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8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4.xml" ContentType="application/vnd.openxmlformats-officedocument.drawing+xml"/>
  <Override PartName="/xl/tables/table2.xml" ContentType="application/vnd.openxmlformats-officedocument.spreadsheetml.table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5.xml" ContentType="application/vnd.openxmlformats-officedocument.drawing+xml"/>
  <Override PartName="/xl/charts/chart31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32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lloydsbanking-my.sharepoint.com/personal/abidur_rahman_lloydsbanking_com/Documents/Documents/BPP Data Science/Data Science Professional Practice/"/>
    </mc:Choice>
  </mc:AlternateContent>
  <xr:revisionPtr revIDLastSave="1662" documentId="14_{BE5C2970-1A4A-4444-AD33-BB81C64BFA3D}" xr6:coauthVersionLast="47" xr6:coauthVersionMax="47" xr10:uidLastSave="{565A95B3-1E1D-4172-8BA1-E3C1AC09C00B}"/>
  <bookViews>
    <workbookView xWindow="28680" yWindow="-120" windowWidth="38640" windowHeight="21120" activeTab="4" xr2:uid="{4C7BBE11-806E-410A-9217-B7C536D30145}"/>
  </bookViews>
  <sheets>
    <sheet name="Clean" sheetId="2" r:id="rId1"/>
    <sheet name="Sheet4" sheetId="14" r:id="rId2"/>
    <sheet name="Pivot Tables" sheetId="12" r:id="rId3"/>
    <sheet name="Classify" sheetId="13" r:id="rId4"/>
    <sheet name="EDA" sheetId="3" r:id="rId5"/>
    <sheet name="Metrics" sheetId="9" r:id="rId6"/>
    <sheet name="Model" sheetId="4" r:id="rId7"/>
    <sheet name="Dashboard" sheetId="6" r:id="rId8"/>
    <sheet name="Notes" sheetId="7" r:id="rId9"/>
  </sheets>
  <definedNames>
    <definedName name="base_mean">Metrics!$B$2</definedName>
    <definedName name="ExternalData_1" localSheetId="0" hidden="1">Clean!$A$1:$M$1339</definedName>
  </definedNames>
  <calcPr calcId="191029"/>
  <pivotCaches>
    <pivotCache cacheId="0" r:id="rId10"/>
    <pivotCache cacheId="1" r:id="rId11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insurance_941ed941-9a84-4729-a575-4ef9597f95a1" name="insurance" connection="Query - insurance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339" i="14" l="1"/>
  <c r="B1339" i="14"/>
  <c r="A1338" i="14"/>
  <c r="B1338" i="14"/>
  <c r="A1337" i="14"/>
  <c r="B1337" i="14"/>
  <c r="A1336" i="14"/>
  <c r="B1336" i="14"/>
  <c r="A1335" i="14"/>
  <c r="B1335" i="14"/>
  <c r="A1334" i="14"/>
  <c r="B1334" i="14"/>
  <c r="A1333" i="14"/>
  <c r="B1333" i="14"/>
  <c r="A1332" i="14"/>
  <c r="B1332" i="14"/>
  <c r="A1331" i="14"/>
  <c r="B1331" i="14"/>
  <c r="A1330" i="14"/>
  <c r="B1330" i="14"/>
  <c r="A1329" i="14"/>
  <c r="B1329" i="14"/>
  <c r="A1328" i="14"/>
  <c r="B1328" i="14"/>
  <c r="A1327" i="14"/>
  <c r="B1327" i="14"/>
  <c r="A1326" i="14"/>
  <c r="B1326" i="14"/>
  <c r="A1325" i="14"/>
  <c r="B1325" i="14"/>
  <c r="A1324" i="14"/>
  <c r="B1324" i="14"/>
  <c r="A1323" i="14"/>
  <c r="B1323" i="14"/>
  <c r="A1322" i="14"/>
  <c r="B1322" i="14"/>
  <c r="A1321" i="14"/>
  <c r="B1321" i="14"/>
  <c r="A1320" i="14"/>
  <c r="B1320" i="14"/>
  <c r="A1319" i="14"/>
  <c r="B1319" i="14"/>
  <c r="A1318" i="14"/>
  <c r="B1318" i="14"/>
  <c r="A1317" i="14"/>
  <c r="B1317" i="14"/>
  <c r="A1316" i="14"/>
  <c r="B1316" i="14"/>
  <c r="A1315" i="14"/>
  <c r="B1315" i="14"/>
  <c r="A1314" i="14"/>
  <c r="B1314" i="14"/>
  <c r="A1313" i="14"/>
  <c r="B1313" i="14"/>
  <c r="A1312" i="14"/>
  <c r="B1312" i="14"/>
  <c r="A1311" i="14"/>
  <c r="B1311" i="14"/>
  <c r="A1310" i="14"/>
  <c r="B1310" i="14"/>
  <c r="A1309" i="14"/>
  <c r="B1309" i="14"/>
  <c r="A1308" i="14"/>
  <c r="B1308" i="14"/>
  <c r="A1307" i="14"/>
  <c r="B1307" i="14"/>
  <c r="A1306" i="14"/>
  <c r="B1306" i="14"/>
  <c r="A1305" i="14"/>
  <c r="B1305" i="14"/>
  <c r="A1304" i="14"/>
  <c r="B1304" i="14"/>
  <c r="A1303" i="14"/>
  <c r="B1303" i="14"/>
  <c r="A1302" i="14"/>
  <c r="B1302" i="14"/>
  <c r="A1301" i="14"/>
  <c r="B1301" i="14"/>
  <c r="A1300" i="14"/>
  <c r="B1300" i="14"/>
  <c r="A1299" i="14"/>
  <c r="B1299" i="14"/>
  <c r="A1298" i="14"/>
  <c r="B1298" i="14"/>
  <c r="A1297" i="14"/>
  <c r="B1297" i="14"/>
  <c r="A1296" i="14"/>
  <c r="B1296" i="14"/>
  <c r="A1295" i="14"/>
  <c r="B1295" i="14"/>
  <c r="A1294" i="14"/>
  <c r="B1294" i="14"/>
  <c r="A1293" i="14"/>
  <c r="B1293" i="14"/>
  <c r="A1292" i="14"/>
  <c r="B1292" i="14"/>
  <c r="A1291" i="14"/>
  <c r="B1291" i="14"/>
  <c r="A1290" i="14"/>
  <c r="B1290" i="14"/>
  <c r="A1289" i="14"/>
  <c r="B1289" i="14"/>
  <c r="A1288" i="14"/>
  <c r="B1288" i="14"/>
  <c r="A1287" i="14"/>
  <c r="B1287" i="14"/>
  <c r="A1286" i="14"/>
  <c r="B1286" i="14"/>
  <c r="A1285" i="14"/>
  <c r="B1285" i="14"/>
  <c r="A1284" i="14"/>
  <c r="B1284" i="14"/>
  <c r="A1283" i="14"/>
  <c r="B1283" i="14"/>
  <c r="A1282" i="14"/>
  <c r="B1282" i="14"/>
  <c r="A1281" i="14"/>
  <c r="B1281" i="14"/>
  <c r="A1280" i="14"/>
  <c r="B1280" i="14"/>
  <c r="A1279" i="14"/>
  <c r="B1279" i="14"/>
  <c r="A1278" i="14"/>
  <c r="B1278" i="14"/>
  <c r="A1277" i="14"/>
  <c r="B1277" i="14"/>
  <c r="A1276" i="14"/>
  <c r="B1276" i="14"/>
  <c r="A1275" i="14"/>
  <c r="B1275" i="14"/>
  <c r="A1274" i="14"/>
  <c r="B1274" i="14"/>
  <c r="A1273" i="14"/>
  <c r="B1273" i="14"/>
  <c r="A1272" i="14"/>
  <c r="B1272" i="14"/>
  <c r="A1271" i="14"/>
  <c r="B1271" i="14"/>
  <c r="A1270" i="14"/>
  <c r="B1270" i="14"/>
  <c r="A1269" i="14"/>
  <c r="B1269" i="14"/>
  <c r="A1268" i="14"/>
  <c r="B1268" i="14"/>
  <c r="A1267" i="14"/>
  <c r="B1267" i="14"/>
  <c r="A1266" i="14"/>
  <c r="B1266" i="14"/>
  <c r="A1265" i="14"/>
  <c r="B1265" i="14"/>
  <c r="A1264" i="14"/>
  <c r="B1264" i="14"/>
  <c r="A1263" i="14"/>
  <c r="B1263" i="14"/>
  <c r="A1262" i="14"/>
  <c r="B1262" i="14"/>
  <c r="A1261" i="14"/>
  <c r="B1261" i="14"/>
  <c r="A1260" i="14"/>
  <c r="B1260" i="14"/>
  <c r="A1259" i="14"/>
  <c r="B1259" i="14"/>
  <c r="A1258" i="14"/>
  <c r="B1258" i="14"/>
  <c r="A1257" i="14"/>
  <c r="B1257" i="14"/>
  <c r="A1256" i="14"/>
  <c r="B1256" i="14"/>
  <c r="A1255" i="14"/>
  <c r="B1255" i="14"/>
  <c r="A1254" i="14"/>
  <c r="B1254" i="14"/>
  <c r="A1253" i="14"/>
  <c r="B1253" i="14"/>
  <c r="A1252" i="14"/>
  <c r="B1252" i="14"/>
  <c r="A1251" i="14"/>
  <c r="B1251" i="14"/>
  <c r="A1250" i="14"/>
  <c r="B1250" i="14"/>
  <c r="A1249" i="14"/>
  <c r="B1249" i="14"/>
  <c r="A1248" i="14"/>
  <c r="B1248" i="14"/>
  <c r="A1247" i="14"/>
  <c r="B1247" i="14"/>
  <c r="A1246" i="14"/>
  <c r="B1246" i="14"/>
  <c r="A1245" i="14"/>
  <c r="B1245" i="14"/>
  <c r="A1244" i="14"/>
  <c r="B1244" i="14"/>
  <c r="A1243" i="14"/>
  <c r="B1243" i="14"/>
  <c r="A1242" i="14"/>
  <c r="B1242" i="14"/>
  <c r="A1241" i="14"/>
  <c r="B1241" i="14"/>
  <c r="A1240" i="14"/>
  <c r="B1240" i="14"/>
  <c r="A1239" i="14"/>
  <c r="B1239" i="14"/>
  <c r="A1238" i="14"/>
  <c r="B1238" i="14"/>
  <c r="A1237" i="14"/>
  <c r="B1237" i="14"/>
  <c r="A1236" i="14"/>
  <c r="B1236" i="14"/>
  <c r="A1235" i="14"/>
  <c r="B1235" i="14"/>
  <c r="A1234" i="14"/>
  <c r="B1234" i="14"/>
  <c r="A1233" i="14"/>
  <c r="B1233" i="14"/>
  <c r="A1232" i="14"/>
  <c r="B1232" i="14"/>
  <c r="A1231" i="14"/>
  <c r="B1231" i="14"/>
  <c r="A1230" i="14"/>
  <c r="B1230" i="14"/>
  <c r="A1229" i="14"/>
  <c r="B1229" i="14"/>
  <c r="A1228" i="14"/>
  <c r="B1228" i="14"/>
  <c r="A1227" i="14"/>
  <c r="B1227" i="14"/>
  <c r="A1226" i="14"/>
  <c r="B1226" i="14"/>
  <c r="A1225" i="14"/>
  <c r="B1225" i="14"/>
  <c r="A1224" i="14"/>
  <c r="B1224" i="14"/>
  <c r="A1223" i="14"/>
  <c r="B1223" i="14"/>
  <c r="A1222" i="14"/>
  <c r="B1222" i="14"/>
  <c r="A1221" i="14"/>
  <c r="B1221" i="14"/>
  <c r="A1220" i="14"/>
  <c r="B1220" i="14"/>
  <c r="A1219" i="14"/>
  <c r="B1219" i="14"/>
  <c r="A1218" i="14"/>
  <c r="B1218" i="14"/>
  <c r="A1217" i="14"/>
  <c r="B1217" i="14"/>
  <c r="A1216" i="14"/>
  <c r="B1216" i="14"/>
  <c r="A1215" i="14"/>
  <c r="B1215" i="14"/>
  <c r="A1214" i="14"/>
  <c r="B1214" i="14"/>
  <c r="A1213" i="14"/>
  <c r="B1213" i="14"/>
  <c r="A1212" i="14"/>
  <c r="B1212" i="14"/>
  <c r="A1211" i="14"/>
  <c r="B1211" i="14"/>
  <c r="A1210" i="14"/>
  <c r="B1210" i="14"/>
  <c r="A1209" i="14"/>
  <c r="B1209" i="14"/>
  <c r="A1208" i="14"/>
  <c r="B1208" i="14"/>
  <c r="A1207" i="14"/>
  <c r="B1207" i="14"/>
  <c r="A1206" i="14"/>
  <c r="B1206" i="14"/>
  <c r="A1205" i="14"/>
  <c r="B1205" i="14"/>
  <c r="A1204" i="14"/>
  <c r="B1204" i="14"/>
  <c r="A1203" i="14"/>
  <c r="B1203" i="14"/>
  <c r="A1202" i="14"/>
  <c r="B1202" i="14"/>
  <c r="A1201" i="14"/>
  <c r="B1201" i="14"/>
  <c r="A1200" i="14"/>
  <c r="B1200" i="14"/>
  <c r="A1199" i="14"/>
  <c r="B1199" i="14"/>
  <c r="A1198" i="14"/>
  <c r="B1198" i="14"/>
  <c r="A1197" i="14"/>
  <c r="B1197" i="14"/>
  <c r="A1196" i="14"/>
  <c r="B1196" i="14"/>
  <c r="A1195" i="14"/>
  <c r="B1195" i="14"/>
  <c r="A1194" i="14"/>
  <c r="B1194" i="14"/>
  <c r="A1193" i="14"/>
  <c r="B1193" i="14"/>
  <c r="A1192" i="14"/>
  <c r="B1192" i="14"/>
  <c r="A1191" i="14"/>
  <c r="B1191" i="14"/>
  <c r="A1190" i="14"/>
  <c r="B1190" i="14"/>
  <c r="A1189" i="14"/>
  <c r="B1189" i="14"/>
  <c r="A1188" i="14"/>
  <c r="B1188" i="14"/>
  <c r="A1187" i="14"/>
  <c r="B1187" i="14"/>
  <c r="A1186" i="14"/>
  <c r="B1186" i="14"/>
  <c r="A1185" i="14"/>
  <c r="B1185" i="14"/>
  <c r="A1184" i="14"/>
  <c r="B1184" i="14"/>
  <c r="A1183" i="14"/>
  <c r="B1183" i="14"/>
  <c r="A1182" i="14"/>
  <c r="B1182" i="14"/>
  <c r="A1181" i="14"/>
  <c r="B1181" i="14"/>
  <c r="A1180" i="14"/>
  <c r="B1180" i="14"/>
  <c r="A1179" i="14"/>
  <c r="B1179" i="14"/>
  <c r="A1178" i="14"/>
  <c r="B1178" i="14"/>
  <c r="A1177" i="14"/>
  <c r="B1177" i="14"/>
  <c r="A1176" i="14"/>
  <c r="B1176" i="14"/>
  <c r="A1175" i="14"/>
  <c r="B1175" i="14"/>
  <c r="A1174" i="14"/>
  <c r="B1174" i="14"/>
  <c r="A1173" i="14"/>
  <c r="B1173" i="14"/>
  <c r="A1172" i="14"/>
  <c r="B1172" i="14"/>
  <c r="A1171" i="14"/>
  <c r="B1171" i="14"/>
  <c r="A1170" i="14"/>
  <c r="B1170" i="14"/>
  <c r="A1169" i="14"/>
  <c r="B1169" i="14"/>
  <c r="A1168" i="14"/>
  <c r="B1168" i="14"/>
  <c r="A1167" i="14"/>
  <c r="B1167" i="14"/>
  <c r="A1166" i="14"/>
  <c r="B1166" i="14"/>
  <c r="A1165" i="14"/>
  <c r="B1165" i="14"/>
  <c r="A1164" i="14"/>
  <c r="B1164" i="14"/>
  <c r="A1163" i="14"/>
  <c r="B1163" i="14"/>
  <c r="A1162" i="14"/>
  <c r="B1162" i="14"/>
  <c r="A1161" i="14"/>
  <c r="B1161" i="14"/>
  <c r="A1160" i="14"/>
  <c r="B1160" i="14"/>
  <c r="A1159" i="14"/>
  <c r="B1159" i="14"/>
  <c r="A1158" i="14"/>
  <c r="B1158" i="14"/>
  <c r="A1157" i="14"/>
  <c r="B1157" i="14"/>
  <c r="A1156" i="14"/>
  <c r="B1156" i="14"/>
  <c r="A1155" i="14"/>
  <c r="B1155" i="14"/>
  <c r="A1154" i="14"/>
  <c r="B1154" i="14"/>
  <c r="A1153" i="14"/>
  <c r="B1153" i="14"/>
  <c r="A1152" i="14"/>
  <c r="B1152" i="14"/>
  <c r="A1151" i="14"/>
  <c r="B1151" i="14"/>
  <c r="A1150" i="14"/>
  <c r="B1150" i="14"/>
  <c r="A1149" i="14"/>
  <c r="B1149" i="14"/>
  <c r="A1148" i="14"/>
  <c r="B1148" i="14"/>
  <c r="A1147" i="14"/>
  <c r="B1147" i="14"/>
  <c r="A1146" i="14"/>
  <c r="B1146" i="14"/>
  <c r="A1145" i="14"/>
  <c r="B1145" i="14"/>
  <c r="A1144" i="14"/>
  <c r="B1144" i="14"/>
  <c r="A1143" i="14"/>
  <c r="B1143" i="14"/>
  <c r="A1142" i="14"/>
  <c r="B1142" i="14"/>
  <c r="A1141" i="14"/>
  <c r="B1141" i="14"/>
  <c r="A1140" i="14"/>
  <c r="B1140" i="14"/>
  <c r="A1139" i="14"/>
  <c r="B1139" i="14"/>
  <c r="A1138" i="14"/>
  <c r="B1138" i="14"/>
  <c r="A1137" i="14"/>
  <c r="B1137" i="14"/>
  <c r="A1136" i="14"/>
  <c r="B1136" i="14"/>
  <c r="A1135" i="14"/>
  <c r="B1135" i="14"/>
  <c r="A1134" i="14"/>
  <c r="B1134" i="14"/>
  <c r="A1133" i="14"/>
  <c r="B1133" i="14"/>
  <c r="A1132" i="14"/>
  <c r="B1132" i="14"/>
  <c r="A1131" i="14"/>
  <c r="B1131" i="14"/>
  <c r="A1130" i="14"/>
  <c r="B1130" i="14"/>
  <c r="A1129" i="14"/>
  <c r="B1129" i="14"/>
  <c r="A1128" i="14"/>
  <c r="B1128" i="14"/>
  <c r="A1127" i="14"/>
  <c r="B1127" i="14"/>
  <c r="A1126" i="14"/>
  <c r="B1126" i="14"/>
  <c r="A1125" i="14"/>
  <c r="B1125" i="14"/>
  <c r="A1124" i="14"/>
  <c r="B1124" i="14"/>
  <c r="A1123" i="14"/>
  <c r="B1123" i="14"/>
  <c r="A1122" i="14"/>
  <c r="B1122" i="14"/>
  <c r="A1121" i="14"/>
  <c r="B1121" i="14"/>
  <c r="A1120" i="14"/>
  <c r="B1120" i="14"/>
  <c r="A1119" i="14"/>
  <c r="B1119" i="14"/>
  <c r="A1118" i="14"/>
  <c r="B1118" i="14"/>
  <c r="A1117" i="14"/>
  <c r="B1117" i="14"/>
  <c r="A1116" i="14"/>
  <c r="B1116" i="14"/>
  <c r="A1115" i="14"/>
  <c r="B1115" i="14"/>
  <c r="A1114" i="14"/>
  <c r="B1114" i="14"/>
  <c r="A1113" i="14"/>
  <c r="B1113" i="14"/>
  <c r="A1112" i="14"/>
  <c r="B1112" i="14"/>
  <c r="A1111" i="14"/>
  <c r="B1111" i="14"/>
  <c r="A1110" i="14"/>
  <c r="B1110" i="14"/>
  <c r="A1109" i="14"/>
  <c r="B1109" i="14"/>
  <c r="A1108" i="14"/>
  <c r="B1108" i="14"/>
  <c r="A1107" i="14"/>
  <c r="B1107" i="14"/>
  <c r="A1106" i="14"/>
  <c r="B1106" i="14"/>
  <c r="A1105" i="14"/>
  <c r="B1105" i="14"/>
  <c r="A1104" i="14"/>
  <c r="B1104" i="14"/>
  <c r="A1103" i="14"/>
  <c r="B1103" i="14"/>
  <c r="A1102" i="14"/>
  <c r="B1102" i="14"/>
  <c r="A1101" i="14"/>
  <c r="B1101" i="14"/>
  <c r="A1100" i="14"/>
  <c r="B1100" i="14"/>
  <c r="A1099" i="14"/>
  <c r="B1099" i="14"/>
  <c r="A1098" i="14"/>
  <c r="B1098" i="14"/>
  <c r="A1097" i="14"/>
  <c r="B1097" i="14"/>
  <c r="A1096" i="14"/>
  <c r="B1096" i="14"/>
  <c r="A1095" i="14"/>
  <c r="B1095" i="14"/>
  <c r="A1094" i="14"/>
  <c r="B1094" i="14"/>
  <c r="A1093" i="14"/>
  <c r="B1093" i="14"/>
  <c r="A1092" i="14"/>
  <c r="B1092" i="14"/>
  <c r="A1091" i="14"/>
  <c r="B1091" i="14"/>
  <c r="A1090" i="14"/>
  <c r="B1090" i="14"/>
  <c r="A1089" i="14"/>
  <c r="B1089" i="14"/>
  <c r="A1088" i="14"/>
  <c r="B1088" i="14"/>
  <c r="A1087" i="14"/>
  <c r="B1087" i="14"/>
  <c r="A1086" i="14"/>
  <c r="B1086" i="14"/>
  <c r="A1085" i="14"/>
  <c r="B1085" i="14"/>
  <c r="A1084" i="14"/>
  <c r="B1084" i="14"/>
  <c r="A1083" i="14"/>
  <c r="B1083" i="14"/>
  <c r="A1082" i="14"/>
  <c r="B1082" i="14"/>
  <c r="A1081" i="14"/>
  <c r="B1081" i="14"/>
  <c r="A1080" i="14"/>
  <c r="B1080" i="14"/>
  <c r="A1079" i="14"/>
  <c r="B1079" i="14"/>
  <c r="A1078" i="14"/>
  <c r="B1078" i="14"/>
  <c r="A1077" i="14"/>
  <c r="B1077" i="14"/>
  <c r="A1076" i="14"/>
  <c r="B1076" i="14"/>
  <c r="A1075" i="14"/>
  <c r="B1075" i="14"/>
  <c r="A1074" i="14"/>
  <c r="B1074" i="14"/>
  <c r="A1073" i="14"/>
  <c r="B1073" i="14"/>
  <c r="A1072" i="14"/>
  <c r="B1072" i="14"/>
  <c r="A1071" i="14"/>
  <c r="B1071" i="14"/>
  <c r="A1070" i="14"/>
  <c r="B1070" i="14"/>
  <c r="A1069" i="14"/>
  <c r="B1069" i="14"/>
  <c r="A1068" i="14"/>
  <c r="B1068" i="14"/>
  <c r="A1067" i="14"/>
  <c r="B1067" i="14"/>
  <c r="A1066" i="14"/>
  <c r="B1066" i="14"/>
  <c r="A1065" i="14"/>
  <c r="B1065" i="14"/>
  <c r="A1064" i="14"/>
  <c r="B1064" i="14"/>
  <c r="A1063" i="14"/>
  <c r="B1063" i="14"/>
  <c r="A1062" i="14"/>
  <c r="B1062" i="14"/>
  <c r="A1061" i="14"/>
  <c r="B1061" i="14"/>
  <c r="A1060" i="14"/>
  <c r="B1060" i="14"/>
  <c r="A1059" i="14"/>
  <c r="B1059" i="14"/>
  <c r="A1058" i="14"/>
  <c r="B1058" i="14"/>
  <c r="A1057" i="14"/>
  <c r="B1057" i="14"/>
  <c r="A1056" i="14"/>
  <c r="B1056" i="14"/>
  <c r="A1055" i="14"/>
  <c r="B1055" i="14"/>
  <c r="A1054" i="14"/>
  <c r="B1054" i="14"/>
  <c r="A1053" i="14"/>
  <c r="B1053" i="14"/>
  <c r="A1052" i="14"/>
  <c r="B1052" i="14"/>
  <c r="A1051" i="14"/>
  <c r="B1051" i="14"/>
  <c r="A1050" i="14"/>
  <c r="B1050" i="14"/>
  <c r="A1049" i="14"/>
  <c r="B1049" i="14"/>
  <c r="A1048" i="14"/>
  <c r="B1048" i="14"/>
  <c r="A1047" i="14"/>
  <c r="B1047" i="14"/>
  <c r="A1046" i="14"/>
  <c r="B1046" i="14"/>
  <c r="A1045" i="14"/>
  <c r="B1045" i="14"/>
  <c r="A1044" i="14"/>
  <c r="B1044" i="14"/>
  <c r="A1043" i="14"/>
  <c r="B1043" i="14"/>
  <c r="A1042" i="14"/>
  <c r="B1042" i="14"/>
  <c r="A1041" i="14"/>
  <c r="B1041" i="14"/>
  <c r="A1040" i="14"/>
  <c r="B1040" i="14"/>
  <c r="A1039" i="14"/>
  <c r="B1039" i="14"/>
  <c r="A1038" i="14"/>
  <c r="B1038" i="14"/>
  <c r="A1037" i="14"/>
  <c r="B1037" i="14"/>
  <c r="A1036" i="14"/>
  <c r="B1036" i="14"/>
  <c r="A1035" i="14"/>
  <c r="B1035" i="14"/>
  <c r="A1034" i="14"/>
  <c r="B1034" i="14"/>
  <c r="A1033" i="14"/>
  <c r="B1033" i="14"/>
  <c r="A1032" i="14"/>
  <c r="B1032" i="14"/>
  <c r="A1031" i="14"/>
  <c r="B1031" i="14"/>
  <c r="A1030" i="14"/>
  <c r="B1030" i="14"/>
  <c r="A1029" i="14"/>
  <c r="B1029" i="14"/>
  <c r="A1028" i="14"/>
  <c r="B1028" i="14"/>
  <c r="A1027" i="14"/>
  <c r="B1027" i="14"/>
  <c r="A1026" i="14"/>
  <c r="B1026" i="14"/>
  <c r="A1025" i="14"/>
  <c r="B1025" i="14"/>
  <c r="A1024" i="14"/>
  <c r="B1024" i="14"/>
  <c r="A1023" i="14"/>
  <c r="B1023" i="14"/>
  <c r="A1022" i="14"/>
  <c r="B1022" i="14"/>
  <c r="A1021" i="14"/>
  <c r="B1021" i="14"/>
  <c r="A1020" i="14"/>
  <c r="B1020" i="14"/>
  <c r="A1019" i="14"/>
  <c r="B1019" i="14"/>
  <c r="A1018" i="14"/>
  <c r="B1018" i="14"/>
  <c r="A1017" i="14"/>
  <c r="B1017" i="14"/>
  <c r="A1016" i="14"/>
  <c r="B1016" i="14"/>
  <c r="A1015" i="14"/>
  <c r="B1015" i="14"/>
  <c r="A1014" i="14"/>
  <c r="B1014" i="14"/>
  <c r="A1013" i="14"/>
  <c r="B1013" i="14"/>
  <c r="A1012" i="14"/>
  <c r="B1012" i="14"/>
  <c r="A1011" i="14"/>
  <c r="B1011" i="14"/>
  <c r="A1010" i="14"/>
  <c r="B1010" i="14"/>
  <c r="A1009" i="14"/>
  <c r="B1009" i="14"/>
  <c r="A1008" i="14"/>
  <c r="B1008" i="14"/>
  <c r="A1007" i="14"/>
  <c r="B1007" i="14"/>
  <c r="A1006" i="14"/>
  <c r="B1006" i="14"/>
  <c r="A1005" i="14"/>
  <c r="B1005" i="14"/>
  <c r="A1004" i="14"/>
  <c r="B1004" i="14"/>
  <c r="A1003" i="14"/>
  <c r="B1003" i="14"/>
  <c r="A1002" i="14"/>
  <c r="B1002" i="14"/>
  <c r="A1001" i="14"/>
  <c r="B1001" i="14"/>
  <c r="A1000" i="14"/>
  <c r="B1000" i="14"/>
  <c r="A999" i="14"/>
  <c r="B999" i="14"/>
  <c r="A998" i="14"/>
  <c r="B998" i="14"/>
  <c r="A997" i="14"/>
  <c r="B997" i="14"/>
  <c r="A996" i="14"/>
  <c r="B996" i="14"/>
  <c r="A995" i="14"/>
  <c r="B995" i="14"/>
  <c r="A994" i="14"/>
  <c r="B994" i="14"/>
  <c r="A993" i="14"/>
  <c r="B993" i="14"/>
  <c r="A992" i="14"/>
  <c r="B992" i="14"/>
  <c r="A991" i="14"/>
  <c r="B991" i="14"/>
  <c r="A990" i="14"/>
  <c r="B990" i="14"/>
  <c r="A989" i="14"/>
  <c r="B989" i="14"/>
  <c r="A988" i="14"/>
  <c r="B988" i="14"/>
  <c r="A987" i="14"/>
  <c r="B987" i="14"/>
  <c r="A986" i="14"/>
  <c r="B986" i="14"/>
  <c r="A985" i="14"/>
  <c r="B985" i="14"/>
  <c r="A984" i="14"/>
  <c r="B984" i="14"/>
  <c r="A983" i="14"/>
  <c r="B983" i="14"/>
  <c r="A982" i="14"/>
  <c r="B982" i="14"/>
  <c r="A981" i="14"/>
  <c r="B981" i="14"/>
  <c r="A980" i="14"/>
  <c r="B980" i="14"/>
  <c r="A979" i="14"/>
  <c r="B979" i="14"/>
  <c r="A978" i="14"/>
  <c r="B978" i="14"/>
  <c r="A977" i="14"/>
  <c r="B977" i="14"/>
  <c r="A976" i="14"/>
  <c r="B976" i="14"/>
  <c r="A975" i="14"/>
  <c r="B975" i="14"/>
  <c r="A974" i="14"/>
  <c r="B974" i="14"/>
  <c r="A973" i="14"/>
  <c r="B973" i="14"/>
  <c r="A972" i="14"/>
  <c r="B972" i="14"/>
  <c r="A971" i="14"/>
  <c r="B971" i="14"/>
  <c r="A970" i="14"/>
  <c r="B970" i="14"/>
  <c r="A969" i="14"/>
  <c r="B969" i="14"/>
  <c r="A968" i="14"/>
  <c r="B968" i="14"/>
  <c r="A967" i="14"/>
  <c r="B967" i="14"/>
  <c r="A966" i="14"/>
  <c r="B966" i="14"/>
  <c r="A965" i="14"/>
  <c r="B965" i="14"/>
  <c r="A964" i="14"/>
  <c r="B964" i="14"/>
  <c r="A963" i="14"/>
  <c r="B963" i="14"/>
  <c r="A962" i="14"/>
  <c r="B962" i="14"/>
  <c r="A961" i="14"/>
  <c r="B961" i="14"/>
  <c r="A960" i="14"/>
  <c r="B960" i="14"/>
  <c r="A959" i="14"/>
  <c r="B959" i="14"/>
  <c r="A958" i="14"/>
  <c r="B958" i="14"/>
  <c r="A957" i="14"/>
  <c r="B957" i="14"/>
  <c r="A956" i="14"/>
  <c r="B956" i="14"/>
  <c r="A955" i="14"/>
  <c r="B955" i="14"/>
  <c r="A954" i="14"/>
  <c r="B954" i="14"/>
  <c r="A953" i="14"/>
  <c r="B953" i="14"/>
  <c r="A952" i="14"/>
  <c r="B952" i="14"/>
  <c r="A951" i="14"/>
  <c r="B951" i="14"/>
  <c r="A950" i="14"/>
  <c r="B950" i="14"/>
  <c r="A949" i="14"/>
  <c r="B949" i="14"/>
  <c r="A948" i="14"/>
  <c r="B948" i="14"/>
  <c r="A947" i="14"/>
  <c r="B947" i="14"/>
  <c r="A946" i="14"/>
  <c r="B946" i="14"/>
  <c r="A945" i="14"/>
  <c r="B945" i="14"/>
  <c r="A944" i="14"/>
  <c r="B944" i="14"/>
  <c r="A943" i="14"/>
  <c r="B943" i="14"/>
  <c r="A942" i="14"/>
  <c r="B942" i="14"/>
  <c r="A941" i="14"/>
  <c r="B941" i="14"/>
  <c r="A940" i="14"/>
  <c r="B940" i="14"/>
  <c r="A939" i="14"/>
  <c r="B939" i="14"/>
  <c r="A938" i="14"/>
  <c r="B938" i="14"/>
  <c r="A937" i="14"/>
  <c r="B937" i="14"/>
  <c r="A936" i="14"/>
  <c r="B936" i="14"/>
  <c r="A935" i="14"/>
  <c r="B935" i="14"/>
  <c r="A934" i="14"/>
  <c r="B934" i="14"/>
  <c r="A933" i="14"/>
  <c r="B933" i="14"/>
  <c r="A932" i="14"/>
  <c r="B932" i="14"/>
  <c r="A931" i="14"/>
  <c r="B931" i="14"/>
  <c r="A930" i="14"/>
  <c r="B930" i="14"/>
  <c r="A929" i="14"/>
  <c r="B929" i="14"/>
  <c r="A928" i="14"/>
  <c r="B928" i="14"/>
  <c r="A927" i="14"/>
  <c r="B927" i="14"/>
  <c r="A926" i="14"/>
  <c r="B926" i="14"/>
  <c r="A925" i="14"/>
  <c r="B925" i="14"/>
  <c r="A924" i="14"/>
  <c r="B924" i="14"/>
  <c r="A923" i="14"/>
  <c r="B923" i="14"/>
  <c r="A922" i="14"/>
  <c r="B922" i="14"/>
  <c r="A921" i="14"/>
  <c r="B921" i="14"/>
  <c r="A920" i="14"/>
  <c r="B920" i="14"/>
  <c r="A919" i="14"/>
  <c r="B919" i="14"/>
  <c r="A918" i="14"/>
  <c r="B918" i="14"/>
  <c r="A917" i="14"/>
  <c r="B917" i="14"/>
  <c r="A916" i="14"/>
  <c r="B916" i="14"/>
  <c r="A915" i="14"/>
  <c r="B915" i="14"/>
  <c r="A914" i="14"/>
  <c r="B914" i="14"/>
  <c r="A913" i="14"/>
  <c r="B913" i="14"/>
  <c r="A912" i="14"/>
  <c r="B912" i="14"/>
  <c r="A911" i="14"/>
  <c r="B911" i="14"/>
  <c r="A910" i="14"/>
  <c r="B910" i="14"/>
  <c r="A909" i="14"/>
  <c r="B909" i="14"/>
  <c r="A908" i="14"/>
  <c r="B908" i="14"/>
  <c r="A907" i="14"/>
  <c r="B907" i="14"/>
  <c r="A906" i="14"/>
  <c r="B906" i="14"/>
  <c r="A905" i="14"/>
  <c r="B905" i="14"/>
  <c r="A904" i="14"/>
  <c r="B904" i="14"/>
  <c r="A903" i="14"/>
  <c r="B903" i="14"/>
  <c r="A902" i="14"/>
  <c r="B902" i="14"/>
  <c r="A901" i="14"/>
  <c r="B901" i="14"/>
  <c r="A900" i="14"/>
  <c r="B900" i="14"/>
  <c r="A899" i="14"/>
  <c r="B899" i="14"/>
  <c r="A898" i="14"/>
  <c r="B898" i="14"/>
  <c r="A897" i="14"/>
  <c r="B897" i="14"/>
  <c r="A896" i="14"/>
  <c r="B896" i="14"/>
  <c r="A895" i="14"/>
  <c r="B895" i="14"/>
  <c r="A894" i="14"/>
  <c r="B894" i="14"/>
  <c r="A893" i="14"/>
  <c r="B893" i="14"/>
  <c r="A892" i="14"/>
  <c r="B892" i="14"/>
  <c r="A891" i="14"/>
  <c r="B891" i="14"/>
  <c r="A890" i="14"/>
  <c r="B890" i="14"/>
  <c r="A889" i="14"/>
  <c r="B889" i="14"/>
  <c r="A888" i="14"/>
  <c r="B888" i="14"/>
  <c r="A887" i="14"/>
  <c r="B887" i="14"/>
  <c r="A886" i="14"/>
  <c r="B886" i="14"/>
  <c r="A885" i="14"/>
  <c r="B885" i="14"/>
  <c r="A884" i="14"/>
  <c r="B884" i="14"/>
  <c r="A883" i="14"/>
  <c r="B883" i="14"/>
  <c r="A882" i="14"/>
  <c r="B882" i="14"/>
  <c r="A881" i="14"/>
  <c r="B881" i="14"/>
  <c r="A880" i="14"/>
  <c r="B880" i="14"/>
  <c r="A879" i="14"/>
  <c r="B879" i="14"/>
  <c r="A878" i="14"/>
  <c r="B878" i="14"/>
  <c r="A877" i="14"/>
  <c r="B877" i="14"/>
  <c r="A876" i="14"/>
  <c r="B876" i="14"/>
  <c r="A875" i="14"/>
  <c r="B875" i="14"/>
  <c r="A874" i="14"/>
  <c r="B874" i="14"/>
  <c r="A873" i="14"/>
  <c r="B873" i="14"/>
  <c r="A872" i="14"/>
  <c r="B872" i="14"/>
  <c r="A871" i="14"/>
  <c r="B871" i="14"/>
  <c r="A870" i="14"/>
  <c r="B870" i="14"/>
  <c r="A869" i="14"/>
  <c r="B869" i="14"/>
  <c r="A868" i="14"/>
  <c r="B868" i="14"/>
  <c r="A867" i="14"/>
  <c r="B867" i="14"/>
  <c r="A866" i="14"/>
  <c r="B866" i="14"/>
  <c r="A865" i="14"/>
  <c r="B865" i="14"/>
  <c r="A864" i="14"/>
  <c r="B864" i="14"/>
  <c r="A863" i="14"/>
  <c r="B863" i="14"/>
  <c r="A862" i="14"/>
  <c r="B862" i="14"/>
  <c r="A861" i="14"/>
  <c r="B861" i="14"/>
  <c r="A860" i="14"/>
  <c r="B860" i="14"/>
  <c r="A859" i="14"/>
  <c r="B859" i="14"/>
  <c r="A858" i="14"/>
  <c r="B858" i="14"/>
  <c r="A857" i="14"/>
  <c r="B857" i="14"/>
  <c r="A856" i="14"/>
  <c r="B856" i="14"/>
  <c r="A855" i="14"/>
  <c r="B855" i="14"/>
  <c r="A854" i="14"/>
  <c r="B854" i="14"/>
  <c r="A853" i="14"/>
  <c r="B853" i="14"/>
  <c r="A852" i="14"/>
  <c r="B852" i="14"/>
  <c r="A851" i="14"/>
  <c r="B851" i="14"/>
  <c r="A850" i="14"/>
  <c r="B850" i="14"/>
  <c r="A849" i="14"/>
  <c r="B849" i="14"/>
  <c r="A848" i="14"/>
  <c r="B848" i="14"/>
  <c r="A847" i="14"/>
  <c r="B847" i="14"/>
  <c r="A846" i="14"/>
  <c r="B846" i="14"/>
  <c r="A845" i="14"/>
  <c r="B845" i="14"/>
  <c r="A844" i="14"/>
  <c r="B844" i="14"/>
  <c r="A843" i="14"/>
  <c r="B843" i="14"/>
  <c r="A842" i="14"/>
  <c r="B842" i="14"/>
  <c r="A841" i="14"/>
  <c r="B841" i="14"/>
  <c r="A840" i="14"/>
  <c r="B840" i="14"/>
  <c r="A839" i="14"/>
  <c r="B839" i="14"/>
  <c r="A838" i="14"/>
  <c r="B838" i="14"/>
  <c r="A837" i="14"/>
  <c r="B837" i="14"/>
  <c r="A836" i="14"/>
  <c r="B836" i="14"/>
  <c r="A835" i="14"/>
  <c r="B835" i="14"/>
  <c r="A834" i="14"/>
  <c r="B834" i="14"/>
  <c r="A833" i="14"/>
  <c r="B833" i="14"/>
  <c r="A832" i="14"/>
  <c r="B832" i="14"/>
  <c r="A831" i="14"/>
  <c r="B831" i="14"/>
  <c r="A830" i="14"/>
  <c r="B830" i="14"/>
  <c r="A829" i="14"/>
  <c r="B829" i="14"/>
  <c r="A828" i="14"/>
  <c r="B828" i="14"/>
  <c r="A827" i="14"/>
  <c r="B827" i="14"/>
  <c r="A826" i="14"/>
  <c r="B826" i="14"/>
  <c r="A825" i="14"/>
  <c r="B825" i="14"/>
  <c r="A824" i="14"/>
  <c r="B824" i="14"/>
  <c r="A823" i="14"/>
  <c r="B823" i="14"/>
  <c r="A822" i="14"/>
  <c r="B822" i="14"/>
  <c r="A821" i="14"/>
  <c r="B821" i="14"/>
  <c r="A820" i="14"/>
  <c r="B820" i="14"/>
  <c r="A819" i="14"/>
  <c r="B819" i="14"/>
  <c r="A818" i="14"/>
  <c r="B818" i="14"/>
  <c r="A817" i="14"/>
  <c r="B817" i="14"/>
  <c r="A816" i="14"/>
  <c r="B816" i="14"/>
  <c r="A815" i="14"/>
  <c r="B815" i="14"/>
  <c r="A814" i="14"/>
  <c r="B814" i="14"/>
  <c r="A813" i="14"/>
  <c r="B813" i="14"/>
  <c r="A812" i="14"/>
  <c r="B812" i="14"/>
  <c r="A811" i="14"/>
  <c r="B811" i="14"/>
  <c r="A810" i="14"/>
  <c r="B810" i="14"/>
  <c r="A809" i="14"/>
  <c r="B809" i="14"/>
  <c r="A808" i="14"/>
  <c r="B808" i="14"/>
  <c r="A807" i="14"/>
  <c r="B807" i="14"/>
  <c r="A806" i="14"/>
  <c r="B806" i="14"/>
  <c r="A805" i="14"/>
  <c r="B805" i="14"/>
  <c r="A804" i="14"/>
  <c r="B804" i="14"/>
  <c r="A803" i="14"/>
  <c r="B803" i="14"/>
  <c r="A802" i="14"/>
  <c r="B802" i="14"/>
  <c r="A801" i="14"/>
  <c r="B801" i="14"/>
  <c r="A800" i="14"/>
  <c r="B800" i="14"/>
  <c r="A799" i="14"/>
  <c r="B799" i="14"/>
  <c r="A798" i="14"/>
  <c r="B798" i="14"/>
  <c r="A797" i="14"/>
  <c r="B797" i="14"/>
  <c r="A796" i="14"/>
  <c r="B796" i="14"/>
  <c r="A795" i="14"/>
  <c r="B795" i="14"/>
  <c r="A794" i="14"/>
  <c r="B794" i="14"/>
  <c r="A793" i="14"/>
  <c r="B793" i="14"/>
  <c r="A792" i="14"/>
  <c r="B792" i="14"/>
  <c r="A791" i="14"/>
  <c r="B791" i="14"/>
  <c r="A790" i="14"/>
  <c r="B790" i="14"/>
  <c r="A789" i="14"/>
  <c r="B789" i="14"/>
  <c r="A788" i="14"/>
  <c r="B788" i="14"/>
  <c r="A787" i="14"/>
  <c r="B787" i="14"/>
  <c r="A786" i="14"/>
  <c r="B786" i="14"/>
  <c r="A785" i="14"/>
  <c r="B785" i="14"/>
  <c r="A784" i="14"/>
  <c r="B784" i="14"/>
  <c r="A783" i="14"/>
  <c r="B783" i="14"/>
  <c r="A782" i="14"/>
  <c r="B782" i="14"/>
  <c r="A781" i="14"/>
  <c r="B781" i="14"/>
  <c r="A780" i="14"/>
  <c r="B780" i="14"/>
  <c r="A779" i="14"/>
  <c r="B779" i="14"/>
  <c r="A778" i="14"/>
  <c r="B778" i="14"/>
  <c r="A777" i="14"/>
  <c r="B777" i="14"/>
  <c r="A776" i="14"/>
  <c r="B776" i="14"/>
  <c r="A775" i="14"/>
  <c r="B775" i="14"/>
  <c r="A774" i="14"/>
  <c r="B774" i="14"/>
  <c r="A773" i="14"/>
  <c r="B773" i="14"/>
  <c r="A772" i="14"/>
  <c r="B772" i="14"/>
  <c r="A771" i="14"/>
  <c r="B771" i="14"/>
  <c r="A770" i="14"/>
  <c r="B770" i="14"/>
  <c r="A769" i="14"/>
  <c r="B769" i="14"/>
  <c r="A768" i="14"/>
  <c r="B768" i="14"/>
  <c r="A767" i="14"/>
  <c r="B767" i="14"/>
  <c r="A766" i="14"/>
  <c r="B766" i="14"/>
  <c r="A765" i="14"/>
  <c r="B765" i="14"/>
  <c r="A764" i="14"/>
  <c r="B764" i="14"/>
  <c r="A763" i="14"/>
  <c r="B763" i="14"/>
  <c r="A762" i="14"/>
  <c r="B762" i="14"/>
  <c r="A761" i="14"/>
  <c r="B761" i="14"/>
  <c r="A760" i="14"/>
  <c r="B760" i="14"/>
  <c r="A759" i="14"/>
  <c r="B759" i="14"/>
  <c r="A758" i="14"/>
  <c r="B758" i="14"/>
  <c r="A757" i="14"/>
  <c r="B757" i="14"/>
  <c r="A756" i="14"/>
  <c r="B756" i="14"/>
  <c r="A755" i="14"/>
  <c r="B755" i="14"/>
  <c r="A754" i="14"/>
  <c r="B754" i="14"/>
  <c r="A753" i="14"/>
  <c r="B753" i="14"/>
  <c r="A752" i="14"/>
  <c r="B752" i="14"/>
  <c r="A751" i="14"/>
  <c r="B751" i="14"/>
  <c r="A750" i="14"/>
  <c r="B750" i="14"/>
  <c r="A749" i="14"/>
  <c r="B749" i="14"/>
  <c r="A748" i="14"/>
  <c r="B748" i="14"/>
  <c r="A747" i="14"/>
  <c r="B747" i="14"/>
  <c r="A746" i="14"/>
  <c r="B746" i="14"/>
  <c r="A745" i="14"/>
  <c r="B745" i="14"/>
  <c r="A744" i="14"/>
  <c r="B744" i="14"/>
  <c r="A743" i="14"/>
  <c r="B743" i="14"/>
  <c r="A742" i="14"/>
  <c r="B742" i="14"/>
  <c r="A741" i="14"/>
  <c r="B741" i="14"/>
  <c r="A740" i="14"/>
  <c r="B740" i="14"/>
  <c r="A739" i="14"/>
  <c r="B739" i="14"/>
  <c r="A738" i="14"/>
  <c r="B738" i="14"/>
  <c r="A737" i="14"/>
  <c r="B737" i="14"/>
  <c r="A736" i="14"/>
  <c r="B736" i="14"/>
  <c r="A735" i="14"/>
  <c r="B735" i="14"/>
  <c r="A734" i="14"/>
  <c r="B734" i="14"/>
  <c r="A733" i="14"/>
  <c r="B733" i="14"/>
  <c r="A732" i="14"/>
  <c r="B732" i="14"/>
  <c r="A731" i="14"/>
  <c r="B731" i="14"/>
  <c r="A730" i="14"/>
  <c r="B730" i="14"/>
  <c r="A729" i="14"/>
  <c r="B729" i="14"/>
  <c r="A728" i="14"/>
  <c r="B728" i="14"/>
  <c r="A727" i="14"/>
  <c r="B727" i="14"/>
  <c r="A726" i="14"/>
  <c r="B726" i="14"/>
  <c r="A725" i="14"/>
  <c r="B725" i="14"/>
  <c r="A724" i="14"/>
  <c r="B724" i="14"/>
  <c r="A723" i="14"/>
  <c r="B723" i="14"/>
  <c r="A722" i="14"/>
  <c r="B722" i="14"/>
  <c r="A721" i="14"/>
  <c r="B721" i="14"/>
  <c r="A720" i="14"/>
  <c r="B720" i="14"/>
  <c r="A719" i="14"/>
  <c r="B719" i="14"/>
  <c r="A718" i="14"/>
  <c r="B718" i="14"/>
  <c r="A717" i="14"/>
  <c r="B717" i="14"/>
  <c r="A716" i="14"/>
  <c r="B716" i="14"/>
  <c r="A715" i="14"/>
  <c r="B715" i="14"/>
  <c r="A714" i="14"/>
  <c r="B714" i="14"/>
  <c r="A713" i="14"/>
  <c r="B713" i="14"/>
  <c r="A712" i="14"/>
  <c r="B712" i="14"/>
  <c r="A711" i="14"/>
  <c r="B711" i="14"/>
  <c r="A710" i="14"/>
  <c r="B710" i="14"/>
  <c r="A709" i="14"/>
  <c r="B709" i="14"/>
  <c r="A708" i="14"/>
  <c r="B708" i="14"/>
  <c r="A707" i="14"/>
  <c r="B707" i="14"/>
  <c r="A706" i="14"/>
  <c r="B706" i="14"/>
  <c r="A705" i="14"/>
  <c r="B705" i="14"/>
  <c r="A704" i="14"/>
  <c r="B704" i="14"/>
  <c r="A703" i="14"/>
  <c r="B703" i="14"/>
  <c r="A702" i="14"/>
  <c r="B702" i="14"/>
  <c r="A701" i="14"/>
  <c r="B701" i="14"/>
  <c r="A700" i="14"/>
  <c r="B700" i="14"/>
  <c r="A699" i="14"/>
  <c r="B699" i="14"/>
  <c r="A698" i="14"/>
  <c r="B698" i="14"/>
  <c r="A697" i="14"/>
  <c r="B697" i="14"/>
  <c r="A696" i="14"/>
  <c r="B696" i="14"/>
  <c r="A695" i="14"/>
  <c r="B695" i="14"/>
  <c r="A694" i="14"/>
  <c r="B694" i="14"/>
  <c r="A693" i="14"/>
  <c r="B693" i="14"/>
  <c r="A692" i="14"/>
  <c r="B692" i="14"/>
  <c r="A691" i="14"/>
  <c r="B691" i="14"/>
  <c r="A690" i="14"/>
  <c r="B690" i="14"/>
  <c r="A689" i="14"/>
  <c r="B689" i="14"/>
  <c r="A688" i="14"/>
  <c r="B688" i="14"/>
  <c r="A687" i="14"/>
  <c r="B687" i="14"/>
  <c r="A686" i="14"/>
  <c r="B686" i="14"/>
  <c r="A685" i="14"/>
  <c r="B685" i="14"/>
  <c r="A684" i="14"/>
  <c r="B684" i="14"/>
  <c r="A683" i="14"/>
  <c r="B683" i="14"/>
  <c r="A682" i="14"/>
  <c r="B682" i="14"/>
  <c r="A681" i="14"/>
  <c r="B681" i="14"/>
  <c r="A680" i="14"/>
  <c r="B680" i="14"/>
  <c r="A679" i="14"/>
  <c r="B679" i="14"/>
  <c r="A678" i="14"/>
  <c r="B678" i="14"/>
  <c r="A677" i="14"/>
  <c r="B677" i="14"/>
  <c r="A676" i="14"/>
  <c r="B676" i="14"/>
  <c r="A675" i="14"/>
  <c r="B675" i="14"/>
  <c r="A674" i="14"/>
  <c r="B674" i="14"/>
  <c r="A673" i="14"/>
  <c r="B673" i="14"/>
  <c r="A672" i="14"/>
  <c r="B672" i="14"/>
  <c r="A671" i="14"/>
  <c r="B671" i="14"/>
  <c r="A670" i="14"/>
  <c r="B670" i="14"/>
  <c r="A669" i="14"/>
  <c r="B669" i="14"/>
  <c r="A668" i="14"/>
  <c r="B668" i="14"/>
  <c r="A667" i="14"/>
  <c r="B667" i="14"/>
  <c r="A666" i="14"/>
  <c r="B666" i="14"/>
  <c r="A665" i="14"/>
  <c r="B665" i="14"/>
  <c r="A664" i="14"/>
  <c r="B664" i="14"/>
  <c r="A663" i="14"/>
  <c r="B663" i="14"/>
  <c r="A662" i="14"/>
  <c r="B662" i="14"/>
  <c r="A661" i="14"/>
  <c r="B661" i="14"/>
  <c r="A660" i="14"/>
  <c r="B660" i="14"/>
  <c r="A659" i="14"/>
  <c r="B659" i="14"/>
  <c r="A658" i="14"/>
  <c r="B658" i="14"/>
  <c r="A657" i="14"/>
  <c r="B657" i="14"/>
  <c r="A656" i="14"/>
  <c r="B656" i="14"/>
  <c r="A655" i="14"/>
  <c r="B655" i="14"/>
  <c r="A654" i="14"/>
  <c r="B654" i="14"/>
  <c r="A653" i="14"/>
  <c r="B653" i="14"/>
  <c r="A652" i="14"/>
  <c r="B652" i="14"/>
  <c r="A651" i="14"/>
  <c r="B651" i="14"/>
  <c r="A650" i="14"/>
  <c r="B650" i="14"/>
  <c r="A649" i="14"/>
  <c r="B649" i="14"/>
  <c r="A648" i="14"/>
  <c r="B648" i="14"/>
  <c r="A647" i="14"/>
  <c r="B647" i="14"/>
  <c r="A646" i="14"/>
  <c r="B646" i="14"/>
  <c r="A645" i="14"/>
  <c r="B645" i="14"/>
  <c r="A644" i="14"/>
  <c r="B644" i="14"/>
  <c r="A643" i="14"/>
  <c r="B643" i="14"/>
  <c r="A642" i="14"/>
  <c r="B642" i="14"/>
  <c r="A641" i="14"/>
  <c r="B641" i="14"/>
  <c r="A640" i="14"/>
  <c r="B640" i="14"/>
  <c r="A639" i="14"/>
  <c r="B639" i="14"/>
  <c r="A638" i="14"/>
  <c r="B638" i="14"/>
  <c r="A637" i="14"/>
  <c r="B637" i="14"/>
  <c r="A636" i="14"/>
  <c r="B636" i="14"/>
  <c r="A635" i="14"/>
  <c r="B635" i="14"/>
  <c r="A634" i="14"/>
  <c r="B634" i="14"/>
  <c r="A633" i="14"/>
  <c r="B633" i="14"/>
  <c r="A632" i="14"/>
  <c r="B632" i="14"/>
  <c r="A631" i="14"/>
  <c r="B631" i="14"/>
  <c r="A630" i="14"/>
  <c r="B630" i="14"/>
  <c r="A629" i="14"/>
  <c r="B629" i="14"/>
  <c r="A628" i="14"/>
  <c r="B628" i="14"/>
  <c r="A627" i="14"/>
  <c r="B627" i="14"/>
  <c r="A626" i="14"/>
  <c r="B626" i="14"/>
  <c r="A625" i="14"/>
  <c r="B625" i="14"/>
  <c r="A624" i="14"/>
  <c r="B624" i="14"/>
  <c r="A623" i="14"/>
  <c r="B623" i="14"/>
  <c r="A622" i="14"/>
  <c r="B622" i="14"/>
  <c r="A621" i="14"/>
  <c r="B621" i="14"/>
  <c r="A620" i="14"/>
  <c r="B620" i="14"/>
  <c r="A619" i="14"/>
  <c r="B619" i="14"/>
  <c r="A618" i="14"/>
  <c r="B618" i="14"/>
  <c r="A617" i="14"/>
  <c r="B617" i="14"/>
  <c r="A616" i="14"/>
  <c r="B616" i="14"/>
  <c r="A615" i="14"/>
  <c r="B615" i="14"/>
  <c r="A614" i="14"/>
  <c r="B614" i="14"/>
  <c r="A613" i="14"/>
  <c r="B613" i="14"/>
  <c r="A612" i="14"/>
  <c r="B612" i="14"/>
  <c r="A611" i="14"/>
  <c r="B611" i="14"/>
  <c r="A610" i="14"/>
  <c r="B610" i="14"/>
  <c r="A609" i="14"/>
  <c r="B609" i="14"/>
  <c r="A608" i="14"/>
  <c r="B608" i="14"/>
  <c r="A607" i="14"/>
  <c r="B607" i="14"/>
  <c r="A606" i="14"/>
  <c r="B606" i="14"/>
  <c r="A605" i="14"/>
  <c r="B605" i="14"/>
  <c r="A604" i="14"/>
  <c r="B604" i="14"/>
  <c r="A603" i="14"/>
  <c r="B603" i="14"/>
  <c r="A602" i="14"/>
  <c r="B602" i="14"/>
  <c r="A601" i="14"/>
  <c r="B601" i="14"/>
  <c r="A600" i="14"/>
  <c r="B600" i="14"/>
  <c r="A599" i="14"/>
  <c r="B599" i="14"/>
  <c r="A598" i="14"/>
  <c r="B598" i="14"/>
  <c r="A597" i="14"/>
  <c r="B597" i="14"/>
  <c r="A596" i="14"/>
  <c r="B596" i="14"/>
  <c r="A595" i="14"/>
  <c r="B595" i="14"/>
  <c r="A594" i="14"/>
  <c r="B594" i="14"/>
  <c r="A593" i="14"/>
  <c r="B593" i="14"/>
  <c r="A592" i="14"/>
  <c r="B592" i="14"/>
  <c r="A591" i="14"/>
  <c r="B591" i="14"/>
  <c r="A590" i="14"/>
  <c r="B590" i="14"/>
  <c r="A589" i="14"/>
  <c r="B589" i="14"/>
  <c r="A588" i="14"/>
  <c r="B588" i="14"/>
  <c r="A587" i="14"/>
  <c r="B587" i="14"/>
  <c r="A586" i="14"/>
  <c r="B586" i="14"/>
  <c r="A585" i="14"/>
  <c r="B585" i="14"/>
  <c r="A584" i="14"/>
  <c r="B584" i="14"/>
  <c r="A583" i="14"/>
  <c r="B583" i="14"/>
  <c r="A582" i="14"/>
  <c r="B582" i="14"/>
  <c r="A581" i="14"/>
  <c r="B581" i="14"/>
  <c r="A580" i="14"/>
  <c r="B580" i="14"/>
  <c r="A579" i="14"/>
  <c r="B579" i="14"/>
  <c r="A578" i="14"/>
  <c r="B578" i="14"/>
  <c r="A577" i="14"/>
  <c r="B577" i="14"/>
  <c r="A576" i="14"/>
  <c r="B576" i="14"/>
  <c r="A575" i="14"/>
  <c r="B575" i="14"/>
  <c r="A574" i="14"/>
  <c r="B574" i="14"/>
  <c r="A573" i="14"/>
  <c r="B573" i="14"/>
  <c r="A572" i="14"/>
  <c r="B572" i="14"/>
  <c r="A571" i="14"/>
  <c r="B571" i="14"/>
  <c r="A570" i="14"/>
  <c r="B570" i="14"/>
  <c r="A569" i="14"/>
  <c r="B569" i="14"/>
  <c r="A568" i="14"/>
  <c r="B568" i="14"/>
  <c r="A567" i="14"/>
  <c r="B567" i="14"/>
  <c r="A566" i="14"/>
  <c r="B566" i="14"/>
  <c r="A565" i="14"/>
  <c r="B565" i="14"/>
  <c r="A564" i="14"/>
  <c r="B564" i="14"/>
  <c r="A563" i="14"/>
  <c r="B563" i="14"/>
  <c r="A562" i="14"/>
  <c r="B562" i="14"/>
  <c r="A561" i="14"/>
  <c r="B561" i="14"/>
  <c r="A560" i="14"/>
  <c r="B560" i="14"/>
  <c r="A559" i="14"/>
  <c r="B559" i="14"/>
  <c r="A558" i="14"/>
  <c r="B558" i="14"/>
  <c r="A557" i="14"/>
  <c r="B557" i="14"/>
  <c r="A556" i="14"/>
  <c r="B556" i="14"/>
  <c r="A555" i="14"/>
  <c r="B555" i="14"/>
  <c r="A554" i="14"/>
  <c r="B554" i="14"/>
  <c r="A553" i="14"/>
  <c r="B553" i="14"/>
  <c r="A552" i="14"/>
  <c r="B552" i="14"/>
  <c r="A551" i="14"/>
  <c r="B551" i="14"/>
  <c r="A550" i="14"/>
  <c r="B550" i="14"/>
  <c r="A549" i="14"/>
  <c r="B549" i="14"/>
  <c r="A548" i="14"/>
  <c r="B548" i="14"/>
  <c r="A547" i="14"/>
  <c r="B547" i="14"/>
  <c r="A546" i="14"/>
  <c r="B546" i="14"/>
  <c r="A545" i="14"/>
  <c r="B545" i="14"/>
  <c r="A544" i="14"/>
  <c r="B544" i="14"/>
  <c r="A543" i="14"/>
  <c r="B543" i="14"/>
  <c r="A542" i="14"/>
  <c r="B542" i="14"/>
  <c r="A541" i="14"/>
  <c r="B541" i="14"/>
  <c r="A540" i="14"/>
  <c r="B540" i="14"/>
  <c r="A539" i="14"/>
  <c r="B539" i="14"/>
  <c r="A538" i="14"/>
  <c r="B538" i="14"/>
  <c r="A537" i="14"/>
  <c r="B537" i="14"/>
  <c r="A536" i="14"/>
  <c r="B536" i="14"/>
  <c r="A535" i="14"/>
  <c r="B535" i="14"/>
  <c r="A534" i="14"/>
  <c r="B534" i="14"/>
  <c r="A533" i="14"/>
  <c r="B533" i="14"/>
  <c r="A532" i="14"/>
  <c r="B532" i="14"/>
  <c r="A531" i="14"/>
  <c r="B531" i="14"/>
  <c r="A530" i="14"/>
  <c r="B530" i="14"/>
  <c r="A529" i="14"/>
  <c r="B529" i="14"/>
  <c r="A528" i="14"/>
  <c r="B528" i="14"/>
  <c r="A527" i="14"/>
  <c r="B527" i="14"/>
  <c r="A526" i="14"/>
  <c r="B526" i="14"/>
  <c r="A525" i="14"/>
  <c r="B525" i="14"/>
  <c r="A524" i="14"/>
  <c r="B524" i="14"/>
  <c r="A523" i="14"/>
  <c r="B523" i="14"/>
  <c r="A522" i="14"/>
  <c r="B522" i="14"/>
  <c r="A521" i="14"/>
  <c r="B521" i="14"/>
  <c r="A520" i="14"/>
  <c r="B520" i="14"/>
  <c r="A519" i="14"/>
  <c r="B519" i="14"/>
  <c r="A518" i="14"/>
  <c r="B518" i="14"/>
  <c r="A517" i="14"/>
  <c r="B517" i="14"/>
  <c r="A516" i="14"/>
  <c r="B516" i="14"/>
  <c r="A515" i="14"/>
  <c r="B515" i="14"/>
  <c r="A514" i="14"/>
  <c r="B514" i="14"/>
  <c r="A513" i="14"/>
  <c r="B513" i="14"/>
  <c r="A512" i="14"/>
  <c r="B512" i="14"/>
  <c r="A511" i="14"/>
  <c r="B511" i="14"/>
  <c r="A510" i="14"/>
  <c r="B510" i="14"/>
  <c r="A509" i="14"/>
  <c r="B509" i="14"/>
  <c r="A508" i="14"/>
  <c r="B508" i="14"/>
  <c r="A507" i="14"/>
  <c r="B507" i="14"/>
  <c r="A506" i="14"/>
  <c r="B506" i="14"/>
  <c r="A505" i="14"/>
  <c r="B505" i="14"/>
  <c r="A504" i="14"/>
  <c r="B504" i="14"/>
  <c r="A503" i="14"/>
  <c r="B503" i="14"/>
  <c r="A502" i="14"/>
  <c r="B502" i="14"/>
  <c r="A501" i="14"/>
  <c r="B501" i="14"/>
  <c r="A500" i="14"/>
  <c r="B500" i="14"/>
  <c r="A499" i="14"/>
  <c r="B499" i="14"/>
  <c r="A498" i="14"/>
  <c r="B498" i="14"/>
  <c r="A497" i="14"/>
  <c r="B497" i="14"/>
  <c r="A496" i="14"/>
  <c r="B496" i="14"/>
  <c r="A495" i="14"/>
  <c r="B495" i="14"/>
  <c r="A494" i="14"/>
  <c r="B494" i="14"/>
  <c r="A493" i="14"/>
  <c r="B493" i="14"/>
  <c r="A492" i="14"/>
  <c r="B492" i="14"/>
  <c r="A491" i="14"/>
  <c r="B491" i="14"/>
  <c r="A490" i="14"/>
  <c r="B490" i="14"/>
  <c r="A489" i="14"/>
  <c r="B489" i="14"/>
  <c r="A488" i="14"/>
  <c r="B488" i="14"/>
  <c r="A487" i="14"/>
  <c r="B487" i="14"/>
  <c r="A486" i="14"/>
  <c r="B486" i="14"/>
  <c r="A485" i="14"/>
  <c r="B485" i="14"/>
  <c r="A484" i="14"/>
  <c r="B484" i="14"/>
  <c r="A483" i="14"/>
  <c r="B483" i="14"/>
  <c r="A482" i="14"/>
  <c r="B482" i="14"/>
  <c r="A481" i="14"/>
  <c r="B481" i="14"/>
  <c r="A480" i="14"/>
  <c r="B480" i="14"/>
  <c r="A479" i="14"/>
  <c r="B479" i="14"/>
  <c r="A478" i="14"/>
  <c r="B478" i="14"/>
  <c r="A477" i="14"/>
  <c r="B477" i="14"/>
  <c r="A476" i="14"/>
  <c r="B476" i="14"/>
  <c r="A475" i="14"/>
  <c r="B475" i="14"/>
  <c r="A474" i="14"/>
  <c r="B474" i="14"/>
  <c r="A473" i="14"/>
  <c r="B473" i="14"/>
  <c r="A472" i="14"/>
  <c r="B472" i="14"/>
  <c r="A471" i="14"/>
  <c r="B471" i="14"/>
  <c r="A470" i="14"/>
  <c r="B470" i="14"/>
  <c r="A469" i="14"/>
  <c r="B469" i="14"/>
  <c r="A468" i="14"/>
  <c r="B468" i="14"/>
  <c r="A467" i="14"/>
  <c r="B467" i="14"/>
  <c r="A466" i="14"/>
  <c r="B466" i="14"/>
  <c r="A465" i="14"/>
  <c r="B465" i="14"/>
  <c r="A464" i="14"/>
  <c r="B464" i="14"/>
  <c r="A463" i="14"/>
  <c r="B463" i="14"/>
  <c r="A462" i="14"/>
  <c r="B462" i="14"/>
  <c r="A461" i="14"/>
  <c r="B461" i="14"/>
  <c r="A460" i="14"/>
  <c r="B460" i="14"/>
  <c r="A459" i="14"/>
  <c r="B459" i="14"/>
  <c r="A458" i="14"/>
  <c r="B458" i="14"/>
  <c r="A457" i="14"/>
  <c r="B457" i="14"/>
  <c r="A456" i="14"/>
  <c r="B456" i="14"/>
  <c r="A455" i="14"/>
  <c r="B455" i="14"/>
  <c r="A454" i="14"/>
  <c r="B454" i="14"/>
  <c r="A453" i="14"/>
  <c r="B453" i="14"/>
  <c r="A452" i="14"/>
  <c r="B452" i="14"/>
  <c r="A451" i="14"/>
  <c r="B451" i="14"/>
  <c r="A450" i="14"/>
  <c r="B450" i="14"/>
  <c r="A449" i="14"/>
  <c r="B449" i="14"/>
  <c r="A448" i="14"/>
  <c r="B448" i="14"/>
  <c r="A447" i="14"/>
  <c r="B447" i="14"/>
  <c r="A446" i="14"/>
  <c r="B446" i="14"/>
  <c r="A445" i="14"/>
  <c r="B445" i="14"/>
  <c r="A444" i="14"/>
  <c r="B444" i="14"/>
  <c r="A443" i="14"/>
  <c r="B443" i="14"/>
  <c r="A442" i="14"/>
  <c r="B442" i="14"/>
  <c r="A441" i="14"/>
  <c r="B441" i="14"/>
  <c r="A440" i="14"/>
  <c r="B440" i="14"/>
  <c r="A439" i="14"/>
  <c r="B439" i="14"/>
  <c r="A438" i="14"/>
  <c r="B438" i="14"/>
  <c r="A437" i="14"/>
  <c r="B437" i="14"/>
  <c r="A436" i="14"/>
  <c r="B436" i="14"/>
  <c r="A435" i="14"/>
  <c r="B435" i="14"/>
  <c r="A434" i="14"/>
  <c r="B434" i="14"/>
  <c r="A433" i="14"/>
  <c r="B433" i="14"/>
  <c r="A432" i="14"/>
  <c r="B432" i="14"/>
  <c r="A431" i="14"/>
  <c r="B431" i="14"/>
  <c r="A430" i="14"/>
  <c r="B430" i="14"/>
  <c r="A429" i="14"/>
  <c r="B429" i="14"/>
  <c r="A428" i="14"/>
  <c r="B428" i="14"/>
  <c r="A427" i="14"/>
  <c r="B427" i="14"/>
  <c r="A426" i="14"/>
  <c r="B426" i="14"/>
  <c r="A425" i="14"/>
  <c r="B425" i="14"/>
  <c r="A424" i="14"/>
  <c r="B424" i="14"/>
  <c r="A423" i="14"/>
  <c r="B423" i="14"/>
  <c r="A422" i="14"/>
  <c r="B422" i="14"/>
  <c r="A421" i="14"/>
  <c r="B421" i="14"/>
  <c r="A420" i="14"/>
  <c r="B420" i="14"/>
  <c r="A419" i="14"/>
  <c r="B419" i="14"/>
  <c r="A418" i="14"/>
  <c r="B418" i="14"/>
  <c r="A417" i="14"/>
  <c r="B417" i="14"/>
  <c r="A416" i="14"/>
  <c r="B416" i="14"/>
  <c r="A415" i="14"/>
  <c r="B415" i="14"/>
  <c r="A414" i="14"/>
  <c r="B414" i="14"/>
  <c r="A413" i="14"/>
  <c r="B413" i="14"/>
  <c r="A412" i="14"/>
  <c r="B412" i="14"/>
  <c r="A411" i="14"/>
  <c r="B411" i="14"/>
  <c r="A410" i="14"/>
  <c r="B410" i="14"/>
  <c r="A409" i="14"/>
  <c r="B409" i="14"/>
  <c r="A408" i="14"/>
  <c r="B408" i="14"/>
  <c r="A407" i="14"/>
  <c r="B407" i="14"/>
  <c r="A406" i="14"/>
  <c r="B406" i="14"/>
  <c r="A405" i="14"/>
  <c r="B405" i="14"/>
  <c r="A404" i="14"/>
  <c r="B404" i="14"/>
  <c r="A403" i="14"/>
  <c r="B403" i="14"/>
  <c r="A402" i="14"/>
  <c r="B402" i="14"/>
  <c r="A401" i="14"/>
  <c r="B401" i="14"/>
  <c r="A400" i="14"/>
  <c r="B400" i="14"/>
  <c r="A399" i="14"/>
  <c r="B399" i="14"/>
  <c r="A398" i="14"/>
  <c r="B398" i="14"/>
  <c r="A397" i="14"/>
  <c r="B397" i="14"/>
  <c r="A396" i="14"/>
  <c r="B396" i="14"/>
  <c r="A395" i="14"/>
  <c r="B395" i="14"/>
  <c r="A394" i="14"/>
  <c r="B394" i="14"/>
  <c r="A393" i="14"/>
  <c r="B393" i="14"/>
  <c r="A392" i="14"/>
  <c r="B392" i="14"/>
  <c r="A391" i="14"/>
  <c r="B391" i="14"/>
  <c r="A390" i="14"/>
  <c r="B390" i="14"/>
  <c r="A389" i="14"/>
  <c r="B389" i="14"/>
  <c r="A388" i="14"/>
  <c r="B388" i="14"/>
  <c r="A387" i="14"/>
  <c r="B387" i="14"/>
  <c r="A386" i="14"/>
  <c r="B386" i="14"/>
  <c r="A385" i="14"/>
  <c r="B385" i="14"/>
  <c r="A384" i="14"/>
  <c r="B384" i="14"/>
  <c r="A383" i="14"/>
  <c r="B383" i="14"/>
  <c r="A382" i="14"/>
  <c r="B382" i="14"/>
  <c r="A381" i="14"/>
  <c r="B381" i="14"/>
  <c r="A380" i="14"/>
  <c r="B380" i="14"/>
  <c r="A379" i="14"/>
  <c r="B379" i="14"/>
  <c r="A378" i="14"/>
  <c r="B378" i="14"/>
  <c r="A377" i="14"/>
  <c r="B377" i="14"/>
  <c r="A376" i="14"/>
  <c r="B376" i="14"/>
  <c r="A375" i="14"/>
  <c r="B375" i="14"/>
  <c r="A374" i="14"/>
  <c r="B374" i="14"/>
  <c r="A373" i="14"/>
  <c r="B373" i="14"/>
  <c r="A372" i="14"/>
  <c r="B372" i="14"/>
  <c r="A371" i="14"/>
  <c r="B371" i="14"/>
  <c r="A370" i="14"/>
  <c r="B370" i="14"/>
  <c r="A369" i="14"/>
  <c r="B369" i="14"/>
  <c r="A368" i="14"/>
  <c r="B368" i="14"/>
  <c r="A367" i="14"/>
  <c r="B367" i="14"/>
  <c r="A366" i="14"/>
  <c r="B366" i="14"/>
  <c r="A365" i="14"/>
  <c r="B365" i="14"/>
  <c r="A364" i="14"/>
  <c r="B364" i="14"/>
  <c r="A363" i="14"/>
  <c r="B363" i="14"/>
  <c r="A362" i="14"/>
  <c r="B362" i="14"/>
  <c r="A361" i="14"/>
  <c r="B361" i="14"/>
  <c r="A360" i="14"/>
  <c r="B360" i="14"/>
  <c r="A359" i="14"/>
  <c r="B359" i="14"/>
  <c r="A358" i="14"/>
  <c r="B358" i="14"/>
  <c r="A357" i="14"/>
  <c r="B357" i="14"/>
  <c r="A356" i="14"/>
  <c r="B356" i="14"/>
  <c r="A355" i="14"/>
  <c r="B355" i="14"/>
  <c r="A354" i="14"/>
  <c r="B354" i="14"/>
  <c r="A353" i="14"/>
  <c r="B353" i="14"/>
  <c r="A352" i="14"/>
  <c r="B352" i="14"/>
  <c r="A351" i="14"/>
  <c r="B351" i="14"/>
  <c r="A350" i="14"/>
  <c r="B350" i="14"/>
  <c r="A349" i="14"/>
  <c r="B349" i="14"/>
  <c r="A348" i="14"/>
  <c r="B348" i="14"/>
  <c r="A347" i="14"/>
  <c r="B347" i="14"/>
  <c r="A346" i="14"/>
  <c r="B346" i="14"/>
  <c r="A345" i="14"/>
  <c r="B345" i="14"/>
  <c r="A344" i="14"/>
  <c r="B344" i="14"/>
  <c r="A343" i="14"/>
  <c r="B343" i="14"/>
  <c r="A342" i="14"/>
  <c r="B342" i="14"/>
  <c r="A341" i="14"/>
  <c r="B341" i="14"/>
  <c r="A340" i="14"/>
  <c r="B340" i="14"/>
  <c r="A339" i="14"/>
  <c r="B339" i="14"/>
  <c r="A338" i="14"/>
  <c r="B338" i="14"/>
  <c r="A337" i="14"/>
  <c r="B337" i="14"/>
  <c r="A336" i="14"/>
  <c r="B336" i="14"/>
  <c r="A335" i="14"/>
  <c r="B335" i="14"/>
  <c r="A334" i="14"/>
  <c r="B334" i="14"/>
  <c r="A333" i="14"/>
  <c r="B333" i="14"/>
  <c r="A332" i="14"/>
  <c r="B332" i="14"/>
  <c r="A331" i="14"/>
  <c r="B331" i="14"/>
  <c r="A330" i="14"/>
  <c r="B330" i="14"/>
  <c r="A329" i="14"/>
  <c r="B329" i="14"/>
  <c r="A328" i="14"/>
  <c r="B328" i="14"/>
  <c r="A327" i="14"/>
  <c r="B327" i="14"/>
  <c r="A326" i="14"/>
  <c r="B326" i="14"/>
  <c r="A325" i="14"/>
  <c r="B325" i="14"/>
  <c r="A324" i="14"/>
  <c r="B324" i="14"/>
  <c r="A323" i="14"/>
  <c r="B323" i="14"/>
  <c r="A322" i="14"/>
  <c r="B322" i="14"/>
  <c r="A321" i="14"/>
  <c r="B321" i="14"/>
  <c r="A320" i="14"/>
  <c r="B320" i="14"/>
  <c r="A319" i="14"/>
  <c r="B319" i="14"/>
  <c r="A318" i="14"/>
  <c r="B318" i="14"/>
  <c r="A317" i="14"/>
  <c r="B317" i="14"/>
  <c r="A316" i="14"/>
  <c r="B316" i="14"/>
  <c r="A315" i="14"/>
  <c r="B315" i="14"/>
  <c r="A314" i="14"/>
  <c r="B314" i="14"/>
  <c r="A313" i="14"/>
  <c r="B313" i="14"/>
  <c r="A312" i="14"/>
  <c r="B312" i="14"/>
  <c r="A311" i="14"/>
  <c r="B311" i="14"/>
  <c r="A310" i="14"/>
  <c r="B310" i="14"/>
  <c r="A309" i="14"/>
  <c r="B309" i="14"/>
  <c r="A308" i="14"/>
  <c r="B308" i="14"/>
  <c r="A307" i="14"/>
  <c r="B307" i="14"/>
  <c r="A306" i="14"/>
  <c r="B306" i="14"/>
  <c r="A305" i="14"/>
  <c r="B305" i="14"/>
  <c r="A304" i="14"/>
  <c r="B304" i="14"/>
  <c r="A303" i="14"/>
  <c r="B303" i="14"/>
  <c r="A302" i="14"/>
  <c r="B302" i="14"/>
  <c r="A301" i="14"/>
  <c r="B301" i="14"/>
  <c r="A300" i="14"/>
  <c r="B300" i="14"/>
  <c r="A299" i="14"/>
  <c r="B299" i="14"/>
  <c r="A298" i="14"/>
  <c r="B298" i="14"/>
  <c r="A297" i="14"/>
  <c r="B297" i="14"/>
  <c r="A296" i="14"/>
  <c r="B296" i="14"/>
  <c r="A295" i="14"/>
  <c r="B295" i="14"/>
  <c r="A294" i="14"/>
  <c r="B294" i="14"/>
  <c r="A293" i="14"/>
  <c r="B293" i="14"/>
  <c r="A292" i="14"/>
  <c r="B292" i="14"/>
  <c r="A291" i="14"/>
  <c r="B291" i="14"/>
  <c r="A290" i="14"/>
  <c r="B290" i="14"/>
  <c r="A289" i="14"/>
  <c r="B289" i="14"/>
  <c r="A288" i="14"/>
  <c r="B288" i="14"/>
  <c r="A287" i="14"/>
  <c r="B287" i="14"/>
  <c r="A286" i="14"/>
  <c r="B286" i="14"/>
  <c r="A285" i="14"/>
  <c r="B285" i="14"/>
  <c r="A284" i="14"/>
  <c r="B284" i="14"/>
  <c r="A283" i="14"/>
  <c r="B283" i="14"/>
  <c r="A282" i="14"/>
  <c r="B282" i="14"/>
  <c r="A281" i="14"/>
  <c r="B281" i="14"/>
  <c r="A280" i="14"/>
  <c r="B280" i="14"/>
  <c r="A279" i="14"/>
  <c r="B279" i="14"/>
  <c r="A278" i="14"/>
  <c r="B278" i="14"/>
  <c r="A277" i="14"/>
  <c r="B277" i="14"/>
  <c r="A276" i="14"/>
  <c r="B276" i="14"/>
  <c r="A275" i="14"/>
  <c r="B275" i="14"/>
  <c r="A274" i="14"/>
  <c r="B274" i="14"/>
  <c r="A273" i="14"/>
  <c r="B273" i="14"/>
  <c r="A272" i="14"/>
  <c r="B272" i="14"/>
  <c r="A271" i="14"/>
  <c r="B271" i="14"/>
  <c r="A270" i="14"/>
  <c r="B270" i="14"/>
  <c r="A269" i="14"/>
  <c r="B269" i="14"/>
  <c r="A268" i="14"/>
  <c r="B268" i="14"/>
  <c r="A267" i="14"/>
  <c r="B267" i="14"/>
  <c r="A266" i="14"/>
  <c r="B266" i="14"/>
  <c r="A265" i="14"/>
  <c r="B265" i="14"/>
  <c r="A264" i="14"/>
  <c r="B264" i="14"/>
  <c r="A263" i="14"/>
  <c r="B263" i="14"/>
  <c r="A262" i="14"/>
  <c r="B262" i="14"/>
  <c r="A261" i="14"/>
  <c r="B261" i="14"/>
  <c r="A260" i="14"/>
  <c r="B260" i="14"/>
  <c r="A259" i="14"/>
  <c r="B259" i="14"/>
  <c r="A258" i="14"/>
  <c r="B258" i="14"/>
  <c r="A257" i="14"/>
  <c r="B257" i="14"/>
  <c r="A256" i="14"/>
  <c r="B256" i="14"/>
  <c r="A255" i="14"/>
  <c r="B255" i="14"/>
  <c r="A254" i="14"/>
  <c r="B254" i="14"/>
  <c r="A253" i="14"/>
  <c r="B253" i="14"/>
  <c r="A252" i="14"/>
  <c r="B252" i="14"/>
  <c r="A251" i="14"/>
  <c r="B251" i="14"/>
  <c r="A250" i="14"/>
  <c r="B250" i="14"/>
  <c r="A249" i="14"/>
  <c r="B249" i="14"/>
  <c r="A248" i="14"/>
  <c r="B248" i="14"/>
  <c r="A247" i="14"/>
  <c r="B247" i="14"/>
  <c r="A246" i="14"/>
  <c r="B246" i="14"/>
  <c r="A245" i="14"/>
  <c r="B245" i="14"/>
  <c r="A244" i="14"/>
  <c r="B244" i="14"/>
  <c r="A243" i="14"/>
  <c r="B243" i="14"/>
  <c r="A242" i="14"/>
  <c r="B242" i="14"/>
  <c r="A241" i="14"/>
  <c r="B241" i="14"/>
  <c r="A240" i="14"/>
  <c r="B240" i="14"/>
  <c r="A239" i="14"/>
  <c r="B239" i="14"/>
  <c r="A238" i="14"/>
  <c r="B238" i="14"/>
  <c r="A237" i="14"/>
  <c r="B237" i="14"/>
  <c r="A236" i="14"/>
  <c r="B236" i="14"/>
  <c r="A235" i="14"/>
  <c r="B235" i="14"/>
  <c r="A234" i="14"/>
  <c r="B234" i="14"/>
  <c r="A233" i="14"/>
  <c r="B233" i="14"/>
  <c r="A232" i="14"/>
  <c r="B232" i="14"/>
  <c r="A231" i="14"/>
  <c r="B231" i="14"/>
  <c r="A230" i="14"/>
  <c r="B230" i="14"/>
  <c r="A229" i="14"/>
  <c r="B229" i="14"/>
  <c r="A228" i="14"/>
  <c r="B228" i="14"/>
  <c r="A227" i="14"/>
  <c r="B227" i="14"/>
  <c r="A226" i="14"/>
  <c r="B226" i="14"/>
  <c r="A225" i="14"/>
  <c r="B225" i="14"/>
  <c r="A224" i="14"/>
  <c r="B224" i="14"/>
  <c r="A223" i="14"/>
  <c r="B223" i="14"/>
  <c r="A222" i="14"/>
  <c r="B222" i="14"/>
  <c r="A221" i="14"/>
  <c r="B221" i="14"/>
  <c r="A220" i="14"/>
  <c r="B220" i="14"/>
  <c r="A219" i="14"/>
  <c r="B219" i="14"/>
  <c r="A218" i="14"/>
  <c r="B218" i="14"/>
  <c r="A217" i="14"/>
  <c r="B217" i="14"/>
  <c r="A216" i="14"/>
  <c r="B216" i="14"/>
  <c r="A215" i="14"/>
  <c r="B215" i="14"/>
  <c r="A214" i="14"/>
  <c r="B214" i="14"/>
  <c r="A213" i="14"/>
  <c r="B213" i="14"/>
  <c r="A212" i="14"/>
  <c r="B212" i="14"/>
  <c r="A211" i="14"/>
  <c r="B211" i="14"/>
  <c r="A210" i="14"/>
  <c r="B210" i="14"/>
  <c r="A209" i="14"/>
  <c r="B209" i="14"/>
  <c r="A208" i="14"/>
  <c r="B208" i="14"/>
  <c r="A207" i="14"/>
  <c r="B207" i="14"/>
  <c r="A206" i="14"/>
  <c r="B206" i="14"/>
  <c r="A205" i="14"/>
  <c r="B205" i="14"/>
  <c r="A204" i="14"/>
  <c r="B204" i="14"/>
  <c r="A203" i="14"/>
  <c r="B203" i="14"/>
  <c r="A202" i="14"/>
  <c r="B202" i="14"/>
  <c r="A201" i="14"/>
  <c r="B201" i="14"/>
  <c r="A200" i="14"/>
  <c r="B200" i="14"/>
  <c r="A199" i="14"/>
  <c r="B199" i="14"/>
  <c r="A198" i="14"/>
  <c r="B198" i="14"/>
  <c r="A197" i="14"/>
  <c r="B197" i="14"/>
  <c r="A196" i="14"/>
  <c r="B196" i="14"/>
  <c r="A195" i="14"/>
  <c r="B195" i="14"/>
  <c r="A194" i="14"/>
  <c r="B194" i="14"/>
  <c r="A193" i="14"/>
  <c r="B193" i="14"/>
  <c r="A192" i="14"/>
  <c r="B192" i="14"/>
  <c r="A191" i="14"/>
  <c r="B191" i="14"/>
  <c r="A190" i="14"/>
  <c r="B190" i="14"/>
  <c r="A189" i="14"/>
  <c r="B189" i="14"/>
  <c r="A188" i="14"/>
  <c r="B188" i="14"/>
  <c r="A187" i="14"/>
  <c r="B187" i="14"/>
  <c r="A186" i="14"/>
  <c r="B186" i="14"/>
  <c r="A185" i="14"/>
  <c r="B185" i="14"/>
  <c r="A184" i="14"/>
  <c r="B184" i="14"/>
  <c r="A183" i="14"/>
  <c r="B183" i="14"/>
  <c r="A182" i="14"/>
  <c r="B182" i="14"/>
  <c r="A181" i="14"/>
  <c r="B181" i="14"/>
  <c r="A180" i="14"/>
  <c r="B180" i="14"/>
  <c r="A179" i="14"/>
  <c r="B179" i="14"/>
  <c r="A178" i="14"/>
  <c r="B178" i="14"/>
  <c r="A177" i="14"/>
  <c r="B177" i="14"/>
  <c r="A176" i="14"/>
  <c r="B176" i="14"/>
  <c r="A175" i="14"/>
  <c r="B175" i="14"/>
  <c r="A174" i="14"/>
  <c r="B174" i="14"/>
  <c r="A173" i="14"/>
  <c r="B173" i="14"/>
  <c r="A172" i="14"/>
  <c r="B172" i="14"/>
  <c r="A171" i="14"/>
  <c r="B171" i="14"/>
  <c r="A170" i="14"/>
  <c r="B170" i="14"/>
  <c r="A169" i="14"/>
  <c r="B169" i="14"/>
  <c r="A168" i="14"/>
  <c r="B168" i="14"/>
  <c r="A167" i="14"/>
  <c r="B167" i="14"/>
  <c r="A166" i="14"/>
  <c r="B166" i="14"/>
  <c r="A165" i="14"/>
  <c r="B165" i="14"/>
  <c r="A164" i="14"/>
  <c r="B164" i="14"/>
  <c r="A163" i="14"/>
  <c r="B163" i="14"/>
  <c r="A162" i="14"/>
  <c r="B162" i="14"/>
  <c r="A161" i="14"/>
  <c r="B161" i="14"/>
  <c r="A160" i="14"/>
  <c r="B160" i="14"/>
  <c r="A159" i="14"/>
  <c r="B159" i="14"/>
  <c r="A158" i="14"/>
  <c r="B158" i="14"/>
  <c r="A157" i="14"/>
  <c r="B157" i="14"/>
  <c r="A156" i="14"/>
  <c r="B156" i="14"/>
  <c r="A155" i="14"/>
  <c r="B155" i="14"/>
  <c r="A154" i="14"/>
  <c r="B154" i="14"/>
  <c r="A153" i="14"/>
  <c r="B153" i="14"/>
  <c r="A152" i="14"/>
  <c r="B152" i="14"/>
  <c r="A151" i="14"/>
  <c r="B151" i="14"/>
  <c r="A150" i="14"/>
  <c r="B150" i="14"/>
  <c r="A149" i="14"/>
  <c r="B149" i="14"/>
  <c r="A148" i="14"/>
  <c r="B148" i="14"/>
  <c r="A147" i="14"/>
  <c r="B147" i="14"/>
  <c r="A146" i="14"/>
  <c r="B146" i="14"/>
  <c r="A145" i="14"/>
  <c r="B145" i="14"/>
  <c r="A144" i="14"/>
  <c r="B144" i="14"/>
  <c r="A143" i="14"/>
  <c r="B143" i="14"/>
  <c r="A142" i="14"/>
  <c r="B142" i="14"/>
  <c r="A141" i="14"/>
  <c r="B141" i="14"/>
  <c r="A140" i="14"/>
  <c r="B140" i="14"/>
  <c r="A139" i="14"/>
  <c r="B139" i="14"/>
  <c r="A138" i="14"/>
  <c r="B138" i="14"/>
  <c r="A137" i="14"/>
  <c r="B137" i="14"/>
  <c r="A136" i="14"/>
  <c r="B136" i="14"/>
  <c r="A135" i="14"/>
  <c r="B135" i="14"/>
  <c r="A134" i="14"/>
  <c r="B134" i="14"/>
  <c r="A133" i="14"/>
  <c r="B133" i="14"/>
  <c r="A132" i="14"/>
  <c r="B132" i="14"/>
  <c r="A131" i="14"/>
  <c r="B131" i="14"/>
  <c r="A130" i="14"/>
  <c r="B130" i="14"/>
  <c r="A129" i="14"/>
  <c r="B129" i="14"/>
  <c r="A128" i="14"/>
  <c r="B128" i="14"/>
  <c r="A127" i="14"/>
  <c r="B127" i="14"/>
  <c r="A126" i="14"/>
  <c r="B126" i="14"/>
  <c r="A125" i="14"/>
  <c r="B125" i="14"/>
  <c r="A124" i="14"/>
  <c r="B124" i="14"/>
  <c r="A123" i="14"/>
  <c r="B123" i="14"/>
  <c r="A122" i="14"/>
  <c r="B122" i="14"/>
  <c r="A121" i="14"/>
  <c r="B121" i="14"/>
  <c r="A120" i="14"/>
  <c r="B120" i="14"/>
  <c r="A119" i="14"/>
  <c r="B119" i="14"/>
  <c r="A118" i="14"/>
  <c r="B118" i="14"/>
  <c r="A117" i="14"/>
  <c r="B117" i="14"/>
  <c r="A116" i="14"/>
  <c r="B116" i="14"/>
  <c r="A115" i="14"/>
  <c r="B115" i="14"/>
  <c r="A114" i="14"/>
  <c r="B114" i="14"/>
  <c r="A113" i="14"/>
  <c r="B113" i="14"/>
  <c r="A112" i="14"/>
  <c r="B112" i="14"/>
  <c r="A111" i="14"/>
  <c r="B111" i="14"/>
  <c r="A110" i="14"/>
  <c r="B110" i="14"/>
  <c r="A109" i="14"/>
  <c r="B109" i="14"/>
  <c r="A108" i="14"/>
  <c r="B108" i="14"/>
  <c r="A107" i="14"/>
  <c r="B107" i="14"/>
  <c r="A106" i="14"/>
  <c r="B106" i="14"/>
  <c r="A105" i="14"/>
  <c r="B105" i="14"/>
  <c r="A104" i="14"/>
  <c r="B104" i="14"/>
  <c r="A103" i="14"/>
  <c r="B103" i="14"/>
  <c r="A102" i="14"/>
  <c r="B102" i="14"/>
  <c r="A101" i="14"/>
  <c r="B101" i="14"/>
  <c r="A100" i="14"/>
  <c r="B100" i="14"/>
  <c r="A99" i="14"/>
  <c r="B99" i="14"/>
  <c r="A98" i="14"/>
  <c r="B98" i="14"/>
  <c r="A97" i="14"/>
  <c r="B97" i="14"/>
  <c r="A96" i="14"/>
  <c r="B96" i="14"/>
  <c r="A95" i="14"/>
  <c r="B95" i="14"/>
  <c r="A94" i="14"/>
  <c r="B94" i="14"/>
  <c r="A93" i="14"/>
  <c r="B93" i="14"/>
  <c r="A92" i="14"/>
  <c r="B92" i="14"/>
  <c r="A91" i="14"/>
  <c r="B91" i="14"/>
  <c r="A90" i="14"/>
  <c r="B90" i="14"/>
  <c r="A89" i="14"/>
  <c r="B89" i="14"/>
  <c r="A88" i="14"/>
  <c r="B88" i="14"/>
  <c r="A87" i="14"/>
  <c r="B87" i="14"/>
  <c r="A86" i="14"/>
  <c r="B86" i="14"/>
  <c r="A85" i="14"/>
  <c r="B85" i="14"/>
  <c r="A84" i="14"/>
  <c r="B84" i="14"/>
  <c r="A83" i="14"/>
  <c r="B83" i="14"/>
  <c r="A82" i="14"/>
  <c r="B82" i="14"/>
  <c r="A81" i="14"/>
  <c r="B81" i="14"/>
  <c r="A80" i="14"/>
  <c r="B80" i="14"/>
  <c r="A79" i="14"/>
  <c r="B79" i="14"/>
  <c r="A78" i="14"/>
  <c r="B78" i="14"/>
  <c r="A77" i="14"/>
  <c r="B77" i="14"/>
  <c r="A76" i="14"/>
  <c r="B76" i="14"/>
  <c r="A75" i="14"/>
  <c r="B75" i="14"/>
  <c r="A74" i="14"/>
  <c r="B74" i="14"/>
  <c r="A73" i="14"/>
  <c r="B73" i="14"/>
  <c r="A72" i="14"/>
  <c r="B72" i="14"/>
  <c r="A71" i="14"/>
  <c r="B71" i="14"/>
  <c r="A70" i="14"/>
  <c r="B70" i="14"/>
  <c r="A69" i="14"/>
  <c r="B69" i="14"/>
  <c r="A68" i="14"/>
  <c r="B68" i="14"/>
  <c r="A67" i="14"/>
  <c r="B67" i="14"/>
  <c r="A66" i="14"/>
  <c r="B66" i="14"/>
  <c r="A65" i="14"/>
  <c r="B65" i="14"/>
  <c r="A64" i="14"/>
  <c r="B64" i="14"/>
  <c r="A63" i="14"/>
  <c r="B63" i="14"/>
  <c r="A62" i="14"/>
  <c r="B62" i="14"/>
  <c r="A61" i="14"/>
  <c r="B61" i="14"/>
  <c r="A60" i="14"/>
  <c r="B60" i="14"/>
  <c r="A59" i="14"/>
  <c r="B59" i="14"/>
  <c r="A58" i="14"/>
  <c r="B58" i="14"/>
  <c r="A57" i="14"/>
  <c r="B57" i="14"/>
  <c r="A56" i="14"/>
  <c r="B56" i="14"/>
  <c r="A55" i="14"/>
  <c r="B55" i="14"/>
  <c r="A54" i="14"/>
  <c r="B54" i="14"/>
  <c r="A53" i="14"/>
  <c r="B53" i="14"/>
  <c r="A52" i="14"/>
  <c r="B52" i="14"/>
  <c r="A51" i="14"/>
  <c r="B51" i="14"/>
  <c r="A50" i="14"/>
  <c r="B50" i="14"/>
  <c r="A49" i="14"/>
  <c r="B49" i="14"/>
  <c r="A48" i="14"/>
  <c r="B48" i="14"/>
  <c r="A47" i="14"/>
  <c r="B47" i="14"/>
  <c r="A46" i="14"/>
  <c r="B46" i="14"/>
  <c r="A45" i="14"/>
  <c r="B45" i="14"/>
  <c r="A44" i="14"/>
  <c r="B44" i="14"/>
  <c r="A43" i="14"/>
  <c r="B43" i="14"/>
  <c r="A42" i="14"/>
  <c r="B42" i="14"/>
  <c r="A41" i="14"/>
  <c r="B41" i="14"/>
  <c r="A40" i="14"/>
  <c r="B40" i="14"/>
  <c r="A39" i="14"/>
  <c r="B39" i="14"/>
  <c r="A38" i="14"/>
  <c r="B38" i="14"/>
  <c r="A37" i="14"/>
  <c r="B37" i="14"/>
  <c r="A36" i="14"/>
  <c r="B36" i="14"/>
  <c r="A35" i="14"/>
  <c r="B35" i="14"/>
  <c r="A34" i="14"/>
  <c r="B34" i="14"/>
  <c r="A33" i="14"/>
  <c r="B33" i="14"/>
  <c r="A32" i="14"/>
  <c r="B32" i="14"/>
  <c r="A31" i="14"/>
  <c r="B31" i="14"/>
  <c r="A30" i="14"/>
  <c r="B30" i="14"/>
  <c r="A29" i="14"/>
  <c r="B29" i="14"/>
  <c r="A28" i="14"/>
  <c r="B28" i="14"/>
  <c r="A27" i="14"/>
  <c r="B27" i="14"/>
  <c r="A26" i="14"/>
  <c r="B26" i="14"/>
  <c r="A25" i="14"/>
  <c r="B25" i="14"/>
  <c r="A24" i="14"/>
  <c r="B24" i="14"/>
  <c r="A23" i="14"/>
  <c r="B23" i="14"/>
  <c r="A22" i="14"/>
  <c r="B22" i="14"/>
  <c r="A21" i="14"/>
  <c r="B21" i="14"/>
  <c r="A20" i="14"/>
  <c r="B20" i="14"/>
  <c r="A19" i="14"/>
  <c r="B19" i="14"/>
  <c r="A18" i="14"/>
  <c r="B18" i="14"/>
  <c r="A17" i="14"/>
  <c r="B17" i="14"/>
  <c r="A16" i="14"/>
  <c r="B16" i="14"/>
  <c r="A15" i="14"/>
  <c r="B15" i="14"/>
  <c r="A14" i="14"/>
  <c r="B14" i="14"/>
  <c r="A13" i="14"/>
  <c r="B13" i="14"/>
  <c r="A12" i="14"/>
  <c r="B12" i="14"/>
  <c r="A11" i="14"/>
  <c r="B11" i="14"/>
  <c r="A10" i="14"/>
  <c r="B10" i="14"/>
  <c r="A9" i="14"/>
  <c r="B9" i="14"/>
  <c r="A8" i="14"/>
  <c r="B8" i="14"/>
  <c r="A7" i="14"/>
  <c r="B7" i="14"/>
  <c r="A6" i="14"/>
  <c r="B6" i="14"/>
  <c r="A5" i="14"/>
  <c r="B5" i="14"/>
  <c r="A4" i="14"/>
  <c r="B4" i="14"/>
  <c r="A3" i="14"/>
  <c r="B3" i="14"/>
  <c r="A2" i="14"/>
  <c r="B2" i="14"/>
  <c r="B23" i="13"/>
  <c r="B22" i="13"/>
  <c r="B21" i="13"/>
  <c r="B20" i="13"/>
  <c r="B19" i="13"/>
  <c r="B18" i="13"/>
  <c r="B17" i="13"/>
  <c r="C13" i="13"/>
  <c r="B13" i="13"/>
  <c r="C12" i="13"/>
  <c r="B12" i="13"/>
  <c r="AF2" i="2"/>
  <c r="AF3" i="2"/>
  <c r="AF4" i="2"/>
  <c r="AF5" i="2"/>
  <c r="AF6" i="2"/>
  <c r="AF7" i="2"/>
  <c r="AF8" i="2"/>
  <c r="AF9" i="2"/>
  <c r="AF10" i="2"/>
  <c r="AF11" i="2"/>
  <c r="AF12" i="2"/>
  <c r="AF13" i="2"/>
  <c r="AF14" i="2"/>
  <c r="AF15" i="2"/>
  <c r="AF16" i="2"/>
  <c r="AF17" i="2"/>
  <c r="AF18" i="2"/>
  <c r="AF19" i="2"/>
  <c r="AF20" i="2"/>
  <c r="AF21" i="2"/>
  <c r="AF22" i="2"/>
  <c r="AF23" i="2"/>
  <c r="AF24" i="2"/>
  <c r="AF25" i="2"/>
  <c r="AF26" i="2"/>
  <c r="AF27" i="2"/>
  <c r="AF28" i="2"/>
  <c r="AF29" i="2"/>
  <c r="AF30" i="2"/>
  <c r="AF31" i="2"/>
  <c r="AF32" i="2"/>
  <c r="AF33" i="2"/>
  <c r="AF34" i="2"/>
  <c r="AF35" i="2"/>
  <c r="AF36" i="2"/>
  <c r="AF37" i="2"/>
  <c r="AF38" i="2"/>
  <c r="AF39" i="2"/>
  <c r="AF40" i="2"/>
  <c r="AF41" i="2"/>
  <c r="AF42" i="2"/>
  <c r="AF43" i="2"/>
  <c r="AF44" i="2"/>
  <c r="AF45" i="2"/>
  <c r="AF46" i="2"/>
  <c r="AF47" i="2"/>
  <c r="AF48" i="2"/>
  <c r="AF49" i="2"/>
  <c r="AF50" i="2"/>
  <c r="AF51" i="2"/>
  <c r="AF52" i="2"/>
  <c r="AF53" i="2"/>
  <c r="AF54" i="2"/>
  <c r="AF55" i="2"/>
  <c r="AF56" i="2"/>
  <c r="AF57" i="2"/>
  <c r="AF58" i="2"/>
  <c r="AF59" i="2"/>
  <c r="AF60" i="2"/>
  <c r="AF61" i="2"/>
  <c r="AF62" i="2"/>
  <c r="AF63" i="2"/>
  <c r="AF64" i="2"/>
  <c r="AF65" i="2"/>
  <c r="AF66" i="2"/>
  <c r="AF67" i="2"/>
  <c r="AF68" i="2"/>
  <c r="AF69" i="2"/>
  <c r="AF70" i="2"/>
  <c r="AF71" i="2"/>
  <c r="AF72" i="2"/>
  <c r="AF73" i="2"/>
  <c r="AF74" i="2"/>
  <c r="AF75" i="2"/>
  <c r="AF76" i="2"/>
  <c r="AF77" i="2"/>
  <c r="AF78" i="2"/>
  <c r="AF79" i="2"/>
  <c r="AF80" i="2"/>
  <c r="AF81" i="2"/>
  <c r="AF82" i="2"/>
  <c r="AF83" i="2"/>
  <c r="AF84" i="2"/>
  <c r="AF85" i="2"/>
  <c r="AF86" i="2"/>
  <c r="AF87" i="2"/>
  <c r="AF88" i="2"/>
  <c r="AF89" i="2"/>
  <c r="AF90" i="2"/>
  <c r="AF91" i="2"/>
  <c r="AF92" i="2"/>
  <c r="AF93" i="2"/>
  <c r="AF94" i="2"/>
  <c r="AF95" i="2"/>
  <c r="AF96" i="2"/>
  <c r="AF97" i="2"/>
  <c r="AF98" i="2"/>
  <c r="AF99" i="2"/>
  <c r="AF100" i="2"/>
  <c r="AF101" i="2"/>
  <c r="AF102" i="2"/>
  <c r="AF103" i="2"/>
  <c r="AF104" i="2"/>
  <c r="AF105" i="2"/>
  <c r="AF106" i="2"/>
  <c r="AF107" i="2"/>
  <c r="AF108" i="2"/>
  <c r="AF109" i="2"/>
  <c r="AF110" i="2"/>
  <c r="AF111" i="2"/>
  <c r="AF112" i="2"/>
  <c r="AF113" i="2"/>
  <c r="AF114" i="2"/>
  <c r="AF115" i="2"/>
  <c r="AF116" i="2"/>
  <c r="AF117" i="2"/>
  <c r="AF118" i="2"/>
  <c r="AF119" i="2"/>
  <c r="AF120" i="2"/>
  <c r="AF121" i="2"/>
  <c r="AF122" i="2"/>
  <c r="AF123" i="2"/>
  <c r="AF124" i="2"/>
  <c r="AF125" i="2"/>
  <c r="AF126" i="2"/>
  <c r="AF127" i="2"/>
  <c r="AF128" i="2"/>
  <c r="AF129" i="2"/>
  <c r="AF130" i="2"/>
  <c r="AF131" i="2"/>
  <c r="AF132" i="2"/>
  <c r="AF133" i="2"/>
  <c r="AF134" i="2"/>
  <c r="AF135" i="2"/>
  <c r="AF136" i="2"/>
  <c r="AF137" i="2"/>
  <c r="AF138" i="2"/>
  <c r="AF139" i="2"/>
  <c r="AF140" i="2"/>
  <c r="AF141" i="2"/>
  <c r="AF142" i="2"/>
  <c r="AF143" i="2"/>
  <c r="AF144" i="2"/>
  <c r="AF145" i="2"/>
  <c r="AF146" i="2"/>
  <c r="AF147" i="2"/>
  <c r="AF148" i="2"/>
  <c r="AF149" i="2"/>
  <c r="AF150" i="2"/>
  <c r="AF151" i="2"/>
  <c r="AF152" i="2"/>
  <c r="AF153" i="2"/>
  <c r="AF154" i="2"/>
  <c r="AF155" i="2"/>
  <c r="AF156" i="2"/>
  <c r="AF157" i="2"/>
  <c r="AF158" i="2"/>
  <c r="AF159" i="2"/>
  <c r="AF160" i="2"/>
  <c r="AF161" i="2"/>
  <c r="AF162" i="2"/>
  <c r="AF163" i="2"/>
  <c r="AF164" i="2"/>
  <c r="AF165" i="2"/>
  <c r="AF166" i="2"/>
  <c r="AF167" i="2"/>
  <c r="AF168" i="2"/>
  <c r="AF169" i="2"/>
  <c r="AF170" i="2"/>
  <c r="AF171" i="2"/>
  <c r="AF172" i="2"/>
  <c r="AF173" i="2"/>
  <c r="AF174" i="2"/>
  <c r="AF175" i="2"/>
  <c r="AF176" i="2"/>
  <c r="AF177" i="2"/>
  <c r="AF178" i="2"/>
  <c r="AF179" i="2"/>
  <c r="AF180" i="2"/>
  <c r="AF181" i="2"/>
  <c r="AF182" i="2"/>
  <c r="AF183" i="2"/>
  <c r="AF184" i="2"/>
  <c r="AF185" i="2"/>
  <c r="AF186" i="2"/>
  <c r="AF187" i="2"/>
  <c r="AF188" i="2"/>
  <c r="AF189" i="2"/>
  <c r="AF190" i="2"/>
  <c r="AF191" i="2"/>
  <c r="AF192" i="2"/>
  <c r="AF193" i="2"/>
  <c r="AF194" i="2"/>
  <c r="AF195" i="2"/>
  <c r="AF196" i="2"/>
  <c r="AF197" i="2"/>
  <c r="AF198" i="2"/>
  <c r="AF199" i="2"/>
  <c r="AF200" i="2"/>
  <c r="AF201" i="2"/>
  <c r="AF202" i="2"/>
  <c r="AF203" i="2"/>
  <c r="AF204" i="2"/>
  <c r="AF205" i="2"/>
  <c r="AF206" i="2"/>
  <c r="AF207" i="2"/>
  <c r="AF208" i="2"/>
  <c r="AF209" i="2"/>
  <c r="AF210" i="2"/>
  <c r="AF211" i="2"/>
  <c r="AF212" i="2"/>
  <c r="AF213" i="2"/>
  <c r="AF214" i="2"/>
  <c r="AF215" i="2"/>
  <c r="AF216" i="2"/>
  <c r="AF217" i="2"/>
  <c r="AF218" i="2"/>
  <c r="AF219" i="2"/>
  <c r="AF220" i="2"/>
  <c r="AF221" i="2"/>
  <c r="AF222" i="2"/>
  <c r="AF223" i="2"/>
  <c r="AF224" i="2"/>
  <c r="AF225" i="2"/>
  <c r="AF226" i="2"/>
  <c r="AF227" i="2"/>
  <c r="AF228" i="2"/>
  <c r="AF229" i="2"/>
  <c r="AF230" i="2"/>
  <c r="AF231" i="2"/>
  <c r="AF232" i="2"/>
  <c r="AF233" i="2"/>
  <c r="AF234" i="2"/>
  <c r="AF235" i="2"/>
  <c r="AF236" i="2"/>
  <c r="AF237" i="2"/>
  <c r="AF238" i="2"/>
  <c r="AF239" i="2"/>
  <c r="AF240" i="2"/>
  <c r="AF241" i="2"/>
  <c r="AF242" i="2"/>
  <c r="AF243" i="2"/>
  <c r="AF244" i="2"/>
  <c r="AF245" i="2"/>
  <c r="AF246" i="2"/>
  <c r="AF247" i="2"/>
  <c r="AF248" i="2"/>
  <c r="AF249" i="2"/>
  <c r="AF250" i="2"/>
  <c r="AF251" i="2"/>
  <c r="AF252" i="2"/>
  <c r="AF253" i="2"/>
  <c r="AF254" i="2"/>
  <c r="AF255" i="2"/>
  <c r="AF256" i="2"/>
  <c r="AF257" i="2"/>
  <c r="AF258" i="2"/>
  <c r="AF259" i="2"/>
  <c r="AF260" i="2"/>
  <c r="AF261" i="2"/>
  <c r="AF262" i="2"/>
  <c r="AF263" i="2"/>
  <c r="AF264" i="2"/>
  <c r="AF265" i="2"/>
  <c r="AF266" i="2"/>
  <c r="AF267" i="2"/>
  <c r="AF268" i="2"/>
  <c r="AF269" i="2"/>
  <c r="AF270" i="2"/>
  <c r="AF271" i="2"/>
  <c r="AF272" i="2"/>
  <c r="AF273" i="2"/>
  <c r="AF274" i="2"/>
  <c r="AF275" i="2"/>
  <c r="AF276" i="2"/>
  <c r="AF277" i="2"/>
  <c r="AF278" i="2"/>
  <c r="AF279" i="2"/>
  <c r="AF280" i="2"/>
  <c r="AF281" i="2"/>
  <c r="AF282" i="2"/>
  <c r="AF283" i="2"/>
  <c r="AF284" i="2"/>
  <c r="AF285" i="2"/>
  <c r="AF286" i="2"/>
  <c r="AF287" i="2"/>
  <c r="AF288" i="2"/>
  <c r="AF289" i="2"/>
  <c r="AF290" i="2"/>
  <c r="AF291" i="2"/>
  <c r="AF292" i="2"/>
  <c r="AF293" i="2"/>
  <c r="AF294" i="2"/>
  <c r="AF295" i="2"/>
  <c r="AF296" i="2"/>
  <c r="AF297" i="2"/>
  <c r="AF298" i="2"/>
  <c r="AF299" i="2"/>
  <c r="AF300" i="2"/>
  <c r="AF301" i="2"/>
  <c r="AF302" i="2"/>
  <c r="AF303" i="2"/>
  <c r="AF304" i="2"/>
  <c r="AF305" i="2"/>
  <c r="AF306" i="2"/>
  <c r="AF307" i="2"/>
  <c r="AF308" i="2"/>
  <c r="AF309" i="2"/>
  <c r="AF310" i="2"/>
  <c r="AF311" i="2"/>
  <c r="AF312" i="2"/>
  <c r="AF313" i="2"/>
  <c r="AF314" i="2"/>
  <c r="AF315" i="2"/>
  <c r="AF316" i="2"/>
  <c r="AF317" i="2"/>
  <c r="AF318" i="2"/>
  <c r="AF319" i="2"/>
  <c r="AF320" i="2"/>
  <c r="AF321" i="2"/>
  <c r="AF322" i="2"/>
  <c r="AF323" i="2"/>
  <c r="AF324" i="2"/>
  <c r="AF325" i="2"/>
  <c r="AF326" i="2"/>
  <c r="AF327" i="2"/>
  <c r="AF328" i="2"/>
  <c r="AF329" i="2"/>
  <c r="AF330" i="2"/>
  <c r="AF331" i="2"/>
  <c r="AF332" i="2"/>
  <c r="AF333" i="2"/>
  <c r="AF334" i="2"/>
  <c r="AF335" i="2"/>
  <c r="AF336" i="2"/>
  <c r="AF337" i="2"/>
  <c r="AF338" i="2"/>
  <c r="AF339" i="2"/>
  <c r="AF340" i="2"/>
  <c r="AF341" i="2"/>
  <c r="AF342" i="2"/>
  <c r="AF343" i="2"/>
  <c r="AF344" i="2"/>
  <c r="AF345" i="2"/>
  <c r="AF346" i="2"/>
  <c r="AF347" i="2"/>
  <c r="AF348" i="2"/>
  <c r="AF349" i="2"/>
  <c r="AF350" i="2"/>
  <c r="AF351" i="2"/>
  <c r="AF352" i="2"/>
  <c r="AF353" i="2"/>
  <c r="AF354" i="2"/>
  <c r="AF355" i="2"/>
  <c r="AF356" i="2"/>
  <c r="AF357" i="2"/>
  <c r="AF358" i="2"/>
  <c r="AF359" i="2"/>
  <c r="AF360" i="2"/>
  <c r="AF361" i="2"/>
  <c r="AF362" i="2"/>
  <c r="AF363" i="2"/>
  <c r="AF364" i="2"/>
  <c r="AF365" i="2"/>
  <c r="AF366" i="2"/>
  <c r="AF367" i="2"/>
  <c r="AF368" i="2"/>
  <c r="AF369" i="2"/>
  <c r="AF370" i="2"/>
  <c r="AF371" i="2"/>
  <c r="AF372" i="2"/>
  <c r="AF373" i="2"/>
  <c r="AF374" i="2"/>
  <c r="AF375" i="2"/>
  <c r="AF376" i="2"/>
  <c r="AF377" i="2"/>
  <c r="AF378" i="2"/>
  <c r="AF379" i="2"/>
  <c r="AF380" i="2"/>
  <c r="AF381" i="2"/>
  <c r="AF382" i="2"/>
  <c r="AF383" i="2"/>
  <c r="AF384" i="2"/>
  <c r="AF385" i="2"/>
  <c r="AF386" i="2"/>
  <c r="AF387" i="2"/>
  <c r="AF388" i="2"/>
  <c r="AF389" i="2"/>
  <c r="AF390" i="2"/>
  <c r="AF391" i="2"/>
  <c r="AF392" i="2"/>
  <c r="AF393" i="2"/>
  <c r="AF394" i="2"/>
  <c r="AF395" i="2"/>
  <c r="AF396" i="2"/>
  <c r="AF397" i="2"/>
  <c r="AF398" i="2"/>
  <c r="AF399" i="2"/>
  <c r="AF400" i="2"/>
  <c r="AF401" i="2"/>
  <c r="AF402" i="2"/>
  <c r="AF403" i="2"/>
  <c r="AF404" i="2"/>
  <c r="AF405" i="2"/>
  <c r="AF406" i="2"/>
  <c r="AF407" i="2"/>
  <c r="AF408" i="2"/>
  <c r="AF409" i="2"/>
  <c r="AF410" i="2"/>
  <c r="AF411" i="2"/>
  <c r="AF412" i="2"/>
  <c r="AF413" i="2"/>
  <c r="AF414" i="2"/>
  <c r="AF415" i="2"/>
  <c r="AF416" i="2"/>
  <c r="AF417" i="2"/>
  <c r="AF418" i="2"/>
  <c r="AF419" i="2"/>
  <c r="AF420" i="2"/>
  <c r="AF421" i="2"/>
  <c r="AF422" i="2"/>
  <c r="AF423" i="2"/>
  <c r="AF424" i="2"/>
  <c r="AF425" i="2"/>
  <c r="AF426" i="2"/>
  <c r="AF427" i="2"/>
  <c r="AF428" i="2"/>
  <c r="AF429" i="2"/>
  <c r="AF430" i="2"/>
  <c r="AF431" i="2"/>
  <c r="AF432" i="2"/>
  <c r="AF433" i="2"/>
  <c r="AF434" i="2"/>
  <c r="AF435" i="2"/>
  <c r="AF436" i="2"/>
  <c r="AF437" i="2"/>
  <c r="AF438" i="2"/>
  <c r="AF439" i="2"/>
  <c r="AF440" i="2"/>
  <c r="AF441" i="2"/>
  <c r="AF442" i="2"/>
  <c r="AF443" i="2"/>
  <c r="AF444" i="2"/>
  <c r="AF445" i="2"/>
  <c r="AF446" i="2"/>
  <c r="AF447" i="2"/>
  <c r="AF448" i="2"/>
  <c r="AF449" i="2"/>
  <c r="AF450" i="2"/>
  <c r="AF451" i="2"/>
  <c r="AF452" i="2"/>
  <c r="AF453" i="2"/>
  <c r="AF454" i="2"/>
  <c r="AF455" i="2"/>
  <c r="AF456" i="2"/>
  <c r="AF457" i="2"/>
  <c r="AF458" i="2"/>
  <c r="AF459" i="2"/>
  <c r="AF460" i="2"/>
  <c r="AF461" i="2"/>
  <c r="AF462" i="2"/>
  <c r="AF463" i="2"/>
  <c r="AF464" i="2"/>
  <c r="AF465" i="2"/>
  <c r="AF466" i="2"/>
  <c r="AF467" i="2"/>
  <c r="AF468" i="2"/>
  <c r="AF469" i="2"/>
  <c r="AF470" i="2"/>
  <c r="AF471" i="2"/>
  <c r="AF472" i="2"/>
  <c r="AF473" i="2"/>
  <c r="AF474" i="2"/>
  <c r="AF475" i="2"/>
  <c r="AF476" i="2"/>
  <c r="AF477" i="2"/>
  <c r="AF478" i="2"/>
  <c r="AF479" i="2"/>
  <c r="AF480" i="2"/>
  <c r="AF481" i="2"/>
  <c r="AF482" i="2"/>
  <c r="AF483" i="2"/>
  <c r="AF484" i="2"/>
  <c r="AF485" i="2"/>
  <c r="AF486" i="2"/>
  <c r="AF487" i="2"/>
  <c r="AF488" i="2"/>
  <c r="AF489" i="2"/>
  <c r="AF490" i="2"/>
  <c r="AF491" i="2"/>
  <c r="AF492" i="2"/>
  <c r="AF493" i="2"/>
  <c r="AF494" i="2"/>
  <c r="AF495" i="2"/>
  <c r="AF496" i="2"/>
  <c r="AF497" i="2"/>
  <c r="AF498" i="2"/>
  <c r="AF499" i="2"/>
  <c r="AF500" i="2"/>
  <c r="AF501" i="2"/>
  <c r="AF502" i="2"/>
  <c r="AF503" i="2"/>
  <c r="AF504" i="2"/>
  <c r="AF505" i="2"/>
  <c r="AF506" i="2"/>
  <c r="AF507" i="2"/>
  <c r="AF508" i="2"/>
  <c r="AF509" i="2"/>
  <c r="AF510" i="2"/>
  <c r="AF511" i="2"/>
  <c r="AF512" i="2"/>
  <c r="AF513" i="2"/>
  <c r="AF514" i="2"/>
  <c r="AF515" i="2"/>
  <c r="AF516" i="2"/>
  <c r="AF517" i="2"/>
  <c r="AF518" i="2"/>
  <c r="AF519" i="2"/>
  <c r="AF520" i="2"/>
  <c r="AF521" i="2"/>
  <c r="AF522" i="2"/>
  <c r="AF523" i="2"/>
  <c r="AF524" i="2"/>
  <c r="AF525" i="2"/>
  <c r="AF526" i="2"/>
  <c r="AF527" i="2"/>
  <c r="AF528" i="2"/>
  <c r="AF529" i="2"/>
  <c r="AF530" i="2"/>
  <c r="AF531" i="2"/>
  <c r="AF532" i="2"/>
  <c r="AF533" i="2"/>
  <c r="AF534" i="2"/>
  <c r="AF535" i="2"/>
  <c r="AF536" i="2"/>
  <c r="AF537" i="2"/>
  <c r="AF538" i="2"/>
  <c r="AF539" i="2"/>
  <c r="AF540" i="2"/>
  <c r="AF541" i="2"/>
  <c r="AF542" i="2"/>
  <c r="AF543" i="2"/>
  <c r="AF544" i="2"/>
  <c r="AF545" i="2"/>
  <c r="AF546" i="2"/>
  <c r="AF547" i="2"/>
  <c r="AF548" i="2"/>
  <c r="AF549" i="2"/>
  <c r="AF550" i="2"/>
  <c r="AF551" i="2"/>
  <c r="AF552" i="2"/>
  <c r="AF553" i="2"/>
  <c r="AF554" i="2"/>
  <c r="AF555" i="2"/>
  <c r="AF556" i="2"/>
  <c r="AF557" i="2"/>
  <c r="AF558" i="2"/>
  <c r="AF559" i="2"/>
  <c r="AF560" i="2"/>
  <c r="AF561" i="2"/>
  <c r="AF562" i="2"/>
  <c r="AF563" i="2"/>
  <c r="AF564" i="2"/>
  <c r="AF565" i="2"/>
  <c r="AF566" i="2"/>
  <c r="AF567" i="2"/>
  <c r="AF568" i="2"/>
  <c r="AF569" i="2"/>
  <c r="AF570" i="2"/>
  <c r="AF571" i="2"/>
  <c r="AF572" i="2"/>
  <c r="AF573" i="2"/>
  <c r="AF574" i="2"/>
  <c r="AF575" i="2"/>
  <c r="AF576" i="2"/>
  <c r="AF577" i="2"/>
  <c r="AF578" i="2"/>
  <c r="AF579" i="2"/>
  <c r="AF580" i="2"/>
  <c r="AF581" i="2"/>
  <c r="AF582" i="2"/>
  <c r="AF583" i="2"/>
  <c r="AF584" i="2"/>
  <c r="AF585" i="2"/>
  <c r="AF586" i="2"/>
  <c r="AF587" i="2"/>
  <c r="AF588" i="2"/>
  <c r="AF589" i="2"/>
  <c r="AF590" i="2"/>
  <c r="AF591" i="2"/>
  <c r="AF592" i="2"/>
  <c r="AF593" i="2"/>
  <c r="AF594" i="2"/>
  <c r="AF595" i="2"/>
  <c r="AF596" i="2"/>
  <c r="AF597" i="2"/>
  <c r="AF598" i="2"/>
  <c r="AF599" i="2"/>
  <c r="AF600" i="2"/>
  <c r="AF601" i="2"/>
  <c r="AF602" i="2"/>
  <c r="AF603" i="2"/>
  <c r="AF604" i="2"/>
  <c r="AF605" i="2"/>
  <c r="AF606" i="2"/>
  <c r="AF607" i="2"/>
  <c r="AF608" i="2"/>
  <c r="AF609" i="2"/>
  <c r="AF610" i="2"/>
  <c r="AF611" i="2"/>
  <c r="AF612" i="2"/>
  <c r="AF613" i="2"/>
  <c r="AF614" i="2"/>
  <c r="AF615" i="2"/>
  <c r="AF616" i="2"/>
  <c r="AF617" i="2"/>
  <c r="AF618" i="2"/>
  <c r="AF619" i="2"/>
  <c r="AF620" i="2"/>
  <c r="AF621" i="2"/>
  <c r="AF622" i="2"/>
  <c r="AF623" i="2"/>
  <c r="AF624" i="2"/>
  <c r="AF625" i="2"/>
  <c r="AF626" i="2"/>
  <c r="AF627" i="2"/>
  <c r="AF628" i="2"/>
  <c r="AF629" i="2"/>
  <c r="AF630" i="2"/>
  <c r="AF631" i="2"/>
  <c r="AF632" i="2"/>
  <c r="AF633" i="2"/>
  <c r="AF634" i="2"/>
  <c r="AF635" i="2"/>
  <c r="AF636" i="2"/>
  <c r="AF637" i="2"/>
  <c r="AF638" i="2"/>
  <c r="AF639" i="2"/>
  <c r="AF640" i="2"/>
  <c r="AF641" i="2"/>
  <c r="AF642" i="2"/>
  <c r="AF643" i="2"/>
  <c r="AF644" i="2"/>
  <c r="AF645" i="2"/>
  <c r="AF646" i="2"/>
  <c r="AF647" i="2"/>
  <c r="AF648" i="2"/>
  <c r="AF649" i="2"/>
  <c r="AF650" i="2"/>
  <c r="AF651" i="2"/>
  <c r="AF652" i="2"/>
  <c r="AF653" i="2"/>
  <c r="AF654" i="2"/>
  <c r="AF655" i="2"/>
  <c r="AF656" i="2"/>
  <c r="AF657" i="2"/>
  <c r="AF658" i="2"/>
  <c r="AF659" i="2"/>
  <c r="AF660" i="2"/>
  <c r="AF661" i="2"/>
  <c r="AF662" i="2"/>
  <c r="AF663" i="2"/>
  <c r="AF664" i="2"/>
  <c r="AF665" i="2"/>
  <c r="AF666" i="2"/>
  <c r="AF667" i="2"/>
  <c r="AF668" i="2"/>
  <c r="AF669" i="2"/>
  <c r="AF670" i="2"/>
  <c r="AF671" i="2"/>
  <c r="AF672" i="2"/>
  <c r="AF673" i="2"/>
  <c r="AF674" i="2"/>
  <c r="AF675" i="2"/>
  <c r="AF676" i="2"/>
  <c r="AF677" i="2"/>
  <c r="AF678" i="2"/>
  <c r="AF679" i="2"/>
  <c r="AF680" i="2"/>
  <c r="AF681" i="2"/>
  <c r="AF682" i="2"/>
  <c r="AF683" i="2"/>
  <c r="AF684" i="2"/>
  <c r="AF685" i="2"/>
  <c r="AF686" i="2"/>
  <c r="AF687" i="2"/>
  <c r="AF688" i="2"/>
  <c r="AF689" i="2"/>
  <c r="AF690" i="2"/>
  <c r="AF691" i="2"/>
  <c r="AF692" i="2"/>
  <c r="AF693" i="2"/>
  <c r="AF694" i="2"/>
  <c r="AF695" i="2"/>
  <c r="AF696" i="2"/>
  <c r="AF697" i="2"/>
  <c r="AF698" i="2"/>
  <c r="AF699" i="2"/>
  <c r="AF700" i="2"/>
  <c r="AF701" i="2"/>
  <c r="AF702" i="2"/>
  <c r="AF703" i="2"/>
  <c r="AF704" i="2"/>
  <c r="AF705" i="2"/>
  <c r="AF706" i="2"/>
  <c r="AF707" i="2"/>
  <c r="AF708" i="2"/>
  <c r="AF709" i="2"/>
  <c r="AF710" i="2"/>
  <c r="AF711" i="2"/>
  <c r="AF712" i="2"/>
  <c r="AF713" i="2"/>
  <c r="AF714" i="2"/>
  <c r="AF715" i="2"/>
  <c r="AF716" i="2"/>
  <c r="AF717" i="2"/>
  <c r="AF718" i="2"/>
  <c r="AF719" i="2"/>
  <c r="AF720" i="2"/>
  <c r="AF721" i="2"/>
  <c r="AF722" i="2"/>
  <c r="AF723" i="2"/>
  <c r="AF724" i="2"/>
  <c r="AF725" i="2"/>
  <c r="AF726" i="2"/>
  <c r="AF727" i="2"/>
  <c r="AF728" i="2"/>
  <c r="AF729" i="2"/>
  <c r="AF730" i="2"/>
  <c r="AF731" i="2"/>
  <c r="AF732" i="2"/>
  <c r="AF733" i="2"/>
  <c r="AF734" i="2"/>
  <c r="AF735" i="2"/>
  <c r="AF736" i="2"/>
  <c r="AF737" i="2"/>
  <c r="AF738" i="2"/>
  <c r="AF739" i="2"/>
  <c r="AF740" i="2"/>
  <c r="AF741" i="2"/>
  <c r="AF742" i="2"/>
  <c r="AF743" i="2"/>
  <c r="AF744" i="2"/>
  <c r="AF745" i="2"/>
  <c r="AF746" i="2"/>
  <c r="AF747" i="2"/>
  <c r="AF748" i="2"/>
  <c r="AF749" i="2"/>
  <c r="AF750" i="2"/>
  <c r="AF751" i="2"/>
  <c r="AF752" i="2"/>
  <c r="AF753" i="2"/>
  <c r="AF754" i="2"/>
  <c r="AF755" i="2"/>
  <c r="AF756" i="2"/>
  <c r="AF757" i="2"/>
  <c r="AF758" i="2"/>
  <c r="AF759" i="2"/>
  <c r="AF760" i="2"/>
  <c r="AF761" i="2"/>
  <c r="AF762" i="2"/>
  <c r="AF763" i="2"/>
  <c r="AF764" i="2"/>
  <c r="AF765" i="2"/>
  <c r="AF766" i="2"/>
  <c r="AF767" i="2"/>
  <c r="AF768" i="2"/>
  <c r="AF769" i="2"/>
  <c r="AF770" i="2"/>
  <c r="AF771" i="2"/>
  <c r="AF772" i="2"/>
  <c r="AF773" i="2"/>
  <c r="AF774" i="2"/>
  <c r="AF775" i="2"/>
  <c r="AF776" i="2"/>
  <c r="AF777" i="2"/>
  <c r="AF778" i="2"/>
  <c r="AF779" i="2"/>
  <c r="AF780" i="2"/>
  <c r="AF781" i="2"/>
  <c r="AF782" i="2"/>
  <c r="AF783" i="2"/>
  <c r="AF784" i="2"/>
  <c r="AF785" i="2"/>
  <c r="AF786" i="2"/>
  <c r="AF787" i="2"/>
  <c r="AF788" i="2"/>
  <c r="AF789" i="2"/>
  <c r="AF790" i="2"/>
  <c r="AF791" i="2"/>
  <c r="AF792" i="2"/>
  <c r="AF793" i="2"/>
  <c r="AF794" i="2"/>
  <c r="AF795" i="2"/>
  <c r="AF796" i="2"/>
  <c r="AF797" i="2"/>
  <c r="AF798" i="2"/>
  <c r="AF799" i="2"/>
  <c r="AF800" i="2"/>
  <c r="AF801" i="2"/>
  <c r="AF802" i="2"/>
  <c r="AF803" i="2"/>
  <c r="AF804" i="2"/>
  <c r="AF805" i="2"/>
  <c r="AF806" i="2"/>
  <c r="AF807" i="2"/>
  <c r="AF808" i="2"/>
  <c r="AF809" i="2"/>
  <c r="AF810" i="2"/>
  <c r="AF811" i="2"/>
  <c r="AF812" i="2"/>
  <c r="AF813" i="2"/>
  <c r="AF814" i="2"/>
  <c r="AF815" i="2"/>
  <c r="AF816" i="2"/>
  <c r="AF817" i="2"/>
  <c r="AF818" i="2"/>
  <c r="AF819" i="2"/>
  <c r="AF820" i="2"/>
  <c r="AF821" i="2"/>
  <c r="AF822" i="2"/>
  <c r="AF823" i="2"/>
  <c r="AF824" i="2"/>
  <c r="AF825" i="2"/>
  <c r="AF826" i="2"/>
  <c r="AF827" i="2"/>
  <c r="AF828" i="2"/>
  <c r="AF829" i="2"/>
  <c r="AF830" i="2"/>
  <c r="AF831" i="2"/>
  <c r="AF832" i="2"/>
  <c r="AF833" i="2"/>
  <c r="AF834" i="2"/>
  <c r="AF835" i="2"/>
  <c r="AF836" i="2"/>
  <c r="AF837" i="2"/>
  <c r="AF838" i="2"/>
  <c r="AF839" i="2"/>
  <c r="AF840" i="2"/>
  <c r="AF841" i="2"/>
  <c r="AF842" i="2"/>
  <c r="AF843" i="2"/>
  <c r="AF844" i="2"/>
  <c r="AF845" i="2"/>
  <c r="AF846" i="2"/>
  <c r="AF847" i="2"/>
  <c r="AF848" i="2"/>
  <c r="AF849" i="2"/>
  <c r="AF850" i="2"/>
  <c r="AF851" i="2"/>
  <c r="AF852" i="2"/>
  <c r="AF853" i="2"/>
  <c r="AF854" i="2"/>
  <c r="AF855" i="2"/>
  <c r="AF856" i="2"/>
  <c r="AF857" i="2"/>
  <c r="AF858" i="2"/>
  <c r="AF859" i="2"/>
  <c r="AF860" i="2"/>
  <c r="AF861" i="2"/>
  <c r="AF862" i="2"/>
  <c r="AF863" i="2"/>
  <c r="AF864" i="2"/>
  <c r="AF865" i="2"/>
  <c r="AF866" i="2"/>
  <c r="AF867" i="2"/>
  <c r="AF868" i="2"/>
  <c r="AF869" i="2"/>
  <c r="AF870" i="2"/>
  <c r="AF871" i="2"/>
  <c r="AF872" i="2"/>
  <c r="AF873" i="2"/>
  <c r="AF874" i="2"/>
  <c r="AF875" i="2"/>
  <c r="AF876" i="2"/>
  <c r="AF877" i="2"/>
  <c r="AF878" i="2"/>
  <c r="AF879" i="2"/>
  <c r="AF880" i="2"/>
  <c r="AF881" i="2"/>
  <c r="AF882" i="2"/>
  <c r="AF883" i="2"/>
  <c r="AF884" i="2"/>
  <c r="AF885" i="2"/>
  <c r="AF886" i="2"/>
  <c r="AF887" i="2"/>
  <c r="AF888" i="2"/>
  <c r="AF889" i="2"/>
  <c r="AF890" i="2"/>
  <c r="AF891" i="2"/>
  <c r="AF892" i="2"/>
  <c r="AF893" i="2"/>
  <c r="AF894" i="2"/>
  <c r="AF895" i="2"/>
  <c r="AF896" i="2"/>
  <c r="AF897" i="2"/>
  <c r="AF898" i="2"/>
  <c r="AF899" i="2"/>
  <c r="AF900" i="2"/>
  <c r="AF901" i="2"/>
  <c r="AF902" i="2"/>
  <c r="AF903" i="2"/>
  <c r="AF904" i="2"/>
  <c r="AF905" i="2"/>
  <c r="AF906" i="2"/>
  <c r="AF907" i="2"/>
  <c r="AF908" i="2"/>
  <c r="AF909" i="2"/>
  <c r="AF910" i="2"/>
  <c r="AF911" i="2"/>
  <c r="AF912" i="2"/>
  <c r="AF913" i="2"/>
  <c r="AF914" i="2"/>
  <c r="AF915" i="2"/>
  <c r="AF916" i="2"/>
  <c r="AF917" i="2"/>
  <c r="AF918" i="2"/>
  <c r="AF919" i="2"/>
  <c r="AF920" i="2"/>
  <c r="AF921" i="2"/>
  <c r="AF922" i="2"/>
  <c r="AF923" i="2"/>
  <c r="AF924" i="2"/>
  <c r="AF925" i="2"/>
  <c r="AF926" i="2"/>
  <c r="AF927" i="2"/>
  <c r="AF928" i="2"/>
  <c r="AF929" i="2"/>
  <c r="AF930" i="2"/>
  <c r="AF931" i="2"/>
  <c r="AF932" i="2"/>
  <c r="AF933" i="2"/>
  <c r="AF934" i="2"/>
  <c r="AF935" i="2"/>
  <c r="AF936" i="2"/>
  <c r="AF937" i="2"/>
  <c r="AF938" i="2"/>
  <c r="AF939" i="2"/>
  <c r="AF940" i="2"/>
  <c r="AF941" i="2"/>
  <c r="AF942" i="2"/>
  <c r="AF943" i="2"/>
  <c r="AF944" i="2"/>
  <c r="AF945" i="2"/>
  <c r="AF946" i="2"/>
  <c r="AF947" i="2"/>
  <c r="AF948" i="2"/>
  <c r="AF949" i="2"/>
  <c r="AF950" i="2"/>
  <c r="AF951" i="2"/>
  <c r="AF952" i="2"/>
  <c r="AF953" i="2"/>
  <c r="AF954" i="2"/>
  <c r="AF955" i="2"/>
  <c r="AF956" i="2"/>
  <c r="AF957" i="2"/>
  <c r="AF958" i="2"/>
  <c r="AF959" i="2"/>
  <c r="AF960" i="2"/>
  <c r="AF961" i="2"/>
  <c r="AF962" i="2"/>
  <c r="AF963" i="2"/>
  <c r="AF964" i="2"/>
  <c r="AF965" i="2"/>
  <c r="AF966" i="2"/>
  <c r="AF967" i="2"/>
  <c r="AF968" i="2"/>
  <c r="AF969" i="2"/>
  <c r="AF970" i="2"/>
  <c r="AF971" i="2"/>
  <c r="AF972" i="2"/>
  <c r="AF973" i="2"/>
  <c r="AF974" i="2"/>
  <c r="AF975" i="2"/>
  <c r="AF976" i="2"/>
  <c r="AF977" i="2"/>
  <c r="AF978" i="2"/>
  <c r="AF979" i="2"/>
  <c r="AF980" i="2"/>
  <c r="AF981" i="2"/>
  <c r="AF982" i="2"/>
  <c r="AF983" i="2"/>
  <c r="AF984" i="2"/>
  <c r="AF985" i="2"/>
  <c r="AF986" i="2"/>
  <c r="AF987" i="2"/>
  <c r="AF988" i="2"/>
  <c r="AF989" i="2"/>
  <c r="AF990" i="2"/>
  <c r="AF991" i="2"/>
  <c r="AF992" i="2"/>
  <c r="AF993" i="2"/>
  <c r="AF994" i="2"/>
  <c r="AF995" i="2"/>
  <c r="AF996" i="2"/>
  <c r="AF997" i="2"/>
  <c r="AF998" i="2"/>
  <c r="AF999" i="2"/>
  <c r="AF1000" i="2"/>
  <c r="AF1001" i="2"/>
  <c r="AF1002" i="2"/>
  <c r="AF1003" i="2"/>
  <c r="AF1004" i="2"/>
  <c r="AF1005" i="2"/>
  <c r="AF1006" i="2"/>
  <c r="AF1007" i="2"/>
  <c r="AF1008" i="2"/>
  <c r="AF1009" i="2"/>
  <c r="AF1010" i="2"/>
  <c r="AF1011" i="2"/>
  <c r="AF1012" i="2"/>
  <c r="AF1013" i="2"/>
  <c r="AF1014" i="2"/>
  <c r="AF1015" i="2"/>
  <c r="AF1016" i="2"/>
  <c r="AF1017" i="2"/>
  <c r="AF1018" i="2"/>
  <c r="AF1019" i="2"/>
  <c r="AF1020" i="2"/>
  <c r="AF1021" i="2"/>
  <c r="AF1022" i="2"/>
  <c r="AF1023" i="2"/>
  <c r="AF1024" i="2"/>
  <c r="AF1025" i="2"/>
  <c r="AF1026" i="2"/>
  <c r="AF1027" i="2"/>
  <c r="AF1028" i="2"/>
  <c r="AF1029" i="2"/>
  <c r="AF1030" i="2"/>
  <c r="AF1031" i="2"/>
  <c r="AF1032" i="2"/>
  <c r="AF1033" i="2"/>
  <c r="AF1034" i="2"/>
  <c r="AF1035" i="2"/>
  <c r="AF1036" i="2"/>
  <c r="AF1037" i="2"/>
  <c r="AF1038" i="2"/>
  <c r="AF1039" i="2"/>
  <c r="AF1040" i="2"/>
  <c r="AF1041" i="2"/>
  <c r="AF1042" i="2"/>
  <c r="AF1043" i="2"/>
  <c r="AF1044" i="2"/>
  <c r="AF1045" i="2"/>
  <c r="AF1046" i="2"/>
  <c r="AF1047" i="2"/>
  <c r="AF1048" i="2"/>
  <c r="AF1049" i="2"/>
  <c r="AF1050" i="2"/>
  <c r="AF1051" i="2"/>
  <c r="AF1052" i="2"/>
  <c r="AF1053" i="2"/>
  <c r="AF1054" i="2"/>
  <c r="AF1055" i="2"/>
  <c r="AF1056" i="2"/>
  <c r="AF1057" i="2"/>
  <c r="AF1058" i="2"/>
  <c r="AF1059" i="2"/>
  <c r="AF1060" i="2"/>
  <c r="AF1061" i="2"/>
  <c r="AF1062" i="2"/>
  <c r="AF1063" i="2"/>
  <c r="AF1064" i="2"/>
  <c r="AF1065" i="2"/>
  <c r="AF1066" i="2"/>
  <c r="AF1067" i="2"/>
  <c r="AF1068" i="2"/>
  <c r="AF1069" i="2"/>
  <c r="AF1070" i="2"/>
  <c r="AF1071" i="2"/>
  <c r="AF1072" i="2"/>
  <c r="AF1073" i="2"/>
  <c r="AF1074" i="2"/>
  <c r="AF1075" i="2"/>
  <c r="AF1076" i="2"/>
  <c r="AF1077" i="2"/>
  <c r="AF1078" i="2"/>
  <c r="AF1079" i="2"/>
  <c r="AF1080" i="2"/>
  <c r="AF1081" i="2"/>
  <c r="AF1082" i="2"/>
  <c r="AF1083" i="2"/>
  <c r="AF1084" i="2"/>
  <c r="AF1085" i="2"/>
  <c r="AF1086" i="2"/>
  <c r="AF1087" i="2"/>
  <c r="AF1088" i="2"/>
  <c r="AF1089" i="2"/>
  <c r="AF1090" i="2"/>
  <c r="AF1091" i="2"/>
  <c r="AF1092" i="2"/>
  <c r="AF1093" i="2"/>
  <c r="AF1094" i="2"/>
  <c r="AF1095" i="2"/>
  <c r="AF1096" i="2"/>
  <c r="AF1097" i="2"/>
  <c r="AF1098" i="2"/>
  <c r="AF1099" i="2"/>
  <c r="AF1100" i="2"/>
  <c r="AF1101" i="2"/>
  <c r="AF1102" i="2"/>
  <c r="AF1103" i="2"/>
  <c r="AF1104" i="2"/>
  <c r="AF1105" i="2"/>
  <c r="AF1106" i="2"/>
  <c r="AF1107" i="2"/>
  <c r="AF1108" i="2"/>
  <c r="AF1109" i="2"/>
  <c r="AF1110" i="2"/>
  <c r="AF1111" i="2"/>
  <c r="AF1112" i="2"/>
  <c r="AF1113" i="2"/>
  <c r="AF1114" i="2"/>
  <c r="AF1115" i="2"/>
  <c r="AF1116" i="2"/>
  <c r="AF1117" i="2"/>
  <c r="AF1118" i="2"/>
  <c r="AF1119" i="2"/>
  <c r="AF1120" i="2"/>
  <c r="AF1121" i="2"/>
  <c r="AF1122" i="2"/>
  <c r="AF1123" i="2"/>
  <c r="AF1124" i="2"/>
  <c r="AF1125" i="2"/>
  <c r="AF1126" i="2"/>
  <c r="AF1127" i="2"/>
  <c r="AF1128" i="2"/>
  <c r="AF1129" i="2"/>
  <c r="AF1130" i="2"/>
  <c r="AF1131" i="2"/>
  <c r="AF1132" i="2"/>
  <c r="AF1133" i="2"/>
  <c r="AF1134" i="2"/>
  <c r="AF1135" i="2"/>
  <c r="AF1136" i="2"/>
  <c r="AF1137" i="2"/>
  <c r="AF1138" i="2"/>
  <c r="AF1139" i="2"/>
  <c r="AF1140" i="2"/>
  <c r="AF1141" i="2"/>
  <c r="AF1142" i="2"/>
  <c r="AF1143" i="2"/>
  <c r="AF1144" i="2"/>
  <c r="AF1145" i="2"/>
  <c r="AF1146" i="2"/>
  <c r="AF1147" i="2"/>
  <c r="AF1148" i="2"/>
  <c r="AF1149" i="2"/>
  <c r="AF1150" i="2"/>
  <c r="AF1151" i="2"/>
  <c r="AF1152" i="2"/>
  <c r="AF1153" i="2"/>
  <c r="AF1154" i="2"/>
  <c r="AF1155" i="2"/>
  <c r="AF1156" i="2"/>
  <c r="AF1157" i="2"/>
  <c r="AF1158" i="2"/>
  <c r="AF1159" i="2"/>
  <c r="AF1160" i="2"/>
  <c r="AF1161" i="2"/>
  <c r="AF1162" i="2"/>
  <c r="AF1163" i="2"/>
  <c r="AF1164" i="2"/>
  <c r="AF1165" i="2"/>
  <c r="AF1166" i="2"/>
  <c r="AF1167" i="2"/>
  <c r="AF1168" i="2"/>
  <c r="AF1169" i="2"/>
  <c r="AF1170" i="2"/>
  <c r="AF1171" i="2"/>
  <c r="AF1172" i="2"/>
  <c r="AF1173" i="2"/>
  <c r="AF1174" i="2"/>
  <c r="AF1175" i="2"/>
  <c r="AF1176" i="2"/>
  <c r="AF1177" i="2"/>
  <c r="AF1178" i="2"/>
  <c r="AF1179" i="2"/>
  <c r="AF1180" i="2"/>
  <c r="AF1181" i="2"/>
  <c r="AF1182" i="2"/>
  <c r="AF1183" i="2"/>
  <c r="AF1184" i="2"/>
  <c r="AF1185" i="2"/>
  <c r="AF1186" i="2"/>
  <c r="AF1187" i="2"/>
  <c r="AF1188" i="2"/>
  <c r="AF1189" i="2"/>
  <c r="AF1190" i="2"/>
  <c r="AF1191" i="2"/>
  <c r="AF1192" i="2"/>
  <c r="AF1193" i="2"/>
  <c r="AF1194" i="2"/>
  <c r="AF1195" i="2"/>
  <c r="AF1196" i="2"/>
  <c r="AF1197" i="2"/>
  <c r="AF1198" i="2"/>
  <c r="AF1199" i="2"/>
  <c r="AF1200" i="2"/>
  <c r="AF1201" i="2"/>
  <c r="AF1202" i="2"/>
  <c r="AF1203" i="2"/>
  <c r="AF1204" i="2"/>
  <c r="AF1205" i="2"/>
  <c r="AF1206" i="2"/>
  <c r="AF1207" i="2"/>
  <c r="AF1208" i="2"/>
  <c r="AF1209" i="2"/>
  <c r="AF1210" i="2"/>
  <c r="AF1211" i="2"/>
  <c r="AF1212" i="2"/>
  <c r="AF1213" i="2"/>
  <c r="AF1214" i="2"/>
  <c r="AF1215" i="2"/>
  <c r="AF1216" i="2"/>
  <c r="AF1217" i="2"/>
  <c r="AF1218" i="2"/>
  <c r="AF1219" i="2"/>
  <c r="AF1220" i="2"/>
  <c r="AF1221" i="2"/>
  <c r="AF1222" i="2"/>
  <c r="AF1223" i="2"/>
  <c r="AF1224" i="2"/>
  <c r="AF1225" i="2"/>
  <c r="AF1226" i="2"/>
  <c r="AF1227" i="2"/>
  <c r="AF1228" i="2"/>
  <c r="AF1229" i="2"/>
  <c r="AF1230" i="2"/>
  <c r="AF1231" i="2"/>
  <c r="AF1232" i="2"/>
  <c r="AF1233" i="2"/>
  <c r="AF1234" i="2"/>
  <c r="AF1235" i="2"/>
  <c r="AF1236" i="2"/>
  <c r="AF1237" i="2"/>
  <c r="AF1238" i="2"/>
  <c r="AF1239" i="2"/>
  <c r="AF1240" i="2"/>
  <c r="AF1241" i="2"/>
  <c r="AF1242" i="2"/>
  <c r="AF1243" i="2"/>
  <c r="AF1244" i="2"/>
  <c r="AF1245" i="2"/>
  <c r="AF1246" i="2"/>
  <c r="AF1247" i="2"/>
  <c r="AF1248" i="2"/>
  <c r="AF1249" i="2"/>
  <c r="AF1250" i="2"/>
  <c r="AF1251" i="2"/>
  <c r="AF1252" i="2"/>
  <c r="AF1253" i="2"/>
  <c r="AF1254" i="2"/>
  <c r="AF1255" i="2"/>
  <c r="AF1256" i="2"/>
  <c r="AF1257" i="2"/>
  <c r="AF1258" i="2"/>
  <c r="AF1259" i="2"/>
  <c r="AF1260" i="2"/>
  <c r="AF1261" i="2"/>
  <c r="AF1262" i="2"/>
  <c r="AF1263" i="2"/>
  <c r="AF1264" i="2"/>
  <c r="AF1265" i="2"/>
  <c r="AF1266" i="2"/>
  <c r="AF1267" i="2"/>
  <c r="AF1268" i="2"/>
  <c r="AF1269" i="2"/>
  <c r="AF1270" i="2"/>
  <c r="AF1271" i="2"/>
  <c r="AF1272" i="2"/>
  <c r="AF1273" i="2"/>
  <c r="AF1274" i="2"/>
  <c r="AF1275" i="2"/>
  <c r="AF1276" i="2"/>
  <c r="AF1277" i="2"/>
  <c r="AF1278" i="2"/>
  <c r="AF1279" i="2"/>
  <c r="AF1280" i="2"/>
  <c r="AF1281" i="2"/>
  <c r="AF1282" i="2"/>
  <c r="AF1283" i="2"/>
  <c r="AF1284" i="2"/>
  <c r="AF1285" i="2"/>
  <c r="AF1286" i="2"/>
  <c r="AF1287" i="2"/>
  <c r="AF1288" i="2"/>
  <c r="AF1289" i="2"/>
  <c r="AF1290" i="2"/>
  <c r="AF1291" i="2"/>
  <c r="AF1292" i="2"/>
  <c r="AF1293" i="2"/>
  <c r="AF1294" i="2"/>
  <c r="AF1295" i="2"/>
  <c r="AF1296" i="2"/>
  <c r="AF1297" i="2"/>
  <c r="AF1298" i="2"/>
  <c r="AF1299" i="2"/>
  <c r="AF1300" i="2"/>
  <c r="AF1301" i="2"/>
  <c r="AF1302" i="2"/>
  <c r="AF1303" i="2"/>
  <c r="AF1304" i="2"/>
  <c r="AF1305" i="2"/>
  <c r="AF1306" i="2"/>
  <c r="AF1307" i="2"/>
  <c r="AF1308" i="2"/>
  <c r="AF1309" i="2"/>
  <c r="AF1310" i="2"/>
  <c r="AF1311" i="2"/>
  <c r="AF1312" i="2"/>
  <c r="AF1313" i="2"/>
  <c r="AF1314" i="2"/>
  <c r="AF1315" i="2"/>
  <c r="AF1316" i="2"/>
  <c r="AF1317" i="2"/>
  <c r="AF1318" i="2"/>
  <c r="AF1319" i="2"/>
  <c r="AF1320" i="2"/>
  <c r="AF1321" i="2"/>
  <c r="AF1322" i="2"/>
  <c r="AF1323" i="2"/>
  <c r="AF1324" i="2"/>
  <c r="AF1325" i="2"/>
  <c r="AF1326" i="2"/>
  <c r="AF1327" i="2"/>
  <c r="AF1328" i="2"/>
  <c r="AF1329" i="2"/>
  <c r="AF1330" i="2"/>
  <c r="AF1331" i="2"/>
  <c r="AF1332" i="2"/>
  <c r="AF1333" i="2"/>
  <c r="AF1334" i="2"/>
  <c r="AF1335" i="2"/>
  <c r="AF1336" i="2"/>
  <c r="AF1337" i="2"/>
  <c r="AF1338" i="2"/>
  <c r="AF1339" i="2"/>
  <c r="AE2" i="2"/>
  <c r="AE3" i="2"/>
  <c r="AE4" i="2"/>
  <c r="AE5" i="2"/>
  <c r="AE6" i="2"/>
  <c r="AE7" i="2"/>
  <c r="AE8" i="2"/>
  <c r="AE9" i="2"/>
  <c r="AE10" i="2"/>
  <c r="AE11" i="2"/>
  <c r="AE12" i="2"/>
  <c r="AE13" i="2"/>
  <c r="AE14" i="2"/>
  <c r="AE15" i="2"/>
  <c r="AE16" i="2"/>
  <c r="AE17" i="2"/>
  <c r="AE18" i="2"/>
  <c r="AE19" i="2"/>
  <c r="AE20" i="2"/>
  <c r="AE21" i="2"/>
  <c r="AE22" i="2"/>
  <c r="AE23" i="2"/>
  <c r="AE24" i="2"/>
  <c r="AE25" i="2"/>
  <c r="AE26" i="2"/>
  <c r="AE27" i="2"/>
  <c r="AE28" i="2"/>
  <c r="AE29" i="2"/>
  <c r="AE30" i="2"/>
  <c r="AE31" i="2"/>
  <c r="AE32" i="2"/>
  <c r="AE33" i="2"/>
  <c r="AE34" i="2"/>
  <c r="AE35" i="2"/>
  <c r="AE36" i="2"/>
  <c r="AE37" i="2"/>
  <c r="AE38" i="2"/>
  <c r="AE39" i="2"/>
  <c r="AE40" i="2"/>
  <c r="AE41" i="2"/>
  <c r="AE42" i="2"/>
  <c r="AE43" i="2"/>
  <c r="AE44" i="2"/>
  <c r="AE45" i="2"/>
  <c r="AE46" i="2"/>
  <c r="AE47" i="2"/>
  <c r="AE48" i="2"/>
  <c r="AE49" i="2"/>
  <c r="AE50" i="2"/>
  <c r="AE51" i="2"/>
  <c r="AE52" i="2"/>
  <c r="AE53" i="2"/>
  <c r="AE54" i="2"/>
  <c r="AE55" i="2"/>
  <c r="AE56" i="2"/>
  <c r="AE57" i="2"/>
  <c r="AE58" i="2"/>
  <c r="AE59" i="2"/>
  <c r="AE60" i="2"/>
  <c r="AE61" i="2"/>
  <c r="AE62" i="2"/>
  <c r="AE63" i="2"/>
  <c r="AE64" i="2"/>
  <c r="AE65" i="2"/>
  <c r="AE66" i="2"/>
  <c r="AE67" i="2"/>
  <c r="AE68" i="2"/>
  <c r="AE69" i="2"/>
  <c r="AE70" i="2"/>
  <c r="AE71" i="2"/>
  <c r="AE72" i="2"/>
  <c r="AE73" i="2"/>
  <c r="AE74" i="2"/>
  <c r="AE75" i="2"/>
  <c r="AE76" i="2"/>
  <c r="AE77" i="2"/>
  <c r="AE78" i="2"/>
  <c r="AE79" i="2"/>
  <c r="AE80" i="2"/>
  <c r="AE81" i="2"/>
  <c r="AE82" i="2"/>
  <c r="AE83" i="2"/>
  <c r="AE84" i="2"/>
  <c r="AE85" i="2"/>
  <c r="AE86" i="2"/>
  <c r="AE87" i="2"/>
  <c r="AE88" i="2"/>
  <c r="AE89" i="2"/>
  <c r="AE90" i="2"/>
  <c r="AE91" i="2"/>
  <c r="AE92" i="2"/>
  <c r="AE93" i="2"/>
  <c r="AE94" i="2"/>
  <c r="AE95" i="2"/>
  <c r="AE96" i="2"/>
  <c r="AE97" i="2"/>
  <c r="AE98" i="2"/>
  <c r="AE99" i="2"/>
  <c r="AE100" i="2"/>
  <c r="AE101" i="2"/>
  <c r="AE102" i="2"/>
  <c r="AE103" i="2"/>
  <c r="AE104" i="2"/>
  <c r="AE105" i="2"/>
  <c r="AE106" i="2"/>
  <c r="AE107" i="2"/>
  <c r="AE108" i="2"/>
  <c r="AE109" i="2"/>
  <c r="AE110" i="2"/>
  <c r="AE111" i="2"/>
  <c r="AE112" i="2"/>
  <c r="AE113" i="2"/>
  <c r="AE114" i="2"/>
  <c r="AE115" i="2"/>
  <c r="AE116" i="2"/>
  <c r="AE117" i="2"/>
  <c r="AE118" i="2"/>
  <c r="AE119" i="2"/>
  <c r="AE120" i="2"/>
  <c r="AE121" i="2"/>
  <c r="AE122" i="2"/>
  <c r="AE123" i="2"/>
  <c r="AE124" i="2"/>
  <c r="AE125" i="2"/>
  <c r="AE126" i="2"/>
  <c r="AE127" i="2"/>
  <c r="AE128" i="2"/>
  <c r="AE129" i="2"/>
  <c r="AE130" i="2"/>
  <c r="AE131" i="2"/>
  <c r="AE132" i="2"/>
  <c r="AE133" i="2"/>
  <c r="AE134" i="2"/>
  <c r="AE135" i="2"/>
  <c r="AE136" i="2"/>
  <c r="AE137" i="2"/>
  <c r="AE138" i="2"/>
  <c r="AE139" i="2"/>
  <c r="AE140" i="2"/>
  <c r="AE141" i="2"/>
  <c r="AE142" i="2"/>
  <c r="AE143" i="2"/>
  <c r="AE144" i="2"/>
  <c r="AE145" i="2"/>
  <c r="AE146" i="2"/>
  <c r="AE147" i="2"/>
  <c r="AE148" i="2"/>
  <c r="AE149" i="2"/>
  <c r="AE150" i="2"/>
  <c r="AE151" i="2"/>
  <c r="AE152" i="2"/>
  <c r="AE153" i="2"/>
  <c r="AE154" i="2"/>
  <c r="AE155" i="2"/>
  <c r="AE156" i="2"/>
  <c r="AE157" i="2"/>
  <c r="AE158" i="2"/>
  <c r="AE159" i="2"/>
  <c r="AE160" i="2"/>
  <c r="AE161" i="2"/>
  <c r="AE162" i="2"/>
  <c r="AE163" i="2"/>
  <c r="AE164" i="2"/>
  <c r="AE165" i="2"/>
  <c r="AE166" i="2"/>
  <c r="AE167" i="2"/>
  <c r="AE168" i="2"/>
  <c r="AE169" i="2"/>
  <c r="AE170" i="2"/>
  <c r="AE171" i="2"/>
  <c r="AE172" i="2"/>
  <c r="AE173" i="2"/>
  <c r="AE174" i="2"/>
  <c r="AE175" i="2"/>
  <c r="AE176" i="2"/>
  <c r="AE177" i="2"/>
  <c r="AE178" i="2"/>
  <c r="AE179" i="2"/>
  <c r="AE180" i="2"/>
  <c r="AE181" i="2"/>
  <c r="AE182" i="2"/>
  <c r="AE183" i="2"/>
  <c r="AE184" i="2"/>
  <c r="AE185" i="2"/>
  <c r="AE186" i="2"/>
  <c r="AE187" i="2"/>
  <c r="AE188" i="2"/>
  <c r="AE189" i="2"/>
  <c r="AE190" i="2"/>
  <c r="AE191" i="2"/>
  <c r="AE192" i="2"/>
  <c r="AE193" i="2"/>
  <c r="AE194" i="2"/>
  <c r="AE195" i="2"/>
  <c r="AE196" i="2"/>
  <c r="AE197" i="2"/>
  <c r="AE198" i="2"/>
  <c r="AE199" i="2"/>
  <c r="AE200" i="2"/>
  <c r="AE201" i="2"/>
  <c r="AE202" i="2"/>
  <c r="AE203" i="2"/>
  <c r="AE204" i="2"/>
  <c r="AE205" i="2"/>
  <c r="AE206" i="2"/>
  <c r="AE207" i="2"/>
  <c r="AE208" i="2"/>
  <c r="AE209" i="2"/>
  <c r="AE210" i="2"/>
  <c r="AE211" i="2"/>
  <c r="AE212" i="2"/>
  <c r="AE213" i="2"/>
  <c r="AE214" i="2"/>
  <c r="AE215" i="2"/>
  <c r="AE216" i="2"/>
  <c r="AE217" i="2"/>
  <c r="AE218" i="2"/>
  <c r="AE219" i="2"/>
  <c r="AE220" i="2"/>
  <c r="AE221" i="2"/>
  <c r="AE222" i="2"/>
  <c r="AE223" i="2"/>
  <c r="AE224" i="2"/>
  <c r="AE225" i="2"/>
  <c r="AE226" i="2"/>
  <c r="AE227" i="2"/>
  <c r="AE228" i="2"/>
  <c r="AE229" i="2"/>
  <c r="AE230" i="2"/>
  <c r="AE231" i="2"/>
  <c r="AE232" i="2"/>
  <c r="AE233" i="2"/>
  <c r="AE234" i="2"/>
  <c r="AE235" i="2"/>
  <c r="AE236" i="2"/>
  <c r="AE237" i="2"/>
  <c r="AE238" i="2"/>
  <c r="AE239" i="2"/>
  <c r="AE240" i="2"/>
  <c r="AE241" i="2"/>
  <c r="AE242" i="2"/>
  <c r="AE243" i="2"/>
  <c r="AE244" i="2"/>
  <c r="AE245" i="2"/>
  <c r="AE246" i="2"/>
  <c r="AE247" i="2"/>
  <c r="AE248" i="2"/>
  <c r="AE249" i="2"/>
  <c r="AE250" i="2"/>
  <c r="AE251" i="2"/>
  <c r="AE252" i="2"/>
  <c r="AE253" i="2"/>
  <c r="AE254" i="2"/>
  <c r="AE255" i="2"/>
  <c r="AE256" i="2"/>
  <c r="AE257" i="2"/>
  <c r="AE258" i="2"/>
  <c r="AE259" i="2"/>
  <c r="AE260" i="2"/>
  <c r="AE261" i="2"/>
  <c r="AE262" i="2"/>
  <c r="AE263" i="2"/>
  <c r="AE264" i="2"/>
  <c r="AE265" i="2"/>
  <c r="AE266" i="2"/>
  <c r="AE267" i="2"/>
  <c r="AE268" i="2"/>
  <c r="AE269" i="2"/>
  <c r="AE270" i="2"/>
  <c r="AE271" i="2"/>
  <c r="AE272" i="2"/>
  <c r="AE273" i="2"/>
  <c r="AE274" i="2"/>
  <c r="AE275" i="2"/>
  <c r="AE276" i="2"/>
  <c r="AE277" i="2"/>
  <c r="AE278" i="2"/>
  <c r="AE279" i="2"/>
  <c r="AE280" i="2"/>
  <c r="AE281" i="2"/>
  <c r="AE282" i="2"/>
  <c r="AE283" i="2"/>
  <c r="AE284" i="2"/>
  <c r="AE285" i="2"/>
  <c r="AE286" i="2"/>
  <c r="AE287" i="2"/>
  <c r="AE288" i="2"/>
  <c r="AE289" i="2"/>
  <c r="AE290" i="2"/>
  <c r="AE291" i="2"/>
  <c r="AE292" i="2"/>
  <c r="AE293" i="2"/>
  <c r="AE294" i="2"/>
  <c r="AE295" i="2"/>
  <c r="AE296" i="2"/>
  <c r="AE297" i="2"/>
  <c r="AE298" i="2"/>
  <c r="AE299" i="2"/>
  <c r="AE300" i="2"/>
  <c r="AE301" i="2"/>
  <c r="AE302" i="2"/>
  <c r="AE303" i="2"/>
  <c r="AE304" i="2"/>
  <c r="AE305" i="2"/>
  <c r="AE306" i="2"/>
  <c r="AE307" i="2"/>
  <c r="AE308" i="2"/>
  <c r="AE309" i="2"/>
  <c r="AE310" i="2"/>
  <c r="AE311" i="2"/>
  <c r="AE312" i="2"/>
  <c r="AE313" i="2"/>
  <c r="AE314" i="2"/>
  <c r="AE315" i="2"/>
  <c r="AE316" i="2"/>
  <c r="AE317" i="2"/>
  <c r="AE318" i="2"/>
  <c r="AE319" i="2"/>
  <c r="AE320" i="2"/>
  <c r="AE321" i="2"/>
  <c r="AE322" i="2"/>
  <c r="AE323" i="2"/>
  <c r="AE324" i="2"/>
  <c r="AE325" i="2"/>
  <c r="AE326" i="2"/>
  <c r="AE327" i="2"/>
  <c r="AE328" i="2"/>
  <c r="AE329" i="2"/>
  <c r="AE330" i="2"/>
  <c r="AE331" i="2"/>
  <c r="AE332" i="2"/>
  <c r="AE333" i="2"/>
  <c r="AE334" i="2"/>
  <c r="AE335" i="2"/>
  <c r="AE336" i="2"/>
  <c r="AE337" i="2"/>
  <c r="AE338" i="2"/>
  <c r="AE339" i="2"/>
  <c r="AE340" i="2"/>
  <c r="AE341" i="2"/>
  <c r="AE342" i="2"/>
  <c r="AE343" i="2"/>
  <c r="AE344" i="2"/>
  <c r="AE345" i="2"/>
  <c r="AE346" i="2"/>
  <c r="AE347" i="2"/>
  <c r="AE348" i="2"/>
  <c r="AE349" i="2"/>
  <c r="AE350" i="2"/>
  <c r="AE351" i="2"/>
  <c r="AE352" i="2"/>
  <c r="AE353" i="2"/>
  <c r="AE354" i="2"/>
  <c r="AE355" i="2"/>
  <c r="AE356" i="2"/>
  <c r="AE357" i="2"/>
  <c r="AE358" i="2"/>
  <c r="AE359" i="2"/>
  <c r="AE360" i="2"/>
  <c r="AE361" i="2"/>
  <c r="AE362" i="2"/>
  <c r="AE363" i="2"/>
  <c r="AE364" i="2"/>
  <c r="AE365" i="2"/>
  <c r="AE366" i="2"/>
  <c r="AE367" i="2"/>
  <c r="AE368" i="2"/>
  <c r="AE369" i="2"/>
  <c r="AE370" i="2"/>
  <c r="AE371" i="2"/>
  <c r="AE372" i="2"/>
  <c r="AE373" i="2"/>
  <c r="AE374" i="2"/>
  <c r="AE375" i="2"/>
  <c r="AE376" i="2"/>
  <c r="AE377" i="2"/>
  <c r="AE378" i="2"/>
  <c r="AE379" i="2"/>
  <c r="AE380" i="2"/>
  <c r="AE381" i="2"/>
  <c r="AE382" i="2"/>
  <c r="AE383" i="2"/>
  <c r="AE384" i="2"/>
  <c r="AE385" i="2"/>
  <c r="AE386" i="2"/>
  <c r="AE387" i="2"/>
  <c r="AE388" i="2"/>
  <c r="AE389" i="2"/>
  <c r="AE390" i="2"/>
  <c r="AE391" i="2"/>
  <c r="AE392" i="2"/>
  <c r="AE393" i="2"/>
  <c r="AE394" i="2"/>
  <c r="AE395" i="2"/>
  <c r="AE396" i="2"/>
  <c r="AE397" i="2"/>
  <c r="AE398" i="2"/>
  <c r="AE399" i="2"/>
  <c r="AE400" i="2"/>
  <c r="AE401" i="2"/>
  <c r="AE402" i="2"/>
  <c r="AE403" i="2"/>
  <c r="AE404" i="2"/>
  <c r="AE405" i="2"/>
  <c r="AE406" i="2"/>
  <c r="AE407" i="2"/>
  <c r="AE408" i="2"/>
  <c r="AE409" i="2"/>
  <c r="AE410" i="2"/>
  <c r="AE411" i="2"/>
  <c r="AE412" i="2"/>
  <c r="AE413" i="2"/>
  <c r="AE414" i="2"/>
  <c r="AE415" i="2"/>
  <c r="AE416" i="2"/>
  <c r="AE417" i="2"/>
  <c r="AE418" i="2"/>
  <c r="AE419" i="2"/>
  <c r="AE420" i="2"/>
  <c r="AE421" i="2"/>
  <c r="AE422" i="2"/>
  <c r="AE423" i="2"/>
  <c r="AE424" i="2"/>
  <c r="AE425" i="2"/>
  <c r="AE426" i="2"/>
  <c r="AE427" i="2"/>
  <c r="AE428" i="2"/>
  <c r="AE429" i="2"/>
  <c r="AE430" i="2"/>
  <c r="AE431" i="2"/>
  <c r="AE432" i="2"/>
  <c r="AE433" i="2"/>
  <c r="AE434" i="2"/>
  <c r="AE435" i="2"/>
  <c r="AE436" i="2"/>
  <c r="AE437" i="2"/>
  <c r="AE438" i="2"/>
  <c r="AE439" i="2"/>
  <c r="AE440" i="2"/>
  <c r="AE441" i="2"/>
  <c r="AE442" i="2"/>
  <c r="AE443" i="2"/>
  <c r="AE444" i="2"/>
  <c r="AE445" i="2"/>
  <c r="AE446" i="2"/>
  <c r="AE447" i="2"/>
  <c r="AE448" i="2"/>
  <c r="AE449" i="2"/>
  <c r="AE450" i="2"/>
  <c r="AE451" i="2"/>
  <c r="AE452" i="2"/>
  <c r="AE453" i="2"/>
  <c r="AE454" i="2"/>
  <c r="AE455" i="2"/>
  <c r="AE456" i="2"/>
  <c r="AE457" i="2"/>
  <c r="AE458" i="2"/>
  <c r="AE459" i="2"/>
  <c r="AE460" i="2"/>
  <c r="AE461" i="2"/>
  <c r="AE462" i="2"/>
  <c r="AE463" i="2"/>
  <c r="AE464" i="2"/>
  <c r="AE465" i="2"/>
  <c r="AE466" i="2"/>
  <c r="AE467" i="2"/>
  <c r="AE468" i="2"/>
  <c r="AE469" i="2"/>
  <c r="AE470" i="2"/>
  <c r="AE471" i="2"/>
  <c r="AE472" i="2"/>
  <c r="AE473" i="2"/>
  <c r="AE474" i="2"/>
  <c r="AE475" i="2"/>
  <c r="AE476" i="2"/>
  <c r="AE477" i="2"/>
  <c r="AE478" i="2"/>
  <c r="AE479" i="2"/>
  <c r="AE480" i="2"/>
  <c r="AE481" i="2"/>
  <c r="AE482" i="2"/>
  <c r="AE483" i="2"/>
  <c r="AE484" i="2"/>
  <c r="AE485" i="2"/>
  <c r="AE486" i="2"/>
  <c r="AE487" i="2"/>
  <c r="AE488" i="2"/>
  <c r="AE489" i="2"/>
  <c r="AE490" i="2"/>
  <c r="AE491" i="2"/>
  <c r="AE492" i="2"/>
  <c r="AE493" i="2"/>
  <c r="AE494" i="2"/>
  <c r="AE495" i="2"/>
  <c r="AE496" i="2"/>
  <c r="AE497" i="2"/>
  <c r="AE498" i="2"/>
  <c r="AE499" i="2"/>
  <c r="AE500" i="2"/>
  <c r="AE501" i="2"/>
  <c r="AE502" i="2"/>
  <c r="AE503" i="2"/>
  <c r="AE504" i="2"/>
  <c r="AE505" i="2"/>
  <c r="AE506" i="2"/>
  <c r="AE507" i="2"/>
  <c r="AE508" i="2"/>
  <c r="AE509" i="2"/>
  <c r="AE510" i="2"/>
  <c r="AE511" i="2"/>
  <c r="AE512" i="2"/>
  <c r="AE513" i="2"/>
  <c r="AE514" i="2"/>
  <c r="AE515" i="2"/>
  <c r="AE516" i="2"/>
  <c r="AE517" i="2"/>
  <c r="AE518" i="2"/>
  <c r="AE519" i="2"/>
  <c r="AE520" i="2"/>
  <c r="AE521" i="2"/>
  <c r="AE522" i="2"/>
  <c r="AE523" i="2"/>
  <c r="AE524" i="2"/>
  <c r="AE525" i="2"/>
  <c r="AE526" i="2"/>
  <c r="AE527" i="2"/>
  <c r="AE528" i="2"/>
  <c r="AE529" i="2"/>
  <c r="AE530" i="2"/>
  <c r="AE531" i="2"/>
  <c r="AE532" i="2"/>
  <c r="AE533" i="2"/>
  <c r="AE534" i="2"/>
  <c r="AE535" i="2"/>
  <c r="AE536" i="2"/>
  <c r="AE537" i="2"/>
  <c r="AE538" i="2"/>
  <c r="AE539" i="2"/>
  <c r="AE540" i="2"/>
  <c r="AE541" i="2"/>
  <c r="AE542" i="2"/>
  <c r="AE543" i="2"/>
  <c r="AE544" i="2"/>
  <c r="AE545" i="2"/>
  <c r="AE546" i="2"/>
  <c r="AE547" i="2"/>
  <c r="AE548" i="2"/>
  <c r="AE549" i="2"/>
  <c r="AE550" i="2"/>
  <c r="AE551" i="2"/>
  <c r="AE552" i="2"/>
  <c r="AE553" i="2"/>
  <c r="AE554" i="2"/>
  <c r="AE555" i="2"/>
  <c r="AE556" i="2"/>
  <c r="AE557" i="2"/>
  <c r="AE558" i="2"/>
  <c r="AE559" i="2"/>
  <c r="AE560" i="2"/>
  <c r="AE561" i="2"/>
  <c r="AE562" i="2"/>
  <c r="AE563" i="2"/>
  <c r="AE564" i="2"/>
  <c r="AE565" i="2"/>
  <c r="AE566" i="2"/>
  <c r="AE567" i="2"/>
  <c r="AE568" i="2"/>
  <c r="AE569" i="2"/>
  <c r="AE570" i="2"/>
  <c r="AE571" i="2"/>
  <c r="AE572" i="2"/>
  <c r="AE573" i="2"/>
  <c r="AE574" i="2"/>
  <c r="AE575" i="2"/>
  <c r="AE576" i="2"/>
  <c r="AE577" i="2"/>
  <c r="AE578" i="2"/>
  <c r="AE579" i="2"/>
  <c r="AE580" i="2"/>
  <c r="AE581" i="2"/>
  <c r="AE582" i="2"/>
  <c r="AE583" i="2"/>
  <c r="AE584" i="2"/>
  <c r="AE585" i="2"/>
  <c r="AE586" i="2"/>
  <c r="AE587" i="2"/>
  <c r="AE588" i="2"/>
  <c r="AE589" i="2"/>
  <c r="AE590" i="2"/>
  <c r="AE591" i="2"/>
  <c r="AE592" i="2"/>
  <c r="AE593" i="2"/>
  <c r="AE594" i="2"/>
  <c r="AE595" i="2"/>
  <c r="AE596" i="2"/>
  <c r="AE597" i="2"/>
  <c r="AE598" i="2"/>
  <c r="AE599" i="2"/>
  <c r="AE600" i="2"/>
  <c r="AE601" i="2"/>
  <c r="AE602" i="2"/>
  <c r="AE603" i="2"/>
  <c r="AE604" i="2"/>
  <c r="AE605" i="2"/>
  <c r="AE606" i="2"/>
  <c r="AE607" i="2"/>
  <c r="AE608" i="2"/>
  <c r="AE609" i="2"/>
  <c r="AE610" i="2"/>
  <c r="AE611" i="2"/>
  <c r="AE612" i="2"/>
  <c r="AE613" i="2"/>
  <c r="AE614" i="2"/>
  <c r="AE615" i="2"/>
  <c r="AE616" i="2"/>
  <c r="AE617" i="2"/>
  <c r="AE618" i="2"/>
  <c r="AE619" i="2"/>
  <c r="AE620" i="2"/>
  <c r="AE621" i="2"/>
  <c r="AE622" i="2"/>
  <c r="AE623" i="2"/>
  <c r="AE624" i="2"/>
  <c r="AE625" i="2"/>
  <c r="AE626" i="2"/>
  <c r="AE627" i="2"/>
  <c r="AE628" i="2"/>
  <c r="AE629" i="2"/>
  <c r="AE630" i="2"/>
  <c r="AE631" i="2"/>
  <c r="AE632" i="2"/>
  <c r="AE633" i="2"/>
  <c r="AE634" i="2"/>
  <c r="AE635" i="2"/>
  <c r="AE636" i="2"/>
  <c r="AE637" i="2"/>
  <c r="AE638" i="2"/>
  <c r="AE639" i="2"/>
  <c r="AE640" i="2"/>
  <c r="AE641" i="2"/>
  <c r="AE642" i="2"/>
  <c r="AE643" i="2"/>
  <c r="AE644" i="2"/>
  <c r="AE645" i="2"/>
  <c r="AE646" i="2"/>
  <c r="AE647" i="2"/>
  <c r="AE648" i="2"/>
  <c r="AE649" i="2"/>
  <c r="AE650" i="2"/>
  <c r="AE651" i="2"/>
  <c r="AE652" i="2"/>
  <c r="AE653" i="2"/>
  <c r="AE654" i="2"/>
  <c r="AE655" i="2"/>
  <c r="AE656" i="2"/>
  <c r="AE657" i="2"/>
  <c r="AE658" i="2"/>
  <c r="AE659" i="2"/>
  <c r="AE660" i="2"/>
  <c r="AE661" i="2"/>
  <c r="AE662" i="2"/>
  <c r="AE663" i="2"/>
  <c r="AE664" i="2"/>
  <c r="AE665" i="2"/>
  <c r="AE666" i="2"/>
  <c r="AE667" i="2"/>
  <c r="AE668" i="2"/>
  <c r="AE669" i="2"/>
  <c r="AE670" i="2"/>
  <c r="AE671" i="2"/>
  <c r="AE672" i="2"/>
  <c r="AE673" i="2"/>
  <c r="AE674" i="2"/>
  <c r="AE675" i="2"/>
  <c r="AE676" i="2"/>
  <c r="AE677" i="2"/>
  <c r="AE678" i="2"/>
  <c r="AE679" i="2"/>
  <c r="AE680" i="2"/>
  <c r="AE681" i="2"/>
  <c r="AE682" i="2"/>
  <c r="AE683" i="2"/>
  <c r="AE684" i="2"/>
  <c r="AE685" i="2"/>
  <c r="AE686" i="2"/>
  <c r="AE687" i="2"/>
  <c r="AE688" i="2"/>
  <c r="AE689" i="2"/>
  <c r="AE690" i="2"/>
  <c r="AE691" i="2"/>
  <c r="AE692" i="2"/>
  <c r="AE693" i="2"/>
  <c r="AE694" i="2"/>
  <c r="AE695" i="2"/>
  <c r="AE696" i="2"/>
  <c r="AE697" i="2"/>
  <c r="AE698" i="2"/>
  <c r="AE699" i="2"/>
  <c r="AE700" i="2"/>
  <c r="AE701" i="2"/>
  <c r="AE702" i="2"/>
  <c r="AE703" i="2"/>
  <c r="AE704" i="2"/>
  <c r="AE705" i="2"/>
  <c r="AE706" i="2"/>
  <c r="AE707" i="2"/>
  <c r="AE708" i="2"/>
  <c r="AE709" i="2"/>
  <c r="AE710" i="2"/>
  <c r="AE711" i="2"/>
  <c r="AE712" i="2"/>
  <c r="AE713" i="2"/>
  <c r="AE714" i="2"/>
  <c r="AE715" i="2"/>
  <c r="AE716" i="2"/>
  <c r="AE717" i="2"/>
  <c r="AE718" i="2"/>
  <c r="AE719" i="2"/>
  <c r="AE720" i="2"/>
  <c r="AE721" i="2"/>
  <c r="AE722" i="2"/>
  <c r="AE723" i="2"/>
  <c r="AE724" i="2"/>
  <c r="AE725" i="2"/>
  <c r="AE726" i="2"/>
  <c r="AE727" i="2"/>
  <c r="AE728" i="2"/>
  <c r="AE729" i="2"/>
  <c r="AE730" i="2"/>
  <c r="AE731" i="2"/>
  <c r="AE732" i="2"/>
  <c r="AE733" i="2"/>
  <c r="AE734" i="2"/>
  <c r="AE735" i="2"/>
  <c r="AE736" i="2"/>
  <c r="AE737" i="2"/>
  <c r="AE738" i="2"/>
  <c r="AE739" i="2"/>
  <c r="AE740" i="2"/>
  <c r="AE741" i="2"/>
  <c r="AE742" i="2"/>
  <c r="AE743" i="2"/>
  <c r="AE744" i="2"/>
  <c r="AE745" i="2"/>
  <c r="AE746" i="2"/>
  <c r="AE747" i="2"/>
  <c r="AE748" i="2"/>
  <c r="AE749" i="2"/>
  <c r="AE750" i="2"/>
  <c r="AE751" i="2"/>
  <c r="AE752" i="2"/>
  <c r="AE753" i="2"/>
  <c r="AE754" i="2"/>
  <c r="AE755" i="2"/>
  <c r="AE756" i="2"/>
  <c r="AE757" i="2"/>
  <c r="AE758" i="2"/>
  <c r="AE759" i="2"/>
  <c r="AE760" i="2"/>
  <c r="AE761" i="2"/>
  <c r="AE762" i="2"/>
  <c r="AE763" i="2"/>
  <c r="AE764" i="2"/>
  <c r="AE765" i="2"/>
  <c r="AE766" i="2"/>
  <c r="AE767" i="2"/>
  <c r="AE768" i="2"/>
  <c r="AE769" i="2"/>
  <c r="AE770" i="2"/>
  <c r="AE771" i="2"/>
  <c r="AE772" i="2"/>
  <c r="AE773" i="2"/>
  <c r="AE774" i="2"/>
  <c r="AE775" i="2"/>
  <c r="AE776" i="2"/>
  <c r="AE777" i="2"/>
  <c r="AE778" i="2"/>
  <c r="AE779" i="2"/>
  <c r="AE780" i="2"/>
  <c r="AE781" i="2"/>
  <c r="AE782" i="2"/>
  <c r="AE783" i="2"/>
  <c r="AE784" i="2"/>
  <c r="AE785" i="2"/>
  <c r="AE786" i="2"/>
  <c r="AE787" i="2"/>
  <c r="AE788" i="2"/>
  <c r="AE789" i="2"/>
  <c r="AE790" i="2"/>
  <c r="AE791" i="2"/>
  <c r="AE792" i="2"/>
  <c r="AE793" i="2"/>
  <c r="AE794" i="2"/>
  <c r="AE795" i="2"/>
  <c r="AE796" i="2"/>
  <c r="AE797" i="2"/>
  <c r="AE798" i="2"/>
  <c r="AE799" i="2"/>
  <c r="AE800" i="2"/>
  <c r="AE801" i="2"/>
  <c r="AE802" i="2"/>
  <c r="AE803" i="2"/>
  <c r="AE804" i="2"/>
  <c r="AE805" i="2"/>
  <c r="AE806" i="2"/>
  <c r="AE807" i="2"/>
  <c r="AE808" i="2"/>
  <c r="AE809" i="2"/>
  <c r="AE810" i="2"/>
  <c r="AE811" i="2"/>
  <c r="AE812" i="2"/>
  <c r="AE813" i="2"/>
  <c r="AE814" i="2"/>
  <c r="AE815" i="2"/>
  <c r="AE816" i="2"/>
  <c r="AE817" i="2"/>
  <c r="AE818" i="2"/>
  <c r="AE819" i="2"/>
  <c r="AE820" i="2"/>
  <c r="AE821" i="2"/>
  <c r="AE822" i="2"/>
  <c r="AE823" i="2"/>
  <c r="AE824" i="2"/>
  <c r="AE825" i="2"/>
  <c r="AE826" i="2"/>
  <c r="AE827" i="2"/>
  <c r="AE828" i="2"/>
  <c r="AE829" i="2"/>
  <c r="AE830" i="2"/>
  <c r="AE831" i="2"/>
  <c r="AE832" i="2"/>
  <c r="AE833" i="2"/>
  <c r="AE834" i="2"/>
  <c r="AE835" i="2"/>
  <c r="AE836" i="2"/>
  <c r="AE837" i="2"/>
  <c r="AE838" i="2"/>
  <c r="AE839" i="2"/>
  <c r="AE840" i="2"/>
  <c r="AE841" i="2"/>
  <c r="AE842" i="2"/>
  <c r="AE843" i="2"/>
  <c r="AE844" i="2"/>
  <c r="AE845" i="2"/>
  <c r="AE846" i="2"/>
  <c r="AE847" i="2"/>
  <c r="AE848" i="2"/>
  <c r="AE849" i="2"/>
  <c r="AE850" i="2"/>
  <c r="AE851" i="2"/>
  <c r="AE852" i="2"/>
  <c r="AE853" i="2"/>
  <c r="AE854" i="2"/>
  <c r="AE855" i="2"/>
  <c r="AE856" i="2"/>
  <c r="AE857" i="2"/>
  <c r="AE858" i="2"/>
  <c r="AE859" i="2"/>
  <c r="AE860" i="2"/>
  <c r="AE861" i="2"/>
  <c r="AE862" i="2"/>
  <c r="AE863" i="2"/>
  <c r="AE864" i="2"/>
  <c r="AE865" i="2"/>
  <c r="AE866" i="2"/>
  <c r="AE867" i="2"/>
  <c r="AE868" i="2"/>
  <c r="AE869" i="2"/>
  <c r="AE870" i="2"/>
  <c r="AE871" i="2"/>
  <c r="AE872" i="2"/>
  <c r="AE873" i="2"/>
  <c r="AE874" i="2"/>
  <c r="AE875" i="2"/>
  <c r="AE876" i="2"/>
  <c r="AE877" i="2"/>
  <c r="AE878" i="2"/>
  <c r="AE879" i="2"/>
  <c r="AE880" i="2"/>
  <c r="AE881" i="2"/>
  <c r="AE882" i="2"/>
  <c r="AE883" i="2"/>
  <c r="AE884" i="2"/>
  <c r="AE885" i="2"/>
  <c r="AE886" i="2"/>
  <c r="AE887" i="2"/>
  <c r="AE888" i="2"/>
  <c r="AE889" i="2"/>
  <c r="AE890" i="2"/>
  <c r="AE891" i="2"/>
  <c r="AE892" i="2"/>
  <c r="AE893" i="2"/>
  <c r="AE894" i="2"/>
  <c r="AE895" i="2"/>
  <c r="AE896" i="2"/>
  <c r="AE897" i="2"/>
  <c r="AE898" i="2"/>
  <c r="AE899" i="2"/>
  <c r="AE900" i="2"/>
  <c r="AE901" i="2"/>
  <c r="AE902" i="2"/>
  <c r="AE903" i="2"/>
  <c r="AE904" i="2"/>
  <c r="AE905" i="2"/>
  <c r="AE906" i="2"/>
  <c r="AE907" i="2"/>
  <c r="AE908" i="2"/>
  <c r="AE909" i="2"/>
  <c r="AE910" i="2"/>
  <c r="AE911" i="2"/>
  <c r="AE912" i="2"/>
  <c r="AE913" i="2"/>
  <c r="AE914" i="2"/>
  <c r="AE915" i="2"/>
  <c r="AE916" i="2"/>
  <c r="AE917" i="2"/>
  <c r="AE918" i="2"/>
  <c r="AE919" i="2"/>
  <c r="AE920" i="2"/>
  <c r="AE921" i="2"/>
  <c r="AE922" i="2"/>
  <c r="AE923" i="2"/>
  <c r="AE924" i="2"/>
  <c r="AE925" i="2"/>
  <c r="AE926" i="2"/>
  <c r="AE927" i="2"/>
  <c r="AE928" i="2"/>
  <c r="AE929" i="2"/>
  <c r="AE930" i="2"/>
  <c r="AE931" i="2"/>
  <c r="AE932" i="2"/>
  <c r="AE933" i="2"/>
  <c r="AE934" i="2"/>
  <c r="AE935" i="2"/>
  <c r="AE936" i="2"/>
  <c r="AE937" i="2"/>
  <c r="AE938" i="2"/>
  <c r="AE939" i="2"/>
  <c r="AE940" i="2"/>
  <c r="AE941" i="2"/>
  <c r="AE942" i="2"/>
  <c r="AE943" i="2"/>
  <c r="AE944" i="2"/>
  <c r="AE945" i="2"/>
  <c r="AE946" i="2"/>
  <c r="AE947" i="2"/>
  <c r="AE948" i="2"/>
  <c r="AE949" i="2"/>
  <c r="AE950" i="2"/>
  <c r="AE951" i="2"/>
  <c r="AE952" i="2"/>
  <c r="AE953" i="2"/>
  <c r="AE954" i="2"/>
  <c r="AE955" i="2"/>
  <c r="AE956" i="2"/>
  <c r="AE957" i="2"/>
  <c r="AE958" i="2"/>
  <c r="AE959" i="2"/>
  <c r="AE960" i="2"/>
  <c r="AE961" i="2"/>
  <c r="AE962" i="2"/>
  <c r="AE963" i="2"/>
  <c r="AE964" i="2"/>
  <c r="AE965" i="2"/>
  <c r="AE966" i="2"/>
  <c r="AE967" i="2"/>
  <c r="AE968" i="2"/>
  <c r="AE969" i="2"/>
  <c r="AE970" i="2"/>
  <c r="AE971" i="2"/>
  <c r="AE972" i="2"/>
  <c r="AE973" i="2"/>
  <c r="AE974" i="2"/>
  <c r="AE975" i="2"/>
  <c r="AE976" i="2"/>
  <c r="AE977" i="2"/>
  <c r="AE978" i="2"/>
  <c r="AE979" i="2"/>
  <c r="AE980" i="2"/>
  <c r="AE981" i="2"/>
  <c r="AE982" i="2"/>
  <c r="AE983" i="2"/>
  <c r="AE984" i="2"/>
  <c r="AE985" i="2"/>
  <c r="AE986" i="2"/>
  <c r="AE987" i="2"/>
  <c r="AE988" i="2"/>
  <c r="AE989" i="2"/>
  <c r="AE990" i="2"/>
  <c r="AE991" i="2"/>
  <c r="AE992" i="2"/>
  <c r="AE993" i="2"/>
  <c r="AE994" i="2"/>
  <c r="AE995" i="2"/>
  <c r="AE996" i="2"/>
  <c r="AE997" i="2"/>
  <c r="AE998" i="2"/>
  <c r="AE999" i="2"/>
  <c r="AE1000" i="2"/>
  <c r="AE1001" i="2"/>
  <c r="AE1002" i="2"/>
  <c r="AE1003" i="2"/>
  <c r="AE1004" i="2"/>
  <c r="AE1005" i="2"/>
  <c r="AE1006" i="2"/>
  <c r="AE1007" i="2"/>
  <c r="AE1008" i="2"/>
  <c r="AE1009" i="2"/>
  <c r="AE1010" i="2"/>
  <c r="AE1011" i="2"/>
  <c r="AE1012" i="2"/>
  <c r="AE1013" i="2"/>
  <c r="AE1014" i="2"/>
  <c r="AE1015" i="2"/>
  <c r="AE1016" i="2"/>
  <c r="AE1017" i="2"/>
  <c r="AE1018" i="2"/>
  <c r="AE1019" i="2"/>
  <c r="AE1020" i="2"/>
  <c r="AE1021" i="2"/>
  <c r="AE1022" i="2"/>
  <c r="AE1023" i="2"/>
  <c r="AE1024" i="2"/>
  <c r="AE1025" i="2"/>
  <c r="AE1026" i="2"/>
  <c r="AE1027" i="2"/>
  <c r="AE1028" i="2"/>
  <c r="AE1029" i="2"/>
  <c r="AE1030" i="2"/>
  <c r="AE1031" i="2"/>
  <c r="AE1032" i="2"/>
  <c r="AE1033" i="2"/>
  <c r="AE1034" i="2"/>
  <c r="AE1035" i="2"/>
  <c r="AE1036" i="2"/>
  <c r="AE1037" i="2"/>
  <c r="AE1038" i="2"/>
  <c r="AE1039" i="2"/>
  <c r="AE1040" i="2"/>
  <c r="AE1041" i="2"/>
  <c r="AE1042" i="2"/>
  <c r="AE1043" i="2"/>
  <c r="AE1044" i="2"/>
  <c r="AE1045" i="2"/>
  <c r="AE1046" i="2"/>
  <c r="AE1047" i="2"/>
  <c r="AE1048" i="2"/>
  <c r="AE1049" i="2"/>
  <c r="AE1050" i="2"/>
  <c r="AE1051" i="2"/>
  <c r="AE1052" i="2"/>
  <c r="AE1053" i="2"/>
  <c r="AE1054" i="2"/>
  <c r="AE1055" i="2"/>
  <c r="AE1056" i="2"/>
  <c r="AE1057" i="2"/>
  <c r="AE1058" i="2"/>
  <c r="AE1059" i="2"/>
  <c r="AE1060" i="2"/>
  <c r="AE1061" i="2"/>
  <c r="AE1062" i="2"/>
  <c r="AE1063" i="2"/>
  <c r="AE1064" i="2"/>
  <c r="AE1065" i="2"/>
  <c r="AE1066" i="2"/>
  <c r="AE1067" i="2"/>
  <c r="AE1068" i="2"/>
  <c r="AE1069" i="2"/>
  <c r="AE1070" i="2"/>
  <c r="AE1071" i="2"/>
  <c r="AE1072" i="2"/>
  <c r="AE1073" i="2"/>
  <c r="AE1074" i="2"/>
  <c r="AE1075" i="2"/>
  <c r="AE1076" i="2"/>
  <c r="AE1077" i="2"/>
  <c r="AE1078" i="2"/>
  <c r="AE1079" i="2"/>
  <c r="AE1080" i="2"/>
  <c r="AE1081" i="2"/>
  <c r="AE1082" i="2"/>
  <c r="AE1083" i="2"/>
  <c r="AE1084" i="2"/>
  <c r="AE1085" i="2"/>
  <c r="AE1086" i="2"/>
  <c r="AE1087" i="2"/>
  <c r="AE1088" i="2"/>
  <c r="AE1089" i="2"/>
  <c r="AE1090" i="2"/>
  <c r="AE1091" i="2"/>
  <c r="AE1092" i="2"/>
  <c r="AE1093" i="2"/>
  <c r="AE1094" i="2"/>
  <c r="AE1095" i="2"/>
  <c r="AE1096" i="2"/>
  <c r="AE1097" i="2"/>
  <c r="AE1098" i="2"/>
  <c r="AE1099" i="2"/>
  <c r="AE1100" i="2"/>
  <c r="AE1101" i="2"/>
  <c r="AE1102" i="2"/>
  <c r="AE1103" i="2"/>
  <c r="AE1104" i="2"/>
  <c r="AE1105" i="2"/>
  <c r="AE1106" i="2"/>
  <c r="AE1107" i="2"/>
  <c r="AE1108" i="2"/>
  <c r="AE1109" i="2"/>
  <c r="AE1110" i="2"/>
  <c r="AE1111" i="2"/>
  <c r="AE1112" i="2"/>
  <c r="AE1113" i="2"/>
  <c r="AE1114" i="2"/>
  <c r="AE1115" i="2"/>
  <c r="AE1116" i="2"/>
  <c r="AE1117" i="2"/>
  <c r="AE1118" i="2"/>
  <c r="AE1119" i="2"/>
  <c r="AE1120" i="2"/>
  <c r="AE1121" i="2"/>
  <c r="AE1122" i="2"/>
  <c r="AE1123" i="2"/>
  <c r="AE1124" i="2"/>
  <c r="AE1125" i="2"/>
  <c r="AE1126" i="2"/>
  <c r="AE1127" i="2"/>
  <c r="AE1128" i="2"/>
  <c r="AE1129" i="2"/>
  <c r="AE1130" i="2"/>
  <c r="AE1131" i="2"/>
  <c r="AE1132" i="2"/>
  <c r="AE1133" i="2"/>
  <c r="AE1134" i="2"/>
  <c r="AE1135" i="2"/>
  <c r="AE1136" i="2"/>
  <c r="AE1137" i="2"/>
  <c r="AE1138" i="2"/>
  <c r="AE1139" i="2"/>
  <c r="AE1140" i="2"/>
  <c r="AE1141" i="2"/>
  <c r="AE1142" i="2"/>
  <c r="AE1143" i="2"/>
  <c r="AE1144" i="2"/>
  <c r="AE1145" i="2"/>
  <c r="AE1146" i="2"/>
  <c r="AE1147" i="2"/>
  <c r="AE1148" i="2"/>
  <c r="AE1149" i="2"/>
  <c r="AE1150" i="2"/>
  <c r="AE1151" i="2"/>
  <c r="AE1152" i="2"/>
  <c r="AE1153" i="2"/>
  <c r="AE1154" i="2"/>
  <c r="AE1155" i="2"/>
  <c r="AE1156" i="2"/>
  <c r="AE1157" i="2"/>
  <c r="AE1158" i="2"/>
  <c r="AE1159" i="2"/>
  <c r="AE1160" i="2"/>
  <c r="AE1161" i="2"/>
  <c r="AE1162" i="2"/>
  <c r="AE1163" i="2"/>
  <c r="AE1164" i="2"/>
  <c r="AE1165" i="2"/>
  <c r="AE1166" i="2"/>
  <c r="AE1167" i="2"/>
  <c r="AE1168" i="2"/>
  <c r="AE1169" i="2"/>
  <c r="AE1170" i="2"/>
  <c r="AE1171" i="2"/>
  <c r="AE1172" i="2"/>
  <c r="AE1173" i="2"/>
  <c r="AE1174" i="2"/>
  <c r="AE1175" i="2"/>
  <c r="AE1176" i="2"/>
  <c r="AE1177" i="2"/>
  <c r="AE1178" i="2"/>
  <c r="AE1179" i="2"/>
  <c r="AE1180" i="2"/>
  <c r="AE1181" i="2"/>
  <c r="AE1182" i="2"/>
  <c r="AE1183" i="2"/>
  <c r="AE1184" i="2"/>
  <c r="AE1185" i="2"/>
  <c r="AE1186" i="2"/>
  <c r="AE1187" i="2"/>
  <c r="AE1188" i="2"/>
  <c r="AE1189" i="2"/>
  <c r="AE1190" i="2"/>
  <c r="AE1191" i="2"/>
  <c r="AE1192" i="2"/>
  <c r="AE1193" i="2"/>
  <c r="AE1194" i="2"/>
  <c r="AE1195" i="2"/>
  <c r="AE1196" i="2"/>
  <c r="AE1197" i="2"/>
  <c r="AE1198" i="2"/>
  <c r="AE1199" i="2"/>
  <c r="AE1200" i="2"/>
  <c r="AE1201" i="2"/>
  <c r="AE1202" i="2"/>
  <c r="AE1203" i="2"/>
  <c r="AE1204" i="2"/>
  <c r="AE1205" i="2"/>
  <c r="AE1206" i="2"/>
  <c r="AE1207" i="2"/>
  <c r="AE1208" i="2"/>
  <c r="AE1209" i="2"/>
  <c r="AE1210" i="2"/>
  <c r="AE1211" i="2"/>
  <c r="AE1212" i="2"/>
  <c r="AE1213" i="2"/>
  <c r="AE1214" i="2"/>
  <c r="AE1215" i="2"/>
  <c r="AE1216" i="2"/>
  <c r="AE1217" i="2"/>
  <c r="AE1218" i="2"/>
  <c r="AE1219" i="2"/>
  <c r="AE1220" i="2"/>
  <c r="AE1221" i="2"/>
  <c r="AE1222" i="2"/>
  <c r="AE1223" i="2"/>
  <c r="AE1224" i="2"/>
  <c r="AE1225" i="2"/>
  <c r="AE1226" i="2"/>
  <c r="AE1227" i="2"/>
  <c r="AE1228" i="2"/>
  <c r="AE1229" i="2"/>
  <c r="AE1230" i="2"/>
  <c r="AE1231" i="2"/>
  <c r="AE1232" i="2"/>
  <c r="AE1233" i="2"/>
  <c r="AE1234" i="2"/>
  <c r="AE1235" i="2"/>
  <c r="AE1236" i="2"/>
  <c r="AE1237" i="2"/>
  <c r="AE1238" i="2"/>
  <c r="AE1239" i="2"/>
  <c r="AE1240" i="2"/>
  <c r="AE1241" i="2"/>
  <c r="AE1242" i="2"/>
  <c r="AE1243" i="2"/>
  <c r="AE1244" i="2"/>
  <c r="AE1245" i="2"/>
  <c r="AE1246" i="2"/>
  <c r="AE1247" i="2"/>
  <c r="AE1248" i="2"/>
  <c r="AE1249" i="2"/>
  <c r="AE1250" i="2"/>
  <c r="AE1251" i="2"/>
  <c r="AE1252" i="2"/>
  <c r="AE1253" i="2"/>
  <c r="AE1254" i="2"/>
  <c r="AE1255" i="2"/>
  <c r="AE1256" i="2"/>
  <c r="AE1257" i="2"/>
  <c r="AE1258" i="2"/>
  <c r="AE1259" i="2"/>
  <c r="AE1260" i="2"/>
  <c r="AE1261" i="2"/>
  <c r="AE1262" i="2"/>
  <c r="AE1263" i="2"/>
  <c r="AE1264" i="2"/>
  <c r="AE1265" i="2"/>
  <c r="AE1266" i="2"/>
  <c r="AE1267" i="2"/>
  <c r="AE1268" i="2"/>
  <c r="AE1269" i="2"/>
  <c r="AE1270" i="2"/>
  <c r="AE1271" i="2"/>
  <c r="AE1272" i="2"/>
  <c r="AE1273" i="2"/>
  <c r="AE1274" i="2"/>
  <c r="AE1275" i="2"/>
  <c r="AE1276" i="2"/>
  <c r="AE1277" i="2"/>
  <c r="AE1278" i="2"/>
  <c r="AE1279" i="2"/>
  <c r="AE1280" i="2"/>
  <c r="AE1281" i="2"/>
  <c r="AE1282" i="2"/>
  <c r="AE1283" i="2"/>
  <c r="AE1284" i="2"/>
  <c r="AE1285" i="2"/>
  <c r="AE1286" i="2"/>
  <c r="AE1287" i="2"/>
  <c r="AE1288" i="2"/>
  <c r="AE1289" i="2"/>
  <c r="AE1290" i="2"/>
  <c r="AE1291" i="2"/>
  <c r="AE1292" i="2"/>
  <c r="AE1293" i="2"/>
  <c r="AE1294" i="2"/>
  <c r="AE1295" i="2"/>
  <c r="AE1296" i="2"/>
  <c r="AE1297" i="2"/>
  <c r="AE1298" i="2"/>
  <c r="AE1299" i="2"/>
  <c r="AE1300" i="2"/>
  <c r="AE1301" i="2"/>
  <c r="AE1302" i="2"/>
  <c r="AE1303" i="2"/>
  <c r="AE1304" i="2"/>
  <c r="AE1305" i="2"/>
  <c r="AE1306" i="2"/>
  <c r="AE1307" i="2"/>
  <c r="AE1308" i="2"/>
  <c r="AE1309" i="2"/>
  <c r="AE1310" i="2"/>
  <c r="AE1311" i="2"/>
  <c r="AE1312" i="2"/>
  <c r="AE1313" i="2"/>
  <c r="AE1314" i="2"/>
  <c r="AE1315" i="2"/>
  <c r="AE1316" i="2"/>
  <c r="AE1317" i="2"/>
  <c r="AE1318" i="2"/>
  <c r="AE1319" i="2"/>
  <c r="AE1320" i="2"/>
  <c r="AE1321" i="2"/>
  <c r="AE1322" i="2"/>
  <c r="AE1323" i="2"/>
  <c r="AE1324" i="2"/>
  <c r="AE1325" i="2"/>
  <c r="AE1326" i="2"/>
  <c r="AE1327" i="2"/>
  <c r="AE1328" i="2"/>
  <c r="AE1329" i="2"/>
  <c r="AE1330" i="2"/>
  <c r="AE1331" i="2"/>
  <c r="AE1332" i="2"/>
  <c r="AE1333" i="2"/>
  <c r="AE1334" i="2"/>
  <c r="AE1335" i="2"/>
  <c r="AE1336" i="2"/>
  <c r="AE1337" i="2"/>
  <c r="AE1338" i="2"/>
  <c r="AE1339" i="2"/>
  <c r="C8" i="13" a="1"/>
  <c r="C8" i="13" s="1"/>
  <c r="C5" i="13" a="1"/>
  <c r="C5" i="13" s="1"/>
  <c r="AD2" i="2"/>
  <c r="AD4" i="2"/>
  <c r="AD5" i="2"/>
  <c r="AD6" i="2"/>
  <c r="AD7" i="2"/>
  <c r="AD8" i="2"/>
  <c r="AD9" i="2"/>
  <c r="AD10" i="2"/>
  <c r="AD12" i="2"/>
  <c r="AD13" i="2"/>
  <c r="AD14" i="2"/>
  <c r="AD15" i="2"/>
  <c r="AD17" i="2"/>
  <c r="AD21" i="2"/>
  <c r="AD23" i="2"/>
  <c r="AD24" i="2"/>
  <c r="AD25" i="2"/>
  <c r="AD27" i="2"/>
  <c r="AD28" i="2"/>
  <c r="AD29" i="2"/>
  <c r="AD32" i="2"/>
  <c r="AD33" i="2"/>
  <c r="AD34" i="2"/>
  <c r="AD35" i="2"/>
  <c r="AD37" i="2"/>
  <c r="AD38" i="2"/>
  <c r="AD39" i="2"/>
  <c r="AD41" i="2"/>
  <c r="AD44" i="2"/>
  <c r="AD45" i="2"/>
  <c r="AD46" i="2"/>
  <c r="AD49" i="2"/>
  <c r="AD50" i="2"/>
  <c r="AD51" i="2"/>
  <c r="AD52" i="2"/>
  <c r="AD53" i="2"/>
  <c r="AD54" i="2"/>
  <c r="AD55" i="2"/>
  <c r="AD57" i="2"/>
  <c r="AD58" i="2"/>
  <c r="AD59" i="2"/>
  <c r="AD60" i="2"/>
  <c r="AD61" i="2"/>
  <c r="AD62" i="2"/>
  <c r="AD63" i="2"/>
  <c r="AD64" i="2"/>
  <c r="AD65" i="2"/>
  <c r="AD67" i="2"/>
  <c r="AD68" i="2"/>
  <c r="AD69" i="2"/>
  <c r="AD70" i="2"/>
  <c r="AD71" i="2"/>
  <c r="AD72" i="2"/>
  <c r="AD74" i="2"/>
  <c r="AD75" i="2"/>
  <c r="AD76" i="2"/>
  <c r="AD77" i="2"/>
  <c r="AD78" i="2"/>
  <c r="AD79" i="2"/>
  <c r="AD80" i="2"/>
  <c r="AD82" i="2"/>
  <c r="AD83" i="2"/>
  <c r="AD85" i="2"/>
  <c r="AD86" i="2"/>
  <c r="AD87" i="2"/>
  <c r="AD88" i="2"/>
  <c r="AD89" i="2"/>
  <c r="AD90" i="2"/>
  <c r="AD91" i="2"/>
  <c r="AD92" i="2"/>
  <c r="AD94" i="2"/>
  <c r="AD96" i="2"/>
  <c r="AD97" i="2"/>
  <c r="AD98" i="2"/>
  <c r="AD99" i="2"/>
  <c r="AD100" i="2"/>
  <c r="AD101" i="2"/>
  <c r="AD102" i="2"/>
  <c r="AD103" i="2"/>
  <c r="AD104" i="2"/>
  <c r="AD106" i="2"/>
  <c r="AD107" i="2"/>
  <c r="AD109" i="2"/>
  <c r="AD110" i="2"/>
  <c r="AD111" i="2"/>
  <c r="AD112" i="2"/>
  <c r="AD113" i="2"/>
  <c r="AD115" i="2"/>
  <c r="AD116" i="2"/>
  <c r="AD117" i="2"/>
  <c r="AD118" i="2"/>
  <c r="AD119" i="2"/>
  <c r="AD122" i="2"/>
  <c r="AD123" i="2"/>
  <c r="AD125" i="2"/>
  <c r="AD127" i="2"/>
  <c r="AD128" i="2"/>
  <c r="AD130" i="2"/>
  <c r="AD132" i="2"/>
  <c r="AD133" i="2"/>
  <c r="AD136" i="2"/>
  <c r="AD137" i="2"/>
  <c r="AD138" i="2"/>
  <c r="AD139" i="2"/>
  <c r="AD140" i="2"/>
  <c r="AD141" i="2"/>
  <c r="AD142" i="2"/>
  <c r="AD143" i="2"/>
  <c r="AD144" i="2"/>
  <c r="AD145" i="2"/>
  <c r="AD146" i="2"/>
  <c r="AD147" i="2"/>
  <c r="AD148" i="2"/>
  <c r="AD149" i="2"/>
  <c r="AD150" i="2"/>
  <c r="AD153" i="2"/>
  <c r="AD155" i="2"/>
  <c r="AD156" i="2"/>
  <c r="AD157" i="2"/>
  <c r="AD158" i="2"/>
  <c r="AD159" i="2"/>
  <c r="AD160" i="2"/>
  <c r="AD161" i="2"/>
  <c r="AD163" i="2"/>
  <c r="AD164" i="2"/>
  <c r="AD165" i="2"/>
  <c r="AD166" i="2"/>
  <c r="AD167" i="2"/>
  <c r="AD168" i="2"/>
  <c r="AD170" i="2"/>
  <c r="AD172" i="2"/>
  <c r="AD174" i="2"/>
  <c r="AD175" i="2"/>
  <c r="AD176" i="2"/>
  <c r="AD177" i="2"/>
  <c r="AD178" i="2"/>
  <c r="AD179" i="2"/>
  <c r="AD181" i="2"/>
  <c r="AD182" i="2"/>
  <c r="AD184" i="2"/>
  <c r="AD185" i="2"/>
  <c r="AD187" i="2"/>
  <c r="AD189" i="2"/>
  <c r="AD190" i="2"/>
  <c r="AD191" i="2"/>
  <c r="AD193" i="2"/>
  <c r="AD194" i="2"/>
  <c r="AD195" i="2"/>
  <c r="AD196" i="2"/>
  <c r="AD198" i="2"/>
  <c r="AD200" i="2"/>
  <c r="AD201" i="2"/>
  <c r="AD202" i="2"/>
  <c r="AD203" i="2"/>
  <c r="AD204" i="2"/>
  <c r="AD205" i="2"/>
  <c r="AD206" i="2"/>
  <c r="AD207" i="2"/>
  <c r="AD208" i="2"/>
  <c r="AD209" i="2"/>
  <c r="AD210" i="2"/>
  <c r="AD211" i="2"/>
  <c r="AD212" i="2"/>
  <c r="AD213" i="2"/>
  <c r="AD214" i="2"/>
  <c r="AD215" i="2"/>
  <c r="AD216" i="2"/>
  <c r="AD217" i="2"/>
  <c r="AD218" i="2"/>
  <c r="AD219" i="2"/>
  <c r="AD220" i="2"/>
  <c r="AD221" i="2"/>
  <c r="AD222" i="2"/>
  <c r="AD223" i="2"/>
  <c r="AD225" i="2"/>
  <c r="AD226" i="2"/>
  <c r="AD227" i="2"/>
  <c r="AD228" i="2"/>
  <c r="AD229" i="2"/>
  <c r="AD230" i="2"/>
  <c r="AD231" i="2"/>
  <c r="AD232" i="2"/>
  <c r="AD233" i="2"/>
  <c r="AD234" i="2"/>
  <c r="AD235" i="2"/>
  <c r="AD236" i="2"/>
  <c r="AD237" i="2"/>
  <c r="AD238" i="2"/>
  <c r="AD239" i="2"/>
  <c r="AD240" i="2"/>
  <c r="AD241" i="2"/>
  <c r="AD242" i="2"/>
  <c r="AD243" i="2"/>
  <c r="AD244" i="2"/>
  <c r="AD245" i="2"/>
  <c r="AD246" i="2"/>
  <c r="AD247" i="2"/>
  <c r="AD248" i="2"/>
  <c r="AD249" i="2"/>
  <c r="AD250" i="2"/>
  <c r="AD251" i="2"/>
  <c r="AD252" i="2"/>
  <c r="AD253" i="2"/>
  <c r="AD254" i="2"/>
  <c r="AD256" i="2"/>
  <c r="AD257" i="2"/>
  <c r="AD258" i="2"/>
  <c r="AD259" i="2"/>
  <c r="AD260" i="2"/>
  <c r="AD262" i="2"/>
  <c r="AD263" i="2"/>
  <c r="AD264" i="2"/>
  <c r="AD265" i="2"/>
  <c r="AD266" i="2"/>
  <c r="AD267" i="2"/>
  <c r="AD268" i="2"/>
  <c r="AD269" i="2"/>
  <c r="AD270" i="2"/>
  <c r="AD271" i="2"/>
  <c r="AD272" i="2"/>
  <c r="AD273" i="2"/>
  <c r="AD274" i="2"/>
  <c r="AD275" i="2"/>
  <c r="AD277" i="2"/>
  <c r="AD280" i="2"/>
  <c r="AD281" i="2"/>
  <c r="AD282" i="2"/>
  <c r="AD283" i="2"/>
  <c r="AD284" i="2"/>
  <c r="AD285" i="2"/>
  <c r="AD286" i="2"/>
  <c r="AD287" i="2"/>
  <c r="AD290" i="2"/>
  <c r="AD292" i="2"/>
  <c r="AD294" i="2"/>
  <c r="AD295" i="2"/>
  <c r="AD296" i="2"/>
  <c r="AD297" i="2"/>
  <c r="AD298" i="2"/>
  <c r="AD300" i="2"/>
  <c r="AD301" i="2"/>
  <c r="AD303" i="2"/>
  <c r="AD304" i="2"/>
  <c r="AD305" i="2"/>
  <c r="AD308" i="2"/>
  <c r="AD309" i="2"/>
  <c r="AD310" i="2"/>
  <c r="AD311" i="2"/>
  <c r="AD312" i="2"/>
  <c r="AD314" i="2"/>
  <c r="AD315" i="2"/>
  <c r="AD316" i="2"/>
  <c r="AD318" i="2"/>
  <c r="AD319" i="2"/>
  <c r="AD321" i="2"/>
  <c r="AD322" i="2"/>
  <c r="AD323" i="2"/>
  <c r="AD324" i="2"/>
  <c r="AD325" i="2"/>
  <c r="AD326" i="2"/>
  <c r="AD328" i="2"/>
  <c r="AD329" i="2"/>
  <c r="AD330" i="2"/>
  <c r="AD331" i="2"/>
  <c r="AD332" i="2"/>
  <c r="AD334" i="2"/>
  <c r="AD335" i="2"/>
  <c r="AD336" i="2"/>
  <c r="AD337" i="2"/>
  <c r="AD338" i="2"/>
  <c r="AD342" i="2"/>
  <c r="AD343" i="2"/>
  <c r="AD344" i="2"/>
  <c r="AD346" i="2"/>
  <c r="AD347" i="2"/>
  <c r="AD348" i="2"/>
  <c r="AD350" i="2"/>
  <c r="AD351" i="2"/>
  <c r="AD352" i="2"/>
  <c r="AD353" i="2"/>
  <c r="AD354" i="2"/>
  <c r="AD355" i="2"/>
  <c r="AD356" i="2"/>
  <c r="AD357" i="2"/>
  <c r="AD358" i="2"/>
  <c r="AD359" i="2"/>
  <c r="AD360" i="2"/>
  <c r="AD361" i="2"/>
  <c r="AD362" i="2"/>
  <c r="AD363" i="2"/>
  <c r="AD364" i="2"/>
  <c r="AD365" i="2"/>
  <c r="AD366" i="2"/>
  <c r="AD367" i="2"/>
  <c r="AD368" i="2"/>
  <c r="AD369" i="2"/>
  <c r="AD371" i="2"/>
  <c r="AD372" i="2"/>
  <c r="AD373" i="2"/>
  <c r="AD374" i="2"/>
  <c r="AD375" i="2"/>
  <c r="AD376" i="2"/>
  <c r="AD379" i="2"/>
  <c r="AD381" i="2"/>
  <c r="AD385" i="2"/>
  <c r="AD387" i="2"/>
  <c r="AD388" i="2"/>
  <c r="AD389" i="2"/>
  <c r="AD390" i="2"/>
  <c r="AD392" i="2"/>
  <c r="AD393" i="2"/>
  <c r="AD396" i="2"/>
  <c r="AD397" i="2"/>
  <c r="AD399" i="2"/>
  <c r="AD402" i="2"/>
  <c r="AD403" i="2"/>
  <c r="AD404" i="2"/>
  <c r="AD405" i="2"/>
  <c r="AD406" i="2"/>
  <c r="AD407" i="2"/>
  <c r="AD408" i="2"/>
  <c r="AD409" i="2"/>
  <c r="AD410" i="2"/>
  <c r="AD411" i="2"/>
  <c r="AD412" i="2"/>
  <c r="AD413" i="2"/>
  <c r="AD414" i="2"/>
  <c r="AD415" i="2"/>
  <c r="AD416" i="2"/>
  <c r="AD417" i="2"/>
  <c r="AD418" i="2"/>
  <c r="AD419" i="2"/>
  <c r="AD420" i="2"/>
  <c r="AD421" i="2"/>
  <c r="AD422" i="2"/>
  <c r="AD423" i="2"/>
  <c r="AD424" i="2"/>
  <c r="AD425" i="2"/>
  <c r="AD426" i="2"/>
  <c r="AD427" i="2"/>
  <c r="AD428" i="2"/>
  <c r="AD429" i="2"/>
  <c r="AD430" i="2"/>
  <c r="AD431" i="2"/>
  <c r="AD432" i="2"/>
  <c r="AD433" i="2"/>
  <c r="AD435" i="2"/>
  <c r="AD436" i="2"/>
  <c r="AD437" i="2"/>
  <c r="AD440" i="2"/>
  <c r="AD441" i="2"/>
  <c r="AD443" i="2"/>
  <c r="AD447" i="2"/>
  <c r="AD448" i="2"/>
  <c r="AD449" i="2"/>
  <c r="AD450" i="2"/>
  <c r="AD452" i="2"/>
  <c r="AD453" i="2"/>
  <c r="AD454" i="2"/>
  <c r="AD456" i="2"/>
  <c r="AD457" i="2"/>
  <c r="AD458" i="2"/>
  <c r="AD459" i="2"/>
  <c r="AD460" i="2"/>
  <c r="AD462" i="2"/>
  <c r="AD463" i="2"/>
  <c r="AD465" i="2"/>
  <c r="AD467" i="2"/>
  <c r="AD468" i="2"/>
  <c r="AD469" i="2"/>
  <c r="AD470" i="2"/>
  <c r="AD475" i="2"/>
  <c r="AD476" i="2"/>
  <c r="AD477" i="2"/>
  <c r="AD478" i="2"/>
  <c r="AD479" i="2"/>
  <c r="AD480" i="2"/>
  <c r="AD481" i="2"/>
  <c r="AD483" i="2"/>
  <c r="AD484" i="2"/>
  <c r="AD486" i="2"/>
  <c r="AD487" i="2"/>
  <c r="AD488" i="2"/>
  <c r="AD489" i="2"/>
  <c r="AD490" i="2"/>
  <c r="AD491" i="2"/>
  <c r="AD492" i="2"/>
  <c r="AD494" i="2"/>
  <c r="AD495" i="2"/>
  <c r="AD496" i="2"/>
  <c r="AD497" i="2"/>
  <c r="AD499" i="2"/>
  <c r="AD500" i="2"/>
  <c r="AD501" i="2"/>
  <c r="AD502" i="2"/>
  <c r="AD503" i="2"/>
  <c r="AD504" i="2"/>
  <c r="AD505" i="2"/>
  <c r="AD507" i="2"/>
  <c r="AD508" i="2"/>
  <c r="AD509" i="2"/>
  <c r="AD511" i="2"/>
  <c r="AD512" i="2"/>
  <c r="AD513" i="2"/>
  <c r="AD514" i="2"/>
  <c r="AD515" i="2"/>
  <c r="AD516" i="2"/>
  <c r="AD518" i="2"/>
  <c r="AD519" i="2"/>
  <c r="AD520" i="2"/>
  <c r="AD521" i="2"/>
  <c r="AD522" i="2"/>
  <c r="AD525" i="2"/>
  <c r="AD526" i="2"/>
  <c r="AD528" i="2"/>
  <c r="AD529" i="2"/>
  <c r="AD530" i="2"/>
  <c r="AD531" i="2"/>
  <c r="AD532" i="2"/>
  <c r="AD533" i="2"/>
  <c r="AD534" i="2"/>
  <c r="AD535" i="2"/>
  <c r="AD536" i="2"/>
  <c r="AD537" i="2"/>
  <c r="AD538" i="2"/>
  <c r="AD539" i="2"/>
  <c r="AD540" i="2"/>
  <c r="AD541" i="2"/>
  <c r="AD542" i="2"/>
  <c r="AD543" i="2"/>
  <c r="AD544" i="2"/>
  <c r="AD546" i="2"/>
  <c r="AD548" i="2"/>
  <c r="AD549" i="2"/>
  <c r="AD550" i="2"/>
  <c r="AD551" i="2"/>
  <c r="AD552" i="2"/>
  <c r="AD553" i="2"/>
  <c r="AD554" i="2"/>
  <c r="AD555" i="2"/>
  <c r="AD556" i="2"/>
  <c r="AD558" i="2"/>
  <c r="AD560" i="2"/>
  <c r="AD561" i="2"/>
  <c r="AD562" i="2"/>
  <c r="AD563" i="2"/>
  <c r="AD564" i="2"/>
  <c r="AD565" i="2"/>
  <c r="AD566" i="2"/>
  <c r="AD567" i="2"/>
  <c r="AD568" i="2"/>
  <c r="AD569" i="2"/>
  <c r="AD570" i="2"/>
  <c r="AD571" i="2"/>
  <c r="AD572" i="2"/>
  <c r="AD573" i="2"/>
  <c r="AD574" i="2"/>
  <c r="AD575" i="2"/>
  <c r="AD576" i="2"/>
  <c r="AD577" i="2"/>
  <c r="AD578" i="2"/>
  <c r="AD581" i="2"/>
  <c r="AD582" i="2"/>
  <c r="AD583" i="2"/>
  <c r="AD584" i="2"/>
  <c r="AD585" i="2"/>
  <c r="AD586" i="2"/>
  <c r="AD587" i="2"/>
  <c r="AD589" i="2"/>
  <c r="AD591" i="2"/>
  <c r="AD592" i="2"/>
  <c r="AD594" i="2"/>
  <c r="AD595" i="2"/>
  <c r="AD596" i="2"/>
  <c r="AD597" i="2"/>
  <c r="AD598" i="2"/>
  <c r="AD599" i="2"/>
  <c r="AD600" i="2"/>
  <c r="AD601" i="2"/>
  <c r="AD602" i="2"/>
  <c r="AD603" i="2"/>
  <c r="AD604" i="2"/>
  <c r="AD606" i="2"/>
  <c r="AD609" i="2"/>
  <c r="AD611" i="2"/>
  <c r="AD613" i="2"/>
  <c r="AD615" i="2"/>
  <c r="AD617" i="2"/>
  <c r="AD619" i="2"/>
  <c r="AD620" i="2"/>
  <c r="AD621" i="2"/>
  <c r="AD623" i="2"/>
  <c r="AD624" i="2"/>
  <c r="AD626" i="2"/>
  <c r="AD630" i="2"/>
  <c r="AD632" i="2"/>
  <c r="AD634" i="2"/>
  <c r="AD635" i="2"/>
  <c r="AD637" i="2"/>
  <c r="AD638" i="2"/>
  <c r="AD639" i="2"/>
  <c r="AD640" i="2"/>
  <c r="AD641" i="2"/>
  <c r="AD642" i="2"/>
  <c r="AD643" i="2"/>
  <c r="AD644" i="2"/>
  <c r="AD646" i="2"/>
  <c r="AD647" i="2"/>
  <c r="AD649" i="2"/>
  <c r="AD650" i="2"/>
  <c r="AD651" i="2"/>
  <c r="AD652" i="2"/>
  <c r="AD653" i="2"/>
  <c r="AD654" i="2"/>
  <c r="AD655" i="2"/>
  <c r="AD656" i="2"/>
  <c r="AD657" i="2"/>
  <c r="AD659" i="2"/>
  <c r="AD660" i="2"/>
  <c r="AD662" i="2"/>
  <c r="AD663" i="2"/>
  <c r="AD666" i="2"/>
  <c r="AD667" i="2"/>
  <c r="AD668" i="2"/>
  <c r="AD669" i="2"/>
  <c r="AD670" i="2"/>
  <c r="AD671" i="2"/>
  <c r="AD672" i="2"/>
  <c r="AD673" i="2"/>
  <c r="AD674" i="2"/>
  <c r="AD676" i="2"/>
  <c r="AD677" i="2"/>
  <c r="AD678" i="2"/>
  <c r="AD679" i="2"/>
  <c r="AD680" i="2"/>
  <c r="AD681" i="2"/>
  <c r="AD682" i="2"/>
  <c r="AD683" i="2"/>
  <c r="AD684" i="2"/>
  <c r="AD685" i="2"/>
  <c r="AD686" i="2"/>
  <c r="AD689" i="2"/>
  <c r="AD690" i="2"/>
  <c r="AD691" i="2"/>
  <c r="AD692" i="2"/>
  <c r="AD693" i="2"/>
  <c r="AD694" i="2"/>
  <c r="AD695" i="2"/>
  <c r="AD698" i="2"/>
  <c r="AD699" i="2"/>
  <c r="AD700" i="2"/>
  <c r="AD702" i="2"/>
  <c r="AD703" i="2"/>
  <c r="AD706" i="2"/>
  <c r="AD707" i="2"/>
  <c r="AD708" i="2"/>
  <c r="AD710" i="2"/>
  <c r="AD711" i="2"/>
  <c r="AD712" i="2"/>
  <c r="AD713" i="2"/>
  <c r="AD714" i="2"/>
  <c r="AD715" i="2"/>
  <c r="AD716" i="2"/>
  <c r="AD718" i="2"/>
  <c r="AD719" i="2"/>
  <c r="AD720" i="2"/>
  <c r="AD721" i="2"/>
  <c r="AD722" i="2"/>
  <c r="AD723" i="2"/>
  <c r="AD724" i="2"/>
  <c r="AD725" i="2"/>
  <c r="AD726" i="2"/>
  <c r="AD727" i="2"/>
  <c r="AD728" i="2"/>
  <c r="AD733" i="2"/>
  <c r="AD734" i="2"/>
  <c r="AD737" i="2"/>
  <c r="AD738" i="2"/>
  <c r="AD740" i="2"/>
  <c r="AD741" i="2"/>
  <c r="AD742" i="2"/>
  <c r="AD744" i="2"/>
  <c r="AD745" i="2"/>
  <c r="AD746" i="2"/>
  <c r="AD747" i="2"/>
  <c r="AD748" i="2"/>
  <c r="AD749" i="2"/>
  <c r="AD750" i="2"/>
  <c r="AD751" i="2"/>
  <c r="AD753" i="2"/>
  <c r="AD754" i="2"/>
  <c r="AD755" i="2"/>
  <c r="AD756" i="2"/>
  <c r="AD757" i="2"/>
  <c r="AD758" i="2"/>
  <c r="AD759" i="2"/>
  <c r="AD760" i="2"/>
  <c r="AD761" i="2"/>
  <c r="AD762" i="2"/>
  <c r="AD763" i="2"/>
  <c r="AD765" i="2"/>
  <c r="AD766" i="2"/>
  <c r="AD767" i="2"/>
  <c r="AD768" i="2"/>
  <c r="AD769" i="2"/>
  <c r="AD770" i="2"/>
  <c r="AD771" i="2"/>
  <c r="AD772" i="2"/>
  <c r="AD773" i="2"/>
  <c r="AD774" i="2"/>
  <c r="AD777" i="2"/>
  <c r="AD779" i="2"/>
  <c r="AD780" i="2"/>
  <c r="AD781" i="2"/>
  <c r="AD782" i="2"/>
  <c r="AD783" i="2"/>
  <c r="AD784" i="2"/>
  <c r="AD785" i="2"/>
  <c r="AD786" i="2"/>
  <c r="AD787" i="2"/>
  <c r="AD788" i="2"/>
  <c r="AD789" i="2"/>
  <c r="AD792" i="2"/>
  <c r="AD793" i="2"/>
  <c r="AD794" i="2"/>
  <c r="AD795" i="2"/>
  <c r="AD796" i="2"/>
  <c r="AD797" i="2"/>
  <c r="AD798" i="2"/>
  <c r="AD799" i="2"/>
  <c r="AD800" i="2"/>
  <c r="AD801" i="2"/>
  <c r="AD802" i="2"/>
  <c r="AD803" i="2"/>
  <c r="AD804" i="2"/>
  <c r="AD805" i="2"/>
  <c r="AD806" i="2"/>
  <c r="AD807" i="2"/>
  <c r="AD808" i="2"/>
  <c r="AD809" i="2"/>
  <c r="AD810" i="2"/>
  <c r="AD812" i="2"/>
  <c r="AD813" i="2"/>
  <c r="AD814" i="2"/>
  <c r="AD815" i="2"/>
  <c r="AD816" i="2"/>
  <c r="AD818" i="2"/>
  <c r="AD819" i="2"/>
  <c r="AD820" i="2"/>
  <c r="AD821" i="2"/>
  <c r="AD822" i="2"/>
  <c r="AD823" i="2"/>
  <c r="AD824" i="2"/>
  <c r="AD826" i="2"/>
  <c r="AD827" i="2"/>
  <c r="AD828" i="2"/>
  <c r="AD830" i="2"/>
  <c r="AD831" i="2"/>
  <c r="AD833" i="2"/>
  <c r="AD834" i="2"/>
  <c r="AD835" i="2"/>
  <c r="AD836" i="2"/>
  <c r="AD837" i="2"/>
  <c r="AD838" i="2"/>
  <c r="AD839" i="2"/>
  <c r="AD841" i="2"/>
  <c r="AD842" i="2"/>
  <c r="AD843" i="2"/>
  <c r="AD844" i="2"/>
  <c r="AD845" i="2"/>
  <c r="AD846" i="2"/>
  <c r="AD848" i="2"/>
  <c r="AD849" i="2"/>
  <c r="AD850" i="2"/>
  <c r="AD851" i="2"/>
  <c r="AD854" i="2"/>
  <c r="AD855" i="2"/>
  <c r="AD856" i="2"/>
  <c r="AD857" i="2"/>
  <c r="AD858" i="2"/>
  <c r="AD859" i="2"/>
  <c r="AD860" i="2"/>
  <c r="AD861" i="2"/>
  <c r="AD863" i="2"/>
  <c r="AD864" i="2"/>
  <c r="AD866" i="2"/>
  <c r="AD868" i="2"/>
  <c r="AD869" i="2"/>
  <c r="AD870" i="2"/>
  <c r="AD871" i="2"/>
  <c r="AD873" i="2"/>
  <c r="AD874" i="2"/>
  <c r="AD876" i="2"/>
  <c r="AD878" i="2"/>
  <c r="AD879" i="2"/>
  <c r="AD880" i="2"/>
  <c r="AD881" i="2"/>
  <c r="AD882" i="2"/>
  <c r="AD883" i="2"/>
  <c r="AD884" i="2"/>
  <c r="AD885" i="2"/>
  <c r="AD888" i="2"/>
  <c r="AD890" i="2"/>
  <c r="AD892" i="2"/>
  <c r="AD894" i="2"/>
  <c r="AD895" i="2"/>
  <c r="AD897" i="2"/>
  <c r="AD898" i="2"/>
  <c r="AD899" i="2"/>
  <c r="AD900" i="2"/>
  <c r="AD901" i="2"/>
  <c r="AD902" i="2"/>
  <c r="AD903" i="2"/>
  <c r="AD904" i="2"/>
  <c r="AD906" i="2"/>
  <c r="AD907" i="2"/>
  <c r="AD908" i="2"/>
  <c r="AD909" i="2"/>
  <c r="AD910" i="2"/>
  <c r="AD912" i="2"/>
  <c r="AD913" i="2"/>
  <c r="AD914" i="2"/>
  <c r="AD917" i="2"/>
  <c r="AD918" i="2"/>
  <c r="AD919" i="2"/>
  <c r="AD922" i="2"/>
  <c r="AD923" i="2"/>
  <c r="AD924" i="2"/>
  <c r="AD926" i="2"/>
  <c r="AD927" i="2"/>
  <c r="AD928" i="2"/>
  <c r="AD929" i="2"/>
  <c r="AD931" i="2"/>
  <c r="AD933" i="2"/>
  <c r="AD934" i="2"/>
  <c r="AD935" i="2"/>
  <c r="AD936" i="2"/>
  <c r="AD938" i="2"/>
  <c r="AD939" i="2"/>
  <c r="AD940" i="2"/>
  <c r="AD941" i="2"/>
  <c r="AD942" i="2"/>
  <c r="AD943" i="2"/>
  <c r="AD944" i="2"/>
  <c r="AD946" i="2"/>
  <c r="AD947" i="2"/>
  <c r="AD948" i="2"/>
  <c r="AD949" i="2"/>
  <c r="AD950" i="2"/>
  <c r="AD951" i="2"/>
  <c r="AD952" i="2"/>
  <c r="AD953" i="2"/>
  <c r="AD954" i="2"/>
  <c r="AD955" i="2"/>
  <c r="AD956" i="2"/>
  <c r="AD957" i="2"/>
  <c r="AD958" i="2"/>
  <c r="AD960" i="2"/>
  <c r="AD961" i="2"/>
  <c r="AD962" i="2"/>
  <c r="AD963" i="2"/>
  <c r="AD964" i="2"/>
  <c r="AD965" i="2"/>
  <c r="AD967" i="2"/>
  <c r="AD971" i="2"/>
  <c r="AD973" i="2"/>
  <c r="AD974" i="2"/>
  <c r="AD975" i="2"/>
  <c r="AD976" i="2"/>
  <c r="AD978" i="2"/>
  <c r="AD979" i="2"/>
  <c r="AD980" i="2"/>
  <c r="AD981" i="2"/>
  <c r="AD983" i="2"/>
  <c r="AD984" i="2"/>
  <c r="AD985" i="2"/>
  <c r="AD986" i="2"/>
  <c r="AD987" i="2"/>
  <c r="AD988" i="2"/>
  <c r="AD989" i="2"/>
  <c r="AD990" i="2"/>
  <c r="AD991" i="2"/>
  <c r="AD992" i="2"/>
  <c r="AD994" i="2"/>
  <c r="AD995" i="2"/>
  <c r="AD998" i="2"/>
  <c r="AD1000" i="2"/>
  <c r="AD1001" i="2"/>
  <c r="AD1003" i="2"/>
  <c r="AD1004" i="2"/>
  <c r="AD1005" i="2"/>
  <c r="AD1006" i="2"/>
  <c r="AD1007" i="2"/>
  <c r="AD1008" i="2"/>
  <c r="AD1009" i="2"/>
  <c r="AD1010" i="2"/>
  <c r="AD1011" i="2"/>
  <c r="AD1013" i="2"/>
  <c r="AD1015" i="2"/>
  <c r="AD1016" i="2"/>
  <c r="AD1017" i="2"/>
  <c r="AD1018" i="2"/>
  <c r="AD1020" i="2"/>
  <c r="AD1023" i="2"/>
  <c r="AD1029" i="2"/>
  <c r="AD1030" i="2"/>
  <c r="AD1032" i="2"/>
  <c r="AD1033" i="2"/>
  <c r="AD1034" i="2"/>
  <c r="AD1036" i="2"/>
  <c r="AD1037" i="2"/>
  <c r="AD1040" i="2"/>
  <c r="AD1042" i="2"/>
  <c r="AD1043" i="2"/>
  <c r="AD1044" i="2"/>
  <c r="AD1045" i="2"/>
  <c r="AD1046" i="2"/>
  <c r="AD1047" i="2"/>
  <c r="AD1048" i="2"/>
  <c r="AD1049" i="2"/>
  <c r="AD1051" i="2"/>
  <c r="AD1053" i="2"/>
  <c r="AD1054" i="2"/>
  <c r="AD1055" i="2"/>
  <c r="AD1056" i="2"/>
  <c r="AD1057" i="2"/>
  <c r="AD1061" i="2"/>
  <c r="AD1063" i="2"/>
  <c r="AD1065" i="2"/>
  <c r="AD1066" i="2"/>
  <c r="AD1067" i="2"/>
  <c r="AD1071" i="2"/>
  <c r="AD1072" i="2"/>
  <c r="AD1073" i="2"/>
  <c r="AD1074" i="2"/>
  <c r="AD1076" i="2"/>
  <c r="AD1077" i="2"/>
  <c r="AD1078" i="2"/>
  <c r="AD1079" i="2"/>
  <c r="AD1080" i="2"/>
  <c r="AD1081" i="2"/>
  <c r="AD1082" i="2"/>
  <c r="AD1083" i="2"/>
  <c r="AD1084" i="2"/>
  <c r="AD1086" i="2"/>
  <c r="AD1087" i="2"/>
  <c r="AD1088" i="2"/>
  <c r="AD1089" i="2"/>
  <c r="AD1090" i="2"/>
  <c r="AD1092" i="2"/>
  <c r="AD1093" i="2"/>
  <c r="AD1094" i="2"/>
  <c r="AD1095" i="2"/>
  <c r="AD1096" i="2"/>
  <c r="AD1097" i="2"/>
  <c r="AD1098" i="2"/>
  <c r="AD1099" i="2"/>
  <c r="AD1100" i="2"/>
  <c r="AD1101" i="2"/>
  <c r="AD1102" i="2"/>
  <c r="AD1103" i="2"/>
  <c r="AD1104" i="2"/>
  <c r="AD1105" i="2"/>
  <c r="AD1106" i="2"/>
  <c r="AD1107" i="2"/>
  <c r="AD1108" i="2"/>
  <c r="AD1110" i="2"/>
  <c r="AD1111" i="2"/>
  <c r="AD1112" i="2"/>
  <c r="AD1113" i="2"/>
  <c r="AD1114" i="2"/>
  <c r="AD1115" i="2"/>
  <c r="AD1116" i="2"/>
  <c r="AD1117" i="2"/>
  <c r="AD1120" i="2"/>
  <c r="AD1121" i="2"/>
  <c r="AD1122" i="2"/>
  <c r="AD1123" i="2"/>
  <c r="AD1124" i="2"/>
  <c r="AD1125" i="2"/>
  <c r="AD1127" i="2"/>
  <c r="AD1129" i="2"/>
  <c r="AD1130" i="2"/>
  <c r="AD1131" i="2"/>
  <c r="AD1132" i="2"/>
  <c r="AD1133" i="2"/>
  <c r="AD1134" i="2"/>
  <c r="AD1135" i="2"/>
  <c r="AD1137" i="2"/>
  <c r="AD1138" i="2"/>
  <c r="AD1139" i="2"/>
  <c r="AD1140" i="2"/>
  <c r="AD1141" i="2"/>
  <c r="AD1142" i="2"/>
  <c r="AD1143" i="2"/>
  <c r="AD1144" i="2"/>
  <c r="AD1145" i="2"/>
  <c r="AD1146" i="2"/>
  <c r="AD1147" i="2"/>
  <c r="AD1148" i="2"/>
  <c r="AD1149" i="2"/>
  <c r="AD1150" i="2"/>
  <c r="AD1151" i="2"/>
  <c r="AD1152" i="2"/>
  <c r="AD1153" i="2"/>
  <c r="AD1154" i="2"/>
  <c r="AD1155" i="2"/>
  <c r="AD1156" i="2"/>
  <c r="AD1157" i="2"/>
  <c r="AD1159" i="2"/>
  <c r="AD1160" i="2"/>
  <c r="AD1161" i="2"/>
  <c r="AD1162" i="2"/>
  <c r="AD1163" i="2"/>
  <c r="AD1165" i="2"/>
  <c r="AD1166" i="2"/>
  <c r="AD1167" i="2"/>
  <c r="AD1169" i="2"/>
  <c r="AD1171" i="2"/>
  <c r="AD1172" i="2"/>
  <c r="AD1173" i="2"/>
  <c r="AD1175" i="2"/>
  <c r="AD1177" i="2"/>
  <c r="AD1178" i="2"/>
  <c r="AD1179" i="2"/>
  <c r="AD1181" i="2"/>
  <c r="AD1184" i="2"/>
  <c r="AD1185" i="2"/>
  <c r="AD1186" i="2"/>
  <c r="AD1187" i="2"/>
  <c r="AD1188" i="2"/>
  <c r="AD1190" i="2"/>
  <c r="AD1191" i="2"/>
  <c r="AD1194" i="2"/>
  <c r="AD1195" i="2"/>
  <c r="AD1197" i="2"/>
  <c r="AD1199" i="2"/>
  <c r="AD1200" i="2"/>
  <c r="AD1201" i="2"/>
  <c r="AD1203" i="2"/>
  <c r="AD1204" i="2"/>
  <c r="AD1205" i="2"/>
  <c r="AD1207" i="2"/>
  <c r="AD1208" i="2"/>
  <c r="AD1209" i="2"/>
  <c r="AD1212" i="2"/>
  <c r="AD1215" i="2"/>
  <c r="AD1218" i="2"/>
  <c r="AD1220" i="2"/>
  <c r="AD1221" i="2"/>
  <c r="AD1222" i="2"/>
  <c r="AD1223" i="2"/>
  <c r="AD1224" i="2"/>
  <c r="AD1225" i="2"/>
  <c r="AD1226" i="2"/>
  <c r="AD1227" i="2"/>
  <c r="AD1228" i="2"/>
  <c r="AD1229" i="2"/>
  <c r="AD1230" i="2"/>
  <c r="AD1231" i="2"/>
  <c r="AD1232" i="2"/>
  <c r="AD1233" i="2"/>
  <c r="AD1234" i="2"/>
  <c r="AD1235" i="2"/>
  <c r="AD1236" i="2"/>
  <c r="AD1237" i="2"/>
  <c r="AD1238" i="2"/>
  <c r="AD1239" i="2"/>
  <c r="AD1240" i="2"/>
  <c r="AD1241" i="2"/>
  <c r="AD1242" i="2"/>
  <c r="AD1244" i="2"/>
  <c r="AD1246" i="2"/>
  <c r="AD1247" i="2"/>
  <c r="AD1248" i="2"/>
  <c r="AD1249" i="2"/>
  <c r="AD1250" i="2"/>
  <c r="AD1251" i="2"/>
  <c r="AD1252" i="2"/>
  <c r="AD1253" i="2"/>
  <c r="AD1254" i="2"/>
  <c r="AD1256" i="2"/>
  <c r="AD1257" i="2"/>
  <c r="AD1258" i="2"/>
  <c r="AD1259" i="2"/>
  <c r="AD1261" i="2"/>
  <c r="AD1262" i="2"/>
  <c r="AD1263" i="2"/>
  <c r="AD1264" i="2"/>
  <c r="AD1265" i="2"/>
  <c r="AD1266" i="2"/>
  <c r="AD1267" i="2"/>
  <c r="AD1268" i="2"/>
  <c r="AD1269" i="2"/>
  <c r="AD1270" i="2"/>
  <c r="AD1271" i="2"/>
  <c r="AD1272" i="2"/>
  <c r="AD1273" i="2"/>
  <c r="AD1274" i="2"/>
  <c r="AD1275" i="2"/>
  <c r="AD1276" i="2"/>
  <c r="AD1278" i="2"/>
  <c r="AD1279" i="2"/>
  <c r="AD1280" i="2"/>
  <c r="AD1281" i="2"/>
  <c r="AD1282" i="2"/>
  <c r="AD1283" i="2"/>
  <c r="AD1284" i="2"/>
  <c r="AD1285" i="2"/>
  <c r="AD1286" i="2"/>
  <c r="AD1287" i="2"/>
  <c r="AD1288" i="2"/>
  <c r="AD1289" i="2"/>
  <c r="AD1291" i="2"/>
  <c r="AD1292" i="2"/>
  <c r="AD1293" i="2"/>
  <c r="AD1294" i="2"/>
  <c r="AD1296" i="2"/>
  <c r="AD1297" i="2"/>
  <c r="AD1298" i="2"/>
  <c r="AD1299" i="2"/>
  <c r="AD1301" i="2"/>
  <c r="AD1303" i="2"/>
  <c r="AD1304" i="2"/>
  <c r="AD1305" i="2"/>
  <c r="AD1306" i="2"/>
  <c r="AD1307" i="2"/>
  <c r="AD1308" i="2"/>
  <c r="AD1309" i="2"/>
  <c r="AD1310" i="2"/>
  <c r="AD1311" i="2"/>
  <c r="AD1313" i="2"/>
  <c r="AD1314" i="2"/>
  <c r="AD1315" i="2"/>
  <c r="AD1316" i="2"/>
  <c r="AD1317" i="2"/>
  <c r="AD1318" i="2"/>
  <c r="AD1319" i="2"/>
  <c r="AD1320" i="2"/>
  <c r="AD1321" i="2"/>
  <c r="AD1322" i="2"/>
  <c r="AD1323" i="2"/>
  <c r="AD1324" i="2"/>
  <c r="AD1325" i="2"/>
  <c r="AD1326" i="2"/>
  <c r="AD1327" i="2"/>
  <c r="AD1328" i="2"/>
  <c r="AD1330" i="2"/>
  <c r="AD1331" i="2"/>
  <c r="AD1333" i="2"/>
  <c r="AD1336" i="2"/>
  <c r="AD1337" i="2"/>
  <c r="AD1338" i="2"/>
  <c r="AD1339" i="2"/>
  <c r="AC2" i="2"/>
  <c r="AC4" i="2"/>
  <c r="AC5" i="2"/>
  <c r="AC6" i="2"/>
  <c r="AC7" i="2"/>
  <c r="AC8" i="2"/>
  <c r="AC9" i="2"/>
  <c r="AC10" i="2"/>
  <c r="AC12" i="2"/>
  <c r="AC13" i="2"/>
  <c r="AC14" i="2"/>
  <c r="AC15" i="2"/>
  <c r="AC17" i="2"/>
  <c r="AC21" i="2"/>
  <c r="AC23" i="2"/>
  <c r="AC24" i="2"/>
  <c r="AC25" i="2"/>
  <c r="AC27" i="2"/>
  <c r="AC28" i="2"/>
  <c r="AC29" i="2"/>
  <c r="AC32" i="2"/>
  <c r="AC33" i="2"/>
  <c r="AC34" i="2"/>
  <c r="AC35" i="2"/>
  <c r="AC37" i="2"/>
  <c r="AC38" i="2"/>
  <c r="AC39" i="2"/>
  <c r="AC41" i="2"/>
  <c r="AC44" i="2"/>
  <c r="AC45" i="2"/>
  <c r="AC46" i="2"/>
  <c r="AC49" i="2"/>
  <c r="AC50" i="2"/>
  <c r="AC51" i="2"/>
  <c r="AC52" i="2"/>
  <c r="AC53" i="2"/>
  <c r="AC54" i="2"/>
  <c r="AC55" i="2"/>
  <c r="AC57" i="2"/>
  <c r="AC58" i="2"/>
  <c r="AC59" i="2"/>
  <c r="AC60" i="2"/>
  <c r="AC61" i="2"/>
  <c r="AC62" i="2"/>
  <c r="AC63" i="2"/>
  <c r="AC64" i="2"/>
  <c r="AC65" i="2"/>
  <c r="AC67" i="2"/>
  <c r="AC68" i="2"/>
  <c r="AC69" i="2"/>
  <c r="AC70" i="2"/>
  <c r="AC71" i="2"/>
  <c r="AC72" i="2"/>
  <c r="AC74" i="2"/>
  <c r="AC75" i="2"/>
  <c r="AC76" i="2"/>
  <c r="AC77" i="2"/>
  <c r="AC78" i="2"/>
  <c r="AC79" i="2"/>
  <c r="AC80" i="2"/>
  <c r="AC82" i="2"/>
  <c r="AC83" i="2"/>
  <c r="AC85" i="2"/>
  <c r="AC86" i="2"/>
  <c r="AC87" i="2"/>
  <c r="AC88" i="2"/>
  <c r="AC89" i="2"/>
  <c r="AC90" i="2"/>
  <c r="AC91" i="2"/>
  <c r="AC92" i="2"/>
  <c r="AC94" i="2"/>
  <c r="AC96" i="2"/>
  <c r="AC97" i="2"/>
  <c r="AC98" i="2"/>
  <c r="AC99" i="2"/>
  <c r="AC100" i="2"/>
  <c r="AC101" i="2"/>
  <c r="AC102" i="2"/>
  <c r="AC103" i="2"/>
  <c r="AC104" i="2"/>
  <c r="AC106" i="2"/>
  <c r="AC107" i="2"/>
  <c r="AC109" i="2"/>
  <c r="AC110" i="2"/>
  <c r="AC111" i="2"/>
  <c r="AC112" i="2"/>
  <c r="AC113" i="2"/>
  <c r="AC115" i="2"/>
  <c r="AC116" i="2"/>
  <c r="AC117" i="2"/>
  <c r="AC118" i="2"/>
  <c r="AC119" i="2"/>
  <c r="AC122" i="2"/>
  <c r="AC123" i="2"/>
  <c r="AC125" i="2"/>
  <c r="AC127" i="2"/>
  <c r="AC128" i="2"/>
  <c r="AC130" i="2"/>
  <c r="AC132" i="2"/>
  <c r="AC133" i="2"/>
  <c r="AC136" i="2"/>
  <c r="AC137" i="2"/>
  <c r="AC138" i="2"/>
  <c r="AC139" i="2"/>
  <c r="AC140" i="2"/>
  <c r="AC141" i="2"/>
  <c r="AC142" i="2"/>
  <c r="AC143" i="2"/>
  <c r="AC144" i="2"/>
  <c r="AC145" i="2"/>
  <c r="AC146" i="2"/>
  <c r="AC147" i="2"/>
  <c r="AC148" i="2"/>
  <c r="AC149" i="2"/>
  <c r="AC150" i="2"/>
  <c r="AC153" i="2"/>
  <c r="AC155" i="2"/>
  <c r="AC156" i="2"/>
  <c r="AC157" i="2"/>
  <c r="AC158" i="2"/>
  <c r="AC159" i="2"/>
  <c r="AC160" i="2"/>
  <c r="AC161" i="2"/>
  <c r="AC163" i="2"/>
  <c r="AC164" i="2"/>
  <c r="AC165" i="2"/>
  <c r="AC166" i="2"/>
  <c r="AC167" i="2"/>
  <c r="AC168" i="2"/>
  <c r="AC170" i="2"/>
  <c r="AC172" i="2"/>
  <c r="AC174" i="2"/>
  <c r="AC175" i="2"/>
  <c r="AC176" i="2"/>
  <c r="AC177" i="2"/>
  <c r="AC178" i="2"/>
  <c r="AC179" i="2"/>
  <c r="AC181" i="2"/>
  <c r="AC182" i="2"/>
  <c r="AC184" i="2"/>
  <c r="AC185" i="2"/>
  <c r="AC187" i="2"/>
  <c r="AC189" i="2"/>
  <c r="AC190" i="2"/>
  <c r="AC191" i="2"/>
  <c r="AC193" i="2"/>
  <c r="AC194" i="2"/>
  <c r="AC195" i="2"/>
  <c r="AC196" i="2"/>
  <c r="AC198" i="2"/>
  <c r="AC200" i="2"/>
  <c r="AC201" i="2"/>
  <c r="AC202" i="2"/>
  <c r="AC203" i="2"/>
  <c r="AC204" i="2"/>
  <c r="AC205" i="2"/>
  <c r="AC206" i="2"/>
  <c r="AC207" i="2"/>
  <c r="AC208" i="2"/>
  <c r="AC209" i="2"/>
  <c r="AC210" i="2"/>
  <c r="AC211" i="2"/>
  <c r="AC212" i="2"/>
  <c r="AC213" i="2"/>
  <c r="AC214" i="2"/>
  <c r="AC215" i="2"/>
  <c r="AC216" i="2"/>
  <c r="AC217" i="2"/>
  <c r="AC218" i="2"/>
  <c r="AC219" i="2"/>
  <c r="AC220" i="2"/>
  <c r="AC221" i="2"/>
  <c r="AC222" i="2"/>
  <c r="AC223" i="2"/>
  <c r="AC225" i="2"/>
  <c r="AC226" i="2"/>
  <c r="AC227" i="2"/>
  <c r="AC228" i="2"/>
  <c r="AC229" i="2"/>
  <c r="AC230" i="2"/>
  <c r="AC231" i="2"/>
  <c r="AC232" i="2"/>
  <c r="AC233" i="2"/>
  <c r="AC234" i="2"/>
  <c r="AC235" i="2"/>
  <c r="AC236" i="2"/>
  <c r="AC237" i="2"/>
  <c r="AC238" i="2"/>
  <c r="AC239" i="2"/>
  <c r="AC240" i="2"/>
  <c r="AC241" i="2"/>
  <c r="AC242" i="2"/>
  <c r="AC243" i="2"/>
  <c r="AC244" i="2"/>
  <c r="AC245" i="2"/>
  <c r="AC246" i="2"/>
  <c r="AC247" i="2"/>
  <c r="AC248" i="2"/>
  <c r="AC249" i="2"/>
  <c r="AC250" i="2"/>
  <c r="AC251" i="2"/>
  <c r="AC252" i="2"/>
  <c r="AC253" i="2"/>
  <c r="AC254" i="2"/>
  <c r="AC256" i="2"/>
  <c r="AC257" i="2"/>
  <c r="AC258" i="2"/>
  <c r="AC259" i="2"/>
  <c r="AC260" i="2"/>
  <c r="AC262" i="2"/>
  <c r="AC263" i="2"/>
  <c r="AC264" i="2"/>
  <c r="AC265" i="2"/>
  <c r="AC266" i="2"/>
  <c r="AC267" i="2"/>
  <c r="AC268" i="2"/>
  <c r="AC269" i="2"/>
  <c r="AC270" i="2"/>
  <c r="AC271" i="2"/>
  <c r="AC272" i="2"/>
  <c r="AC273" i="2"/>
  <c r="AC274" i="2"/>
  <c r="AC275" i="2"/>
  <c r="AC277" i="2"/>
  <c r="AC280" i="2"/>
  <c r="AC281" i="2"/>
  <c r="AC282" i="2"/>
  <c r="AC283" i="2"/>
  <c r="AC284" i="2"/>
  <c r="AC285" i="2"/>
  <c r="AC286" i="2"/>
  <c r="AC287" i="2"/>
  <c r="AC290" i="2"/>
  <c r="AC292" i="2"/>
  <c r="AC294" i="2"/>
  <c r="AC295" i="2"/>
  <c r="AC296" i="2"/>
  <c r="AC297" i="2"/>
  <c r="AC298" i="2"/>
  <c r="AC300" i="2"/>
  <c r="AC301" i="2"/>
  <c r="AC303" i="2"/>
  <c r="AC304" i="2"/>
  <c r="AC305" i="2"/>
  <c r="AC308" i="2"/>
  <c r="AC309" i="2"/>
  <c r="AC310" i="2"/>
  <c r="AC311" i="2"/>
  <c r="AC312" i="2"/>
  <c r="AC314" i="2"/>
  <c r="AC315" i="2"/>
  <c r="AC316" i="2"/>
  <c r="AC318" i="2"/>
  <c r="AC319" i="2"/>
  <c r="AC321" i="2"/>
  <c r="AC322" i="2"/>
  <c r="AC323" i="2"/>
  <c r="AC324" i="2"/>
  <c r="AC325" i="2"/>
  <c r="AC326" i="2"/>
  <c r="AC328" i="2"/>
  <c r="AC329" i="2"/>
  <c r="AC330" i="2"/>
  <c r="AC331" i="2"/>
  <c r="AC332" i="2"/>
  <c r="AC334" i="2"/>
  <c r="AC335" i="2"/>
  <c r="AC336" i="2"/>
  <c r="AC337" i="2"/>
  <c r="AC338" i="2"/>
  <c r="AC342" i="2"/>
  <c r="AC343" i="2"/>
  <c r="AC344" i="2"/>
  <c r="AC346" i="2"/>
  <c r="AC347" i="2"/>
  <c r="AC348" i="2"/>
  <c r="AC350" i="2"/>
  <c r="AC351" i="2"/>
  <c r="AC352" i="2"/>
  <c r="AC353" i="2"/>
  <c r="AC354" i="2"/>
  <c r="AC355" i="2"/>
  <c r="AC356" i="2"/>
  <c r="AC357" i="2"/>
  <c r="AC358" i="2"/>
  <c r="AC359" i="2"/>
  <c r="AC360" i="2"/>
  <c r="AC361" i="2"/>
  <c r="AC362" i="2"/>
  <c r="AC363" i="2"/>
  <c r="AC364" i="2"/>
  <c r="AC365" i="2"/>
  <c r="AC366" i="2"/>
  <c r="AC367" i="2"/>
  <c r="AC368" i="2"/>
  <c r="AC369" i="2"/>
  <c r="AC371" i="2"/>
  <c r="AC372" i="2"/>
  <c r="AC373" i="2"/>
  <c r="AC374" i="2"/>
  <c r="AC375" i="2"/>
  <c r="AC376" i="2"/>
  <c r="AC379" i="2"/>
  <c r="AC381" i="2"/>
  <c r="AC385" i="2"/>
  <c r="AC387" i="2"/>
  <c r="AC388" i="2"/>
  <c r="AC389" i="2"/>
  <c r="AC390" i="2"/>
  <c r="AC392" i="2"/>
  <c r="AC393" i="2"/>
  <c r="AC396" i="2"/>
  <c r="AC397" i="2"/>
  <c r="AC399" i="2"/>
  <c r="AC402" i="2"/>
  <c r="AC403" i="2"/>
  <c r="AC404" i="2"/>
  <c r="AC405" i="2"/>
  <c r="AC406" i="2"/>
  <c r="AC407" i="2"/>
  <c r="AC408" i="2"/>
  <c r="AC409" i="2"/>
  <c r="AC410" i="2"/>
  <c r="AC411" i="2"/>
  <c r="AC412" i="2"/>
  <c r="AC413" i="2"/>
  <c r="AC414" i="2"/>
  <c r="AC415" i="2"/>
  <c r="AC416" i="2"/>
  <c r="AC417" i="2"/>
  <c r="AC418" i="2"/>
  <c r="AC419" i="2"/>
  <c r="AC420" i="2"/>
  <c r="AC421" i="2"/>
  <c r="AC422" i="2"/>
  <c r="AC423" i="2"/>
  <c r="AC424" i="2"/>
  <c r="AC425" i="2"/>
  <c r="AC426" i="2"/>
  <c r="AC427" i="2"/>
  <c r="AC428" i="2"/>
  <c r="AC429" i="2"/>
  <c r="AC430" i="2"/>
  <c r="AC431" i="2"/>
  <c r="AC432" i="2"/>
  <c r="AC433" i="2"/>
  <c r="AC435" i="2"/>
  <c r="AC436" i="2"/>
  <c r="AC437" i="2"/>
  <c r="AC440" i="2"/>
  <c r="AC441" i="2"/>
  <c r="AC443" i="2"/>
  <c r="AC447" i="2"/>
  <c r="AC448" i="2"/>
  <c r="AC449" i="2"/>
  <c r="AC450" i="2"/>
  <c r="AC452" i="2"/>
  <c r="AC453" i="2"/>
  <c r="AC454" i="2"/>
  <c r="AC456" i="2"/>
  <c r="AC457" i="2"/>
  <c r="AC458" i="2"/>
  <c r="AC459" i="2"/>
  <c r="AC460" i="2"/>
  <c r="AC462" i="2"/>
  <c r="AC463" i="2"/>
  <c r="AC465" i="2"/>
  <c r="AC467" i="2"/>
  <c r="AC468" i="2"/>
  <c r="AC469" i="2"/>
  <c r="AC470" i="2"/>
  <c r="AC475" i="2"/>
  <c r="AC476" i="2"/>
  <c r="AC477" i="2"/>
  <c r="AC478" i="2"/>
  <c r="AC479" i="2"/>
  <c r="AC480" i="2"/>
  <c r="AC481" i="2"/>
  <c r="AC483" i="2"/>
  <c r="AC484" i="2"/>
  <c r="AC486" i="2"/>
  <c r="AC487" i="2"/>
  <c r="AC488" i="2"/>
  <c r="AC489" i="2"/>
  <c r="AC490" i="2"/>
  <c r="AC491" i="2"/>
  <c r="AC492" i="2"/>
  <c r="AC494" i="2"/>
  <c r="AC495" i="2"/>
  <c r="AC496" i="2"/>
  <c r="AC497" i="2"/>
  <c r="AC499" i="2"/>
  <c r="AC500" i="2"/>
  <c r="AC501" i="2"/>
  <c r="AC502" i="2"/>
  <c r="AC503" i="2"/>
  <c r="AC504" i="2"/>
  <c r="AC505" i="2"/>
  <c r="AC507" i="2"/>
  <c r="AC508" i="2"/>
  <c r="AC509" i="2"/>
  <c r="AC511" i="2"/>
  <c r="AC512" i="2"/>
  <c r="AC513" i="2"/>
  <c r="AC514" i="2"/>
  <c r="AC515" i="2"/>
  <c r="AC516" i="2"/>
  <c r="AC518" i="2"/>
  <c r="AC519" i="2"/>
  <c r="AC520" i="2"/>
  <c r="AC521" i="2"/>
  <c r="AC522" i="2"/>
  <c r="AC525" i="2"/>
  <c r="AC526" i="2"/>
  <c r="AC528" i="2"/>
  <c r="AC529" i="2"/>
  <c r="AC530" i="2"/>
  <c r="AC531" i="2"/>
  <c r="AC532" i="2"/>
  <c r="AC533" i="2"/>
  <c r="AC534" i="2"/>
  <c r="AC535" i="2"/>
  <c r="AC536" i="2"/>
  <c r="AC537" i="2"/>
  <c r="AC538" i="2"/>
  <c r="AC539" i="2"/>
  <c r="AC540" i="2"/>
  <c r="AC541" i="2"/>
  <c r="AC542" i="2"/>
  <c r="AC543" i="2"/>
  <c r="AC544" i="2"/>
  <c r="AC546" i="2"/>
  <c r="AC548" i="2"/>
  <c r="AC549" i="2"/>
  <c r="AC550" i="2"/>
  <c r="AC551" i="2"/>
  <c r="AC552" i="2"/>
  <c r="AC553" i="2"/>
  <c r="AC554" i="2"/>
  <c r="AC555" i="2"/>
  <c r="AC556" i="2"/>
  <c r="AC558" i="2"/>
  <c r="AC560" i="2"/>
  <c r="AC561" i="2"/>
  <c r="AC562" i="2"/>
  <c r="AC563" i="2"/>
  <c r="AC564" i="2"/>
  <c r="AC565" i="2"/>
  <c r="AC566" i="2"/>
  <c r="AC567" i="2"/>
  <c r="AC568" i="2"/>
  <c r="AC569" i="2"/>
  <c r="AC570" i="2"/>
  <c r="AC571" i="2"/>
  <c r="AC572" i="2"/>
  <c r="AC573" i="2"/>
  <c r="AC574" i="2"/>
  <c r="AC575" i="2"/>
  <c r="AC576" i="2"/>
  <c r="AC577" i="2"/>
  <c r="AC578" i="2"/>
  <c r="AC581" i="2"/>
  <c r="AC582" i="2"/>
  <c r="AC583" i="2"/>
  <c r="AC584" i="2"/>
  <c r="AC585" i="2"/>
  <c r="AC586" i="2"/>
  <c r="AC587" i="2"/>
  <c r="AC589" i="2"/>
  <c r="AC591" i="2"/>
  <c r="AC592" i="2"/>
  <c r="AC594" i="2"/>
  <c r="AC595" i="2"/>
  <c r="AC596" i="2"/>
  <c r="AC597" i="2"/>
  <c r="AC598" i="2"/>
  <c r="AC599" i="2"/>
  <c r="AC600" i="2"/>
  <c r="AC601" i="2"/>
  <c r="AC602" i="2"/>
  <c r="AC603" i="2"/>
  <c r="AC604" i="2"/>
  <c r="AC606" i="2"/>
  <c r="AC609" i="2"/>
  <c r="AC611" i="2"/>
  <c r="AC613" i="2"/>
  <c r="AC615" i="2"/>
  <c r="AC617" i="2"/>
  <c r="AC619" i="2"/>
  <c r="AC620" i="2"/>
  <c r="AC621" i="2"/>
  <c r="AC623" i="2"/>
  <c r="AC624" i="2"/>
  <c r="AC626" i="2"/>
  <c r="AC630" i="2"/>
  <c r="AC632" i="2"/>
  <c r="AC634" i="2"/>
  <c r="AC635" i="2"/>
  <c r="AC637" i="2"/>
  <c r="AC638" i="2"/>
  <c r="AC639" i="2"/>
  <c r="AC640" i="2"/>
  <c r="AC641" i="2"/>
  <c r="AC642" i="2"/>
  <c r="AC643" i="2"/>
  <c r="AC644" i="2"/>
  <c r="AC646" i="2"/>
  <c r="AC647" i="2"/>
  <c r="AC649" i="2"/>
  <c r="AC650" i="2"/>
  <c r="AC651" i="2"/>
  <c r="AC652" i="2"/>
  <c r="AC653" i="2"/>
  <c r="AC654" i="2"/>
  <c r="AC655" i="2"/>
  <c r="AC656" i="2"/>
  <c r="AC657" i="2"/>
  <c r="AC659" i="2"/>
  <c r="AC660" i="2"/>
  <c r="AC662" i="2"/>
  <c r="AC663" i="2"/>
  <c r="AC666" i="2"/>
  <c r="AC667" i="2"/>
  <c r="AC668" i="2"/>
  <c r="AC669" i="2"/>
  <c r="AC670" i="2"/>
  <c r="AC671" i="2"/>
  <c r="AC672" i="2"/>
  <c r="AC673" i="2"/>
  <c r="AC674" i="2"/>
  <c r="AC676" i="2"/>
  <c r="AC677" i="2"/>
  <c r="AC678" i="2"/>
  <c r="AC679" i="2"/>
  <c r="AC680" i="2"/>
  <c r="AC681" i="2"/>
  <c r="AC682" i="2"/>
  <c r="AC683" i="2"/>
  <c r="AC684" i="2"/>
  <c r="AC685" i="2"/>
  <c r="AC686" i="2"/>
  <c r="AC689" i="2"/>
  <c r="AC690" i="2"/>
  <c r="AC691" i="2"/>
  <c r="AC692" i="2"/>
  <c r="AC693" i="2"/>
  <c r="AC694" i="2"/>
  <c r="AC695" i="2"/>
  <c r="AC698" i="2"/>
  <c r="AC699" i="2"/>
  <c r="AC700" i="2"/>
  <c r="AC702" i="2"/>
  <c r="AC703" i="2"/>
  <c r="AC706" i="2"/>
  <c r="AC707" i="2"/>
  <c r="AC708" i="2"/>
  <c r="AC710" i="2"/>
  <c r="AC711" i="2"/>
  <c r="AC712" i="2"/>
  <c r="AC713" i="2"/>
  <c r="AC714" i="2"/>
  <c r="AC715" i="2"/>
  <c r="AC716" i="2"/>
  <c r="AC718" i="2"/>
  <c r="AC719" i="2"/>
  <c r="AC720" i="2"/>
  <c r="AC721" i="2"/>
  <c r="AC722" i="2"/>
  <c r="AC723" i="2"/>
  <c r="AC724" i="2"/>
  <c r="AC725" i="2"/>
  <c r="AC726" i="2"/>
  <c r="AC727" i="2"/>
  <c r="AC728" i="2"/>
  <c r="AC733" i="2"/>
  <c r="AC734" i="2"/>
  <c r="AC737" i="2"/>
  <c r="AC738" i="2"/>
  <c r="AC740" i="2"/>
  <c r="AC741" i="2"/>
  <c r="AC742" i="2"/>
  <c r="AC744" i="2"/>
  <c r="AC745" i="2"/>
  <c r="AC746" i="2"/>
  <c r="AC747" i="2"/>
  <c r="AC748" i="2"/>
  <c r="AC749" i="2"/>
  <c r="AC750" i="2"/>
  <c r="AC751" i="2"/>
  <c r="AC753" i="2"/>
  <c r="AC754" i="2"/>
  <c r="AC755" i="2"/>
  <c r="AC756" i="2"/>
  <c r="AC757" i="2"/>
  <c r="AC758" i="2"/>
  <c r="AC759" i="2"/>
  <c r="AC760" i="2"/>
  <c r="AC761" i="2"/>
  <c r="AC762" i="2"/>
  <c r="AC763" i="2"/>
  <c r="AC765" i="2"/>
  <c r="AC766" i="2"/>
  <c r="AC767" i="2"/>
  <c r="AC768" i="2"/>
  <c r="AC769" i="2"/>
  <c r="AC770" i="2"/>
  <c r="AC771" i="2"/>
  <c r="AC772" i="2"/>
  <c r="AC773" i="2"/>
  <c r="AC774" i="2"/>
  <c r="AC777" i="2"/>
  <c r="AC779" i="2"/>
  <c r="AC780" i="2"/>
  <c r="AC781" i="2"/>
  <c r="AC782" i="2"/>
  <c r="AC783" i="2"/>
  <c r="AC784" i="2"/>
  <c r="AC785" i="2"/>
  <c r="AC786" i="2"/>
  <c r="AC787" i="2"/>
  <c r="AC788" i="2"/>
  <c r="AC789" i="2"/>
  <c r="AC792" i="2"/>
  <c r="AC793" i="2"/>
  <c r="AC794" i="2"/>
  <c r="AC795" i="2"/>
  <c r="AC796" i="2"/>
  <c r="AC797" i="2"/>
  <c r="AC798" i="2"/>
  <c r="AC799" i="2"/>
  <c r="AC800" i="2"/>
  <c r="AC801" i="2"/>
  <c r="AC802" i="2"/>
  <c r="AC803" i="2"/>
  <c r="AC804" i="2"/>
  <c r="AC805" i="2"/>
  <c r="AC806" i="2"/>
  <c r="AC807" i="2"/>
  <c r="AC808" i="2"/>
  <c r="AC809" i="2"/>
  <c r="AC810" i="2"/>
  <c r="AC812" i="2"/>
  <c r="AC813" i="2"/>
  <c r="AC814" i="2"/>
  <c r="AC815" i="2"/>
  <c r="AC816" i="2"/>
  <c r="AC818" i="2"/>
  <c r="AC819" i="2"/>
  <c r="AC820" i="2"/>
  <c r="AC821" i="2"/>
  <c r="AC822" i="2"/>
  <c r="AC823" i="2"/>
  <c r="AC824" i="2"/>
  <c r="AC826" i="2"/>
  <c r="AC827" i="2"/>
  <c r="AC828" i="2"/>
  <c r="AC830" i="2"/>
  <c r="AC831" i="2"/>
  <c r="AC833" i="2"/>
  <c r="AC834" i="2"/>
  <c r="AC835" i="2"/>
  <c r="AC836" i="2"/>
  <c r="AC837" i="2"/>
  <c r="AC838" i="2"/>
  <c r="AC839" i="2"/>
  <c r="AC841" i="2"/>
  <c r="AC842" i="2"/>
  <c r="AC843" i="2"/>
  <c r="AC844" i="2"/>
  <c r="AC845" i="2"/>
  <c r="AC846" i="2"/>
  <c r="AC848" i="2"/>
  <c r="AC849" i="2"/>
  <c r="AC850" i="2"/>
  <c r="AC851" i="2"/>
  <c r="AC854" i="2"/>
  <c r="AC855" i="2"/>
  <c r="AC856" i="2"/>
  <c r="AC857" i="2"/>
  <c r="AC858" i="2"/>
  <c r="AC859" i="2"/>
  <c r="AC860" i="2"/>
  <c r="AC861" i="2"/>
  <c r="AC863" i="2"/>
  <c r="AC864" i="2"/>
  <c r="AC866" i="2"/>
  <c r="AC868" i="2"/>
  <c r="AC869" i="2"/>
  <c r="AC870" i="2"/>
  <c r="AC871" i="2"/>
  <c r="AC873" i="2"/>
  <c r="AC874" i="2"/>
  <c r="AC876" i="2"/>
  <c r="AC878" i="2"/>
  <c r="AC879" i="2"/>
  <c r="AC880" i="2"/>
  <c r="AC881" i="2"/>
  <c r="AC882" i="2"/>
  <c r="AC883" i="2"/>
  <c r="AC884" i="2"/>
  <c r="AC885" i="2"/>
  <c r="AC888" i="2"/>
  <c r="AC890" i="2"/>
  <c r="AC892" i="2"/>
  <c r="AC894" i="2"/>
  <c r="AC895" i="2"/>
  <c r="AC897" i="2"/>
  <c r="AC898" i="2"/>
  <c r="AC899" i="2"/>
  <c r="AC900" i="2"/>
  <c r="AC901" i="2"/>
  <c r="AC902" i="2"/>
  <c r="AC903" i="2"/>
  <c r="AC904" i="2"/>
  <c r="AC906" i="2"/>
  <c r="AC907" i="2"/>
  <c r="AC908" i="2"/>
  <c r="AC909" i="2"/>
  <c r="AC910" i="2"/>
  <c r="AC912" i="2"/>
  <c r="AC913" i="2"/>
  <c r="AC914" i="2"/>
  <c r="AC917" i="2"/>
  <c r="AC918" i="2"/>
  <c r="AC919" i="2"/>
  <c r="AC922" i="2"/>
  <c r="AC923" i="2"/>
  <c r="AC924" i="2"/>
  <c r="AC926" i="2"/>
  <c r="AC927" i="2"/>
  <c r="AC928" i="2"/>
  <c r="AC929" i="2"/>
  <c r="AC931" i="2"/>
  <c r="AC933" i="2"/>
  <c r="AC934" i="2"/>
  <c r="AC935" i="2"/>
  <c r="AC936" i="2"/>
  <c r="AC938" i="2"/>
  <c r="AC939" i="2"/>
  <c r="AC940" i="2"/>
  <c r="AC941" i="2"/>
  <c r="AC942" i="2"/>
  <c r="AC943" i="2"/>
  <c r="AC944" i="2"/>
  <c r="AC946" i="2"/>
  <c r="AC947" i="2"/>
  <c r="AC948" i="2"/>
  <c r="AC949" i="2"/>
  <c r="AC950" i="2"/>
  <c r="AC951" i="2"/>
  <c r="AC952" i="2"/>
  <c r="AC953" i="2"/>
  <c r="AC954" i="2"/>
  <c r="AC955" i="2"/>
  <c r="AC956" i="2"/>
  <c r="AC957" i="2"/>
  <c r="AC958" i="2"/>
  <c r="AC960" i="2"/>
  <c r="AC961" i="2"/>
  <c r="AC962" i="2"/>
  <c r="AC963" i="2"/>
  <c r="AC964" i="2"/>
  <c r="AC965" i="2"/>
  <c r="AC967" i="2"/>
  <c r="AC971" i="2"/>
  <c r="AC973" i="2"/>
  <c r="AC974" i="2"/>
  <c r="AC975" i="2"/>
  <c r="AC976" i="2"/>
  <c r="AC978" i="2"/>
  <c r="AC979" i="2"/>
  <c r="AC980" i="2"/>
  <c r="AC981" i="2"/>
  <c r="AC983" i="2"/>
  <c r="AC984" i="2"/>
  <c r="AC985" i="2"/>
  <c r="AC986" i="2"/>
  <c r="AC987" i="2"/>
  <c r="AC988" i="2"/>
  <c r="AC989" i="2"/>
  <c r="AC990" i="2"/>
  <c r="AC991" i="2"/>
  <c r="AC992" i="2"/>
  <c r="AC994" i="2"/>
  <c r="AC995" i="2"/>
  <c r="AC998" i="2"/>
  <c r="AC1000" i="2"/>
  <c r="AC1001" i="2"/>
  <c r="AC1003" i="2"/>
  <c r="AC1004" i="2"/>
  <c r="AC1005" i="2"/>
  <c r="AC1006" i="2"/>
  <c r="AC1007" i="2"/>
  <c r="AC1008" i="2"/>
  <c r="AC1009" i="2"/>
  <c r="AC1010" i="2"/>
  <c r="AC1011" i="2"/>
  <c r="AC1013" i="2"/>
  <c r="AC1015" i="2"/>
  <c r="AC1016" i="2"/>
  <c r="AC1017" i="2"/>
  <c r="AC1018" i="2"/>
  <c r="AC1020" i="2"/>
  <c r="AC1023" i="2"/>
  <c r="AC1029" i="2"/>
  <c r="AC1030" i="2"/>
  <c r="AC1032" i="2"/>
  <c r="AC1033" i="2"/>
  <c r="AC1034" i="2"/>
  <c r="AC1036" i="2"/>
  <c r="AC1037" i="2"/>
  <c r="AC1040" i="2"/>
  <c r="AC1042" i="2"/>
  <c r="AC1043" i="2"/>
  <c r="AC1044" i="2"/>
  <c r="AC1045" i="2"/>
  <c r="AC1046" i="2"/>
  <c r="AC1047" i="2"/>
  <c r="AC1048" i="2"/>
  <c r="AC1049" i="2"/>
  <c r="AC1051" i="2"/>
  <c r="AC1053" i="2"/>
  <c r="AC1054" i="2"/>
  <c r="AC1055" i="2"/>
  <c r="AC1056" i="2"/>
  <c r="AC1057" i="2"/>
  <c r="AC1061" i="2"/>
  <c r="AC1063" i="2"/>
  <c r="AC1065" i="2"/>
  <c r="AC1066" i="2"/>
  <c r="AC1067" i="2"/>
  <c r="AC1071" i="2"/>
  <c r="AC1072" i="2"/>
  <c r="AC1073" i="2"/>
  <c r="AC1074" i="2"/>
  <c r="AC1076" i="2"/>
  <c r="AC1077" i="2"/>
  <c r="AC1078" i="2"/>
  <c r="AC1079" i="2"/>
  <c r="AC1080" i="2"/>
  <c r="AC1081" i="2"/>
  <c r="AC1082" i="2"/>
  <c r="AC1083" i="2"/>
  <c r="AC1084" i="2"/>
  <c r="AC1086" i="2"/>
  <c r="AC1087" i="2"/>
  <c r="AC1088" i="2"/>
  <c r="AC1089" i="2"/>
  <c r="AC1090" i="2"/>
  <c r="AC1092" i="2"/>
  <c r="AC1093" i="2"/>
  <c r="AC1094" i="2"/>
  <c r="AC1095" i="2"/>
  <c r="AC1096" i="2"/>
  <c r="AC1097" i="2"/>
  <c r="AC1098" i="2"/>
  <c r="AC1099" i="2"/>
  <c r="AC1100" i="2"/>
  <c r="AC1101" i="2"/>
  <c r="AC1102" i="2"/>
  <c r="AC1103" i="2"/>
  <c r="AC1104" i="2"/>
  <c r="AC1105" i="2"/>
  <c r="AC1106" i="2"/>
  <c r="AC1107" i="2"/>
  <c r="AC1108" i="2"/>
  <c r="AC1110" i="2"/>
  <c r="AC1111" i="2"/>
  <c r="AC1112" i="2"/>
  <c r="AC1113" i="2"/>
  <c r="AC1114" i="2"/>
  <c r="AC1115" i="2"/>
  <c r="AC1116" i="2"/>
  <c r="AC1117" i="2"/>
  <c r="AC1120" i="2"/>
  <c r="AC1121" i="2"/>
  <c r="AC1122" i="2"/>
  <c r="AC1123" i="2"/>
  <c r="AC1124" i="2"/>
  <c r="AC1125" i="2"/>
  <c r="AC1127" i="2"/>
  <c r="AC1129" i="2"/>
  <c r="AC1130" i="2"/>
  <c r="AC1131" i="2"/>
  <c r="AC1132" i="2"/>
  <c r="AC1133" i="2"/>
  <c r="AC1134" i="2"/>
  <c r="AC1135" i="2"/>
  <c r="AC1137" i="2"/>
  <c r="AC1138" i="2"/>
  <c r="AC1139" i="2"/>
  <c r="AC1140" i="2"/>
  <c r="AC1141" i="2"/>
  <c r="AC1142" i="2"/>
  <c r="AC1143" i="2"/>
  <c r="AC1144" i="2"/>
  <c r="AC1145" i="2"/>
  <c r="AC1146" i="2"/>
  <c r="AC1147" i="2"/>
  <c r="AC1148" i="2"/>
  <c r="AC1149" i="2"/>
  <c r="AC1150" i="2"/>
  <c r="AC1151" i="2"/>
  <c r="AC1152" i="2"/>
  <c r="AC1153" i="2"/>
  <c r="AC1154" i="2"/>
  <c r="AC1155" i="2"/>
  <c r="AC1156" i="2"/>
  <c r="AC1157" i="2"/>
  <c r="AC1159" i="2"/>
  <c r="AC1160" i="2"/>
  <c r="AC1161" i="2"/>
  <c r="AC1162" i="2"/>
  <c r="AC1163" i="2"/>
  <c r="AC1165" i="2"/>
  <c r="AC1166" i="2"/>
  <c r="AC1167" i="2"/>
  <c r="AC1169" i="2"/>
  <c r="AC1171" i="2"/>
  <c r="AC1172" i="2"/>
  <c r="AC1173" i="2"/>
  <c r="AC1175" i="2"/>
  <c r="AC1177" i="2"/>
  <c r="AC1178" i="2"/>
  <c r="AC1179" i="2"/>
  <c r="AC1181" i="2"/>
  <c r="AC1184" i="2"/>
  <c r="AC1185" i="2"/>
  <c r="AC1186" i="2"/>
  <c r="AC1187" i="2"/>
  <c r="AC1188" i="2"/>
  <c r="AC1190" i="2"/>
  <c r="AC1191" i="2"/>
  <c r="AC1194" i="2"/>
  <c r="AC1195" i="2"/>
  <c r="AC1197" i="2"/>
  <c r="AC1199" i="2"/>
  <c r="AC1200" i="2"/>
  <c r="AC1201" i="2"/>
  <c r="AC1203" i="2"/>
  <c r="AC1204" i="2"/>
  <c r="AC1205" i="2"/>
  <c r="AC1207" i="2"/>
  <c r="AC1208" i="2"/>
  <c r="AC1209" i="2"/>
  <c r="AC1212" i="2"/>
  <c r="AC1215" i="2"/>
  <c r="AC1218" i="2"/>
  <c r="AC1220" i="2"/>
  <c r="AC1221" i="2"/>
  <c r="AC1222" i="2"/>
  <c r="AC1223" i="2"/>
  <c r="AC1224" i="2"/>
  <c r="AC1225" i="2"/>
  <c r="AC1226" i="2"/>
  <c r="AC1227" i="2"/>
  <c r="AC1228" i="2"/>
  <c r="AC1229" i="2"/>
  <c r="AC1230" i="2"/>
  <c r="AC1231" i="2"/>
  <c r="AC1232" i="2"/>
  <c r="AC1233" i="2"/>
  <c r="AC1234" i="2"/>
  <c r="AC1235" i="2"/>
  <c r="AC1236" i="2"/>
  <c r="AC1237" i="2"/>
  <c r="AC1238" i="2"/>
  <c r="AC1239" i="2"/>
  <c r="AC1240" i="2"/>
  <c r="AC1241" i="2"/>
  <c r="AC1242" i="2"/>
  <c r="AC1244" i="2"/>
  <c r="AC1246" i="2"/>
  <c r="AC1247" i="2"/>
  <c r="AC1248" i="2"/>
  <c r="AC1249" i="2"/>
  <c r="AC1250" i="2"/>
  <c r="AC1251" i="2"/>
  <c r="AC1252" i="2"/>
  <c r="AC1253" i="2"/>
  <c r="AC1254" i="2"/>
  <c r="AC1256" i="2"/>
  <c r="AC1257" i="2"/>
  <c r="AC1258" i="2"/>
  <c r="AC1259" i="2"/>
  <c r="AC1261" i="2"/>
  <c r="AC1262" i="2"/>
  <c r="AC1263" i="2"/>
  <c r="AC1264" i="2"/>
  <c r="AC1265" i="2"/>
  <c r="AC1266" i="2"/>
  <c r="AC1267" i="2"/>
  <c r="AC1268" i="2"/>
  <c r="AC1269" i="2"/>
  <c r="AC1270" i="2"/>
  <c r="AC1271" i="2"/>
  <c r="AC1272" i="2"/>
  <c r="AC1273" i="2"/>
  <c r="AC1274" i="2"/>
  <c r="AC1275" i="2"/>
  <c r="AC1276" i="2"/>
  <c r="AC1278" i="2"/>
  <c r="AC1279" i="2"/>
  <c r="AC1280" i="2"/>
  <c r="AC1281" i="2"/>
  <c r="AC1282" i="2"/>
  <c r="AC1283" i="2"/>
  <c r="AC1284" i="2"/>
  <c r="AC1285" i="2"/>
  <c r="AC1286" i="2"/>
  <c r="AC1287" i="2"/>
  <c r="AC1288" i="2"/>
  <c r="AC1289" i="2"/>
  <c r="AC1291" i="2"/>
  <c r="AC1292" i="2"/>
  <c r="AC1293" i="2"/>
  <c r="AC1294" i="2"/>
  <c r="AC1296" i="2"/>
  <c r="AC1297" i="2"/>
  <c r="AC1298" i="2"/>
  <c r="AC1299" i="2"/>
  <c r="AC1301" i="2"/>
  <c r="AC1303" i="2"/>
  <c r="AC1304" i="2"/>
  <c r="AC1305" i="2"/>
  <c r="AC1306" i="2"/>
  <c r="AC1307" i="2"/>
  <c r="AC1308" i="2"/>
  <c r="AC1309" i="2"/>
  <c r="AC1310" i="2"/>
  <c r="AC1311" i="2"/>
  <c r="AC1313" i="2"/>
  <c r="AC1314" i="2"/>
  <c r="AC1315" i="2"/>
  <c r="AC1316" i="2"/>
  <c r="AC1317" i="2"/>
  <c r="AC1318" i="2"/>
  <c r="AC1319" i="2"/>
  <c r="AC1320" i="2"/>
  <c r="AC1321" i="2"/>
  <c r="AC1322" i="2"/>
  <c r="AC1323" i="2"/>
  <c r="AC1324" i="2"/>
  <c r="AC1325" i="2"/>
  <c r="AC1326" i="2"/>
  <c r="AC1327" i="2"/>
  <c r="AC1328" i="2"/>
  <c r="AC1330" i="2"/>
  <c r="AC1331" i="2"/>
  <c r="AC1333" i="2"/>
  <c r="AC1336" i="2"/>
  <c r="AC1337" i="2"/>
  <c r="AC1338" i="2"/>
  <c r="AC1339" i="2"/>
  <c r="Z2" i="2"/>
  <c r="Z4" i="2"/>
  <c r="Z5" i="2"/>
  <c r="Z6" i="2"/>
  <c r="Z7" i="2"/>
  <c r="Z8" i="2"/>
  <c r="Z9" i="2"/>
  <c r="Z10" i="2"/>
  <c r="Z12" i="2"/>
  <c r="Z13" i="2"/>
  <c r="Z14" i="2"/>
  <c r="Z15" i="2"/>
  <c r="Z17" i="2"/>
  <c r="Z21" i="2"/>
  <c r="Z23" i="2"/>
  <c r="Z24" i="2"/>
  <c r="Z25" i="2"/>
  <c r="Z27" i="2"/>
  <c r="Z28" i="2"/>
  <c r="Z29" i="2"/>
  <c r="Z32" i="2"/>
  <c r="Z33" i="2"/>
  <c r="Z34" i="2"/>
  <c r="Z35" i="2"/>
  <c r="Z37" i="2"/>
  <c r="Z38" i="2"/>
  <c r="Z39" i="2"/>
  <c r="Z41" i="2"/>
  <c r="Z44" i="2"/>
  <c r="Z45" i="2"/>
  <c r="Z46" i="2"/>
  <c r="Z49" i="2"/>
  <c r="Z50" i="2"/>
  <c r="Z51" i="2"/>
  <c r="Z52" i="2"/>
  <c r="Z53" i="2"/>
  <c r="Z54" i="2"/>
  <c r="Z55" i="2"/>
  <c r="Z57" i="2"/>
  <c r="Z58" i="2"/>
  <c r="Z59" i="2"/>
  <c r="Z60" i="2"/>
  <c r="Z61" i="2"/>
  <c r="Z62" i="2"/>
  <c r="Z63" i="2"/>
  <c r="Z64" i="2"/>
  <c r="Z65" i="2"/>
  <c r="Z67" i="2"/>
  <c r="Z68" i="2"/>
  <c r="Z69" i="2"/>
  <c r="Z70" i="2"/>
  <c r="Z71" i="2"/>
  <c r="Z72" i="2"/>
  <c r="Z74" i="2"/>
  <c r="Z75" i="2"/>
  <c r="Z76" i="2"/>
  <c r="Z77" i="2"/>
  <c r="Z78" i="2"/>
  <c r="Z79" i="2"/>
  <c r="Z80" i="2"/>
  <c r="Z82" i="2"/>
  <c r="Z83" i="2"/>
  <c r="Z85" i="2"/>
  <c r="Z86" i="2"/>
  <c r="Z87" i="2"/>
  <c r="Z88" i="2"/>
  <c r="Z89" i="2"/>
  <c r="Z90" i="2"/>
  <c r="Z91" i="2"/>
  <c r="Z92" i="2"/>
  <c r="Z94" i="2"/>
  <c r="Z96" i="2"/>
  <c r="Z97" i="2"/>
  <c r="Z98" i="2"/>
  <c r="Z99" i="2"/>
  <c r="Z100" i="2"/>
  <c r="Z101" i="2"/>
  <c r="Z102" i="2"/>
  <c r="Z103" i="2"/>
  <c r="Z104" i="2"/>
  <c r="Z106" i="2"/>
  <c r="Z107" i="2"/>
  <c r="Z109" i="2"/>
  <c r="Z110" i="2"/>
  <c r="Z111" i="2"/>
  <c r="Z112" i="2"/>
  <c r="Z113" i="2"/>
  <c r="Z115" i="2"/>
  <c r="Z116" i="2"/>
  <c r="Z117" i="2"/>
  <c r="Z118" i="2"/>
  <c r="Z119" i="2"/>
  <c r="Z122" i="2"/>
  <c r="Z123" i="2"/>
  <c r="Z125" i="2"/>
  <c r="Z127" i="2"/>
  <c r="Z128" i="2"/>
  <c r="Z130" i="2"/>
  <c r="Z132" i="2"/>
  <c r="Z133" i="2"/>
  <c r="Z136" i="2"/>
  <c r="Z137" i="2"/>
  <c r="Z138" i="2"/>
  <c r="Z139" i="2"/>
  <c r="Z140" i="2"/>
  <c r="Z141" i="2"/>
  <c r="Z142" i="2"/>
  <c r="Z143" i="2"/>
  <c r="Z144" i="2"/>
  <c r="Z145" i="2"/>
  <c r="Z146" i="2"/>
  <c r="Z147" i="2"/>
  <c r="Z148" i="2"/>
  <c r="Z149" i="2"/>
  <c r="Z150" i="2"/>
  <c r="Z153" i="2"/>
  <c r="Z155" i="2"/>
  <c r="Z156" i="2"/>
  <c r="Z157" i="2"/>
  <c r="Z158" i="2"/>
  <c r="Z159" i="2"/>
  <c r="Z160" i="2"/>
  <c r="Z161" i="2"/>
  <c r="Z163" i="2"/>
  <c r="Z164" i="2"/>
  <c r="Z165" i="2"/>
  <c r="Z166" i="2"/>
  <c r="Z167" i="2"/>
  <c r="Z168" i="2"/>
  <c r="Z170" i="2"/>
  <c r="Z172" i="2"/>
  <c r="Z174" i="2"/>
  <c r="Z175" i="2"/>
  <c r="Z176" i="2"/>
  <c r="Z177" i="2"/>
  <c r="Z178" i="2"/>
  <c r="Z179" i="2"/>
  <c r="Z181" i="2"/>
  <c r="Z182" i="2"/>
  <c r="Z184" i="2"/>
  <c r="Z185" i="2"/>
  <c r="Z187" i="2"/>
  <c r="Z189" i="2"/>
  <c r="Z190" i="2"/>
  <c r="Z191" i="2"/>
  <c r="Z193" i="2"/>
  <c r="Z194" i="2"/>
  <c r="Z195" i="2"/>
  <c r="Z196" i="2"/>
  <c r="Z198" i="2"/>
  <c r="Z200" i="2"/>
  <c r="Z201" i="2"/>
  <c r="Z202" i="2"/>
  <c r="Z203" i="2"/>
  <c r="Z204" i="2"/>
  <c r="Z205" i="2"/>
  <c r="Z206" i="2"/>
  <c r="Z207" i="2"/>
  <c r="Z208" i="2"/>
  <c r="Z209" i="2"/>
  <c r="Z210" i="2"/>
  <c r="Z211" i="2"/>
  <c r="Z212" i="2"/>
  <c r="Z213" i="2"/>
  <c r="Z214" i="2"/>
  <c r="Z215" i="2"/>
  <c r="Z216" i="2"/>
  <c r="Z217" i="2"/>
  <c r="Z218" i="2"/>
  <c r="Z219" i="2"/>
  <c r="Z220" i="2"/>
  <c r="Z221" i="2"/>
  <c r="Z222" i="2"/>
  <c r="Z223" i="2"/>
  <c r="Z225" i="2"/>
  <c r="Z226" i="2"/>
  <c r="Z227" i="2"/>
  <c r="Z228" i="2"/>
  <c r="Z229" i="2"/>
  <c r="Z230" i="2"/>
  <c r="Z231" i="2"/>
  <c r="Z232" i="2"/>
  <c r="Z233" i="2"/>
  <c r="Z234" i="2"/>
  <c r="Z235" i="2"/>
  <c r="Z236" i="2"/>
  <c r="Z237" i="2"/>
  <c r="Z238" i="2"/>
  <c r="Z239" i="2"/>
  <c r="Z240" i="2"/>
  <c r="Z241" i="2"/>
  <c r="Z242" i="2"/>
  <c r="Z243" i="2"/>
  <c r="Z244" i="2"/>
  <c r="Z245" i="2"/>
  <c r="Z246" i="2"/>
  <c r="Z247" i="2"/>
  <c r="Z248" i="2"/>
  <c r="Z249" i="2"/>
  <c r="Z250" i="2"/>
  <c r="Z251" i="2"/>
  <c r="Z252" i="2"/>
  <c r="Z253" i="2"/>
  <c r="Z254" i="2"/>
  <c r="Z256" i="2"/>
  <c r="Z257" i="2"/>
  <c r="Z258" i="2"/>
  <c r="Z259" i="2"/>
  <c r="Z260" i="2"/>
  <c r="Z262" i="2"/>
  <c r="Z263" i="2"/>
  <c r="Z264" i="2"/>
  <c r="Z265" i="2"/>
  <c r="Z266" i="2"/>
  <c r="Z267" i="2"/>
  <c r="Z268" i="2"/>
  <c r="Z269" i="2"/>
  <c r="Z270" i="2"/>
  <c r="Z271" i="2"/>
  <c r="Z272" i="2"/>
  <c r="Z273" i="2"/>
  <c r="Z274" i="2"/>
  <c r="Z275" i="2"/>
  <c r="Z277" i="2"/>
  <c r="Z280" i="2"/>
  <c r="Z281" i="2"/>
  <c r="Z282" i="2"/>
  <c r="Z283" i="2"/>
  <c r="Z284" i="2"/>
  <c r="Z285" i="2"/>
  <c r="Z286" i="2"/>
  <c r="Z287" i="2"/>
  <c r="Z290" i="2"/>
  <c r="Z292" i="2"/>
  <c r="Z294" i="2"/>
  <c r="Z295" i="2"/>
  <c r="Z296" i="2"/>
  <c r="Z297" i="2"/>
  <c r="Z298" i="2"/>
  <c r="Z300" i="2"/>
  <c r="Z301" i="2"/>
  <c r="Z303" i="2"/>
  <c r="Z304" i="2"/>
  <c r="Z305" i="2"/>
  <c r="Z308" i="2"/>
  <c r="Z309" i="2"/>
  <c r="Z310" i="2"/>
  <c r="Z311" i="2"/>
  <c r="Z312" i="2"/>
  <c r="Z314" i="2"/>
  <c r="Z315" i="2"/>
  <c r="Z316" i="2"/>
  <c r="Z318" i="2"/>
  <c r="Z319" i="2"/>
  <c r="Z321" i="2"/>
  <c r="Z322" i="2"/>
  <c r="Z323" i="2"/>
  <c r="Z324" i="2"/>
  <c r="Z325" i="2"/>
  <c r="Z326" i="2"/>
  <c r="Z328" i="2"/>
  <c r="Z329" i="2"/>
  <c r="Z330" i="2"/>
  <c r="Z331" i="2"/>
  <c r="Z332" i="2"/>
  <c r="Z334" i="2"/>
  <c r="Z335" i="2"/>
  <c r="Z336" i="2"/>
  <c r="Z337" i="2"/>
  <c r="Z338" i="2"/>
  <c r="Z342" i="2"/>
  <c r="Z343" i="2"/>
  <c r="Z344" i="2"/>
  <c r="Z346" i="2"/>
  <c r="Z347" i="2"/>
  <c r="Z348" i="2"/>
  <c r="Z350" i="2"/>
  <c r="Z351" i="2"/>
  <c r="Z352" i="2"/>
  <c r="Z353" i="2"/>
  <c r="Z354" i="2"/>
  <c r="Z355" i="2"/>
  <c r="Z356" i="2"/>
  <c r="Z357" i="2"/>
  <c r="Z358" i="2"/>
  <c r="Z359" i="2"/>
  <c r="Z360" i="2"/>
  <c r="Z361" i="2"/>
  <c r="Z362" i="2"/>
  <c r="Z363" i="2"/>
  <c r="Z364" i="2"/>
  <c r="Z365" i="2"/>
  <c r="Z366" i="2"/>
  <c r="Z367" i="2"/>
  <c r="Z368" i="2"/>
  <c r="Z369" i="2"/>
  <c r="Z371" i="2"/>
  <c r="Z372" i="2"/>
  <c r="Z373" i="2"/>
  <c r="Z374" i="2"/>
  <c r="Z375" i="2"/>
  <c r="Z376" i="2"/>
  <c r="Z379" i="2"/>
  <c r="Z381" i="2"/>
  <c r="Z385" i="2"/>
  <c r="Z387" i="2"/>
  <c r="Z388" i="2"/>
  <c r="Z389" i="2"/>
  <c r="Z390" i="2"/>
  <c r="Z392" i="2"/>
  <c r="Z393" i="2"/>
  <c r="Z396" i="2"/>
  <c r="Z397" i="2"/>
  <c r="Z399" i="2"/>
  <c r="Z402" i="2"/>
  <c r="Z403" i="2"/>
  <c r="Z404" i="2"/>
  <c r="Z405" i="2"/>
  <c r="Z406" i="2"/>
  <c r="Z407" i="2"/>
  <c r="Z408" i="2"/>
  <c r="Z409" i="2"/>
  <c r="Z410" i="2"/>
  <c r="Z411" i="2"/>
  <c r="Z412" i="2"/>
  <c r="Z413" i="2"/>
  <c r="Z414" i="2"/>
  <c r="Z415" i="2"/>
  <c r="Z416" i="2"/>
  <c r="Z417" i="2"/>
  <c r="Z418" i="2"/>
  <c r="Z419" i="2"/>
  <c r="Z420" i="2"/>
  <c r="Z421" i="2"/>
  <c r="Z422" i="2"/>
  <c r="Z423" i="2"/>
  <c r="Z424" i="2"/>
  <c r="Z425" i="2"/>
  <c r="Z426" i="2"/>
  <c r="Z427" i="2"/>
  <c r="Z428" i="2"/>
  <c r="Z429" i="2"/>
  <c r="Z430" i="2"/>
  <c r="Z431" i="2"/>
  <c r="Z432" i="2"/>
  <c r="Z433" i="2"/>
  <c r="Z435" i="2"/>
  <c r="Z436" i="2"/>
  <c r="Z437" i="2"/>
  <c r="Z440" i="2"/>
  <c r="Z441" i="2"/>
  <c r="Z443" i="2"/>
  <c r="Z447" i="2"/>
  <c r="Z448" i="2"/>
  <c r="Z449" i="2"/>
  <c r="Z450" i="2"/>
  <c r="Z452" i="2"/>
  <c r="Z453" i="2"/>
  <c r="Z454" i="2"/>
  <c r="Z456" i="2"/>
  <c r="Z457" i="2"/>
  <c r="Z458" i="2"/>
  <c r="Z459" i="2"/>
  <c r="Z460" i="2"/>
  <c r="Z462" i="2"/>
  <c r="Z463" i="2"/>
  <c r="Z465" i="2"/>
  <c r="Z467" i="2"/>
  <c r="Z468" i="2"/>
  <c r="Z469" i="2"/>
  <c r="Z470" i="2"/>
  <c r="Z475" i="2"/>
  <c r="Z476" i="2"/>
  <c r="Z477" i="2"/>
  <c r="Z478" i="2"/>
  <c r="Z479" i="2"/>
  <c r="Z480" i="2"/>
  <c r="Z481" i="2"/>
  <c r="Z483" i="2"/>
  <c r="Z484" i="2"/>
  <c r="Z486" i="2"/>
  <c r="Z487" i="2"/>
  <c r="Z488" i="2"/>
  <c r="Z489" i="2"/>
  <c r="Z490" i="2"/>
  <c r="Z491" i="2"/>
  <c r="Z492" i="2"/>
  <c r="Z494" i="2"/>
  <c r="Z495" i="2"/>
  <c r="Z496" i="2"/>
  <c r="Z497" i="2"/>
  <c r="Z499" i="2"/>
  <c r="Z500" i="2"/>
  <c r="Z501" i="2"/>
  <c r="Z502" i="2"/>
  <c r="Z503" i="2"/>
  <c r="Z504" i="2"/>
  <c r="Z505" i="2"/>
  <c r="Z507" i="2"/>
  <c r="Z508" i="2"/>
  <c r="Z509" i="2"/>
  <c r="Z511" i="2"/>
  <c r="Z512" i="2"/>
  <c r="Z513" i="2"/>
  <c r="Z514" i="2"/>
  <c r="Z515" i="2"/>
  <c r="Z516" i="2"/>
  <c r="Z518" i="2"/>
  <c r="Z519" i="2"/>
  <c r="Z520" i="2"/>
  <c r="Z521" i="2"/>
  <c r="Z522" i="2"/>
  <c r="Z525" i="2"/>
  <c r="Z526" i="2"/>
  <c r="Z528" i="2"/>
  <c r="Z529" i="2"/>
  <c r="Z530" i="2"/>
  <c r="Z531" i="2"/>
  <c r="Z532" i="2"/>
  <c r="Z533" i="2"/>
  <c r="Z534" i="2"/>
  <c r="Z535" i="2"/>
  <c r="Z536" i="2"/>
  <c r="Z537" i="2"/>
  <c r="Z538" i="2"/>
  <c r="Z539" i="2"/>
  <c r="Z540" i="2"/>
  <c r="Z541" i="2"/>
  <c r="Z542" i="2"/>
  <c r="Z543" i="2"/>
  <c r="Z544" i="2"/>
  <c r="Z546" i="2"/>
  <c r="Z548" i="2"/>
  <c r="Z549" i="2"/>
  <c r="Z550" i="2"/>
  <c r="Z551" i="2"/>
  <c r="Z552" i="2"/>
  <c r="Z553" i="2"/>
  <c r="Z554" i="2"/>
  <c r="Z555" i="2"/>
  <c r="Z556" i="2"/>
  <c r="Z558" i="2"/>
  <c r="Z560" i="2"/>
  <c r="Z561" i="2"/>
  <c r="Z562" i="2"/>
  <c r="Z563" i="2"/>
  <c r="Z564" i="2"/>
  <c r="Z565" i="2"/>
  <c r="Z566" i="2"/>
  <c r="Z567" i="2"/>
  <c r="Z568" i="2"/>
  <c r="Z569" i="2"/>
  <c r="Z570" i="2"/>
  <c r="Z571" i="2"/>
  <c r="Z572" i="2"/>
  <c r="Z573" i="2"/>
  <c r="Z574" i="2"/>
  <c r="Z575" i="2"/>
  <c r="Z576" i="2"/>
  <c r="Z577" i="2"/>
  <c r="Z578" i="2"/>
  <c r="Z581" i="2"/>
  <c r="Z582" i="2"/>
  <c r="Z583" i="2"/>
  <c r="Z584" i="2"/>
  <c r="Z585" i="2"/>
  <c r="Z586" i="2"/>
  <c r="Z587" i="2"/>
  <c r="Z589" i="2"/>
  <c r="Z591" i="2"/>
  <c r="Z592" i="2"/>
  <c r="Z594" i="2"/>
  <c r="Z595" i="2"/>
  <c r="Z596" i="2"/>
  <c r="Z597" i="2"/>
  <c r="Z598" i="2"/>
  <c r="Z599" i="2"/>
  <c r="Z600" i="2"/>
  <c r="Z601" i="2"/>
  <c r="Z602" i="2"/>
  <c r="Z603" i="2"/>
  <c r="Z604" i="2"/>
  <c r="Z606" i="2"/>
  <c r="Z609" i="2"/>
  <c r="Z611" i="2"/>
  <c r="Z613" i="2"/>
  <c r="Z615" i="2"/>
  <c r="Z617" i="2"/>
  <c r="Z619" i="2"/>
  <c r="Z620" i="2"/>
  <c r="Z621" i="2"/>
  <c r="Z623" i="2"/>
  <c r="Z624" i="2"/>
  <c r="Z626" i="2"/>
  <c r="Z630" i="2"/>
  <c r="Z632" i="2"/>
  <c r="Z634" i="2"/>
  <c r="Z635" i="2"/>
  <c r="Z637" i="2"/>
  <c r="Z638" i="2"/>
  <c r="Z639" i="2"/>
  <c r="Z640" i="2"/>
  <c r="Z641" i="2"/>
  <c r="Z642" i="2"/>
  <c r="Z643" i="2"/>
  <c r="Z644" i="2"/>
  <c r="Z646" i="2"/>
  <c r="Z647" i="2"/>
  <c r="Z649" i="2"/>
  <c r="Z650" i="2"/>
  <c r="Z651" i="2"/>
  <c r="Z652" i="2"/>
  <c r="Z653" i="2"/>
  <c r="Z654" i="2"/>
  <c r="Z655" i="2"/>
  <c r="Z656" i="2"/>
  <c r="Z657" i="2"/>
  <c r="Z659" i="2"/>
  <c r="Z660" i="2"/>
  <c r="Z662" i="2"/>
  <c r="Z663" i="2"/>
  <c r="Z666" i="2"/>
  <c r="Z667" i="2"/>
  <c r="Z668" i="2"/>
  <c r="Z669" i="2"/>
  <c r="Z670" i="2"/>
  <c r="Z671" i="2"/>
  <c r="Z672" i="2"/>
  <c r="Z673" i="2"/>
  <c r="Z674" i="2"/>
  <c r="Z676" i="2"/>
  <c r="Z677" i="2"/>
  <c r="Z678" i="2"/>
  <c r="Z679" i="2"/>
  <c r="Z680" i="2"/>
  <c r="Z681" i="2"/>
  <c r="Z682" i="2"/>
  <c r="Z683" i="2"/>
  <c r="Z684" i="2"/>
  <c r="Z685" i="2"/>
  <c r="Z686" i="2"/>
  <c r="Z689" i="2"/>
  <c r="Z690" i="2"/>
  <c r="Z691" i="2"/>
  <c r="Z692" i="2"/>
  <c r="Z693" i="2"/>
  <c r="Z694" i="2"/>
  <c r="Z695" i="2"/>
  <c r="Z698" i="2"/>
  <c r="Z699" i="2"/>
  <c r="Z700" i="2"/>
  <c r="Z702" i="2"/>
  <c r="Z703" i="2"/>
  <c r="Z706" i="2"/>
  <c r="Z707" i="2"/>
  <c r="Z708" i="2"/>
  <c r="Z710" i="2"/>
  <c r="Z711" i="2"/>
  <c r="Z712" i="2"/>
  <c r="Z713" i="2"/>
  <c r="Z714" i="2"/>
  <c r="Z715" i="2"/>
  <c r="Z716" i="2"/>
  <c r="Z718" i="2"/>
  <c r="Z719" i="2"/>
  <c r="Z720" i="2"/>
  <c r="Z721" i="2"/>
  <c r="Z722" i="2"/>
  <c r="Z723" i="2"/>
  <c r="Z724" i="2"/>
  <c r="Z725" i="2"/>
  <c r="Z726" i="2"/>
  <c r="Z727" i="2"/>
  <c r="Z728" i="2"/>
  <c r="Z733" i="2"/>
  <c r="Z734" i="2"/>
  <c r="Z737" i="2"/>
  <c r="Z738" i="2"/>
  <c r="Z740" i="2"/>
  <c r="Z741" i="2"/>
  <c r="Z742" i="2"/>
  <c r="Z744" i="2"/>
  <c r="Z745" i="2"/>
  <c r="Z746" i="2"/>
  <c r="Z747" i="2"/>
  <c r="Z748" i="2"/>
  <c r="Z749" i="2"/>
  <c r="Z750" i="2"/>
  <c r="Z751" i="2"/>
  <c r="Z753" i="2"/>
  <c r="Z754" i="2"/>
  <c r="Z755" i="2"/>
  <c r="Z756" i="2"/>
  <c r="Z757" i="2"/>
  <c r="Z758" i="2"/>
  <c r="Z759" i="2"/>
  <c r="Z760" i="2"/>
  <c r="Z761" i="2"/>
  <c r="Z762" i="2"/>
  <c r="Z763" i="2"/>
  <c r="Z765" i="2"/>
  <c r="Z766" i="2"/>
  <c r="Z767" i="2"/>
  <c r="Z768" i="2"/>
  <c r="Z769" i="2"/>
  <c r="Z770" i="2"/>
  <c r="Z771" i="2"/>
  <c r="Z772" i="2"/>
  <c r="Z773" i="2"/>
  <c r="Z774" i="2"/>
  <c r="Z777" i="2"/>
  <c r="Z779" i="2"/>
  <c r="Z780" i="2"/>
  <c r="Z781" i="2"/>
  <c r="Z782" i="2"/>
  <c r="Z783" i="2"/>
  <c r="Z784" i="2"/>
  <c r="Z785" i="2"/>
  <c r="Z786" i="2"/>
  <c r="Z787" i="2"/>
  <c r="Z788" i="2"/>
  <c r="Z789" i="2"/>
  <c r="Z792" i="2"/>
  <c r="Z793" i="2"/>
  <c r="Z794" i="2"/>
  <c r="Z795" i="2"/>
  <c r="Z796" i="2"/>
  <c r="Z797" i="2"/>
  <c r="Z798" i="2"/>
  <c r="Z799" i="2"/>
  <c r="Z800" i="2"/>
  <c r="Z801" i="2"/>
  <c r="Z802" i="2"/>
  <c r="Z803" i="2"/>
  <c r="Z804" i="2"/>
  <c r="Z805" i="2"/>
  <c r="Z806" i="2"/>
  <c r="Z807" i="2"/>
  <c r="Z808" i="2"/>
  <c r="Z809" i="2"/>
  <c r="Z810" i="2"/>
  <c r="Z812" i="2"/>
  <c r="Z813" i="2"/>
  <c r="Z814" i="2"/>
  <c r="Z815" i="2"/>
  <c r="Z816" i="2"/>
  <c r="Z818" i="2"/>
  <c r="Z819" i="2"/>
  <c r="Z820" i="2"/>
  <c r="Z821" i="2"/>
  <c r="Z822" i="2"/>
  <c r="Z823" i="2"/>
  <c r="Z824" i="2"/>
  <c r="Z826" i="2"/>
  <c r="Z827" i="2"/>
  <c r="Z828" i="2"/>
  <c r="Z830" i="2"/>
  <c r="Z831" i="2"/>
  <c r="Z833" i="2"/>
  <c r="Z834" i="2"/>
  <c r="Z835" i="2"/>
  <c r="Z836" i="2"/>
  <c r="Z837" i="2"/>
  <c r="Z838" i="2"/>
  <c r="Z839" i="2"/>
  <c r="Z841" i="2"/>
  <c r="Z842" i="2"/>
  <c r="Z843" i="2"/>
  <c r="Z844" i="2"/>
  <c r="Z845" i="2"/>
  <c r="Z846" i="2"/>
  <c r="Z848" i="2"/>
  <c r="Z849" i="2"/>
  <c r="Z850" i="2"/>
  <c r="Z851" i="2"/>
  <c r="Z854" i="2"/>
  <c r="Z855" i="2"/>
  <c r="Z856" i="2"/>
  <c r="Z857" i="2"/>
  <c r="Z858" i="2"/>
  <c r="Z859" i="2"/>
  <c r="Z860" i="2"/>
  <c r="Z861" i="2"/>
  <c r="Z863" i="2"/>
  <c r="Z864" i="2"/>
  <c r="Z866" i="2"/>
  <c r="Z868" i="2"/>
  <c r="Z869" i="2"/>
  <c r="Z870" i="2"/>
  <c r="Z871" i="2"/>
  <c r="Z873" i="2"/>
  <c r="Z874" i="2"/>
  <c r="Z876" i="2"/>
  <c r="Z878" i="2"/>
  <c r="Z879" i="2"/>
  <c r="Z880" i="2"/>
  <c r="Z881" i="2"/>
  <c r="Z882" i="2"/>
  <c r="Z883" i="2"/>
  <c r="Z884" i="2"/>
  <c r="Z885" i="2"/>
  <c r="Z888" i="2"/>
  <c r="Z890" i="2"/>
  <c r="Z892" i="2"/>
  <c r="Z894" i="2"/>
  <c r="Z895" i="2"/>
  <c r="Z897" i="2"/>
  <c r="Z898" i="2"/>
  <c r="Z899" i="2"/>
  <c r="Z900" i="2"/>
  <c r="Z901" i="2"/>
  <c r="Z902" i="2"/>
  <c r="Z903" i="2"/>
  <c r="Z904" i="2"/>
  <c r="Z906" i="2"/>
  <c r="Z907" i="2"/>
  <c r="Z908" i="2"/>
  <c r="Z909" i="2"/>
  <c r="Z910" i="2"/>
  <c r="Z912" i="2"/>
  <c r="Z913" i="2"/>
  <c r="Z914" i="2"/>
  <c r="Z917" i="2"/>
  <c r="Z918" i="2"/>
  <c r="Z919" i="2"/>
  <c r="Z922" i="2"/>
  <c r="Z923" i="2"/>
  <c r="Z924" i="2"/>
  <c r="Z926" i="2"/>
  <c r="Z927" i="2"/>
  <c r="Z928" i="2"/>
  <c r="Z929" i="2"/>
  <c r="Z931" i="2"/>
  <c r="Z933" i="2"/>
  <c r="Z934" i="2"/>
  <c r="Z935" i="2"/>
  <c r="Z936" i="2"/>
  <c r="Z938" i="2"/>
  <c r="Z939" i="2"/>
  <c r="Z940" i="2"/>
  <c r="Z941" i="2"/>
  <c r="Z942" i="2"/>
  <c r="Z943" i="2"/>
  <c r="Z944" i="2"/>
  <c r="Z946" i="2"/>
  <c r="Z947" i="2"/>
  <c r="Z948" i="2"/>
  <c r="Z949" i="2"/>
  <c r="Z950" i="2"/>
  <c r="Z951" i="2"/>
  <c r="Z952" i="2"/>
  <c r="Z953" i="2"/>
  <c r="Z954" i="2"/>
  <c r="Z955" i="2"/>
  <c r="Z956" i="2"/>
  <c r="Z957" i="2"/>
  <c r="Z958" i="2"/>
  <c r="Z960" i="2"/>
  <c r="Z961" i="2"/>
  <c r="Z962" i="2"/>
  <c r="Z963" i="2"/>
  <c r="Z964" i="2"/>
  <c r="Z965" i="2"/>
  <c r="Z967" i="2"/>
  <c r="Z971" i="2"/>
  <c r="Z973" i="2"/>
  <c r="Z974" i="2"/>
  <c r="Z975" i="2"/>
  <c r="Z976" i="2"/>
  <c r="Z978" i="2"/>
  <c r="Z979" i="2"/>
  <c r="Z980" i="2"/>
  <c r="Z981" i="2"/>
  <c r="Z983" i="2"/>
  <c r="Z984" i="2"/>
  <c r="Z985" i="2"/>
  <c r="Z986" i="2"/>
  <c r="Z987" i="2"/>
  <c r="Z988" i="2"/>
  <c r="Z989" i="2"/>
  <c r="Z990" i="2"/>
  <c r="Z991" i="2"/>
  <c r="Z992" i="2"/>
  <c r="Z994" i="2"/>
  <c r="Z995" i="2"/>
  <c r="Z998" i="2"/>
  <c r="Z1000" i="2"/>
  <c r="Z1001" i="2"/>
  <c r="Z1003" i="2"/>
  <c r="Z1004" i="2"/>
  <c r="Z1005" i="2"/>
  <c r="Z1006" i="2"/>
  <c r="Z1007" i="2"/>
  <c r="Z1008" i="2"/>
  <c r="Z1009" i="2"/>
  <c r="Z1010" i="2"/>
  <c r="Z1011" i="2"/>
  <c r="Z1013" i="2"/>
  <c r="Z1015" i="2"/>
  <c r="Z1016" i="2"/>
  <c r="Z1017" i="2"/>
  <c r="Z1018" i="2"/>
  <c r="Z1020" i="2"/>
  <c r="Z1023" i="2"/>
  <c r="Z1029" i="2"/>
  <c r="Z1030" i="2"/>
  <c r="Z1032" i="2"/>
  <c r="Z1033" i="2"/>
  <c r="Z1034" i="2"/>
  <c r="Z1036" i="2"/>
  <c r="Z1037" i="2"/>
  <c r="Z1040" i="2"/>
  <c r="Z1042" i="2"/>
  <c r="Z1043" i="2"/>
  <c r="Z1044" i="2"/>
  <c r="Z1045" i="2"/>
  <c r="Z1046" i="2"/>
  <c r="Z1047" i="2"/>
  <c r="Z1048" i="2"/>
  <c r="Z1049" i="2"/>
  <c r="Z1051" i="2"/>
  <c r="Z1053" i="2"/>
  <c r="Z1054" i="2"/>
  <c r="Z1055" i="2"/>
  <c r="Z1056" i="2"/>
  <c r="Z1057" i="2"/>
  <c r="Z1061" i="2"/>
  <c r="Z1063" i="2"/>
  <c r="Z1065" i="2"/>
  <c r="Z1066" i="2"/>
  <c r="Z1067" i="2"/>
  <c r="Z1071" i="2"/>
  <c r="Z1072" i="2"/>
  <c r="Z1073" i="2"/>
  <c r="Z1074" i="2"/>
  <c r="Z1076" i="2"/>
  <c r="Z1077" i="2"/>
  <c r="Z1078" i="2"/>
  <c r="Z1079" i="2"/>
  <c r="Z1080" i="2"/>
  <c r="Z1081" i="2"/>
  <c r="Z1082" i="2"/>
  <c r="Z1083" i="2"/>
  <c r="Z1084" i="2"/>
  <c r="Z1086" i="2"/>
  <c r="Z1087" i="2"/>
  <c r="Z1088" i="2"/>
  <c r="Z1089" i="2"/>
  <c r="Z1090" i="2"/>
  <c r="Z1092" i="2"/>
  <c r="Z1093" i="2"/>
  <c r="Z1094" i="2"/>
  <c r="Z1095" i="2"/>
  <c r="Z1096" i="2"/>
  <c r="Z1097" i="2"/>
  <c r="Z1098" i="2"/>
  <c r="Z1099" i="2"/>
  <c r="Z1100" i="2"/>
  <c r="Z1101" i="2"/>
  <c r="Z1102" i="2"/>
  <c r="Z1103" i="2"/>
  <c r="Z1104" i="2"/>
  <c r="Z1105" i="2"/>
  <c r="Z1106" i="2"/>
  <c r="Z1107" i="2"/>
  <c r="Z1108" i="2"/>
  <c r="Z1110" i="2"/>
  <c r="Z1111" i="2"/>
  <c r="Z1112" i="2"/>
  <c r="Z1113" i="2"/>
  <c r="Z1114" i="2"/>
  <c r="Z1115" i="2"/>
  <c r="Z1116" i="2"/>
  <c r="Z1117" i="2"/>
  <c r="Z1120" i="2"/>
  <c r="Z1121" i="2"/>
  <c r="Z1122" i="2"/>
  <c r="Z1123" i="2"/>
  <c r="Z1124" i="2"/>
  <c r="Z1125" i="2"/>
  <c r="Z1127" i="2"/>
  <c r="Z1129" i="2"/>
  <c r="Z1130" i="2"/>
  <c r="Z1131" i="2"/>
  <c r="Z1132" i="2"/>
  <c r="Z1133" i="2"/>
  <c r="Z1134" i="2"/>
  <c r="Z1135" i="2"/>
  <c r="Z1137" i="2"/>
  <c r="Z1138" i="2"/>
  <c r="Z1139" i="2"/>
  <c r="Z1140" i="2"/>
  <c r="Z1141" i="2"/>
  <c r="Z1142" i="2"/>
  <c r="Z1143" i="2"/>
  <c r="Z1144" i="2"/>
  <c r="Z1145" i="2"/>
  <c r="Z1146" i="2"/>
  <c r="Z1147" i="2"/>
  <c r="Z1148" i="2"/>
  <c r="Z1149" i="2"/>
  <c r="Z1150" i="2"/>
  <c r="Z1151" i="2"/>
  <c r="Z1152" i="2"/>
  <c r="Z1153" i="2"/>
  <c r="Z1154" i="2"/>
  <c r="Z1155" i="2"/>
  <c r="Z1156" i="2"/>
  <c r="Z1157" i="2"/>
  <c r="Z1159" i="2"/>
  <c r="Z1160" i="2"/>
  <c r="Z1161" i="2"/>
  <c r="Z1162" i="2"/>
  <c r="Z1163" i="2"/>
  <c r="Z1165" i="2"/>
  <c r="Z1166" i="2"/>
  <c r="Z1167" i="2"/>
  <c r="Z1169" i="2"/>
  <c r="Z1171" i="2"/>
  <c r="Z1172" i="2"/>
  <c r="Z1173" i="2"/>
  <c r="Z1175" i="2"/>
  <c r="Z1177" i="2"/>
  <c r="Z1178" i="2"/>
  <c r="Z1179" i="2"/>
  <c r="Z1181" i="2"/>
  <c r="Z1184" i="2"/>
  <c r="Z1185" i="2"/>
  <c r="Z1186" i="2"/>
  <c r="Z1187" i="2"/>
  <c r="Z1188" i="2"/>
  <c r="Z1190" i="2"/>
  <c r="Z1191" i="2"/>
  <c r="Z1194" i="2"/>
  <c r="Z1195" i="2"/>
  <c r="Z1197" i="2"/>
  <c r="Z1199" i="2"/>
  <c r="Z1200" i="2"/>
  <c r="Z1201" i="2"/>
  <c r="Z1203" i="2"/>
  <c r="Z1204" i="2"/>
  <c r="Z1205" i="2"/>
  <c r="Z1207" i="2"/>
  <c r="Z1208" i="2"/>
  <c r="Z1209" i="2"/>
  <c r="Z1212" i="2"/>
  <c r="Z1215" i="2"/>
  <c r="Z1218" i="2"/>
  <c r="Z1220" i="2"/>
  <c r="Z1221" i="2"/>
  <c r="Z1222" i="2"/>
  <c r="Z1223" i="2"/>
  <c r="Z1224" i="2"/>
  <c r="Z1225" i="2"/>
  <c r="Z1226" i="2"/>
  <c r="Z1227" i="2"/>
  <c r="Z1228" i="2"/>
  <c r="Z1229" i="2"/>
  <c r="Z1230" i="2"/>
  <c r="Z1231" i="2"/>
  <c r="Z1232" i="2"/>
  <c r="Z1233" i="2"/>
  <c r="Z1234" i="2"/>
  <c r="Z1235" i="2"/>
  <c r="Z1236" i="2"/>
  <c r="Z1237" i="2"/>
  <c r="Z1238" i="2"/>
  <c r="Z1239" i="2"/>
  <c r="Z1240" i="2"/>
  <c r="Z1241" i="2"/>
  <c r="Z1242" i="2"/>
  <c r="Z1244" i="2"/>
  <c r="Z1246" i="2"/>
  <c r="Z1247" i="2"/>
  <c r="Z1248" i="2"/>
  <c r="Z1249" i="2"/>
  <c r="Z1250" i="2"/>
  <c r="Z1251" i="2"/>
  <c r="Z1252" i="2"/>
  <c r="Z1253" i="2"/>
  <c r="Z1254" i="2"/>
  <c r="Z1256" i="2"/>
  <c r="Z1257" i="2"/>
  <c r="Z1258" i="2"/>
  <c r="Z1259" i="2"/>
  <c r="Z1261" i="2"/>
  <c r="Z1262" i="2"/>
  <c r="Z1263" i="2"/>
  <c r="Z1264" i="2"/>
  <c r="Z1265" i="2"/>
  <c r="Z1266" i="2"/>
  <c r="Z1267" i="2"/>
  <c r="Z1268" i="2"/>
  <c r="Z1269" i="2"/>
  <c r="Z1270" i="2"/>
  <c r="Z1271" i="2"/>
  <c r="Z1272" i="2"/>
  <c r="Z1273" i="2"/>
  <c r="Z1274" i="2"/>
  <c r="Z1275" i="2"/>
  <c r="Z1276" i="2"/>
  <c r="Z1278" i="2"/>
  <c r="Z1279" i="2"/>
  <c r="Z1280" i="2"/>
  <c r="Z1281" i="2"/>
  <c r="Z1282" i="2"/>
  <c r="Z1283" i="2"/>
  <c r="Z1284" i="2"/>
  <c r="Z1285" i="2"/>
  <c r="Z1286" i="2"/>
  <c r="Z1287" i="2"/>
  <c r="Z1288" i="2"/>
  <c r="Z1289" i="2"/>
  <c r="Z1291" i="2"/>
  <c r="Z1292" i="2"/>
  <c r="Z1293" i="2"/>
  <c r="Z1294" i="2"/>
  <c r="Z1296" i="2"/>
  <c r="Z1297" i="2"/>
  <c r="Z1298" i="2"/>
  <c r="Z1299" i="2"/>
  <c r="Z1301" i="2"/>
  <c r="Z1303" i="2"/>
  <c r="Z1304" i="2"/>
  <c r="Z1305" i="2"/>
  <c r="Z1306" i="2"/>
  <c r="Z1307" i="2"/>
  <c r="Z1308" i="2"/>
  <c r="Z1309" i="2"/>
  <c r="Z1310" i="2"/>
  <c r="Z1311" i="2"/>
  <c r="Z1313" i="2"/>
  <c r="Z1314" i="2"/>
  <c r="Z1315" i="2"/>
  <c r="Z1316" i="2"/>
  <c r="Z1317" i="2"/>
  <c r="Z1318" i="2"/>
  <c r="Z1319" i="2"/>
  <c r="Z1320" i="2"/>
  <c r="Z1321" i="2"/>
  <c r="Z1322" i="2"/>
  <c r="Z1323" i="2"/>
  <c r="Z1324" i="2"/>
  <c r="Z1325" i="2"/>
  <c r="Z1326" i="2"/>
  <c r="Z1327" i="2"/>
  <c r="Z1328" i="2"/>
  <c r="Z1330" i="2"/>
  <c r="Z1331" i="2"/>
  <c r="Z1333" i="2"/>
  <c r="Z1336" i="2"/>
  <c r="Z1337" i="2"/>
  <c r="Z1338" i="2"/>
  <c r="Z1339" i="2"/>
  <c r="Y2" i="2"/>
  <c r="Y4" i="2"/>
  <c r="Y5" i="2"/>
  <c r="Y6" i="2"/>
  <c r="Y7" i="2"/>
  <c r="Y8" i="2"/>
  <c r="Y9" i="2"/>
  <c r="Y10" i="2"/>
  <c r="Y12" i="2"/>
  <c r="Y13" i="2"/>
  <c r="Y14" i="2"/>
  <c r="Y15" i="2"/>
  <c r="Y17" i="2"/>
  <c r="Y21" i="2"/>
  <c r="Y23" i="2"/>
  <c r="Y24" i="2"/>
  <c r="Y25" i="2"/>
  <c r="Y27" i="2"/>
  <c r="Y28" i="2"/>
  <c r="Y29" i="2"/>
  <c r="Y32" i="2"/>
  <c r="Y33" i="2"/>
  <c r="Y34" i="2"/>
  <c r="Y35" i="2"/>
  <c r="Y37" i="2"/>
  <c r="Y38" i="2"/>
  <c r="Y39" i="2"/>
  <c r="Y41" i="2"/>
  <c r="Y44" i="2"/>
  <c r="Y45" i="2"/>
  <c r="Y46" i="2"/>
  <c r="Y49" i="2"/>
  <c r="Y50" i="2"/>
  <c r="Y51" i="2"/>
  <c r="Y52" i="2"/>
  <c r="Y53" i="2"/>
  <c r="Y54" i="2"/>
  <c r="Y55" i="2"/>
  <c r="Y57" i="2"/>
  <c r="Y58" i="2"/>
  <c r="Y59" i="2"/>
  <c r="Y60" i="2"/>
  <c r="Y61" i="2"/>
  <c r="Y62" i="2"/>
  <c r="Y63" i="2"/>
  <c r="Y64" i="2"/>
  <c r="Y65" i="2"/>
  <c r="Y67" i="2"/>
  <c r="Y68" i="2"/>
  <c r="Y69" i="2"/>
  <c r="Y70" i="2"/>
  <c r="Y71" i="2"/>
  <c r="Y72" i="2"/>
  <c r="Y74" i="2"/>
  <c r="Y75" i="2"/>
  <c r="Y76" i="2"/>
  <c r="Y77" i="2"/>
  <c r="Y78" i="2"/>
  <c r="Y79" i="2"/>
  <c r="Y80" i="2"/>
  <c r="Y82" i="2"/>
  <c r="Y83" i="2"/>
  <c r="Y85" i="2"/>
  <c r="Y86" i="2"/>
  <c r="Y87" i="2"/>
  <c r="Y88" i="2"/>
  <c r="Y89" i="2"/>
  <c r="Y90" i="2"/>
  <c r="Y91" i="2"/>
  <c r="Y92" i="2"/>
  <c r="Y94" i="2"/>
  <c r="Y96" i="2"/>
  <c r="Y97" i="2"/>
  <c r="Y98" i="2"/>
  <c r="Y99" i="2"/>
  <c r="Y100" i="2"/>
  <c r="Y101" i="2"/>
  <c r="Y102" i="2"/>
  <c r="Y103" i="2"/>
  <c r="Y104" i="2"/>
  <c r="Y106" i="2"/>
  <c r="Y107" i="2"/>
  <c r="Y109" i="2"/>
  <c r="Y110" i="2"/>
  <c r="Y111" i="2"/>
  <c r="Y112" i="2"/>
  <c r="Y113" i="2"/>
  <c r="Y115" i="2"/>
  <c r="Y116" i="2"/>
  <c r="Y117" i="2"/>
  <c r="Y118" i="2"/>
  <c r="Y119" i="2"/>
  <c r="Y122" i="2"/>
  <c r="Y123" i="2"/>
  <c r="Y125" i="2"/>
  <c r="Y127" i="2"/>
  <c r="Y128" i="2"/>
  <c r="Y130" i="2"/>
  <c r="Y132" i="2"/>
  <c r="Y133" i="2"/>
  <c r="Y136" i="2"/>
  <c r="Y137" i="2"/>
  <c r="Y138" i="2"/>
  <c r="Y139" i="2"/>
  <c r="Y140" i="2"/>
  <c r="Y141" i="2"/>
  <c r="Y142" i="2"/>
  <c r="Y143" i="2"/>
  <c r="Y144" i="2"/>
  <c r="Y145" i="2"/>
  <c r="Y146" i="2"/>
  <c r="Y147" i="2"/>
  <c r="Y148" i="2"/>
  <c r="Y149" i="2"/>
  <c r="Y150" i="2"/>
  <c r="Y153" i="2"/>
  <c r="Y155" i="2"/>
  <c r="Y156" i="2"/>
  <c r="Y157" i="2"/>
  <c r="Y158" i="2"/>
  <c r="Y159" i="2"/>
  <c r="Y160" i="2"/>
  <c r="Y161" i="2"/>
  <c r="Y163" i="2"/>
  <c r="Y164" i="2"/>
  <c r="Y165" i="2"/>
  <c r="Y166" i="2"/>
  <c r="Y167" i="2"/>
  <c r="Y168" i="2"/>
  <c r="Y170" i="2"/>
  <c r="Y172" i="2"/>
  <c r="Y174" i="2"/>
  <c r="Y175" i="2"/>
  <c r="Y176" i="2"/>
  <c r="Y177" i="2"/>
  <c r="Y178" i="2"/>
  <c r="Y179" i="2"/>
  <c r="Y181" i="2"/>
  <c r="Y182" i="2"/>
  <c r="Y184" i="2"/>
  <c r="Y185" i="2"/>
  <c r="Y187" i="2"/>
  <c r="Y189" i="2"/>
  <c r="Y190" i="2"/>
  <c r="Y191" i="2"/>
  <c r="Y193" i="2"/>
  <c r="Y194" i="2"/>
  <c r="Y195" i="2"/>
  <c r="Y196" i="2"/>
  <c r="Y198" i="2"/>
  <c r="Y200" i="2"/>
  <c r="Y201" i="2"/>
  <c r="Y202" i="2"/>
  <c r="Y203" i="2"/>
  <c r="Y204" i="2"/>
  <c r="Y205" i="2"/>
  <c r="Y206" i="2"/>
  <c r="Y207" i="2"/>
  <c r="Y208" i="2"/>
  <c r="Y209" i="2"/>
  <c r="Y210" i="2"/>
  <c r="Y211" i="2"/>
  <c r="Y212" i="2"/>
  <c r="Y213" i="2"/>
  <c r="Y214" i="2"/>
  <c r="Y215" i="2"/>
  <c r="Y216" i="2"/>
  <c r="Y217" i="2"/>
  <c r="Y218" i="2"/>
  <c r="Y219" i="2"/>
  <c r="Y220" i="2"/>
  <c r="Y221" i="2"/>
  <c r="Y222" i="2"/>
  <c r="Y223" i="2"/>
  <c r="Y225" i="2"/>
  <c r="Y226" i="2"/>
  <c r="Y227" i="2"/>
  <c r="Y228" i="2"/>
  <c r="Y229" i="2"/>
  <c r="Y230" i="2"/>
  <c r="Y231" i="2"/>
  <c r="Y232" i="2"/>
  <c r="Y233" i="2"/>
  <c r="Y234" i="2"/>
  <c r="Y235" i="2"/>
  <c r="Y236" i="2"/>
  <c r="Y237" i="2"/>
  <c r="Y238" i="2"/>
  <c r="Y239" i="2"/>
  <c r="Y240" i="2"/>
  <c r="Y241" i="2"/>
  <c r="Y242" i="2"/>
  <c r="Y243" i="2"/>
  <c r="Y244" i="2"/>
  <c r="Y245" i="2"/>
  <c r="Y246" i="2"/>
  <c r="Y247" i="2"/>
  <c r="Y248" i="2"/>
  <c r="Y249" i="2"/>
  <c r="Y250" i="2"/>
  <c r="Y251" i="2"/>
  <c r="Y252" i="2"/>
  <c r="Y253" i="2"/>
  <c r="Y254" i="2"/>
  <c r="Y256" i="2"/>
  <c r="Y257" i="2"/>
  <c r="Y258" i="2"/>
  <c r="Y259" i="2"/>
  <c r="Y260" i="2"/>
  <c r="Y262" i="2"/>
  <c r="Y263" i="2"/>
  <c r="Y264" i="2"/>
  <c r="Y265" i="2"/>
  <c r="Y266" i="2"/>
  <c r="Y267" i="2"/>
  <c r="Y268" i="2"/>
  <c r="Y269" i="2"/>
  <c r="Y270" i="2"/>
  <c r="Y271" i="2"/>
  <c r="Y272" i="2"/>
  <c r="Y273" i="2"/>
  <c r="Y274" i="2"/>
  <c r="Y275" i="2"/>
  <c r="Y277" i="2"/>
  <c r="Y280" i="2"/>
  <c r="Y281" i="2"/>
  <c r="Y282" i="2"/>
  <c r="Y283" i="2"/>
  <c r="Y284" i="2"/>
  <c r="Y285" i="2"/>
  <c r="Y286" i="2"/>
  <c r="Y287" i="2"/>
  <c r="Y290" i="2"/>
  <c r="Y292" i="2"/>
  <c r="Y294" i="2"/>
  <c r="Y295" i="2"/>
  <c r="Y296" i="2"/>
  <c r="Y297" i="2"/>
  <c r="Y298" i="2"/>
  <c r="Y300" i="2"/>
  <c r="Y301" i="2"/>
  <c r="Y303" i="2"/>
  <c r="Y304" i="2"/>
  <c r="Y305" i="2"/>
  <c r="Y308" i="2"/>
  <c r="Y309" i="2"/>
  <c r="Y310" i="2"/>
  <c r="Y311" i="2"/>
  <c r="Y312" i="2"/>
  <c r="Y314" i="2"/>
  <c r="Y315" i="2"/>
  <c r="Y316" i="2"/>
  <c r="Y318" i="2"/>
  <c r="Y319" i="2"/>
  <c r="Y321" i="2"/>
  <c r="Y322" i="2"/>
  <c r="Y323" i="2"/>
  <c r="Y324" i="2"/>
  <c r="Y325" i="2"/>
  <c r="Y326" i="2"/>
  <c r="Y328" i="2"/>
  <c r="Y329" i="2"/>
  <c r="Y330" i="2"/>
  <c r="Y331" i="2"/>
  <c r="Y332" i="2"/>
  <c r="Y334" i="2"/>
  <c r="Y335" i="2"/>
  <c r="Y336" i="2"/>
  <c r="Y337" i="2"/>
  <c r="Y338" i="2"/>
  <c r="Y342" i="2"/>
  <c r="Y343" i="2"/>
  <c r="Y344" i="2"/>
  <c r="Y346" i="2"/>
  <c r="Y347" i="2"/>
  <c r="Y348" i="2"/>
  <c r="Y350" i="2"/>
  <c r="Y351" i="2"/>
  <c r="Y352" i="2"/>
  <c r="Y353" i="2"/>
  <c r="Y354" i="2"/>
  <c r="Y355" i="2"/>
  <c r="Y356" i="2"/>
  <c r="Y357" i="2"/>
  <c r="Y358" i="2"/>
  <c r="Y359" i="2"/>
  <c r="Y360" i="2"/>
  <c r="Y361" i="2"/>
  <c r="Y362" i="2"/>
  <c r="Y363" i="2"/>
  <c r="Y364" i="2"/>
  <c r="Y365" i="2"/>
  <c r="Y366" i="2"/>
  <c r="Y367" i="2"/>
  <c r="Y368" i="2"/>
  <c r="Y369" i="2"/>
  <c r="Y371" i="2"/>
  <c r="Y372" i="2"/>
  <c r="Y373" i="2"/>
  <c r="Y374" i="2"/>
  <c r="Y375" i="2"/>
  <c r="Y376" i="2"/>
  <c r="Y379" i="2"/>
  <c r="Y381" i="2"/>
  <c r="Y385" i="2"/>
  <c r="Y387" i="2"/>
  <c r="Y388" i="2"/>
  <c r="Y389" i="2"/>
  <c r="Y390" i="2"/>
  <c r="Y392" i="2"/>
  <c r="Y393" i="2"/>
  <c r="Y396" i="2"/>
  <c r="Y397" i="2"/>
  <c r="Y399" i="2"/>
  <c r="Y402" i="2"/>
  <c r="Y403" i="2"/>
  <c r="Y404" i="2"/>
  <c r="Y405" i="2"/>
  <c r="Y406" i="2"/>
  <c r="Y407" i="2"/>
  <c r="Y408" i="2"/>
  <c r="Y409" i="2"/>
  <c r="Y410" i="2"/>
  <c r="Y411" i="2"/>
  <c r="Y412" i="2"/>
  <c r="Y413" i="2"/>
  <c r="Y414" i="2"/>
  <c r="Y415" i="2"/>
  <c r="Y416" i="2"/>
  <c r="Y417" i="2"/>
  <c r="Y418" i="2"/>
  <c r="Y419" i="2"/>
  <c r="Y420" i="2"/>
  <c r="Y421" i="2"/>
  <c r="Y422" i="2"/>
  <c r="Y423" i="2"/>
  <c r="Y424" i="2"/>
  <c r="Y425" i="2"/>
  <c r="Y426" i="2"/>
  <c r="Y427" i="2"/>
  <c r="Y428" i="2"/>
  <c r="Y429" i="2"/>
  <c r="Y430" i="2"/>
  <c r="Y431" i="2"/>
  <c r="Y432" i="2"/>
  <c r="Y433" i="2"/>
  <c r="Y435" i="2"/>
  <c r="Y436" i="2"/>
  <c r="Y437" i="2"/>
  <c r="Y440" i="2"/>
  <c r="Y441" i="2"/>
  <c r="Y443" i="2"/>
  <c r="Y447" i="2"/>
  <c r="Y448" i="2"/>
  <c r="Y449" i="2"/>
  <c r="Y450" i="2"/>
  <c r="Y452" i="2"/>
  <c r="Y453" i="2"/>
  <c r="Y454" i="2"/>
  <c r="Y456" i="2"/>
  <c r="Y457" i="2"/>
  <c r="Y458" i="2"/>
  <c r="Y459" i="2"/>
  <c r="Y460" i="2"/>
  <c r="Y462" i="2"/>
  <c r="Y463" i="2"/>
  <c r="Y465" i="2"/>
  <c r="Y467" i="2"/>
  <c r="Y468" i="2"/>
  <c r="Y469" i="2"/>
  <c r="Y470" i="2"/>
  <c r="Y475" i="2"/>
  <c r="Y476" i="2"/>
  <c r="Y477" i="2"/>
  <c r="Y478" i="2"/>
  <c r="Y479" i="2"/>
  <c r="Y480" i="2"/>
  <c r="Y481" i="2"/>
  <c r="Y483" i="2"/>
  <c r="Y484" i="2"/>
  <c r="Y486" i="2"/>
  <c r="Y487" i="2"/>
  <c r="Y488" i="2"/>
  <c r="Y489" i="2"/>
  <c r="Y490" i="2"/>
  <c r="Y491" i="2"/>
  <c r="Y492" i="2"/>
  <c r="Y494" i="2"/>
  <c r="Y495" i="2"/>
  <c r="Y496" i="2"/>
  <c r="Y497" i="2"/>
  <c r="Y499" i="2"/>
  <c r="Y500" i="2"/>
  <c r="Y501" i="2"/>
  <c r="Y502" i="2"/>
  <c r="Y503" i="2"/>
  <c r="Y504" i="2"/>
  <c r="Y505" i="2"/>
  <c r="Y507" i="2"/>
  <c r="Y508" i="2"/>
  <c r="Y509" i="2"/>
  <c r="Y511" i="2"/>
  <c r="Y512" i="2"/>
  <c r="Y513" i="2"/>
  <c r="Y514" i="2"/>
  <c r="Y515" i="2"/>
  <c r="Y516" i="2"/>
  <c r="Y518" i="2"/>
  <c r="Y519" i="2"/>
  <c r="Y520" i="2"/>
  <c r="Y521" i="2"/>
  <c r="Y522" i="2"/>
  <c r="Y525" i="2"/>
  <c r="Y526" i="2"/>
  <c r="Y528" i="2"/>
  <c r="Y529" i="2"/>
  <c r="Y530" i="2"/>
  <c r="Y531" i="2"/>
  <c r="Y532" i="2"/>
  <c r="Y533" i="2"/>
  <c r="Y534" i="2"/>
  <c r="Y535" i="2"/>
  <c r="Y536" i="2"/>
  <c r="Y537" i="2"/>
  <c r="Y538" i="2"/>
  <c r="Y539" i="2"/>
  <c r="Y540" i="2"/>
  <c r="Y541" i="2"/>
  <c r="Y542" i="2"/>
  <c r="Y543" i="2"/>
  <c r="Y544" i="2"/>
  <c r="Y546" i="2"/>
  <c r="Y548" i="2"/>
  <c r="Y549" i="2"/>
  <c r="Y550" i="2"/>
  <c r="Y551" i="2"/>
  <c r="Y552" i="2"/>
  <c r="Y553" i="2"/>
  <c r="Y554" i="2"/>
  <c r="Y555" i="2"/>
  <c r="Y556" i="2"/>
  <c r="Y558" i="2"/>
  <c r="Y560" i="2"/>
  <c r="Y561" i="2"/>
  <c r="Y562" i="2"/>
  <c r="Y563" i="2"/>
  <c r="Y564" i="2"/>
  <c r="Y565" i="2"/>
  <c r="Y566" i="2"/>
  <c r="Y567" i="2"/>
  <c r="Y568" i="2"/>
  <c r="Y569" i="2"/>
  <c r="Y570" i="2"/>
  <c r="Y571" i="2"/>
  <c r="Y572" i="2"/>
  <c r="Y573" i="2"/>
  <c r="Y574" i="2"/>
  <c r="Y575" i="2"/>
  <c r="Y576" i="2"/>
  <c r="Y577" i="2"/>
  <c r="Y578" i="2"/>
  <c r="Y581" i="2"/>
  <c r="Y582" i="2"/>
  <c r="Y583" i="2"/>
  <c r="Y584" i="2"/>
  <c r="Y585" i="2"/>
  <c r="Y586" i="2"/>
  <c r="Y587" i="2"/>
  <c r="Y589" i="2"/>
  <c r="Y591" i="2"/>
  <c r="Y592" i="2"/>
  <c r="Y594" i="2"/>
  <c r="Y595" i="2"/>
  <c r="Y596" i="2"/>
  <c r="Y597" i="2"/>
  <c r="Y598" i="2"/>
  <c r="Y599" i="2"/>
  <c r="Y600" i="2"/>
  <c r="Y601" i="2"/>
  <c r="Y602" i="2"/>
  <c r="Y603" i="2"/>
  <c r="Y604" i="2"/>
  <c r="Y606" i="2"/>
  <c r="Y609" i="2"/>
  <c r="Y611" i="2"/>
  <c r="Y613" i="2"/>
  <c r="Y615" i="2"/>
  <c r="Y617" i="2"/>
  <c r="Y619" i="2"/>
  <c r="Y620" i="2"/>
  <c r="Y621" i="2"/>
  <c r="Y623" i="2"/>
  <c r="Y624" i="2"/>
  <c r="Y626" i="2"/>
  <c r="Y630" i="2"/>
  <c r="Y632" i="2"/>
  <c r="Y634" i="2"/>
  <c r="Y635" i="2"/>
  <c r="Y637" i="2"/>
  <c r="Y638" i="2"/>
  <c r="Y639" i="2"/>
  <c r="Y640" i="2"/>
  <c r="Y641" i="2"/>
  <c r="Y642" i="2"/>
  <c r="Y643" i="2"/>
  <c r="Y644" i="2"/>
  <c r="Y646" i="2"/>
  <c r="Y647" i="2"/>
  <c r="Y649" i="2"/>
  <c r="Y650" i="2"/>
  <c r="Y651" i="2"/>
  <c r="Y652" i="2"/>
  <c r="Y653" i="2"/>
  <c r="Y654" i="2"/>
  <c r="Y655" i="2"/>
  <c r="Y656" i="2"/>
  <c r="Y657" i="2"/>
  <c r="Y659" i="2"/>
  <c r="Y660" i="2"/>
  <c r="Y662" i="2"/>
  <c r="Y663" i="2"/>
  <c r="Y666" i="2"/>
  <c r="Y667" i="2"/>
  <c r="Y668" i="2"/>
  <c r="Y669" i="2"/>
  <c r="Y670" i="2"/>
  <c r="Y671" i="2"/>
  <c r="Y672" i="2"/>
  <c r="Y673" i="2"/>
  <c r="Y674" i="2"/>
  <c r="Y676" i="2"/>
  <c r="Y677" i="2"/>
  <c r="Y678" i="2"/>
  <c r="Y679" i="2"/>
  <c r="Y680" i="2"/>
  <c r="Y681" i="2"/>
  <c r="Y682" i="2"/>
  <c r="Y683" i="2"/>
  <c r="Y684" i="2"/>
  <c r="Y685" i="2"/>
  <c r="Y686" i="2"/>
  <c r="Y689" i="2"/>
  <c r="Y690" i="2"/>
  <c r="Y691" i="2"/>
  <c r="Y692" i="2"/>
  <c r="Y693" i="2"/>
  <c r="Y694" i="2"/>
  <c r="Y695" i="2"/>
  <c r="Y698" i="2"/>
  <c r="Y699" i="2"/>
  <c r="Y700" i="2"/>
  <c r="Y702" i="2"/>
  <c r="Y703" i="2"/>
  <c r="Y706" i="2"/>
  <c r="Y707" i="2"/>
  <c r="Y708" i="2"/>
  <c r="Y710" i="2"/>
  <c r="Y711" i="2"/>
  <c r="Y712" i="2"/>
  <c r="Y713" i="2"/>
  <c r="Y714" i="2"/>
  <c r="Y715" i="2"/>
  <c r="Y716" i="2"/>
  <c r="Y718" i="2"/>
  <c r="Y719" i="2"/>
  <c r="Y720" i="2"/>
  <c r="Y721" i="2"/>
  <c r="Y722" i="2"/>
  <c r="Y723" i="2"/>
  <c r="Y724" i="2"/>
  <c r="Y725" i="2"/>
  <c r="Y726" i="2"/>
  <c r="Y727" i="2"/>
  <c r="Y728" i="2"/>
  <c r="Y733" i="2"/>
  <c r="Y734" i="2"/>
  <c r="Y737" i="2"/>
  <c r="Y738" i="2"/>
  <c r="Y740" i="2"/>
  <c r="Y741" i="2"/>
  <c r="Y742" i="2"/>
  <c r="Y744" i="2"/>
  <c r="Y745" i="2"/>
  <c r="Y746" i="2"/>
  <c r="Y747" i="2"/>
  <c r="Y748" i="2"/>
  <c r="Y749" i="2"/>
  <c r="Y750" i="2"/>
  <c r="Y751" i="2"/>
  <c r="Y753" i="2"/>
  <c r="Y754" i="2"/>
  <c r="Y755" i="2"/>
  <c r="Y756" i="2"/>
  <c r="Y757" i="2"/>
  <c r="Y758" i="2"/>
  <c r="Y759" i="2"/>
  <c r="Y760" i="2"/>
  <c r="Y761" i="2"/>
  <c r="Y762" i="2"/>
  <c r="Y763" i="2"/>
  <c r="Y765" i="2"/>
  <c r="Y766" i="2"/>
  <c r="Y767" i="2"/>
  <c r="Y768" i="2"/>
  <c r="Y769" i="2"/>
  <c r="Y770" i="2"/>
  <c r="Y771" i="2"/>
  <c r="Y772" i="2"/>
  <c r="Y773" i="2"/>
  <c r="Y774" i="2"/>
  <c r="Y777" i="2"/>
  <c r="Y779" i="2"/>
  <c r="Y780" i="2"/>
  <c r="Y781" i="2"/>
  <c r="Y782" i="2"/>
  <c r="Y783" i="2"/>
  <c r="Y784" i="2"/>
  <c r="Y785" i="2"/>
  <c r="Y786" i="2"/>
  <c r="Y787" i="2"/>
  <c r="Y788" i="2"/>
  <c r="Y789" i="2"/>
  <c r="Y792" i="2"/>
  <c r="Y793" i="2"/>
  <c r="Y794" i="2"/>
  <c r="Y795" i="2"/>
  <c r="Y796" i="2"/>
  <c r="Y797" i="2"/>
  <c r="Y798" i="2"/>
  <c r="Y799" i="2"/>
  <c r="Y800" i="2"/>
  <c r="Y801" i="2"/>
  <c r="Y802" i="2"/>
  <c r="Y803" i="2"/>
  <c r="Y804" i="2"/>
  <c r="Y805" i="2"/>
  <c r="Y806" i="2"/>
  <c r="Y807" i="2"/>
  <c r="Y808" i="2"/>
  <c r="Y809" i="2"/>
  <c r="Y810" i="2"/>
  <c r="Y812" i="2"/>
  <c r="Y813" i="2"/>
  <c r="Y814" i="2"/>
  <c r="Y815" i="2"/>
  <c r="Y816" i="2"/>
  <c r="Y818" i="2"/>
  <c r="Y819" i="2"/>
  <c r="Y820" i="2"/>
  <c r="Y821" i="2"/>
  <c r="Y822" i="2"/>
  <c r="Y823" i="2"/>
  <c r="Y824" i="2"/>
  <c r="Y826" i="2"/>
  <c r="Y827" i="2"/>
  <c r="Y828" i="2"/>
  <c r="Y830" i="2"/>
  <c r="Y831" i="2"/>
  <c r="Y833" i="2"/>
  <c r="Y834" i="2"/>
  <c r="Y835" i="2"/>
  <c r="Y836" i="2"/>
  <c r="Y837" i="2"/>
  <c r="Y838" i="2"/>
  <c r="Y839" i="2"/>
  <c r="Y841" i="2"/>
  <c r="Y842" i="2"/>
  <c r="Y843" i="2"/>
  <c r="Y844" i="2"/>
  <c r="Y845" i="2"/>
  <c r="Y846" i="2"/>
  <c r="Y848" i="2"/>
  <c r="Y849" i="2"/>
  <c r="Y850" i="2"/>
  <c r="Y851" i="2"/>
  <c r="Y854" i="2"/>
  <c r="Y855" i="2"/>
  <c r="Y856" i="2"/>
  <c r="Y857" i="2"/>
  <c r="Y858" i="2"/>
  <c r="Y859" i="2"/>
  <c r="Y860" i="2"/>
  <c r="Y861" i="2"/>
  <c r="Y863" i="2"/>
  <c r="Y864" i="2"/>
  <c r="Y866" i="2"/>
  <c r="Y868" i="2"/>
  <c r="Y869" i="2"/>
  <c r="Y870" i="2"/>
  <c r="Y871" i="2"/>
  <c r="Y873" i="2"/>
  <c r="Y874" i="2"/>
  <c r="Y876" i="2"/>
  <c r="Y878" i="2"/>
  <c r="Y879" i="2"/>
  <c r="Y880" i="2"/>
  <c r="Y881" i="2"/>
  <c r="Y882" i="2"/>
  <c r="Y883" i="2"/>
  <c r="Y884" i="2"/>
  <c r="Y885" i="2"/>
  <c r="Y888" i="2"/>
  <c r="Y890" i="2"/>
  <c r="Y892" i="2"/>
  <c r="Y894" i="2"/>
  <c r="Y895" i="2"/>
  <c r="Y897" i="2"/>
  <c r="Y898" i="2"/>
  <c r="Y899" i="2"/>
  <c r="Y900" i="2"/>
  <c r="Y901" i="2"/>
  <c r="Y902" i="2"/>
  <c r="Y903" i="2"/>
  <c r="Y904" i="2"/>
  <c r="Y906" i="2"/>
  <c r="Y907" i="2"/>
  <c r="Y908" i="2"/>
  <c r="Y909" i="2"/>
  <c r="Y910" i="2"/>
  <c r="Y912" i="2"/>
  <c r="Y913" i="2"/>
  <c r="Y914" i="2"/>
  <c r="Y917" i="2"/>
  <c r="Y918" i="2"/>
  <c r="Y919" i="2"/>
  <c r="Y922" i="2"/>
  <c r="Y923" i="2"/>
  <c r="Y924" i="2"/>
  <c r="Y926" i="2"/>
  <c r="Y927" i="2"/>
  <c r="Y928" i="2"/>
  <c r="Y929" i="2"/>
  <c r="Y931" i="2"/>
  <c r="Y933" i="2"/>
  <c r="Y934" i="2"/>
  <c r="Y935" i="2"/>
  <c r="Y936" i="2"/>
  <c r="Y938" i="2"/>
  <c r="Y939" i="2"/>
  <c r="Y940" i="2"/>
  <c r="Y941" i="2"/>
  <c r="Y942" i="2"/>
  <c r="Y943" i="2"/>
  <c r="Y944" i="2"/>
  <c r="Y946" i="2"/>
  <c r="Y947" i="2"/>
  <c r="Y948" i="2"/>
  <c r="Y949" i="2"/>
  <c r="Y950" i="2"/>
  <c r="Y951" i="2"/>
  <c r="Y952" i="2"/>
  <c r="Y953" i="2"/>
  <c r="Y954" i="2"/>
  <c r="Y955" i="2"/>
  <c r="Y956" i="2"/>
  <c r="Y957" i="2"/>
  <c r="Y958" i="2"/>
  <c r="Y960" i="2"/>
  <c r="Y961" i="2"/>
  <c r="Y962" i="2"/>
  <c r="Y963" i="2"/>
  <c r="Y964" i="2"/>
  <c r="Y965" i="2"/>
  <c r="Y967" i="2"/>
  <c r="Y971" i="2"/>
  <c r="Y973" i="2"/>
  <c r="Y974" i="2"/>
  <c r="Y975" i="2"/>
  <c r="Y976" i="2"/>
  <c r="Y978" i="2"/>
  <c r="Y979" i="2"/>
  <c r="Y980" i="2"/>
  <c r="Y981" i="2"/>
  <c r="Y983" i="2"/>
  <c r="Y984" i="2"/>
  <c r="Y985" i="2"/>
  <c r="Y986" i="2"/>
  <c r="Y987" i="2"/>
  <c r="Y988" i="2"/>
  <c r="Y989" i="2"/>
  <c r="Y990" i="2"/>
  <c r="Y991" i="2"/>
  <c r="Y992" i="2"/>
  <c r="Y994" i="2"/>
  <c r="Y995" i="2"/>
  <c r="Y998" i="2"/>
  <c r="Y1000" i="2"/>
  <c r="Y1001" i="2"/>
  <c r="Y1003" i="2"/>
  <c r="Y1004" i="2"/>
  <c r="Y1005" i="2"/>
  <c r="Y1006" i="2"/>
  <c r="Y1007" i="2"/>
  <c r="Y1008" i="2"/>
  <c r="Y1009" i="2"/>
  <c r="Y1010" i="2"/>
  <c r="Y1011" i="2"/>
  <c r="Y1013" i="2"/>
  <c r="Y1015" i="2"/>
  <c r="Y1016" i="2"/>
  <c r="Y1017" i="2"/>
  <c r="Y1018" i="2"/>
  <c r="Y1020" i="2"/>
  <c r="Y1023" i="2"/>
  <c r="Y1029" i="2"/>
  <c r="Y1030" i="2"/>
  <c r="Y1032" i="2"/>
  <c r="Y1033" i="2"/>
  <c r="Y1034" i="2"/>
  <c r="Y1036" i="2"/>
  <c r="Y1037" i="2"/>
  <c r="Y1040" i="2"/>
  <c r="Y1042" i="2"/>
  <c r="Y1043" i="2"/>
  <c r="Y1044" i="2"/>
  <c r="Y1045" i="2"/>
  <c r="Y1046" i="2"/>
  <c r="Y1047" i="2"/>
  <c r="Y1048" i="2"/>
  <c r="Y1049" i="2"/>
  <c r="Y1051" i="2"/>
  <c r="Y1053" i="2"/>
  <c r="Y1054" i="2"/>
  <c r="Y1055" i="2"/>
  <c r="Y1056" i="2"/>
  <c r="Y1057" i="2"/>
  <c r="Y1061" i="2"/>
  <c r="Y1063" i="2"/>
  <c r="Y1065" i="2"/>
  <c r="Y1066" i="2"/>
  <c r="Y1067" i="2"/>
  <c r="Y1071" i="2"/>
  <c r="Y1072" i="2"/>
  <c r="Y1073" i="2"/>
  <c r="Y1074" i="2"/>
  <c r="Y1076" i="2"/>
  <c r="Y1077" i="2"/>
  <c r="Y1078" i="2"/>
  <c r="Y1079" i="2"/>
  <c r="Y1080" i="2"/>
  <c r="Y1081" i="2"/>
  <c r="Y1082" i="2"/>
  <c r="Y1083" i="2"/>
  <c r="Y1084" i="2"/>
  <c r="Y1086" i="2"/>
  <c r="Y1087" i="2"/>
  <c r="Y1088" i="2"/>
  <c r="Y1089" i="2"/>
  <c r="Y1090" i="2"/>
  <c r="Y1092" i="2"/>
  <c r="Y1093" i="2"/>
  <c r="Y1094" i="2"/>
  <c r="Y1095" i="2"/>
  <c r="Y1096" i="2"/>
  <c r="Y1097" i="2"/>
  <c r="Y1098" i="2"/>
  <c r="Y1099" i="2"/>
  <c r="Y1100" i="2"/>
  <c r="Y1101" i="2"/>
  <c r="Y1102" i="2"/>
  <c r="Y1103" i="2"/>
  <c r="Y1104" i="2"/>
  <c r="Y1105" i="2"/>
  <c r="Y1106" i="2"/>
  <c r="Y1107" i="2"/>
  <c r="Y1108" i="2"/>
  <c r="Y1110" i="2"/>
  <c r="Y1111" i="2"/>
  <c r="Y1112" i="2"/>
  <c r="Y1113" i="2"/>
  <c r="Y1114" i="2"/>
  <c r="Y1115" i="2"/>
  <c r="Y1116" i="2"/>
  <c r="Y1117" i="2"/>
  <c r="Y1120" i="2"/>
  <c r="Y1121" i="2"/>
  <c r="Y1122" i="2"/>
  <c r="Y1123" i="2"/>
  <c r="Y1124" i="2"/>
  <c r="Y1125" i="2"/>
  <c r="Y1127" i="2"/>
  <c r="Y1129" i="2"/>
  <c r="Y1130" i="2"/>
  <c r="Y1131" i="2"/>
  <c r="Y1132" i="2"/>
  <c r="Y1133" i="2"/>
  <c r="Y1134" i="2"/>
  <c r="Y1135" i="2"/>
  <c r="Y1137" i="2"/>
  <c r="Y1138" i="2"/>
  <c r="Y1139" i="2"/>
  <c r="Y1140" i="2"/>
  <c r="Y1141" i="2"/>
  <c r="Y1142" i="2"/>
  <c r="Y1143" i="2"/>
  <c r="Y1144" i="2"/>
  <c r="Y1145" i="2"/>
  <c r="Y1146" i="2"/>
  <c r="Y1147" i="2"/>
  <c r="Y1148" i="2"/>
  <c r="Y1149" i="2"/>
  <c r="Y1150" i="2"/>
  <c r="Y1151" i="2"/>
  <c r="Y1152" i="2"/>
  <c r="Y1153" i="2"/>
  <c r="Y1154" i="2"/>
  <c r="Y1155" i="2"/>
  <c r="Y1156" i="2"/>
  <c r="Y1157" i="2"/>
  <c r="Y1159" i="2"/>
  <c r="Y1160" i="2"/>
  <c r="Y1161" i="2"/>
  <c r="Y1162" i="2"/>
  <c r="Y1163" i="2"/>
  <c r="Y1165" i="2"/>
  <c r="Y1166" i="2"/>
  <c r="Y1167" i="2"/>
  <c r="Y1169" i="2"/>
  <c r="Y1171" i="2"/>
  <c r="Y1172" i="2"/>
  <c r="Y1173" i="2"/>
  <c r="Y1175" i="2"/>
  <c r="Y1177" i="2"/>
  <c r="Y1178" i="2"/>
  <c r="Y1179" i="2"/>
  <c r="Y1181" i="2"/>
  <c r="Y1184" i="2"/>
  <c r="Y1185" i="2"/>
  <c r="Y1186" i="2"/>
  <c r="Y1187" i="2"/>
  <c r="Y1188" i="2"/>
  <c r="Y1190" i="2"/>
  <c r="Y1191" i="2"/>
  <c r="Y1194" i="2"/>
  <c r="Y1195" i="2"/>
  <c r="Y1197" i="2"/>
  <c r="Y1199" i="2"/>
  <c r="Y1200" i="2"/>
  <c r="Y1201" i="2"/>
  <c r="Y1203" i="2"/>
  <c r="Y1204" i="2"/>
  <c r="Y1205" i="2"/>
  <c r="Y1207" i="2"/>
  <c r="Y1208" i="2"/>
  <c r="Y1209" i="2"/>
  <c r="Y1212" i="2"/>
  <c r="Y1215" i="2"/>
  <c r="Y1218" i="2"/>
  <c r="Y1220" i="2"/>
  <c r="Y1221" i="2"/>
  <c r="Y1222" i="2"/>
  <c r="Y1223" i="2"/>
  <c r="Y1224" i="2"/>
  <c r="Y1225" i="2"/>
  <c r="Y1226" i="2"/>
  <c r="Y1227" i="2"/>
  <c r="Y1228" i="2"/>
  <c r="Y1229" i="2"/>
  <c r="Y1230" i="2"/>
  <c r="Y1231" i="2"/>
  <c r="Y1232" i="2"/>
  <c r="Y1233" i="2"/>
  <c r="Y1234" i="2"/>
  <c r="Y1235" i="2"/>
  <c r="Y1236" i="2"/>
  <c r="Y1237" i="2"/>
  <c r="Y1238" i="2"/>
  <c r="Y1239" i="2"/>
  <c r="Y1240" i="2"/>
  <c r="Y1241" i="2"/>
  <c r="Y1242" i="2"/>
  <c r="Y1244" i="2"/>
  <c r="Y1246" i="2"/>
  <c r="Y1247" i="2"/>
  <c r="Y1248" i="2"/>
  <c r="Y1249" i="2"/>
  <c r="Y1250" i="2"/>
  <c r="Y1251" i="2"/>
  <c r="Y1252" i="2"/>
  <c r="Y1253" i="2"/>
  <c r="Y1254" i="2"/>
  <c r="Y1256" i="2"/>
  <c r="Y1257" i="2"/>
  <c r="Y1258" i="2"/>
  <c r="Y1259" i="2"/>
  <c r="Y1261" i="2"/>
  <c r="Y1262" i="2"/>
  <c r="Y1263" i="2"/>
  <c r="Y1264" i="2"/>
  <c r="Y1265" i="2"/>
  <c r="Y1266" i="2"/>
  <c r="Y1267" i="2"/>
  <c r="Y1268" i="2"/>
  <c r="Y1269" i="2"/>
  <c r="Y1270" i="2"/>
  <c r="Y1271" i="2"/>
  <c r="Y1272" i="2"/>
  <c r="Y1273" i="2"/>
  <c r="Y1274" i="2"/>
  <c r="Y1275" i="2"/>
  <c r="Y1276" i="2"/>
  <c r="Y1278" i="2"/>
  <c r="Y1279" i="2"/>
  <c r="Y1280" i="2"/>
  <c r="Y1281" i="2"/>
  <c r="Y1282" i="2"/>
  <c r="Y1283" i="2"/>
  <c r="Y1284" i="2"/>
  <c r="Y1285" i="2"/>
  <c r="Y1286" i="2"/>
  <c r="Y1287" i="2"/>
  <c r="Y1288" i="2"/>
  <c r="Y1289" i="2"/>
  <c r="Y1291" i="2"/>
  <c r="Y1292" i="2"/>
  <c r="Y1293" i="2"/>
  <c r="Y1294" i="2"/>
  <c r="Y1296" i="2"/>
  <c r="Y1297" i="2"/>
  <c r="Y1298" i="2"/>
  <c r="Y1299" i="2"/>
  <c r="Y1301" i="2"/>
  <c r="Y1303" i="2"/>
  <c r="Y1304" i="2"/>
  <c r="Y1305" i="2"/>
  <c r="Y1306" i="2"/>
  <c r="Y1307" i="2"/>
  <c r="Y1308" i="2"/>
  <c r="Y1309" i="2"/>
  <c r="Y1310" i="2"/>
  <c r="Y1311" i="2"/>
  <c r="Y1313" i="2"/>
  <c r="Y1314" i="2"/>
  <c r="Y1315" i="2"/>
  <c r="Y1316" i="2"/>
  <c r="Y1317" i="2"/>
  <c r="Y1318" i="2"/>
  <c r="Y1319" i="2"/>
  <c r="Y1320" i="2"/>
  <c r="Y1321" i="2"/>
  <c r="Y1322" i="2"/>
  <c r="Y1323" i="2"/>
  <c r="Y1324" i="2"/>
  <c r="Y1325" i="2"/>
  <c r="Y1326" i="2"/>
  <c r="Y1327" i="2"/>
  <c r="Y1328" i="2"/>
  <c r="Y1330" i="2"/>
  <c r="Y1331" i="2"/>
  <c r="Y1333" i="2"/>
  <c r="Y1336" i="2"/>
  <c r="Y1337" i="2"/>
  <c r="Y1338" i="2"/>
  <c r="Y1339" i="2"/>
  <c r="Y3" i="4"/>
  <c r="Y4" i="4"/>
  <c r="Y5" i="4"/>
  <c r="Y6" i="4"/>
  <c r="Y7" i="4"/>
  <c r="Y8" i="4"/>
  <c r="Y9" i="4"/>
  <c r="Y10" i="4"/>
  <c r="Y11" i="4"/>
  <c r="Y12" i="4"/>
  <c r="Y2" i="4"/>
  <c r="B5" i="9" l="1"/>
  <c r="B2" i="9"/>
  <c r="V69" i="2" s="1"/>
  <c r="X2" i="2"/>
  <c r="X4" i="2"/>
  <c r="X5" i="2"/>
  <c r="X6" i="2"/>
  <c r="X7" i="2"/>
  <c r="X8" i="2"/>
  <c r="X9" i="2"/>
  <c r="X10" i="2"/>
  <c r="X12" i="2"/>
  <c r="X13" i="2"/>
  <c r="X14" i="2"/>
  <c r="X15" i="2"/>
  <c r="X17" i="2"/>
  <c r="X21" i="2"/>
  <c r="X23" i="2"/>
  <c r="X24" i="2"/>
  <c r="X25" i="2"/>
  <c r="X27" i="2"/>
  <c r="X28" i="2"/>
  <c r="X29" i="2"/>
  <c r="X32" i="2"/>
  <c r="X33" i="2"/>
  <c r="X34" i="2"/>
  <c r="X35" i="2"/>
  <c r="X37" i="2"/>
  <c r="X38" i="2"/>
  <c r="X39" i="2"/>
  <c r="X41" i="2"/>
  <c r="X44" i="2"/>
  <c r="X45" i="2"/>
  <c r="X46" i="2"/>
  <c r="X49" i="2"/>
  <c r="X50" i="2"/>
  <c r="X51" i="2"/>
  <c r="X52" i="2"/>
  <c r="X53" i="2"/>
  <c r="X54" i="2"/>
  <c r="X55" i="2"/>
  <c r="X57" i="2"/>
  <c r="X58" i="2"/>
  <c r="X59" i="2"/>
  <c r="X60" i="2"/>
  <c r="X61" i="2"/>
  <c r="X62" i="2"/>
  <c r="X63" i="2"/>
  <c r="X64" i="2"/>
  <c r="X65" i="2"/>
  <c r="X67" i="2"/>
  <c r="X68" i="2"/>
  <c r="X69" i="2"/>
  <c r="X70" i="2"/>
  <c r="X71" i="2"/>
  <c r="X72" i="2"/>
  <c r="X74" i="2"/>
  <c r="X75" i="2"/>
  <c r="X76" i="2"/>
  <c r="X77" i="2"/>
  <c r="X78" i="2"/>
  <c r="X79" i="2"/>
  <c r="X80" i="2"/>
  <c r="X82" i="2"/>
  <c r="X83" i="2"/>
  <c r="X85" i="2"/>
  <c r="X86" i="2"/>
  <c r="X87" i="2"/>
  <c r="X88" i="2"/>
  <c r="X89" i="2"/>
  <c r="X90" i="2"/>
  <c r="X91" i="2"/>
  <c r="X92" i="2"/>
  <c r="X94" i="2"/>
  <c r="X96" i="2"/>
  <c r="X97" i="2"/>
  <c r="X98" i="2"/>
  <c r="X99" i="2"/>
  <c r="X100" i="2"/>
  <c r="X101" i="2"/>
  <c r="X102" i="2"/>
  <c r="X103" i="2"/>
  <c r="X104" i="2"/>
  <c r="X106" i="2"/>
  <c r="X107" i="2"/>
  <c r="X109" i="2"/>
  <c r="X110" i="2"/>
  <c r="X111" i="2"/>
  <c r="X112" i="2"/>
  <c r="X113" i="2"/>
  <c r="X115" i="2"/>
  <c r="X116" i="2"/>
  <c r="X117" i="2"/>
  <c r="X118" i="2"/>
  <c r="X119" i="2"/>
  <c r="X122" i="2"/>
  <c r="X123" i="2"/>
  <c r="X125" i="2"/>
  <c r="X127" i="2"/>
  <c r="X128" i="2"/>
  <c r="X130" i="2"/>
  <c r="X132" i="2"/>
  <c r="X133" i="2"/>
  <c r="X136" i="2"/>
  <c r="X137" i="2"/>
  <c r="X138" i="2"/>
  <c r="X139" i="2"/>
  <c r="X140" i="2"/>
  <c r="X141" i="2"/>
  <c r="X142" i="2"/>
  <c r="X143" i="2"/>
  <c r="X144" i="2"/>
  <c r="X145" i="2"/>
  <c r="X146" i="2"/>
  <c r="X147" i="2"/>
  <c r="X148" i="2"/>
  <c r="X149" i="2"/>
  <c r="X150" i="2"/>
  <c r="X153" i="2"/>
  <c r="X155" i="2"/>
  <c r="X156" i="2"/>
  <c r="X157" i="2"/>
  <c r="X158" i="2"/>
  <c r="X159" i="2"/>
  <c r="X160" i="2"/>
  <c r="X161" i="2"/>
  <c r="X163" i="2"/>
  <c r="X164" i="2"/>
  <c r="X165" i="2"/>
  <c r="X166" i="2"/>
  <c r="X167" i="2"/>
  <c r="X168" i="2"/>
  <c r="X170" i="2"/>
  <c r="X172" i="2"/>
  <c r="X174" i="2"/>
  <c r="X175" i="2"/>
  <c r="X176" i="2"/>
  <c r="X177" i="2"/>
  <c r="X178" i="2"/>
  <c r="X179" i="2"/>
  <c r="X181" i="2"/>
  <c r="X182" i="2"/>
  <c r="X184" i="2"/>
  <c r="X185" i="2"/>
  <c r="X187" i="2"/>
  <c r="X189" i="2"/>
  <c r="X190" i="2"/>
  <c r="X191" i="2"/>
  <c r="X193" i="2"/>
  <c r="X194" i="2"/>
  <c r="X195" i="2"/>
  <c r="X196" i="2"/>
  <c r="X198" i="2"/>
  <c r="X200" i="2"/>
  <c r="X201" i="2"/>
  <c r="X202" i="2"/>
  <c r="X203" i="2"/>
  <c r="X204" i="2"/>
  <c r="X205" i="2"/>
  <c r="X206" i="2"/>
  <c r="X207" i="2"/>
  <c r="X208" i="2"/>
  <c r="X209" i="2"/>
  <c r="X210" i="2"/>
  <c r="X211" i="2"/>
  <c r="X212" i="2"/>
  <c r="X213" i="2"/>
  <c r="X214" i="2"/>
  <c r="X215" i="2"/>
  <c r="X216" i="2"/>
  <c r="X217" i="2"/>
  <c r="X218" i="2"/>
  <c r="X219" i="2"/>
  <c r="X220" i="2"/>
  <c r="X221" i="2"/>
  <c r="X222" i="2"/>
  <c r="X223" i="2"/>
  <c r="X225" i="2"/>
  <c r="X226" i="2"/>
  <c r="X227" i="2"/>
  <c r="X228" i="2"/>
  <c r="X229" i="2"/>
  <c r="X230" i="2"/>
  <c r="X231" i="2"/>
  <c r="X232" i="2"/>
  <c r="X233" i="2"/>
  <c r="X234" i="2"/>
  <c r="X235" i="2"/>
  <c r="X236" i="2"/>
  <c r="X237" i="2"/>
  <c r="X238" i="2"/>
  <c r="X239" i="2"/>
  <c r="X240" i="2"/>
  <c r="X241" i="2"/>
  <c r="X242" i="2"/>
  <c r="X243" i="2"/>
  <c r="X244" i="2"/>
  <c r="X245" i="2"/>
  <c r="X246" i="2"/>
  <c r="X247" i="2"/>
  <c r="X248" i="2"/>
  <c r="X249" i="2"/>
  <c r="X250" i="2"/>
  <c r="X251" i="2"/>
  <c r="X252" i="2"/>
  <c r="X253" i="2"/>
  <c r="X254" i="2"/>
  <c r="X256" i="2"/>
  <c r="X257" i="2"/>
  <c r="X258" i="2"/>
  <c r="X259" i="2"/>
  <c r="X260" i="2"/>
  <c r="X262" i="2"/>
  <c r="X263" i="2"/>
  <c r="X264" i="2"/>
  <c r="X265" i="2"/>
  <c r="X266" i="2"/>
  <c r="X267" i="2"/>
  <c r="X268" i="2"/>
  <c r="X269" i="2"/>
  <c r="X270" i="2"/>
  <c r="X271" i="2"/>
  <c r="X272" i="2"/>
  <c r="X273" i="2"/>
  <c r="X274" i="2"/>
  <c r="X275" i="2"/>
  <c r="X277" i="2"/>
  <c r="X280" i="2"/>
  <c r="X281" i="2"/>
  <c r="X282" i="2"/>
  <c r="X283" i="2"/>
  <c r="X284" i="2"/>
  <c r="X285" i="2"/>
  <c r="X286" i="2"/>
  <c r="X287" i="2"/>
  <c r="X290" i="2"/>
  <c r="X292" i="2"/>
  <c r="X294" i="2"/>
  <c r="X295" i="2"/>
  <c r="X296" i="2"/>
  <c r="X297" i="2"/>
  <c r="X298" i="2"/>
  <c r="X300" i="2"/>
  <c r="X301" i="2"/>
  <c r="X303" i="2"/>
  <c r="X304" i="2"/>
  <c r="X305" i="2"/>
  <c r="X308" i="2"/>
  <c r="X309" i="2"/>
  <c r="X310" i="2"/>
  <c r="X311" i="2"/>
  <c r="X312" i="2"/>
  <c r="X314" i="2"/>
  <c r="X315" i="2"/>
  <c r="X316" i="2"/>
  <c r="X318" i="2"/>
  <c r="X319" i="2"/>
  <c r="X321" i="2"/>
  <c r="X322" i="2"/>
  <c r="X323" i="2"/>
  <c r="X324" i="2"/>
  <c r="X325" i="2"/>
  <c r="X326" i="2"/>
  <c r="X328" i="2"/>
  <c r="X329" i="2"/>
  <c r="X330" i="2"/>
  <c r="X331" i="2"/>
  <c r="X332" i="2"/>
  <c r="X334" i="2"/>
  <c r="X335" i="2"/>
  <c r="X336" i="2"/>
  <c r="X337" i="2"/>
  <c r="X338" i="2"/>
  <c r="X342" i="2"/>
  <c r="X343" i="2"/>
  <c r="X344" i="2"/>
  <c r="X346" i="2"/>
  <c r="X347" i="2"/>
  <c r="X348" i="2"/>
  <c r="X350" i="2"/>
  <c r="X351" i="2"/>
  <c r="X352" i="2"/>
  <c r="X353" i="2"/>
  <c r="X354" i="2"/>
  <c r="X355" i="2"/>
  <c r="X356" i="2"/>
  <c r="X357" i="2"/>
  <c r="X358" i="2"/>
  <c r="X359" i="2"/>
  <c r="X360" i="2"/>
  <c r="X361" i="2"/>
  <c r="X362" i="2"/>
  <c r="X363" i="2"/>
  <c r="X364" i="2"/>
  <c r="X365" i="2"/>
  <c r="X366" i="2"/>
  <c r="X367" i="2"/>
  <c r="X368" i="2"/>
  <c r="X369" i="2"/>
  <c r="X371" i="2"/>
  <c r="X372" i="2"/>
  <c r="X373" i="2"/>
  <c r="X374" i="2"/>
  <c r="X375" i="2"/>
  <c r="X376" i="2"/>
  <c r="X379" i="2"/>
  <c r="X381" i="2"/>
  <c r="X385" i="2"/>
  <c r="X387" i="2"/>
  <c r="X388" i="2"/>
  <c r="X389" i="2"/>
  <c r="X390" i="2"/>
  <c r="X392" i="2"/>
  <c r="X393" i="2"/>
  <c r="X396" i="2"/>
  <c r="X397" i="2"/>
  <c r="X399" i="2"/>
  <c r="X402" i="2"/>
  <c r="X403" i="2"/>
  <c r="X404" i="2"/>
  <c r="X405" i="2"/>
  <c r="X406" i="2"/>
  <c r="X407" i="2"/>
  <c r="X408" i="2"/>
  <c r="X409" i="2"/>
  <c r="X410" i="2"/>
  <c r="X411" i="2"/>
  <c r="X412" i="2"/>
  <c r="X413" i="2"/>
  <c r="X414" i="2"/>
  <c r="X415" i="2"/>
  <c r="X416" i="2"/>
  <c r="X417" i="2"/>
  <c r="X418" i="2"/>
  <c r="X419" i="2"/>
  <c r="X420" i="2"/>
  <c r="X421" i="2"/>
  <c r="X422" i="2"/>
  <c r="X423" i="2"/>
  <c r="X424" i="2"/>
  <c r="X425" i="2"/>
  <c r="X426" i="2"/>
  <c r="X427" i="2"/>
  <c r="X428" i="2"/>
  <c r="X429" i="2"/>
  <c r="X430" i="2"/>
  <c r="X431" i="2"/>
  <c r="X432" i="2"/>
  <c r="X433" i="2"/>
  <c r="X435" i="2"/>
  <c r="X436" i="2"/>
  <c r="X437" i="2"/>
  <c r="X440" i="2"/>
  <c r="X441" i="2"/>
  <c r="X443" i="2"/>
  <c r="X447" i="2"/>
  <c r="X448" i="2"/>
  <c r="X449" i="2"/>
  <c r="X450" i="2"/>
  <c r="X452" i="2"/>
  <c r="X453" i="2"/>
  <c r="X454" i="2"/>
  <c r="X456" i="2"/>
  <c r="X457" i="2"/>
  <c r="X458" i="2"/>
  <c r="X459" i="2"/>
  <c r="X460" i="2"/>
  <c r="X462" i="2"/>
  <c r="X463" i="2"/>
  <c r="X465" i="2"/>
  <c r="X467" i="2"/>
  <c r="X468" i="2"/>
  <c r="X469" i="2"/>
  <c r="X470" i="2"/>
  <c r="X475" i="2"/>
  <c r="X476" i="2"/>
  <c r="X477" i="2"/>
  <c r="X478" i="2"/>
  <c r="X479" i="2"/>
  <c r="X480" i="2"/>
  <c r="X481" i="2"/>
  <c r="X483" i="2"/>
  <c r="X484" i="2"/>
  <c r="X486" i="2"/>
  <c r="X487" i="2"/>
  <c r="X488" i="2"/>
  <c r="X489" i="2"/>
  <c r="X490" i="2"/>
  <c r="X491" i="2"/>
  <c r="X492" i="2"/>
  <c r="X494" i="2"/>
  <c r="X495" i="2"/>
  <c r="X496" i="2"/>
  <c r="X497" i="2"/>
  <c r="X499" i="2"/>
  <c r="X500" i="2"/>
  <c r="X501" i="2"/>
  <c r="X502" i="2"/>
  <c r="X503" i="2"/>
  <c r="X504" i="2"/>
  <c r="X505" i="2"/>
  <c r="X507" i="2"/>
  <c r="X508" i="2"/>
  <c r="X509" i="2"/>
  <c r="X511" i="2"/>
  <c r="X512" i="2"/>
  <c r="X513" i="2"/>
  <c r="X514" i="2"/>
  <c r="X515" i="2"/>
  <c r="X516" i="2"/>
  <c r="X518" i="2"/>
  <c r="X519" i="2"/>
  <c r="X520" i="2"/>
  <c r="X521" i="2"/>
  <c r="X522" i="2"/>
  <c r="X525" i="2"/>
  <c r="X526" i="2"/>
  <c r="X528" i="2"/>
  <c r="X529" i="2"/>
  <c r="X530" i="2"/>
  <c r="X531" i="2"/>
  <c r="X532" i="2"/>
  <c r="X533" i="2"/>
  <c r="X534" i="2"/>
  <c r="X535" i="2"/>
  <c r="X536" i="2"/>
  <c r="X537" i="2"/>
  <c r="X538" i="2"/>
  <c r="X539" i="2"/>
  <c r="X540" i="2"/>
  <c r="X541" i="2"/>
  <c r="X542" i="2"/>
  <c r="X543" i="2"/>
  <c r="X544" i="2"/>
  <c r="X546" i="2"/>
  <c r="X548" i="2"/>
  <c r="X549" i="2"/>
  <c r="X550" i="2"/>
  <c r="X551" i="2"/>
  <c r="X552" i="2"/>
  <c r="X553" i="2"/>
  <c r="X554" i="2"/>
  <c r="X555" i="2"/>
  <c r="X556" i="2"/>
  <c r="X558" i="2"/>
  <c r="X560" i="2"/>
  <c r="X561" i="2"/>
  <c r="X562" i="2"/>
  <c r="X563" i="2"/>
  <c r="X564" i="2"/>
  <c r="X565" i="2"/>
  <c r="X566" i="2"/>
  <c r="X567" i="2"/>
  <c r="X568" i="2"/>
  <c r="X569" i="2"/>
  <c r="X570" i="2"/>
  <c r="X571" i="2"/>
  <c r="X572" i="2"/>
  <c r="X573" i="2"/>
  <c r="X574" i="2"/>
  <c r="X575" i="2"/>
  <c r="X576" i="2"/>
  <c r="X577" i="2"/>
  <c r="X578" i="2"/>
  <c r="X581" i="2"/>
  <c r="X582" i="2"/>
  <c r="X583" i="2"/>
  <c r="X584" i="2"/>
  <c r="X585" i="2"/>
  <c r="X586" i="2"/>
  <c r="X587" i="2"/>
  <c r="X589" i="2"/>
  <c r="X591" i="2"/>
  <c r="X592" i="2"/>
  <c r="X594" i="2"/>
  <c r="X595" i="2"/>
  <c r="X596" i="2"/>
  <c r="X597" i="2"/>
  <c r="X598" i="2"/>
  <c r="X599" i="2"/>
  <c r="X600" i="2"/>
  <c r="X601" i="2"/>
  <c r="X602" i="2"/>
  <c r="X603" i="2"/>
  <c r="X604" i="2"/>
  <c r="X606" i="2"/>
  <c r="X609" i="2"/>
  <c r="X611" i="2"/>
  <c r="X613" i="2"/>
  <c r="X615" i="2"/>
  <c r="X617" i="2"/>
  <c r="X619" i="2"/>
  <c r="X620" i="2"/>
  <c r="X621" i="2"/>
  <c r="X623" i="2"/>
  <c r="X624" i="2"/>
  <c r="X626" i="2"/>
  <c r="X630" i="2"/>
  <c r="X632" i="2"/>
  <c r="X634" i="2"/>
  <c r="X635" i="2"/>
  <c r="X637" i="2"/>
  <c r="X638" i="2"/>
  <c r="X639" i="2"/>
  <c r="X640" i="2"/>
  <c r="X641" i="2"/>
  <c r="X642" i="2"/>
  <c r="X643" i="2"/>
  <c r="X644" i="2"/>
  <c r="X646" i="2"/>
  <c r="X647" i="2"/>
  <c r="X649" i="2"/>
  <c r="X650" i="2"/>
  <c r="X651" i="2"/>
  <c r="X652" i="2"/>
  <c r="X653" i="2"/>
  <c r="X654" i="2"/>
  <c r="X655" i="2"/>
  <c r="X656" i="2"/>
  <c r="X657" i="2"/>
  <c r="X659" i="2"/>
  <c r="X660" i="2"/>
  <c r="X662" i="2"/>
  <c r="X663" i="2"/>
  <c r="X666" i="2"/>
  <c r="X667" i="2"/>
  <c r="X668" i="2"/>
  <c r="X669" i="2"/>
  <c r="X670" i="2"/>
  <c r="X671" i="2"/>
  <c r="X672" i="2"/>
  <c r="X673" i="2"/>
  <c r="X674" i="2"/>
  <c r="X676" i="2"/>
  <c r="X677" i="2"/>
  <c r="X678" i="2"/>
  <c r="X679" i="2"/>
  <c r="X680" i="2"/>
  <c r="X681" i="2"/>
  <c r="X682" i="2"/>
  <c r="X683" i="2"/>
  <c r="X684" i="2"/>
  <c r="X685" i="2"/>
  <c r="X686" i="2"/>
  <c r="X689" i="2"/>
  <c r="X690" i="2"/>
  <c r="X691" i="2"/>
  <c r="X692" i="2"/>
  <c r="X693" i="2"/>
  <c r="X694" i="2"/>
  <c r="X695" i="2"/>
  <c r="X698" i="2"/>
  <c r="X699" i="2"/>
  <c r="X700" i="2"/>
  <c r="X702" i="2"/>
  <c r="X703" i="2"/>
  <c r="X706" i="2"/>
  <c r="X707" i="2"/>
  <c r="X708" i="2"/>
  <c r="X710" i="2"/>
  <c r="X711" i="2"/>
  <c r="X712" i="2"/>
  <c r="X713" i="2"/>
  <c r="X714" i="2"/>
  <c r="X715" i="2"/>
  <c r="X716" i="2"/>
  <c r="X718" i="2"/>
  <c r="X719" i="2"/>
  <c r="X720" i="2"/>
  <c r="X721" i="2"/>
  <c r="X722" i="2"/>
  <c r="X723" i="2"/>
  <c r="X724" i="2"/>
  <c r="X725" i="2"/>
  <c r="X726" i="2"/>
  <c r="X727" i="2"/>
  <c r="X728" i="2"/>
  <c r="X733" i="2"/>
  <c r="X734" i="2"/>
  <c r="X737" i="2"/>
  <c r="X738" i="2"/>
  <c r="X740" i="2"/>
  <c r="X741" i="2"/>
  <c r="X742" i="2"/>
  <c r="X744" i="2"/>
  <c r="X745" i="2"/>
  <c r="X746" i="2"/>
  <c r="X747" i="2"/>
  <c r="X748" i="2"/>
  <c r="X749" i="2"/>
  <c r="X750" i="2"/>
  <c r="X751" i="2"/>
  <c r="X753" i="2"/>
  <c r="X754" i="2"/>
  <c r="X755" i="2"/>
  <c r="X756" i="2"/>
  <c r="X757" i="2"/>
  <c r="X758" i="2"/>
  <c r="X759" i="2"/>
  <c r="X760" i="2"/>
  <c r="X761" i="2"/>
  <c r="X762" i="2"/>
  <c r="X763" i="2"/>
  <c r="X765" i="2"/>
  <c r="X766" i="2"/>
  <c r="X767" i="2"/>
  <c r="X768" i="2"/>
  <c r="X769" i="2"/>
  <c r="X770" i="2"/>
  <c r="X771" i="2"/>
  <c r="X772" i="2"/>
  <c r="X773" i="2"/>
  <c r="X774" i="2"/>
  <c r="X777" i="2"/>
  <c r="X779" i="2"/>
  <c r="X780" i="2"/>
  <c r="X781" i="2"/>
  <c r="X782" i="2"/>
  <c r="X783" i="2"/>
  <c r="X784" i="2"/>
  <c r="X785" i="2"/>
  <c r="X786" i="2"/>
  <c r="X787" i="2"/>
  <c r="X788" i="2"/>
  <c r="X789" i="2"/>
  <c r="X792" i="2"/>
  <c r="X793" i="2"/>
  <c r="X794" i="2"/>
  <c r="X795" i="2"/>
  <c r="X796" i="2"/>
  <c r="X797" i="2"/>
  <c r="X798" i="2"/>
  <c r="X799" i="2"/>
  <c r="X800" i="2"/>
  <c r="X801" i="2"/>
  <c r="X802" i="2"/>
  <c r="X803" i="2"/>
  <c r="X804" i="2"/>
  <c r="X805" i="2"/>
  <c r="X806" i="2"/>
  <c r="X807" i="2"/>
  <c r="X808" i="2"/>
  <c r="X809" i="2"/>
  <c r="X810" i="2"/>
  <c r="X812" i="2"/>
  <c r="X813" i="2"/>
  <c r="X814" i="2"/>
  <c r="X815" i="2"/>
  <c r="X816" i="2"/>
  <c r="X818" i="2"/>
  <c r="X819" i="2"/>
  <c r="X820" i="2"/>
  <c r="X821" i="2"/>
  <c r="X822" i="2"/>
  <c r="X823" i="2"/>
  <c r="X824" i="2"/>
  <c r="X826" i="2"/>
  <c r="X827" i="2"/>
  <c r="X828" i="2"/>
  <c r="X830" i="2"/>
  <c r="X831" i="2"/>
  <c r="X833" i="2"/>
  <c r="X834" i="2"/>
  <c r="X835" i="2"/>
  <c r="X836" i="2"/>
  <c r="X837" i="2"/>
  <c r="X838" i="2"/>
  <c r="X839" i="2"/>
  <c r="X841" i="2"/>
  <c r="X842" i="2"/>
  <c r="X843" i="2"/>
  <c r="X844" i="2"/>
  <c r="X845" i="2"/>
  <c r="X846" i="2"/>
  <c r="X848" i="2"/>
  <c r="X849" i="2"/>
  <c r="X850" i="2"/>
  <c r="X851" i="2"/>
  <c r="X854" i="2"/>
  <c r="X855" i="2"/>
  <c r="X856" i="2"/>
  <c r="X857" i="2"/>
  <c r="X858" i="2"/>
  <c r="X859" i="2"/>
  <c r="X860" i="2"/>
  <c r="X861" i="2"/>
  <c r="X863" i="2"/>
  <c r="X864" i="2"/>
  <c r="X866" i="2"/>
  <c r="X868" i="2"/>
  <c r="X869" i="2"/>
  <c r="X870" i="2"/>
  <c r="X871" i="2"/>
  <c r="X873" i="2"/>
  <c r="X874" i="2"/>
  <c r="X876" i="2"/>
  <c r="X878" i="2"/>
  <c r="X879" i="2"/>
  <c r="X880" i="2"/>
  <c r="X881" i="2"/>
  <c r="X882" i="2"/>
  <c r="X883" i="2"/>
  <c r="X884" i="2"/>
  <c r="X885" i="2"/>
  <c r="X888" i="2"/>
  <c r="X890" i="2"/>
  <c r="X892" i="2"/>
  <c r="X894" i="2"/>
  <c r="X895" i="2"/>
  <c r="X897" i="2"/>
  <c r="X898" i="2"/>
  <c r="X899" i="2"/>
  <c r="X900" i="2"/>
  <c r="X901" i="2"/>
  <c r="X902" i="2"/>
  <c r="X903" i="2"/>
  <c r="X904" i="2"/>
  <c r="X906" i="2"/>
  <c r="X907" i="2"/>
  <c r="X908" i="2"/>
  <c r="X909" i="2"/>
  <c r="X910" i="2"/>
  <c r="X912" i="2"/>
  <c r="X913" i="2"/>
  <c r="X914" i="2"/>
  <c r="X917" i="2"/>
  <c r="X918" i="2"/>
  <c r="X919" i="2"/>
  <c r="X922" i="2"/>
  <c r="X923" i="2"/>
  <c r="X924" i="2"/>
  <c r="X926" i="2"/>
  <c r="X927" i="2"/>
  <c r="X928" i="2"/>
  <c r="X929" i="2"/>
  <c r="X931" i="2"/>
  <c r="X933" i="2"/>
  <c r="X934" i="2"/>
  <c r="X935" i="2"/>
  <c r="X936" i="2"/>
  <c r="X938" i="2"/>
  <c r="X939" i="2"/>
  <c r="X940" i="2"/>
  <c r="X941" i="2"/>
  <c r="X942" i="2"/>
  <c r="X943" i="2"/>
  <c r="X944" i="2"/>
  <c r="X946" i="2"/>
  <c r="X947" i="2"/>
  <c r="X948" i="2"/>
  <c r="X949" i="2"/>
  <c r="X950" i="2"/>
  <c r="X951" i="2"/>
  <c r="X952" i="2"/>
  <c r="X953" i="2"/>
  <c r="X954" i="2"/>
  <c r="X955" i="2"/>
  <c r="X956" i="2"/>
  <c r="X957" i="2"/>
  <c r="X958" i="2"/>
  <c r="X960" i="2"/>
  <c r="X961" i="2"/>
  <c r="X962" i="2"/>
  <c r="X963" i="2"/>
  <c r="X964" i="2"/>
  <c r="X965" i="2"/>
  <c r="X967" i="2"/>
  <c r="X971" i="2"/>
  <c r="X973" i="2"/>
  <c r="X974" i="2"/>
  <c r="X975" i="2"/>
  <c r="X976" i="2"/>
  <c r="X978" i="2"/>
  <c r="X979" i="2"/>
  <c r="X980" i="2"/>
  <c r="X981" i="2"/>
  <c r="X983" i="2"/>
  <c r="X984" i="2"/>
  <c r="X985" i="2"/>
  <c r="X986" i="2"/>
  <c r="X987" i="2"/>
  <c r="X988" i="2"/>
  <c r="X989" i="2"/>
  <c r="X990" i="2"/>
  <c r="X991" i="2"/>
  <c r="X992" i="2"/>
  <c r="X994" i="2"/>
  <c r="X995" i="2"/>
  <c r="X998" i="2"/>
  <c r="X1000" i="2"/>
  <c r="X1001" i="2"/>
  <c r="X1003" i="2"/>
  <c r="X1004" i="2"/>
  <c r="X1005" i="2"/>
  <c r="X1006" i="2"/>
  <c r="X1007" i="2"/>
  <c r="X1008" i="2"/>
  <c r="X1009" i="2"/>
  <c r="X1010" i="2"/>
  <c r="X1011" i="2"/>
  <c r="X1013" i="2"/>
  <c r="X1015" i="2"/>
  <c r="X1016" i="2"/>
  <c r="X1017" i="2"/>
  <c r="X1018" i="2"/>
  <c r="X1020" i="2"/>
  <c r="X1023" i="2"/>
  <c r="X1029" i="2"/>
  <c r="X1030" i="2"/>
  <c r="X1032" i="2"/>
  <c r="X1033" i="2"/>
  <c r="X1034" i="2"/>
  <c r="X1036" i="2"/>
  <c r="X1037" i="2"/>
  <c r="X1040" i="2"/>
  <c r="X1042" i="2"/>
  <c r="X1043" i="2"/>
  <c r="X1044" i="2"/>
  <c r="X1045" i="2"/>
  <c r="X1046" i="2"/>
  <c r="X1047" i="2"/>
  <c r="X1048" i="2"/>
  <c r="X1049" i="2"/>
  <c r="X1051" i="2"/>
  <c r="X1053" i="2"/>
  <c r="X1054" i="2"/>
  <c r="X1055" i="2"/>
  <c r="X1056" i="2"/>
  <c r="X1057" i="2"/>
  <c r="X1061" i="2"/>
  <c r="X1063" i="2"/>
  <c r="X1065" i="2"/>
  <c r="X1066" i="2"/>
  <c r="X1067" i="2"/>
  <c r="X1071" i="2"/>
  <c r="X1072" i="2"/>
  <c r="X1073" i="2"/>
  <c r="X1074" i="2"/>
  <c r="X1076" i="2"/>
  <c r="X1077" i="2"/>
  <c r="X1078" i="2"/>
  <c r="X1079" i="2"/>
  <c r="X1080" i="2"/>
  <c r="X1081" i="2"/>
  <c r="X1082" i="2"/>
  <c r="X1083" i="2"/>
  <c r="X1084" i="2"/>
  <c r="X1086" i="2"/>
  <c r="X1087" i="2"/>
  <c r="X1088" i="2"/>
  <c r="X1089" i="2"/>
  <c r="X1090" i="2"/>
  <c r="X1092" i="2"/>
  <c r="X1093" i="2"/>
  <c r="X1094" i="2"/>
  <c r="X1095" i="2"/>
  <c r="X1096" i="2"/>
  <c r="X1097" i="2"/>
  <c r="X1098" i="2"/>
  <c r="X1099" i="2"/>
  <c r="X1100" i="2"/>
  <c r="X1101" i="2"/>
  <c r="X1102" i="2"/>
  <c r="X1103" i="2"/>
  <c r="X1104" i="2"/>
  <c r="X1105" i="2"/>
  <c r="X1106" i="2"/>
  <c r="X1107" i="2"/>
  <c r="X1108" i="2"/>
  <c r="X1110" i="2"/>
  <c r="X1111" i="2"/>
  <c r="X1112" i="2"/>
  <c r="X1113" i="2"/>
  <c r="X1114" i="2"/>
  <c r="X1115" i="2"/>
  <c r="X1116" i="2"/>
  <c r="X1117" i="2"/>
  <c r="X1120" i="2"/>
  <c r="X1121" i="2"/>
  <c r="X1122" i="2"/>
  <c r="X1123" i="2"/>
  <c r="X1124" i="2"/>
  <c r="X1125" i="2"/>
  <c r="X1127" i="2"/>
  <c r="X1129" i="2"/>
  <c r="X1130" i="2"/>
  <c r="X1131" i="2"/>
  <c r="X1132" i="2"/>
  <c r="X1133" i="2"/>
  <c r="X1134" i="2"/>
  <c r="X1135" i="2"/>
  <c r="X1137" i="2"/>
  <c r="X1138" i="2"/>
  <c r="X1139" i="2"/>
  <c r="X1140" i="2"/>
  <c r="X1141" i="2"/>
  <c r="X1142" i="2"/>
  <c r="X1143" i="2"/>
  <c r="X1144" i="2"/>
  <c r="X1145" i="2"/>
  <c r="X1146" i="2"/>
  <c r="X1147" i="2"/>
  <c r="X1148" i="2"/>
  <c r="X1149" i="2"/>
  <c r="X1150" i="2"/>
  <c r="X1151" i="2"/>
  <c r="X1152" i="2"/>
  <c r="X1153" i="2"/>
  <c r="X1154" i="2"/>
  <c r="X1155" i="2"/>
  <c r="X1156" i="2"/>
  <c r="X1157" i="2"/>
  <c r="X1159" i="2"/>
  <c r="X1160" i="2"/>
  <c r="X1161" i="2"/>
  <c r="X1162" i="2"/>
  <c r="X1163" i="2"/>
  <c r="X1165" i="2"/>
  <c r="X1166" i="2"/>
  <c r="X1167" i="2"/>
  <c r="X1169" i="2"/>
  <c r="X1171" i="2"/>
  <c r="X1172" i="2"/>
  <c r="X1173" i="2"/>
  <c r="X1175" i="2"/>
  <c r="X1177" i="2"/>
  <c r="X1178" i="2"/>
  <c r="X1179" i="2"/>
  <c r="X1181" i="2"/>
  <c r="X1184" i="2"/>
  <c r="X1185" i="2"/>
  <c r="X1186" i="2"/>
  <c r="X1187" i="2"/>
  <c r="X1188" i="2"/>
  <c r="X1190" i="2"/>
  <c r="X1191" i="2"/>
  <c r="X1194" i="2"/>
  <c r="X1195" i="2"/>
  <c r="X1197" i="2"/>
  <c r="X1199" i="2"/>
  <c r="X1200" i="2"/>
  <c r="X1201" i="2"/>
  <c r="X1203" i="2"/>
  <c r="X1204" i="2"/>
  <c r="X1205" i="2"/>
  <c r="X1207" i="2"/>
  <c r="X1208" i="2"/>
  <c r="X1209" i="2"/>
  <c r="X1212" i="2"/>
  <c r="X1215" i="2"/>
  <c r="X1218" i="2"/>
  <c r="X1220" i="2"/>
  <c r="X1221" i="2"/>
  <c r="X1222" i="2"/>
  <c r="X1223" i="2"/>
  <c r="X1224" i="2"/>
  <c r="X1225" i="2"/>
  <c r="X1226" i="2"/>
  <c r="X1227" i="2"/>
  <c r="X1228" i="2"/>
  <c r="X1229" i="2"/>
  <c r="X1230" i="2"/>
  <c r="X1231" i="2"/>
  <c r="X1232" i="2"/>
  <c r="X1233" i="2"/>
  <c r="X1234" i="2"/>
  <c r="X1235" i="2"/>
  <c r="X1236" i="2"/>
  <c r="X1237" i="2"/>
  <c r="X1238" i="2"/>
  <c r="X1239" i="2"/>
  <c r="X1240" i="2"/>
  <c r="X1241" i="2"/>
  <c r="X1242" i="2"/>
  <c r="X1244" i="2"/>
  <c r="X1246" i="2"/>
  <c r="X1247" i="2"/>
  <c r="X1248" i="2"/>
  <c r="X1249" i="2"/>
  <c r="X1250" i="2"/>
  <c r="X1251" i="2"/>
  <c r="X1252" i="2"/>
  <c r="X1253" i="2"/>
  <c r="X1254" i="2"/>
  <c r="X1256" i="2"/>
  <c r="X1257" i="2"/>
  <c r="X1258" i="2"/>
  <c r="X1259" i="2"/>
  <c r="X1261" i="2"/>
  <c r="X1262" i="2"/>
  <c r="X1263" i="2"/>
  <c r="X1264" i="2"/>
  <c r="X1265" i="2"/>
  <c r="X1266" i="2"/>
  <c r="X1267" i="2"/>
  <c r="X1268" i="2"/>
  <c r="X1269" i="2"/>
  <c r="X1270" i="2"/>
  <c r="X1271" i="2"/>
  <c r="X1272" i="2"/>
  <c r="X1273" i="2"/>
  <c r="X1274" i="2"/>
  <c r="X1275" i="2"/>
  <c r="X1276" i="2"/>
  <c r="X1278" i="2"/>
  <c r="X1279" i="2"/>
  <c r="X1280" i="2"/>
  <c r="X1281" i="2"/>
  <c r="X1282" i="2"/>
  <c r="X1283" i="2"/>
  <c r="X1284" i="2"/>
  <c r="X1285" i="2"/>
  <c r="X1286" i="2"/>
  <c r="X1287" i="2"/>
  <c r="X1288" i="2"/>
  <c r="X1289" i="2"/>
  <c r="X1291" i="2"/>
  <c r="X1292" i="2"/>
  <c r="X1293" i="2"/>
  <c r="X1294" i="2"/>
  <c r="X1296" i="2"/>
  <c r="X1297" i="2"/>
  <c r="X1298" i="2"/>
  <c r="X1299" i="2"/>
  <c r="X1301" i="2"/>
  <c r="X1303" i="2"/>
  <c r="X1304" i="2"/>
  <c r="X1305" i="2"/>
  <c r="X1306" i="2"/>
  <c r="X1307" i="2"/>
  <c r="X1308" i="2"/>
  <c r="X1309" i="2"/>
  <c r="X1310" i="2"/>
  <c r="X1311" i="2"/>
  <c r="X1313" i="2"/>
  <c r="X1314" i="2"/>
  <c r="X1315" i="2"/>
  <c r="X1316" i="2"/>
  <c r="X1317" i="2"/>
  <c r="X1318" i="2"/>
  <c r="X1319" i="2"/>
  <c r="X1320" i="2"/>
  <c r="X1321" i="2"/>
  <c r="X1322" i="2"/>
  <c r="X1323" i="2"/>
  <c r="X1324" i="2"/>
  <c r="X1325" i="2"/>
  <c r="X1326" i="2"/>
  <c r="X1327" i="2"/>
  <c r="X1328" i="2"/>
  <c r="X1330" i="2"/>
  <c r="X1331" i="2"/>
  <c r="X1333" i="2"/>
  <c r="X1336" i="2"/>
  <c r="X1337" i="2"/>
  <c r="X1338" i="2"/>
  <c r="X1339" i="2"/>
  <c r="W2" i="2"/>
  <c r="W4" i="2"/>
  <c r="W5" i="2"/>
  <c r="W6" i="2"/>
  <c r="W7" i="2"/>
  <c r="W8" i="2"/>
  <c r="W9" i="2"/>
  <c r="W10" i="2"/>
  <c r="W12" i="2"/>
  <c r="W13" i="2"/>
  <c r="W14" i="2"/>
  <c r="W15" i="2"/>
  <c r="W17" i="2"/>
  <c r="W21" i="2"/>
  <c r="W23" i="2"/>
  <c r="W24" i="2"/>
  <c r="W25" i="2"/>
  <c r="W27" i="2"/>
  <c r="W28" i="2"/>
  <c r="W29" i="2"/>
  <c r="W32" i="2"/>
  <c r="W33" i="2"/>
  <c r="W34" i="2"/>
  <c r="W35" i="2"/>
  <c r="W37" i="2"/>
  <c r="W38" i="2"/>
  <c r="W39" i="2"/>
  <c r="W41" i="2"/>
  <c r="W44" i="2"/>
  <c r="W45" i="2"/>
  <c r="W46" i="2"/>
  <c r="W49" i="2"/>
  <c r="W50" i="2"/>
  <c r="W51" i="2"/>
  <c r="W52" i="2"/>
  <c r="W53" i="2"/>
  <c r="W54" i="2"/>
  <c r="W55" i="2"/>
  <c r="W57" i="2"/>
  <c r="W58" i="2"/>
  <c r="W59" i="2"/>
  <c r="W60" i="2"/>
  <c r="W61" i="2"/>
  <c r="W62" i="2"/>
  <c r="W63" i="2"/>
  <c r="W64" i="2"/>
  <c r="W65" i="2"/>
  <c r="W67" i="2"/>
  <c r="W68" i="2"/>
  <c r="W69" i="2"/>
  <c r="W70" i="2"/>
  <c r="W71" i="2"/>
  <c r="W72" i="2"/>
  <c r="W74" i="2"/>
  <c r="W75" i="2"/>
  <c r="W76" i="2"/>
  <c r="W77" i="2"/>
  <c r="W78" i="2"/>
  <c r="W79" i="2"/>
  <c r="W80" i="2"/>
  <c r="W82" i="2"/>
  <c r="W83" i="2"/>
  <c r="W85" i="2"/>
  <c r="W86" i="2"/>
  <c r="W87" i="2"/>
  <c r="W88" i="2"/>
  <c r="W89" i="2"/>
  <c r="W90" i="2"/>
  <c r="W91" i="2"/>
  <c r="W92" i="2"/>
  <c r="W94" i="2"/>
  <c r="W96" i="2"/>
  <c r="W97" i="2"/>
  <c r="W98" i="2"/>
  <c r="W99" i="2"/>
  <c r="W100" i="2"/>
  <c r="W101" i="2"/>
  <c r="W102" i="2"/>
  <c r="W103" i="2"/>
  <c r="W104" i="2"/>
  <c r="W106" i="2"/>
  <c r="W107" i="2"/>
  <c r="W109" i="2"/>
  <c r="W110" i="2"/>
  <c r="W111" i="2"/>
  <c r="W112" i="2"/>
  <c r="W113" i="2"/>
  <c r="W115" i="2"/>
  <c r="W116" i="2"/>
  <c r="W117" i="2"/>
  <c r="W118" i="2"/>
  <c r="W119" i="2"/>
  <c r="W122" i="2"/>
  <c r="W123" i="2"/>
  <c r="W125" i="2"/>
  <c r="W127" i="2"/>
  <c r="W128" i="2"/>
  <c r="W130" i="2"/>
  <c r="W132" i="2"/>
  <c r="W133" i="2"/>
  <c r="W136" i="2"/>
  <c r="W137" i="2"/>
  <c r="W138" i="2"/>
  <c r="W139" i="2"/>
  <c r="W140" i="2"/>
  <c r="W141" i="2"/>
  <c r="W142" i="2"/>
  <c r="W143" i="2"/>
  <c r="W144" i="2"/>
  <c r="W145" i="2"/>
  <c r="W146" i="2"/>
  <c r="W147" i="2"/>
  <c r="W148" i="2"/>
  <c r="W149" i="2"/>
  <c r="W150" i="2"/>
  <c r="W153" i="2"/>
  <c r="W155" i="2"/>
  <c r="W156" i="2"/>
  <c r="W157" i="2"/>
  <c r="W158" i="2"/>
  <c r="W159" i="2"/>
  <c r="W160" i="2"/>
  <c r="W161" i="2"/>
  <c r="W163" i="2"/>
  <c r="W164" i="2"/>
  <c r="W165" i="2"/>
  <c r="W166" i="2"/>
  <c r="W167" i="2"/>
  <c r="W168" i="2"/>
  <c r="W170" i="2"/>
  <c r="W172" i="2"/>
  <c r="W174" i="2"/>
  <c r="W175" i="2"/>
  <c r="W176" i="2"/>
  <c r="W177" i="2"/>
  <c r="W178" i="2"/>
  <c r="W179" i="2"/>
  <c r="W181" i="2"/>
  <c r="W182" i="2"/>
  <c r="W184" i="2"/>
  <c r="W185" i="2"/>
  <c r="W187" i="2"/>
  <c r="W189" i="2"/>
  <c r="W190" i="2"/>
  <c r="W191" i="2"/>
  <c r="W193" i="2"/>
  <c r="W194" i="2"/>
  <c r="W195" i="2"/>
  <c r="W196" i="2"/>
  <c r="W198" i="2"/>
  <c r="W200" i="2"/>
  <c r="W201" i="2"/>
  <c r="W202" i="2"/>
  <c r="W203" i="2"/>
  <c r="W204" i="2"/>
  <c r="W205" i="2"/>
  <c r="W206" i="2"/>
  <c r="W207" i="2"/>
  <c r="W208" i="2"/>
  <c r="W209" i="2"/>
  <c r="W210" i="2"/>
  <c r="W211" i="2"/>
  <c r="W212" i="2"/>
  <c r="W213" i="2"/>
  <c r="W214" i="2"/>
  <c r="W215" i="2"/>
  <c r="W216" i="2"/>
  <c r="W217" i="2"/>
  <c r="W218" i="2"/>
  <c r="W219" i="2"/>
  <c r="W220" i="2"/>
  <c r="W221" i="2"/>
  <c r="W222" i="2"/>
  <c r="W223" i="2"/>
  <c r="W225" i="2"/>
  <c r="W226" i="2"/>
  <c r="W227" i="2"/>
  <c r="W228" i="2"/>
  <c r="W229" i="2"/>
  <c r="W230" i="2"/>
  <c r="W231" i="2"/>
  <c r="W232" i="2"/>
  <c r="W233" i="2"/>
  <c r="W234" i="2"/>
  <c r="W235" i="2"/>
  <c r="W236" i="2"/>
  <c r="W237" i="2"/>
  <c r="W238" i="2"/>
  <c r="W239" i="2"/>
  <c r="W240" i="2"/>
  <c r="W241" i="2"/>
  <c r="W242" i="2"/>
  <c r="W243" i="2"/>
  <c r="W244" i="2"/>
  <c r="W245" i="2"/>
  <c r="W246" i="2"/>
  <c r="W247" i="2"/>
  <c r="W248" i="2"/>
  <c r="W249" i="2"/>
  <c r="W250" i="2"/>
  <c r="W251" i="2"/>
  <c r="W252" i="2"/>
  <c r="W253" i="2"/>
  <c r="W254" i="2"/>
  <c r="W256" i="2"/>
  <c r="W257" i="2"/>
  <c r="W258" i="2"/>
  <c r="W259" i="2"/>
  <c r="W260" i="2"/>
  <c r="W262" i="2"/>
  <c r="W263" i="2"/>
  <c r="W264" i="2"/>
  <c r="W265" i="2"/>
  <c r="W266" i="2"/>
  <c r="W267" i="2"/>
  <c r="W268" i="2"/>
  <c r="W269" i="2"/>
  <c r="W270" i="2"/>
  <c r="W271" i="2"/>
  <c r="W272" i="2"/>
  <c r="W273" i="2"/>
  <c r="W274" i="2"/>
  <c r="W275" i="2"/>
  <c r="W277" i="2"/>
  <c r="W280" i="2"/>
  <c r="W281" i="2"/>
  <c r="W282" i="2"/>
  <c r="W283" i="2"/>
  <c r="W284" i="2"/>
  <c r="W285" i="2"/>
  <c r="W286" i="2"/>
  <c r="W287" i="2"/>
  <c r="W290" i="2"/>
  <c r="W292" i="2"/>
  <c r="W294" i="2"/>
  <c r="W295" i="2"/>
  <c r="W296" i="2"/>
  <c r="W297" i="2"/>
  <c r="W298" i="2"/>
  <c r="W300" i="2"/>
  <c r="W301" i="2"/>
  <c r="W303" i="2"/>
  <c r="W304" i="2"/>
  <c r="W305" i="2"/>
  <c r="W308" i="2"/>
  <c r="W309" i="2"/>
  <c r="W310" i="2"/>
  <c r="W311" i="2"/>
  <c r="W312" i="2"/>
  <c r="W314" i="2"/>
  <c r="W315" i="2"/>
  <c r="W316" i="2"/>
  <c r="W318" i="2"/>
  <c r="W319" i="2"/>
  <c r="W321" i="2"/>
  <c r="W322" i="2"/>
  <c r="W323" i="2"/>
  <c r="W324" i="2"/>
  <c r="W325" i="2"/>
  <c r="W326" i="2"/>
  <c r="W328" i="2"/>
  <c r="W329" i="2"/>
  <c r="W330" i="2"/>
  <c r="W331" i="2"/>
  <c r="W332" i="2"/>
  <c r="W334" i="2"/>
  <c r="W335" i="2"/>
  <c r="W336" i="2"/>
  <c r="W337" i="2"/>
  <c r="W338" i="2"/>
  <c r="W342" i="2"/>
  <c r="W343" i="2"/>
  <c r="W344" i="2"/>
  <c r="W346" i="2"/>
  <c r="W347" i="2"/>
  <c r="W348" i="2"/>
  <c r="W350" i="2"/>
  <c r="W351" i="2"/>
  <c r="W352" i="2"/>
  <c r="W353" i="2"/>
  <c r="W354" i="2"/>
  <c r="W355" i="2"/>
  <c r="W356" i="2"/>
  <c r="W357" i="2"/>
  <c r="W358" i="2"/>
  <c r="W359" i="2"/>
  <c r="W360" i="2"/>
  <c r="W361" i="2"/>
  <c r="W362" i="2"/>
  <c r="W363" i="2"/>
  <c r="W364" i="2"/>
  <c r="W365" i="2"/>
  <c r="W366" i="2"/>
  <c r="W367" i="2"/>
  <c r="W368" i="2"/>
  <c r="W369" i="2"/>
  <c r="W371" i="2"/>
  <c r="W372" i="2"/>
  <c r="W373" i="2"/>
  <c r="W374" i="2"/>
  <c r="W375" i="2"/>
  <c r="W376" i="2"/>
  <c r="W379" i="2"/>
  <c r="W381" i="2"/>
  <c r="W385" i="2"/>
  <c r="W387" i="2"/>
  <c r="W388" i="2"/>
  <c r="W389" i="2"/>
  <c r="W390" i="2"/>
  <c r="W392" i="2"/>
  <c r="W393" i="2"/>
  <c r="W396" i="2"/>
  <c r="W397" i="2"/>
  <c r="W399" i="2"/>
  <c r="W402" i="2"/>
  <c r="W403" i="2"/>
  <c r="W404" i="2"/>
  <c r="W405" i="2"/>
  <c r="W406" i="2"/>
  <c r="W407" i="2"/>
  <c r="W408" i="2"/>
  <c r="W409" i="2"/>
  <c r="W410" i="2"/>
  <c r="W411" i="2"/>
  <c r="W412" i="2"/>
  <c r="W413" i="2"/>
  <c r="W414" i="2"/>
  <c r="W415" i="2"/>
  <c r="W416" i="2"/>
  <c r="W417" i="2"/>
  <c r="W418" i="2"/>
  <c r="W419" i="2"/>
  <c r="W420" i="2"/>
  <c r="W421" i="2"/>
  <c r="W422" i="2"/>
  <c r="W423" i="2"/>
  <c r="W424" i="2"/>
  <c r="W425" i="2"/>
  <c r="W426" i="2"/>
  <c r="W427" i="2"/>
  <c r="W428" i="2"/>
  <c r="W429" i="2"/>
  <c r="W430" i="2"/>
  <c r="W431" i="2"/>
  <c r="W432" i="2"/>
  <c r="W433" i="2"/>
  <c r="W435" i="2"/>
  <c r="W436" i="2"/>
  <c r="W437" i="2"/>
  <c r="W440" i="2"/>
  <c r="W441" i="2"/>
  <c r="W443" i="2"/>
  <c r="W447" i="2"/>
  <c r="W448" i="2"/>
  <c r="W449" i="2"/>
  <c r="W450" i="2"/>
  <c r="W452" i="2"/>
  <c r="W453" i="2"/>
  <c r="W454" i="2"/>
  <c r="W456" i="2"/>
  <c r="W457" i="2"/>
  <c r="W458" i="2"/>
  <c r="W459" i="2"/>
  <c r="W460" i="2"/>
  <c r="W462" i="2"/>
  <c r="W463" i="2"/>
  <c r="W465" i="2"/>
  <c r="W467" i="2"/>
  <c r="W468" i="2"/>
  <c r="W469" i="2"/>
  <c r="W470" i="2"/>
  <c r="W475" i="2"/>
  <c r="W476" i="2"/>
  <c r="W477" i="2"/>
  <c r="W478" i="2"/>
  <c r="W479" i="2"/>
  <c r="W480" i="2"/>
  <c r="W481" i="2"/>
  <c r="W483" i="2"/>
  <c r="W484" i="2"/>
  <c r="W486" i="2"/>
  <c r="W487" i="2"/>
  <c r="W488" i="2"/>
  <c r="W489" i="2"/>
  <c r="W490" i="2"/>
  <c r="W491" i="2"/>
  <c r="W492" i="2"/>
  <c r="W494" i="2"/>
  <c r="W495" i="2"/>
  <c r="W496" i="2"/>
  <c r="W497" i="2"/>
  <c r="W499" i="2"/>
  <c r="W500" i="2"/>
  <c r="W501" i="2"/>
  <c r="W502" i="2"/>
  <c r="W503" i="2"/>
  <c r="W504" i="2"/>
  <c r="W505" i="2"/>
  <c r="W507" i="2"/>
  <c r="W508" i="2"/>
  <c r="W509" i="2"/>
  <c r="W511" i="2"/>
  <c r="W512" i="2"/>
  <c r="W513" i="2"/>
  <c r="W514" i="2"/>
  <c r="W515" i="2"/>
  <c r="W516" i="2"/>
  <c r="W518" i="2"/>
  <c r="W519" i="2"/>
  <c r="W520" i="2"/>
  <c r="W521" i="2"/>
  <c r="W522" i="2"/>
  <c r="W525" i="2"/>
  <c r="W526" i="2"/>
  <c r="W528" i="2"/>
  <c r="W529" i="2"/>
  <c r="W530" i="2"/>
  <c r="W531" i="2"/>
  <c r="W532" i="2"/>
  <c r="W533" i="2"/>
  <c r="W534" i="2"/>
  <c r="W535" i="2"/>
  <c r="W536" i="2"/>
  <c r="W537" i="2"/>
  <c r="W538" i="2"/>
  <c r="W539" i="2"/>
  <c r="W540" i="2"/>
  <c r="W541" i="2"/>
  <c r="W542" i="2"/>
  <c r="W543" i="2"/>
  <c r="W544" i="2"/>
  <c r="W546" i="2"/>
  <c r="W548" i="2"/>
  <c r="W549" i="2"/>
  <c r="W550" i="2"/>
  <c r="W551" i="2"/>
  <c r="W552" i="2"/>
  <c r="W553" i="2"/>
  <c r="W554" i="2"/>
  <c r="W555" i="2"/>
  <c r="W556" i="2"/>
  <c r="W558" i="2"/>
  <c r="W560" i="2"/>
  <c r="W561" i="2"/>
  <c r="W562" i="2"/>
  <c r="W563" i="2"/>
  <c r="W564" i="2"/>
  <c r="W565" i="2"/>
  <c r="W566" i="2"/>
  <c r="W567" i="2"/>
  <c r="W568" i="2"/>
  <c r="W569" i="2"/>
  <c r="W570" i="2"/>
  <c r="W571" i="2"/>
  <c r="W572" i="2"/>
  <c r="W573" i="2"/>
  <c r="W574" i="2"/>
  <c r="W575" i="2"/>
  <c r="W576" i="2"/>
  <c r="W577" i="2"/>
  <c r="W578" i="2"/>
  <c r="W581" i="2"/>
  <c r="W582" i="2"/>
  <c r="W583" i="2"/>
  <c r="W584" i="2"/>
  <c r="W585" i="2"/>
  <c r="W586" i="2"/>
  <c r="W587" i="2"/>
  <c r="W589" i="2"/>
  <c r="W591" i="2"/>
  <c r="W592" i="2"/>
  <c r="W594" i="2"/>
  <c r="W595" i="2"/>
  <c r="W596" i="2"/>
  <c r="W597" i="2"/>
  <c r="W598" i="2"/>
  <c r="W599" i="2"/>
  <c r="W600" i="2"/>
  <c r="W601" i="2"/>
  <c r="W602" i="2"/>
  <c r="W603" i="2"/>
  <c r="W604" i="2"/>
  <c r="W606" i="2"/>
  <c r="W609" i="2"/>
  <c r="W611" i="2"/>
  <c r="W613" i="2"/>
  <c r="W615" i="2"/>
  <c r="W617" i="2"/>
  <c r="W619" i="2"/>
  <c r="W620" i="2"/>
  <c r="W621" i="2"/>
  <c r="W623" i="2"/>
  <c r="W624" i="2"/>
  <c r="W626" i="2"/>
  <c r="W630" i="2"/>
  <c r="W632" i="2"/>
  <c r="W634" i="2"/>
  <c r="W635" i="2"/>
  <c r="W637" i="2"/>
  <c r="W638" i="2"/>
  <c r="W639" i="2"/>
  <c r="W640" i="2"/>
  <c r="W641" i="2"/>
  <c r="W642" i="2"/>
  <c r="W643" i="2"/>
  <c r="W644" i="2"/>
  <c r="W646" i="2"/>
  <c r="W647" i="2"/>
  <c r="W649" i="2"/>
  <c r="W650" i="2"/>
  <c r="W651" i="2"/>
  <c r="W652" i="2"/>
  <c r="W653" i="2"/>
  <c r="W654" i="2"/>
  <c r="W655" i="2"/>
  <c r="W656" i="2"/>
  <c r="W657" i="2"/>
  <c r="W659" i="2"/>
  <c r="W660" i="2"/>
  <c r="W662" i="2"/>
  <c r="W663" i="2"/>
  <c r="W666" i="2"/>
  <c r="W667" i="2"/>
  <c r="W668" i="2"/>
  <c r="W669" i="2"/>
  <c r="W670" i="2"/>
  <c r="W671" i="2"/>
  <c r="W672" i="2"/>
  <c r="W673" i="2"/>
  <c r="W674" i="2"/>
  <c r="W676" i="2"/>
  <c r="W677" i="2"/>
  <c r="W678" i="2"/>
  <c r="W679" i="2"/>
  <c r="W680" i="2"/>
  <c r="W681" i="2"/>
  <c r="W682" i="2"/>
  <c r="W683" i="2"/>
  <c r="W684" i="2"/>
  <c r="W685" i="2"/>
  <c r="W686" i="2"/>
  <c r="W689" i="2"/>
  <c r="W690" i="2"/>
  <c r="W691" i="2"/>
  <c r="W692" i="2"/>
  <c r="W693" i="2"/>
  <c r="W694" i="2"/>
  <c r="W695" i="2"/>
  <c r="W698" i="2"/>
  <c r="W699" i="2"/>
  <c r="W700" i="2"/>
  <c r="W702" i="2"/>
  <c r="W703" i="2"/>
  <c r="W706" i="2"/>
  <c r="W707" i="2"/>
  <c r="W708" i="2"/>
  <c r="W710" i="2"/>
  <c r="W711" i="2"/>
  <c r="W712" i="2"/>
  <c r="W713" i="2"/>
  <c r="W714" i="2"/>
  <c r="W715" i="2"/>
  <c r="W716" i="2"/>
  <c r="W718" i="2"/>
  <c r="W719" i="2"/>
  <c r="W720" i="2"/>
  <c r="W721" i="2"/>
  <c r="W722" i="2"/>
  <c r="W723" i="2"/>
  <c r="W724" i="2"/>
  <c r="W725" i="2"/>
  <c r="W726" i="2"/>
  <c r="W727" i="2"/>
  <c r="W728" i="2"/>
  <c r="W733" i="2"/>
  <c r="W734" i="2"/>
  <c r="W737" i="2"/>
  <c r="W738" i="2"/>
  <c r="W740" i="2"/>
  <c r="W741" i="2"/>
  <c r="W742" i="2"/>
  <c r="W744" i="2"/>
  <c r="W745" i="2"/>
  <c r="W746" i="2"/>
  <c r="W747" i="2"/>
  <c r="W748" i="2"/>
  <c r="W749" i="2"/>
  <c r="W750" i="2"/>
  <c r="W751" i="2"/>
  <c r="W753" i="2"/>
  <c r="W754" i="2"/>
  <c r="W755" i="2"/>
  <c r="W756" i="2"/>
  <c r="W757" i="2"/>
  <c r="W758" i="2"/>
  <c r="W759" i="2"/>
  <c r="W760" i="2"/>
  <c r="W761" i="2"/>
  <c r="W762" i="2"/>
  <c r="W763" i="2"/>
  <c r="W765" i="2"/>
  <c r="W766" i="2"/>
  <c r="W767" i="2"/>
  <c r="W768" i="2"/>
  <c r="W769" i="2"/>
  <c r="W770" i="2"/>
  <c r="W771" i="2"/>
  <c r="W772" i="2"/>
  <c r="W773" i="2"/>
  <c r="W774" i="2"/>
  <c r="W777" i="2"/>
  <c r="W779" i="2"/>
  <c r="W780" i="2"/>
  <c r="W781" i="2"/>
  <c r="W782" i="2"/>
  <c r="W783" i="2"/>
  <c r="W784" i="2"/>
  <c r="W785" i="2"/>
  <c r="W786" i="2"/>
  <c r="W787" i="2"/>
  <c r="W788" i="2"/>
  <c r="W789" i="2"/>
  <c r="W792" i="2"/>
  <c r="W793" i="2"/>
  <c r="W794" i="2"/>
  <c r="W795" i="2"/>
  <c r="W796" i="2"/>
  <c r="W797" i="2"/>
  <c r="W798" i="2"/>
  <c r="W799" i="2"/>
  <c r="W800" i="2"/>
  <c r="W801" i="2"/>
  <c r="W802" i="2"/>
  <c r="W803" i="2"/>
  <c r="W804" i="2"/>
  <c r="W805" i="2"/>
  <c r="W806" i="2"/>
  <c r="W807" i="2"/>
  <c r="W808" i="2"/>
  <c r="W809" i="2"/>
  <c r="W810" i="2"/>
  <c r="W812" i="2"/>
  <c r="W813" i="2"/>
  <c r="W814" i="2"/>
  <c r="W815" i="2"/>
  <c r="W816" i="2"/>
  <c r="W818" i="2"/>
  <c r="W819" i="2"/>
  <c r="W820" i="2"/>
  <c r="W821" i="2"/>
  <c r="W822" i="2"/>
  <c r="W823" i="2"/>
  <c r="W824" i="2"/>
  <c r="W826" i="2"/>
  <c r="W827" i="2"/>
  <c r="W828" i="2"/>
  <c r="W830" i="2"/>
  <c r="W831" i="2"/>
  <c r="W833" i="2"/>
  <c r="W834" i="2"/>
  <c r="W835" i="2"/>
  <c r="W836" i="2"/>
  <c r="W837" i="2"/>
  <c r="W838" i="2"/>
  <c r="W839" i="2"/>
  <c r="W841" i="2"/>
  <c r="W842" i="2"/>
  <c r="W843" i="2"/>
  <c r="W844" i="2"/>
  <c r="W845" i="2"/>
  <c r="W846" i="2"/>
  <c r="W848" i="2"/>
  <c r="W849" i="2"/>
  <c r="W850" i="2"/>
  <c r="W851" i="2"/>
  <c r="W854" i="2"/>
  <c r="W855" i="2"/>
  <c r="W856" i="2"/>
  <c r="W857" i="2"/>
  <c r="W858" i="2"/>
  <c r="W859" i="2"/>
  <c r="W860" i="2"/>
  <c r="W861" i="2"/>
  <c r="W863" i="2"/>
  <c r="W864" i="2"/>
  <c r="W866" i="2"/>
  <c r="W868" i="2"/>
  <c r="W869" i="2"/>
  <c r="W870" i="2"/>
  <c r="W871" i="2"/>
  <c r="W873" i="2"/>
  <c r="W874" i="2"/>
  <c r="W876" i="2"/>
  <c r="W878" i="2"/>
  <c r="W879" i="2"/>
  <c r="W880" i="2"/>
  <c r="W881" i="2"/>
  <c r="W882" i="2"/>
  <c r="W883" i="2"/>
  <c r="W884" i="2"/>
  <c r="W885" i="2"/>
  <c r="W888" i="2"/>
  <c r="W890" i="2"/>
  <c r="W892" i="2"/>
  <c r="W894" i="2"/>
  <c r="W895" i="2"/>
  <c r="W897" i="2"/>
  <c r="W898" i="2"/>
  <c r="W899" i="2"/>
  <c r="W900" i="2"/>
  <c r="W901" i="2"/>
  <c r="W902" i="2"/>
  <c r="W903" i="2"/>
  <c r="W904" i="2"/>
  <c r="W906" i="2"/>
  <c r="W907" i="2"/>
  <c r="W908" i="2"/>
  <c r="W909" i="2"/>
  <c r="W910" i="2"/>
  <c r="W912" i="2"/>
  <c r="W913" i="2"/>
  <c r="W914" i="2"/>
  <c r="W917" i="2"/>
  <c r="W918" i="2"/>
  <c r="W919" i="2"/>
  <c r="W922" i="2"/>
  <c r="W923" i="2"/>
  <c r="W924" i="2"/>
  <c r="W926" i="2"/>
  <c r="W927" i="2"/>
  <c r="W928" i="2"/>
  <c r="W929" i="2"/>
  <c r="W931" i="2"/>
  <c r="W933" i="2"/>
  <c r="W934" i="2"/>
  <c r="W935" i="2"/>
  <c r="W936" i="2"/>
  <c r="W938" i="2"/>
  <c r="W939" i="2"/>
  <c r="W940" i="2"/>
  <c r="W941" i="2"/>
  <c r="W942" i="2"/>
  <c r="W943" i="2"/>
  <c r="W944" i="2"/>
  <c r="W946" i="2"/>
  <c r="W947" i="2"/>
  <c r="W948" i="2"/>
  <c r="W949" i="2"/>
  <c r="W950" i="2"/>
  <c r="W951" i="2"/>
  <c r="W952" i="2"/>
  <c r="W953" i="2"/>
  <c r="W954" i="2"/>
  <c r="W955" i="2"/>
  <c r="W956" i="2"/>
  <c r="W957" i="2"/>
  <c r="W958" i="2"/>
  <c r="W960" i="2"/>
  <c r="W961" i="2"/>
  <c r="W962" i="2"/>
  <c r="W963" i="2"/>
  <c r="W964" i="2"/>
  <c r="W965" i="2"/>
  <c r="W967" i="2"/>
  <c r="W971" i="2"/>
  <c r="W973" i="2"/>
  <c r="W974" i="2"/>
  <c r="W975" i="2"/>
  <c r="W976" i="2"/>
  <c r="W978" i="2"/>
  <c r="W979" i="2"/>
  <c r="W980" i="2"/>
  <c r="W981" i="2"/>
  <c r="W983" i="2"/>
  <c r="W984" i="2"/>
  <c r="W985" i="2"/>
  <c r="W986" i="2"/>
  <c r="W987" i="2"/>
  <c r="W988" i="2"/>
  <c r="W989" i="2"/>
  <c r="W990" i="2"/>
  <c r="W991" i="2"/>
  <c r="W992" i="2"/>
  <c r="W994" i="2"/>
  <c r="W995" i="2"/>
  <c r="W998" i="2"/>
  <c r="W1000" i="2"/>
  <c r="W1001" i="2"/>
  <c r="W1003" i="2"/>
  <c r="W1004" i="2"/>
  <c r="W1005" i="2"/>
  <c r="W1006" i="2"/>
  <c r="W1007" i="2"/>
  <c r="W1008" i="2"/>
  <c r="W1009" i="2"/>
  <c r="W1010" i="2"/>
  <c r="W1011" i="2"/>
  <c r="W1013" i="2"/>
  <c r="W1015" i="2"/>
  <c r="W1016" i="2"/>
  <c r="W1017" i="2"/>
  <c r="W1018" i="2"/>
  <c r="W1020" i="2"/>
  <c r="W1023" i="2"/>
  <c r="W1029" i="2"/>
  <c r="W1030" i="2"/>
  <c r="W1032" i="2"/>
  <c r="W1033" i="2"/>
  <c r="W1034" i="2"/>
  <c r="W1036" i="2"/>
  <c r="W1037" i="2"/>
  <c r="W1040" i="2"/>
  <c r="W1042" i="2"/>
  <c r="W1043" i="2"/>
  <c r="W1044" i="2"/>
  <c r="W1045" i="2"/>
  <c r="W1046" i="2"/>
  <c r="W1047" i="2"/>
  <c r="W1048" i="2"/>
  <c r="W1049" i="2"/>
  <c r="W1051" i="2"/>
  <c r="W1053" i="2"/>
  <c r="W1054" i="2"/>
  <c r="W1055" i="2"/>
  <c r="W1056" i="2"/>
  <c r="W1057" i="2"/>
  <c r="W1061" i="2"/>
  <c r="W1063" i="2"/>
  <c r="W1065" i="2"/>
  <c r="W1066" i="2"/>
  <c r="W1067" i="2"/>
  <c r="W1071" i="2"/>
  <c r="W1072" i="2"/>
  <c r="W1073" i="2"/>
  <c r="W1074" i="2"/>
  <c r="W1076" i="2"/>
  <c r="W1077" i="2"/>
  <c r="W1078" i="2"/>
  <c r="W1079" i="2"/>
  <c r="W1080" i="2"/>
  <c r="W1081" i="2"/>
  <c r="W1082" i="2"/>
  <c r="W1083" i="2"/>
  <c r="W1084" i="2"/>
  <c r="W1086" i="2"/>
  <c r="W1087" i="2"/>
  <c r="W1088" i="2"/>
  <c r="W1089" i="2"/>
  <c r="W1090" i="2"/>
  <c r="W1092" i="2"/>
  <c r="W1093" i="2"/>
  <c r="W1094" i="2"/>
  <c r="W1095" i="2"/>
  <c r="W1096" i="2"/>
  <c r="W1097" i="2"/>
  <c r="W1098" i="2"/>
  <c r="W1099" i="2"/>
  <c r="W1100" i="2"/>
  <c r="W1101" i="2"/>
  <c r="W1102" i="2"/>
  <c r="W1103" i="2"/>
  <c r="W1104" i="2"/>
  <c r="W1105" i="2"/>
  <c r="W1106" i="2"/>
  <c r="W1107" i="2"/>
  <c r="W1108" i="2"/>
  <c r="W1110" i="2"/>
  <c r="W1111" i="2"/>
  <c r="W1112" i="2"/>
  <c r="W1113" i="2"/>
  <c r="W1114" i="2"/>
  <c r="W1115" i="2"/>
  <c r="W1116" i="2"/>
  <c r="W1117" i="2"/>
  <c r="W1120" i="2"/>
  <c r="W1121" i="2"/>
  <c r="W1122" i="2"/>
  <c r="W1123" i="2"/>
  <c r="W1124" i="2"/>
  <c r="W1125" i="2"/>
  <c r="W1127" i="2"/>
  <c r="W1129" i="2"/>
  <c r="W1130" i="2"/>
  <c r="W1131" i="2"/>
  <c r="W1132" i="2"/>
  <c r="W1133" i="2"/>
  <c r="W1134" i="2"/>
  <c r="W1135" i="2"/>
  <c r="W1137" i="2"/>
  <c r="W1138" i="2"/>
  <c r="W1139" i="2"/>
  <c r="W1140" i="2"/>
  <c r="W1141" i="2"/>
  <c r="W1142" i="2"/>
  <c r="W1143" i="2"/>
  <c r="W1144" i="2"/>
  <c r="W1145" i="2"/>
  <c r="W1146" i="2"/>
  <c r="W1147" i="2"/>
  <c r="W1148" i="2"/>
  <c r="W1149" i="2"/>
  <c r="W1150" i="2"/>
  <c r="W1151" i="2"/>
  <c r="W1152" i="2"/>
  <c r="W1153" i="2"/>
  <c r="W1154" i="2"/>
  <c r="W1155" i="2"/>
  <c r="W1156" i="2"/>
  <c r="W1157" i="2"/>
  <c r="W1159" i="2"/>
  <c r="W1160" i="2"/>
  <c r="W1161" i="2"/>
  <c r="W1162" i="2"/>
  <c r="W1163" i="2"/>
  <c r="W1165" i="2"/>
  <c r="W1166" i="2"/>
  <c r="W1167" i="2"/>
  <c r="W1169" i="2"/>
  <c r="W1171" i="2"/>
  <c r="W1172" i="2"/>
  <c r="W1173" i="2"/>
  <c r="W1175" i="2"/>
  <c r="W1177" i="2"/>
  <c r="W1178" i="2"/>
  <c r="W1179" i="2"/>
  <c r="W1181" i="2"/>
  <c r="W1184" i="2"/>
  <c r="W1185" i="2"/>
  <c r="W1186" i="2"/>
  <c r="W1187" i="2"/>
  <c r="W1188" i="2"/>
  <c r="W1190" i="2"/>
  <c r="W1191" i="2"/>
  <c r="W1194" i="2"/>
  <c r="W1195" i="2"/>
  <c r="W1197" i="2"/>
  <c r="W1199" i="2"/>
  <c r="W1200" i="2"/>
  <c r="W1201" i="2"/>
  <c r="W1203" i="2"/>
  <c r="W1204" i="2"/>
  <c r="W1205" i="2"/>
  <c r="W1207" i="2"/>
  <c r="W1208" i="2"/>
  <c r="W1209" i="2"/>
  <c r="W1212" i="2"/>
  <c r="W1215" i="2"/>
  <c r="W1218" i="2"/>
  <c r="W1220" i="2"/>
  <c r="W1221" i="2"/>
  <c r="W1222" i="2"/>
  <c r="W1223" i="2"/>
  <c r="W1224" i="2"/>
  <c r="W1225" i="2"/>
  <c r="W1226" i="2"/>
  <c r="W1227" i="2"/>
  <c r="W1228" i="2"/>
  <c r="W1229" i="2"/>
  <c r="W1230" i="2"/>
  <c r="W1231" i="2"/>
  <c r="W1232" i="2"/>
  <c r="W1233" i="2"/>
  <c r="W1234" i="2"/>
  <c r="W1235" i="2"/>
  <c r="W1236" i="2"/>
  <c r="W1237" i="2"/>
  <c r="W1238" i="2"/>
  <c r="W1239" i="2"/>
  <c r="W1240" i="2"/>
  <c r="W1241" i="2"/>
  <c r="W1242" i="2"/>
  <c r="W1244" i="2"/>
  <c r="W1246" i="2"/>
  <c r="W1247" i="2"/>
  <c r="W1248" i="2"/>
  <c r="W1249" i="2"/>
  <c r="W1250" i="2"/>
  <c r="W1251" i="2"/>
  <c r="W1252" i="2"/>
  <c r="W1253" i="2"/>
  <c r="W1254" i="2"/>
  <c r="W1256" i="2"/>
  <c r="W1257" i="2"/>
  <c r="W1258" i="2"/>
  <c r="W1259" i="2"/>
  <c r="W1261" i="2"/>
  <c r="W1262" i="2"/>
  <c r="W1263" i="2"/>
  <c r="W1264" i="2"/>
  <c r="W1265" i="2"/>
  <c r="W1266" i="2"/>
  <c r="W1267" i="2"/>
  <c r="W1268" i="2"/>
  <c r="W1269" i="2"/>
  <c r="W1270" i="2"/>
  <c r="W1271" i="2"/>
  <c r="W1272" i="2"/>
  <c r="W1273" i="2"/>
  <c r="W1274" i="2"/>
  <c r="W1275" i="2"/>
  <c r="W1276" i="2"/>
  <c r="W1278" i="2"/>
  <c r="W1279" i="2"/>
  <c r="W1280" i="2"/>
  <c r="W1281" i="2"/>
  <c r="W1282" i="2"/>
  <c r="W1283" i="2"/>
  <c r="W1284" i="2"/>
  <c r="W1285" i="2"/>
  <c r="W1286" i="2"/>
  <c r="W1287" i="2"/>
  <c r="W1288" i="2"/>
  <c r="W1289" i="2"/>
  <c r="W1291" i="2"/>
  <c r="W1292" i="2"/>
  <c r="W1293" i="2"/>
  <c r="W1294" i="2"/>
  <c r="W1296" i="2"/>
  <c r="W1297" i="2"/>
  <c r="W1298" i="2"/>
  <c r="W1299" i="2"/>
  <c r="W1301" i="2"/>
  <c r="W1303" i="2"/>
  <c r="W1304" i="2"/>
  <c r="W1305" i="2"/>
  <c r="W1306" i="2"/>
  <c r="W1307" i="2"/>
  <c r="W1308" i="2"/>
  <c r="W1309" i="2"/>
  <c r="W1310" i="2"/>
  <c r="W1311" i="2"/>
  <c r="W1313" i="2"/>
  <c r="W1314" i="2"/>
  <c r="W1315" i="2"/>
  <c r="W1316" i="2"/>
  <c r="W1317" i="2"/>
  <c r="W1318" i="2"/>
  <c r="W1319" i="2"/>
  <c r="W1320" i="2"/>
  <c r="W1321" i="2"/>
  <c r="W1322" i="2"/>
  <c r="W1323" i="2"/>
  <c r="W1324" i="2"/>
  <c r="W1325" i="2"/>
  <c r="W1326" i="2"/>
  <c r="W1327" i="2"/>
  <c r="W1328" i="2"/>
  <c r="W1330" i="2"/>
  <c r="W1331" i="2"/>
  <c r="W1333" i="2"/>
  <c r="W1336" i="2"/>
  <c r="W1337" i="2"/>
  <c r="W1338" i="2"/>
  <c r="W1339" i="2"/>
  <c r="T8" i="3"/>
  <c r="T7" i="3"/>
  <c r="T6" i="3" a="1"/>
  <c r="T6" i="3" s="1"/>
  <c r="T5" i="3"/>
  <c r="T4" i="3"/>
  <c r="S8" i="3"/>
  <c r="S7" i="3"/>
  <c r="S6" i="3" a="1"/>
  <c r="S6" i="3" s="1"/>
  <c r="S5" i="3"/>
  <c r="S4" i="3"/>
  <c r="R8" i="3"/>
  <c r="R7" i="3"/>
  <c r="R6" i="3"/>
  <c r="R5" i="3"/>
  <c r="R4" i="3"/>
  <c r="M12" i="3"/>
  <c r="N11" i="3"/>
  <c r="N10" i="3"/>
  <c r="M10" i="3"/>
  <c r="L12" i="3"/>
  <c r="L11" i="3"/>
  <c r="N9" i="3"/>
  <c r="M9" i="3"/>
  <c r="L9" i="3"/>
  <c r="K12" i="3"/>
  <c r="K11" i="3"/>
  <c r="K10" i="3"/>
  <c r="A62" i="3" a="1"/>
  <c r="A62" i="3" s="1"/>
  <c r="B62" i="3" a="1"/>
  <c r="B62" i="3" s="1"/>
  <c r="C62" i="3" a="1"/>
  <c r="C62" i="3" s="1"/>
  <c r="D62" i="3" a="1"/>
  <c r="D62" i="3" s="1"/>
  <c r="V1330" i="2" l="1"/>
  <c r="V1219" i="2"/>
  <c r="X1219" i="2" s="1"/>
  <c r="V1125" i="2"/>
  <c r="V1002" i="2"/>
  <c r="X1002" i="2" s="1"/>
  <c r="V881" i="2"/>
  <c r="V750" i="2"/>
  <c r="V578" i="2"/>
  <c r="V406" i="2"/>
  <c r="V234" i="2"/>
  <c r="V66" i="2"/>
  <c r="X66" i="2" s="1"/>
  <c r="V1329" i="2"/>
  <c r="X1329" i="2" s="1"/>
  <c r="V1216" i="2"/>
  <c r="X1216" i="2" s="1"/>
  <c r="V1112" i="2"/>
  <c r="V1001" i="2"/>
  <c r="V880" i="2"/>
  <c r="V730" i="2"/>
  <c r="X730" i="2" s="1"/>
  <c r="V577" i="2"/>
  <c r="V388" i="2"/>
  <c r="V224" i="2"/>
  <c r="X224" i="2" s="1"/>
  <c r="V45" i="2"/>
  <c r="V1300" i="2"/>
  <c r="X1300" i="2" s="1"/>
  <c r="V1198" i="2"/>
  <c r="X1198" i="2" s="1"/>
  <c r="V1098" i="2"/>
  <c r="V976" i="2"/>
  <c r="V845" i="2"/>
  <c r="V722" i="2"/>
  <c r="V531" i="2"/>
  <c r="V376" i="2"/>
  <c r="V194" i="2"/>
  <c r="V35" i="2"/>
  <c r="V1299" i="2"/>
  <c r="V1197" i="2"/>
  <c r="V1082" i="2"/>
  <c r="V975" i="2"/>
  <c r="V834" i="2"/>
  <c r="V710" i="2"/>
  <c r="V526" i="2"/>
  <c r="V369" i="2"/>
  <c r="V189" i="2"/>
  <c r="V23" i="2"/>
  <c r="V1284" i="2"/>
  <c r="V1193" i="2"/>
  <c r="X1193" i="2" s="1"/>
  <c r="V1081" i="2"/>
  <c r="V969" i="2"/>
  <c r="X969" i="2" s="1"/>
  <c r="V833" i="2"/>
  <c r="V691" i="2"/>
  <c r="V522" i="2"/>
  <c r="V349" i="2"/>
  <c r="X349" i="2" s="1"/>
  <c r="V177" i="2"/>
  <c r="V6" i="2"/>
  <c r="V1278" i="2"/>
  <c r="V1184" i="2"/>
  <c r="V1074" i="2"/>
  <c r="V967" i="2"/>
  <c r="V826" i="2"/>
  <c r="V681" i="2"/>
  <c r="V502" i="2"/>
  <c r="V347" i="2"/>
  <c r="V160" i="2"/>
  <c r="V1272" i="2"/>
  <c r="V1161" i="2"/>
  <c r="V1063" i="2"/>
  <c r="V933" i="2"/>
  <c r="V806" i="2"/>
  <c r="V651" i="2"/>
  <c r="V493" i="2"/>
  <c r="X493" i="2" s="1"/>
  <c r="V303" i="2"/>
  <c r="V148" i="2"/>
  <c r="V1271" i="2"/>
  <c r="V1158" i="2"/>
  <c r="X1158" i="2" s="1"/>
  <c r="V1049" i="2"/>
  <c r="V932" i="2"/>
  <c r="X932" i="2" s="1"/>
  <c r="V805" i="2"/>
  <c r="V646" i="2"/>
  <c r="V481" i="2"/>
  <c r="V297" i="2"/>
  <c r="V140" i="2"/>
  <c r="V1256" i="2"/>
  <c r="V1157" i="2"/>
  <c r="V1042" i="2"/>
  <c r="V917" i="2"/>
  <c r="V796" i="2"/>
  <c r="V634" i="2"/>
  <c r="V463" i="2"/>
  <c r="V294" i="2"/>
  <c r="V121" i="2"/>
  <c r="X121" i="2" s="1"/>
  <c r="V1255" i="2"/>
  <c r="X1255" i="2" s="1"/>
  <c r="V1140" i="2"/>
  <c r="V1041" i="2"/>
  <c r="X1041" i="2" s="1"/>
  <c r="V907" i="2"/>
  <c r="V788" i="2"/>
  <c r="V617" i="2"/>
  <c r="V452" i="2"/>
  <c r="V273" i="2"/>
  <c r="V119" i="2"/>
  <c r="V1336" i="2"/>
  <c r="V1228" i="2"/>
  <c r="V1135" i="2"/>
  <c r="V1017" i="2"/>
  <c r="V902" i="2"/>
  <c r="V754" i="2"/>
  <c r="V605" i="2"/>
  <c r="X605" i="2" s="1"/>
  <c r="V423" i="2"/>
  <c r="V265" i="2"/>
  <c r="V74" i="2"/>
  <c r="V1335" i="2"/>
  <c r="X1335" i="2" s="1"/>
  <c r="V1220" i="2"/>
  <c r="V1126" i="2"/>
  <c r="X1126" i="2" s="1"/>
  <c r="V1011" i="2"/>
  <c r="V901" i="2"/>
  <c r="V751" i="2"/>
  <c r="V597" i="2"/>
  <c r="V417" i="2"/>
  <c r="V253" i="2"/>
  <c r="V25" i="2"/>
  <c r="V9" i="2"/>
  <c r="V46" i="2"/>
  <c r="V88" i="2"/>
  <c r="V122" i="2"/>
  <c r="V163" i="2"/>
  <c r="V197" i="2"/>
  <c r="X197" i="2" s="1"/>
  <c r="V238" i="2"/>
  <c r="V275" i="2"/>
  <c r="V317" i="2"/>
  <c r="X317" i="2" s="1"/>
  <c r="V350" i="2"/>
  <c r="V391" i="2"/>
  <c r="X391" i="2" s="1"/>
  <c r="V425" i="2"/>
  <c r="V466" i="2"/>
  <c r="X466" i="2" s="1"/>
  <c r="V503" i="2"/>
  <c r="V545" i="2"/>
  <c r="X545" i="2" s="1"/>
  <c r="V579" i="2"/>
  <c r="X579" i="2" s="1"/>
  <c r="V620" i="2"/>
  <c r="V653" i="2"/>
  <c r="V695" i="2"/>
  <c r="V731" i="2"/>
  <c r="X731" i="2" s="1"/>
  <c r="V774" i="2"/>
  <c r="V807" i="2"/>
  <c r="V848" i="2"/>
  <c r="V882" i="2"/>
  <c r="V920" i="2"/>
  <c r="X920" i="2" s="1"/>
  <c r="V951" i="2"/>
  <c r="V989" i="2"/>
  <c r="V1019" i="2"/>
  <c r="X1019" i="2" s="1"/>
  <c r="V1054" i="2"/>
  <c r="V1083" i="2"/>
  <c r="V1115" i="2"/>
  <c r="V1143" i="2"/>
  <c r="V1173" i="2"/>
  <c r="V1199" i="2"/>
  <c r="V1231" i="2"/>
  <c r="V1257" i="2"/>
  <c r="V1289" i="2"/>
  <c r="V1315" i="2"/>
  <c r="V245" i="2"/>
  <c r="V738" i="2"/>
  <c r="V1120" i="2"/>
  <c r="V1264" i="2"/>
  <c r="V18" i="2"/>
  <c r="X18" i="2" s="1"/>
  <c r="V217" i="2"/>
  <c r="V321" i="2"/>
  <c r="V397" i="2"/>
  <c r="V475" i="2"/>
  <c r="V550" i="2"/>
  <c r="V595" i="2"/>
  <c r="V674" i="2"/>
  <c r="V703" i="2"/>
  <c r="V778" i="2"/>
  <c r="X778" i="2" s="1"/>
  <c r="V823" i="2"/>
  <c r="V897" i="2"/>
  <c r="V925" i="2"/>
  <c r="X925" i="2" s="1"/>
  <c r="V993" i="2"/>
  <c r="X993" i="2" s="1"/>
  <c r="V1034" i="2"/>
  <c r="V1097" i="2"/>
  <c r="V1121" i="2"/>
  <c r="V1179" i="2"/>
  <c r="V1235" i="2"/>
  <c r="V1270" i="2"/>
  <c r="V1328" i="2"/>
  <c r="V22" i="2"/>
  <c r="X22" i="2" s="1"/>
  <c r="V64" i="2"/>
  <c r="V98" i="2"/>
  <c r="V139" i="2"/>
  <c r="V176" i="2"/>
  <c r="V218" i="2"/>
  <c r="V251" i="2"/>
  <c r="V293" i="2"/>
  <c r="X293" i="2" s="1"/>
  <c r="V326" i="2"/>
  <c r="V368" i="2"/>
  <c r="V404" i="2"/>
  <c r="V447" i="2"/>
  <c r="V479" i="2"/>
  <c r="V521" i="2"/>
  <c r="V555" i="2"/>
  <c r="V596" i="2"/>
  <c r="V633" i="2"/>
  <c r="X633" i="2" s="1"/>
  <c r="V675" i="2"/>
  <c r="X675" i="2" s="1"/>
  <c r="V709" i="2"/>
  <c r="X709" i="2" s="1"/>
  <c r="V10" i="2"/>
  <c r="V47" i="2"/>
  <c r="X47" i="2" s="1"/>
  <c r="V89" i="2"/>
  <c r="V123" i="2"/>
  <c r="V164" i="2"/>
  <c r="V198" i="2"/>
  <c r="V239" i="2"/>
  <c r="V277" i="2"/>
  <c r="V318" i="2"/>
  <c r="V351" i="2"/>
  <c r="V393" i="2"/>
  <c r="V426" i="2"/>
  <c r="V467" i="2"/>
  <c r="V505" i="2"/>
  <c r="V546" i="2"/>
  <c r="V580" i="2"/>
  <c r="X580" i="2" s="1"/>
  <c r="V621" i="2"/>
  <c r="V655" i="2"/>
  <c r="V697" i="2"/>
  <c r="X697" i="2" s="1"/>
  <c r="V734" i="2"/>
  <c r="V775" i="2"/>
  <c r="X775" i="2" s="1"/>
  <c r="V808" i="2"/>
  <c r="V849" i="2"/>
  <c r="V883" i="2"/>
  <c r="V921" i="2"/>
  <c r="X921" i="2" s="1"/>
  <c r="V952" i="2"/>
  <c r="V990" i="2"/>
  <c r="V1021" i="2"/>
  <c r="X1021" i="2" s="1"/>
  <c r="V1055" i="2"/>
  <c r="V1084" i="2"/>
  <c r="V1116" i="2"/>
  <c r="V1144" i="2"/>
  <c r="V1174" i="2"/>
  <c r="X1174" i="2" s="1"/>
  <c r="V1200" i="2"/>
  <c r="V1232" i="2"/>
  <c r="V1258" i="2"/>
  <c r="V1290" i="2"/>
  <c r="X1290" i="2" s="1"/>
  <c r="V1316" i="2"/>
  <c r="V53" i="2"/>
  <c r="V320" i="2"/>
  <c r="X320" i="2" s="1"/>
  <c r="V395" i="2"/>
  <c r="X395" i="2" s="1"/>
  <c r="V474" i="2"/>
  <c r="X474" i="2" s="1"/>
  <c r="V548" i="2"/>
  <c r="V623" i="2"/>
  <c r="V702" i="2"/>
  <c r="V817" i="2"/>
  <c r="X817" i="2" s="1"/>
  <c r="V891" i="2"/>
  <c r="X891" i="2" s="1"/>
  <c r="V959" i="2"/>
  <c r="X959" i="2" s="1"/>
  <c r="V1025" i="2"/>
  <c r="X1025" i="2" s="1"/>
  <c r="V1088" i="2"/>
  <c r="V1176" i="2"/>
  <c r="X1176" i="2" s="1"/>
  <c r="V1234" i="2"/>
  <c r="V1320" i="2"/>
  <c r="V63" i="2"/>
  <c r="V93" i="2"/>
  <c r="X93" i="2" s="1"/>
  <c r="V138" i="2"/>
  <c r="V167" i="2"/>
  <c r="V246" i="2"/>
  <c r="V292" i="2"/>
  <c r="V367" i="2"/>
  <c r="V446" i="2"/>
  <c r="X446" i="2" s="1"/>
  <c r="V520" i="2"/>
  <c r="V625" i="2"/>
  <c r="X625" i="2" s="1"/>
  <c r="V749" i="2"/>
  <c r="V854" i="2"/>
  <c r="V966" i="2"/>
  <c r="X966" i="2" s="1"/>
  <c r="V1059" i="2"/>
  <c r="X1059" i="2" s="1"/>
  <c r="V1156" i="2"/>
  <c r="V1212" i="2"/>
  <c r="V1293" i="2"/>
  <c r="V11" i="2"/>
  <c r="X11" i="2" s="1"/>
  <c r="V49" i="2"/>
  <c r="V90" i="2"/>
  <c r="V124" i="2"/>
  <c r="X124" i="2" s="1"/>
  <c r="V165" i="2"/>
  <c r="V202" i="2"/>
  <c r="V241" i="2"/>
  <c r="V278" i="2"/>
  <c r="X278" i="2" s="1"/>
  <c r="V319" i="2"/>
  <c r="V352" i="2"/>
  <c r="V394" i="2"/>
  <c r="X394" i="2" s="1"/>
  <c r="V430" i="2"/>
  <c r="V469" i="2"/>
  <c r="V506" i="2"/>
  <c r="X506" i="2" s="1"/>
  <c r="V547" i="2"/>
  <c r="X547" i="2" s="1"/>
  <c r="V581" i="2"/>
  <c r="V622" i="2"/>
  <c r="X622" i="2" s="1"/>
  <c r="V659" i="2"/>
  <c r="V698" i="2"/>
  <c r="V735" i="2"/>
  <c r="X735" i="2" s="1"/>
  <c r="V776" i="2"/>
  <c r="X776" i="2" s="1"/>
  <c r="V809" i="2"/>
  <c r="V851" i="2"/>
  <c r="V886" i="2"/>
  <c r="X886" i="2" s="1"/>
  <c r="V922" i="2"/>
  <c r="V953" i="2"/>
  <c r="V991" i="2"/>
  <c r="V1022" i="2"/>
  <c r="X1022" i="2" s="1"/>
  <c r="V1057" i="2"/>
  <c r="V1085" i="2"/>
  <c r="X1085" i="2" s="1"/>
  <c r="V1119" i="2"/>
  <c r="X1119" i="2" s="1"/>
  <c r="V1145" i="2"/>
  <c r="V1175" i="2"/>
  <c r="V1203" i="2"/>
  <c r="V1233" i="2"/>
  <c r="V1259" i="2"/>
  <c r="V1291" i="2"/>
  <c r="V1317" i="2"/>
  <c r="V17" i="2"/>
  <c r="V92" i="2"/>
  <c r="V131" i="2"/>
  <c r="X131" i="2" s="1"/>
  <c r="V166" i="2"/>
  <c r="V206" i="2"/>
  <c r="V281" i="2"/>
  <c r="V359" i="2"/>
  <c r="V435" i="2"/>
  <c r="V509" i="2"/>
  <c r="V587" i="2"/>
  <c r="V663" i="2"/>
  <c r="V777" i="2"/>
  <c r="V853" i="2"/>
  <c r="X853" i="2" s="1"/>
  <c r="V923" i="2"/>
  <c r="V992" i="2"/>
  <c r="V1058" i="2"/>
  <c r="X1058" i="2" s="1"/>
  <c r="V1148" i="2"/>
  <c r="V1206" i="2"/>
  <c r="X1206" i="2" s="1"/>
  <c r="V1292" i="2"/>
  <c r="V31" i="2"/>
  <c r="X31" i="2" s="1"/>
  <c r="V67" i="2"/>
  <c r="V106" i="2"/>
  <c r="V146" i="2"/>
  <c r="V181" i="2"/>
  <c r="V220" i="2"/>
  <c r="V259" i="2"/>
  <c r="V295" i="2"/>
  <c r="V334" i="2"/>
  <c r="V374" i="2"/>
  <c r="V410" i="2"/>
  <c r="V449" i="2"/>
  <c r="V488" i="2"/>
  <c r="V524" i="2"/>
  <c r="X524" i="2" s="1"/>
  <c r="V563" i="2"/>
  <c r="V603" i="2"/>
  <c r="V638" i="2"/>
  <c r="V677" i="2"/>
  <c r="V716" i="2"/>
  <c r="V752" i="2"/>
  <c r="X752" i="2" s="1"/>
  <c r="V791" i="2"/>
  <c r="X791" i="2" s="1"/>
  <c r="V831" i="2"/>
  <c r="V867" i="2"/>
  <c r="X867" i="2" s="1"/>
  <c r="V904" i="2"/>
  <c r="V937" i="2"/>
  <c r="X937" i="2" s="1"/>
  <c r="V973" i="2"/>
  <c r="V1005" i="2"/>
  <c r="V1037" i="2"/>
  <c r="V1070" i="2"/>
  <c r="X1070" i="2" s="1"/>
  <c r="V1100" i="2"/>
  <c r="V1131" i="2"/>
  <c r="V1159" i="2"/>
  <c r="V1187" i="2"/>
  <c r="V1217" i="2"/>
  <c r="X1217" i="2" s="1"/>
  <c r="V1245" i="2"/>
  <c r="X1245" i="2" s="1"/>
  <c r="V1275" i="2"/>
  <c r="V1303" i="2"/>
  <c r="V1331" i="2"/>
  <c r="V34" i="2"/>
  <c r="V68" i="2"/>
  <c r="V110" i="2"/>
  <c r="V147" i="2"/>
  <c r="V188" i="2"/>
  <c r="X188" i="2" s="1"/>
  <c r="V221" i="2"/>
  <c r="V263" i="2"/>
  <c r="V296" i="2"/>
  <c r="V338" i="2"/>
  <c r="V375" i="2"/>
  <c r="V416" i="2"/>
  <c r="V450" i="2"/>
  <c r="V491" i="2"/>
  <c r="V525" i="2"/>
  <c r="V567" i="2"/>
  <c r="V604" i="2"/>
  <c r="V645" i="2"/>
  <c r="X645" i="2" s="1"/>
  <c r="V678" i="2"/>
  <c r="V721" i="2"/>
  <c r="V753" i="2"/>
  <c r="V795" i="2"/>
  <c r="V832" i="2"/>
  <c r="X832" i="2" s="1"/>
  <c r="V873" i="2"/>
  <c r="V905" i="2"/>
  <c r="X905" i="2" s="1"/>
  <c r="V940" i="2"/>
  <c r="V974" i="2"/>
  <c r="V1010" i="2"/>
  <c r="V1038" i="2"/>
  <c r="X1038" i="2" s="1"/>
  <c r="V1073" i="2"/>
  <c r="V1101" i="2"/>
  <c r="V1134" i="2"/>
  <c r="V1160" i="2"/>
  <c r="V1192" i="2"/>
  <c r="X1192" i="2" s="1"/>
  <c r="V1218" i="2"/>
  <c r="V1248" i="2"/>
  <c r="V1276" i="2"/>
  <c r="V1306" i="2"/>
  <c r="V1332" i="2"/>
  <c r="X1332" i="2" s="1"/>
  <c r="V1277" i="2"/>
  <c r="X1277" i="2" s="1"/>
  <c r="V1215" i="2"/>
  <c r="V1139" i="2"/>
  <c r="V1064" i="2"/>
  <c r="X1064" i="2" s="1"/>
  <c r="V983" i="2"/>
  <c r="V906" i="2"/>
  <c r="V825" i="2"/>
  <c r="X825" i="2" s="1"/>
  <c r="V726" i="2"/>
  <c r="V606" i="2"/>
  <c r="V498" i="2"/>
  <c r="X498" i="2" s="1"/>
  <c r="V377" i="2"/>
  <c r="X377" i="2" s="1"/>
  <c r="V269" i="2"/>
  <c r="V149" i="2"/>
  <c r="V41" i="2"/>
  <c r="V1314" i="2"/>
  <c r="V1251" i="2"/>
  <c r="V1183" i="2"/>
  <c r="X1183" i="2" s="1"/>
  <c r="V1103" i="2"/>
  <c r="V1036" i="2"/>
  <c r="V950" i="2"/>
  <c r="V874" i="2"/>
  <c r="V783" i="2"/>
  <c r="V679" i="2"/>
  <c r="V568" i="2"/>
  <c r="V451" i="2"/>
  <c r="X451" i="2" s="1"/>
  <c r="V339" i="2"/>
  <c r="X339" i="2" s="1"/>
  <c r="V223" i="2"/>
  <c r="V111" i="2"/>
  <c r="V1313" i="2"/>
  <c r="V1242" i="2"/>
  <c r="V1170" i="2"/>
  <c r="X1170" i="2" s="1"/>
  <c r="V1102" i="2"/>
  <c r="V1035" i="2"/>
  <c r="X1035" i="2" s="1"/>
  <c r="V949" i="2"/>
  <c r="V862" i="2"/>
  <c r="X862" i="2" s="1"/>
  <c r="V766" i="2"/>
  <c r="V676" i="2"/>
  <c r="V559" i="2"/>
  <c r="X559" i="2" s="1"/>
  <c r="V448" i="2"/>
  <c r="V331" i="2"/>
  <c r="V219" i="2"/>
  <c r="V102" i="2"/>
  <c r="V1307" i="2"/>
  <c r="V1241" i="2"/>
  <c r="V1162" i="2"/>
  <c r="V1099" i="2"/>
  <c r="V1018" i="2"/>
  <c r="V944" i="2"/>
  <c r="V861" i="2"/>
  <c r="V760" i="2"/>
  <c r="V652" i="2"/>
  <c r="V538" i="2"/>
  <c r="V424" i="2"/>
  <c r="V309" i="2"/>
  <c r="V195" i="2"/>
  <c r="V81" i="2"/>
  <c r="X81" i="2" s="1"/>
  <c r="V1327" i="2"/>
  <c r="V1305" i="2"/>
  <c r="V1288" i="2"/>
  <c r="V1269" i="2"/>
  <c r="V1247" i="2"/>
  <c r="V1230" i="2"/>
  <c r="V1211" i="2"/>
  <c r="X1211" i="2" s="1"/>
  <c r="V1191" i="2"/>
  <c r="V1172" i="2"/>
  <c r="V1155" i="2"/>
  <c r="V1133" i="2"/>
  <c r="V1114" i="2"/>
  <c r="V1096" i="2"/>
  <c r="V1072" i="2"/>
  <c r="V1051" i="2"/>
  <c r="V1033" i="2"/>
  <c r="V1009" i="2"/>
  <c r="V988" i="2"/>
  <c r="V965" i="2"/>
  <c r="V939" i="2"/>
  <c r="V919" i="2"/>
  <c r="V896" i="2"/>
  <c r="X896" i="2" s="1"/>
  <c r="V869" i="2"/>
  <c r="V847" i="2"/>
  <c r="X847" i="2" s="1"/>
  <c r="V822" i="2"/>
  <c r="V794" i="2"/>
  <c r="V769" i="2"/>
  <c r="V748" i="2"/>
  <c r="V718" i="2"/>
  <c r="V694" i="2"/>
  <c r="V669" i="2"/>
  <c r="V640" i="2"/>
  <c r="V619" i="2"/>
  <c r="V594" i="2"/>
  <c r="V566" i="2"/>
  <c r="V541" i="2"/>
  <c r="V519" i="2"/>
  <c r="V490" i="2"/>
  <c r="V465" i="2"/>
  <c r="V440" i="2"/>
  <c r="V412" i="2"/>
  <c r="V390" i="2"/>
  <c r="V365" i="2"/>
  <c r="V337" i="2"/>
  <c r="V311" i="2"/>
  <c r="V291" i="2"/>
  <c r="X291" i="2" s="1"/>
  <c r="V262" i="2"/>
  <c r="V237" i="2"/>
  <c r="V212" i="2"/>
  <c r="V184" i="2"/>
  <c r="V162" i="2"/>
  <c r="X162" i="2" s="1"/>
  <c r="V137" i="2"/>
  <c r="V109" i="2"/>
  <c r="V83" i="2"/>
  <c r="V62" i="2"/>
  <c r="V33" i="2"/>
  <c r="V8" i="2"/>
  <c r="V1323" i="2"/>
  <c r="V1304" i="2"/>
  <c r="V1287" i="2"/>
  <c r="V1265" i="2"/>
  <c r="V1246" i="2"/>
  <c r="V1229" i="2"/>
  <c r="V1207" i="2"/>
  <c r="V1188" i="2"/>
  <c r="V1171" i="2"/>
  <c r="V1149" i="2"/>
  <c r="V1132" i="2"/>
  <c r="V1113" i="2"/>
  <c r="V1089" i="2"/>
  <c r="V1071" i="2"/>
  <c r="V1050" i="2"/>
  <c r="X1050" i="2" s="1"/>
  <c r="V1028" i="2"/>
  <c r="X1028" i="2" s="1"/>
  <c r="V1006" i="2"/>
  <c r="V987" i="2"/>
  <c r="V961" i="2"/>
  <c r="V938" i="2"/>
  <c r="V918" i="2"/>
  <c r="V892" i="2"/>
  <c r="V868" i="2"/>
  <c r="V846" i="2"/>
  <c r="V818" i="2"/>
  <c r="V793" i="2"/>
  <c r="V767" i="2"/>
  <c r="V739" i="2"/>
  <c r="X739" i="2" s="1"/>
  <c r="V717" i="2"/>
  <c r="X717" i="2" s="1"/>
  <c r="V692" i="2"/>
  <c r="V664" i="2"/>
  <c r="X664" i="2" s="1"/>
  <c r="V639" i="2"/>
  <c r="V618" i="2"/>
  <c r="X618" i="2" s="1"/>
  <c r="V590" i="2"/>
  <c r="X590" i="2" s="1"/>
  <c r="V565" i="2"/>
  <c r="V539" i="2"/>
  <c r="V511" i="2"/>
  <c r="V489" i="2"/>
  <c r="V464" i="2"/>
  <c r="X464" i="2" s="1"/>
  <c r="V436" i="2"/>
  <c r="V411" i="2"/>
  <c r="V389" i="2"/>
  <c r="V361" i="2"/>
  <c r="V335" i="2"/>
  <c r="V310" i="2"/>
  <c r="V282" i="2"/>
  <c r="V260" i="2"/>
  <c r="V236" i="2"/>
  <c r="V207" i="2"/>
  <c r="V182" i="2"/>
  <c r="V161" i="2"/>
  <c r="V133" i="2"/>
  <c r="V107" i="2"/>
  <c r="V82" i="2"/>
  <c r="V54" i="2"/>
  <c r="V32" i="2"/>
  <c r="V7" i="2"/>
  <c r="V1319" i="2"/>
  <c r="V1302" i="2"/>
  <c r="X1302" i="2" s="1"/>
  <c r="V1283" i="2"/>
  <c r="V1263" i="2"/>
  <c r="V1244" i="2"/>
  <c r="V1227" i="2"/>
  <c r="V1205" i="2"/>
  <c r="V1186" i="2"/>
  <c r="V1169" i="2"/>
  <c r="V1147" i="2"/>
  <c r="V1128" i="2"/>
  <c r="X1128" i="2" s="1"/>
  <c r="V1111" i="2"/>
  <c r="V1087" i="2"/>
  <c r="V1069" i="2"/>
  <c r="X1069" i="2" s="1"/>
  <c r="V1048" i="2"/>
  <c r="V1024" i="2"/>
  <c r="X1024" i="2" s="1"/>
  <c r="V1004" i="2"/>
  <c r="V982" i="2"/>
  <c r="X982" i="2" s="1"/>
  <c r="V958" i="2"/>
  <c r="V935" i="2"/>
  <c r="V915" i="2"/>
  <c r="X915" i="2" s="1"/>
  <c r="V889" i="2"/>
  <c r="X889" i="2" s="1"/>
  <c r="V866" i="2"/>
  <c r="V841" i="2"/>
  <c r="V812" i="2"/>
  <c r="V790" i="2"/>
  <c r="X790" i="2" s="1"/>
  <c r="V765" i="2"/>
  <c r="V737" i="2"/>
  <c r="V712" i="2"/>
  <c r="V690" i="2"/>
  <c r="V662" i="2"/>
  <c r="V637" i="2"/>
  <c r="V611" i="2"/>
  <c r="V583" i="2"/>
  <c r="V561" i="2"/>
  <c r="V537" i="2"/>
  <c r="V508" i="2"/>
  <c r="V483" i="2"/>
  <c r="V462" i="2"/>
  <c r="V434" i="2"/>
  <c r="X434" i="2" s="1"/>
  <c r="V409" i="2"/>
  <c r="V383" i="2"/>
  <c r="X383" i="2" s="1"/>
  <c r="V355" i="2"/>
  <c r="V333" i="2"/>
  <c r="X333" i="2" s="1"/>
  <c r="V308" i="2"/>
  <c r="V280" i="2"/>
  <c r="V255" i="2"/>
  <c r="X255" i="2" s="1"/>
  <c r="V233" i="2"/>
  <c r="V205" i="2"/>
  <c r="V179" i="2"/>
  <c r="V154" i="2"/>
  <c r="X154" i="2" s="1"/>
  <c r="V126" i="2"/>
  <c r="X126" i="2" s="1"/>
  <c r="V105" i="2"/>
  <c r="X105" i="2" s="1"/>
  <c r="V80" i="2"/>
  <c r="V51" i="2"/>
  <c r="V27" i="2"/>
  <c r="V5" i="2"/>
  <c r="V1337" i="2"/>
  <c r="V1318" i="2"/>
  <c r="V1301" i="2"/>
  <c r="V1279" i="2"/>
  <c r="V1260" i="2"/>
  <c r="X1260" i="2" s="1"/>
  <c r="V1243" i="2"/>
  <c r="X1243" i="2" s="1"/>
  <c r="V1221" i="2"/>
  <c r="V1204" i="2"/>
  <c r="V1185" i="2"/>
  <c r="V1163" i="2"/>
  <c r="V1146" i="2"/>
  <c r="V1127" i="2"/>
  <c r="V1107" i="2"/>
  <c r="V1086" i="2"/>
  <c r="V1067" i="2"/>
  <c r="V1043" i="2"/>
  <c r="V1023" i="2"/>
  <c r="V1003" i="2"/>
  <c r="V977" i="2"/>
  <c r="X977" i="2" s="1"/>
  <c r="V954" i="2"/>
  <c r="V934" i="2"/>
  <c r="V908" i="2"/>
  <c r="V887" i="2"/>
  <c r="X887" i="2" s="1"/>
  <c r="V865" i="2"/>
  <c r="X865" i="2" s="1"/>
  <c r="V835" i="2"/>
  <c r="V810" i="2"/>
  <c r="V789" i="2"/>
  <c r="V761" i="2"/>
  <c r="V736" i="2"/>
  <c r="X736" i="2" s="1"/>
  <c r="V711" i="2"/>
  <c r="V682" i="2"/>
  <c r="V661" i="2"/>
  <c r="X661" i="2" s="1"/>
  <c r="V635" i="2"/>
  <c r="V607" i="2"/>
  <c r="X607" i="2" s="1"/>
  <c r="V582" i="2"/>
  <c r="V560" i="2"/>
  <c r="V532" i="2"/>
  <c r="V507" i="2"/>
  <c r="V482" i="2"/>
  <c r="X482" i="2" s="1"/>
  <c r="V453" i="2"/>
  <c r="V433" i="2"/>
  <c r="V407" i="2"/>
  <c r="V378" i="2"/>
  <c r="X378" i="2" s="1"/>
  <c r="V354" i="2"/>
  <c r="V332" i="2"/>
  <c r="V304" i="2"/>
  <c r="V279" i="2"/>
  <c r="X279" i="2" s="1"/>
  <c r="V254" i="2"/>
  <c r="V225" i="2"/>
  <c r="V203" i="2"/>
  <c r="V178" i="2"/>
  <c r="V150" i="2"/>
  <c r="V125" i="2"/>
  <c r="V103" i="2"/>
  <c r="V75" i="2"/>
  <c r="V50" i="2"/>
  <c r="V12" i="2"/>
  <c r="V24" i="2"/>
  <c r="V36" i="2"/>
  <c r="X36" i="2" s="1"/>
  <c r="V48" i="2"/>
  <c r="X48" i="2" s="1"/>
  <c r="V60" i="2"/>
  <c r="V72" i="2"/>
  <c r="V84" i="2"/>
  <c r="X84" i="2" s="1"/>
  <c r="V96" i="2"/>
  <c r="V108" i="2"/>
  <c r="X108" i="2" s="1"/>
  <c r="V120" i="2"/>
  <c r="X120" i="2" s="1"/>
  <c r="V132" i="2"/>
  <c r="V144" i="2"/>
  <c r="V156" i="2"/>
  <c r="V168" i="2"/>
  <c r="V180" i="2"/>
  <c r="X180" i="2" s="1"/>
  <c r="V192" i="2"/>
  <c r="X192" i="2" s="1"/>
  <c r="V204" i="2"/>
  <c r="V216" i="2"/>
  <c r="V228" i="2"/>
  <c r="V240" i="2"/>
  <c r="V252" i="2"/>
  <c r="V264" i="2"/>
  <c r="V276" i="2"/>
  <c r="X276" i="2" s="1"/>
  <c r="V288" i="2"/>
  <c r="X288" i="2" s="1"/>
  <c r="V300" i="2"/>
  <c r="V312" i="2"/>
  <c r="V324" i="2"/>
  <c r="V336" i="2"/>
  <c r="V348" i="2"/>
  <c r="V360" i="2"/>
  <c r="V372" i="2"/>
  <c r="V384" i="2"/>
  <c r="X384" i="2" s="1"/>
  <c r="V396" i="2"/>
  <c r="V408" i="2"/>
  <c r="V420" i="2"/>
  <c r="V432" i="2"/>
  <c r="V444" i="2"/>
  <c r="X444" i="2" s="1"/>
  <c r="V456" i="2"/>
  <c r="V468" i="2"/>
  <c r="V480" i="2"/>
  <c r="V492" i="2"/>
  <c r="V504" i="2"/>
  <c r="V516" i="2"/>
  <c r="V528" i="2"/>
  <c r="V540" i="2"/>
  <c r="V552" i="2"/>
  <c r="V564" i="2"/>
  <c r="V576" i="2"/>
  <c r="V588" i="2"/>
  <c r="X588" i="2" s="1"/>
  <c r="V600" i="2"/>
  <c r="V612" i="2"/>
  <c r="X612" i="2" s="1"/>
  <c r="V624" i="2"/>
  <c r="V636" i="2"/>
  <c r="X636" i="2" s="1"/>
  <c r="V648" i="2"/>
  <c r="X648" i="2" s="1"/>
  <c r="V660" i="2"/>
  <c r="V672" i="2"/>
  <c r="V684" i="2"/>
  <c r="V696" i="2"/>
  <c r="X696" i="2" s="1"/>
  <c r="V708" i="2"/>
  <c r="V720" i="2"/>
  <c r="V732" i="2"/>
  <c r="X732" i="2" s="1"/>
  <c r="V744" i="2"/>
  <c r="V756" i="2"/>
  <c r="V768" i="2"/>
  <c r="V780" i="2"/>
  <c r="V792" i="2"/>
  <c r="V804" i="2"/>
  <c r="V816" i="2"/>
  <c r="V828" i="2"/>
  <c r="V840" i="2"/>
  <c r="X840" i="2" s="1"/>
  <c r="V852" i="2"/>
  <c r="X852" i="2" s="1"/>
  <c r="V864" i="2"/>
  <c r="V876" i="2"/>
  <c r="V888" i="2"/>
  <c r="V900" i="2"/>
  <c r="V912" i="2"/>
  <c r="V924" i="2"/>
  <c r="V936" i="2"/>
  <c r="V948" i="2"/>
  <c r="V960" i="2"/>
  <c r="V972" i="2"/>
  <c r="X972" i="2" s="1"/>
  <c r="V984" i="2"/>
  <c r="V996" i="2"/>
  <c r="X996" i="2" s="1"/>
  <c r="V1008" i="2"/>
  <c r="V13" i="2"/>
  <c r="V26" i="2"/>
  <c r="X26" i="2" s="1"/>
  <c r="V39" i="2"/>
  <c r="V52" i="2"/>
  <c r="V65" i="2"/>
  <c r="V78" i="2"/>
  <c r="V91" i="2"/>
  <c r="V104" i="2"/>
  <c r="V117" i="2"/>
  <c r="V130" i="2"/>
  <c r="V143" i="2"/>
  <c r="V157" i="2"/>
  <c r="V170" i="2"/>
  <c r="V183" i="2"/>
  <c r="X183" i="2" s="1"/>
  <c r="V196" i="2"/>
  <c r="V209" i="2"/>
  <c r="V222" i="2"/>
  <c r="V235" i="2"/>
  <c r="V248" i="2"/>
  <c r="V261" i="2"/>
  <c r="X261" i="2" s="1"/>
  <c r="V274" i="2"/>
  <c r="V287" i="2"/>
  <c r="V301" i="2"/>
  <c r="V314" i="2"/>
  <c r="V327" i="2"/>
  <c r="X327" i="2" s="1"/>
  <c r="V340" i="2"/>
  <c r="X340" i="2" s="1"/>
  <c r="V353" i="2"/>
  <c r="V366" i="2"/>
  <c r="V379" i="2"/>
  <c r="V392" i="2"/>
  <c r="V405" i="2"/>
  <c r="V418" i="2"/>
  <c r="V431" i="2"/>
  <c r="V445" i="2"/>
  <c r="X445" i="2" s="1"/>
  <c r="V458" i="2"/>
  <c r="V471" i="2"/>
  <c r="X471" i="2" s="1"/>
  <c r="V484" i="2"/>
  <c r="V497" i="2"/>
  <c r="V510" i="2"/>
  <c r="X510" i="2" s="1"/>
  <c r="V523" i="2"/>
  <c r="X523" i="2" s="1"/>
  <c r="V536" i="2"/>
  <c r="V549" i="2"/>
  <c r="V562" i="2"/>
  <c r="V575" i="2"/>
  <c r="V589" i="2"/>
  <c r="V602" i="2"/>
  <c r="V615" i="2"/>
  <c r="V628" i="2"/>
  <c r="X628" i="2" s="1"/>
  <c r="V641" i="2"/>
  <c r="V654" i="2"/>
  <c r="V667" i="2"/>
  <c r="V680" i="2"/>
  <c r="V693" i="2"/>
  <c r="V706" i="2"/>
  <c r="V719" i="2"/>
  <c r="V733" i="2"/>
  <c r="V746" i="2"/>
  <c r="V759" i="2"/>
  <c r="V772" i="2"/>
  <c r="V785" i="2"/>
  <c r="V798" i="2"/>
  <c r="V811" i="2"/>
  <c r="X811" i="2" s="1"/>
  <c r="V824" i="2"/>
  <c r="V837" i="2"/>
  <c r="V850" i="2"/>
  <c r="V863" i="2"/>
  <c r="V877" i="2"/>
  <c r="X877" i="2" s="1"/>
  <c r="V890" i="2"/>
  <c r="V903" i="2"/>
  <c r="V916" i="2"/>
  <c r="X916" i="2" s="1"/>
  <c r="V929" i="2"/>
  <c r="V942" i="2"/>
  <c r="V955" i="2"/>
  <c r="V968" i="2"/>
  <c r="X968" i="2" s="1"/>
  <c r="V981" i="2"/>
  <c r="V994" i="2"/>
  <c r="V1007" i="2"/>
  <c r="V1020" i="2"/>
  <c r="V1032" i="2"/>
  <c r="V1044" i="2"/>
  <c r="V1056" i="2"/>
  <c r="V1068" i="2"/>
  <c r="X1068" i="2" s="1"/>
  <c r="V1080" i="2"/>
  <c r="V1092" i="2"/>
  <c r="V1104" i="2"/>
  <c r="V14" i="2"/>
  <c r="V28" i="2"/>
  <c r="V42" i="2"/>
  <c r="X42" i="2" s="1"/>
  <c r="V56" i="2"/>
  <c r="X56" i="2" s="1"/>
  <c r="V70" i="2"/>
  <c r="V85" i="2"/>
  <c r="V99" i="2"/>
  <c r="V113" i="2"/>
  <c r="V127" i="2"/>
  <c r="V141" i="2"/>
  <c r="V155" i="2"/>
  <c r="V171" i="2"/>
  <c r="X171" i="2" s="1"/>
  <c r="V185" i="2"/>
  <c r="V199" i="2"/>
  <c r="X199" i="2" s="1"/>
  <c r="V213" i="2"/>
  <c r="V227" i="2"/>
  <c r="V242" i="2"/>
  <c r="V256" i="2"/>
  <c r="V270" i="2"/>
  <c r="V284" i="2"/>
  <c r="V298" i="2"/>
  <c r="V313" i="2"/>
  <c r="X313" i="2" s="1"/>
  <c r="V328" i="2"/>
  <c r="V342" i="2"/>
  <c r="V356" i="2"/>
  <c r="V370" i="2"/>
  <c r="X370" i="2" s="1"/>
  <c r="V385" i="2"/>
  <c r="V399" i="2"/>
  <c r="V413" i="2"/>
  <c r="V427" i="2"/>
  <c r="V441" i="2"/>
  <c r="V455" i="2"/>
  <c r="X455" i="2" s="1"/>
  <c r="V470" i="2"/>
  <c r="V485" i="2"/>
  <c r="X485" i="2" s="1"/>
  <c r="V499" i="2"/>
  <c r="V513" i="2"/>
  <c r="V527" i="2"/>
  <c r="X527" i="2" s="1"/>
  <c r="V542" i="2"/>
  <c r="V556" i="2"/>
  <c r="V570" i="2"/>
  <c r="V584" i="2"/>
  <c r="V598" i="2"/>
  <c r="V613" i="2"/>
  <c r="V627" i="2"/>
  <c r="X627" i="2" s="1"/>
  <c r="V642" i="2"/>
  <c r="V656" i="2"/>
  <c r="V670" i="2"/>
  <c r="V685" i="2"/>
  <c r="V699" i="2"/>
  <c r="V713" i="2"/>
  <c r="V727" i="2"/>
  <c r="V741" i="2"/>
  <c r="V755" i="2"/>
  <c r="V770" i="2"/>
  <c r="V784" i="2"/>
  <c r="V799" i="2"/>
  <c r="V813" i="2"/>
  <c r="V827" i="2"/>
  <c r="V842" i="2"/>
  <c r="V856" i="2"/>
  <c r="V870" i="2"/>
  <c r="V884" i="2"/>
  <c r="V898" i="2"/>
  <c r="V913" i="2"/>
  <c r="V927" i="2"/>
  <c r="V941" i="2"/>
  <c r="V956" i="2"/>
  <c r="V970" i="2"/>
  <c r="X970" i="2" s="1"/>
  <c r="V985" i="2"/>
  <c r="V999" i="2"/>
  <c r="X999" i="2" s="1"/>
  <c r="V1013" i="2"/>
  <c r="V1026" i="2"/>
  <c r="X1026" i="2" s="1"/>
  <c r="V1039" i="2"/>
  <c r="X1039" i="2" s="1"/>
  <c r="V1052" i="2"/>
  <c r="X1052" i="2" s="1"/>
  <c r="V1065" i="2"/>
  <c r="V1078" i="2"/>
  <c r="V1091" i="2"/>
  <c r="X1091" i="2" s="1"/>
  <c r="V1105" i="2"/>
  <c r="V1117" i="2"/>
  <c r="V1129" i="2"/>
  <c r="V1141" i="2"/>
  <c r="V1153" i="2"/>
  <c r="V1165" i="2"/>
  <c r="V1177" i="2"/>
  <c r="V1189" i="2"/>
  <c r="X1189" i="2" s="1"/>
  <c r="V1201" i="2"/>
  <c r="V1213" i="2"/>
  <c r="X1213" i="2" s="1"/>
  <c r="V1225" i="2"/>
  <c r="V1237" i="2"/>
  <c r="V1249" i="2"/>
  <c r="V1261" i="2"/>
  <c r="V1273" i="2"/>
  <c r="V1285" i="2"/>
  <c r="V1297" i="2"/>
  <c r="V1309" i="2"/>
  <c r="V1321" i="2"/>
  <c r="V1333" i="2"/>
  <c r="V2" i="2"/>
  <c r="V16" i="2"/>
  <c r="X16" i="2" s="1"/>
  <c r="V30" i="2"/>
  <c r="X30" i="2" s="1"/>
  <c r="V44" i="2"/>
  <c r="V58" i="2"/>
  <c r="V73" i="2"/>
  <c r="X73" i="2" s="1"/>
  <c r="V87" i="2"/>
  <c r="V101" i="2"/>
  <c r="V115" i="2"/>
  <c r="V129" i="2"/>
  <c r="X129" i="2" s="1"/>
  <c r="V145" i="2"/>
  <c r="V159" i="2"/>
  <c r="V173" i="2"/>
  <c r="X173" i="2" s="1"/>
  <c r="V187" i="2"/>
  <c r="V201" i="2"/>
  <c r="V215" i="2"/>
  <c r="V230" i="2"/>
  <c r="V244" i="2"/>
  <c r="V258" i="2"/>
  <c r="V272" i="2"/>
  <c r="V286" i="2"/>
  <c r="V302" i="2"/>
  <c r="X302" i="2" s="1"/>
  <c r="V316" i="2"/>
  <c r="V330" i="2"/>
  <c r="V344" i="2"/>
  <c r="V358" i="2"/>
  <c r="V373" i="2"/>
  <c r="V387" i="2"/>
  <c r="V401" i="2"/>
  <c r="X401" i="2" s="1"/>
  <c r="V415" i="2"/>
  <c r="V429" i="2"/>
  <c r="V443" i="2"/>
  <c r="V459" i="2"/>
  <c r="V473" i="2"/>
  <c r="X473" i="2" s="1"/>
  <c r="V487" i="2"/>
  <c r="V501" i="2"/>
  <c r="V515" i="2"/>
  <c r="V530" i="2"/>
  <c r="V544" i="2"/>
  <c r="V558" i="2"/>
  <c r="V572" i="2"/>
  <c r="V586" i="2"/>
  <c r="V601" i="2"/>
  <c r="V616" i="2"/>
  <c r="X616" i="2" s="1"/>
  <c r="V630" i="2"/>
  <c r="V644" i="2"/>
  <c r="V658" i="2"/>
  <c r="X658" i="2" s="1"/>
  <c r="V673" i="2"/>
  <c r="V687" i="2"/>
  <c r="X687" i="2" s="1"/>
  <c r="V701" i="2"/>
  <c r="X701" i="2" s="1"/>
  <c r="V715" i="2"/>
  <c r="V729" i="2"/>
  <c r="X729" i="2" s="1"/>
  <c r="V743" i="2"/>
  <c r="X743" i="2" s="1"/>
  <c r="V758" i="2"/>
  <c r="V773" i="2"/>
  <c r="V787" i="2"/>
  <c r="V801" i="2"/>
  <c r="V815" i="2"/>
  <c r="V830" i="2"/>
  <c r="V844" i="2"/>
  <c r="V858" i="2"/>
  <c r="V872" i="2"/>
  <c r="X872" i="2" s="1"/>
  <c r="V15" i="2"/>
  <c r="V29" i="2"/>
  <c r="V43" i="2"/>
  <c r="X43" i="2" s="1"/>
  <c r="V57" i="2"/>
  <c r="V71" i="2"/>
  <c r="V86" i="2"/>
  <c r="V100" i="2"/>
  <c r="V114" i="2"/>
  <c r="X114" i="2" s="1"/>
  <c r="V128" i="2"/>
  <c r="V142" i="2"/>
  <c r="V158" i="2"/>
  <c r="V172" i="2"/>
  <c r="V186" i="2"/>
  <c r="X186" i="2" s="1"/>
  <c r="V200" i="2"/>
  <c r="V214" i="2"/>
  <c r="V229" i="2"/>
  <c r="V243" i="2"/>
  <c r="V257" i="2"/>
  <c r="V271" i="2"/>
  <c r="V285" i="2"/>
  <c r="V299" i="2"/>
  <c r="X299" i="2" s="1"/>
  <c r="V315" i="2"/>
  <c r="V329" i="2"/>
  <c r="V343" i="2"/>
  <c r="V357" i="2"/>
  <c r="V371" i="2"/>
  <c r="V386" i="2"/>
  <c r="X386" i="2" s="1"/>
  <c r="V400" i="2"/>
  <c r="X400" i="2" s="1"/>
  <c r="V414" i="2"/>
  <c r="V428" i="2"/>
  <c r="V442" i="2"/>
  <c r="X442" i="2" s="1"/>
  <c r="V457" i="2"/>
  <c r="V472" i="2"/>
  <c r="X472" i="2" s="1"/>
  <c r="V486" i="2"/>
  <c r="V500" i="2"/>
  <c r="V514" i="2"/>
  <c r="V529" i="2"/>
  <c r="V543" i="2"/>
  <c r="V557" i="2"/>
  <c r="X557" i="2" s="1"/>
  <c r="V571" i="2"/>
  <c r="V585" i="2"/>
  <c r="V599" i="2"/>
  <c r="V614" i="2"/>
  <c r="X614" i="2" s="1"/>
  <c r="V629" i="2"/>
  <c r="X629" i="2" s="1"/>
  <c r="V643" i="2"/>
  <c r="V657" i="2"/>
  <c r="V671" i="2"/>
  <c r="V686" i="2"/>
  <c r="V700" i="2"/>
  <c r="V714" i="2"/>
  <c r="V728" i="2"/>
  <c r="V742" i="2"/>
  <c r="V757" i="2"/>
  <c r="V771" i="2"/>
  <c r="V786" i="2"/>
  <c r="V800" i="2"/>
  <c r="V814" i="2"/>
  <c r="V829" i="2"/>
  <c r="X829" i="2" s="1"/>
  <c r="V843" i="2"/>
  <c r="V857" i="2"/>
  <c r="V871" i="2"/>
  <c r="V885" i="2"/>
  <c r="V899" i="2"/>
  <c r="V914" i="2"/>
  <c r="V928" i="2"/>
  <c r="V943" i="2"/>
  <c r="V957" i="2"/>
  <c r="V971" i="2"/>
  <c r="V986" i="2"/>
  <c r="V1000" i="2"/>
  <c r="V1014" i="2"/>
  <c r="X1014" i="2" s="1"/>
  <c r="V1027" i="2"/>
  <c r="X1027" i="2" s="1"/>
  <c r="V1040" i="2"/>
  <c r="V1053" i="2"/>
  <c r="V1066" i="2"/>
  <c r="V1079" i="2"/>
  <c r="V1093" i="2"/>
  <c r="V1106" i="2"/>
  <c r="V1118" i="2"/>
  <c r="X1118" i="2" s="1"/>
  <c r="V1130" i="2"/>
  <c r="V1142" i="2"/>
  <c r="V1154" i="2"/>
  <c r="V1166" i="2"/>
  <c r="V1178" i="2"/>
  <c r="V1190" i="2"/>
  <c r="V1202" i="2"/>
  <c r="X1202" i="2" s="1"/>
  <c r="V1214" i="2"/>
  <c r="X1214" i="2" s="1"/>
  <c r="V1226" i="2"/>
  <c r="V1238" i="2"/>
  <c r="V1250" i="2"/>
  <c r="V1262" i="2"/>
  <c r="V1274" i="2"/>
  <c r="V1286" i="2"/>
  <c r="V1298" i="2"/>
  <c r="V1310" i="2"/>
  <c r="V1322" i="2"/>
  <c r="V1334" i="2"/>
  <c r="X1334" i="2" s="1"/>
  <c r="V1326" i="2"/>
  <c r="V1312" i="2"/>
  <c r="X1312" i="2" s="1"/>
  <c r="V1296" i="2"/>
  <c r="V1282" i="2"/>
  <c r="V1268" i="2"/>
  <c r="V1254" i="2"/>
  <c r="V1240" i="2"/>
  <c r="V1224" i="2"/>
  <c r="V1210" i="2"/>
  <c r="X1210" i="2" s="1"/>
  <c r="V1196" i="2"/>
  <c r="X1196" i="2" s="1"/>
  <c r="V1182" i="2"/>
  <c r="X1182" i="2" s="1"/>
  <c r="V1168" i="2"/>
  <c r="X1168" i="2" s="1"/>
  <c r="V1152" i="2"/>
  <c r="V1138" i="2"/>
  <c r="V1124" i="2"/>
  <c r="V1110" i="2"/>
  <c r="V1095" i="2"/>
  <c r="V1077" i="2"/>
  <c r="V1062" i="2"/>
  <c r="X1062" i="2" s="1"/>
  <c r="V1047" i="2"/>
  <c r="V1031" i="2"/>
  <c r="X1031" i="2" s="1"/>
  <c r="V1016" i="2"/>
  <c r="V998" i="2"/>
  <c r="V980" i="2"/>
  <c r="V964" i="2"/>
  <c r="V947" i="2"/>
  <c r="V931" i="2"/>
  <c r="V911" i="2"/>
  <c r="X911" i="2" s="1"/>
  <c r="V895" i="2"/>
  <c r="V879" i="2"/>
  <c r="V860" i="2"/>
  <c r="V839" i="2"/>
  <c r="V821" i="2"/>
  <c r="V803" i="2"/>
  <c r="V782" i="2"/>
  <c r="V764" i="2"/>
  <c r="X764" i="2" s="1"/>
  <c r="V747" i="2"/>
  <c r="V725" i="2"/>
  <c r="V707" i="2"/>
  <c r="V689" i="2"/>
  <c r="V668" i="2"/>
  <c r="V650" i="2"/>
  <c r="V632" i="2"/>
  <c r="V610" i="2"/>
  <c r="X610" i="2" s="1"/>
  <c r="V593" i="2"/>
  <c r="X593" i="2" s="1"/>
  <c r="V574" i="2"/>
  <c r="V554" i="2"/>
  <c r="V535" i="2"/>
  <c r="V518" i="2"/>
  <c r="V496" i="2"/>
  <c r="V478" i="2"/>
  <c r="V461" i="2"/>
  <c r="X461" i="2" s="1"/>
  <c r="V439" i="2"/>
  <c r="X439" i="2" s="1"/>
  <c r="V422" i="2"/>
  <c r="V403" i="2"/>
  <c r="V382" i="2"/>
  <c r="X382" i="2" s="1"/>
  <c r="V364" i="2"/>
  <c r="V346" i="2"/>
  <c r="V325" i="2"/>
  <c r="V307" i="2"/>
  <c r="X307" i="2" s="1"/>
  <c r="V290" i="2"/>
  <c r="V268" i="2"/>
  <c r="V250" i="2"/>
  <c r="V232" i="2"/>
  <c r="V211" i="2"/>
  <c r="V193" i="2"/>
  <c r="V175" i="2"/>
  <c r="V153" i="2"/>
  <c r="V136" i="2"/>
  <c r="V118" i="2"/>
  <c r="V97" i="2"/>
  <c r="V79" i="2"/>
  <c r="V61" i="2"/>
  <c r="V40" i="2"/>
  <c r="X40" i="2" s="1"/>
  <c r="V21" i="2"/>
  <c r="V4" i="2"/>
  <c r="V1339" i="2"/>
  <c r="V1325" i="2"/>
  <c r="V1311" i="2"/>
  <c r="V1295" i="2"/>
  <c r="X1295" i="2" s="1"/>
  <c r="V1281" i="2"/>
  <c r="V1267" i="2"/>
  <c r="V1253" i="2"/>
  <c r="V1239" i="2"/>
  <c r="V1223" i="2"/>
  <c r="V1209" i="2"/>
  <c r="V1195" i="2"/>
  <c r="V1181" i="2"/>
  <c r="V1167" i="2"/>
  <c r="V1151" i="2"/>
  <c r="V1137" i="2"/>
  <c r="V1123" i="2"/>
  <c r="V1109" i="2"/>
  <c r="X1109" i="2" s="1"/>
  <c r="V1094" i="2"/>
  <c r="V1076" i="2"/>
  <c r="V1061" i="2"/>
  <c r="V1046" i="2"/>
  <c r="V1030" i="2"/>
  <c r="V1015" i="2"/>
  <c r="V997" i="2"/>
  <c r="X997" i="2" s="1"/>
  <c r="V979" i="2"/>
  <c r="V963" i="2"/>
  <c r="V946" i="2"/>
  <c r="V930" i="2"/>
  <c r="X930" i="2" s="1"/>
  <c r="V910" i="2"/>
  <c r="V894" i="2"/>
  <c r="V878" i="2"/>
  <c r="V859" i="2"/>
  <c r="V838" i="2"/>
  <c r="V820" i="2"/>
  <c r="V802" i="2"/>
  <c r="V781" i="2"/>
  <c r="V763" i="2"/>
  <c r="V745" i="2"/>
  <c r="V724" i="2"/>
  <c r="V705" i="2"/>
  <c r="X705" i="2" s="1"/>
  <c r="V688" i="2"/>
  <c r="X688" i="2" s="1"/>
  <c r="V666" i="2"/>
  <c r="V649" i="2"/>
  <c r="V631" i="2"/>
  <c r="X631" i="2" s="1"/>
  <c r="V609" i="2"/>
  <c r="V592" i="2"/>
  <c r="V573" i="2"/>
  <c r="V553" i="2"/>
  <c r="V534" i="2"/>
  <c r="V517" i="2"/>
  <c r="X517" i="2" s="1"/>
  <c r="V495" i="2"/>
  <c r="V477" i="2"/>
  <c r="V460" i="2"/>
  <c r="V438" i="2"/>
  <c r="X438" i="2" s="1"/>
  <c r="V421" i="2"/>
  <c r="V402" i="2"/>
  <c r="V381" i="2"/>
  <c r="V363" i="2"/>
  <c r="V345" i="2"/>
  <c r="X345" i="2" s="1"/>
  <c r="V323" i="2"/>
  <c r="V306" i="2"/>
  <c r="X306" i="2" s="1"/>
  <c r="V289" i="2"/>
  <c r="X289" i="2" s="1"/>
  <c r="V267" i="2"/>
  <c r="V249" i="2"/>
  <c r="V231" i="2"/>
  <c r="V210" i="2"/>
  <c r="V191" i="2"/>
  <c r="V174" i="2"/>
  <c r="V152" i="2"/>
  <c r="X152" i="2" s="1"/>
  <c r="V135" i="2"/>
  <c r="X135" i="2" s="1"/>
  <c r="V116" i="2"/>
  <c r="V95" i="2"/>
  <c r="X95" i="2" s="1"/>
  <c r="V77" i="2"/>
  <c r="V59" i="2"/>
  <c r="V38" i="2"/>
  <c r="V20" i="2"/>
  <c r="X20" i="2" s="1"/>
  <c r="V3" i="2"/>
  <c r="X3" i="2" s="1"/>
  <c r="V1338" i="2"/>
  <c r="V1324" i="2"/>
  <c r="V1308" i="2"/>
  <c r="V1294" i="2"/>
  <c r="V1280" i="2"/>
  <c r="V1266" i="2"/>
  <c r="V1252" i="2"/>
  <c r="V1236" i="2"/>
  <c r="V1222" i="2"/>
  <c r="V1208" i="2"/>
  <c r="V1194" i="2"/>
  <c r="V1180" i="2"/>
  <c r="X1180" i="2" s="1"/>
  <c r="V1164" i="2"/>
  <c r="X1164" i="2" s="1"/>
  <c r="V1150" i="2"/>
  <c r="V1136" i="2"/>
  <c r="X1136" i="2" s="1"/>
  <c r="V1122" i="2"/>
  <c r="V1108" i="2"/>
  <c r="V1090" i="2"/>
  <c r="V1075" i="2"/>
  <c r="X1075" i="2" s="1"/>
  <c r="V1060" i="2"/>
  <c r="X1060" i="2" s="1"/>
  <c r="V1045" i="2"/>
  <c r="V1029" i="2"/>
  <c r="V1012" i="2"/>
  <c r="X1012" i="2" s="1"/>
  <c r="V995" i="2"/>
  <c r="V978" i="2"/>
  <c r="V962" i="2"/>
  <c r="V945" i="2"/>
  <c r="X945" i="2" s="1"/>
  <c r="V926" i="2"/>
  <c r="V909" i="2"/>
  <c r="V893" i="2"/>
  <c r="X893" i="2" s="1"/>
  <c r="V875" i="2"/>
  <c r="X875" i="2" s="1"/>
  <c r="V855" i="2"/>
  <c r="V836" i="2"/>
  <c r="V819" i="2"/>
  <c r="V797" i="2"/>
  <c r="V779" i="2"/>
  <c r="V762" i="2"/>
  <c r="V740" i="2"/>
  <c r="V723" i="2"/>
  <c r="V704" i="2"/>
  <c r="X704" i="2" s="1"/>
  <c r="V683" i="2"/>
  <c r="V665" i="2"/>
  <c r="X665" i="2" s="1"/>
  <c r="V647" i="2"/>
  <c r="V626" i="2"/>
  <c r="V608" i="2"/>
  <c r="X608" i="2" s="1"/>
  <c r="V591" i="2"/>
  <c r="V569" i="2"/>
  <c r="V551" i="2"/>
  <c r="V533" i="2"/>
  <c r="V512" i="2"/>
  <c r="V494" i="2"/>
  <c r="V476" i="2"/>
  <c r="V454" i="2"/>
  <c r="V437" i="2"/>
  <c r="V419" i="2"/>
  <c r="V398" i="2"/>
  <c r="X398" i="2" s="1"/>
  <c r="V380" i="2"/>
  <c r="X380" i="2" s="1"/>
  <c r="V362" i="2"/>
  <c r="V341" i="2"/>
  <c r="X341" i="2" s="1"/>
  <c r="V322" i="2"/>
  <c r="V305" i="2"/>
  <c r="V283" i="2"/>
  <c r="V266" i="2"/>
  <c r="V247" i="2"/>
  <c r="V226" i="2"/>
  <c r="V208" i="2"/>
  <c r="V190" i="2"/>
  <c r="V169" i="2"/>
  <c r="X169" i="2" s="1"/>
  <c r="V151" i="2"/>
  <c r="X151" i="2" s="1"/>
  <c r="V134" i="2"/>
  <c r="X134" i="2" s="1"/>
  <c r="V112" i="2"/>
  <c r="V94" i="2"/>
  <c r="V76" i="2"/>
  <c r="V55" i="2"/>
  <c r="V37" i="2"/>
  <c r="V19" i="2"/>
  <c r="X19" i="2" s="1"/>
  <c r="H11" i="3"/>
  <c r="H10" i="3"/>
  <c r="H9" i="3"/>
  <c r="H8" i="3"/>
  <c r="H7" i="3"/>
  <c r="H6" i="3"/>
  <c r="H5" i="3"/>
  <c r="H4" i="3"/>
  <c r="E11" i="3"/>
  <c r="E10" i="3"/>
  <c r="E9" i="3"/>
  <c r="E8" i="3"/>
  <c r="E7" i="3"/>
  <c r="E6" i="3"/>
  <c r="E5" i="3"/>
  <c r="E4" i="3"/>
  <c r="B11" i="3"/>
  <c r="B10" i="3"/>
  <c r="B9" i="3"/>
  <c r="B8" i="3"/>
  <c r="B7" i="3"/>
  <c r="B6" i="3"/>
  <c r="B5" i="3"/>
  <c r="B4" i="3"/>
  <c r="B7" i="7"/>
  <c r="B6" i="7"/>
  <c r="B5" i="7"/>
  <c r="B4" i="7"/>
  <c r="B3" i="7"/>
  <c r="B2" i="7"/>
  <c r="Q2" i="2"/>
  <c r="Q3" i="2"/>
  <c r="Q4" i="2"/>
  <c r="Q5" i="2"/>
  <c r="Q6" i="2"/>
  <c r="Q7" i="2"/>
  <c r="Q8" i="2"/>
  <c r="Q9" i="2"/>
  <c r="Q10" i="2"/>
  <c r="Q11" i="2"/>
  <c r="Q12" i="2"/>
  <c r="Q13" i="2"/>
  <c r="Q14" i="2"/>
  <c r="Q15" i="2"/>
  <c r="Q16" i="2"/>
  <c r="Q17" i="2"/>
  <c r="Q18" i="2"/>
  <c r="Q19" i="2"/>
  <c r="Q20" i="2"/>
  <c r="Q21" i="2"/>
  <c r="Q22" i="2"/>
  <c r="Q23" i="2"/>
  <c r="Q24" i="2"/>
  <c r="Q25" i="2"/>
  <c r="Q26" i="2"/>
  <c r="Q27" i="2"/>
  <c r="Q28" i="2"/>
  <c r="Q29" i="2"/>
  <c r="Q30" i="2"/>
  <c r="Q31" i="2"/>
  <c r="Q32" i="2"/>
  <c r="Q33" i="2"/>
  <c r="Q34" i="2"/>
  <c r="Q35" i="2"/>
  <c r="Q36" i="2"/>
  <c r="Q37" i="2"/>
  <c r="Q38" i="2"/>
  <c r="Q39" i="2"/>
  <c r="Q40" i="2"/>
  <c r="Q41" i="2"/>
  <c r="Q42" i="2"/>
  <c r="Q43" i="2"/>
  <c r="Q44" i="2"/>
  <c r="Q45" i="2"/>
  <c r="Q46" i="2"/>
  <c r="Q47" i="2"/>
  <c r="Q48" i="2"/>
  <c r="Q49" i="2"/>
  <c r="Q50" i="2"/>
  <c r="Q51" i="2"/>
  <c r="Q52" i="2"/>
  <c r="Q53" i="2"/>
  <c r="Q54" i="2"/>
  <c r="Q55" i="2"/>
  <c r="Q56" i="2"/>
  <c r="Q57" i="2"/>
  <c r="Q58" i="2"/>
  <c r="Q59" i="2"/>
  <c r="Q60" i="2"/>
  <c r="Q61" i="2"/>
  <c r="Q62" i="2"/>
  <c r="Q63" i="2"/>
  <c r="Q64" i="2"/>
  <c r="Q65" i="2"/>
  <c r="Q66" i="2"/>
  <c r="Q67" i="2"/>
  <c r="Q68" i="2"/>
  <c r="Q69" i="2"/>
  <c r="Q70" i="2"/>
  <c r="Q71" i="2"/>
  <c r="Q72" i="2"/>
  <c r="Q73" i="2"/>
  <c r="Q74" i="2"/>
  <c r="Q75" i="2"/>
  <c r="Q76" i="2"/>
  <c r="Q77" i="2"/>
  <c r="Q78" i="2"/>
  <c r="Q79" i="2"/>
  <c r="Q80" i="2"/>
  <c r="Q81" i="2"/>
  <c r="Q82" i="2"/>
  <c r="Q83" i="2"/>
  <c r="Q84" i="2"/>
  <c r="Q85" i="2"/>
  <c r="Q86" i="2"/>
  <c r="Q87" i="2"/>
  <c r="Q88" i="2"/>
  <c r="Q89" i="2"/>
  <c r="Q90" i="2"/>
  <c r="Q91" i="2"/>
  <c r="Q92" i="2"/>
  <c r="Q93" i="2"/>
  <c r="Q94" i="2"/>
  <c r="Q95" i="2"/>
  <c r="Q96" i="2"/>
  <c r="Q97" i="2"/>
  <c r="Q98" i="2"/>
  <c r="Q99" i="2"/>
  <c r="Q100" i="2"/>
  <c r="Q101" i="2"/>
  <c r="Q102" i="2"/>
  <c r="Q103" i="2"/>
  <c r="Q104" i="2"/>
  <c r="Q105" i="2"/>
  <c r="Q106" i="2"/>
  <c r="Q107" i="2"/>
  <c r="Q108" i="2"/>
  <c r="Q109" i="2"/>
  <c r="Q110" i="2"/>
  <c r="Q111" i="2"/>
  <c r="Q112" i="2"/>
  <c r="Q113" i="2"/>
  <c r="Q114" i="2"/>
  <c r="Q115" i="2"/>
  <c r="Q116" i="2"/>
  <c r="Q117" i="2"/>
  <c r="Q118" i="2"/>
  <c r="Q119" i="2"/>
  <c r="Q120" i="2"/>
  <c r="Q121" i="2"/>
  <c r="Q122" i="2"/>
  <c r="Q123" i="2"/>
  <c r="Q124" i="2"/>
  <c r="Q125" i="2"/>
  <c r="Q126" i="2"/>
  <c r="Q127" i="2"/>
  <c r="Q128" i="2"/>
  <c r="Q129" i="2"/>
  <c r="Q130" i="2"/>
  <c r="Q131" i="2"/>
  <c r="Q132" i="2"/>
  <c r="Q133" i="2"/>
  <c r="Q134" i="2"/>
  <c r="Q135" i="2"/>
  <c r="Q136" i="2"/>
  <c r="Q137" i="2"/>
  <c r="Q138" i="2"/>
  <c r="Q139" i="2"/>
  <c r="Q140" i="2"/>
  <c r="Q141" i="2"/>
  <c r="Q142" i="2"/>
  <c r="Q143" i="2"/>
  <c r="Q144" i="2"/>
  <c r="Q145" i="2"/>
  <c r="Q146" i="2"/>
  <c r="Q147" i="2"/>
  <c r="Q148" i="2"/>
  <c r="Q149" i="2"/>
  <c r="Q150" i="2"/>
  <c r="Q151" i="2"/>
  <c r="Q152" i="2"/>
  <c r="Q153" i="2"/>
  <c r="Q154" i="2"/>
  <c r="Q155" i="2"/>
  <c r="Q156" i="2"/>
  <c r="Q157" i="2"/>
  <c r="Q158" i="2"/>
  <c r="Q159" i="2"/>
  <c r="Q160" i="2"/>
  <c r="Q161" i="2"/>
  <c r="Q162" i="2"/>
  <c r="Q163" i="2"/>
  <c r="Q164" i="2"/>
  <c r="Q165" i="2"/>
  <c r="Q166" i="2"/>
  <c r="Q167" i="2"/>
  <c r="Q168" i="2"/>
  <c r="Q169" i="2"/>
  <c r="Q170" i="2"/>
  <c r="Q171" i="2"/>
  <c r="Q172" i="2"/>
  <c r="Q173" i="2"/>
  <c r="Q174" i="2"/>
  <c r="Q175" i="2"/>
  <c r="Q176" i="2"/>
  <c r="Q177" i="2"/>
  <c r="Q178" i="2"/>
  <c r="Q179" i="2"/>
  <c r="Q180" i="2"/>
  <c r="Q181" i="2"/>
  <c r="Q182" i="2"/>
  <c r="Q183" i="2"/>
  <c r="Q184" i="2"/>
  <c r="Q185" i="2"/>
  <c r="Q186" i="2"/>
  <c r="Q187" i="2"/>
  <c r="Q188" i="2"/>
  <c r="Q189" i="2"/>
  <c r="Q190" i="2"/>
  <c r="Q191" i="2"/>
  <c r="Q192" i="2"/>
  <c r="Q193" i="2"/>
  <c r="Q194" i="2"/>
  <c r="Q195" i="2"/>
  <c r="Q196" i="2"/>
  <c r="Q197" i="2"/>
  <c r="Q198" i="2"/>
  <c r="Q199" i="2"/>
  <c r="Q200" i="2"/>
  <c r="Q201" i="2"/>
  <c r="Q202" i="2"/>
  <c r="Q203" i="2"/>
  <c r="Q204" i="2"/>
  <c r="Q205" i="2"/>
  <c r="Q206" i="2"/>
  <c r="Q207" i="2"/>
  <c r="Q208" i="2"/>
  <c r="Q209" i="2"/>
  <c r="Q210" i="2"/>
  <c r="Q211" i="2"/>
  <c r="Q212" i="2"/>
  <c r="Q213" i="2"/>
  <c r="Q214" i="2"/>
  <c r="Q215" i="2"/>
  <c r="Q216" i="2"/>
  <c r="Q217" i="2"/>
  <c r="Q218" i="2"/>
  <c r="Q219" i="2"/>
  <c r="Q220" i="2"/>
  <c r="Q221" i="2"/>
  <c r="Q222" i="2"/>
  <c r="Q223" i="2"/>
  <c r="Q224" i="2"/>
  <c r="Q225" i="2"/>
  <c r="Q226" i="2"/>
  <c r="Q227" i="2"/>
  <c r="Q228" i="2"/>
  <c r="Q229" i="2"/>
  <c r="Q230" i="2"/>
  <c r="Q231" i="2"/>
  <c r="Q232" i="2"/>
  <c r="Q233" i="2"/>
  <c r="Q234" i="2"/>
  <c r="Q235" i="2"/>
  <c r="Q236" i="2"/>
  <c r="Q237" i="2"/>
  <c r="Q238" i="2"/>
  <c r="Q239" i="2"/>
  <c r="Q240" i="2"/>
  <c r="Q241" i="2"/>
  <c r="Q242" i="2"/>
  <c r="Q243" i="2"/>
  <c r="Q244" i="2"/>
  <c r="Q245" i="2"/>
  <c r="Q246" i="2"/>
  <c r="Q247" i="2"/>
  <c r="Q248" i="2"/>
  <c r="Q249" i="2"/>
  <c r="Q250" i="2"/>
  <c r="Q251" i="2"/>
  <c r="Q252" i="2"/>
  <c r="Q253" i="2"/>
  <c r="Q254" i="2"/>
  <c r="Q255" i="2"/>
  <c r="Q256" i="2"/>
  <c r="Q257" i="2"/>
  <c r="Q258" i="2"/>
  <c r="Q259" i="2"/>
  <c r="Q260" i="2"/>
  <c r="Q261" i="2"/>
  <c r="Q262" i="2"/>
  <c r="Q263" i="2"/>
  <c r="Q264" i="2"/>
  <c r="Q265" i="2"/>
  <c r="Q266" i="2"/>
  <c r="Q267" i="2"/>
  <c r="Q268" i="2"/>
  <c r="Q269" i="2"/>
  <c r="Q270" i="2"/>
  <c r="Q271" i="2"/>
  <c r="Q272" i="2"/>
  <c r="Q273" i="2"/>
  <c r="Q274" i="2"/>
  <c r="Q275" i="2"/>
  <c r="Q276" i="2"/>
  <c r="Q277" i="2"/>
  <c r="Q278" i="2"/>
  <c r="Q279" i="2"/>
  <c r="Q280" i="2"/>
  <c r="Q281" i="2"/>
  <c r="Q282" i="2"/>
  <c r="Q283" i="2"/>
  <c r="Q284" i="2"/>
  <c r="Q285" i="2"/>
  <c r="Q286" i="2"/>
  <c r="Q287" i="2"/>
  <c r="Q288" i="2"/>
  <c r="Q289" i="2"/>
  <c r="Q290" i="2"/>
  <c r="Q291" i="2"/>
  <c r="Q292" i="2"/>
  <c r="Q293" i="2"/>
  <c r="Q294" i="2"/>
  <c r="Q295" i="2"/>
  <c r="Q296" i="2"/>
  <c r="Q297" i="2"/>
  <c r="Q298" i="2"/>
  <c r="Q299" i="2"/>
  <c r="Q300" i="2"/>
  <c r="Q301" i="2"/>
  <c r="Q302" i="2"/>
  <c r="Q303" i="2"/>
  <c r="Q304" i="2"/>
  <c r="Q305" i="2"/>
  <c r="Q306" i="2"/>
  <c r="Q307" i="2"/>
  <c r="Q308" i="2"/>
  <c r="Q309" i="2"/>
  <c r="Q310" i="2"/>
  <c r="Q311" i="2"/>
  <c r="Q312" i="2"/>
  <c r="Q313" i="2"/>
  <c r="Q314" i="2"/>
  <c r="Q315" i="2"/>
  <c r="Q316" i="2"/>
  <c r="Q317" i="2"/>
  <c r="Q318" i="2"/>
  <c r="Q319" i="2"/>
  <c r="Q320" i="2"/>
  <c r="Q321" i="2"/>
  <c r="Q322" i="2"/>
  <c r="Q323" i="2"/>
  <c r="Q324" i="2"/>
  <c r="Q325" i="2"/>
  <c r="Q326" i="2"/>
  <c r="Q327" i="2"/>
  <c r="Q328" i="2"/>
  <c r="Q329" i="2"/>
  <c r="Q330" i="2"/>
  <c r="Q331" i="2"/>
  <c r="Q332" i="2"/>
  <c r="Q333" i="2"/>
  <c r="Q334" i="2"/>
  <c r="Q335" i="2"/>
  <c r="Q336" i="2"/>
  <c r="Q337" i="2"/>
  <c r="Q338" i="2"/>
  <c r="Q339" i="2"/>
  <c r="Q340" i="2"/>
  <c r="Q341" i="2"/>
  <c r="Q342" i="2"/>
  <c r="Q343" i="2"/>
  <c r="Q344" i="2"/>
  <c r="Q345" i="2"/>
  <c r="Q346" i="2"/>
  <c r="Q347" i="2"/>
  <c r="Q348" i="2"/>
  <c r="Q349" i="2"/>
  <c r="Q350" i="2"/>
  <c r="Q351" i="2"/>
  <c r="Q352" i="2"/>
  <c r="Q353" i="2"/>
  <c r="Q354" i="2"/>
  <c r="Q355" i="2"/>
  <c r="Q356" i="2"/>
  <c r="Q357" i="2"/>
  <c r="Q358" i="2"/>
  <c r="Q359" i="2"/>
  <c r="Q360" i="2"/>
  <c r="Q361" i="2"/>
  <c r="Q362" i="2"/>
  <c r="Q363" i="2"/>
  <c r="Q364" i="2"/>
  <c r="Q365" i="2"/>
  <c r="Q366" i="2"/>
  <c r="Q367" i="2"/>
  <c r="Q368" i="2"/>
  <c r="Q369" i="2"/>
  <c r="Q370" i="2"/>
  <c r="Q371" i="2"/>
  <c r="Q372" i="2"/>
  <c r="Q373" i="2"/>
  <c r="Q374" i="2"/>
  <c r="Q375" i="2"/>
  <c r="Q376" i="2"/>
  <c r="Q377" i="2"/>
  <c r="Q378" i="2"/>
  <c r="Q379" i="2"/>
  <c r="Q380" i="2"/>
  <c r="Q381" i="2"/>
  <c r="Q382" i="2"/>
  <c r="Q383" i="2"/>
  <c r="Q384" i="2"/>
  <c r="Q385" i="2"/>
  <c r="Q386" i="2"/>
  <c r="Q387" i="2"/>
  <c r="Q388" i="2"/>
  <c r="Q389" i="2"/>
  <c r="Q390" i="2"/>
  <c r="Q391" i="2"/>
  <c r="Q392" i="2"/>
  <c r="Q393" i="2"/>
  <c r="Q394" i="2"/>
  <c r="Q395" i="2"/>
  <c r="Q396" i="2"/>
  <c r="Q397" i="2"/>
  <c r="Q398" i="2"/>
  <c r="Q399" i="2"/>
  <c r="Q400" i="2"/>
  <c r="Q401" i="2"/>
  <c r="Q402" i="2"/>
  <c r="Q403" i="2"/>
  <c r="Q404" i="2"/>
  <c r="Q405" i="2"/>
  <c r="Q406" i="2"/>
  <c r="Q407" i="2"/>
  <c r="Q408" i="2"/>
  <c r="Q409" i="2"/>
  <c r="Q410" i="2"/>
  <c r="Q411" i="2"/>
  <c r="Q412" i="2"/>
  <c r="Q413" i="2"/>
  <c r="Q414" i="2"/>
  <c r="Q415" i="2"/>
  <c r="Q416" i="2"/>
  <c r="Q417" i="2"/>
  <c r="Q418" i="2"/>
  <c r="Q419" i="2"/>
  <c r="Q420" i="2"/>
  <c r="Q421" i="2"/>
  <c r="Q422" i="2"/>
  <c r="Q423" i="2"/>
  <c r="Q424" i="2"/>
  <c r="Q425" i="2"/>
  <c r="Q426" i="2"/>
  <c r="Q427" i="2"/>
  <c r="Q428" i="2"/>
  <c r="Q429" i="2"/>
  <c r="Q430" i="2"/>
  <c r="Q431" i="2"/>
  <c r="Q432" i="2"/>
  <c r="Q433" i="2"/>
  <c r="Q434" i="2"/>
  <c r="Q435" i="2"/>
  <c r="Q436" i="2"/>
  <c r="Q437" i="2"/>
  <c r="Q438" i="2"/>
  <c r="Q439" i="2"/>
  <c r="Q440" i="2"/>
  <c r="Q441" i="2"/>
  <c r="Q442" i="2"/>
  <c r="Q443" i="2"/>
  <c r="Q444" i="2"/>
  <c r="Q445" i="2"/>
  <c r="Q446" i="2"/>
  <c r="Q447" i="2"/>
  <c r="Q448" i="2"/>
  <c r="Q449" i="2"/>
  <c r="Q450" i="2"/>
  <c r="Q451" i="2"/>
  <c r="Q452" i="2"/>
  <c r="Q453" i="2"/>
  <c r="Q454" i="2"/>
  <c r="Q455" i="2"/>
  <c r="Q456" i="2"/>
  <c r="Q457" i="2"/>
  <c r="Q458" i="2"/>
  <c r="Q459" i="2"/>
  <c r="Q460" i="2"/>
  <c r="Q461" i="2"/>
  <c r="Q462" i="2"/>
  <c r="Q463" i="2"/>
  <c r="Q464" i="2"/>
  <c r="Q465" i="2"/>
  <c r="Q466" i="2"/>
  <c r="Q467" i="2"/>
  <c r="Q468" i="2"/>
  <c r="Q469" i="2"/>
  <c r="Q470" i="2"/>
  <c r="Q471" i="2"/>
  <c r="Q472" i="2"/>
  <c r="Q473" i="2"/>
  <c r="Q474" i="2"/>
  <c r="Q475" i="2"/>
  <c r="Q476" i="2"/>
  <c r="Q477" i="2"/>
  <c r="Q478" i="2"/>
  <c r="Q479" i="2"/>
  <c r="Q480" i="2"/>
  <c r="Q481" i="2"/>
  <c r="Q482" i="2"/>
  <c r="Q483" i="2"/>
  <c r="Q484" i="2"/>
  <c r="Q485" i="2"/>
  <c r="Q486" i="2"/>
  <c r="Q487" i="2"/>
  <c r="Q488" i="2"/>
  <c r="Q489" i="2"/>
  <c r="Q490" i="2"/>
  <c r="Q491" i="2"/>
  <c r="Q492" i="2"/>
  <c r="Q493" i="2"/>
  <c r="Q494" i="2"/>
  <c r="Q495" i="2"/>
  <c r="Q496" i="2"/>
  <c r="Q497" i="2"/>
  <c r="Q498" i="2"/>
  <c r="Q499" i="2"/>
  <c r="Q500" i="2"/>
  <c r="Q501" i="2"/>
  <c r="Q502" i="2"/>
  <c r="Q503" i="2"/>
  <c r="Q504" i="2"/>
  <c r="Q505" i="2"/>
  <c r="Q506" i="2"/>
  <c r="Q507" i="2"/>
  <c r="Q508" i="2"/>
  <c r="Q509" i="2"/>
  <c r="Q510" i="2"/>
  <c r="Q511" i="2"/>
  <c r="Q512" i="2"/>
  <c r="Q513" i="2"/>
  <c r="Q514" i="2"/>
  <c r="Q515" i="2"/>
  <c r="Q516" i="2"/>
  <c r="Q517" i="2"/>
  <c r="Q518" i="2"/>
  <c r="Q519" i="2"/>
  <c r="Q520" i="2"/>
  <c r="Q521" i="2"/>
  <c r="Q522" i="2"/>
  <c r="Q523" i="2"/>
  <c r="Q524" i="2"/>
  <c r="Q525" i="2"/>
  <c r="Q526" i="2"/>
  <c r="Q527" i="2"/>
  <c r="Q528" i="2"/>
  <c r="Q529" i="2"/>
  <c r="Q530" i="2"/>
  <c r="Q531" i="2"/>
  <c r="Q532" i="2"/>
  <c r="Q533" i="2"/>
  <c r="Q534" i="2"/>
  <c r="Q535" i="2"/>
  <c r="Q536" i="2"/>
  <c r="Q537" i="2"/>
  <c r="Q538" i="2"/>
  <c r="Q539" i="2"/>
  <c r="Q540" i="2"/>
  <c r="Q541" i="2"/>
  <c r="Q542" i="2"/>
  <c r="Q543" i="2"/>
  <c r="Q544" i="2"/>
  <c r="Q545" i="2"/>
  <c r="Q546" i="2"/>
  <c r="Q547" i="2"/>
  <c r="Q548" i="2"/>
  <c r="Q549" i="2"/>
  <c r="Q550" i="2"/>
  <c r="Q551" i="2"/>
  <c r="Q552" i="2"/>
  <c r="Q553" i="2"/>
  <c r="Q554" i="2"/>
  <c r="Q555" i="2"/>
  <c r="Q556" i="2"/>
  <c r="Q557" i="2"/>
  <c r="Q558" i="2"/>
  <c r="Q559" i="2"/>
  <c r="Q560" i="2"/>
  <c r="Q561" i="2"/>
  <c r="Q562" i="2"/>
  <c r="Q563" i="2"/>
  <c r="Q564" i="2"/>
  <c r="Q565" i="2"/>
  <c r="Q566" i="2"/>
  <c r="Q567" i="2"/>
  <c r="Q568" i="2"/>
  <c r="Q569" i="2"/>
  <c r="Q570" i="2"/>
  <c r="Q571" i="2"/>
  <c r="Q572" i="2"/>
  <c r="Q573" i="2"/>
  <c r="Q574" i="2"/>
  <c r="Q575" i="2"/>
  <c r="Q576" i="2"/>
  <c r="Q577" i="2"/>
  <c r="Q578" i="2"/>
  <c r="Q579" i="2"/>
  <c r="Q580" i="2"/>
  <c r="Q581" i="2"/>
  <c r="Q582" i="2"/>
  <c r="Q583" i="2"/>
  <c r="Q584" i="2"/>
  <c r="Q585" i="2"/>
  <c r="Q586" i="2"/>
  <c r="Q587" i="2"/>
  <c r="Q588" i="2"/>
  <c r="Q589" i="2"/>
  <c r="Q590" i="2"/>
  <c r="Q591" i="2"/>
  <c r="Q592" i="2"/>
  <c r="Q593" i="2"/>
  <c r="Q594" i="2"/>
  <c r="Q595" i="2"/>
  <c r="Q596" i="2"/>
  <c r="Q597" i="2"/>
  <c r="Q598" i="2"/>
  <c r="Q599" i="2"/>
  <c r="Q600" i="2"/>
  <c r="Q601" i="2"/>
  <c r="Q602" i="2"/>
  <c r="Q603" i="2"/>
  <c r="Q604" i="2"/>
  <c r="Q605" i="2"/>
  <c r="Q606" i="2"/>
  <c r="Q607" i="2"/>
  <c r="Q608" i="2"/>
  <c r="Q609" i="2"/>
  <c r="Q610" i="2"/>
  <c r="Q611" i="2"/>
  <c r="Q612" i="2"/>
  <c r="Q613" i="2"/>
  <c r="Q614" i="2"/>
  <c r="Q615" i="2"/>
  <c r="Q616" i="2"/>
  <c r="Q617" i="2"/>
  <c r="Q618" i="2"/>
  <c r="Q619" i="2"/>
  <c r="Q620" i="2"/>
  <c r="Q621" i="2"/>
  <c r="Q622" i="2"/>
  <c r="Q623" i="2"/>
  <c r="Q624" i="2"/>
  <c r="Q625" i="2"/>
  <c r="Q626" i="2"/>
  <c r="Q627" i="2"/>
  <c r="Q628" i="2"/>
  <c r="Q629" i="2"/>
  <c r="Q630" i="2"/>
  <c r="Q631" i="2"/>
  <c r="Q632" i="2"/>
  <c r="Q633" i="2"/>
  <c r="Q634" i="2"/>
  <c r="Q635" i="2"/>
  <c r="Q636" i="2"/>
  <c r="Q637" i="2"/>
  <c r="Q638" i="2"/>
  <c r="Q639" i="2"/>
  <c r="Q640" i="2"/>
  <c r="Q641" i="2"/>
  <c r="Q642" i="2"/>
  <c r="Q643" i="2"/>
  <c r="Q644" i="2"/>
  <c r="Q645" i="2"/>
  <c r="Q646" i="2"/>
  <c r="Q647" i="2"/>
  <c r="Q648" i="2"/>
  <c r="Q649" i="2"/>
  <c r="Q650" i="2"/>
  <c r="Q651" i="2"/>
  <c r="Q652" i="2"/>
  <c r="Q653" i="2"/>
  <c r="Q654" i="2"/>
  <c r="Q655" i="2"/>
  <c r="Q656" i="2"/>
  <c r="Q657" i="2"/>
  <c r="Q658" i="2"/>
  <c r="Q659" i="2"/>
  <c r="Q660" i="2"/>
  <c r="Q661" i="2"/>
  <c r="Q662" i="2"/>
  <c r="Q663" i="2"/>
  <c r="Q664" i="2"/>
  <c r="Q665" i="2"/>
  <c r="Q666" i="2"/>
  <c r="Q667" i="2"/>
  <c r="Q668" i="2"/>
  <c r="Q669" i="2"/>
  <c r="Q670" i="2"/>
  <c r="Q671" i="2"/>
  <c r="Q672" i="2"/>
  <c r="Q673" i="2"/>
  <c r="Q674" i="2"/>
  <c r="Q675" i="2"/>
  <c r="Q676" i="2"/>
  <c r="Q677" i="2"/>
  <c r="Q678" i="2"/>
  <c r="Q679" i="2"/>
  <c r="Q680" i="2"/>
  <c r="Q681" i="2"/>
  <c r="Q682" i="2"/>
  <c r="Q683" i="2"/>
  <c r="Q684" i="2"/>
  <c r="Q685" i="2"/>
  <c r="Q686" i="2"/>
  <c r="Q687" i="2"/>
  <c r="Q688" i="2"/>
  <c r="Q689" i="2"/>
  <c r="Q690" i="2"/>
  <c r="Q691" i="2"/>
  <c r="Q692" i="2"/>
  <c r="Q693" i="2"/>
  <c r="Q694" i="2"/>
  <c r="Q695" i="2"/>
  <c r="Q696" i="2"/>
  <c r="Q697" i="2"/>
  <c r="Q698" i="2"/>
  <c r="Q699" i="2"/>
  <c r="Q700" i="2"/>
  <c r="Q701" i="2"/>
  <c r="Q702" i="2"/>
  <c r="Q703" i="2"/>
  <c r="Q704" i="2"/>
  <c r="Q705" i="2"/>
  <c r="Q706" i="2"/>
  <c r="Q707" i="2"/>
  <c r="Q708" i="2"/>
  <c r="Q709" i="2"/>
  <c r="Q710" i="2"/>
  <c r="Q711" i="2"/>
  <c r="Q712" i="2"/>
  <c r="Q713" i="2"/>
  <c r="Q714" i="2"/>
  <c r="Q715" i="2"/>
  <c r="Q716" i="2"/>
  <c r="Q717" i="2"/>
  <c r="Q718" i="2"/>
  <c r="Q719" i="2"/>
  <c r="Q720" i="2"/>
  <c r="Q721" i="2"/>
  <c r="Q722" i="2"/>
  <c r="Q723" i="2"/>
  <c r="Q724" i="2"/>
  <c r="Q725" i="2"/>
  <c r="Q726" i="2"/>
  <c r="Q727" i="2"/>
  <c r="Q728" i="2"/>
  <c r="Q729" i="2"/>
  <c r="Q730" i="2"/>
  <c r="Q731" i="2"/>
  <c r="Q732" i="2"/>
  <c r="Q733" i="2"/>
  <c r="Q734" i="2"/>
  <c r="Q735" i="2"/>
  <c r="Q736" i="2"/>
  <c r="Q737" i="2"/>
  <c r="Q738" i="2"/>
  <c r="Q739" i="2"/>
  <c r="Q740" i="2"/>
  <c r="Q741" i="2"/>
  <c r="Q742" i="2"/>
  <c r="Q743" i="2"/>
  <c r="Q744" i="2"/>
  <c r="Q745" i="2"/>
  <c r="Q746" i="2"/>
  <c r="Q747" i="2"/>
  <c r="Q748" i="2"/>
  <c r="Q749" i="2"/>
  <c r="Q750" i="2"/>
  <c r="Q751" i="2"/>
  <c r="Q752" i="2"/>
  <c r="Q753" i="2"/>
  <c r="Q754" i="2"/>
  <c r="Q755" i="2"/>
  <c r="Q756" i="2"/>
  <c r="Q757" i="2"/>
  <c r="Q758" i="2"/>
  <c r="Q759" i="2"/>
  <c r="Q760" i="2"/>
  <c r="Q761" i="2"/>
  <c r="Q762" i="2"/>
  <c r="Q763" i="2"/>
  <c r="Q764" i="2"/>
  <c r="Q765" i="2"/>
  <c r="Q766" i="2"/>
  <c r="Q767" i="2"/>
  <c r="Q768" i="2"/>
  <c r="Q769" i="2"/>
  <c r="Q770" i="2"/>
  <c r="Q771" i="2"/>
  <c r="Q772" i="2"/>
  <c r="Q773" i="2"/>
  <c r="Q774" i="2"/>
  <c r="Q775" i="2"/>
  <c r="Q776" i="2"/>
  <c r="Q777" i="2"/>
  <c r="Q778" i="2"/>
  <c r="Q779" i="2"/>
  <c r="Q780" i="2"/>
  <c r="Q781" i="2"/>
  <c r="Q782" i="2"/>
  <c r="Q783" i="2"/>
  <c r="Q784" i="2"/>
  <c r="Q785" i="2"/>
  <c r="Q786" i="2"/>
  <c r="Q787" i="2"/>
  <c r="Q788" i="2"/>
  <c r="Q789" i="2"/>
  <c r="Q790" i="2"/>
  <c r="Q791" i="2"/>
  <c r="Q792" i="2"/>
  <c r="Q793" i="2"/>
  <c r="Q794" i="2"/>
  <c r="Q795" i="2"/>
  <c r="Q796" i="2"/>
  <c r="Q797" i="2"/>
  <c r="Q798" i="2"/>
  <c r="Q799" i="2"/>
  <c r="Q800" i="2"/>
  <c r="Q801" i="2"/>
  <c r="Q802" i="2"/>
  <c r="Q803" i="2"/>
  <c r="Q804" i="2"/>
  <c r="Q805" i="2"/>
  <c r="Q806" i="2"/>
  <c r="Q807" i="2"/>
  <c r="Q808" i="2"/>
  <c r="Q809" i="2"/>
  <c r="Q810" i="2"/>
  <c r="Q811" i="2"/>
  <c r="Q812" i="2"/>
  <c r="Q813" i="2"/>
  <c r="Q814" i="2"/>
  <c r="Q815" i="2"/>
  <c r="Q816" i="2"/>
  <c r="Q817" i="2"/>
  <c r="Q818" i="2"/>
  <c r="Q819" i="2"/>
  <c r="Q820" i="2"/>
  <c r="Q821" i="2"/>
  <c r="Q822" i="2"/>
  <c r="Q823" i="2"/>
  <c r="Q824" i="2"/>
  <c r="Q825" i="2"/>
  <c r="Q826" i="2"/>
  <c r="Q827" i="2"/>
  <c r="Q828" i="2"/>
  <c r="Q829" i="2"/>
  <c r="Q830" i="2"/>
  <c r="Q831" i="2"/>
  <c r="Q832" i="2"/>
  <c r="Q833" i="2"/>
  <c r="Q834" i="2"/>
  <c r="Q835" i="2"/>
  <c r="Q836" i="2"/>
  <c r="Q837" i="2"/>
  <c r="Q838" i="2"/>
  <c r="Q839" i="2"/>
  <c r="Q840" i="2"/>
  <c r="Q841" i="2"/>
  <c r="Q842" i="2"/>
  <c r="Q843" i="2"/>
  <c r="Q844" i="2"/>
  <c r="Q845" i="2"/>
  <c r="Q846" i="2"/>
  <c r="Q847" i="2"/>
  <c r="Q848" i="2"/>
  <c r="Q849" i="2"/>
  <c r="Q850" i="2"/>
  <c r="Q851" i="2"/>
  <c r="Q852" i="2"/>
  <c r="Q853" i="2"/>
  <c r="Q854" i="2"/>
  <c r="Q855" i="2"/>
  <c r="Q856" i="2"/>
  <c r="Q857" i="2"/>
  <c r="Q858" i="2"/>
  <c r="Q859" i="2"/>
  <c r="Q860" i="2"/>
  <c r="Q861" i="2"/>
  <c r="Q862" i="2"/>
  <c r="Q863" i="2"/>
  <c r="Q864" i="2"/>
  <c r="Q865" i="2"/>
  <c r="Q866" i="2"/>
  <c r="Q867" i="2"/>
  <c r="Q868" i="2"/>
  <c r="Q869" i="2"/>
  <c r="Q870" i="2"/>
  <c r="Q871" i="2"/>
  <c r="Q872" i="2"/>
  <c r="Q873" i="2"/>
  <c r="Q874" i="2"/>
  <c r="Q875" i="2"/>
  <c r="Q876" i="2"/>
  <c r="Q877" i="2"/>
  <c r="Q878" i="2"/>
  <c r="Q879" i="2"/>
  <c r="Q880" i="2"/>
  <c r="Q881" i="2"/>
  <c r="Q882" i="2"/>
  <c r="Q883" i="2"/>
  <c r="Q884" i="2"/>
  <c r="Q885" i="2"/>
  <c r="Q886" i="2"/>
  <c r="Q887" i="2"/>
  <c r="Q888" i="2"/>
  <c r="Q889" i="2"/>
  <c r="Q890" i="2"/>
  <c r="Q891" i="2"/>
  <c r="Q892" i="2"/>
  <c r="Q893" i="2"/>
  <c r="Q894" i="2"/>
  <c r="Q895" i="2"/>
  <c r="Q896" i="2"/>
  <c r="Q897" i="2"/>
  <c r="Q898" i="2"/>
  <c r="Q899" i="2"/>
  <c r="Q900" i="2"/>
  <c r="Q901" i="2"/>
  <c r="Q902" i="2"/>
  <c r="Q903" i="2"/>
  <c r="Q904" i="2"/>
  <c r="Q905" i="2"/>
  <c r="Q906" i="2"/>
  <c r="Q907" i="2"/>
  <c r="Q908" i="2"/>
  <c r="Q909" i="2"/>
  <c r="Q910" i="2"/>
  <c r="Q911" i="2"/>
  <c r="Q912" i="2"/>
  <c r="Q913" i="2"/>
  <c r="Q914" i="2"/>
  <c r="Q915" i="2"/>
  <c r="Q916" i="2"/>
  <c r="Q917" i="2"/>
  <c r="Q918" i="2"/>
  <c r="Q919" i="2"/>
  <c r="Q920" i="2"/>
  <c r="Q921" i="2"/>
  <c r="Q922" i="2"/>
  <c r="Q923" i="2"/>
  <c r="Q924" i="2"/>
  <c r="Q925" i="2"/>
  <c r="Q926" i="2"/>
  <c r="Q927" i="2"/>
  <c r="Q928" i="2"/>
  <c r="Q929" i="2"/>
  <c r="Q930" i="2"/>
  <c r="Q931" i="2"/>
  <c r="Q932" i="2"/>
  <c r="Q933" i="2"/>
  <c r="Q934" i="2"/>
  <c r="Q935" i="2"/>
  <c r="Q936" i="2"/>
  <c r="Q937" i="2"/>
  <c r="Q938" i="2"/>
  <c r="Q939" i="2"/>
  <c r="Q940" i="2"/>
  <c r="Q941" i="2"/>
  <c r="Q942" i="2"/>
  <c r="Q943" i="2"/>
  <c r="Q944" i="2"/>
  <c r="Q945" i="2"/>
  <c r="Q946" i="2"/>
  <c r="Q947" i="2"/>
  <c r="Q948" i="2"/>
  <c r="Q949" i="2"/>
  <c r="Q950" i="2"/>
  <c r="Q951" i="2"/>
  <c r="Q952" i="2"/>
  <c r="Q953" i="2"/>
  <c r="Q954" i="2"/>
  <c r="Q955" i="2"/>
  <c r="Q956" i="2"/>
  <c r="Q957" i="2"/>
  <c r="Q958" i="2"/>
  <c r="Q959" i="2"/>
  <c r="Q960" i="2"/>
  <c r="Q961" i="2"/>
  <c r="Q962" i="2"/>
  <c r="Q963" i="2"/>
  <c r="Q964" i="2"/>
  <c r="Q965" i="2"/>
  <c r="Q966" i="2"/>
  <c r="Q967" i="2"/>
  <c r="Q968" i="2"/>
  <c r="Q969" i="2"/>
  <c r="Q970" i="2"/>
  <c r="Q971" i="2"/>
  <c r="Q972" i="2"/>
  <c r="Q973" i="2"/>
  <c r="Q974" i="2"/>
  <c r="Q975" i="2"/>
  <c r="Q976" i="2"/>
  <c r="Q977" i="2"/>
  <c r="Q978" i="2"/>
  <c r="Q979" i="2"/>
  <c r="Q980" i="2"/>
  <c r="Q981" i="2"/>
  <c r="Q982" i="2"/>
  <c r="Q983" i="2"/>
  <c r="Q984" i="2"/>
  <c r="Q985" i="2"/>
  <c r="Q986" i="2"/>
  <c r="Q987" i="2"/>
  <c r="Q988" i="2"/>
  <c r="Q989" i="2"/>
  <c r="Q990" i="2"/>
  <c r="Q991" i="2"/>
  <c r="Q992" i="2"/>
  <c r="Q993" i="2"/>
  <c r="Q994" i="2"/>
  <c r="Q995" i="2"/>
  <c r="Q996" i="2"/>
  <c r="Q997" i="2"/>
  <c r="Q998" i="2"/>
  <c r="Q999" i="2"/>
  <c r="Q1000" i="2"/>
  <c r="Q1001" i="2"/>
  <c r="Q1002" i="2"/>
  <c r="Q1003" i="2"/>
  <c r="Q1004" i="2"/>
  <c r="Q1005" i="2"/>
  <c r="Q1006" i="2"/>
  <c r="Q1007" i="2"/>
  <c r="Q1008" i="2"/>
  <c r="Q1009" i="2"/>
  <c r="Q1010" i="2"/>
  <c r="Q1011" i="2"/>
  <c r="Q1012" i="2"/>
  <c r="Q1013" i="2"/>
  <c r="Q1014" i="2"/>
  <c r="Q1015" i="2"/>
  <c r="Q1016" i="2"/>
  <c r="Q1017" i="2"/>
  <c r="Q1018" i="2"/>
  <c r="Q1019" i="2"/>
  <c r="Q1020" i="2"/>
  <c r="Q1021" i="2"/>
  <c r="Q1022" i="2"/>
  <c r="Q1023" i="2"/>
  <c r="Q1024" i="2"/>
  <c r="Q1025" i="2"/>
  <c r="Q1026" i="2"/>
  <c r="Q1027" i="2"/>
  <c r="Q1028" i="2"/>
  <c r="Q1029" i="2"/>
  <c r="Q1030" i="2"/>
  <c r="Q1031" i="2"/>
  <c r="Q1032" i="2"/>
  <c r="Q1033" i="2"/>
  <c r="Q1034" i="2"/>
  <c r="Q1035" i="2"/>
  <c r="Q1036" i="2"/>
  <c r="Q1037" i="2"/>
  <c r="Q1038" i="2"/>
  <c r="Q1039" i="2"/>
  <c r="Q1040" i="2"/>
  <c r="Q1041" i="2"/>
  <c r="Q1042" i="2"/>
  <c r="Q1043" i="2"/>
  <c r="Q1044" i="2"/>
  <c r="Q1045" i="2"/>
  <c r="Q1046" i="2"/>
  <c r="Q1047" i="2"/>
  <c r="Q1048" i="2"/>
  <c r="Q1049" i="2"/>
  <c r="Q1050" i="2"/>
  <c r="Q1051" i="2"/>
  <c r="Q1052" i="2"/>
  <c r="Q1053" i="2"/>
  <c r="Q1054" i="2"/>
  <c r="Q1055" i="2"/>
  <c r="Q1056" i="2"/>
  <c r="Q1057" i="2"/>
  <c r="Q1058" i="2"/>
  <c r="Q1059" i="2"/>
  <c r="Q1060" i="2"/>
  <c r="Q1061" i="2"/>
  <c r="Q1062" i="2"/>
  <c r="Q1063" i="2"/>
  <c r="Q1064" i="2"/>
  <c r="Q1065" i="2"/>
  <c r="Q1066" i="2"/>
  <c r="Q1067" i="2"/>
  <c r="Q1068" i="2"/>
  <c r="Q1069" i="2"/>
  <c r="Q1070" i="2"/>
  <c r="Q1071" i="2"/>
  <c r="Q1072" i="2"/>
  <c r="Q1073" i="2"/>
  <c r="Q1074" i="2"/>
  <c r="Q1075" i="2"/>
  <c r="Q1076" i="2"/>
  <c r="Q1077" i="2"/>
  <c r="Q1078" i="2"/>
  <c r="Q1079" i="2"/>
  <c r="Q1080" i="2"/>
  <c r="Q1081" i="2"/>
  <c r="Q1082" i="2"/>
  <c r="Q1083" i="2"/>
  <c r="Q1084" i="2"/>
  <c r="Q1085" i="2"/>
  <c r="Q1086" i="2"/>
  <c r="Q1087" i="2"/>
  <c r="Q1088" i="2"/>
  <c r="Q1089" i="2"/>
  <c r="Q1090" i="2"/>
  <c r="Q1091" i="2"/>
  <c r="Q1092" i="2"/>
  <c r="Q1093" i="2"/>
  <c r="Q1094" i="2"/>
  <c r="Q1095" i="2"/>
  <c r="Q1096" i="2"/>
  <c r="Q1097" i="2"/>
  <c r="Q1098" i="2"/>
  <c r="Q1099" i="2"/>
  <c r="Q1100" i="2"/>
  <c r="Q1101" i="2"/>
  <c r="Q1102" i="2"/>
  <c r="Q1103" i="2"/>
  <c r="Q1104" i="2"/>
  <c r="Q1105" i="2"/>
  <c r="Q1106" i="2"/>
  <c r="Q1107" i="2"/>
  <c r="Q1108" i="2"/>
  <c r="Q1109" i="2"/>
  <c r="Q1110" i="2"/>
  <c r="Q1111" i="2"/>
  <c r="Q1112" i="2"/>
  <c r="Q1113" i="2"/>
  <c r="Q1114" i="2"/>
  <c r="Q1115" i="2"/>
  <c r="Q1116" i="2"/>
  <c r="Q1117" i="2"/>
  <c r="Q1118" i="2"/>
  <c r="Q1119" i="2"/>
  <c r="Q1120" i="2"/>
  <c r="Q1121" i="2"/>
  <c r="Q1122" i="2"/>
  <c r="Q1123" i="2"/>
  <c r="Q1124" i="2"/>
  <c r="Q1125" i="2"/>
  <c r="Q1126" i="2"/>
  <c r="Q1127" i="2"/>
  <c r="Q1128" i="2"/>
  <c r="Q1129" i="2"/>
  <c r="Q1130" i="2"/>
  <c r="Q1131" i="2"/>
  <c r="Q1132" i="2"/>
  <c r="Q1133" i="2"/>
  <c r="Q1134" i="2"/>
  <c r="Q1135" i="2"/>
  <c r="Q1136" i="2"/>
  <c r="Q1137" i="2"/>
  <c r="Q1138" i="2"/>
  <c r="Q1139" i="2"/>
  <c r="Q1140" i="2"/>
  <c r="Q1141" i="2"/>
  <c r="Q1142" i="2"/>
  <c r="Q1143" i="2"/>
  <c r="Q1144" i="2"/>
  <c r="Q1145" i="2"/>
  <c r="Q1146" i="2"/>
  <c r="Q1147" i="2"/>
  <c r="Q1148" i="2"/>
  <c r="Q1149" i="2"/>
  <c r="Q1150" i="2"/>
  <c r="Q1151" i="2"/>
  <c r="Q1152" i="2"/>
  <c r="Q1153" i="2"/>
  <c r="Q1154" i="2"/>
  <c r="Q1155" i="2"/>
  <c r="Q1156" i="2"/>
  <c r="Q1157" i="2"/>
  <c r="Q1158" i="2"/>
  <c r="Q1159" i="2"/>
  <c r="Q1160" i="2"/>
  <c r="Q1161" i="2"/>
  <c r="Q1162" i="2"/>
  <c r="Q1163" i="2"/>
  <c r="Q1164" i="2"/>
  <c r="Q1165" i="2"/>
  <c r="Q1166" i="2"/>
  <c r="Q1167" i="2"/>
  <c r="Q1168" i="2"/>
  <c r="Q1169" i="2"/>
  <c r="Q1170" i="2"/>
  <c r="Q1171" i="2"/>
  <c r="Q1172" i="2"/>
  <c r="Q1173" i="2"/>
  <c r="Q1174" i="2"/>
  <c r="Q1175" i="2"/>
  <c r="Q1176" i="2"/>
  <c r="Q1177" i="2"/>
  <c r="Q1178" i="2"/>
  <c r="Q1179" i="2"/>
  <c r="Q1180" i="2"/>
  <c r="Q1181" i="2"/>
  <c r="Q1182" i="2"/>
  <c r="Q1183" i="2"/>
  <c r="Q1184" i="2"/>
  <c r="Q1185" i="2"/>
  <c r="Q1186" i="2"/>
  <c r="Q1187" i="2"/>
  <c r="Q1188" i="2"/>
  <c r="Q1189" i="2"/>
  <c r="Q1190" i="2"/>
  <c r="Q1191" i="2"/>
  <c r="Q1192" i="2"/>
  <c r="Q1193" i="2"/>
  <c r="Q1194" i="2"/>
  <c r="Q1195" i="2"/>
  <c r="Q1196" i="2"/>
  <c r="Q1197" i="2"/>
  <c r="Q1198" i="2"/>
  <c r="Q1199" i="2"/>
  <c r="Q1200" i="2"/>
  <c r="Q1201" i="2"/>
  <c r="Q1202" i="2"/>
  <c r="Q1203" i="2"/>
  <c r="Q1204" i="2"/>
  <c r="Q1205" i="2"/>
  <c r="Q1206" i="2"/>
  <c r="Q1207" i="2"/>
  <c r="Q1208" i="2"/>
  <c r="Q1209" i="2"/>
  <c r="Q1210" i="2"/>
  <c r="Q1211" i="2"/>
  <c r="Q1212" i="2"/>
  <c r="Q1213" i="2"/>
  <c r="Q1214" i="2"/>
  <c r="Q1215" i="2"/>
  <c r="Q1216" i="2"/>
  <c r="Q1217" i="2"/>
  <c r="Q1218" i="2"/>
  <c r="Q1219" i="2"/>
  <c r="Q1220" i="2"/>
  <c r="Q1221" i="2"/>
  <c r="Q1222" i="2"/>
  <c r="Q1223" i="2"/>
  <c r="Q1224" i="2"/>
  <c r="Q1225" i="2"/>
  <c r="Q1226" i="2"/>
  <c r="Q1227" i="2"/>
  <c r="Q1228" i="2"/>
  <c r="Q1229" i="2"/>
  <c r="Q1230" i="2"/>
  <c r="Q1231" i="2"/>
  <c r="Q1232" i="2"/>
  <c r="Q1233" i="2"/>
  <c r="Q1234" i="2"/>
  <c r="Q1235" i="2"/>
  <c r="Q1236" i="2"/>
  <c r="Q1237" i="2"/>
  <c r="Q1238" i="2"/>
  <c r="Q1239" i="2"/>
  <c r="Q1240" i="2"/>
  <c r="Q1241" i="2"/>
  <c r="Q1242" i="2"/>
  <c r="Q1243" i="2"/>
  <c r="Q1244" i="2"/>
  <c r="Q1245" i="2"/>
  <c r="Q1246" i="2"/>
  <c r="Q1247" i="2"/>
  <c r="Q1248" i="2"/>
  <c r="Q1249" i="2"/>
  <c r="Q1250" i="2"/>
  <c r="Q1251" i="2"/>
  <c r="Q1252" i="2"/>
  <c r="Q1253" i="2"/>
  <c r="Q1254" i="2"/>
  <c r="Q1255" i="2"/>
  <c r="Q1256" i="2"/>
  <c r="Q1257" i="2"/>
  <c r="Q1258" i="2"/>
  <c r="Q1259" i="2"/>
  <c r="Q1260" i="2"/>
  <c r="Q1261" i="2"/>
  <c r="Q1262" i="2"/>
  <c r="Q1263" i="2"/>
  <c r="Q1264" i="2"/>
  <c r="Q1265" i="2"/>
  <c r="Q1266" i="2"/>
  <c r="Q1267" i="2"/>
  <c r="Q1268" i="2"/>
  <c r="Q1269" i="2"/>
  <c r="Q1270" i="2"/>
  <c r="Q1271" i="2"/>
  <c r="Q1272" i="2"/>
  <c r="Q1273" i="2"/>
  <c r="Q1274" i="2"/>
  <c r="Q1275" i="2"/>
  <c r="Q1276" i="2"/>
  <c r="Q1277" i="2"/>
  <c r="Q1278" i="2"/>
  <c r="Q1279" i="2"/>
  <c r="Q1280" i="2"/>
  <c r="Q1281" i="2"/>
  <c r="Q1282" i="2"/>
  <c r="Q1283" i="2"/>
  <c r="Q1284" i="2"/>
  <c r="Q1285" i="2"/>
  <c r="Q1286" i="2"/>
  <c r="Q1287" i="2"/>
  <c r="Q1288" i="2"/>
  <c r="Q1289" i="2"/>
  <c r="Q1290" i="2"/>
  <c r="Q1291" i="2"/>
  <c r="Q1292" i="2"/>
  <c r="Q1293" i="2"/>
  <c r="Q1294" i="2"/>
  <c r="Q1295" i="2"/>
  <c r="Q1296" i="2"/>
  <c r="Q1297" i="2"/>
  <c r="Q1298" i="2"/>
  <c r="Q1299" i="2"/>
  <c r="Q1300" i="2"/>
  <c r="Q1301" i="2"/>
  <c r="Q1302" i="2"/>
  <c r="Q1303" i="2"/>
  <c r="Q1304" i="2"/>
  <c r="Q1305" i="2"/>
  <c r="Q1306" i="2"/>
  <c r="Q1307" i="2"/>
  <c r="Q1308" i="2"/>
  <c r="Q1309" i="2"/>
  <c r="Q1310" i="2"/>
  <c r="Q1311" i="2"/>
  <c r="Q1312" i="2"/>
  <c r="Q1313" i="2"/>
  <c r="Q1314" i="2"/>
  <c r="Q1315" i="2"/>
  <c r="Q1316" i="2"/>
  <c r="Q1317" i="2"/>
  <c r="Q1318" i="2"/>
  <c r="Q1319" i="2"/>
  <c r="Q1320" i="2"/>
  <c r="Q1321" i="2"/>
  <c r="Q1322" i="2"/>
  <c r="Q1323" i="2"/>
  <c r="Q1324" i="2"/>
  <c r="Q1325" i="2"/>
  <c r="Q1326" i="2"/>
  <c r="Q1327" i="2"/>
  <c r="Q1328" i="2"/>
  <c r="Q1329" i="2"/>
  <c r="Q1330" i="2"/>
  <c r="Q1331" i="2"/>
  <c r="Q1332" i="2"/>
  <c r="Q1333" i="2"/>
  <c r="Q1334" i="2"/>
  <c r="Q1335" i="2"/>
  <c r="Q1336" i="2"/>
  <c r="Q1337" i="2"/>
  <c r="Q1338" i="2"/>
  <c r="Q1339" i="2"/>
  <c r="P2" i="2"/>
  <c r="P3" i="2"/>
  <c r="P4" i="2"/>
  <c r="P5" i="2"/>
  <c r="P6" i="2"/>
  <c r="P7" i="2"/>
  <c r="P8" i="2"/>
  <c r="P9" i="2"/>
  <c r="P10" i="2"/>
  <c r="P11" i="2"/>
  <c r="P12" i="2"/>
  <c r="P13" i="2"/>
  <c r="P14" i="2"/>
  <c r="P15" i="2"/>
  <c r="P16" i="2"/>
  <c r="P17" i="2"/>
  <c r="P18" i="2"/>
  <c r="P19" i="2"/>
  <c r="P20" i="2"/>
  <c r="P21" i="2"/>
  <c r="P22" i="2"/>
  <c r="P23" i="2"/>
  <c r="P24" i="2"/>
  <c r="P25" i="2"/>
  <c r="P26" i="2"/>
  <c r="P27" i="2"/>
  <c r="P28" i="2"/>
  <c r="P29" i="2"/>
  <c r="P30" i="2"/>
  <c r="P31" i="2"/>
  <c r="P32" i="2"/>
  <c r="P33" i="2"/>
  <c r="P34" i="2"/>
  <c r="P35" i="2"/>
  <c r="P36" i="2"/>
  <c r="P37" i="2"/>
  <c r="P38" i="2"/>
  <c r="P39" i="2"/>
  <c r="P40" i="2"/>
  <c r="P41" i="2"/>
  <c r="P42" i="2"/>
  <c r="P43" i="2"/>
  <c r="P44" i="2"/>
  <c r="P45" i="2"/>
  <c r="P46" i="2"/>
  <c r="P47" i="2"/>
  <c r="P48" i="2"/>
  <c r="P49" i="2"/>
  <c r="P50" i="2"/>
  <c r="P51" i="2"/>
  <c r="P52" i="2"/>
  <c r="P53" i="2"/>
  <c r="P54" i="2"/>
  <c r="P55" i="2"/>
  <c r="P56" i="2"/>
  <c r="P57" i="2"/>
  <c r="P58" i="2"/>
  <c r="P59" i="2"/>
  <c r="P60" i="2"/>
  <c r="P61" i="2"/>
  <c r="P62" i="2"/>
  <c r="P63" i="2"/>
  <c r="P64" i="2"/>
  <c r="P65" i="2"/>
  <c r="P66" i="2"/>
  <c r="P67" i="2"/>
  <c r="P68" i="2"/>
  <c r="P69" i="2"/>
  <c r="P70" i="2"/>
  <c r="P71" i="2"/>
  <c r="P72" i="2"/>
  <c r="P73" i="2"/>
  <c r="P74" i="2"/>
  <c r="P75" i="2"/>
  <c r="P76" i="2"/>
  <c r="P77" i="2"/>
  <c r="P78" i="2"/>
  <c r="P79" i="2"/>
  <c r="P80" i="2"/>
  <c r="P81" i="2"/>
  <c r="P82" i="2"/>
  <c r="P83" i="2"/>
  <c r="P84" i="2"/>
  <c r="P85" i="2"/>
  <c r="P86" i="2"/>
  <c r="P87" i="2"/>
  <c r="P88" i="2"/>
  <c r="P89" i="2"/>
  <c r="P90" i="2"/>
  <c r="P91" i="2"/>
  <c r="P92" i="2"/>
  <c r="P93" i="2"/>
  <c r="P94" i="2"/>
  <c r="P95" i="2"/>
  <c r="P96" i="2"/>
  <c r="P97" i="2"/>
  <c r="P98" i="2"/>
  <c r="P99" i="2"/>
  <c r="P100" i="2"/>
  <c r="P101" i="2"/>
  <c r="P102" i="2"/>
  <c r="P103" i="2"/>
  <c r="P104" i="2"/>
  <c r="P105" i="2"/>
  <c r="P106" i="2"/>
  <c r="P107" i="2"/>
  <c r="P108" i="2"/>
  <c r="P109" i="2"/>
  <c r="P110" i="2"/>
  <c r="P111" i="2"/>
  <c r="P112" i="2"/>
  <c r="P113" i="2"/>
  <c r="P114" i="2"/>
  <c r="P115" i="2"/>
  <c r="P116" i="2"/>
  <c r="P117" i="2"/>
  <c r="P118" i="2"/>
  <c r="P119" i="2"/>
  <c r="P120" i="2"/>
  <c r="P121" i="2"/>
  <c r="P122" i="2"/>
  <c r="P123" i="2"/>
  <c r="P124" i="2"/>
  <c r="P125" i="2"/>
  <c r="P126" i="2"/>
  <c r="P127" i="2"/>
  <c r="P128" i="2"/>
  <c r="P129" i="2"/>
  <c r="P130" i="2"/>
  <c r="P131" i="2"/>
  <c r="P132" i="2"/>
  <c r="P133" i="2"/>
  <c r="P134" i="2"/>
  <c r="P135" i="2"/>
  <c r="P136" i="2"/>
  <c r="P137" i="2"/>
  <c r="P138" i="2"/>
  <c r="P139" i="2"/>
  <c r="P140" i="2"/>
  <c r="P141" i="2"/>
  <c r="P142" i="2"/>
  <c r="P143" i="2"/>
  <c r="P144" i="2"/>
  <c r="P145" i="2"/>
  <c r="P146" i="2"/>
  <c r="P147" i="2"/>
  <c r="P148" i="2"/>
  <c r="P149" i="2"/>
  <c r="P150" i="2"/>
  <c r="P151" i="2"/>
  <c r="P152" i="2"/>
  <c r="P153" i="2"/>
  <c r="P154" i="2"/>
  <c r="P155" i="2"/>
  <c r="P156" i="2"/>
  <c r="P157" i="2"/>
  <c r="P158" i="2"/>
  <c r="P159" i="2"/>
  <c r="P160" i="2"/>
  <c r="P161" i="2"/>
  <c r="P162" i="2"/>
  <c r="P163" i="2"/>
  <c r="P164" i="2"/>
  <c r="P165" i="2"/>
  <c r="P166" i="2"/>
  <c r="P167" i="2"/>
  <c r="P168" i="2"/>
  <c r="P169" i="2"/>
  <c r="P170" i="2"/>
  <c r="P171" i="2"/>
  <c r="P172" i="2"/>
  <c r="P173" i="2"/>
  <c r="P174" i="2"/>
  <c r="P175" i="2"/>
  <c r="P176" i="2"/>
  <c r="P177" i="2"/>
  <c r="P178" i="2"/>
  <c r="P179" i="2"/>
  <c r="P180" i="2"/>
  <c r="P181" i="2"/>
  <c r="P182" i="2"/>
  <c r="P183" i="2"/>
  <c r="P184" i="2"/>
  <c r="P185" i="2"/>
  <c r="P186" i="2"/>
  <c r="P187" i="2"/>
  <c r="P188" i="2"/>
  <c r="P189" i="2"/>
  <c r="P190" i="2"/>
  <c r="P191" i="2"/>
  <c r="P192" i="2"/>
  <c r="P193" i="2"/>
  <c r="P194" i="2"/>
  <c r="P195" i="2"/>
  <c r="P196" i="2"/>
  <c r="P197" i="2"/>
  <c r="P198" i="2"/>
  <c r="P199" i="2"/>
  <c r="P200" i="2"/>
  <c r="P201" i="2"/>
  <c r="P202" i="2"/>
  <c r="P203" i="2"/>
  <c r="P204" i="2"/>
  <c r="P205" i="2"/>
  <c r="P206" i="2"/>
  <c r="P207" i="2"/>
  <c r="P208" i="2"/>
  <c r="P209" i="2"/>
  <c r="P210" i="2"/>
  <c r="P211" i="2"/>
  <c r="P212" i="2"/>
  <c r="P213" i="2"/>
  <c r="P214" i="2"/>
  <c r="P215" i="2"/>
  <c r="P216" i="2"/>
  <c r="P217" i="2"/>
  <c r="P218" i="2"/>
  <c r="P219" i="2"/>
  <c r="P220" i="2"/>
  <c r="P221" i="2"/>
  <c r="P222" i="2"/>
  <c r="P223" i="2"/>
  <c r="P224" i="2"/>
  <c r="P225" i="2"/>
  <c r="P226" i="2"/>
  <c r="P227" i="2"/>
  <c r="P228" i="2"/>
  <c r="P229" i="2"/>
  <c r="P230" i="2"/>
  <c r="P231" i="2"/>
  <c r="P232" i="2"/>
  <c r="P233" i="2"/>
  <c r="P234" i="2"/>
  <c r="P235" i="2"/>
  <c r="P236" i="2"/>
  <c r="P237" i="2"/>
  <c r="P238" i="2"/>
  <c r="P239" i="2"/>
  <c r="P240" i="2"/>
  <c r="P241" i="2"/>
  <c r="P242" i="2"/>
  <c r="P243" i="2"/>
  <c r="P244" i="2"/>
  <c r="P245" i="2"/>
  <c r="P246" i="2"/>
  <c r="P247" i="2"/>
  <c r="P248" i="2"/>
  <c r="P249" i="2"/>
  <c r="P250" i="2"/>
  <c r="P251" i="2"/>
  <c r="P252" i="2"/>
  <c r="P253" i="2"/>
  <c r="P254" i="2"/>
  <c r="P255" i="2"/>
  <c r="P256" i="2"/>
  <c r="P257" i="2"/>
  <c r="P258" i="2"/>
  <c r="P259" i="2"/>
  <c r="P260" i="2"/>
  <c r="P261" i="2"/>
  <c r="P262" i="2"/>
  <c r="P263" i="2"/>
  <c r="P264" i="2"/>
  <c r="P265" i="2"/>
  <c r="P266" i="2"/>
  <c r="P267" i="2"/>
  <c r="P268" i="2"/>
  <c r="P269" i="2"/>
  <c r="P270" i="2"/>
  <c r="P271" i="2"/>
  <c r="P272" i="2"/>
  <c r="P273" i="2"/>
  <c r="P274" i="2"/>
  <c r="P275" i="2"/>
  <c r="P276" i="2"/>
  <c r="P277" i="2"/>
  <c r="P278" i="2"/>
  <c r="P279" i="2"/>
  <c r="P280" i="2"/>
  <c r="P281" i="2"/>
  <c r="P282" i="2"/>
  <c r="P283" i="2"/>
  <c r="P284" i="2"/>
  <c r="P285" i="2"/>
  <c r="P286" i="2"/>
  <c r="P287" i="2"/>
  <c r="P288" i="2"/>
  <c r="P289" i="2"/>
  <c r="P290" i="2"/>
  <c r="P291" i="2"/>
  <c r="P292" i="2"/>
  <c r="P293" i="2"/>
  <c r="P294" i="2"/>
  <c r="P295" i="2"/>
  <c r="P296" i="2"/>
  <c r="P297" i="2"/>
  <c r="P298" i="2"/>
  <c r="P299" i="2"/>
  <c r="P300" i="2"/>
  <c r="P301" i="2"/>
  <c r="P302" i="2"/>
  <c r="P303" i="2"/>
  <c r="P304" i="2"/>
  <c r="P305" i="2"/>
  <c r="P306" i="2"/>
  <c r="P307" i="2"/>
  <c r="P308" i="2"/>
  <c r="P309" i="2"/>
  <c r="P310" i="2"/>
  <c r="P311" i="2"/>
  <c r="P312" i="2"/>
  <c r="P313" i="2"/>
  <c r="P314" i="2"/>
  <c r="P315" i="2"/>
  <c r="P316" i="2"/>
  <c r="P317" i="2"/>
  <c r="P318" i="2"/>
  <c r="P319" i="2"/>
  <c r="P320" i="2"/>
  <c r="P321" i="2"/>
  <c r="P322" i="2"/>
  <c r="P323" i="2"/>
  <c r="P324" i="2"/>
  <c r="P325" i="2"/>
  <c r="P326" i="2"/>
  <c r="P327" i="2"/>
  <c r="P328" i="2"/>
  <c r="P329" i="2"/>
  <c r="P330" i="2"/>
  <c r="P331" i="2"/>
  <c r="P332" i="2"/>
  <c r="P333" i="2"/>
  <c r="P334" i="2"/>
  <c r="P335" i="2"/>
  <c r="P336" i="2"/>
  <c r="P337" i="2"/>
  <c r="P338" i="2"/>
  <c r="P339" i="2"/>
  <c r="P340" i="2"/>
  <c r="P341" i="2"/>
  <c r="P342" i="2"/>
  <c r="P343" i="2"/>
  <c r="P344" i="2"/>
  <c r="P345" i="2"/>
  <c r="P346" i="2"/>
  <c r="P347" i="2"/>
  <c r="P348" i="2"/>
  <c r="P349" i="2"/>
  <c r="P350" i="2"/>
  <c r="P351" i="2"/>
  <c r="P352" i="2"/>
  <c r="P353" i="2"/>
  <c r="P354" i="2"/>
  <c r="P355" i="2"/>
  <c r="P356" i="2"/>
  <c r="P357" i="2"/>
  <c r="P358" i="2"/>
  <c r="P359" i="2"/>
  <c r="P360" i="2"/>
  <c r="P361" i="2"/>
  <c r="P362" i="2"/>
  <c r="P363" i="2"/>
  <c r="P364" i="2"/>
  <c r="P365" i="2"/>
  <c r="P366" i="2"/>
  <c r="P367" i="2"/>
  <c r="P368" i="2"/>
  <c r="P369" i="2"/>
  <c r="P370" i="2"/>
  <c r="P371" i="2"/>
  <c r="P372" i="2"/>
  <c r="P373" i="2"/>
  <c r="P374" i="2"/>
  <c r="P375" i="2"/>
  <c r="P376" i="2"/>
  <c r="P377" i="2"/>
  <c r="P378" i="2"/>
  <c r="P379" i="2"/>
  <c r="P380" i="2"/>
  <c r="P381" i="2"/>
  <c r="P382" i="2"/>
  <c r="P383" i="2"/>
  <c r="P384" i="2"/>
  <c r="P385" i="2"/>
  <c r="P386" i="2"/>
  <c r="P387" i="2"/>
  <c r="P388" i="2"/>
  <c r="P389" i="2"/>
  <c r="P390" i="2"/>
  <c r="P391" i="2"/>
  <c r="P392" i="2"/>
  <c r="P393" i="2"/>
  <c r="P394" i="2"/>
  <c r="P395" i="2"/>
  <c r="P396" i="2"/>
  <c r="P397" i="2"/>
  <c r="P398" i="2"/>
  <c r="P399" i="2"/>
  <c r="P400" i="2"/>
  <c r="P401" i="2"/>
  <c r="P402" i="2"/>
  <c r="P403" i="2"/>
  <c r="P404" i="2"/>
  <c r="P405" i="2"/>
  <c r="P406" i="2"/>
  <c r="P407" i="2"/>
  <c r="P408" i="2"/>
  <c r="P409" i="2"/>
  <c r="P410" i="2"/>
  <c r="P411" i="2"/>
  <c r="P412" i="2"/>
  <c r="P413" i="2"/>
  <c r="P414" i="2"/>
  <c r="P415" i="2"/>
  <c r="P416" i="2"/>
  <c r="P417" i="2"/>
  <c r="P418" i="2"/>
  <c r="P419" i="2"/>
  <c r="P420" i="2"/>
  <c r="P421" i="2"/>
  <c r="P422" i="2"/>
  <c r="P423" i="2"/>
  <c r="P424" i="2"/>
  <c r="P425" i="2"/>
  <c r="P426" i="2"/>
  <c r="P427" i="2"/>
  <c r="P428" i="2"/>
  <c r="P429" i="2"/>
  <c r="P430" i="2"/>
  <c r="P431" i="2"/>
  <c r="P432" i="2"/>
  <c r="P433" i="2"/>
  <c r="P434" i="2"/>
  <c r="P435" i="2"/>
  <c r="P436" i="2"/>
  <c r="P437" i="2"/>
  <c r="P438" i="2"/>
  <c r="P439" i="2"/>
  <c r="P440" i="2"/>
  <c r="P441" i="2"/>
  <c r="P442" i="2"/>
  <c r="P443" i="2"/>
  <c r="P444" i="2"/>
  <c r="P445" i="2"/>
  <c r="P446" i="2"/>
  <c r="P447" i="2"/>
  <c r="P448" i="2"/>
  <c r="P449" i="2"/>
  <c r="P450" i="2"/>
  <c r="P451" i="2"/>
  <c r="P452" i="2"/>
  <c r="P453" i="2"/>
  <c r="P454" i="2"/>
  <c r="P455" i="2"/>
  <c r="P456" i="2"/>
  <c r="P457" i="2"/>
  <c r="P458" i="2"/>
  <c r="P459" i="2"/>
  <c r="P460" i="2"/>
  <c r="P461" i="2"/>
  <c r="P462" i="2"/>
  <c r="P463" i="2"/>
  <c r="P464" i="2"/>
  <c r="P465" i="2"/>
  <c r="P466" i="2"/>
  <c r="P467" i="2"/>
  <c r="P468" i="2"/>
  <c r="P469" i="2"/>
  <c r="P470" i="2"/>
  <c r="P471" i="2"/>
  <c r="P472" i="2"/>
  <c r="P473" i="2"/>
  <c r="P474" i="2"/>
  <c r="P475" i="2"/>
  <c r="P476" i="2"/>
  <c r="P477" i="2"/>
  <c r="P478" i="2"/>
  <c r="P479" i="2"/>
  <c r="P480" i="2"/>
  <c r="P481" i="2"/>
  <c r="P482" i="2"/>
  <c r="P483" i="2"/>
  <c r="P484" i="2"/>
  <c r="P485" i="2"/>
  <c r="P486" i="2"/>
  <c r="P487" i="2"/>
  <c r="P488" i="2"/>
  <c r="P489" i="2"/>
  <c r="P490" i="2"/>
  <c r="P491" i="2"/>
  <c r="P492" i="2"/>
  <c r="P493" i="2"/>
  <c r="P494" i="2"/>
  <c r="P495" i="2"/>
  <c r="P496" i="2"/>
  <c r="P497" i="2"/>
  <c r="P498" i="2"/>
  <c r="P499" i="2"/>
  <c r="P500" i="2"/>
  <c r="P501" i="2"/>
  <c r="P502" i="2"/>
  <c r="P503" i="2"/>
  <c r="P504" i="2"/>
  <c r="P505" i="2"/>
  <c r="P506" i="2"/>
  <c r="P507" i="2"/>
  <c r="P508" i="2"/>
  <c r="P509" i="2"/>
  <c r="P510" i="2"/>
  <c r="P511" i="2"/>
  <c r="P512" i="2"/>
  <c r="P513" i="2"/>
  <c r="P514" i="2"/>
  <c r="P515" i="2"/>
  <c r="P516" i="2"/>
  <c r="P517" i="2"/>
  <c r="P518" i="2"/>
  <c r="P519" i="2"/>
  <c r="P520" i="2"/>
  <c r="P521" i="2"/>
  <c r="P522" i="2"/>
  <c r="P523" i="2"/>
  <c r="P524" i="2"/>
  <c r="P525" i="2"/>
  <c r="P526" i="2"/>
  <c r="P527" i="2"/>
  <c r="P528" i="2"/>
  <c r="P529" i="2"/>
  <c r="P530" i="2"/>
  <c r="P531" i="2"/>
  <c r="P532" i="2"/>
  <c r="P533" i="2"/>
  <c r="P534" i="2"/>
  <c r="P535" i="2"/>
  <c r="P536" i="2"/>
  <c r="P537" i="2"/>
  <c r="P538" i="2"/>
  <c r="P539" i="2"/>
  <c r="P540" i="2"/>
  <c r="P541" i="2"/>
  <c r="P542" i="2"/>
  <c r="P543" i="2"/>
  <c r="P544" i="2"/>
  <c r="P545" i="2"/>
  <c r="P546" i="2"/>
  <c r="P547" i="2"/>
  <c r="P548" i="2"/>
  <c r="P549" i="2"/>
  <c r="P550" i="2"/>
  <c r="P551" i="2"/>
  <c r="P552" i="2"/>
  <c r="P553" i="2"/>
  <c r="P554" i="2"/>
  <c r="P555" i="2"/>
  <c r="P556" i="2"/>
  <c r="P557" i="2"/>
  <c r="P558" i="2"/>
  <c r="P559" i="2"/>
  <c r="P560" i="2"/>
  <c r="P561" i="2"/>
  <c r="P562" i="2"/>
  <c r="P563" i="2"/>
  <c r="P564" i="2"/>
  <c r="P565" i="2"/>
  <c r="P566" i="2"/>
  <c r="P567" i="2"/>
  <c r="P568" i="2"/>
  <c r="P569" i="2"/>
  <c r="P570" i="2"/>
  <c r="P571" i="2"/>
  <c r="P572" i="2"/>
  <c r="P573" i="2"/>
  <c r="P574" i="2"/>
  <c r="P575" i="2"/>
  <c r="P576" i="2"/>
  <c r="P577" i="2"/>
  <c r="P578" i="2"/>
  <c r="P579" i="2"/>
  <c r="P580" i="2"/>
  <c r="P581" i="2"/>
  <c r="P582" i="2"/>
  <c r="P583" i="2"/>
  <c r="P584" i="2"/>
  <c r="P585" i="2"/>
  <c r="P586" i="2"/>
  <c r="P587" i="2"/>
  <c r="P588" i="2"/>
  <c r="P589" i="2"/>
  <c r="P590" i="2"/>
  <c r="P591" i="2"/>
  <c r="P592" i="2"/>
  <c r="P593" i="2"/>
  <c r="P594" i="2"/>
  <c r="P595" i="2"/>
  <c r="P596" i="2"/>
  <c r="P597" i="2"/>
  <c r="P598" i="2"/>
  <c r="P599" i="2"/>
  <c r="P600" i="2"/>
  <c r="P601" i="2"/>
  <c r="P602" i="2"/>
  <c r="P603" i="2"/>
  <c r="P604" i="2"/>
  <c r="P605" i="2"/>
  <c r="P606" i="2"/>
  <c r="P607" i="2"/>
  <c r="P608" i="2"/>
  <c r="P609" i="2"/>
  <c r="P610" i="2"/>
  <c r="P611" i="2"/>
  <c r="P612" i="2"/>
  <c r="P613" i="2"/>
  <c r="P614" i="2"/>
  <c r="P615" i="2"/>
  <c r="P616" i="2"/>
  <c r="P617" i="2"/>
  <c r="P618" i="2"/>
  <c r="P619" i="2"/>
  <c r="P620" i="2"/>
  <c r="P621" i="2"/>
  <c r="P622" i="2"/>
  <c r="P623" i="2"/>
  <c r="P624" i="2"/>
  <c r="P625" i="2"/>
  <c r="P626" i="2"/>
  <c r="P627" i="2"/>
  <c r="P628" i="2"/>
  <c r="P629" i="2"/>
  <c r="P630" i="2"/>
  <c r="P631" i="2"/>
  <c r="P632" i="2"/>
  <c r="P633" i="2"/>
  <c r="P634" i="2"/>
  <c r="P635" i="2"/>
  <c r="P636" i="2"/>
  <c r="P637" i="2"/>
  <c r="P638" i="2"/>
  <c r="P639" i="2"/>
  <c r="P640" i="2"/>
  <c r="P641" i="2"/>
  <c r="P642" i="2"/>
  <c r="P643" i="2"/>
  <c r="P644" i="2"/>
  <c r="P645" i="2"/>
  <c r="P646" i="2"/>
  <c r="P647" i="2"/>
  <c r="P648" i="2"/>
  <c r="P649" i="2"/>
  <c r="P650" i="2"/>
  <c r="P651" i="2"/>
  <c r="P652" i="2"/>
  <c r="P653" i="2"/>
  <c r="P654" i="2"/>
  <c r="P655" i="2"/>
  <c r="P656" i="2"/>
  <c r="P657" i="2"/>
  <c r="P658" i="2"/>
  <c r="P659" i="2"/>
  <c r="P660" i="2"/>
  <c r="P661" i="2"/>
  <c r="P662" i="2"/>
  <c r="P663" i="2"/>
  <c r="P664" i="2"/>
  <c r="P665" i="2"/>
  <c r="P666" i="2"/>
  <c r="P667" i="2"/>
  <c r="P668" i="2"/>
  <c r="P669" i="2"/>
  <c r="P670" i="2"/>
  <c r="P671" i="2"/>
  <c r="P672" i="2"/>
  <c r="P673" i="2"/>
  <c r="P674" i="2"/>
  <c r="P675" i="2"/>
  <c r="P676" i="2"/>
  <c r="P677" i="2"/>
  <c r="P678" i="2"/>
  <c r="P679" i="2"/>
  <c r="P680" i="2"/>
  <c r="P681" i="2"/>
  <c r="P682" i="2"/>
  <c r="P683" i="2"/>
  <c r="P684" i="2"/>
  <c r="P685" i="2"/>
  <c r="P686" i="2"/>
  <c r="P687" i="2"/>
  <c r="P688" i="2"/>
  <c r="P689" i="2"/>
  <c r="P690" i="2"/>
  <c r="P691" i="2"/>
  <c r="P692" i="2"/>
  <c r="P693" i="2"/>
  <c r="P694" i="2"/>
  <c r="P695" i="2"/>
  <c r="P696" i="2"/>
  <c r="P697" i="2"/>
  <c r="P698" i="2"/>
  <c r="P699" i="2"/>
  <c r="P700" i="2"/>
  <c r="P701" i="2"/>
  <c r="P702" i="2"/>
  <c r="P703" i="2"/>
  <c r="P704" i="2"/>
  <c r="P705" i="2"/>
  <c r="P706" i="2"/>
  <c r="P707" i="2"/>
  <c r="P708" i="2"/>
  <c r="P709" i="2"/>
  <c r="P710" i="2"/>
  <c r="P711" i="2"/>
  <c r="P712" i="2"/>
  <c r="P713" i="2"/>
  <c r="P714" i="2"/>
  <c r="P715" i="2"/>
  <c r="P716" i="2"/>
  <c r="P717" i="2"/>
  <c r="P718" i="2"/>
  <c r="P719" i="2"/>
  <c r="P720" i="2"/>
  <c r="P721" i="2"/>
  <c r="P722" i="2"/>
  <c r="P723" i="2"/>
  <c r="P724" i="2"/>
  <c r="P725" i="2"/>
  <c r="P726" i="2"/>
  <c r="P727" i="2"/>
  <c r="P728" i="2"/>
  <c r="P729" i="2"/>
  <c r="P730" i="2"/>
  <c r="P731" i="2"/>
  <c r="P732" i="2"/>
  <c r="P733" i="2"/>
  <c r="P734" i="2"/>
  <c r="P735" i="2"/>
  <c r="P736" i="2"/>
  <c r="P737" i="2"/>
  <c r="P738" i="2"/>
  <c r="P739" i="2"/>
  <c r="P740" i="2"/>
  <c r="P741" i="2"/>
  <c r="P742" i="2"/>
  <c r="P743" i="2"/>
  <c r="P744" i="2"/>
  <c r="P745" i="2"/>
  <c r="P746" i="2"/>
  <c r="P747" i="2"/>
  <c r="P748" i="2"/>
  <c r="P749" i="2"/>
  <c r="P750" i="2"/>
  <c r="P751" i="2"/>
  <c r="P752" i="2"/>
  <c r="P753" i="2"/>
  <c r="P754" i="2"/>
  <c r="P755" i="2"/>
  <c r="P756" i="2"/>
  <c r="P757" i="2"/>
  <c r="P758" i="2"/>
  <c r="P759" i="2"/>
  <c r="P760" i="2"/>
  <c r="P761" i="2"/>
  <c r="P762" i="2"/>
  <c r="P763" i="2"/>
  <c r="P764" i="2"/>
  <c r="P765" i="2"/>
  <c r="P766" i="2"/>
  <c r="P767" i="2"/>
  <c r="P768" i="2"/>
  <c r="P769" i="2"/>
  <c r="P770" i="2"/>
  <c r="P771" i="2"/>
  <c r="P772" i="2"/>
  <c r="P773" i="2"/>
  <c r="P774" i="2"/>
  <c r="P775" i="2"/>
  <c r="P776" i="2"/>
  <c r="P777" i="2"/>
  <c r="P778" i="2"/>
  <c r="P779" i="2"/>
  <c r="P780" i="2"/>
  <c r="P781" i="2"/>
  <c r="P782" i="2"/>
  <c r="P783" i="2"/>
  <c r="P784" i="2"/>
  <c r="P785" i="2"/>
  <c r="P786" i="2"/>
  <c r="P787" i="2"/>
  <c r="P788" i="2"/>
  <c r="P789" i="2"/>
  <c r="P790" i="2"/>
  <c r="P791" i="2"/>
  <c r="P792" i="2"/>
  <c r="P793" i="2"/>
  <c r="P794" i="2"/>
  <c r="P795" i="2"/>
  <c r="P796" i="2"/>
  <c r="P797" i="2"/>
  <c r="P798" i="2"/>
  <c r="P799" i="2"/>
  <c r="P800" i="2"/>
  <c r="P801" i="2"/>
  <c r="P802" i="2"/>
  <c r="P803" i="2"/>
  <c r="P804" i="2"/>
  <c r="P805" i="2"/>
  <c r="P806" i="2"/>
  <c r="P807" i="2"/>
  <c r="P808" i="2"/>
  <c r="P809" i="2"/>
  <c r="P810" i="2"/>
  <c r="P811" i="2"/>
  <c r="P812" i="2"/>
  <c r="P813" i="2"/>
  <c r="P814" i="2"/>
  <c r="P815" i="2"/>
  <c r="P816" i="2"/>
  <c r="P817" i="2"/>
  <c r="P818" i="2"/>
  <c r="P819" i="2"/>
  <c r="P820" i="2"/>
  <c r="P821" i="2"/>
  <c r="P822" i="2"/>
  <c r="P823" i="2"/>
  <c r="P824" i="2"/>
  <c r="P825" i="2"/>
  <c r="P826" i="2"/>
  <c r="P827" i="2"/>
  <c r="P828" i="2"/>
  <c r="P829" i="2"/>
  <c r="P830" i="2"/>
  <c r="P831" i="2"/>
  <c r="P832" i="2"/>
  <c r="P833" i="2"/>
  <c r="P834" i="2"/>
  <c r="P835" i="2"/>
  <c r="P836" i="2"/>
  <c r="P837" i="2"/>
  <c r="P838" i="2"/>
  <c r="P839" i="2"/>
  <c r="P840" i="2"/>
  <c r="P841" i="2"/>
  <c r="P842" i="2"/>
  <c r="P843" i="2"/>
  <c r="P844" i="2"/>
  <c r="P845" i="2"/>
  <c r="P846" i="2"/>
  <c r="P847" i="2"/>
  <c r="P848" i="2"/>
  <c r="P849" i="2"/>
  <c r="P850" i="2"/>
  <c r="P851" i="2"/>
  <c r="P852" i="2"/>
  <c r="P853" i="2"/>
  <c r="P854" i="2"/>
  <c r="P855" i="2"/>
  <c r="P856" i="2"/>
  <c r="P857" i="2"/>
  <c r="P858" i="2"/>
  <c r="P859" i="2"/>
  <c r="P860" i="2"/>
  <c r="P861" i="2"/>
  <c r="P862" i="2"/>
  <c r="P863" i="2"/>
  <c r="P864" i="2"/>
  <c r="P865" i="2"/>
  <c r="P866" i="2"/>
  <c r="P867" i="2"/>
  <c r="P868" i="2"/>
  <c r="P869" i="2"/>
  <c r="P870" i="2"/>
  <c r="P871" i="2"/>
  <c r="P872" i="2"/>
  <c r="P873" i="2"/>
  <c r="P874" i="2"/>
  <c r="P875" i="2"/>
  <c r="P876" i="2"/>
  <c r="P877" i="2"/>
  <c r="P878" i="2"/>
  <c r="P879" i="2"/>
  <c r="P880" i="2"/>
  <c r="P881" i="2"/>
  <c r="P882" i="2"/>
  <c r="P883" i="2"/>
  <c r="P884" i="2"/>
  <c r="P885" i="2"/>
  <c r="P886" i="2"/>
  <c r="P887" i="2"/>
  <c r="P888" i="2"/>
  <c r="P889" i="2"/>
  <c r="P890" i="2"/>
  <c r="P891" i="2"/>
  <c r="P892" i="2"/>
  <c r="P893" i="2"/>
  <c r="P894" i="2"/>
  <c r="P895" i="2"/>
  <c r="P896" i="2"/>
  <c r="P897" i="2"/>
  <c r="P898" i="2"/>
  <c r="P899" i="2"/>
  <c r="P900" i="2"/>
  <c r="P901" i="2"/>
  <c r="P902" i="2"/>
  <c r="P903" i="2"/>
  <c r="P904" i="2"/>
  <c r="P905" i="2"/>
  <c r="P906" i="2"/>
  <c r="P907" i="2"/>
  <c r="P908" i="2"/>
  <c r="P909" i="2"/>
  <c r="P910" i="2"/>
  <c r="P911" i="2"/>
  <c r="P912" i="2"/>
  <c r="P913" i="2"/>
  <c r="P914" i="2"/>
  <c r="P915" i="2"/>
  <c r="P916" i="2"/>
  <c r="P917" i="2"/>
  <c r="P918" i="2"/>
  <c r="P919" i="2"/>
  <c r="P920" i="2"/>
  <c r="P921" i="2"/>
  <c r="P922" i="2"/>
  <c r="P923" i="2"/>
  <c r="P924" i="2"/>
  <c r="P925" i="2"/>
  <c r="P926" i="2"/>
  <c r="P927" i="2"/>
  <c r="P928" i="2"/>
  <c r="P929" i="2"/>
  <c r="P930" i="2"/>
  <c r="P931" i="2"/>
  <c r="P932" i="2"/>
  <c r="P933" i="2"/>
  <c r="P934" i="2"/>
  <c r="P935" i="2"/>
  <c r="P936" i="2"/>
  <c r="P937" i="2"/>
  <c r="P938" i="2"/>
  <c r="P939" i="2"/>
  <c r="P940" i="2"/>
  <c r="P941" i="2"/>
  <c r="P942" i="2"/>
  <c r="P943" i="2"/>
  <c r="P944" i="2"/>
  <c r="P945" i="2"/>
  <c r="P946" i="2"/>
  <c r="P947" i="2"/>
  <c r="P948" i="2"/>
  <c r="P949" i="2"/>
  <c r="P950" i="2"/>
  <c r="P951" i="2"/>
  <c r="P952" i="2"/>
  <c r="P953" i="2"/>
  <c r="P954" i="2"/>
  <c r="P955" i="2"/>
  <c r="P956" i="2"/>
  <c r="P957" i="2"/>
  <c r="P958" i="2"/>
  <c r="P959" i="2"/>
  <c r="P960" i="2"/>
  <c r="P961" i="2"/>
  <c r="P962" i="2"/>
  <c r="P963" i="2"/>
  <c r="P964" i="2"/>
  <c r="P965" i="2"/>
  <c r="P966" i="2"/>
  <c r="P967" i="2"/>
  <c r="P968" i="2"/>
  <c r="P969" i="2"/>
  <c r="P970" i="2"/>
  <c r="P971" i="2"/>
  <c r="P972" i="2"/>
  <c r="P973" i="2"/>
  <c r="P974" i="2"/>
  <c r="P975" i="2"/>
  <c r="P976" i="2"/>
  <c r="P977" i="2"/>
  <c r="P978" i="2"/>
  <c r="P979" i="2"/>
  <c r="P980" i="2"/>
  <c r="P981" i="2"/>
  <c r="P982" i="2"/>
  <c r="P983" i="2"/>
  <c r="P984" i="2"/>
  <c r="P985" i="2"/>
  <c r="P986" i="2"/>
  <c r="P987" i="2"/>
  <c r="P988" i="2"/>
  <c r="P989" i="2"/>
  <c r="P990" i="2"/>
  <c r="P991" i="2"/>
  <c r="P992" i="2"/>
  <c r="P993" i="2"/>
  <c r="P994" i="2"/>
  <c r="P995" i="2"/>
  <c r="P996" i="2"/>
  <c r="P997" i="2"/>
  <c r="P998" i="2"/>
  <c r="P999" i="2"/>
  <c r="P1000" i="2"/>
  <c r="P1001" i="2"/>
  <c r="P1002" i="2"/>
  <c r="P1003" i="2"/>
  <c r="P1004" i="2"/>
  <c r="P1005" i="2"/>
  <c r="P1006" i="2"/>
  <c r="P1007" i="2"/>
  <c r="P1008" i="2"/>
  <c r="P1009" i="2"/>
  <c r="P1010" i="2"/>
  <c r="P1011" i="2"/>
  <c r="P1012" i="2"/>
  <c r="P1013" i="2"/>
  <c r="P1014" i="2"/>
  <c r="P1015" i="2"/>
  <c r="P1016" i="2"/>
  <c r="P1017" i="2"/>
  <c r="P1018" i="2"/>
  <c r="P1019" i="2"/>
  <c r="P1020" i="2"/>
  <c r="P1021" i="2"/>
  <c r="P1022" i="2"/>
  <c r="P1023" i="2"/>
  <c r="P1024" i="2"/>
  <c r="P1025" i="2"/>
  <c r="P1026" i="2"/>
  <c r="P1027" i="2"/>
  <c r="P1028" i="2"/>
  <c r="P1029" i="2"/>
  <c r="P1030" i="2"/>
  <c r="P1031" i="2"/>
  <c r="P1032" i="2"/>
  <c r="P1033" i="2"/>
  <c r="P1034" i="2"/>
  <c r="P1035" i="2"/>
  <c r="P1036" i="2"/>
  <c r="P1037" i="2"/>
  <c r="P1038" i="2"/>
  <c r="P1039" i="2"/>
  <c r="P1040" i="2"/>
  <c r="P1041" i="2"/>
  <c r="P1042" i="2"/>
  <c r="P1043" i="2"/>
  <c r="P1044" i="2"/>
  <c r="P1045" i="2"/>
  <c r="P1046" i="2"/>
  <c r="P1047" i="2"/>
  <c r="P1048" i="2"/>
  <c r="P1049" i="2"/>
  <c r="P1050" i="2"/>
  <c r="P1051" i="2"/>
  <c r="P1052" i="2"/>
  <c r="P1053" i="2"/>
  <c r="P1054" i="2"/>
  <c r="P1055" i="2"/>
  <c r="P1056" i="2"/>
  <c r="P1057" i="2"/>
  <c r="P1058" i="2"/>
  <c r="P1059" i="2"/>
  <c r="P1060" i="2"/>
  <c r="P1061" i="2"/>
  <c r="P1062" i="2"/>
  <c r="P1063" i="2"/>
  <c r="P1064" i="2"/>
  <c r="P1065" i="2"/>
  <c r="P1066" i="2"/>
  <c r="P1067" i="2"/>
  <c r="P1068" i="2"/>
  <c r="P1069" i="2"/>
  <c r="P1070" i="2"/>
  <c r="P1071" i="2"/>
  <c r="P1072" i="2"/>
  <c r="P1073" i="2"/>
  <c r="P1074" i="2"/>
  <c r="P1075" i="2"/>
  <c r="P1076" i="2"/>
  <c r="P1077" i="2"/>
  <c r="P1078" i="2"/>
  <c r="P1079" i="2"/>
  <c r="P1080" i="2"/>
  <c r="P1081" i="2"/>
  <c r="P1082" i="2"/>
  <c r="P1083" i="2"/>
  <c r="P1084" i="2"/>
  <c r="P1085" i="2"/>
  <c r="P1086" i="2"/>
  <c r="P1087" i="2"/>
  <c r="P1088" i="2"/>
  <c r="P1089" i="2"/>
  <c r="P1090" i="2"/>
  <c r="P1091" i="2"/>
  <c r="P1092" i="2"/>
  <c r="P1093" i="2"/>
  <c r="P1094" i="2"/>
  <c r="P1095" i="2"/>
  <c r="P1096" i="2"/>
  <c r="P1097" i="2"/>
  <c r="P1098" i="2"/>
  <c r="P1099" i="2"/>
  <c r="P1100" i="2"/>
  <c r="P1101" i="2"/>
  <c r="P1102" i="2"/>
  <c r="P1103" i="2"/>
  <c r="P1104" i="2"/>
  <c r="P1105" i="2"/>
  <c r="P1106" i="2"/>
  <c r="P1107" i="2"/>
  <c r="P1108" i="2"/>
  <c r="P1109" i="2"/>
  <c r="P1110" i="2"/>
  <c r="P1111" i="2"/>
  <c r="P1112" i="2"/>
  <c r="P1113" i="2"/>
  <c r="P1114" i="2"/>
  <c r="P1115" i="2"/>
  <c r="P1116" i="2"/>
  <c r="P1117" i="2"/>
  <c r="P1118" i="2"/>
  <c r="P1119" i="2"/>
  <c r="P1120" i="2"/>
  <c r="P1121" i="2"/>
  <c r="P1122" i="2"/>
  <c r="P1123" i="2"/>
  <c r="P1124" i="2"/>
  <c r="P1125" i="2"/>
  <c r="P1126" i="2"/>
  <c r="P1127" i="2"/>
  <c r="P1128" i="2"/>
  <c r="P1129" i="2"/>
  <c r="P1130" i="2"/>
  <c r="P1131" i="2"/>
  <c r="P1132" i="2"/>
  <c r="P1133" i="2"/>
  <c r="P1134" i="2"/>
  <c r="P1135" i="2"/>
  <c r="P1136" i="2"/>
  <c r="P1137" i="2"/>
  <c r="P1138" i="2"/>
  <c r="P1139" i="2"/>
  <c r="P1140" i="2"/>
  <c r="P1141" i="2"/>
  <c r="P1142" i="2"/>
  <c r="P1143" i="2"/>
  <c r="P1144" i="2"/>
  <c r="P1145" i="2"/>
  <c r="P1146" i="2"/>
  <c r="P1147" i="2"/>
  <c r="P1148" i="2"/>
  <c r="P1149" i="2"/>
  <c r="P1150" i="2"/>
  <c r="P1151" i="2"/>
  <c r="P1152" i="2"/>
  <c r="P1153" i="2"/>
  <c r="P1154" i="2"/>
  <c r="P1155" i="2"/>
  <c r="P1156" i="2"/>
  <c r="P1157" i="2"/>
  <c r="P1158" i="2"/>
  <c r="P1159" i="2"/>
  <c r="P1160" i="2"/>
  <c r="P1161" i="2"/>
  <c r="P1162" i="2"/>
  <c r="P1163" i="2"/>
  <c r="P1164" i="2"/>
  <c r="P1165" i="2"/>
  <c r="P1166" i="2"/>
  <c r="P1167" i="2"/>
  <c r="P1168" i="2"/>
  <c r="P1169" i="2"/>
  <c r="P1170" i="2"/>
  <c r="P1171" i="2"/>
  <c r="P1172" i="2"/>
  <c r="P1173" i="2"/>
  <c r="P1174" i="2"/>
  <c r="P1175" i="2"/>
  <c r="P1176" i="2"/>
  <c r="P1177" i="2"/>
  <c r="P1178" i="2"/>
  <c r="P1179" i="2"/>
  <c r="P1180" i="2"/>
  <c r="P1181" i="2"/>
  <c r="P1182" i="2"/>
  <c r="P1183" i="2"/>
  <c r="P1184" i="2"/>
  <c r="P1185" i="2"/>
  <c r="P1186" i="2"/>
  <c r="P1187" i="2"/>
  <c r="P1188" i="2"/>
  <c r="P1189" i="2"/>
  <c r="P1190" i="2"/>
  <c r="P1191" i="2"/>
  <c r="P1192" i="2"/>
  <c r="P1193" i="2"/>
  <c r="P1194" i="2"/>
  <c r="P1195" i="2"/>
  <c r="P1196" i="2"/>
  <c r="P1197" i="2"/>
  <c r="P1198" i="2"/>
  <c r="P1199" i="2"/>
  <c r="P1200" i="2"/>
  <c r="P1201" i="2"/>
  <c r="P1202" i="2"/>
  <c r="P1203" i="2"/>
  <c r="P1204" i="2"/>
  <c r="P1205" i="2"/>
  <c r="P1206" i="2"/>
  <c r="P1207" i="2"/>
  <c r="P1208" i="2"/>
  <c r="P1209" i="2"/>
  <c r="P1210" i="2"/>
  <c r="P1211" i="2"/>
  <c r="P1212" i="2"/>
  <c r="P1213" i="2"/>
  <c r="P1214" i="2"/>
  <c r="P1215" i="2"/>
  <c r="P1216" i="2"/>
  <c r="P1217" i="2"/>
  <c r="P1218" i="2"/>
  <c r="P1219" i="2"/>
  <c r="P1220" i="2"/>
  <c r="P1221" i="2"/>
  <c r="P1222" i="2"/>
  <c r="P1223" i="2"/>
  <c r="P1224" i="2"/>
  <c r="P1225" i="2"/>
  <c r="P1226" i="2"/>
  <c r="P1227" i="2"/>
  <c r="P1228" i="2"/>
  <c r="P1229" i="2"/>
  <c r="P1230" i="2"/>
  <c r="P1231" i="2"/>
  <c r="P1232" i="2"/>
  <c r="P1233" i="2"/>
  <c r="P1234" i="2"/>
  <c r="P1235" i="2"/>
  <c r="P1236" i="2"/>
  <c r="P1237" i="2"/>
  <c r="P1238" i="2"/>
  <c r="P1239" i="2"/>
  <c r="P1240" i="2"/>
  <c r="P1241" i="2"/>
  <c r="P1242" i="2"/>
  <c r="P1243" i="2"/>
  <c r="P1244" i="2"/>
  <c r="P1245" i="2"/>
  <c r="P1246" i="2"/>
  <c r="P1247" i="2"/>
  <c r="P1248" i="2"/>
  <c r="P1249" i="2"/>
  <c r="P1250" i="2"/>
  <c r="P1251" i="2"/>
  <c r="P1252" i="2"/>
  <c r="P1253" i="2"/>
  <c r="P1254" i="2"/>
  <c r="P1255" i="2"/>
  <c r="P1256" i="2"/>
  <c r="P1257" i="2"/>
  <c r="P1258" i="2"/>
  <c r="P1259" i="2"/>
  <c r="P1260" i="2"/>
  <c r="P1261" i="2"/>
  <c r="P1262" i="2"/>
  <c r="P1263" i="2"/>
  <c r="P1264" i="2"/>
  <c r="P1265" i="2"/>
  <c r="P1266" i="2"/>
  <c r="P1267" i="2"/>
  <c r="P1268" i="2"/>
  <c r="P1269" i="2"/>
  <c r="P1270" i="2"/>
  <c r="P1271" i="2"/>
  <c r="P1272" i="2"/>
  <c r="P1273" i="2"/>
  <c r="P1274" i="2"/>
  <c r="P1275" i="2"/>
  <c r="P1276" i="2"/>
  <c r="P1277" i="2"/>
  <c r="P1278" i="2"/>
  <c r="P1279" i="2"/>
  <c r="P1280" i="2"/>
  <c r="P1281" i="2"/>
  <c r="P1282" i="2"/>
  <c r="P1283" i="2"/>
  <c r="P1284" i="2"/>
  <c r="P1285" i="2"/>
  <c r="P1286" i="2"/>
  <c r="P1287" i="2"/>
  <c r="P1288" i="2"/>
  <c r="P1289" i="2"/>
  <c r="P1290" i="2"/>
  <c r="P1291" i="2"/>
  <c r="P1292" i="2"/>
  <c r="P1293" i="2"/>
  <c r="P1294" i="2"/>
  <c r="P1295" i="2"/>
  <c r="P1296" i="2"/>
  <c r="P1297" i="2"/>
  <c r="P1298" i="2"/>
  <c r="P1299" i="2"/>
  <c r="P1300" i="2"/>
  <c r="P1301" i="2"/>
  <c r="P1302" i="2"/>
  <c r="P1303" i="2"/>
  <c r="P1304" i="2"/>
  <c r="P1305" i="2"/>
  <c r="P1306" i="2"/>
  <c r="P1307" i="2"/>
  <c r="P1308" i="2"/>
  <c r="P1309" i="2"/>
  <c r="P1310" i="2"/>
  <c r="P1311" i="2"/>
  <c r="P1312" i="2"/>
  <c r="P1313" i="2"/>
  <c r="P1314" i="2"/>
  <c r="P1315" i="2"/>
  <c r="P1316" i="2"/>
  <c r="P1317" i="2"/>
  <c r="P1318" i="2"/>
  <c r="P1319" i="2"/>
  <c r="P1320" i="2"/>
  <c r="P1321" i="2"/>
  <c r="P1322" i="2"/>
  <c r="P1323" i="2"/>
  <c r="P1324" i="2"/>
  <c r="P1325" i="2"/>
  <c r="P1326" i="2"/>
  <c r="P1327" i="2"/>
  <c r="P1328" i="2"/>
  <c r="P1329" i="2"/>
  <c r="P1330" i="2"/>
  <c r="P1331" i="2"/>
  <c r="P1332" i="2"/>
  <c r="P1333" i="2"/>
  <c r="P1334" i="2"/>
  <c r="P1335" i="2"/>
  <c r="P1336" i="2"/>
  <c r="P1337" i="2"/>
  <c r="P1338" i="2"/>
  <c r="P1339" i="2"/>
  <c r="O2" i="2"/>
  <c r="O3" i="2"/>
  <c r="O4" i="2"/>
  <c r="O5" i="2"/>
  <c r="O6" i="2"/>
  <c r="O7" i="2"/>
  <c r="O8" i="2"/>
  <c r="O9" i="2"/>
  <c r="O10" i="2"/>
  <c r="O11" i="2"/>
  <c r="O12" i="2"/>
  <c r="O13" i="2"/>
  <c r="O14" i="2"/>
  <c r="O15" i="2"/>
  <c r="O16" i="2"/>
  <c r="O17" i="2"/>
  <c r="O18" i="2"/>
  <c r="O19" i="2"/>
  <c r="O20" i="2"/>
  <c r="O21" i="2"/>
  <c r="O22" i="2"/>
  <c r="O23" i="2"/>
  <c r="O24" i="2"/>
  <c r="O25" i="2"/>
  <c r="O26" i="2"/>
  <c r="O27" i="2"/>
  <c r="O28" i="2"/>
  <c r="O29" i="2"/>
  <c r="O30" i="2"/>
  <c r="O31" i="2"/>
  <c r="O32" i="2"/>
  <c r="O33" i="2"/>
  <c r="O34" i="2"/>
  <c r="O35" i="2"/>
  <c r="O36" i="2"/>
  <c r="O37" i="2"/>
  <c r="O38" i="2"/>
  <c r="O39" i="2"/>
  <c r="O40" i="2"/>
  <c r="O41" i="2"/>
  <c r="O42" i="2"/>
  <c r="O43" i="2"/>
  <c r="O44" i="2"/>
  <c r="O45" i="2"/>
  <c r="O46" i="2"/>
  <c r="O47" i="2"/>
  <c r="O48" i="2"/>
  <c r="O49" i="2"/>
  <c r="O50" i="2"/>
  <c r="O51" i="2"/>
  <c r="O52" i="2"/>
  <c r="O53" i="2"/>
  <c r="O54" i="2"/>
  <c r="O55" i="2"/>
  <c r="O56" i="2"/>
  <c r="O57" i="2"/>
  <c r="O58" i="2"/>
  <c r="O59" i="2"/>
  <c r="O60" i="2"/>
  <c r="O61" i="2"/>
  <c r="O62" i="2"/>
  <c r="O63" i="2"/>
  <c r="O64" i="2"/>
  <c r="O65" i="2"/>
  <c r="O66" i="2"/>
  <c r="O67" i="2"/>
  <c r="O68" i="2"/>
  <c r="O69" i="2"/>
  <c r="O70" i="2"/>
  <c r="O71" i="2"/>
  <c r="O72" i="2"/>
  <c r="O73" i="2"/>
  <c r="O74" i="2"/>
  <c r="O75" i="2"/>
  <c r="O76" i="2"/>
  <c r="O77" i="2"/>
  <c r="O78" i="2"/>
  <c r="O79" i="2"/>
  <c r="O80" i="2"/>
  <c r="O81" i="2"/>
  <c r="O82" i="2"/>
  <c r="O83" i="2"/>
  <c r="O84" i="2"/>
  <c r="O85" i="2"/>
  <c r="O86" i="2"/>
  <c r="O87" i="2"/>
  <c r="O88" i="2"/>
  <c r="O89" i="2"/>
  <c r="O90" i="2"/>
  <c r="O91" i="2"/>
  <c r="O92" i="2"/>
  <c r="O93" i="2"/>
  <c r="O94" i="2"/>
  <c r="O95" i="2"/>
  <c r="O96" i="2"/>
  <c r="O97" i="2"/>
  <c r="O98" i="2"/>
  <c r="O99" i="2"/>
  <c r="O100" i="2"/>
  <c r="O101" i="2"/>
  <c r="O102" i="2"/>
  <c r="O103" i="2"/>
  <c r="O104" i="2"/>
  <c r="O105" i="2"/>
  <c r="O106" i="2"/>
  <c r="O107" i="2"/>
  <c r="O108" i="2"/>
  <c r="O109" i="2"/>
  <c r="O110" i="2"/>
  <c r="O111" i="2"/>
  <c r="O112" i="2"/>
  <c r="O113" i="2"/>
  <c r="O114" i="2"/>
  <c r="O115" i="2"/>
  <c r="O116" i="2"/>
  <c r="O117" i="2"/>
  <c r="O118" i="2"/>
  <c r="O119" i="2"/>
  <c r="O120" i="2"/>
  <c r="O121" i="2"/>
  <c r="O122" i="2"/>
  <c r="O123" i="2"/>
  <c r="O124" i="2"/>
  <c r="O125" i="2"/>
  <c r="O126" i="2"/>
  <c r="O127" i="2"/>
  <c r="O128" i="2"/>
  <c r="O129" i="2"/>
  <c r="O130" i="2"/>
  <c r="O131" i="2"/>
  <c r="O132" i="2"/>
  <c r="O133" i="2"/>
  <c r="O134" i="2"/>
  <c r="O135" i="2"/>
  <c r="O136" i="2"/>
  <c r="O137" i="2"/>
  <c r="O138" i="2"/>
  <c r="O139" i="2"/>
  <c r="O140" i="2"/>
  <c r="O141" i="2"/>
  <c r="O142" i="2"/>
  <c r="O143" i="2"/>
  <c r="O144" i="2"/>
  <c r="O145" i="2"/>
  <c r="O146" i="2"/>
  <c r="O147" i="2"/>
  <c r="O148" i="2"/>
  <c r="O149" i="2"/>
  <c r="O150" i="2"/>
  <c r="O151" i="2"/>
  <c r="O152" i="2"/>
  <c r="O153" i="2"/>
  <c r="O154" i="2"/>
  <c r="O155" i="2"/>
  <c r="O156" i="2"/>
  <c r="O157" i="2"/>
  <c r="O158" i="2"/>
  <c r="O159" i="2"/>
  <c r="O160" i="2"/>
  <c r="O161" i="2"/>
  <c r="O162" i="2"/>
  <c r="O163" i="2"/>
  <c r="O164" i="2"/>
  <c r="O165" i="2"/>
  <c r="O166" i="2"/>
  <c r="O167" i="2"/>
  <c r="O168" i="2"/>
  <c r="O169" i="2"/>
  <c r="O170" i="2"/>
  <c r="O171" i="2"/>
  <c r="O172" i="2"/>
  <c r="O173" i="2"/>
  <c r="O174" i="2"/>
  <c r="O175" i="2"/>
  <c r="O176" i="2"/>
  <c r="O177" i="2"/>
  <c r="O178" i="2"/>
  <c r="O179" i="2"/>
  <c r="O180" i="2"/>
  <c r="O181" i="2"/>
  <c r="O182" i="2"/>
  <c r="O183" i="2"/>
  <c r="O184" i="2"/>
  <c r="O185" i="2"/>
  <c r="O186" i="2"/>
  <c r="O187" i="2"/>
  <c r="O188" i="2"/>
  <c r="O189" i="2"/>
  <c r="O190" i="2"/>
  <c r="O191" i="2"/>
  <c r="O192" i="2"/>
  <c r="O193" i="2"/>
  <c r="O194" i="2"/>
  <c r="O195" i="2"/>
  <c r="O196" i="2"/>
  <c r="O197" i="2"/>
  <c r="O198" i="2"/>
  <c r="O199" i="2"/>
  <c r="O200" i="2"/>
  <c r="O201" i="2"/>
  <c r="O202" i="2"/>
  <c r="O203" i="2"/>
  <c r="O204" i="2"/>
  <c r="O205" i="2"/>
  <c r="O206" i="2"/>
  <c r="O207" i="2"/>
  <c r="O208" i="2"/>
  <c r="O209" i="2"/>
  <c r="O210" i="2"/>
  <c r="O211" i="2"/>
  <c r="O212" i="2"/>
  <c r="O213" i="2"/>
  <c r="O214" i="2"/>
  <c r="O215" i="2"/>
  <c r="O216" i="2"/>
  <c r="O217" i="2"/>
  <c r="O218" i="2"/>
  <c r="O219" i="2"/>
  <c r="O220" i="2"/>
  <c r="O221" i="2"/>
  <c r="O222" i="2"/>
  <c r="O223" i="2"/>
  <c r="O224" i="2"/>
  <c r="O225" i="2"/>
  <c r="O226" i="2"/>
  <c r="O227" i="2"/>
  <c r="O228" i="2"/>
  <c r="O229" i="2"/>
  <c r="O230" i="2"/>
  <c r="O231" i="2"/>
  <c r="O232" i="2"/>
  <c r="O233" i="2"/>
  <c r="O234" i="2"/>
  <c r="O235" i="2"/>
  <c r="O236" i="2"/>
  <c r="O237" i="2"/>
  <c r="O238" i="2"/>
  <c r="O239" i="2"/>
  <c r="O240" i="2"/>
  <c r="O241" i="2"/>
  <c r="O242" i="2"/>
  <c r="O243" i="2"/>
  <c r="O244" i="2"/>
  <c r="O245" i="2"/>
  <c r="O246" i="2"/>
  <c r="O247" i="2"/>
  <c r="O248" i="2"/>
  <c r="O249" i="2"/>
  <c r="O250" i="2"/>
  <c r="O251" i="2"/>
  <c r="O252" i="2"/>
  <c r="O253" i="2"/>
  <c r="O254" i="2"/>
  <c r="O255" i="2"/>
  <c r="O256" i="2"/>
  <c r="O257" i="2"/>
  <c r="O258" i="2"/>
  <c r="O259" i="2"/>
  <c r="O260" i="2"/>
  <c r="O261" i="2"/>
  <c r="O262" i="2"/>
  <c r="O263" i="2"/>
  <c r="O264" i="2"/>
  <c r="O265" i="2"/>
  <c r="O266" i="2"/>
  <c r="O267" i="2"/>
  <c r="O268" i="2"/>
  <c r="O269" i="2"/>
  <c r="O270" i="2"/>
  <c r="O271" i="2"/>
  <c r="O272" i="2"/>
  <c r="O273" i="2"/>
  <c r="O274" i="2"/>
  <c r="O275" i="2"/>
  <c r="O276" i="2"/>
  <c r="O277" i="2"/>
  <c r="O278" i="2"/>
  <c r="O279" i="2"/>
  <c r="O280" i="2"/>
  <c r="O281" i="2"/>
  <c r="O282" i="2"/>
  <c r="O283" i="2"/>
  <c r="O284" i="2"/>
  <c r="O285" i="2"/>
  <c r="O286" i="2"/>
  <c r="O287" i="2"/>
  <c r="O288" i="2"/>
  <c r="O289" i="2"/>
  <c r="O290" i="2"/>
  <c r="O291" i="2"/>
  <c r="O292" i="2"/>
  <c r="O293" i="2"/>
  <c r="O294" i="2"/>
  <c r="O295" i="2"/>
  <c r="O296" i="2"/>
  <c r="O297" i="2"/>
  <c r="O298" i="2"/>
  <c r="O299" i="2"/>
  <c r="O300" i="2"/>
  <c r="O301" i="2"/>
  <c r="O302" i="2"/>
  <c r="O303" i="2"/>
  <c r="O304" i="2"/>
  <c r="O305" i="2"/>
  <c r="O306" i="2"/>
  <c r="O307" i="2"/>
  <c r="O308" i="2"/>
  <c r="O309" i="2"/>
  <c r="O310" i="2"/>
  <c r="O311" i="2"/>
  <c r="O312" i="2"/>
  <c r="O313" i="2"/>
  <c r="O314" i="2"/>
  <c r="O315" i="2"/>
  <c r="O316" i="2"/>
  <c r="O317" i="2"/>
  <c r="O318" i="2"/>
  <c r="O319" i="2"/>
  <c r="O320" i="2"/>
  <c r="O321" i="2"/>
  <c r="O322" i="2"/>
  <c r="O323" i="2"/>
  <c r="O324" i="2"/>
  <c r="O325" i="2"/>
  <c r="O326" i="2"/>
  <c r="O327" i="2"/>
  <c r="O328" i="2"/>
  <c r="O329" i="2"/>
  <c r="O330" i="2"/>
  <c r="O331" i="2"/>
  <c r="O332" i="2"/>
  <c r="O333" i="2"/>
  <c r="O334" i="2"/>
  <c r="O335" i="2"/>
  <c r="O336" i="2"/>
  <c r="O337" i="2"/>
  <c r="O338" i="2"/>
  <c r="O339" i="2"/>
  <c r="O340" i="2"/>
  <c r="O341" i="2"/>
  <c r="O342" i="2"/>
  <c r="O343" i="2"/>
  <c r="O344" i="2"/>
  <c r="O345" i="2"/>
  <c r="O346" i="2"/>
  <c r="O347" i="2"/>
  <c r="O348" i="2"/>
  <c r="O349" i="2"/>
  <c r="O350" i="2"/>
  <c r="O351" i="2"/>
  <c r="O352" i="2"/>
  <c r="O353" i="2"/>
  <c r="O354" i="2"/>
  <c r="O355" i="2"/>
  <c r="O356" i="2"/>
  <c r="O357" i="2"/>
  <c r="O358" i="2"/>
  <c r="O359" i="2"/>
  <c r="O360" i="2"/>
  <c r="O361" i="2"/>
  <c r="O362" i="2"/>
  <c r="O363" i="2"/>
  <c r="O364" i="2"/>
  <c r="O365" i="2"/>
  <c r="O366" i="2"/>
  <c r="O367" i="2"/>
  <c r="O368" i="2"/>
  <c r="O369" i="2"/>
  <c r="O370" i="2"/>
  <c r="O371" i="2"/>
  <c r="O372" i="2"/>
  <c r="O373" i="2"/>
  <c r="O374" i="2"/>
  <c r="O375" i="2"/>
  <c r="O376" i="2"/>
  <c r="O377" i="2"/>
  <c r="O378" i="2"/>
  <c r="O379" i="2"/>
  <c r="O380" i="2"/>
  <c r="O381" i="2"/>
  <c r="O382" i="2"/>
  <c r="O383" i="2"/>
  <c r="O384" i="2"/>
  <c r="O385" i="2"/>
  <c r="O386" i="2"/>
  <c r="O387" i="2"/>
  <c r="O388" i="2"/>
  <c r="O389" i="2"/>
  <c r="O390" i="2"/>
  <c r="O391" i="2"/>
  <c r="O392" i="2"/>
  <c r="O393" i="2"/>
  <c r="O394" i="2"/>
  <c r="O395" i="2"/>
  <c r="O396" i="2"/>
  <c r="O397" i="2"/>
  <c r="O398" i="2"/>
  <c r="O399" i="2"/>
  <c r="O400" i="2"/>
  <c r="O401" i="2"/>
  <c r="O402" i="2"/>
  <c r="O403" i="2"/>
  <c r="O404" i="2"/>
  <c r="O405" i="2"/>
  <c r="O406" i="2"/>
  <c r="O407" i="2"/>
  <c r="O408" i="2"/>
  <c r="O409" i="2"/>
  <c r="O410" i="2"/>
  <c r="O411" i="2"/>
  <c r="O412" i="2"/>
  <c r="O413" i="2"/>
  <c r="O414" i="2"/>
  <c r="O415" i="2"/>
  <c r="O416" i="2"/>
  <c r="O417" i="2"/>
  <c r="O418" i="2"/>
  <c r="O419" i="2"/>
  <c r="O420" i="2"/>
  <c r="O421" i="2"/>
  <c r="O422" i="2"/>
  <c r="O423" i="2"/>
  <c r="O424" i="2"/>
  <c r="O425" i="2"/>
  <c r="O426" i="2"/>
  <c r="O427" i="2"/>
  <c r="O428" i="2"/>
  <c r="O429" i="2"/>
  <c r="O430" i="2"/>
  <c r="O431" i="2"/>
  <c r="O432" i="2"/>
  <c r="O433" i="2"/>
  <c r="O434" i="2"/>
  <c r="O435" i="2"/>
  <c r="O436" i="2"/>
  <c r="O437" i="2"/>
  <c r="O438" i="2"/>
  <c r="O439" i="2"/>
  <c r="O440" i="2"/>
  <c r="O441" i="2"/>
  <c r="O442" i="2"/>
  <c r="O443" i="2"/>
  <c r="O444" i="2"/>
  <c r="O445" i="2"/>
  <c r="O446" i="2"/>
  <c r="O447" i="2"/>
  <c r="O448" i="2"/>
  <c r="O449" i="2"/>
  <c r="O450" i="2"/>
  <c r="O451" i="2"/>
  <c r="O452" i="2"/>
  <c r="O453" i="2"/>
  <c r="O454" i="2"/>
  <c r="O455" i="2"/>
  <c r="O456" i="2"/>
  <c r="O457" i="2"/>
  <c r="O458" i="2"/>
  <c r="O459" i="2"/>
  <c r="O460" i="2"/>
  <c r="O461" i="2"/>
  <c r="O462" i="2"/>
  <c r="O463" i="2"/>
  <c r="O464" i="2"/>
  <c r="O465" i="2"/>
  <c r="O466" i="2"/>
  <c r="O467" i="2"/>
  <c r="O468" i="2"/>
  <c r="O469" i="2"/>
  <c r="O470" i="2"/>
  <c r="O471" i="2"/>
  <c r="O472" i="2"/>
  <c r="O473" i="2"/>
  <c r="O474" i="2"/>
  <c r="O475" i="2"/>
  <c r="O476" i="2"/>
  <c r="O477" i="2"/>
  <c r="O478" i="2"/>
  <c r="O479" i="2"/>
  <c r="O480" i="2"/>
  <c r="O481" i="2"/>
  <c r="O482" i="2"/>
  <c r="O483" i="2"/>
  <c r="O484" i="2"/>
  <c r="O485" i="2"/>
  <c r="O486" i="2"/>
  <c r="O487" i="2"/>
  <c r="O488" i="2"/>
  <c r="O489" i="2"/>
  <c r="O490" i="2"/>
  <c r="O491" i="2"/>
  <c r="O492" i="2"/>
  <c r="O493" i="2"/>
  <c r="O494" i="2"/>
  <c r="O495" i="2"/>
  <c r="O496" i="2"/>
  <c r="O497" i="2"/>
  <c r="O498" i="2"/>
  <c r="O499" i="2"/>
  <c r="O500" i="2"/>
  <c r="O501" i="2"/>
  <c r="O502" i="2"/>
  <c r="O503" i="2"/>
  <c r="O504" i="2"/>
  <c r="O505" i="2"/>
  <c r="O506" i="2"/>
  <c r="O507" i="2"/>
  <c r="O508" i="2"/>
  <c r="O509" i="2"/>
  <c r="O510" i="2"/>
  <c r="O511" i="2"/>
  <c r="O512" i="2"/>
  <c r="O513" i="2"/>
  <c r="O514" i="2"/>
  <c r="O515" i="2"/>
  <c r="O516" i="2"/>
  <c r="O517" i="2"/>
  <c r="O518" i="2"/>
  <c r="O519" i="2"/>
  <c r="O520" i="2"/>
  <c r="O521" i="2"/>
  <c r="O522" i="2"/>
  <c r="O523" i="2"/>
  <c r="O524" i="2"/>
  <c r="O525" i="2"/>
  <c r="O526" i="2"/>
  <c r="O527" i="2"/>
  <c r="O528" i="2"/>
  <c r="O529" i="2"/>
  <c r="O530" i="2"/>
  <c r="O531" i="2"/>
  <c r="O532" i="2"/>
  <c r="O533" i="2"/>
  <c r="O534" i="2"/>
  <c r="O535" i="2"/>
  <c r="O536" i="2"/>
  <c r="O537" i="2"/>
  <c r="O538" i="2"/>
  <c r="O539" i="2"/>
  <c r="O540" i="2"/>
  <c r="O541" i="2"/>
  <c r="O542" i="2"/>
  <c r="O543" i="2"/>
  <c r="O544" i="2"/>
  <c r="O545" i="2"/>
  <c r="O546" i="2"/>
  <c r="O547" i="2"/>
  <c r="O548" i="2"/>
  <c r="O549" i="2"/>
  <c r="O550" i="2"/>
  <c r="O551" i="2"/>
  <c r="O552" i="2"/>
  <c r="O553" i="2"/>
  <c r="O554" i="2"/>
  <c r="O555" i="2"/>
  <c r="O556" i="2"/>
  <c r="O557" i="2"/>
  <c r="O558" i="2"/>
  <c r="O559" i="2"/>
  <c r="O560" i="2"/>
  <c r="O561" i="2"/>
  <c r="O562" i="2"/>
  <c r="O563" i="2"/>
  <c r="O564" i="2"/>
  <c r="O565" i="2"/>
  <c r="O566" i="2"/>
  <c r="O567" i="2"/>
  <c r="O568" i="2"/>
  <c r="O569" i="2"/>
  <c r="O570" i="2"/>
  <c r="O571" i="2"/>
  <c r="O572" i="2"/>
  <c r="O573" i="2"/>
  <c r="O574" i="2"/>
  <c r="O575" i="2"/>
  <c r="O576" i="2"/>
  <c r="O577" i="2"/>
  <c r="O578" i="2"/>
  <c r="O579" i="2"/>
  <c r="O580" i="2"/>
  <c r="O581" i="2"/>
  <c r="O582" i="2"/>
  <c r="O583" i="2"/>
  <c r="O584" i="2"/>
  <c r="O585" i="2"/>
  <c r="O586" i="2"/>
  <c r="O587" i="2"/>
  <c r="O588" i="2"/>
  <c r="O589" i="2"/>
  <c r="O590" i="2"/>
  <c r="O591" i="2"/>
  <c r="O592" i="2"/>
  <c r="O593" i="2"/>
  <c r="O594" i="2"/>
  <c r="O595" i="2"/>
  <c r="O596" i="2"/>
  <c r="O597" i="2"/>
  <c r="O598" i="2"/>
  <c r="O599" i="2"/>
  <c r="O600" i="2"/>
  <c r="O601" i="2"/>
  <c r="O602" i="2"/>
  <c r="O603" i="2"/>
  <c r="O604" i="2"/>
  <c r="O605" i="2"/>
  <c r="O606" i="2"/>
  <c r="O607" i="2"/>
  <c r="O608" i="2"/>
  <c r="O609" i="2"/>
  <c r="O610" i="2"/>
  <c r="O611" i="2"/>
  <c r="O612" i="2"/>
  <c r="O613" i="2"/>
  <c r="O614" i="2"/>
  <c r="O615" i="2"/>
  <c r="O616" i="2"/>
  <c r="O617" i="2"/>
  <c r="O618" i="2"/>
  <c r="O619" i="2"/>
  <c r="O620" i="2"/>
  <c r="O621" i="2"/>
  <c r="O622" i="2"/>
  <c r="O623" i="2"/>
  <c r="O624" i="2"/>
  <c r="O625" i="2"/>
  <c r="O626" i="2"/>
  <c r="O627" i="2"/>
  <c r="O628" i="2"/>
  <c r="O629" i="2"/>
  <c r="O630" i="2"/>
  <c r="O631" i="2"/>
  <c r="O632" i="2"/>
  <c r="O633" i="2"/>
  <c r="O634" i="2"/>
  <c r="O635" i="2"/>
  <c r="O636" i="2"/>
  <c r="O637" i="2"/>
  <c r="O638" i="2"/>
  <c r="O639" i="2"/>
  <c r="O640" i="2"/>
  <c r="O641" i="2"/>
  <c r="O642" i="2"/>
  <c r="O643" i="2"/>
  <c r="O644" i="2"/>
  <c r="O645" i="2"/>
  <c r="O646" i="2"/>
  <c r="O647" i="2"/>
  <c r="O648" i="2"/>
  <c r="O649" i="2"/>
  <c r="O650" i="2"/>
  <c r="O651" i="2"/>
  <c r="O652" i="2"/>
  <c r="O653" i="2"/>
  <c r="O654" i="2"/>
  <c r="O655" i="2"/>
  <c r="O656" i="2"/>
  <c r="O657" i="2"/>
  <c r="O658" i="2"/>
  <c r="O659" i="2"/>
  <c r="O660" i="2"/>
  <c r="O661" i="2"/>
  <c r="O662" i="2"/>
  <c r="O663" i="2"/>
  <c r="O664" i="2"/>
  <c r="O665" i="2"/>
  <c r="O666" i="2"/>
  <c r="O667" i="2"/>
  <c r="O668" i="2"/>
  <c r="O669" i="2"/>
  <c r="O670" i="2"/>
  <c r="O671" i="2"/>
  <c r="O672" i="2"/>
  <c r="O673" i="2"/>
  <c r="O674" i="2"/>
  <c r="O675" i="2"/>
  <c r="O676" i="2"/>
  <c r="O677" i="2"/>
  <c r="O678" i="2"/>
  <c r="O679" i="2"/>
  <c r="O680" i="2"/>
  <c r="O681" i="2"/>
  <c r="O682" i="2"/>
  <c r="O683" i="2"/>
  <c r="O684" i="2"/>
  <c r="O685" i="2"/>
  <c r="O686" i="2"/>
  <c r="O687" i="2"/>
  <c r="O688" i="2"/>
  <c r="O689" i="2"/>
  <c r="O690" i="2"/>
  <c r="O691" i="2"/>
  <c r="O692" i="2"/>
  <c r="O693" i="2"/>
  <c r="O694" i="2"/>
  <c r="O695" i="2"/>
  <c r="O696" i="2"/>
  <c r="O697" i="2"/>
  <c r="O698" i="2"/>
  <c r="O699" i="2"/>
  <c r="O700" i="2"/>
  <c r="O701" i="2"/>
  <c r="O702" i="2"/>
  <c r="O703" i="2"/>
  <c r="O704" i="2"/>
  <c r="O705" i="2"/>
  <c r="O706" i="2"/>
  <c r="O707" i="2"/>
  <c r="O708" i="2"/>
  <c r="O709" i="2"/>
  <c r="O710" i="2"/>
  <c r="O711" i="2"/>
  <c r="O712" i="2"/>
  <c r="O713" i="2"/>
  <c r="O714" i="2"/>
  <c r="O715" i="2"/>
  <c r="O716" i="2"/>
  <c r="O717" i="2"/>
  <c r="O718" i="2"/>
  <c r="O719" i="2"/>
  <c r="O720" i="2"/>
  <c r="O721" i="2"/>
  <c r="O722" i="2"/>
  <c r="O723" i="2"/>
  <c r="O724" i="2"/>
  <c r="O725" i="2"/>
  <c r="O726" i="2"/>
  <c r="O727" i="2"/>
  <c r="O728" i="2"/>
  <c r="O729" i="2"/>
  <c r="O730" i="2"/>
  <c r="O731" i="2"/>
  <c r="O732" i="2"/>
  <c r="O733" i="2"/>
  <c r="O734" i="2"/>
  <c r="O735" i="2"/>
  <c r="O736" i="2"/>
  <c r="O737" i="2"/>
  <c r="O738" i="2"/>
  <c r="O739" i="2"/>
  <c r="O740" i="2"/>
  <c r="O741" i="2"/>
  <c r="O742" i="2"/>
  <c r="O743" i="2"/>
  <c r="O744" i="2"/>
  <c r="O745" i="2"/>
  <c r="O746" i="2"/>
  <c r="O747" i="2"/>
  <c r="O748" i="2"/>
  <c r="O749" i="2"/>
  <c r="O750" i="2"/>
  <c r="O751" i="2"/>
  <c r="O752" i="2"/>
  <c r="O753" i="2"/>
  <c r="O754" i="2"/>
  <c r="O755" i="2"/>
  <c r="O756" i="2"/>
  <c r="O757" i="2"/>
  <c r="O758" i="2"/>
  <c r="O759" i="2"/>
  <c r="O760" i="2"/>
  <c r="O761" i="2"/>
  <c r="O762" i="2"/>
  <c r="O763" i="2"/>
  <c r="O764" i="2"/>
  <c r="O765" i="2"/>
  <c r="O766" i="2"/>
  <c r="O767" i="2"/>
  <c r="O768" i="2"/>
  <c r="O769" i="2"/>
  <c r="O770" i="2"/>
  <c r="O771" i="2"/>
  <c r="O772" i="2"/>
  <c r="O773" i="2"/>
  <c r="O774" i="2"/>
  <c r="O775" i="2"/>
  <c r="O776" i="2"/>
  <c r="O777" i="2"/>
  <c r="O778" i="2"/>
  <c r="O779" i="2"/>
  <c r="O780" i="2"/>
  <c r="O781" i="2"/>
  <c r="O782" i="2"/>
  <c r="O783" i="2"/>
  <c r="O784" i="2"/>
  <c r="O785" i="2"/>
  <c r="O786" i="2"/>
  <c r="O787" i="2"/>
  <c r="O788" i="2"/>
  <c r="O789" i="2"/>
  <c r="O790" i="2"/>
  <c r="O791" i="2"/>
  <c r="O792" i="2"/>
  <c r="O793" i="2"/>
  <c r="O794" i="2"/>
  <c r="O795" i="2"/>
  <c r="O796" i="2"/>
  <c r="O797" i="2"/>
  <c r="O798" i="2"/>
  <c r="O799" i="2"/>
  <c r="O800" i="2"/>
  <c r="O801" i="2"/>
  <c r="O802" i="2"/>
  <c r="O803" i="2"/>
  <c r="O804" i="2"/>
  <c r="O805" i="2"/>
  <c r="O806" i="2"/>
  <c r="O807" i="2"/>
  <c r="O808" i="2"/>
  <c r="O809" i="2"/>
  <c r="O810" i="2"/>
  <c r="O811" i="2"/>
  <c r="O812" i="2"/>
  <c r="O813" i="2"/>
  <c r="O814" i="2"/>
  <c r="O815" i="2"/>
  <c r="O816" i="2"/>
  <c r="O817" i="2"/>
  <c r="O818" i="2"/>
  <c r="O819" i="2"/>
  <c r="O820" i="2"/>
  <c r="O821" i="2"/>
  <c r="O822" i="2"/>
  <c r="O823" i="2"/>
  <c r="O824" i="2"/>
  <c r="O825" i="2"/>
  <c r="O826" i="2"/>
  <c r="O827" i="2"/>
  <c r="O828" i="2"/>
  <c r="O829" i="2"/>
  <c r="O830" i="2"/>
  <c r="O831" i="2"/>
  <c r="O832" i="2"/>
  <c r="O833" i="2"/>
  <c r="O834" i="2"/>
  <c r="O835" i="2"/>
  <c r="O836" i="2"/>
  <c r="O837" i="2"/>
  <c r="O838" i="2"/>
  <c r="O839" i="2"/>
  <c r="O840" i="2"/>
  <c r="O841" i="2"/>
  <c r="O842" i="2"/>
  <c r="O843" i="2"/>
  <c r="O844" i="2"/>
  <c r="O845" i="2"/>
  <c r="O846" i="2"/>
  <c r="O847" i="2"/>
  <c r="O848" i="2"/>
  <c r="O849" i="2"/>
  <c r="O850" i="2"/>
  <c r="O851" i="2"/>
  <c r="O852" i="2"/>
  <c r="O853" i="2"/>
  <c r="O854" i="2"/>
  <c r="O855" i="2"/>
  <c r="O856" i="2"/>
  <c r="O857" i="2"/>
  <c r="O858" i="2"/>
  <c r="O859" i="2"/>
  <c r="O860" i="2"/>
  <c r="O861" i="2"/>
  <c r="O862" i="2"/>
  <c r="O863" i="2"/>
  <c r="O864" i="2"/>
  <c r="O865" i="2"/>
  <c r="O866" i="2"/>
  <c r="O867" i="2"/>
  <c r="O868" i="2"/>
  <c r="O869" i="2"/>
  <c r="O870" i="2"/>
  <c r="O871" i="2"/>
  <c r="O872" i="2"/>
  <c r="O873" i="2"/>
  <c r="O874" i="2"/>
  <c r="O875" i="2"/>
  <c r="O876" i="2"/>
  <c r="O877" i="2"/>
  <c r="O878" i="2"/>
  <c r="O879" i="2"/>
  <c r="O880" i="2"/>
  <c r="O881" i="2"/>
  <c r="O882" i="2"/>
  <c r="O883" i="2"/>
  <c r="O884" i="2"/>
  <c r="O885" i="2"/>
  <c r="O886" i="2"/>
  <c r="O887" i="2"/>
  <c r="O888" i="2"/>
  <c r="O889" i="2"/>
  <c r="O890" i="2"/>
  <c r="O891" i="2"/>
  <c r="O892" i="2"/>
  <c r="O893" i="2"/>
  <c r="O894" i="2"/>
  <c r="O895" i="2"/>
  <c r="O896" i="2"/>
  <c r="O897" i="2"/>
  <c r="O898" i="2"/>
  <c r="O899" i="2"/>
  <c r="O900" i="2"/>
  <c r="O901" i="2"/>
  <c r="O902" i="2"/>
  <c r="O903" i="2"/>
  <c r="O904" i="2"/>
  <c r="O905" i="2"/>
  <c r="O906" i="2"/>
  <c r="O907" i="2"/>
  <c r="O908" i="2"/>
  <c r="O909" i="2"/>
  <c r="O910" i="2"/>
  <c r="O911" i="2"/>
  <c r="O912" i="2"/>
  <c r="O913" i="2"/>
  <c r="O914" i="2"/>
  <c r="O915" i="2"/>
  <c r="O916" i="2"/>
  <c r="O917" i="2"/>
  <c r="O918" i="2"/>
  <c r="O919" i="2"/>
  <c r="O920" i="2"/>
  <c r="O921" i="2"/>
  <c r="O922" i="2"/>
  <c r="O923" i="2"/>
  <c r="O924" i="2"/>
  <c r="O925" i="2"/>
  <c r="O926" i="2"/>
  <c r="O927" i="2"/>
  <c r="O928" i="2"/>
  <c r="O929" i="2"/>
  <c r="O930" i="2"/>
  <c r="O931" i="2"/>
  <c r="O932" i="2"/>
  <c r="O933" i="2"/>
  <c r="O934" i="2"/>
  <c r="O935" i="2"/>
  <c r="O936" i="2"/>
  <c r="O937" i="2"/>
  <c r="O938" i="2"/>
  <c r="O939" i="2"/>
  <c r="O940" i="2"/>
  <c r="O941" i="2"/>
  <c r="O942" i="2"/>
  <c r="O943" i="2"/>
  <c r="O944" i="2"/>
  <c r="O945" i="2"/>
  <c r="O946" i="2"/>
  <c r="O947" i="2"/>
  <c r="O948" i="2"/>
  <c r="O949" i="2"/>
  <c r="O950" i="2"/>
  <c r="O951" i="2"/>
  <c r="O952" i="2"/>
  <c r="O953" i="2"/>
  <c r="O954" i="2"/>
  <c r="O955" i="2"/>
  <c r="O956" i="2"/>
  <c r="O957" i="2"/>
  <c r="O958" i="2"/>
  <c r="O959" i="2"/>
  <c r="O960" i="2"/>
  <c r="O961" i="2"/>
  <c r="O962" i="2"/>
  <c r="O963" i="2"/>
  <c r="O964" i="2"/>
  <c r="O965" i="2"/>
  <c r="O966" i="2"/>
  <c r="O967" i="2"/>
  <c r="O968" i="2"/>
  <c r="O969" i="2"/>
  <c r="O970" i="2"/>
  <c r="O971" i="2"/>
  <c r="O972" i="2"/>
  <c r="O973" i="2"/>
  <c r="O974" i="2"/>
  <c r="O975" i="2"/>
  <c r="O976" i="2"/>
  <c r="O977" i="2"/>
  <c r="O978" i="2"/>
  <c r="O979" i="2"/>
  <c r="O980" i="2"/>
  <c r="O981" i="2"/>
  <c r="O982" i="2"/>
  <c r="O983" i="2"/>
  <c r="O984" i="2"/>
  <c r="O985" i="2"/>
  <c r="O986" i="2"/>
  <c r="O987" i="2"/>
  <c r="O988" i="2"/>
  <c r="O989" i="2"/>
  <c r="O990" i="2"/>
  <c r="O991" i="2"/>
  <c r="O992" i="2"/>
  <c r="O993" i="2"/>
  <c r="O994" i="2"/>
  <c r="O995" i="2"/>
  <c r="O996" i="2"/>
  <c r="O997" i="2"/>
  <c r="O998" i="2"/>
  <c r="O999" i="2"/>
  <c r="O1000" i="2"/>
  <c r="O1001" i="2"/>
  <c r="O1002" i="2"/>
  <c r="O1003" i="2"/>
  <c r="O1004" i="2"/>
  <c r="O1005" i="2"/>
  <c r="O1006" i="2"/>
  <c r="O1007" i="2"/>
  <c r="O1008" i="2"/>
  <c r="O1009" i="2"/>
  <c r="O1010" i="2"/>
  <c r="O1011" i="2"/>
  <c r="O1012" i="2"/>
  <c r="O1013" i="2"/>
  <c r="O1014" i="2"/>
  <c r="O1015" i="2"/>
  <c r="O1016" i="2"/>
  <c r="O1017" i="2"/>
  <c r="O1018" i="2"/>
  <c r="O1019" i="2"/>
  <c r="O1020" i="2"/>
  <c r="O1021" i="2"/>
  <c r="O1022" i="2"/>
  <c r="O1023" i="2"/>
  <c r="O1024" i="2"/>
  <c r="O1025" i="2"/>
  <c r="O1026" i="2"/>
  <c r="O1027" i="2"/>
  <c r="O1028" i="2"/>
  <c r="O1029" i="2"/>
  <c r="O1030" i="2"/>
  <c r="O1031" i="2"/>
  <c r="O1032" i="2"/>
  <c r="O1033" i="2"/>
  <c r="O1034" i="2"/>
  <c r="O1035" i="2"/>
  <c r="O1036" i="2"/>
  <c r="O1037" i="2"/>
  <c r="O1038" i="2"/>
  <c r="O1039" i="2"/>
  <c r="O1040" i="2"/>
  <c r="O1041" i="2"/>
  <c r="O1042" i="2"/>
  <c r="O1043" i="2"/>
  <c r="O1044" i="2"/>
  <c r="O1045" i="2"/>
  <c r="O1046" i="2"/>
  <c r="O1047" i="2"/>
  <c r="O1048" i="2"/>
  <c r="O1049" i="2"/>
  <c r="O1050" i="2"/>
  <c r="O1051" i="2"/>
  <c r="O1052" i="2"/>
  <c r="O1053" i="2"/>
  <c r="O1054" i="2"/>
  <c r="O1055" i="2"/>
  <c r="O1056" i="2"/>
  <c r="O1057" i="2"/>
  <c r="O1058" i="2"/>
  <c r="O1059" i="2"/>
  <c r="O1060" i="2"/>
  <c r="O1061" i="2"/>
  <c r="O1062" i="2"/>
  <c r="O1063" i="2"/>
  <c r="O1064" i="2"/>
  <c r="O1065" i="2"/>
  <c r="O1066" i="2"/>
  <c r="O1067" i="2"/>
  <c r="O1068" i="2"/>
  <c r="O1069" i="2"/>
  <c r="O1070" i="2"/>
  <c r="O1071" i="2"/>
  <c r="O1072" i="2"/>
  <c r="O1073" i="2"/>
  <c r="O1074" i="2"/>
  <c r="O1075" i="2"/>
  <c r="O1076" i="2"/>
  <c r="O1077" i="2"/>
  <c r="O1078" i="2"/>
  <c r="O1079" i="2"/>
  <c r="O1080" i="2"/>
  <c r="O1081" i="2"/>
  <c r="O1082" i="2"/>
  <c r="O1083" i="2"/>
  <c r="O1084" i="2"/>
  <c r="O1085" i="2"/>
  <c r="O1086" i="2"/>
  <c r="O1087" i="2"/>
  <c r="O1088" i="2"/>
  <c r="O1089" i="2"/>
  <c r="O1090" i="2"/>
  <c r="O1091" i="2"/>
  <c r="O1092" i="2"/>
  <c r="O1093" i="2"/>
  <c r="O1094" i="2"/>
  <c r="O1095" i="2"/>
  <c r="O1096" i="2"/>
  <c r="O1097" i="2"/>
  <c r="O1098" i="2"/>
  <c r="O1099" i="2"/>
  <c r="O1100" i="2"/>
  <c r="O1101" i="2"/>
  <c r="O1102" i="2"/>
  <c r="O1103" i="2"/>
  <c r="O1104" i="2"/>
  <c r="O1105" i="2"/>
  <c r="O1106" i="2"/>
  <c r="O1107" i="2"/>
  <c r="O1108" i="2"/>
  <c r="O1109" i="2"/>
  <c r="O1110" i="2"/>
  <c r="O1111" i="2"/>
  <c r="O1112" i="2"/>
  <c r="O1113" i="2"/>
  <c r="O1114" i="2"/>
  <c r="O1115" i="2"/>
  <c r="O1116" i="2"/>
  <c r="O1117" i="2"/>
  <c r="O1118" i="2"/>
  <c r="O1119" i="2"/>
  <c r="O1120" i="2"/>
  <c r="O1121" i="2"/>
  <c r="O1122" i="2"/>
  <c r="O1123" i="2"/>
  <c r="O1124" i="2"/>
  <c r="O1125" i="2"/>
  <c r="O1126" i="2"/>
  <c r="O1127" i="2"/>
  <c r="O1128" i="2"/>
  <c r="O1129" i="2"/>
  <c r="O1130" i="2"/>
  <c r="O1131" i="2"/>
  <c r="O1132" i="2"/>
  <c r="O1133" i="2"/>
  <c r="O1134" i="2"/>
  <c r="O1135" i="2"/>
  <c r="O1136" i="2"/>
  <c r="O1137" i="2"/>
  <c r="O1138" i="2"/>
  <c r="O1139" i="2"/>
  <c r="O1140" i="2"/>
  <c r="O1141" i="2"/>
  <c r="O1142" i="2"/>
  <c r="O1143" i="2"/>
  <c r="O1144" i="2"/>
  <c r="O1145" i="2"/>
  <c r="O1146" i="2"/>
  <c r="O1147" i="2"/>
  <c r="O1148" i="2"/>
  <c r="O1149" i="2"/>
  <c r="O1150" i="2"/>
  <c r="O1151" i="2"/>
  <c r="O1152" i="2"/>
  <c r="O1153" i="2"/>
  <c r="O1154" i="2"/>
  <c r="O1155" i="2"/>
  <c r="O1156" i="2"/>
  <c r="O1157" i="2"/>
  <c r="O1158" i="2"/>
  <c r="O1159" i="2"/>
  <c r="O1160" i="2"/>
  <c r="O1161" i="2"/>
  <c r="O1162" i="2"/>
  <c r="O1163" i="2"/>
  <c r="O1164" i="2"/>
  <c r="O1165" i="2"/>
  <c r="O1166" i="2"/>
  <c r="O1167" i="2"/>
  <c r="O1168" i="2"/>
  <c r="O1169" i="2"/>
  <c r="O1170" i="2"/>
  <c r="O1171" i="2"/>
  <c r="O1172" i="2"/>
  <c r="O1173" i="2"/>
  <c r="O1174" i="2"/>
  <c r="O1175" i="2"/>
  <c r="O1176" i="2"/>
  <c r="O1177" i="2"/>
  <c r="O1178" i="2"/>
  <c r="O1179" i="2"/>
  <c r="O1180" i="2"/>
  <c r="O1181" i="2"/>
  <c r="O1182" i="2"/>
  <c r="O1183" i="2"/>
  <c r="O1184" i="2"/>
  <c r="O1185" i="2"/>
  <c r="O1186" i="2"/>
  <c r="O1187" i="2"/>
  <c r="O1188" i="2"/>
  <c r="O1189" i="2"/>
  <c r="O1190" i="2"/>
  <c r="O1191" i="2"/>
  <c r="O1192" i="2"/>
  <c r="O1193" i="2"/>
  <c r="O1194" i="2"/>
  <c r="O1195" i="2"/>
  <c r="O1196" i="2"/>
  <c r="O1197" i="2"/>
  <c r="O1198" i="2"/>
  <c r="O1199" i="2"/>
  <c r="O1200" i="2"/>
  <c r="O1201" i="2"/>
  <c r="O1202" i="2"/>
  <c r="O1203" i="2"/>
  <c r="O1204" i="2"/>
  <c r="O1205" i="2"/>
  <c r="O1206" i="2"/>
  <c r="O1207" i="2"/>
  <c r="O1208" i="2"/>
  <c r="O1209" i="2"/>
  <c r="O1210" i="2"/>
  <c r="O1211" i="2"/>
  <c r="O1212" i="2"/>
  <c r="O1213" i="2"/>
  <c r="O1214" i="2"/>
  <c r="O1215" i="2"/>
  <c r="O1216" i="2"/>
  <c r="O1217" i="2"/>
  <c r="O1218" i="2"/>
  <c r="O1219" i="2"/>
  <c r="O1220" i="2"/>
  <c r="O1221" i="2"/>
  <c r="O1222" i="2"/>
  <c r="O1223" i="2"/>
  <c r="O1224" i="2"/>
  <c r="O1225" i="2"/>
  <c r="O1226" i="2"/>
  <c r="O1227" i="2"/>
  <c r="O1228" i="2"/>
  <c r="O1229" i="2"/>
  <c r="O1230" i="2"/>
  <c r="O1231" i="2"/>
  <c r="O1232" i="2"/>
  <c r="O1233" i="2"/>
  <c r="O1234" i="2"/>
  <c r="O1235" i="2"/>
  <c r="O1236" i="2"/>
  <c r="O1237" i="2"/>
  <c r="O1238" i="2"/>
  <c r="O1239" i="2"/>
  <c r="O1240" i="2"/>
  <c r="O1241" i="2"/>
  <c r="O1242" i="2"/>
  <c r="O1243" i="2"/>
  <c r="O1244" i="2"/>
  <c r="O1245" i="2"/>
  <c r="O1246" i="2"/>
  <c r="O1247" i="2"/>
  <c r="O1248" i="2"/>
  <c r="O1249" i="2"/>
  <c r="O1250" i="2"/>
  <c r="O1251" i="2"/>
  <c r="O1252" i="2"/>
  <c r="O1253" i="2"/>
  <c r="O1254" i="2"/>
  <c r="O1255" i="2"/>
  <c r="O1256" i="2"/>
  <c r="O1257" i="2"/>
  <c r="O1258" i="2"/>
  <c r="O1259" i="2"/>
  <c r="O1260" i="2"/>
  <c r="O1261" i="2"/>
  <c r="O1262" i="2"/>
  <c r="O1263" i="2"/>
  <c r="O1264" i="2"/>
  <c r="O1265" i="2"/>
  <c r="O1266" i="2"/>
  <c r="O1267" i="2"/>
  <c r="O1268" i="2"/>
  <c r="O1269" i="2"/>
  <c r="O1270" i="2"/>
  <c r="O1271" i="2"/>
  <c r="O1272" i="2"/>
  <c r="O1273" i="2"/>
  <c r="O1274" i="2"/>
  <c r="O1275" i="2"/>
  <c r="O1276" i="2"/>
  <c r="O1277" i="2"/>
  <c r="O1278" i="2"/>
  <c r="O1279" i="2"/>
  <c r="O1280" i="2"/>
  <c r="O1281" i="2"/>
  <c r="O1282" i="2"/>
  <c r="O1283" i="2"/>
  <c r="O1284" i="2"/>
  <c r="O1285" i="2"/>
  <c r="O1286" i="2"/>
  <c r="O1287" i="2"/>
  <c r="O1288" i="2"/>
  <c r="O1289" i="2"/>
  <c r="O1290" i="2"/>
  <c r="O1291" i="2"/>
  <c r="O1292" i="2"/>
  <c r="O1293" i="2"/>
  <c r="O1294" i="2"/>
  <c r="O1295" i="2"/>
  <c r="O1296" i="2"/>
  <c r="O1297" i="2"/>
  <c r="O1298" i="2"/>
  <c r="O1299" i="2"/>
  <c r="O1300" i="2"/>
  <c r="O1301" i="2"/>
  <c r="O1302" i="2"/>
  <c r="O1303" i="2"/>
  <c r="O1304" i="2"/>
  <c r="O1305" i="2"/>
  <c r="O1306" i="2"/>
  <c r="O1307" i="2"/>
  <c r="O1308" i="2"/>
  <c r="O1309" i="2"/>
  <c r="O1310" i="2"/>
  <c r="O1311" i="2"/>
  <c r="O1312" i="2"/>
  <c r="O1313" i="2"/>
  <c r="O1314" i="2"/>
  <c r="O1315" i="2"/>
  <c r="O1316" i="2"/>
  <c r="O1317" i="2"/>
  <c r="O1318" i="2"/>
  <c r="O1319" i="2"/>
  <c r="O1320" i="2"/>
  <c r="O1321" i="2"/>
  <c r="O1322" i="2"/>
  <c r="O1323" i="2"/>
  <c r="O1324" i="2"/>
  <c r="O1325" i="2"/>
  <c r="O1326" i="2"/>
  <c r="O1327" i="2"/>
  <c r="O1328" i="2"/>
  <c r="O1329" i="2"/>
  <c r="O1330" i="2"/>
  <c r="O1331" i="2"/>
  <c r="O1332" i="2"/>
  <c r="O1333" i="2"/>
  <c r="O1334" i="2"/>
  <c r="O1335" i="2"/>
  <c r="O1336" i="2"/>
  <c r="O1337" i="2"/>
  <c r="O1338" i="2"/>
  <c r="O1339" i="2"/>
  <c r="N2" i="2"/>
  <c r="N3" i="2"/>
  <c r="AA3" i="2" s="1"/>
  <c r="N4" i="2"/>
  <c r="N5" i="2"/>
  <c r="N6" i="2"/>
  <c r="N7" i="2"/>
  <c r="N8" i="2"/>
  <c r="N9" i="2"/>
  <c r="N10" i="2"/>
  <c r="N11" i="2"/>
  <c r="N12" i="2"/>
  <c r="N13" i="2"/>
  <c r="N14" i="2"/>
  <c r="N15" i="2"/>
  <c r="AA15" i="2" s="1"/>
  <c r="AB15" i="2" s="1"/>
  <c r="N16" i="2"/>
  <c r="N17" i="2"/>
  <c r="N18" i="2"/>
  <c r="N19" i="2"/>
  <c r="N20" i="2"/>
  <c r="N21" i="2"/>
  <c r="N22" i="2"/>
  <c r="N23" i="2"/>
  <c r="N24" i="2"/>
  <c r="N25" i="2"/>
  <c r="N26" i="2"/>
  <c r="N27" i="2"/>
  <c r="AA27" i="2" s="1"/>
  <c r="AB27" i="2" s="1"/>
  <c r="N28" i="2"/>
  <c r="N29" i="2"/>
  <c r="N30" i="2"/>
  <c r="N31" i="2"/>
  <c r="N32" i="2"/>
  <c r="N33" i="2"/>
  <c r="N34" i="2"/>
  <c r="N35" i="2"/>
  <c r="N36" i="2"/>
  <c r="N37" i="2"/>
  <c r="N38" i="2"/>
  <c r="N39" i="2"/>
  <c r="AA39" i="2" s="1"/>
  <c r="AB39" i="2" s="1"/>
  <c r="N40" i="2"/>
  <c r="N41" i="2"/>
  <c r="N42" i="2"/>
  <c r="N43" i="2"/>
  <c r="N44" i="2"/>
  <c r="N45" i="2"/>
  <c r="N46" i="2"/>
  <c r="N47" i="2"/>
  <c r="N48" i="2"/>
  <c r="N49" i="2"/>
  <c r="N50" i="2"/>
  <c r="N51" i="2"/>
  <c r="AA51" i="2" s="1"/>
  <c r="AB51" i="2" s="1"/>
  <c r="N52" i="2"/>
  <c r="N53" i="2"/>
  <c r="N54" i="2"/>
  <c r="N55" i="2"/>
  <c r="N56" i="2"/>
  <c r="N57" i="2"/>
  <c r="N58" i="2"/>
  <c r="N59" i="2"/>
  <c r="N60" i="2"/>
  <c r="N61" i="2"/>
  <c r="N62" i="2"/>
  <c r="N63" i="2"/>
  <c r="AA63" i="2" s="1"/>
  <c r="AB63" i="2" s="1"/>
  <c r="N64" i="2"/>
  <c r="N65" i="2"/>
  <c r="N66" i="2"/>
  <c r="N67" i="2"/>
  <c r="N68" i="2"/>
  <c r="N69" i="2"/>
  <c r="N70" i="2"/>
  <c r="N71" i="2"/>
  <c r="N72" i="2"/>
  <c r="N73" i="2"/>
  <c r="N74" i="2"/>
  <c r="N75" i="2"/>
  <c r="AA75" i="2" s="1"/>
  <c r="AB75" i="2" s="1"/>
  <c r="N76" i="2"/>
  <c r="N77" i="2"/>
  <c r="N78" i="2"/>
  <c r="N79" i="2"/>
  <c r="N80" i="2"/>
  <c r="N81" i="2"/>
  <c r="N82" i="2"/>
  <c r="N83" i="2"/>
  <c r="N84" i="2"/>
  <c r="N85" i="2"/>
  <c r="N86" i="2"/>
  <c r="N87" i="2"/>
  <c r="AA87" i="2" s="1"/>
  <c r="AB87" i="2" s="1"/>
  <c r="N88" i="2"/>
  <c r="N89" i="2"/>
  <c r="N90" i="2"/>
  <c r="N91" i="2"/>
  <c r="N92" i="2"/>
  <c r="N93" i="2"/>
  <c r="N94" i="2"/>
  <c r="N95" i="2"/>
  <c r="N96" i="2"/>
  <c r="N97" i="2"/>
  <c r="N98" i="2"/>
  <c r="N99" i="2"/>
  <c r="AA99" i="2" s="1"/>
  <c r="AB99" i="2" s="1"/>
  <c r="N100" i="2"/>
  <c r="N101" i="2"/>
  <c r="N102" i="2"/>
  <c r="N103" i="2"/>
  <c r="N104" i="2"/>
  <c r="N105" i="2"/>
  <c r="N106" i="2"/>
  <c r="N107" i="2"/>
  <c r="N108" i="2"/>
  <c r="N109" i="2"/>
  <c r="N110" i="2"/>
  <c r="N111" i="2"/>
  <c r="AA111" i="2" s="1"/>
  <c r="AB111" i="2" s="1"/>
  <c r="N112" i="2"/>
  <c r="N113" i="2"/>
  <c r="N114" i="2"/>
  <c r="N115" i="2"/>
  <c r="N116" i="2"/>
  <c r="N117" i="2"/>
  <c r="N118" i="2"/>
  <c r="N119" i="2"/>
  <c r="N120" i="2"/>
  <c r="N121" i="2"/>
  <c r="N122" i="2"/>
  <c r="N123" i="2"/>
  <c r="AA123" i="2" s="1"/>
  <c r="AB123" i="2" s="1"/>
  <c r="N124" i="2"/>
  <c r="N125" i="2"/>
  <c r="N126" i="2"/>
  <c r="N127" i="2"/>
  <c r="N128" i="2"/>
  <c r="N129" i="2"/>
  <c r="N130" i="2"/>
  <c r="N131" i="2"/>
  <c r="N132" i="2"/>
  <c r="N133" i="2"/>
  <c r="N134" i="2"/>
  <c r="N135" i="2"/>
  <c r="AA135" i="2" s="1"/>
  <c r="N136" i="2"/>
  <c r="N137" i="2"/>
  <c r="N138" i="2"/>
  <c r="N139" i="2"/>
  <c r="N140" i="2"/>
  <c r="N141" i="2"/>
  <c r="N142" i="2"/>
  <c r="N143" i="2"/>
  <c r="N144" i="2"/>
  <c r="N145" i="2"/>
  <c r="N146" i="2"/>
  <c r="N147" i="2"/>
  <c r="AA147" i="2" s="1"/>
  <c r="AB147" i="2" s="1"/>
  <c r="N148" i="2"/>
  <c r="N149" i="2"/>
  <c r="N150" i="2"/>
  <c r="N151" i="2"/>
  <c r="N152" i="2"/>
  <c r="N153" i="2"/>
  <c r="N154" i="2"/>
  <c r="N155" i="2"/>
  <c r="N156" i="2"/>
  <c r="N157" i="2"/>
  <c r="N158" i="2"/>
  <c r="N159" i="2"/>
  <c r="AA159" i="2" s="1"/>
  <c r="AB159" i="2" s="1"/>
  <c r="N160" i="2"/>
  <c r="N161" i="2"/>
  <c r="N162" i="2"/>
  <c r="N163" i="2"/>
  <c r="N164" i="2"/>
  <c r="N165" i="2"/>
  <c r="N166" i="2"/>
  <c r="N167" i="2"/>
  <c r="N168" i="2"/>
  <c r="N169" i="2"/>
  <c r="N170" i="2"/>
  <c r="N171" i="2"/>
  <c r="AA171" i="2" s="1"/>
  <c r="N172" i="2"/>
  <c r="N173" i="2"/>
  <c r="N174" i="2"/>
  <c r="N175" i="2"/>
  <c r="N176" i="2"/>
  <c r="N177" i="2"/>
  <c r="N178" i="2"/>
  <c r="N179" i="2"/>
  <c r="N180" i="2"/>
  <c r="N181" i="2"/>
  <c r="N182" i="2"/>
  <c r="N183" i="2"/>
  <c r="AA183" i="2" s="1"/>
  <c r="N184" i="2"/>
  <c r="N185" i="2"/>
  <c r="N186" i="2"/>
  <c r="N187" i="2"/>
  <c r="N188" i="2"/>
  <c r="N189" i="2"/>
  <c r="N190" i="2"/>
  <c r="N191" i="2"/>
  <c r="N192" i="2"/>
  <c r="N193" i="2"/>
  <c r="N194" i="2"/>
  <c r="N195" i="2"/>
  <c r="AA195" i="2" s="1"/>
  <c r="AB195" i="2" s="1"/>
  <c r="N196" i="2"/>
  <c r="N197" i="2"/>
  <c r="N198" i="2"/>
  <c r="N199" i="2"/>
  <c r="N200" i="2"/>
  <c r="N201" i="2"/>
  <c r="N202" i="2"/>
  <c r="N203" i="2"/>
  <c r="N204" i="2"/>
  <c r="N205" i="2"/>
  <c r="N206" i="2"/>
  <c r="N207" i="2"/>
  <c r="AA207" i="2" s="1"/>
  <c r="AB207" i="2" s="1"/>
  <c r="N208" i="2"/>
  <c r="N209" i="2"/>
  <c r="N210" i="2"/>
  <c r="N211" i="2"/>
  <c r="N212" i="2"/>
  <c r="N213" i="2"/>
  <c r="N214" i="2"/>
  <c r="N215" i="2"/>
  <c r="N216" i="2"/>
  <c r="N217" i="2"/>
  <c r="N218" i="2"/>
  <c r="N219" i="2"/>
  <c r="AA219" i="2" s="1"/>
  <c r="AB219" i="2" s="1"/>
  <c r="N220" i="2"/>
  <c r="N221" i="2"/>
  <c r="N222" i="2"/>
  <c r="N223" i="2"/>
  <c r="N224" i="2"/>
  <c r="N225" i="2"/>
  <c r="N226" i="2"/>
  <c r="N227" i="2"/>
  <c r="N228" i="2"/>
  <c r="N229" i="2"/>
  <c r="N230" i="2"/>
  <c r="N231" i="2"/>
  <c r="AA231" i="2" s="1"/>
  <c r="AB231" i="2" s="1"/>
  <c r="N232" i="2"/>
  <c r="N233" i="2"/>
  <c r="N234" i="2"/>
  <c r="N235" i="2"/>
  <c r="N236" i="2"/>
  <c r="N237" i="2"/>
  <c r="N238" i="2"/>
  <c r="N239" i="2"/>
  <c r="N240" i="2"/>
  <c r="N241" i="2"/>
  <c r="N242" i="2"/>
  <c r="N243" i="2"/>
  <c r="AA243" i="2" s="1"/>
  <c r="AB243" i="2" s="1"/>
  <c r="N244" i="2"/>
  <c r="N245" i="2"/>
  <c r="N246" i="2"/>
  <c r="N247" i="2"/>
  <c r="N248" i="2"/>
  <c r="N249" i="2"/>
  <c r="N250" i="2"/>
  <c r="N251" i="2"/>
  <c r="N252" i="2"/>
  <c r="N253" i="2"/>
  <c r="N254" i="2"/>
  <c r="N255" i="2"/>
  <c r="AA255" i="2" s="1"/>
  <c r="N256" i="2"/>
  <c r="N257" i="2"/>
  <c r="N258" i="2"/>
  <c r="N259" i="2"/>
  <c r="N260" i="2"/>
  <c r="N261" i="2"/>
  <c r="N262" i="2"/>
  <c r="N263" i="2"/>
  <c r="N264" i="2"/>
  <c r="N265" i="2"/>
  <c r="N266" i="2"/>
  <c r="N267" i="2"/>
  <c r="AA267" i="2" s="1"/>
  <c r="AB267" i="2" s="1"/>
  <c r="N268" i="2"/>
  <c r="N269" i="2"/>
  <c r="N270" i="2"/>
  <c r="N271" i="2"/>
  <c r="N272" i="2"/>
  <c r="N273" i="2"/>
  <c r="N274" i="2"/>
  <c r="N275" i="2"/>
  <c r="N276" i="2"/>
  <c r="N277" i="2"/>
  <c r="N278" i="2"/>
  <c r="N279" i="2"/>
  <c r="AA279" i="2" s="1"/>
  <c r="N280" i="2"/>
  <c r="N281" i="2"/>
  <c r="N282" i="2"/>
  <c r="N283" i="2"/>
  <c r="N284" i="2"/>
  <c r="N285" i="2"/>
  <c r="N286" i="2"/>
  <c r="N287" i="2"/>
  <c r="N288" i="2"/>
  <c r="N289" i="2"/>
  <c r="N290" i="2"/>
  <c r="N291" i="2"/>
  <c r="AA291" i="2" s="1"/>
  <c r="N292" i="2"/>
  <c r="N293" i="2"/>
  <c r="N294" i="2"/>
  <c r="N295" i="2"/>
  <c r="N296" i="2"/>
  <c r="N297" i="2"/>
  <c r="N298" i="2"/>
  <c r="N299" i="2"/>
  <c r="N300" i="2"/>
  <c r="N301" i="2"/>
  <c r="N302" i="2"/>
  <c r="N303" i="2"/>
  <c r="AA303" i="2" s="1"/>
  <c r="AB303" i="2" s="1"/>
  <c r="N304" i="2"/>
  <c r="N305" i="2"/>
  <c r="N306" i="2"/>
  <c r="N307" i="2"/>
  <c r="N308" i="2"/>
  <c r="N309" i="2"/>
  <c r="N310" i="2"/>
  <c r="N311" i="2"/>
  <c r="N312" i="2"/>
  <c r="N313" i="2"/>
  <c r="N314" i="2"/>
  <c r="N315" i="2"/>
  <c r="AA315" i="2" s="1"/>
  <c r="AB315" i="2" s="1"/>
  <c r="N316" i="2"/>
  <c r="N317" i="2"/>
  <c r="N318" i="2"/>
  <c r="N319" i="2"/>
  <c r="N320" i="2"/>
  <c r="N321" i="2"/>
  <c r="N322" i="2"/>
  <c r="N323" i="2"/>
  <c r="N324" i="2"/>
  <c r="N325" i="2"/>
  <c r="N326" i="2"/>
  <c r="N327" i="2"/>
  <c r="AA327" i="2" s="1"/>
  <c r="N328" i="2"/>
  <c r="N329" i="2"/>
  <c r="N330" i="2"/>
  <c r="N331" i="2"/>
  <c r="N332" i="2"/>
  <c r="N333" i="2"/>
  <c r="N334" i="2"/>
  <c r="N335" i="2"/>
  <c r="N336" i="2"/>
  <c r="N337" i="2"/>
  <c r="N338" i="2"/>
  <c r="N339" i="2"/>
  <c r="AA339" i="2" s="1"/>
  <c r="N340" i="2"/>
  <c r="N341" i="2"/>
  <c r="N342" i="2"/>
  <c r="N343" i="2"/>
  <c r="N344" i="2"/>
  <c r="N345" i="2"/>
  <c r="N346" i="2"/>
  <c r="N347" i="2"/>
  <c r="N348" i="2"/>
  <c r="N349" i="2"/>
  <c r="N350" i="2"/>
  <c r="N351" i="2"/>
  <c r="AA351" i="2" s="1"/>
  <c r="AB351" i="2" s="1"/>
  <c r="N352" i="2"/>
  <c r="N353" i="2"/>
  <c r="N354" i="2"/>
  <c r="N355" i="2"/>
  <c r="N356" i="2"/>
  <c r="N357" i="2"/>
  <c r="N358" i="2"/>
  <c r="N359" i="2"/>
  <c r="N360" i="2"/>
  <c r="N361" i="2"/>
  <c r="N362" i="2"/>
  <c r="N363" i="2"/>
  <c r="AA363" i="2" s="1"/>
  <c r="AB363" i="2" s="1"/>
  <c r="N364" i="2"/>
  <c r="N365" i="2"/>
  <c r="N366" i="2"/>
  <c r="N367" i="2"/>
  <c r="N368" i="2"/>
  <c r="N369" i="2"/>
  <c r="N370" i="2"/>
  <c r="N371" i="2"/>
  <c r="N372" i="2"/>
  <c r="N373" i="2"/>
  <c r="N374" i="2"/>
  <c r="N375" i="2"/>
  <c r="AA375" i="2" s="1"/>
  <c r="AB375" i="2" s="1"/>
  <c r="N376" i="2"/>
  <c r="N377" i="2"/>
  <c r="N378" i="2"/>
  <c r="N379" i="2"/>
  <c r="N380" i="2"/>
  <c r="N381" i="2"/>
  <c r="N382" i="2"/>
  <c r="N383" i="2"/>
  <c r="N384" i="2"/>
  <c r="N385" i="2"/>
  <c r="N386" i="2"/>
  <c r="N387" i="2"/>
  <c r="AA387" i="2" s="1"/>
  <c r="AB387" i="2" s="1"/>
  <c r="N388" i="2"/>
  <c r="N389" i="2"/>
  <c r="N390" i="2"/>
  <c r="N391" i="2"/>
  <c r="N392" i="2"/>
  <c r="N393" i="2"/>
  <c r="N394" i="2"/>
  <c r="N395" i="2"/>
  <c r="N396" i="2"/>
  <c r="N397" i="2"/>
  <c r="N398" i="2"/>
  <c r="N399" i="2"/>
  <c r="AA399" i="2" s="1"/>
  <c r="AB399" i="2" s="1"/>
  <c r="N400" i="2"/>
  <c r="N401" i="2"/>
  <c r="N402" i="2"/>
  <c r="N403" i="2"/>
  <c r="N404" i="2"/>
  <c r="N405" i="2"/>
  <c r="N406" i="2"/>
  <c r="N407" i="2"/>
  <c r="N408" i="2"/>
  <c r="N409" i="2"/>
  <c r="N410" i="2"/>
  <c r="N411" i="2"/>
  <c r="AA411" i="2" s="1"/>
  <c r="AB411" i="2" s="1"/>
  <c r="N412" i="2"/>
  <c r="N413" i="2"/>
  <c r="N414" i="2"/>
  <c r="N415" i="2"/>
  <c r="N416" i="2"/>
  <c r="N417" i="2"/>
  <c r="N418" i="2"/>
  <c r="N419" i="2"/>
  <c r="N420" i="2"/>
  <c r="N421" i="2"/>
  <c r="N422" i="2"/>
  <c r="N423" i="2"/>
  <c r="AA423" i="2" s="1"/>
  <c r="AB423" i="2" s="1"/>
  <c r="N424" i="2"/>
  <c r="N425" i="2"/>
  <c r="N426" i="2"/>
  <c r="N427" i="2"/>
  <c r="N428" i="2"/>
  <c r="N429" i="2"/>
  <c r="N430" i="2"/>
  <c r="N431" i="2"/>
  <c r="N432" i="2"/>
  <c r="N433" i="2"/>
  <c r="N434" i="2"/>
  <c r="N435" i="2"/>
  <c r="AA435" i="2" s="1"/>
  <c r="AB435" i="2" s="1"/>
  <c r="N436" i="2"/>
  <c r="N437" i="2"/>
  <c r="N438" i="2"/>
  <c r="N439" i="2"/>
  <c r="N440" i="2"/>
  <c r="N441" i="2"/>
  <c r="N442" i="2"/>
  <c r="N443" i="2"/>
  <c r="N444" i="2"/>
  <c r="N445" i="2"/>
  <c r="N446" i="2"/>
  <c r="N447" i="2"/>
  <c r="AA447" i="2" s="1"/>
  <c r="AB447" i="2" s="1"/>
  <c r="N448" i="2"/>
  <c r="N449" i="2"/>
  <c r="N450" i="2"/>
  <c r="N451" i="2"/>
  <c r="N452" i="2"/>
  <c r="N453" i="2"/>
  <c r="N454" i="2"/>
  <c r="N455" i="2"/>
  <c r="N456" i="2"/>
  <c r="N457" i="2"/>
  <c r="N458" i="2"/>
  <c r="N459" i="2"/>
  <c r="AA459" i="2" s="1"/>
  <c r="AB459" i="2" s="1"/>
  <c r="N460" i="2"/>
  <c r="N461" i="2"/>
  <c r="N462" i="2"/>
  <c r="N463" i="2"/>
  <c r="N464" i="2"/>
  <c r="N465" i="2"/>
  <c r="N466" i="2"/>
  <c r="N467" i="2"/>
  <c r="N468" i="2"/>
  <c r="N469" i="2"/>
  <c r="N470" i="2"/>
  <c r="N471" i="2"/>
  <c r="AA471" i="2" s="1"/>
  <c r="N472" i="2"/>
  <c r="N473" i="2"/>
  <c r="N474" i="2"/>
  <c r="N475" i="2"/>
  <c r="N476" i="2"/>
  <c r="N477" i="2"/>
  <c r="N478" i="2"/>
  <c r="N479" i="2"/>
  <c r="N480" i="2"/>
  <c r="N481" i="2"/>
  <c r="N482" i="2"/>
  <c r="N483" i="2"/>
  <c r="AA483" i="2" s="1"/>
  <c r="AB483" i="2" s="1"/>
  <c r="N484" i="2"/>
  <c r="N485" i="2"/>
  <c r="N486" i="2"/>
  <c r="N487" i="2"/>
  <c r="N488" i="2"/>
  <c r="N489" i="2"/>
  <c r="N490" i="2"/>
  <c r="N491" i="2"/>
  <c r="N492" i="2"/>
  <c r="N493" i="2"/>
  <c r="N494" i="2"/>
  <c r="N495" i="2"/>
  <c r="AA495" i="2" s="1"/>
  <c r="AB495" i="2" s="1"/>
  <c r="N496" i="2"/>
  <c r="N497" i="2"/>
  <c r="N498" i="2"/>
  <c r="N499" i="2"/>
  <c r="N500" i="2"/>
  <c r="N501" i="2"/>
  <c r="N502" i="2"/>
  <c r="N503" i="2"/>
  <c r="N504" i="2"/>
  <c r="N505" i="2"/>
  <c r="N506" i="2"/>
  <c r="N507" i="2"/>
  <c r="AA507" i="2" s="1"/>
  <c r="AB507" i="2" s="1"/>
  <c r="N508" i="2"/>
  <c r="N509" i="2"/>
  <c r="N510" i="2"/>
  <c r="N511" i="2"/>
  <c r="N512" i="2"/>
  <c r="N513" i="2"/>
  <c r="N514" i="2"/>
  <c r="N515" i="2"/>
  <c r="N516" i="2"/>
  <c r="N517" i="2"/>
  <c r="N518" i="2"/>
  <c r="N519" i="2"/>
  <c r="AA519" i="2" s="1"/>
  <c r="AB519" i="2" s="1"/>
  <c r="N520" i="2"/>
  <c r="N521" i="2"/>
  <c r="N522" i="2"/>
  <c r="N523" i="2"/>
  <c r="N524" i="2"/>
  <c r="N525" i="2"/>
  <c r="N526" i="2"/>
  <c r="N527" i="2"/>
  <c r="N528" i="2"/>
  <c r="N529" i="2"/>
  <c r="N530" i="2"/>
  <c r="N531" i="2"/>
  <c r="AA531" i="2" s="1"/>
  <c r="AB531" i="2" s="1"/>
  <c r="N532" i="2"/>
  <c r="N533" i="2"/>
  <c r="N534" i="2"/>
  <c r="N535" i="2"/>
  <c r="N536" i="2"/>
  <c r="N537" i="2"/>
  <c r="N538" i="2"/>
  <c r="N539" i="2"/>
  <c r="N540" i="2"/>
  <c r="N541" i="2"/>
  <c r="N542" i="2"/>
  <c r="N543" i="2"/>
  <c r="AA543" i="2" s="1"/>
  <c r="AB543" i="2" s="1"/>
  <c r="N544" i="2"/>
  <c r="N545" i="2"/>
  <c r="N546" i="2"/>
  <c r="N547" i="2"/>
  <c r="N548" i="2"/>
  <c r="N549" i="2"/>
  <c r="N550" i="2"/>
  <c r="N551" i="2"/>
  <c r="N552" i="2"/>
  <c r="N553" i="2"/>
  <c r="N554" i="2"/>
  <c r="N555" i="2"/>
  <c r="AA555" i="2" s="1"/>
  <c r="AB555" i="2" s="1"/>
  <c r="N556" i="2"/>
  <c r="N557" i="2"/>
  <c r="N558" i="2"/>
  <c r="N559" i="2"/>
  <c r="N560" i="2"/>
  <c r="N561" i="2"/>
  <c r="N562" i="2"/>
  <c r="N563" i="2"/>
  <c r="N564" i="2"/>
  <c r="N565" i="2"/>
  <c r="N566" i="2"/>
  <c r="N567" i="2"/>
  <c r="AA567" i="2" s="1"/>
  <c r="AB567" i="2" s="1"/>
  <c r="N568" i="2"/>
  <c r="N569" i="2"/>
  <c r="N570" i="2"/>
  <c r="N571" i="2"/>
  <c r="N572" i="2"/>
  <c r="N573" i="2"/>
  <c r="N574" i="2"/>
  <c r="N575" i="2"/>
  <c r="N576" i="2"/>
  <c r="N577" i="2"/>
  <c r="N578" i="2"/>
  <c r="N579" i="2"/>
  <c r="AA579" i="2" s="1"/>
  <c r="N580" i="2"/>
  <c r="N581" i="2"/>
  <c r="N582" i="2"/>
  <c r="N583" i="2"/>
  <c r="N584" i="2"/>
  <c r="N585" i="2"/>
  <c r="N586" i="2"/>
  <c r="N587" i="2"/>
  <c r="N588" i="2"/>
  <c r="N589" i="2"/>
  <c r="N590" i="2"/>
  <c r="N591" i="2"/>
  <c r="AA591" i="2" s="1"/>
  <c r="AB591" i="2" s="1"/>
  <c r="N592" i="2"/>
  <c r="N593" i="2"/>
  <c r="N594" i="2"/>
  <c r="N595" i="2"/>
  <c r="N596" i="2"/>
  <c r="N597" i="2"/>
  <c r="N598" i="2"/>
  <c r="N599" i="2"/>
  <c r="N600" i="2"/>
  <c r="N601" i="2"/>
  <c r="N602" i="2"/>
  <c r="N603" i="2"/>
  <c r="AA603" i="2" s="1"/>
  <c r="AB603" i="2" s="1"/>
  <c r="N604" i="2"/>
  <c r="N605" i="2"/>
  <c r="N606" i="2"/>
  <c r="N607" i="2"/>
  <c r="N608" i="2"/>
  <c r="N609" i="2"/>
  <c r="N610" i="2"/>
  <c r="N611" i="2"/>
  <c r="N612" i="2"/>
  <c r="N613" i="2"/>
  <c r="N614" i="2"/>
  <c r="N615" i="2"/>
  <c r="AA615" i="2" s="1"/>
  <c r="AB615" i="2" s="1"/>
  <c r="N616" i="2"/>
  <c r="N617" i="2"/>
  <c r="N618" i="2"/>
  <c r="N619" i="2"/>
  <c r="N620" i="2"/>
  <c r="N621" i="2"/>
  <c r="N622" i="2"/>
  <c r="N623" i="2"/>
  <c r="N624" i="2"/>
  <c r="N625" i="2"/>
  <c r="N626" i="2"/>
  <c r="N627" i="2"/>
  <c r="AA627" i="2" s="1"/>
  <c r="N628" i="2"/>
  <c r="N629" i="2"/>
  <c r="N630" i="2"/>
  <c r="N631" i="2"/>
  <c r="N632" i="2"/>
  <c r="N633" i="2"/>
  <c r="N634" i="2"/>
  <c r="N635" i="2"/>
  <c r="N636" i="2"/>
  <c r="N637" i="2"/>
  <c r="N638" i="2"/>
  <c r="N639" i="2"/>
  <c r="AA639" i="2" s="1"/>
  <c r="AB639" i="2" s="1"/>
  <c r="N640" i="2"/>
  <c r="N641" i="2"/>
  <c r="N642" i="2"/>
  <c r="N643" i="2"/>
  <c r="N644" i="2"/>
  <c r="N645" i="2"/>
  <c r="N646" i="2"/>
  <c r="N647" i="2"/>
  <c r="N648" i="2"/>
  <c r="N649" i="2"/>
  <c r="N650" i="2"/>
  <c r="N651" i="2"/>
  <c r="AA651" i="2" s="1"/>
  <c r="AB651" i="2" s="1"/>
  <c r="N652" i="2"/>
  <c r="N653" i="2"/>
  <c r="N654" i="2"/>
  <c r="N655" i="2"/>
  <c r="N656" i="2"/>
  <c r="N657" i="2"/>
  <c r="N658" i="2"/>
  <c r="N659" i="2"/>
  <c r="N660" i="2"/>
  <c r="N661" i="2"/>
  <c r="N662" i="2"/>
  <c r="N663" i="2"/>
  <c r="AA663" i="2" s="1"/>
  <c r="AB663" i="2" s="1"/>
  <c r="N664" i="2"/>
  <c r="N665" i="2"/>
  <c r="N666" i="2"/>
  <c r="N667" i="2"/>
  <c r="N668" i="2"/>
  <c r="N669" i="2"/>
  <c r="N670" i="2"/>
  <c r="N671" i="2"/>
  <c r="N672" i="2"/>
  <c r="N673" i="2"/>
  <c r="N674" i="2"/>
  <c r="N675" i="2"/>
  <c r="AA675" i="2" s="1"/>
  <c r="N676" i="2"/>
  <c r="N677" i="2"/>
  <c r="N678" i="2"/>
  <c r="N679" i="2"/>
  <c r="N680" i="2"/>
  <c r="N681" i="2"/>
  <c r="N682" i="2"/>
  <c r="N683" i="2"/>
  <c r="N684" i="2"/>
  <c r="N685" i="2"/>
  <c r="N686" i="2"/>
  <c r="N687" i="2"/>
  <c r="AA687" i="2" s="1"/>
  <c r="N688" i="2"/>
  <c r="N689" i="2"/>
  <c r="N690" i="2"/>
  <c r="N691" i="2"/>
  <c r="N692" i="2"/>
  <c r="N693" i="2"/>
  <c r="N694" i="2"/>
  <c r="N695" i="2"/>
  <c r="N696" i="2"/>
  <c r="N697" i="2"/>
  <c r="N698" i="2"/>
  <c r="N699" i="2"/>
  <c r="AA699" i="2" s="1"/>
  <c r="AB699" i="2" s="1"/>
  <c r="N700" i="2"/>
  <c r="N701" i="2"/>
  <c r="N702" i="2"/>
  <c r="N703" i="2"/>
  <c r="N704" i="2"/>
  <c r="N705" i="2"/>
  <c r="N706" i="2"/>
  <c r="N707" i="2"/>
  <c r="N708" i="2"/>
  <c r="N709" i="2"/>
  <c r="N710" i="2"/>
  <c r="N711" i="2"/>
  <c r="AA711" i="2" s="1"/>
  <c r="AB711" i="2" s="1"/>
  <c r="N712" i="2"/>
  <c r="N713" i="2"/>
  <c r="N714" i="2"/>
  <c r="N715" i="2"/>
  <c r="N716" i="2"/>
  <c r="N717" i="2"/>
  <c r="N718" i="2"/>
  <c r="N719" i="2"/>
  <c r="N720" i="2"/>
  <c r="N721" i="2"/>
  <c r="N722" i="2"/>
  <c r="N723" i="2"/>
  <c r="AA723" i="2" s="1"/>
  <c r="AB723" i="2" s="1"/>
  <c r="N724" i="2"/>
  <c r="N725" i="2"/>
  <c r="N726" i="2"/>
  <c r="N727" i="2"/>
  <c r="N728" i="2"/>
  <c r="N729" i="2"/>
  <c r="N730" i="2"/>
  <c r="N731" i="2"/>
  <c r="N732" i="2"/>
  <c r="N733" i="2"/>
  <c r="N734" i="2"/>
  <c r="N735" i="2"/>
  <c r="AA735" i="2" s="1"/>
  <c r="N736" i="2"/>
  <c r="N737" i="2"/>
  <c r="N738" i="2"/>
  <c r="N739" i="2"/>
  <c r="N740" i="2"/>
  <c r="N741" i="2"/>
  <c r="N742" i="2"/>
  <c r="N743" i="2"/>
  <c r="N744" i="2"/>
  <c r="N745" i="2"/>
  <c r="N746" i="2"/>
  <c r="N747" i="2"/>
  <c r="AA747" i="2" s="1"/>
  <c r="AB747" i="2" s="1"/>
  <c r="N748" i="2"/>
  <c r="N749" i="2"/>
  <c r="N750" i="2"/>
  <c r="N751" i="2"/>
  <c r="N752" i="2"/>
  <c r="N753" i="2"/>
  <c r="N754" i="2"/>
  <c r="N755" i="2"/>
  <c r="N756" i="2"/>
  <c r="N757" i="2"/>
  <c r="N758" i="2"/>
  <c r="N759" i="2"/>
  <c r="AA759" i="2" s="1"/>
  <c r="AB759" i="2" s="1"/>
  <c r="N760" i="2"/>
  <c r="N761" i="2"/>
  <c r="N762" i="2"/>
  <c r="N763" i="2"/>
  <c r="N764" i="2"/>
  <c r="N765" i="2"/>
  <c r="N766" i="2"/>
  <c r="N767" i="2"/>
  <c r="N768" i="2"/>
  <c r="N769" i="2"/>
  <c r="N770" i="2"/>
  <c r="N771" i="2"/>
  <c r="AA771" i="2" s="1"/>
  <c r="AB771" i="2" s="1"/>
  <c r="N772" i="2"/>
  <c r="N773" i="2"/>
  <c r="N774" i="2"/>
  <c r="N775" i="2"/>
  <c r="N776" i="2"/>
  <c r="N777" i="2"/>
  <c r="N778" i="2"/>
  <c r="N779" i="2"/>
  <c r="N780" i="2"/>
  <c r="N781" i="2"/>
  <c r="N782" i="2"/>
  <c r="N783" i="2"/>
  <c r="AA783" i="2" s="1"/>
  <c r="AB783" i="2" s="1"/>
  <c r="N784" i="2"/>
  <c r="N785" i="2"/>
  <c r="N786" i="2"/>
  <c r="N787" i="2"/>
  <c r="N788" i="2"/>
  <c r="N789" i="2"/>
  <c r="N790" i="2"/>
  <c r="N791" i="2"/>
  <c r="N792" i="2"/>
  <c r="N793" i="2"/>
  <c r="N794" i="2"/>
  <c r="N795" i="2"/>
  <c r="AA795" i="2" s="1"/>
  <c r="AB795" i="2" s="1"/>
  <c r="N796" i="2"/>
  <c r="N797" i="2"/>
  <c r="N798" i="2"/>
  <c r="N799" i="2"/>
  <c r="N800" i="2"/>
  <c r="N801" i="2"/>
  <c r="N802" i="2"/>
  <c r="N803" i="2"/>
  <c r="N804" i="2"/>
  <c r="N805" i="2"/>
  <c r="N806" i="2"/>
  <c r="N807" i="2"/>
  <c r="AA807" i="2" s="1"/>
  <c r="AB807" i="2" s="1"/>
  <c r="N808" i="2"/>
  <c r="N809" i="2"/>
  <c r="N810" i="2"/>
  <c r="N811" i="2"/>
  <c r="N812" i="2"/>
  <c r="N813" i="2"/>
  <c r="N814" i="2"/>
  <c r="N815" i="2"/>
  <c r="N816" i="2"/>
  <c r="N817" i="2"/>
  <c r="N818" i="2"/>
  <c r="N819" i="2"/>
  <c r="AA819" i="2" s="1"/>
  <c r="AB819" i="2" s="1"/>
  <c r="N820" i="2"/>
  <c r="N821" i="2"/>
  <c r="N822" i="2"/>
  <c r="N823" i="2"/>
  <c r="N824" i="2"/>
  <c r="N825" i="2"/>
  <c r="N826" i="2"/>
  <c r="N827" i="2"/>
  <c r="N828" i="2"/>
  <c r="N829" i="2"/>
  <c r="N830" i="2"/>
  <c r="N831" i="2"/>
  <c r="AA831" i="2" s="1"/>
  <c r="AB831" i="2" s="1"/>
  <c r="N832" i="2"/>
  <c r="N833" i="2"/>
  <c r="N834" i="2"/>
  <c r="N835" i="2"/>
  <c r="N836" i="2"/>
  <c r="N837" i="2"/>
  <c r="N838" i="2"/>
  <c r="N839" i="2"/>
  <c r="N840" i="2"/>
  <c r="N841" i="2"/>
  <c r="N842" i="2"/>
  <c r="N843" i="2"/>
  <c r="AA843" i="2" s="1"/>
  <c r="AB843" i="2" s="1"/>
  <c r="N844" i="2"/>
  <c r="N845" i="2"/>
  <c r="N846" i="2"/>
  <c r="N847" i="2"/>
  <c r="N848" i="2"/>
  <c r="N849" i="2"/>
  <c r="N850" i="2"/>
  <c r="N851" i="2"/>
  <c r="N852" i="2"/>
  <c r="N853" i="2"/>
  <c r="N854" i="2"/>
  <c r="N855" i="2"/>
  <c r="AA855" i="2" s="1"/>
  <c r="AB855" i="2" s="1"/>
  <c r="N856" i="2"/>
  <c r="N857" i="2"/>
  <c r="N858" i="2"/>
  <c r="N859" i="2"/>
  <c r="N860" i="2"/>
  <c r="N861" i="2"/>
  <c r="N862" i="2"/>
  <c r="N863" i="2"/>
  <c r="N864" i="2"/>
  <c r="N865" i="2"/>
  <c r="N866" i="2"/>
  <c r="N867" i="2"/>
  <c r="AA867" i="2" s="1"/>
  <c r="N868" i="2"/>
  <c r="N869" i="2"/>
  <c r="N870" i="2"/>
  <c r="N871" i="2"/>
  <c r="N872" i="2"/>
  <c r="N873" i="2"/>
  <c r="N874" i="2"/>
  <c r="N875" i="2"/>
  <c r="N876" i="2"/>
  <c r="N877" i="2"/>
  <c r="N878" i="2"/>
  <c r="N879" i="2"/>
  <c r="AA879" i="2" s="1"/>
  <c r="AB879" i="2" s="1"/>
  <c r="N880" i="2"/>
  <c r="N881" i="2"/>
  <c r="N882" i="2"/>
  <c r="N883" i="2"/>
  <c r="N884" i="2"/>
  <c r="N885" i="2"/>
  <c r="N886" i="2"/>
  <c r="N887" i="2"/>
  <c r="N888" i="2"/>
  <c r="N889" i="2"/>
  <c r="N890" i="2"/>
  <c r="N891" i="2"/>
  <c r="AA891" i="2" s="1"/>
  <c r="N892" i="2"/>
  <c r="N893" i="2"/>
  <c r="N894" i="2"/>
  <c r="N895" i="2"/>
  <c r="N896" i="2"/>
  <c r="N897" i="2"/>
  <c r="N898" i="2"/>
  <c r="N899" i="2"/>
  <c r="N900" i="2"/>
  <c r="N901" i="2"/>
  <c r="N902" i="2"/>
  <c r="N903" i="2"/>
  <c r="AA903" i="2" s="1"/>
  <c r="AB903" i="2" s="1"/>
  <c r="N904" i="2"/>
  <c r="N905" i="2"/>
  <c r="N906" i="2"/>
  <c r="N907" i="2"/>
  <c r="N908" i="2"/>
  <c r="N909" i="2"/>
  <c r="N910" i="2"/>
  <c r="N911" i="2"/>
  <c r="N912" i="2"/>
  <c r="N913" i="2"/>
  <c r="N914" i="2"/>
  <c r="N915" i="2"/>
  <c r="AA915" i="2" s="1"/>
  <c r="N916" i="2"/>
  <c r="N917" i="2"/>
  <c r="N918" i="2"/>
  <c r="N919" i="2"/>
  <c r="N920" i="2"/>
  <c r="N921" i="2"/>
  <c r="N922" i="2"/>
  <c r="N923" i="2"/>
  <c r="N924" i="2"/>
  <c r="N925" i="2"/>
  <c r="N926" i="2"/>
  <c r="N927" i="2"/>
  <c r="AA927" i="2" s="1"/>
  <c r="AB927" i="2" s="1"/>
  <c r="N928" i="2"/>
  <c r="N929" i="2"/>
  <c r="N930" i="2"/>
  <c r="AA930" i="2" s="1"/>
  <c r="N931" i="2"/>
  <c r="N932" i="2"/>
  <c r="N933" i="2"/>
  <c r="N934" i="2"/>
  <c r="N935" i="2"/>
  <c r="N936" i="2"/>
  <c r="N937" i="2"/>
  <c r="N938" i="2"/>
  <c r="N939" i="2"/>
  <c r="AA939" i="2" s="1"/>
  <c r="AB939" i="2" s="1"/>
  <c r="N940" i="2"/>
  <c r="N941" i="2"/>
  <c r="N942" i="2"/>
  <c r="AA942" i="2" s="1"/>
  <c r="AB942" i="2" s="1"/>
  <c r="N943" i="2"/>
  <c r="N944" i="2"/>
  <c r="N945" i="2"/>
  <c r="N946" i="2"/>
  <c r="N947" i="2"/>
  <c r="N948" i="2"/>
  <c r="N949" i="2"/>
  <c r="N950" i="2"/>
  <c r="N951" i="2"/>
  <c r="AA951" i="2" s="1"/>
  <c r="AB951" i="2" s="1"/>
  <c r="N952" i="2"/>
  <c r="N953" i="2"/>
  <c r="N954" i="2"/>
  <c r="AA954" i="2" s="1"/>
  <c r="AB954" i="2" s="1"/>
  <c r="N955" i="2"/>
  <c r="N956" i="2"/>
  <c r="N957" i="2"/>
  <c r="N958" i="2"/>
  <c r="N959" i="2"/>
  <c r="N960" i="2"/>
  <c r="N961" i="2"/>
  <c r="N962" i="2"/>
  <c r="N963" i="2"/>
  <c r="AA963" i="2" s="1"/>
  <c r="AB963" i="2" s="1"/>
  <c r="N964" i="2"/>
  <c r="N965" i="2"/>
  <c r="N966" i="2"/>
  <c r="AA966" i="2" s="1"/>
  <c r="N967" i="2"/>
  <c r="N968" i="2"/>
  <c r="N969" i="2"/>
  <c r="N970" i="2"/>
  <c r="N971" i="2"/>
  <c r="N972" i="2"/>
  <c r="N973" i="2"/>
  <c r="N974" i="2"/>
  <c r="N975" i="2"/>
  <c r="AA975" i="2" s="1"/>
  <c r="AB975" i="2" s="1"/>
  <c r="N976" i="2"/>
  <c r="N977" i="2"/>
  <c r="N978" i="2"/>
  <c r="AA978" i="2" s="1"/>
  <c r="AB978" i="2" s="1"/>
  <c r="N979" i="2"/>
  <c r="N980" i="2"/>
  <c r="N981" i="2"/>
  <c r="N982" i="2"/>
  <c r="N983" i="2"/>
  <c r="N984" i="2"/>
  <c r="N985" i="2"/>
  <c r="N986" i="2"/>
  <c r="N987" i="2"/>
  <c r="AA987" i="2" s="1"/>
  <c r="AB987" i="2" s="1"/>
  <c r="N988" i="2"/>
  <c r="N989" i="2"/>
  <c r="N990" i="2"/>
  <c r="AA990" i="2" s="1"/>
  <c r="AB990" i="2" s="1"/>
  <c r="N991" i="2"/>
  <c r="N992" i="2"/>
  <c r="N993" i="2"/>
  <c r="N994" i="2"/>
  <c r="N995" i="2"/>
  <c r="N996" i="2"/>
  <c r="N997" i="2"/>
  <c r="N998" i="2"/>
  <c r="N999" i="2"/>
  <c r="AA999" i="2" s="1"/>
  <c r="N1000" i="2"/>
  <c r="N1001" i="2"/>
  <c r="N1002" i="2"/>
  <c r="AA1002" i="2" s="1"/>
  <c r="N1003" i="2"/>
  <c r="N1004" i="2"/>
  <c r="N1005" i="2"/>
  <c r="N1006" i="2"/>
  <c r="N1007" i="2"/>
  <c r="N1008" i="2"/>
  <c r="N1009" i="2"/>
  <c r="N1010" i="2"/>
  <c r="N1011" i="2"/>
  <c r="AA1011" i="2" s="1"/>
  <c r="AB1011" i="2" s="1"/>
  <c r="N1012" i="2"/>
  <c r="N1013" i="2"/>
  <c r="N1014" i="2"/>
  <c r="AA1014" i="2" s="1"/>
  <c r="N1015" i="2"/>
  <c r="N1016" i="2"/>
  <c r="N1017" i="2"/>
  <c r="N1018" i="2"/>
  <c r="N1019" i="2"/>
  <c r="N1020" i="2"/>
  <c r="N1021" i="2"/>
  <c r="N1022" i="2"/>
  <c r="N1023" i="2"/>
  <c r="AA1023" i="2" s="1"/>
  <c r="AB1023" i="2" s="1"/>
  <c r="N1024" i="2"/>
  <c r="N1025" i="2"/>
  <c r="N1026" i="2"/>
  <c r="AA1026" i="2" s="1"/>
  <c r="N1027" i="2"/>
  <c r="N1028" i="2"/>
  <c r="N1029" i="2"/>
  <c r="N1030" i="2"/>
  <c r="N1031" i="2"/>
  <c r="N1032" i="2"/>
  <c r="N1033" i="2"/>
  <c r="N1034" i="2"/>
  <c r="N1035" i="2"/>
  <c r="AA1035" i="2" s="1"/>
  <c r="N1036" i="2"/>
  <c r="N1037" i="2"/>
  <c r="N1038" i="2"/>
  <c r="AA1038" i="2" s="1"/>
  <c r="N1039" i="2"/>
  <c r="N1040" i="2"/>
  <c r="N1041" i="2"/>
  <c r="N1042" i="2"/>
  <c r="N1043" i="2"/>
  <c r="N1044" i="2"/>
  <c r="N1045" i="2"/>
  <c r="N1046" i="2"/>
  <c r="N1047" i="2"/>
  <c r="AA1047" i="2" s="1"/>
  <c r="AB1047" i="2" s="1"/>
  <c r="N1048" i="2"/>
  <c r="N1049" i="2"/>
  <c r="N1050" i="2"/>
  <c r="AA1050" i="2" s="1"/>
  <c r="N1051" i="2"/>
  <c r="N1052" i="2"/>
  <c r="N1053" i="2"/>
  <c r="N1054" i="2"/>
  <c r="N1055" i="2"/>
  <c r="N1056" i="2"/>
  <c r="N1057" i="2"/>
  <c r="N1058" i="2"/>
  <c r="N1059" i="2"/>
  <c r="AA1059" i="2" s="1"/>
  <c r="N1060" i="2"/>
  <c r="N1061" i="2"/>
  <c r="N1062" i="2"/>
  <c r="AA1062" i="2" s="1"/>
  <c r="N1063" i="2"/>
  <c r="N1064" i="2"/>
  <c r="N1065" i="2"/>
  <c r="N1066" i="2"/>
  <c r="N1067" i="2"/>
  <c r="N1068" i="2"/>
  <c r="N1069" i="2"/>
  <c r="N1070" i="2"/>
  <c r="N1071" i="2"/>
  <c r="AA1071" i="2" s="1"/>
  <c r="AB1071" i="2" s="1"/>
  <c r="N1072" i="2"/>
  <c r="N1073" i="2"/>
  <c r="N1074" i="2"/>
  <c r="AA1074" i="2" s="1"/>
  <c r="AB1074" i="2" s="1"/>
  <c r="N1075" i="2"/>
  <c r="N1076" i="2"/>
  <c r="N1077" i="2"/>
  <c r="N1078" i="2"/>
  <c r="N1079" i="2"/>
  <c r="N1080" i="2"/>
  <c r="N1081" i="2"/>
  <c r="N1082" i="2"/>
  <c r="N1083" i="2"/>
  <c r="AA1083" i="2" s="1"/>
  <c r="AB1083" i="2" s="1"/>
  <c r="N1084" i="2"/>
  <c r="N1085" i="2"/>
  <c r="N1086" i="2"/>
  <c r="AA1086" i="2" s="1"/>
  <c r="AB1086" i="2" s="1"/>
  <c r="N1087" i="2"/>
  <c r="N1088" i="2"/>
  <c r="N1089" i="2"/>
  <c r="N1090" i="2"/>
  <c r="N1091" i="2"/>
  <c r="N1092" i="2"/>
  <c r="N1093" i="2"/>
  <c r="N1094" i="2"/>
  <c r="N1095" i="2"/>
  <c r="AA1095" i="2" s="1"/>
  <c r="AB1095" i="2" s="1"/>
  <c r="N1096" i="2"/>
  <c r="N1097" i="2"/>
  <c r="N1098" i="2"/>
  <c r="AA1098" i="2" s="1"/>
  <c r="AB1098" i="2" s="1"/>
  <c r="N1099" i="2"/>
  <c r="N1100" i="2"/>
  <c r="N1101" i="2"/>
  <c r="N1102" i="2"/>
  <c r="N1103" i="2"/>
  <c r="N1104" i="2"/>
  <c r="N1105" i="2"/>
  <c r="N1106" i="2"/>
  <c r="N1107" i="2"/>
  <c r="AA1107" i="2" s="1"/>
  <c r="AB1107" i="2" s="1"/>
  <c r="N1108" i="2"/>
  <c r="N1109" i="2"/>
  <c r="N1110" i="2"/>
  <c r="AA1110" i="2" s="1"/>
  <c r="AB1110" i="2" s="1"/>
  <c r="N1111" i="2"/>
  <c r="N1112" i="2"/>
  <c r="N1113" i="2"/>
  <c r="N1114" i="2"/>
  <c r="N1115" i="2"/>
  <c r="N1116" i="2"/>
  <c r="N1117" i="2"/>
  <c r="N1118" i="2"/>
  <c r="N1119" i="2"/>
  <c r="AA1119" i="2" s="1"/>
  <c r="N1120" i="2"/>
  <c r="N1121" i="2"/>
  <c r="N1122" i="2"/>
  <c r="AA1122" i="2" s="1"/>
  <c r="AB1122" i="2" s="1"/>
  <c r="N1123" i="2"/>
  <c r="N1124" i="2"/>
  <c r="N1125" i="2"/>
  <c r="N1126" i="2"/>
  <c r="N1127" i="2"/>
  <c r="N1128" i="2"/>
  <c r="N1129" i="2"/>
  <c r="N1130" i="2"/>
  <c r="N1131" i="2"/>
  <c r="AA1131" i="2" s="1"/>
  <c r="AB1131" i="2" s="1"/>
  <c r="N1132" i="2"/>
  <c r="N1133" i="2"/>
  <c r="N1134" i="2"/>
  <c r="AA1134" i="2" s="1"/>
  <c r="AB1134" i="2" s="1"/>
  <c r="N1135" i="2"/>
  <c r="N1136" i="2"/>
  <c r="N1137" i="2"/>
  <c r="N1138" i="2"/>
  <c r="N1139" i="2"/>
  <c r="N1140" i="2"/>
  <c r="N1141" i="2"/>
  <c r="N1142" i="2"/>
  <c r="N1143" i="2"/>
  <c r="AA1143" i="2" s="1"/>
  <c r="AB1143" i="2" s="1"/>
  <c r="N1144" i="2"/>
  <c r="N1145" i="2"/>
  <c r="N1146" i="2"/>
  <c r="AA1146" i="2" s="1"/>
  <c r="AB1146" i="2" s="1"/>
  <c r="N1147" i="2"/>
  <c r="N1148" i="2"/>
  <c r="N1149" i="2"/>
  <c r="N1150" i="2"/>
  <c r="N1151" i="2"/>
  <c r="N1152" i="2"/>
  <c r="N1153" i="2"/>
  <c r="N1154" i="2"/>
  <c r="N1155" i="2"/>
  <c r="AA1155" i="2" s="1"/>
  <c r="AB1155" i="2" s="1"/>
  <c r="N1156" i="2"/>
  <c r="N1157" i="2"/>
  <c r="N1158" i="2"/>
  <c r="AA1158" i="2" s="1"/>
  <c r="N1159" i="2"/>
  <c r="N1160" i="2"/>
  <c r="N1161" i="2"/>
  <c r="N1162" i="2"/>
  <c r="N1163" i="2"/>
  <c r="N1164" i="2"/>
  <c r="N1165" i="2"/>
  <c r="N1166" i="2"/>
  <c r="N1167" i="2"/>
  <c r="AA1167" i="2" s="1"/>
  <c r="AB1167" i="2" s="1"/>
  <c r="N1168" i="2"/>
  <c r="N1169" i="2"/>
  <c r="N1170" i="2"/>
  <c r="AA1170" i="2" s="1"/>
  <c r="N1171" i="2"/>
  <c r="N1172" i="2"/>
  <c r="N1173" i="2"/>
  <c r="N1174" i="2"/>
  <c r="N1175" i="2"/>
  <c r="N1176" i="2"/>
  <c r="N1177" i="2"/>
  <c r="N1178" i="2"/>
  <c r="N1179" i="2"/>
  <c r="AA1179" i="2" s="1"/>
  <c r="AB1179" i="2" s="1"/>
  <c r="N1180" i="2"/>
  <c r="N1181" i="2"/>
  <c r="N1182" i="2"/>
  <c r="AA1182" i="2" s="1"/>
  <c r="N1183" i="2"/>
  <c r="N1184" i="2"/>
  <c r="N1185" i="2"/>
  <c r="N1186" i="2"/>
  <c r="N1187" i="2"/>
  <c r="N1188" i="2"/>
  <c r="N1189" i="2"/>
  <c r="N1190" i="2"/>
  <c r="N1191" i="2"/>
  <c r="AA1191" i="2" s="1"/>
  <c r="AB1191" i="2" s="1"/>
  <c r="N1192" i="2"/>
  <c r="N1193" i="2"/>
  <c r="N1194" i="2"/>
  <c r="AA1194" i="2" s="1"/>
  <c r="AB1194" i="2" s="1"/>
  <c r="N1195" i="2"/>
  <c r="N1196" i="2"/>
  <c r="N1197" i="2"/>
  <c r="N1198" i="2"/>
  <c r="N1199" i="2"/>
  <c r="N1200" i="2"/>
  <c r="N1201" i="2"/>
  <c r="N1202" i="2"/>
  <c r="N1203" i="2"/>
  <c r="AA1203" i="2" s="1"/>
  <c r="AB1203" i="2" s="1"/>
  <c r="N1204" i="2"/>
  <c r="N1205" i="2"/>
  <c r="N1206" i="2"/>
  <c r="AA1206" i="2" s="1"/>
  <c r="N1207" i="2"/>
  <c r="N1208" i="2"/>
  <c r="N1209" i="2"/>
  <c r="N1210" i="2"/>
  <c r="N1211" i="2"/>
  <c r="N1212" i="2"/>
  <c r="N1213" i="2"/>
  <c r="N1214" i="2"/>
  <c r="N1215" i="2"/>
  <c r="AA1215" i="2" s="1"/>
  <c r="AB1215" i="2" s="1"/>
  <c r="N1216" i="2"/>
  <c r="N1217" i="2"/>
  <c r="N1218" i="2"/>
  <c r="AA1218" i="2" s="1"/>
  <c r="AB1218" i="2" s="1"/>
  <c r="N1219" i="2"/>
  <c r="N1220" i="2"/>
  <c r="N1221" i="2"/>
  <c r="N1222" i="2"/>
  <c r="N1223" i="2"/>
  <c r="N1224" i="2"/>
  <c r="N1225" i="2"/>
  <c r="N1226" i="2"/>
  <c r="N1227" i="2"/>
  <c r="AA1227" i="2" s="1"/>
  <c r="AB1227" i="2" s="1"/>
  <c r="N1228" i="2"/>
  <c r="N1229" i="2"/>
  <c r="N1230" i="2"/>
  <c r="AA1230" i="2" s="1"/>
  <c r="AB1230" i="2" s="1"/>
  <c r="N1231" i="2"/>
  <c r="N1232" i="2"/>
  <c r="N1233" i="2"/>
  <c r="N1234" i="2"/>
  <c r="N1235" i="2"/>
  <c r="N1236" i="2"/>
  <c r="N1237" i="2"/>
  <c r="N1238" i="2"/>
  <c r="N1239" i="2"/>
  <c r="AA1239" i="2" s="1"/>
  <c r="AB1239" i="2" s="1"/>
  <c r="N1240" i="2"/>
  <c r="N1241" i="2"/>
  <c r="N1242" i="2"/>
  <c r="AA1242" i="2" s="1"/>
  <c r="AB1242" i="2" s="1"/>
  <c r="N1243" i="2"/>
  <c r="N1244" i="2"/>
  <c r="N1245" i="2"/>
  <c r="N1246" i="2"/>
  <c r="N1247" i="2"/>
  <c r="N1248" i="2"/>
  <c r="N1249" i="2"/>
  <c r="N1250" i="2"/>
  <c r="N1251" i="2"/>
  <c r="AA1251" i="2" s="1"/>
  <c r="AB1251" i="2" s="1"/>
  <c r="N1252" i="2"/>
  <c r="N1253" i="2"/>
  <c r="N1254" i="2"/>
  <c r="AA1254" i="2" s="1"/>
  <c r="AB1254" i="2" s="1"/>
  <c r="N1255" i="2"/>
  <c r="N1256" i="2"/>
  <c r="N1257" i="2"/>
  <c r="N1258" i="2"/>
  <c r="N1259" i="2"/>
  <c r="N1260" i="2"/>
  <c r="N1261" i="2"/>
  <c r="N1262" i="2"/>
  <c r="N1263" i="2"/>
  <c r="AA1263" i="2" s="1"/>
  <c r="AB1263" i="2" s="1"/>
  <c r="N1264" i="2"/>
  <c r="N1265" i="2"/>
  <c r="N1266" i="2"/>
  <c r="AA1266" i="2" s="1"/>
  <c r="AB1266" i="2" s="1"/>
  <c r="N1267" i="2"/>
  <c r="N1268" i="2"/>
  <c r="N1269" i="2"/>
  <c r="N1270" i="2"/>
  <c r="N1271" i="2"/>
  <c r="N1272" i="2"/>
  <c r="N1273" i="2"/>
  <c r="N1274" i="2"/>
  <c r="N1275" i="2"/>
  <c r="AA1275" i="2" s="1"/>
  <c r="AB1275" i="2" s="1"/>
  <c r="N1276" i="2"/>
  <c r="N1277" i="2"/>
  <c r="N1278" i="2"/>
  <c r="AA1278" i="2" s="1"/>
  <c r="AB1278" i="2" s="1"/>
  <c r="N1279" i="2"/>
  <c r="N1280" i="2"/>
  <c r="N1281" i="2"/>
  <c r="N1282" i="2"/>
  <c r="N1283" i="2"/>
  <c r="N1284" i="2"/>
  <c r="N1285" i="2"/>
  <c r="N1286" i="2"/>
  <c r="N1287" i="2"/>
  <c r="AA1287" i="2" s="1"/>
  <c r="AB1287" i="2" s="1"/>
  <c r="N1288" i="2"/>
  <c r="N1289" i="2"/>
  <c r="N1290" i="2"/>
  <c r="AA1290" i="2" s="1"/>
  <c r="N1291" i="2"/>
  <c r="N1292" i="2"/>
  <c r="N1293" i="2"/>
  <c r="N1294" i="2"/>
  <c r="N1295" i="2"/>
  <c r="N1296" i="2"/>
  <c r="N1297" i="2"/>
  <c r="N1298" i="2"/>
  <c r="N1299" i="2"/>
  <c r="AA1299" i="2" s="1"/>
  <c r="AB1299" i="2" s="1"/>
  <c r="N1300" i="2"/>
  <c r="N1301" i="2"/>
  <c r="N1302" i="2"/>
  <c r="AA1302" i="2" s="1"/>
  <c r="N1303" i="2"/>
  <c r="N1304" i="2"/>
  <c r="N1305" i="2"/>
  <c r="N1306" i="2"/>
  <c r="N1307" i="2"/>
  <c r="N1308" i="2"/>
  <c r="N1309" i="2"/>
  <c r="N1310" i="2"/>
  <c r="N1311" i="2"/>
  <c r="AA1311" i="2" s="1"/>
  <c r="AB1311" i="2" s="1"/>
  <c r="N1312" i="2"/>
  <c r="N1313" i="2"/>
  <c r="N1314" i="2"/>
  <c r="AA1314" i="2" s="1"/>
  <c r="AB1314" i="2" s="1"/>
  <c r="N1315" i="2"/>
  <c r="N1316" i="2"/>
  <c r="N1317" i="2"/>
  <c r="N1318" i="2"/>
  <c r="N1319" i="2"/>
  <c r="N1320" i="2"/>
  <c r="N1321" i="2"/>
  <c r="N1322" i="2"/>
  <c r="N1323" i="2"/>
  <c r="AA1323" i="2" s="1"/>
  <c r="AB1323" i="2" s="1"/>
  <c r="N1324" i="2"/>
  <c r="N1325" i="2"/>
  <c r="N1326" i="2"/>
  <c r="AA1326" i="2" s="1"/>
  <c r="AB1326" i="2" s="1"/>
  <c r="N1327" i="2"/>
  <c r="N1328" i="2"/>
  <c r="N1329" i="2"/>
  <c r="N1330" i="2"/>
  <c r="N1331" i="2"/>
  <c r="N1332" i="2"/>
  <c r="N1333" i="2"/>
  <c r="N1334" i="2"/>
  <c r="N1335" i="2"/>
  <c r="AA1335" i="2" s="1"/>
  <c r="N1336" i="2"/>
  <c r="N1337" i="2"/>
  <c r="N1338" i="2"/>
  <c r="AA1338" i="2" s="1"/>
  <c r="AB1338" i="2" s="1"/>
  <c r="N1339" i="2"/>
  <c r="AA1303" i="2" l="1"/>
  <c r="AB1303" i="2" s="1"/>
  <c r="AA1267" i="2"/>
  <c r="AB1267" i="2" s="1"/>
  <c r="AA1243" i="2"/>
  <c r="AB1243" i="2" s="1"/>
  <c r="AA1207" i="2"/>
  <c r="AB1207" i="2" s="1"/>
  <c r="AA1171" i="2"/>
  <c r="AB1171" i="2" s="1"/>
  <c r="AA1135" i="2"/>
  <c r="AB1135" i="2" s="1"/>
  <c r="AA1099" i="2"/>
  <c r="AB1099" i="2" s="1"/>
  <c r="AA1063" i="2"/>
  <c r="AB1063" i="2" s="1"/>
  <c r="AA1027" i="2"/>
  <c r="AB1027" i="2" s="1"/>
  <c r="AA991" i="2"/>
  <c r="AB991" i="2" s="1"/>
  <c r="AA955" i="2"/>
  <c r="AB955" i="2" s="1"/>
  <c r="AA907" i="2"/>
  <c r="AB907" i="2" s="1"/>
  <c r="AA871" i="2"/>
  <c r="AB871" i="2" s="1"/>
  <c r="AA847" i="2"/>
  <c r="AA811" i="2"/>
  <c r="AB811" i="2" s="1"/>
  <c r="AA775" i="2"/>
  <c r="Y775" i="2" s="1"/>
  <c r="AA739" i="2"/>
  <c r="Y739" i="2" s="1"/>
  <c r="AA703" i="2"/>
  <c r="AB703" i="2" s="1"/>
  <c r="AA667" i="2"/>
  <c r="AB667" i="2" s="1"/>
  <c r="AA631" i="2"/>
  <c r="AB631" i="2" s="1"/>
  <c r="AA595" i="2"/>
  <c r="AB595" i="2" s="1"/>
  <c r="AA559" i="2"/>
  <c r="AB559" i="2" s="1"/>
  <c r="AA511" i="2"/>
  <c r="AB511" i="2" s="1"/>
  <c r="AA475" i="2"/>
  <c r="AB475" i="2" s="1"/>
  <c r="AA439" i="2"/>
  <c r="AA403" i="2"/>
  <c r="AB403" i="2" s="1"/>
  <c r="AA367" i="2"/>
  <c r="AB367" i="2" s="1"/>
  <c r="AA331" i="2"/>
  <c r="AB331" i="2" s="1"/>
  <c r="AA295" i="2"/>
  <c r="AB295" i="2" s="1"/>
  <c r="AA271" i="2"/>
  <c r="AB271" i="2" s="1"/>
  <c r="AA259" i="2"/>
  <c r="AB259" i="2" s="1"/>
  <c r="AA235" i="2"/>
  <c r="AB235" i="2" s="1"/>
  <c r="AA211" i="2"/>
  <c r="AB211" i="2" s="1"/>
  <c r="AA199" i="2"/>
  <c r="AB199" i="2" s="1"/>
  <c r="AA187" i="2"/>
  <c r="AB187" i="2" s="1"/>
  <c r="AA175" i="2"/>
  <c r="AB175" i="2" s="1"/>
  <c r="AA163" i="2"/>
  <c r="AB163" i="2" s="1"/>
  <c r="AA151" i="2"/>
  <c r="AA139" i="2"/>
  <c r="AB139" i="2" s="1"/>
  <c r="AA127" i="2"/>
  <c r="AB127" i="2" s="1"/>
  <c r="AA115" i="2"/>
  <c r="AB115" i="2" s="1"/>
  <c r="AA103" i="2"/>
  <c r="AB103" i="2" s="1"/>
  <c r="AA91" i="2"/>
  <c r="AB91" i="2" s="1"/>
  <c r="AA79" i="2"/>
  <c r="AB79" i="2" s="1"/>
  <c r="AA67" i="2"/>
  <c r="AB67" i="2" s="1"/>
  <c r="AA55" i="2"/>
  <c r="AB55" i="2" s="1"/>
  <c r="AA43" i="2"/>
  <c r="Z43" i="2" s="1"/>
  <c r="AA31" i="2"/>
  <c r="Z31" i="2" s="1"/>
  <c r="AA19" i="2"/>
  <c r="AA7" i="2"/>
  <c r="AB7" i="2" s="1"/>
  <c r="AA1339" i="2"/>
  <c r="AB1339" i="2" s="1"/>
  <c r="AA1315" i="2"/>
  <c r="AB1315" i="2" s="1"/>
  <c r="AA1279" i="2"/>
  <c r="AB1279" i="2" s="1"/>
  <c r="AA1231" i="2"/>
  <c r="AB1231" i="2" s="1"/>
  <c r="AA1183" i="2"/>
  <c r="AA1147" i="2"/>
  <c r="AB1147" i="2" s="1"/>
  <c r="AA1111" i="2"/>
  <c r="AB1111" i="2" s="1"/>
  <c r="AA1075" i="2"/>
  <c r="AB1075" i="2" s="1"/>
  <c r="AA1039" i="2"/>
  <c r="AB1039" i="2" s="1"/>
  <c r="AA1003" i="2"/>
  <c r="AB1003" i="2" s="1"/>
  <c r="AA967" i="2"/>
  <c r="AB967" i="2" s="1"/>
  <c r="AA931" i="2"/>
  <c r="AB931" i="2" s="1"/>
  <c r="AA895" i="2"/>
  <c r="AB895" i="2" s="1"/>
  <c r="AA859" i="2"/>
  <c r="AB859" i="2" s="1"/>
  <c r="AA823" i="2"/>
  <c r="AB823" i="2" s="1"/>
  <c r="AA787" i="2"/>
  <c r="AB787" i="2" s="1"/>
  <c r="AA751" i="2"/>
  <c r="AB751" i="2" s="1"/>
  <c r="AA715" i="2"/>
  <c r="AB715" i="2" s="1"/>
  <c r="AA679" i="2"/>
  <c r="AB679" i="2" s="1"/>
  <c r="AA643" i="2"/>
  <c r="AB643" i="2" s="1"/>
  <c r="AA607" i="2"/>
  <c r="AB607" i="2" s="1"/>
  <c r="AA571" i="2"/>
  <c r="AB571" i="2" s="1"/>
  <c r="AA535" i="2"/>
  <c r="AB535" i="2" s="1"/>
  <c r="AA499" i="2"/>
  <c r="AB499" i="2" s="1"/>
  <c r="AA463" i="2"/>
  <c r="AB463" i="2" s="1"/>
  <c r="AA427" i="2"/>
  <c r="AB427" i="2" s="1"/>
  <c r="AA391" i="2"/>
  <c r="AB391" i="2" s="1"/>
  <c r="AA355" i="2"/>
  <c r="AB355" i="2" s="1"/>
  <c r="AA319" i="2"/>
  <c r="AB319" i="2" s="1"/>
  <c r="AA247" i="2"/>
  <c r="AB247" i="2" s="1"/>
  <c r="AA906" i="2"/>
  <c r="AB906" i="2" s="1"/>
  <c r="AA882" i="2"/>
  <c r="AB882" i="2" s="1"/>
  <c r="AA858" i="2"/>
  <c r="AB858" i="2" s="1"/>
  <c r="AA834" i="2"/>
  <c r="AB834" i="2" s="1"/>
  <c r="AA810" i="2"/>
  <c r="AB810" i="2" s="1"/>
  <c r="AA786" i="2"/>
  <c r="AB786" i="2" s="1"/>
  <c r="AA762" i="2"/>
  <c r="AB762" i="2" s="1"/>
  <c r="AA738" i="2"/>
  <c r="AB738" i="2" s="1"/>
  <c r="AA714" i="2"/>
  <c r="AB714" i="2" s="1"/>
  <c r="AA690" i="2"/>
  <c r="AB690" i="2" s="1"/>
  <c r="AA666" i="2"/>
  <c r="AB666" i="2" s="1"/>
  <c r="AA642" i="2"/>
  <c r="AB642" i="2" s="1"/>
  <c r="AA618" i="2"/>
  <c r="AB618" i="2" s="1"/>
  <c r="AA594" i="2"/>
  <c r="AB594" i="2" s="1"/>
  <c r="AA570" i="2"/>
  <c r="AB570" i="2" s="1"/>
  <c r="AA546" i="2"/>
  <c r="AB546" i="2" s="1"/>
  <c r="AA522" i="2"/>
  <c r="AB522" i="2" s="1"/>
  <c r="AA498" i="2"/>
  <c r="AB498" i="2" s="1"/>
  <c r="AA474" i="2"/>
  <c r="Z474" i="2" s="1"/>
  <c r="AA450" i="2"/>
  <c r="AB450" i="2" s="1"/>
  <c r="AA426" i="2"/>
  <c r="AB426" i="2" s="1"/>
  <c r="AA402" i="2"/>
  <c r="AB402" i="2" s="1"/>
  <c r="AA378" i="2"/>
  <c r="Y378" i="2" s="1"/>
  <c r="AA354" i="2"/>
  <c r="AB354" i="2" s="1"/>
  <c r="AA330" i="2"/>
  <c r="AB330" i="2" s="1"/>
  <c r="AA306" i="2"/>
  <c r="AB306" i="2" s="1"/>
  <c r="AA282" i="2"/>
  <c r="AB282" i="2" s="1"/>
  <c r="AA258" i="2"/>
  <c r="AB258" i="2" s="1"/>
  <c r="AA234" i="2"/>
  <c r="AB234" i="2" s="1"/>
  <c r="AA210" i="2"/>
  <c r="AB210" i="2" s="1"/>
  <c r="AA174" i="2"/>
  <c r="AB174" i="2" s="1"/>
  <c r="AA150" i="2"/>
  <c r="AB150" i="2" s="1"/>
  <c r="AA126" i="2"/>
  <c r="Y126" i="2" s="1"/>
  <c r="AA102" i="2"/>
  <c r="AB102" i="2" s="1"/>
  <c r="AA90" i="2"/>
  <c r="AB90" i="2" s="1"/>
  <c r="AA66" i="2"/>
  <c r="Y66" i="2" s="1"/>
  <c r="AA42" i="2"/>
  <c r="Y42" i="2" s="1"/>
  <c r="AA18" i="2"/>
  <c r="Z18" i="2" s="1"/>
  <c r="AA1327" i="2"/>
  <c r="AB1327" i="2" s="1"/>
  <c r="AA1291" i="2"/>
  <c r="AB1291" i="2" s="1"/>
  <c r="AA1255" i="2"/>
  <c r="AB1255" i="2" s="1"/>
  <c r="AA1219" i="2"/>
  <c r="AB1219" i="2" s="1"/>
  <c r="AA1195" i="2"/>
  <c r="AB1195" i="2" s="1"/>
  <c r="AA1159" i="2"/>
  <c r="AB1159" i="2" s="1"/>
  <c r="AA1123" i="2"/>
  <c r="AB1123" i="2" s="1"/>
  <c r="AA1087" i="2"/>
  <c r="AB1087" i="2" s="1"/>
  <c r="AA1051" i="2"/>
  <c r="AB1051" i="2" s="1"/>
  <c r="AA1015" i="2"/>
  <c r="AB1015" i="2" s="1"/>
  <c r="AA979" i="2"/>
  <c r="AB979" i="2" s="1"/>
  <c r="AA943" i="2"/>
  <c r="AB943" i="2" s="1"/>
  <c r="AA919" i="2"/>
  <c r="AB919" i="2" s="1"/>
  <c r="AA883" i="2"/>
  <c r="AB883" i="2" s="1"/>
  <c r="AA835" i="2"/>
  <c r="AB835" i="2" s="1"/>
  <c r="AA799" i="2"/>
  <c r="AB799" i="2" s="1"/>
  <c r="AA763" i="2"/>
  <c r="AB763" i="2" s="1"/>
  <c r="AA727" i="2"/>
  <c r="AB727" i="2" s="1"/>
  <c r="AA691" i="2"/>
  <c r="AB691" i="2" s="1"/>
  <c r="AA655" i="2"/>
  <c r="AB655" i="2" s="1"/>
  <c r="AA619" i="2"/>
  <c r="AB619" i="2" s="1"/>
  <c r="AA583" i="2"/>
  <c r="AB583" i="2" s="1"/>
  <c r="AA547" i="2"/>
  <c r="AB547" i="2" s="1"/>
  <c r="AA523" i="2"/>
  <c r="Y523" i="2" s="1"/>
  <c r="AA487" i="2"/>
  <c r="AB487" i="2" s="1"/>
  <c r="AA451" i="2"/>
  <c r="AB451" i="2" s="1"/>
  <c r="AA415" i="2"/>
  <c r="AB415" i="2" s="1"/>
  <c r="AA379" i="2"/>
  <c r="AB379" i="2" s="1"/>
  <c r="AA343" i="2"/>
  <c r="AB343" i="2" s="1"/>
  <c r="AA307" i="2"/>
  <c r="Z307" i="2" s="1"/>
  <c r="AA283" i="2"/>
  <c r="AB283" i="2" s="1"/>
  <c r="AA223" i="2"/>
  <c r="AB223" i="2" s="1"/>
  <c r="AA918" i="2"/>
  <c r="AB918" i="2" s="1"/>
  <c r="AA894" i="2"/>
  <c r="AB894" i="2" s="1"/>
  <c r="AA870" i="2"/>
  <c r="AB870" i="2" s="1"/>
  <c r="AA846" i="2"/>
  <c r="AB846" i="2" s="1"/>
  <c r="AA822" i="2"/>
  <c r="AB822" i="2" s="1"/>
  <c r="AA798" i="2"/>
  <c r="AB798" i="2" s="1"/>
  <c r="AA774" i="2"/>
  <c r="AB774" i="2" s="1"/>
  <c r="AA750" i="2"/>
  <c r="AB750" i="2" s="1"/>
  <c r="AA726" i="2"/>
  <c r="AB726" i="2" s="1"/>
  <c r="AA702" i="2"/>
  <c r="AB702" i="2" s="1"/>
  <c r="AA678" i="2"/>
  <c r="AB678" i="2" s="1"/>
  <c r="AA654" i="2"/>
  <c r="AB654" i="2" s="1"/>
  <c r="AA630" i="2"/>
  <c r="AB630" i="2" s="1"/>
  <c r="AA606" i="2"/>
  <c r="AB606" i="2" s="1"/>
  <c r="AA582" i="2"/>
  <c r="AB582" i="2" s="1"/>
  <c r="AA558" i="2"/>
  <c r="AB558" i="2" s="1"/>
  <c r="AA534" i="2"/>
  <c r="AB534" i="2" s="1"/>
  <c r="AA510" i="2"/>
  <c r="Z510" i="2" s="1"/>
  <c r="AA486" i="2"/>
  <c r="AB486" i="2" s="1"/>
  <c r="AA462" i="2"/>
  <c r="AB462" i="2" s="1"/>
  <c r="AA438" i="2"/>
  <c r="Z438" i="2" s="1"/>
  <c r="AA414" i="2"/>
  <c r="AB414" i="2" s="1"/>
  <c r="AA390" i="2"/>
  <c r="AB390" i="2" s="1"/>
  <c r="AA366" i="2"/>
  <c r="AB366" i="2" s="1"/>
  <c r="AA342" i="2"/>
  <c r="AB342" i="2" s="1"/>
  <c r="AA318" i="2"/>
  <c r="AB318" i="2" s="1"/>
  <c r="AA294" i="2"/>
  <c r="AB294" i="2" s="1"/>
  <c r="AA270" i="2"/>
  <c r="AB270" i="2" s="1"/>
  <c r="AA246" i="2"/>
  <c r="AB246" i="2" s="1"/>
  <c r="AA222" i="2"/>
  <c r="AB222" i="2" s="1"/>
  <c r="AA198" i="2"/>
  <c r="AB198" i="2" s="1"/>
  <c r="AA186" i="2"/>
  <c r="Y186" i="2" s="1"/>
  <c r="AA162" i="2"/>
  <c r="Y162" i="2" s="1"/>
  <c r="AA138" i="2"/>
  <c r="AB138" i="2" s="1"/>
  <c r="AA114" i="2"/>
  <c r="Z114" i="2" s="1"/>
  <c r="AA78" i="2"/>
  <c r="AB78" i="2" s="1"/>
  <c r="AA54" i="2"/>
  <c r="AB54" i="2" s="1"/>
  <c r="AA30" i="2"/>
  <c r="Y30" i="2" s="1"/>
  <c r="AA6" i="2"/>
  <c r="AB6" i="2" s="1"/>
  <c r="AB847" i="2"/>
  <c r="AB775" i="2"/>
  <c r="AB1050" i="2"/>
  <c r="AB1182" i="2"/>
  <c r="AB1026" i="2"/>
  <c r="AB966" i="2"/>
  <c r="AB438" i="2"/>
  <c r="AB162" i="2"/>
  <c r="AA1288" i="2"/>
  <c r="AB1288" i="2" s="1"/>
  <c r="AA1228" i="2"/>
  <c r="AB1228" i="2" s="1"/>
  <c r="AA1168" i="2"/>
  <c r="Z1168" i="2" s="1"/>
  <c r="AA1132" i="2"/>
  <c r="AB1132" i="2" s="1"/>
  <c r="AA1120" i="2"/>
  <c r="AB1120" i="2" s="1"/>
  <c r="AA1108" i="2"/>
  <c r="AB1108" i="2" s="1"/>
  <c r="AA1096" i="2"/>
  <c r="AB1096" i="2" s="1"/>
  <c r="AA1084" i="2"/>
  <c r="AB1084" i="2" s="1"/>
  <c r="AA1072" i="2"/>
  <c r="AB1072" i="2" s="1"/>
  <c r="AA1060" i="2"/>
  <c r="Z1060" i="2" s="1"/>
  <c r="AA1048" i="2"/>
  <c r="AB1048" i="2" s="1"/>
  <c r="AA1036" i="2"/>
  <c r="AB1036" i="2" s="1"/>
  <c r="AA1024" i="2"/>
  <c r="Z1024" i="2" s="1"/>
  <c r="AA1012" i="2"/>
  <c r="Z1012" i="2" s="1"/>
  <c r="AA1000" i="2"/>
  <c r="AB1000" i="2" s="1"/>
  <c r="AA988" i="2"/>
  <c r="AB988" i="2" s="1"/>
  <c r="AA976" i="2"/>
  <c r="AB976" i="2" s="1"/>
  <c r="AA964" i="2"/>
  <c r="AB964" i="2" s="1"/>
  <c r="AA952" i="2"/>
  <c r="AB952" i="2" s="1"/>
  <c r="AA940" i="2"/>
  <c r="AB940" i="2" s="1"/>
  <c r="AA928" i="2"/>
  <c r="AB928" i="2" s="1"/>
  <c r="AA916" i="2"/>
  <c r="AA904" i="2"/>
  <c r="AB904" i="2" s="1"/>
  <c r="AA892" i="2"/>
  <c r="AB892" i="2" s="1"/>
  <c r="AA880" i="2"/>
  <c r="AB880" i="2" s="1"/>
  <c r="AA868" i="2"/>
  <c r="AB868" i="2" s="1"/>
  <c r="AA856" i="2"/>
  <c r="AB856" i="2" s="1"/>
  <c r="AA844" i="2"/>
  <c r="AB844" i="2" s="1"/>
  <c r="AA832" i="2"/>
  <c r="Z832" i="2" s="1"/>
  <c r="AA820" i="2"/>
  <c r="AB820" i="2" s="1"/>
  <c r="AA808" i="2"/>
  <c r="AB808" i="2" s="1"/>
  <c r="AA796" i="2"/>
  <c r="AB796" i="2" s="1"/>
  <c r="AA784" i="2"/>
  <c r="AB784" i="2" s="1"/>
  <c r="AA772" i="2"/>
  <c r="AB772" i="2" s="1"/>
  <c r="AA760" i="2"/>
  <c r="AB760" i="2" s="1"/>
  <c r="AA748" i="2"/>
  <c r="AB748" i="2" s="1"/>
  <c r="AA736" i="2"/>
  <c r="Z736" i="2" s="1"/>
  <c r="AA724" i="2"/>
  <c r="AB724" i="2" s="1"/>
  <c r="AA712" i="2"/>
  <c r="AB712" i="2" s="1"/>
  <c r="AA700" i="2"/>
  <c r="AB700" i="2" s="1"/>
  <c r="AA688" i="2"/>
  <c r="Z688" i="2" s="1"/>
  <c r="AA676" i="2"/>
  <c r="AB676" i="2" s="1"/>
  <c r="AA664" i="2"/>
  <c r="Z664" i="2" s="1"/>
  <c r="AA652" i="2"/>
  <c r="AB652" i="2" s="1"/>
  <c r="AA640" i="2"/>
  <c r="AB640" i="2" s="1"/>
  <c r="AA628" i="2"/>
  <c r="Z628" i="2" s="1"/>
  <c r="AA616" i="2"/>
  <c r="Z616" i="2" s="1"/>
  <c r="AA604" i="2"/>
  <c r="AB604" i="2" s="1"/>
  <c r="AA592" i="2"/>
  <c r="AB592" i="2" s="1"/>
  <c r="AA580" i="2"/>
  <c r="Z580" i="2" s="1"/>
  <c r="AA568" i="2"/>
  <c r="AB568" i="2" s="1"/>
  <c r="AA556" i="2"/>
  <c r="AB556" i="2" s="1"/>
  <c r="AA544" i="2"/>
  <c r="AB544" i="2" s="1"/>
  <c r="AA532" i="2"/>
  <c r="AB532" i="2" s="1"/>
  <c r="AA520" i="2"/>
  <c r="AB520" i="2" s="1"/>
  <c r="AA508" i="2"/>
  <c r="AB508" i="2" s="1"/>
  <c r="AA496" i="2"/>
  <c r="AB496" i="2" s="1"/>
  <c r="AA484" i="2"/>
  <c r="AB484" i="2" s="1"/>
  <c r="AB439" i="2"/>
  <c r="AB1302" i="2"/>
  <c r="AB1002" i="2"/>
  <c r="AA1276" i="2"/>
  <c r="AB1276" i="2" s="1"/>
  <c r="AA1216" i="2"/>
  <c r="AA1144" i="2"/>
  <c r="AB1144" i="2" s="1"/>
  <c r="AB999" i="2"/>
  <c r="AB891" i="2"/>
  <c r="AB255" i="2"/>
  <c r="AA1336" i="2"/>
  <c r="AB1336" i="2" s="1"/>
  <c r="AA1300" i="2"/>
  <c r="Z1300" i="2" s="1"/>
  <c r="AA1264" i="2"/>
  <c r="AB1264" i="2" s="1"/>
  <c r="AA1204" i="2"/>
  <c r="AB1204" i="2" s="1"/>
  <c r="AA1156" i="2"/>
  <c r="AB1156" i="2" s="1"/>
  <c r="AB1335" i="2"/>
  <c r="AB1119" i="2"/>
  <c r="AB1059" i="2"/>
  <c r="AB687" i="2"/>
  <c r="AB327" i="2"/>
  <c r="AB1290" i="2"/>
  <c r="AB1158" i="2"/>
  <c r="AB1014" i="2"/>
  <c r="AA1324" i="2"/>
  <c r="AB1324" i="2" s="1"/>
  <c r="AA1252" i="2"/>
  <c r="AB1252" i="2" s="1"/>
  <c r="AA1192" i="2"/>
  <c r="Z1192" i="2" s="1"/>
  <c r="AB1035" i="2"/>
  <c r="AB915" i="2"/>
  <c r="AB867" i="2"/>
  <c r="AB579" i="2"/>
  <c r="AB471" i="2"/>
  <c r="AB279" i="2"/>
  <c r="AB171" i="2"/>
  <c r="AB3" i="2"/>
  <c r="AB1183" i="2"/>
  <c r="AB151" i="2"/>
  <c r="AB1206" i="2"/>
  <c r="AB1062" i="2"/>
  <c r="AB930" i="2"/>
  <c r="AA1312" i="2"/>
  <c r="Z1312" i="2" s="1"/>
  <c r="AA1240" i="2"/>
  <c r="AB1240" i="2" s="1"/>
  <c r="AA1180" i="2"/>
  <c r="Z1180" i="2" s="1"/>
  <c r="AB735" i="2"/>
  <c r="AB675" i="2"/>
  <c r="AB627" i="2"/>
  <c r="AB339" i="2"/>
  <c r="AB291" i="2"/>
  <c r="AB183" i="2"/>
  <c r="AB135" i="2"/>
  <c r="AB1170" i="2"/>
  <c r="AB1038" i="2"/>
  <c r="AB186" i="2"/>
  <c r="AB19" i="2"/>
  <c r="AA472" i="2"/>
  <c r="Z472" i="2" s="1"/>
  <c r="AA460" i="2"/>
  <c r="AB460" i="2" s="1"/>
  <c r="AA448" i="2"/>
  <c r="AB448" i="2" s="1"/>
  <c r="AA436" i="2"/>
  <c r="AB436" i="2" s="1"/>
  <c r="AA424" i="2"/>
  <c r="AB424" i="2" s="1"/>
  <c r="AA412" i="2"/>
  <c r="AB412" i="2" s="1"/>
  <c r="AA400" i="2"/>
  <c r="Z400" i="2" s="1"/>
  <c r="AA388" i="2"/>
  <c r="AB388" i="2" s="1"/>
  <c r="AA376" i="2"/>
  <c r="AB376" i="2" s="1"/>
  <c r="AA364" i="2"/>
  <c r="AB364" i="2" s="1"/>
  <c r="AA352" i="2"/>
  <c r="AB352" i="2" s="1"/>
  <c r="AA340" i="2"/>
  <c r="AA328" i="2"/>
  <c r="AB328" i="2" s="1"/>
  <c r="AA316" i="2"/>
  <c r="AB316" i="2" s="1"/>
  <c r="AA304" i="2"/>
  <c r="AB304" i="2" s="1"/>
  <c r="AA292" i="2"/>
  <c r="AB292" i="2" s="1"/>
  <c r="AA280" i="2"/>
  <c r="AB280" i="2" s="1"/>
  <c r="AA268" i="2"/>
  <c r="AB268" i="2" s="1"/>
  <c r="AA256" i="2"/>
  <c r="AB256" i="2" s="1"/>
  <c r="AA244" i="2"/>
  <c r="AB244" i="2" s="1"/>
  <c r="AA232" i="2"/>
  <c r="AB232" i="2" s="1"/>
  <c r="AA1337" i="2"/>
  <c r="AB1337" i="2" s="1"/>
  <c r="AA1325" i="2"/>
  <c r="AB1325" i="2" s="1"/>
  <c r="AA1313" i="2"/>
  <c r="AB1313" i="2" s="1"/>
  <c r="AA1301" i="2"/>
  <c r="AB1301" i="2" s="1"/>
  <c r="AA1289" i="2"/>
  <c r="AB1289" i="2" s="1"/>
  <c r="AA1277" i="2"/>
  <c r="AA1265" i="2"/>
  <c r="AB1265" i="2" s="1"/>
  <c r="AA1253" i="2"/>
  <c r="AB1253" i="2" s="1"/>
  <c r="AA1241" i="2"/>
  <c r="AB1241" i="2" s="1"/>
  <c r="AA1229" i="2"/>
  <c r="AB1229" i="2" s="1"/>
  <c r="AA1217" i="2"/>
  <c r="Z1217" i="2" s="1"/>
  <c r="AA1205" i="2"/>
  <c r="AB1205" i="2" s="1"/>
  <c r="AA1193" i="2"/>
  <c r="Z1193" i="2" s="1"/>
  <c r="AA1181" i="2"/>
  <c r="AB1181" i="2" s="1"/>
  <c r="AA220" i="2"/>
  <c r="AB220" i="2" s="1"/>
  <c r="AA208" i="2"/>
  <c r="AB208" i="2" s="1"/>
  <c r="AA196" i="2"/>
  <c r="AB196" i="2" s="1"/>
  <c r="AA184" i="2"/>
  <c r="AB184" i="2" s="1"/>
  <c r="AA172" i="2"/>
  <c r="AB172" i="2" s="1"/>
  <c r="AA160" i="2"/>
  <c r="AB160" i="2" s="1"/>
  <c r="AA148" i="2"/>
  <c r="AB148" i="2" s="1"/>
  <c r="AA136" i="2"/>
  <c r="AB136" i="2" s="1"/>
  <c r="AA124" i="2"/>
  <c r="Z124" i="2" s="1"/>
  <c r="AA112" i="2"/>
  <c r="AB112" i="2" s="1"/>
  <c r="AA100" i="2"/>
  <c r="AB100" i="2" s="1"/>
  <c r="AA88" i="2"/>
  <c r="AB88" i="2" s="1"/>
  <c r="AA76" i="2"/>
  <c r="AB76" i="2" s="1"/>
  <c r="AA64" i="2"/>
  <c r="AB64" i="2" s="1"/>
  <c r="AA52" i="2"/>
  <c r="AB52" i="2" s="1"/>
  <c r="AA40" i="2"/>
  <c r="Z40" i="2" s="1"/>
  <c r="AA28" i="2"/>
  <c r="AB28" i="2" s="1"/>
  <c r="AA16" i="2"/>
  <c r="Z16" i="2" s="1"/>
  <c r="AA4" i="2"/>
  <c r="AB4" i="2" s="1"/>
  <c r="AA1334" i="2"/>
  <c r="Z1334" i="2" s="1"/>
  <c r="AA1274" i="2"/>
  <c r="AB1274" i="2" s="1"/>
  <c r="AA1214" i="2"/>
  <c r="AA1154" i="2"/>
  <c r="AB1154" i="2" s="1"/>
  <c r="AA1094" i="2"/>
  <c r="AB1094" i="2" s="1"/>
  <c r="AA1034" i="2"/>
  <c r="AB1034" i="2" s="1"/>
  <c r="AA974" i="2"/>
  <c r="AB974" i="2" s="1"/>
  <c r="AA914" i="2"/>
  <c r="AB914" i="2" s="1"/>
  <c r="AA854" i="2"/>
  <c r="AB854" i="2" s="1"/>
  <c r="AA794" i="2"/>
  <c r="AB794" i="2" s="1"/>
  <c r="AA734" i="2"/>
  <c r="AB734" i="2" s="1"/>
  <c r="AA674" i="2"/>
  <c r="AB674" i="2" s="1"/>
  <c r="AA614" i="2"/>
  <c r="Y614" i="2" s="1"/>
  <c r="AA554" i="2"/>
  <c r="AB554" i="2" s="1"/>
  <c r="AA470" i="2"/>
  <c r="AB470" i="2" s="1"/>
  <c r="AA194" i="2"/>
  <c r="AB194" i="2" s="1"/>
  <c r="AA1310" i="2"/>
  <c r="AB1310" i="2" s="1"/>
  <c r="AA1250" i="2"/>
  <c r="AB1250" i="2" s="1"/>
  <c r="AA1190" i="2"/>
  <c r="AB1190" i="2" s="1"/>
  <c r="AA1130" i="2"/>
  <c r="AB1130" i="2" s="1"/>
  <c r="AA1070" i="2"/>
  <c r="AA1010" i="2"/>
  <c r="AB1010" i="2" s="1"/>
  <c r="AA950" i="2"/>
  <c r="AB950" i="2" s="1"/>
  <c r="AA890" i="2"/>
  <c r="AB890" i="2" s="1"/>
  <c r="AA830" i="2"/>
  <c r="AB830" i="2" s="1"/>
  <c r="AA770" i="2"/>
  <c r="AB770" i="2" s="1"/>
  <c r="AA710" i="2"/>
  <c r="AB710" i="2" s="1"/>
  <c r="AA650" i="2"/>
  <c r="AB650" i="2" s="1"/>
  <c r="AA590" i="2"/>
  <c r="Z590" i="2" s="1"/>
  <c r="AA530" i="2"/>
  <c r="AB530" i="2" s="1"/>
  <c r="AA494" i="2"/>
  <c r="AB494" i="2" s="1"/>
  <c r="AA434" i="2"/>
  <c r="AA386" i="2"/>
  <c r="Z386" i="2" s="1"/>
  <c r="AA338" i="2"/>
  <c r="AB338" i="2" s="1"/>
  <c r="AA290" i="2"/>
  <c r="AB290" i="2" s="1"/>
  <c r="AA242" i="2"/>
  <c r="AB242" i="2" s="1"/>
  <c r="AA170" i="2"/>
  <c r="AB170" i="2" s="1"/>
  <c r="AA122" i="2"/>
  <c r="AB122" i="2" s="1"/>
  <c r="AA74" i="2"/>
  <c r="AB74" i="2" s="1"/>
  <c r="AA38" i="2"/>
  <c r="AB38" i="2" s="1"/>
  <c r="AA1322" i="2"/>
  <c r="AB1322" i="2" s="1"/>
  <c r="AA1262" i="2"/>
  <c r="AB1262" i="2" s="1"/>
  <c r="AA1202" i="2"/>
  <c r="Z1202" i="2" s="1"/>
  <c r="AA1142" i="2"/>
  <c r="AB1142" i="2" s="1"/>
  <c r="AA1082" i="2"/>
  <c r="AB1082" i="2" s="1"/>
  <c r="AA1022" i="2"/>
  <c r="Y1022" i="2" s="1"/>
  <c r="AA962" i="2"/>
  <c r="AB962" i="2" s="1"/>
  <c r="AA902" i="2"/>
  <c r="AB902" i="2" s="1"/>
  <c r="AA842" i="2"/>
  <c r="AB842" i="2" s="1"/>
  <c r="AA782" i="2"/>
  <c r="AB782" i="2" s="1"/>
  <c r="AA722" i="2"/>
  <c r="AB722" i="2" s="1"/>
  <c r="AA662" i="2"/>
  <c r="AB662" i="2" s="1"/>
  <c r="AA602" i="2"/>
  <c r="AB602" i="2" s="1"/>
  <c r="AA542" i="2"/>
  <c r="AB542" i="2" s="1"/>
  <c r="AA482" i="2"/>
  <c r="Z482" i="2" s="1"/>
  <c r="AA422" i="2"/>
  <c r="AB422" i="2" s="1"/>
  <c r="AA374" i="2"/>
  <c r="AB374" i="2" s="1"/>
  <c r="AA326" i="2"/>
  <c r="AB326" i="2" s="1"/>
  <c r="AA278" i="2"/>
  <c r="Y278" i="2" s="1"/>
  <c r="AA230" i="2"/>
  <c r="AB230" i="2" s="1"/>
  <c r="AA182" i="2"/>
  <c r="AB182" i="2" s="1"/>
  <c r="AA134" i="2"/>
  <c r="Y134" i="2" s="1"/>
  <c r="AA86" i="2"/>
  <c r="AB86" i="2" s="1"/>
  <c r="AA26" i="2"/>
  <c r="Y26" i="2" s="1"/>
  <c r="AA1286" i="2"/>
  <c r="AB1286" i="2" s="1"/>
  <c r="AA1226" i="2"/>
  <c r="AB1226" i="2" s="1"/>
  <c r="AA1166" i="2"/>
  <c r="AB1166" i="2" s="1"/>
  <c r="AA1106" i="2"/>
  <c r="AB1106" i="2" s="1"/>
  <c r="AA1046" i="2"/>
  <c r="AB1046" i="2" s="1"/>
  <c r="AA986" i="2"/>
  <c r="AB986" i="2" s="1"/>
  <c r="AA926" i="2"/>
  <c r="AB926" i="2" s="1"/>
  <c r="AA866" i="2"/>
  <c r="AB866" i="2" s="1"/>
  <c r="AA806" i="2"/>
  <c r="AB806" i="2" s="1"/>
  <c r="AA746" i="2"/>
  <c r="AB746" i="2" s="1"/>
  <c r="AA686" i="2"/>
  <c r="AB686" i="2" s="1"/>
  <c r="AA638" i="2"/>
  <c r="AB638" i="2" s="1"/>
  <c r="AA578" i="2"/>
  <c r="AB578" i="2" s="1"/>
  <c r="AA518" i="2"/>
  <c r="AB518" i="2" s="1"/>
  <c r="AA446" i="2"/>
  <c r="Z446" i="2" s="1"/>
  <c r="AA398" i="2"/>
  <c r="AA350" i="2"/>
  <c r="AB350" i="2" s="1"/>
  <c r="AA302" i="2"/>
  <c r="Y302" i="2" s="1"/>
  <c r="AA254" i="2"/>
  <c r="AB254" i="2" s="1"/>
  <c r="AA206" i="2"/>
  <c r="AB206" i="2" s="1"/>
  <c r="AA146" i="2"/>
  <c r="AB146" i="2" s="1"/>
  <c r="AA98" i="2"/>
  <c r="AB98" i="2" s="1"/>
  <c r="AA50" i="2"/>
  <c r="AB50" i="2" s="1"/>
  <c r="AA14" i="2"/>
  <c r="AB14" i="2" s="1"/>
  <c r="AA1298" i="2"/>
  <c r="AB1298" i="2" s="1"/>
  <c r="AA1238" i="2"/>
  <c r="AB1238" i="2" s="1"/>
  <c r="AA1178" i="2"/>
  <c r="AB1178" i="2" s="1"/>
  <c r="AA1118" i="2"/>
  <c r="Z1118" i="2" s="1"/>
  <c r="AA1058" i="2"/>
  <c r="Y1058" i="2" s="1"/>
  <c r="AA998" i="2"/>
  <c r="AB998" i="2" s="1"/>
  <c r="AA938" i="2"/>
  <c r="AB938" i="2" s="1"/>
  <c r="AA878" i="2"/>
  <c r="AB878" i="2" s="1"/>
  <c r="AA818" i="2"/>
  <c r="AB818" i="2" s="1"/>
  <c r="AA758" i="2"/>
  <c r="AB758" i="2" s="1"/>
  <c r="AA698" i="2"/>
  <c r="AB698" i="2" s="1"/>
  <c r="AA626" i="2"/>
  <c r="AB626" i="2" s="1"/>
  <c r="AA566" i="2"/>
  <c r="AB566" i="2" s="1"/>
  <c r="AA506" i="2"/>
  <c r="AA458" i="2"/>
  <c r="AB458" i="2" s="1"/>
  <c r="AA410" i="2"/>
  <c r="AB410" i="2" s="1"/>
  <c r="AA362" i="2"/>
  <c r="AB362" i="2" s="1"/>
  <c r="AA314" i="2"/>
  <c r="AB314" i="2" s="1"/>
  <c r="AA266" i="2"/>
  <c r="AB266" i="2" s="1"/>
  <c r="AA218" i="2"/>
  <c r="AB218" i="2" s="1"/>
  <c r="AA158" i="2"/>
  <c r="AB158" i="2" s="1"/>
  <c r="AA110" i="2"/>
  <c r="AB110" i="2" s="1"/>
  <c r="AA62" i="2"/>
  <c r="AB62" i="2" s="1"/>
  <c r="AA2" i="2"/>
  <c r="AB2" i="2" s="1"/>
  <c r="Y1243" i="2"/>
  <c r="Y1183" i="2"/>
  <c r="Z1183" i="2"/>
  <c r="Z847" i="2"/>
  <c r="Y847" i="2"/>
  <c r="Z1290" i="2"/>
  <c r="Y1290" i="2"/>
  <c r="Z1206" i="2"/>
  <c r="Y1206" i="2"/>
  <c r="Z1158" i="2"/>
  <c r="Y1158" i="2"/>
  <c r="Z1026" i="2"/>
  <c r="Y1026" i="2"/>
  <c r="Z930" i="2"/>
  <c r="Y930" i="2"/>
  <c r="Z162" i="2"/>
  <c r="Z66" i="2"/>
  <c r="Z1059" i="2"/>
  <c r="Y1059" i="2"/>
  <c r="Z439" i="2"/>
  <c r="Y439" i="2"/>
  <c r="Y151" i="2"/>
  <c r="Z151" i="2"/>
  <c r="Z19" i="2"/>
  <c r="Y19" i="2"/>
  <c r="Z1119" i="2"/>
  <c r="Y1119" i="2"/>
  <c r="Z687" i="2"/>
  <c r="Y687" i="2"/>
  <c r="Z471" i="2"/>
  <c r="Y471" i="2"/>
  <c r="Z339" i="2"/>
  <c r="Y339" i="2"/>
  <c r="Z291" i="2"/>
  <c r="Y291" i="2"/>
  <c r="Z3" i="2"/>
  <c r="Y3" i="2"/>
  <c r="AA1333" i="2"/>
  <c r="AB1333" i="2" s="1"/>
  <c r="AA1321" i="2"/>
  <c r="AB1321" i="2" s="1"/>
  <c r="AA1309" i="2"/>
  <c r="AB1309" i="2" s="1"/>
  <c r="AA1297" i="2"/>
  <c r="AB1297" i="2" s="1"/>
  <c r="AA1285" i="2"/>
  <c r="AB1285" i="2" s="1"/>
  <c r="AA1273" i="2"/>
  <c r="AB1273" i="2" s="1"/>
  <c r="AA1261" i="2"/>
  <c r="AB1261" i="2" s="1"/>
  <c r="AA1249" i="2"/>
  <c r="AB1249" i="2" s="1"/>
  <c r="AA1237" i="2"/>
  <c r="AB1237" i="2" s="1"/>
  <c r="AA1225" i="2"/>
  <c r="AB1225" i="2" s="1"/>
  <c r="AA1213" i="2"/>
  <c r="AA1201" i="2"/>
  <c r="AB1201" i="2" s="1"/>
  <c r="AA1189" i="2"/>
  <c r="AA1177" i="2"/>
  <c r="AB1177" i="2" s="1"/>
  <c r="AA1165" i="2"/>
  <c r="AB1165" i="2" s="1"/>
  <c r="AA1153" i="2"/>
  <c r="AB1153" i="2" s="1"/>
  <c r="AA1141" i="2"/>
  <c r="AB1141" i="2" s="1"/>
  <c r="AA1129" i="2"/>
  <c r="AB1129" i="2" s="1"/>
  <c r="AA1117" i="2"/>
  <c r="AB1117" i="2" s="1"/>
  <c r="AA457" i="2"/>
  <c r="AB457" i="2" s="1"/>
  <c r="AA1332" i="2"/>
  <c r="AA1320" i="2"/>
  <c r="AB1320" i="2" s="1"/>
  <c r="AA1308" i="2"/>
  <c r="AB1308" i="2" s="1"/>
  <c r="AA1296" i="2"/>
  <c r="AB1296" i="2" s="1"/>
  <c r="AA1284" i="2"/>
  <c r="AB1284" i="2" s="1"/>
  <c r="AA1272" i="2"/>
  <c r="AB1272" i="2" s="1"/>
  <c r="AA1260" i="2"/>
  <c r="AA1248" i="2"/>
  <c r="AB1248" i="2" s="1"/>
  <c r="AA1236" i="2"/>
  <c r="AB1236" i="2" s="1"/>
  <c r="AA1224" i="2"/>
  <c r="AB1224" i="2" s="1"/>
  <c r="AA1212" i="2"/>
  <c r="AB1212" i="2" s="1"/>
  <c r="AA1200" i="2"/>
  <c r="AB1200" i="2" s="1"/>
  <c r="AA1188" i="2"/>
  <c r="AB1188" i="2" s="1"/>
  <c r="AA1176" i="2"/>
  <c r="AA1164" i="2"/>
  <c r="AA1152" i="2"/>
  <c r="AB1152" i="2" s="1"/>
  <c r="AA1140" i="2"/>
  <c r="AB1140" i="2" s="1"/>
  <c r="AA1128" i="2"/>
  <c r="AA1116" i="2"/>
  <c r="AB1116" i="2" s="1"/>
  <c r="AA1104" i="2"/>
  <c r="AB1104" i="2" s="1"/>
  <c r="AA1092" i="2"/>
  <c r="AB1092" i="2" s="1"/>
  <c r="AA1080" i="2"/>
  <c r="AB1080" i="2" s="1"/>
  <c r="AA1068" i="2"/>
  <c r="AA1056" i="2"/>
  <c r="AB1056" i="2" s="1"/>
  <c r="AA1044" i="2"/>
  <c r="AB1044" i="2" s="1"/>
  <c r="AA1032" i="2"/>
  <c r="AB1032" i="2" s="1"/>
  <c r="Z1255" i="2"/>
  <c r="Y1255" i="2"/>
  <c r="Z1302" i="2"/>
  <c r="Y1302" i="2"/>
  <c r="Z1170" i="2"/>
  <c r="Y1170" i="2"/>
  <c r="Z1062" i="2"/>
  <c r="Y1062" i="2"/>
  <c r="Z1038" i="2"/>
  <c r="Y1038" i="2"/>
  <c r="Z1014" i="2"/>
  <c r="Y1014" i="2"/>
  <c r="Z966" i="2"/>
  <c r="Y966" i="2"/>
  <c r="Z378" i="2"/>
  <c r="Z186" i="2"/>
  <c r="Z1335" i="2"/>
  <c r="Y1335" i="2"/>
  <c r="Z999" i="2"/>
  <c r="Y999" i="2"/>
  <c r="Z915" i="2"/>
  <c r="Y915" i="2"/>
  <c r="Z867" i="2"/>
  <c r="Y867" i="2"/>
  <c r="Z675" i="2"/>
  <c r="Y675" i="2"/>
  <c r="Z627" i="2"/>
  <c r="Y627" i="2"/>
  <c r="Z579" i="2"/>
  <c r="Y579" i="2"/>
  <c r="Z327" i="2"/>
  <c r="Y327" i="2"/>
  <c r="Z279" i="2"/>
  <c r="Y279" i="2"/>
  <c r="Z255" i="2"/>
  <c r="Y255" i="2"/>
  <c r="Z183" i="2"/>
  <c r="Y183" i="2"/>
  <c r="Z135" i="2"/>
  <c r="Y135" i="2"/>
  <c r="AA1319" i="2"/>
  <c r="AB1319" i="2" s="1"/>
  <c r="AA1307" i="2"/>
  <c r="AB1307" i="2" s="1"/>
  <c r="AA1283" i="2"/>
  <c r="AB1283" i="2" s="1"/>
  <c r="AA1271" i="2"/>
  <c r="AB1271" i="2" s="1"/>
  <c r="AA1247" i="2"/>
  <c r="AB1247" i="2" s="1"/>
  <c r="AA1235" i="2"/>
  <c r="AB1235" i="2" s="1"/>
  <c r="AA1211" i="2"/>
  <c r="AA1199" i="2"/>
  <c r="AB1199" i="2" s="1"/>
  <c r="AA1187" i="2"/>
  <c r="AB1187" i="2" s="1"/>
  <c r="AA1163" i="2"/>
  <c r="AB1163" i="2" s="1"/>
  <c r="AA1151" i="2"/>
  <c r="AB1151" i="2" s="1"/>
  <c r="AA1127" i="2"/>
  <c r="AB1127" i="2" s="1"/>
  <c r="AA1103" i="2"/>
  <c r="AB1103" i="2" s="1"/>
  <c r="AA1091" i="2"/>
  <c r="AA1079" i="2"/>
  <c r="AB1079" i="2" s="1"/>
  <c r="AA1055" i="2"/>
  <c r="AB1055" i="2" s="1"/>
  <c r="AA1031" i="2"/>
  <c r="AA1019" i="2"/>
  <c r="AA995" i="2"/>
  <c r="AB995" i="2" s="1"/>
  <c r="AA983" i="2"/>
  <c r="AB983" i="2" s="1"/>
  <c r="AA959" i="2"/>
  <c r="AA947" i="2"/>
  <c r="AB947" i="2" s="1"/>
  <c r="AA923" i="2"/>
  <c r="AB923" i="2" s="1"/>
  <c r="AA911" i="2"/>
  <c r="AA899" i="2"/>
  <c r="AB899" i="2" s="1"/>
  <c r="AA875" i="2"/>
  <c r="AA863" i="2"/>
  <c r="AB863" i="2" s="1"/>
  <c r="AA839" i="2"/>
  <c r="AB839" i="2" s="1"/>
  <c r="AA815" i="2"/>
  <c r="AB815" i="2" s="1"/>
  <c r="AA803" i="2"/>
  <c r="AB803" i="2" s="1"/>
  <c r="AA779" i="2"/>
  <c r="AB779" i="2" s="1"/>
  <c r="AA767" i="2"/>
  <c r="AB767" i="2" s="1"/>
  <c r="AA743" i="2"/>
  <c r="AA731" i="2"/>
  <c r="AA707" i="2"/>
  <c r="AB707" i="2" s="1"/>
  <c r="AA695" i="2"/>
  <c r="AB695" i="2" s="1"/>
  <c r="AA671" i="2"/>
  <c r="AB671" i="2" s="1"/>
  <c r="AA659" i="2"/>
  <c r="AB659" i="2" s="1"/>
  <c r="AA635" i="2"/>
  <c r="AB635" i="2" s="1"/>
  <c r="AA623" i="2"/>
  <c r="AB623" i="2" s="1"/>
  <c r="AA599" i="2"/>
  <c r="AB599" i="2" s="1"/>
  <c r="AA587" i="2"/>
  <c r="AB587" i="2" s="1"/>
  <c r="AA563" i="2"/>
  <c r="AB563" i="2" s="1"/>
  <c r="AA539" i="2"/>
  <c r="AB539" i="2" s="1"/>
  <c r="AA527" i="2"/>
  <c r="AA503" i="2"/>
  <c r="AB503" i="2" s="1"/>
  <c r="AA491" i="2"/>
  <c r="AB491" i="2" s="1"/>
  <c r="AA467" i="2"/>
  <c r="AB467" i="2" s="1"/>
  <c r="AA455" i="2"/>
  <c r="AA431" i="2"/>
  <c r="AB431" i="2" s="1"/>
  <c r="AA419" i="2"/>
  <c r="AB419" i="2" s="1"/>
  <c r="AA395" i="2"/>
  <c r="AA371" i="2"/>
  <c r="AB371" i="2" s="1"/>
  <c r="AA359" i="2"/>
  <c r="AB359" i="2" s="1"/>
  <c r="AA335" i="2"/>
  <c r="AB335" i="2" s="1"/>
  <c r="AA323" i="2"/>
  <c r="AB323" i="2" s="1"/>
  <c r="AA299" i="2"/>
  <c r="AA287" i="2"/>
  <c r="AB287" i="2" s="1"/>
  <c r="AA263" i="2"/>
  <c r="AB263" i="2" s="1"/>
  <c r="AA251" i="2"/>
  <c r="AB251" i="2" s="1"/>
  <c r="AA227" i="2"/>
  <c r="AB227" i="2" s="1"/>
  <c r="AA215" i="2"/>
  <c r="AB215" i="2" s="1"/>
  <c r="AA191" i="2"/>
  <c r="AB191" i="2" s="1"/>
  <c r="AA179" i="2"/>
  <c r="AB179" i="2" s="1"/>
  <c r="AA155" i="2"/>
  <c r="AB155" i="2" s="1"/>
  <c r="AA143" i="2"/>
  <c r="AB143" i="2" s="1"/>
  <c r="AA119" i="2"/>
  <c r="AB119" i="2" s="1"/>
  <c r="AA107" i="2"/>
  <c r="AB107" i="2" s="1"/>
  <c r="AA83" i="2"/>
  <c r="AB83" i="2" s="1"/>
  <c r="AA71" i="2"/>
  <c r="AB71" i="2" s="1"/>
  <c r="AA47" i="2"/>
  <c r="AA35" i="2"/>
  <c r="AB35" i="2" s="1"/>
  <c r="AA23" i="2"/>
  <c r="AB23" i="2" s="1"/>
  <c r="Z1219" i="2"/>
  <c r="Y1219" i="2"/>
  <c r="Z1182" i="2"/>
  <c r="Y1182" i="2"/>
  <c r="Z1050" i="2"/>
  <c r="Y1050" i="2"/>
  <c r="Z1002" i="2"/>
  <c r="Y1002" i="2"/>
  <c r="Z498" i="2"/>
  <c r="Y498" i="2"/>
  <c r="Z1035" i="2"/>
  <c r="Y1035" i="2"/>
  <c r="Z891" i="2"/>
  <c r="Y891" i="2"/>
  <c r="Z735" i="2"/>
  <c r="Y735" i="2"/>
  <c r="Z171" i="2"/>
  <c r="Y171" i="2"/>
  <c r="AA1331" i="2"/>
  <c r="AB1331" i="2" s="1"/>
  <c r="AA1295" i="2"/>
  <c r="AA1259" i="2"/>
  <c r="AB1259" i="2" s="1"/>
  <c r="AA1223" i="2"/>
  <c r="AB1223" i="2" s="1"/>
  <c r="AA1175" i="2"/>
  <c r="AB1175" i="2" s="1"/>
  <c r="AA1139" i="2"/>
  <c r="AB1139" i="2" s="1"/>
  <c r="AA1115" i="2"/>
  <c r="AB1115" i="2" s="1"/>
  <c r="AA1067" i="2"/>
  <c r="AB1067" i="2" s="1"/>
  <c r="AA1043" i="2"/>
  <c r="AB1043" i="2" s="1"/>
  <c r="AA1007" i="2"/>
  <c r="AB1007" i="2" s="1"/>
  <c r="AA971" i="2"/>
  <c r="AB971" i="2" s="1"/>
  <c r="AA935" i="2"/>
  <c r="AB935" i="2" s="1"/>
  <c r="AA887" i="2"/>
  <c r="AA851" i="2"/>
  <c r="AB851" i="2" s="1"/>
  <c r="AA827" i="2"/>
  <c r="AB827" i="2" s="1"/>
  <c r="AA791" i="2"/>
  <c r="AA755" i="2"/>
  <c r="AB755" i="2" s="1"/>
  <c r="AA719" i="2"/>
  <c r="AB719" i="2" s="1"/>
  <c r="AA683" i="2"/>
  <c r="AB683" i="2" s="1"/>
  <c r="AA647" i="2"/>
  <c r="AB647" i="2" s="1"/>
  <c r="AA611" i="2"/>
  <c r="AB611" i="2" s="1"/>
  <c r="AA575" i="2"/>
  <c r="AB575" i="2" s="1"/>
  <c r="AA551" i="2"/>
  <c r="AB551" i="2" s="1"/>
  <c r="AA515" i="2"/>
  <c r="AB515" i="2" s="1"/>
  <c r="AA479" i="2"/>
  <c r="AB479" i="2" s="1"/>
  <c r="AA443" i="2"/>
  <c r="AB443" i="2" s="1"/>
  <c r="AA407" i="2"/>
  <c r="AB407" i="2" s="1"/>
  <c r="AA383" i="2"/>
  <c r="AA347" i="2"/>
  <c r="AB347" i="2" s="1"/>
  <c r="AA311" i="2"/>
  <c r="AB311" i="2" s="1"/>
  <c r="AA275" i="2"/>
  <c r="AB275" i="2" s="1"/>
  <c r="AA239" i="2"/>
  <c r="AB239" i="2" s="1"/>
  <c r="AA203" i="2"/>
  <c r="AB203" i="2" s="1"/>
  <c r="AA167" i="2"/>
  <c r="AB167" i="2" s="1"/>
  <c r="AA131" i="2"/>
  <c r="AA95" i="2"/>
  <c r="AA59" i="2"/>
  <c r="AB59" i="2" s="1"/>
  <c r="AA11" i="2"/>
  <c r="AA1020" i="2"/>
  <c r="AB1020" i="2" s="1"/>
  <c r="AA1008" i="2"/>
  <c r="AB1008" i="2" s="1"/>
  <c r="AA996" i="2"/>
  <c r="AA984" i="2"/>
  <c r="AB984" i="2" s="1"/>
  <c r="AA972" i="2"/>
  <c r="AA960" i="2"/>
  <c r="AB960" i="2" s="1"/>
  <c r="AA948" i="2"/>
  <c r="AB948" i="2" s="1"/>
  <c r="AA936" i="2"/>
  <c r="AB936" i="2" s="1"/>
  <c r="AA924" i="2"/>
  <c r="AB924" i="2" s="1"/>
  <c r="AA912" i="2"/>
  <c r="AB912" i="2" s="1"/>
  <c r="AA900" i="2"/>
  <c r="AB900" i="2" s="1"/>
  <c r="AA888" i="2"/>
  <c r="AB888" i="2" s="1"/>
  <c r="AA876" i="2"/>
  <c r="AB876" i="2" s="1"/>
  <c r="AA864" i="2"/>
  <c r="AB864" i="2" s="1"/>
  <c r="AA852" i="2"/>
  <c r="AA840" i="2"/>
  <c r="AA828" i="2"/>
  <c r="AB828" i="2" s="1"/>
  <c r="AA816" i="2"/>
  <c r="AB816" i="2" s="1"/>
  <c r="AA804" i="2"/>
  <c r="AB804" i="2" s="1"/>
  <c r="AA792" i="2"/>
  <c r="AB792" i="2" s="1"/>
  <c r="AA780" i="2"/>
  <c r="AB780" i="2" s="1"/>
  <c r="AA768" i="2"/>
  <c r="AB768" i="2" s="1"/>
  <c r="AA756" i="2"/>
  <c r="AB756" i="2" s="1"/>
  <c r="AA744" i="2"/>
  <c r="AB744" i="2" s="1"/>
  <c r="AA732" i="2"/>
  <c r="AA720" i="2"/>
  <c r="AB720" i="2" s="1"/>
  <c r="AA708" i="2"/>
  <c r="AB708" i="2" s="1"/>
  <c r="AA696" i="2"/>
  <c r="AA684" i="2"/>
  <c r="AB684" i="2" s="1"/>
  <c r="AA672" i="2"/>
  <c r="AB672" i="2" s="1"/>
  <c r="AA660" i="2"/>
  <c r="AB660" i="2" s="1"/>
  <c r="AA648" i="2"/>
  <c r="AA636" i="2"/>
  <c r="AA624" i="2"/>
  <c r="AB624" i="2" s="1"/>
  <c r="AA612" i="2"/>
  <c r="AA600" i="2"/>
  <c r="AB600" i="2" s="1"/>
  <c r="AA588" i="2"/>
  <c r="AA576" i="2"/>
  <c r="AB576" i="2" s="1"/>
  <c r="AA564" i="2"/>
  <c r="AB564" i="2" s="1"/>
  <c r="AA552" i="2"/>
  <c r="AB552" i="2" s="1"/>
  <c r="AA540" i="2"/>
  <c r="AB540" i="2" s="1"/>
  <c r="AA528" i="2"/>
  <c r="AB528" i="2" s="1"/>
  <c r="AA516" i="2"/>
  <c r="AB516" i="2" s="1"/>
  <c r="AA504" i="2"/>
  <c r="AB504" i="2" s="1"/>
  <c r="AA492" i="2"/>
  <c r="AB492" i="2" s="1"/>
  <c r="AA480" i="2"/>
  <c r="AB480" i="2" s="1"/>
  <c r="AA468" i="2"/>
  <c r="AB468" i="2" s="1"/>
  <c r="AA456" i="2"/>
  <c r="AB456" i="2" s="1"/>
  <c r="AA444" i="2"/>
  <c r="AA432" i="2"/>
  <c r="AB432" i="2" s="1"/>
  <c r="AA420" i="2"/>
  <c r="AB420" i="2" s="1"/>
  <c r="AA408" i="2"/>
  <c r="AB408" i="2" s="1"/>
  <c r="AA396" i="2"/>
  <c r="AB396" i="2" s="1"/>
  <c r="AA384" i="2"/>
  <c r="AA372" i="2"/>
  <c r="AB372" i="2" s="1"/>
  <c r="AA360" i="2"/>
  <c r="AB360" i="2" s="1"/>
  <c r="AA348" i="2"/>
  <c r="AB348" i="2" s="1"/>
  <c r="AA336" i="2"/>
  <c r="AB336" i="2" s="1"/>
  <c r="AA324" i="2"/>
  <c r="AB324" i="2" s="1"/>
  <c r="AA312" i="2"/>
  <c r="AB312" i="2" s="1"/>
  <c r="AA300" i="2"/>
  <c r="AB300" i="2" s="1"/>
  <c r="AA288" i="2"/>
  <c r="AA276" i="2"/>
  <c r="AA264" i="2"/>
  <c r="AB264" i="2" s="1"/>
  <c r="AA252" i="2"/>
  <c r="AB252" i="2" s="1"/>
  <c r="AA240" i="2"/>
  <c r="AB240" i="2" s="1"/>
  <c r="AA228" i="2"/>
  <c r="AB228" i="2" s="1"/>
  <c r="AA216" i="2"/>
  <c r="AB216" i="2" s="1"/>
  <c r="AA204" i="2"/>
  <c r="AB204" i="2" s="1"/>
  <c r="AA192" i="2"/>
  <c r="AA180" i="2"/>
  <c r="AA168" i="2"/>
  <c r="AB168" i="2" s="1"/>
  <c r="AA156" i="2"/>
  <c r="AB156" i="2" s="1"/>
  <c r="AA144" i="2"/>
  <c r="AB144" i="2" s="1"/>
  <c r="AA132" i="2"/>
  <c r="AB132" i="2" s="1"/>
  <c r="AA120" i="2"/>
  <c r="AA108" i="2"/>
  <c r="AA96" i="2"/>
  <c r="AB96" i="2" s="1"/>
  <c r="AA84" i="2"/>
  <c r="AA72" i="2"/>
  <c r="AB72" i="2" s="1"/>
  <c r="AA60" i="2"/>
  <c r="AB60" i="2" s="1"/>
  <c r="AA48" i="2"/>
  <c r="AA36" i="2"/>
  <c r="AA24" i="2"/>
  <c r="AB24" i="2" s="1"/>
  <c r="AA12" i="2"/>
  <c r="AB12" i="2" s="1"/>
  <c r="AA1317" i="2"/>
  <c r="AB1317" i="2" s="1"/>
  <c r="AA1305" i="2"/>
  <c r="AB1305" i="2" s="1"/>
  <c r="AA1281" i="2"/>
  <c r="AB1281" i="2" s="1"/>
  <c r="AA1257" i="2"/>
  <c r="AB1257" i="2" s="1"/>
  <c r="AA1245" i="2"/>
  <c r="AA1221" i="2"/>
  <c r="AB1221" i="2" s="1"/>
  <c r="AA1209" i="2"/>
  <c r="AB1209" i="2" s="1"/>
  <c r="AA1185" i="2"/>
  <c r="AB1185" i="2" s="1"/>
  <c r="AA1161" i="2"/>
  <c r="AB1161" i="2" s="1"/>
  <c r="AA1149" i="2"/>
  <c r="AB1149" i="2" s="1"/>
  <c r="AA1125" i="2"/>
  <c r="AB1125" i="2" s="1"/>
  <c r="AA1113" i="2"/>
  <c r="AB1113" i="2" s="1"/>
  <c r="AA1089" i="2"/>
  <c r="AB1089" i="2" s="1"/>
  <c r="AA1077" i="2"/>
  <c r="AB1077" i="2" s="1"/>
  <c r="AA1053" i="2"/>
  <c r="AB1053" i="2" s="1"/>
  <c r="AA1029" i="2"/>
  <c r="AB1029" i="2" s="1"/>
  <c r="AA1017" i="2"/>
  <c r="AB1017" i="2" s="1"/>
  <c r="AA993" i="2"/>
  <c r="AA969" i="2"/>
  <c r="AA957" i="2"/>
  <c r="AB957" i="2" s="1"/>
  <c r="AA933" i="2"/>
  <c r="AB933" i="2" s="1"/>
  <c r="AA921" i="2"/>
  <c r="AA897" i="2"/>
  <c r="AB897" i="2" s="1"/>
  <c r="AA885" i="2"/>
  <c r="AB885" i="2" s="1"/>
  <c r="AA873" i="2"/>
  <c r="AB873" i="2" s="1"/>
  <c r="AA861" i="2"/>
  <c r="AB861" i="2" s="1"/>
  <c r="AA837" i="2"/>
  <c r="AB837" i="2" s="1"/>
  <c r="AA825" i="2"/>
  <c r="AA813" i="2"/>
  <c r="AB813" i="2" s="1"/>
  <c r="AA801" i="2"/>
  <c r="AB801" i="2" s="1"/>
  <c r="AA789" i="2"/>
  <c r="AB789" i="2" s="1"/>
  <c r="AA777" i="2"/>
  <c r="AB777" i="2" s="1"/>
  <c r="AA765" i="2"/>
  <c r="AB765" i="2" s="1"/>
  <c r="AA753" i="2"/>
  <c r="AB753" i="2" s="1"/>
  <c r="AA741" i="2"/>
  <c r="AB741" i="2" s="1"/>
  <c r="AA729" i="2"/>
  <c r="AA1329" i="2"/>
  <c r="AA1293" i="2"/>
  <c r="AB1293" i="2" s="1"/>
  <c r="AA1269" i="2"/>
  <c r="AB1269" i="2" s="1"/>
  <c r="AA1233" i="2"/>
  <c r="AB1233" i="2" s="1"/>
  <c r="AA1197" i="2"/>
  <c r="AB1197" i="2" s="1"/>
  <c r="AA1173" i="2"/>
  <c r="AB1173" i="2" s="1"/>
  <c r="AA1137" i="2"/>
  <c r="AB1137" i="2" s="1"/>
  <c r="AA1101" i="2"/>
  <c r="AB1101" i="2" s="1"/>
  <c r="AA1065" i="2"/>
  <c r="AB1065" i="2" s="1"/>
  <c r="AA1041" i="2"/>
  <c r="AA1005" i="2"/>
  <c r="AB1005" i="2" s="1"/>
  <c r="AA981" i="2"/>
  <c r="AB981" i="2" s="1"/>
  <c r="AA945" i="2"/>
  <c r="AA909" i="2"/>
  <c r="AB909" i="2" s="1"/>
  <c r="AA849" i="2"/>
  <c r="AB849" i="2" s="1"/>
  <c r="AA1169" i="2"/>
  <c r="AB1169" i="2" s="1"/>
  <c r="AA1157" i="2"/>
  <c r="AB1157" i="2" s="1"/>
  <c r="AA1145" i="2"/>
  <c r="AB1145" i="2" s="1"/>
  <c r="AA1133" i="2"/>
  <c r="AB1133" i="2" s="1"/>
  <c r="AA1121" i="2"/>
  <c r="AB1121" i="2" s="1"/>
  <c r="AA1109" i="2"/>
  <c r="AA1097" i="2"/>
  <c r="AB1097" i="2" s="1"/>
  <c r="AA1085" i="2"/>
  <c r="AA1073" i="2"/>
  <c r="AB1073" i="2" s="1"/>
  <c r="AA1061" i="2"/>
  <c r="AB1061" i="2" s="1"/>
  <c r="AA1049" i="2"/>
  <c r="AB1049" i="2" s="1"/>
  <c r="AA1037" i="2"/>
  <c r="AB1037" i="2" s="1"/>
  <c r="AA1025" i="2"/>
  <c r="AA421" i="2"/>
  <c r="AB421" i="2" s="1"/>
  <c r="AA385" i="2"/>
  <c r="AB385" i="2" s="1"/>
  <c r="AA349" i="2"/>
  <c r="AA313" i="2"/>
  <c r="AA265" i="2"/>
  <c r="AB265" i="2" s="1"/>
  <c r="AA217" i="2"/>
  <c r="AB217" i="2" s="1"/>
  <c r="AA181" i="2"/>
  <c r="AB181" i="2" s="1"/>
  <c r="AA85" i="2"/>
  <c r="AB85" i="2" s="1"/>
  <c r="AA37" i="2"/>
  <c r="AB37" i="2" s="1"/>
  <c r="AA1081" i="2"/>
  <c r="AB1081" i="2" s="1"/>
  <c r="AA1045" i="2"/>
  <c r="AB1045" i="2" s="1"/>
  <c r="AA1021" i="2"/>
  <c r="AA997" i="2"/>
  <c r="AA973" i="2"/>
  <c r="AB973" i="2" s="1"/>
  <c r="AA937" i="2"/>
  <c r="AA901" i="2"/>
  <c r="AB901" i="2" s="1"/>
  <c r="AA865" i="2"/>
  <c r="AA829" i="2"/>
  <c r="AA793" i="2"/>
  <c r="AB793" i="2" s="1"/>
  <c r="AA769" i="2"/>
  <c r="AB769" i="2" s="1"/>
  <c r="AA733" i="2"/>
  <c r="AB733" i="2" s="1"/>
  <c r="AA709" i="2"/>
  <c r="AA685" i="2"/>
  <c r="AB685" i="2" s="1"/>
  <c r="AA661" i="2"/>
  <c r="AA637" i="2"/>
  <c r="AB637" i="2" s="1"/>
  <c r="AA613" i="2"/>
  <c r="AB613" i="2" s="1"/>
  <c r="AA577" i="2"/>
  <c r="AB577" i="2" s="1"/>
  <c r="AA553" i="2"/>
  <c r="AB553" i="2" s="1"/>
  <c r="AA529" i="2"/>
  <c r="AB529" i="2" s="1"/>
  <c r="AA505" i="2"/>
  <c r="AB505" i="2" s="1"/>
  <c r="AA469" i="2"/>
  <c r="AB469" i="2" s="1"/>
  <c r="AA433" i="2"/>
  <c r="AB433" i="2" s="1"/>
  <c r="AA397" i="2"/>
  <c r="AB397" i="2" s="1"/>
  <c r="AA373" i="2"/>
  <c r="AB373" i="2" s="1"/>
  <c r="AA337" i="2"/>
  <c r="AB337" i="2" s="1"/>
  <c r="AA301" i="2"/>
  <c r="AB301" i="2" s="1"/>
  <c r="AA277" i="2"/>
  <c r="AB277" i="2" s="1"/>
  <c r="AA241" i="2"/>
  <c r="AB241" i="2" s="1"/>
  <c r="AA205" i="2"/>
  <c r="AB205" i="2" s="1"/>
  <c r="AA169" i="2"/>
  <c r="AA145" i="2"/>
  <c r="AB145" i="2" s="1"/>
  <c r="AA121" i="2"/>
  <c r="AA97" i="2"/>
  <c r="AB97" i="2" s="1"/>
  <c r="AA61" i="2"/>
  <c r="AB61" i="2" s="1"/>
  <c r="AA25" i="2"/>
  <c r="AB25" i="2" s="1"/>
  <c r="AA1093" i="2"/>
  <c r="AB1093" i="2" s="1"/>
  <c r="AA1057" i="2"/>
  <c r="AB1057" i="2" s="1"/>
  <c r="AA1033" i="2"/>
  <c r="AB1033" i="2" s="1"/>
  <c r="AA1009" i="2"/>
  <c r="AB1009" i="2" s="1"/>
  <c r="AA985" i="2"/>
  <c r="AB985" i="2" s="1"/>
  <c r="AA949" i="2"/>
  <c r="AB949" i="2" s="1"/>
  <c r="AA913" i="2"/>
  <c r="AB913" i="2" s="1"/>
  <c r="AA877" i="2"/>
  <c r="AA841" i="2"/>
  <c r="AB841" i="2" s="1"/>
  <c r="AA805" i="2"/>
  <c r="AB805" i="2" s="1"/>
  <c r="AA781" i="2"/>
  <c r="AB781" i="2" s="1"/>
  <c r="AA745" i="2"/>
  <c r="AB745" i="2" s="1"/>
  <c r="AA721" i="2"/>
  <c r="AB721" i="2" s="1"/>
  <c r="AA697" i="2"/>
  <c r="AA673" i="2"/>
  <c r="AB673" i="2" s="1"/>
  <c r="AA649" i="2"/>
  <c r="AB649" i="2" s="1"/>
  <c r="AA625" i="2"/>
  <c r="AA589" i="2"/>
  <c r="AB589" i="2" s="1"/>
  <c r="AA565" i="2"/>
  <c r="AB565" i="2" s="1"/>
  <c r="AA541" i="2"/>
  <c r="AB541" i="2" s="1"/>
  <c r="AA517" i="2"/>
  <c r="AA493" i="2"/>
  <c r="AA481" i="2"/>
  <c r="AB481" i="2" s="1"/>
  <c r="AA445" i="2"/>
  <c r="AA409" i="2"/>
  <c r="AB409" i="2" s="1"/>
  <c r="AA361" i="2"/>
  <c r="AB361" i="2" s="1"/>
  <c r="AA325" i="2"/>
  <c r="AB325" i="2" s="1"/>
  <c r="AA289" i="2"/>
  <c r="AA253" i="2"/>
  <c r="AB253" i="2" s="1"/>
  <c r="AA229" i="2"/>
  <c r="AB229" i="2" s="1"/>
  <c r="AA193" i="2"/>
  <c r="AB193" i="2" s="1"/>
  <c r="AA157" i="2"/>
  <c r="AB157" i="2" s="1"/>
  <c r="AA133" i="2"/>
  <c r="AB133" i="2" s="1"/>
  <c r="AA109" i="2"/>
  <c r="AB109" i="2" s="1"/>
  <c r="AA73" i="2"/>
  <c r="AA49" i="2"/>
  <c r="AB49" i="2" s="1"/>
  <c r="AA13" i="2"/>
  <c r="AB13" i="2" s="1"/>
  <c r="AA1318" i="2"/>
  <c r="AB1318" i="2" s="1"/>
  <c r="AA1270" i="2"/>
  <c r="AB1270" i="2" s="1"/>
  <c r="AA1234" i="2"/>
  <c r="AB1234" i="2" s="1"/>
  <c r="AA1198" i="2"/>
  <c r="AA1162" i="2"/>
  <c r="AB1162" i="2" s="1"/>
  <c r="AA1126" i="2"/>
  <c r="AA1090" i="2"/>
  <c r="AB1090" i="2" s="1"/>
  <c r="AA1066" i="2"/>
  <c r="AB1066" i="2" s="1"/>
  <c r="AA1030" i="2"/>
  <c r="AB1030" i="2" s="1"/>
  <c r="AA1018" i="2"/>
  <c r="AB1018" i="2" s="1"/>
  <c r="AA1006" i="2"/>
  <c r="AB1006" i="2" s="1"/>
  <c r="AA994" i="2"/>
  <c r="AB994" i="2" s="1"/>
  <c r="AA982" i="2"/>
  <c r="AA970" i="2"/>
  <c r="AA958" i="2"/>
  <c r="AB958" i="2" s="1"/>
  <c r="AA946" i="2"/>
  <c r="AB946" i="2" s="1"/>
  <c r="AA934" i="2"/>
  <c r="AB934" i="2" s="1"/>
  <c r="AA922" i="2"/>
  <c r="AB922" i="2" s="1"/>
  <c r="AA910" i="2"/>
  <c r="AB910" i="2" s="1"/>
  <c r="AA898" i="2"/>
  <c r="AB898" i="2" s="1"/>
  <c r="AA886" i="2"/>
  <c r="AA874" i="2"/>
  <c r="AB874" i="2" s="1"/>
  <c r="AA862" i="2"/>
  <c r="AA850" i="2"/>
  <c r="AB850" i="2" s="1"/>
  <c r="AA838" i="2"/>
  <c r="AB838" i="2" s="1"/>
  <c r="AA826" i="2"/>
  <c r="AB826" i="2" s="1"/>
  <c r="AA814" i="2"/>
  <c r="AB814" i="2" s="1"/>
  <c r="AA802" i="2"/>
  <c r="AB802" i="2" s="1"/>
  <c r="AA790" i="2"/>
  <c r="AA778" i="2"/>
  <c r="AA766" i="2"/>
  <c r="AB766" i="2" s="1"/>
  <c r="AA754" i="2"/>
  <c r="AB754" i="2" s="1"/>
  <c r="AA742" i="2"/>
  <c r="AB742" i="2" s="1"/>
  <c r="AA730" i="2"/>
  <c r="AA718" i="2"/>
  <c r="AB718" i="2" s="1"/>
  <c r="AA706" i="2"/>
  <c r="AB706" i="2" s="1"/>
  <c r="AA694" i="2"/>
  <c r="AB694" i="2" s="1"/>
  <c r="AA682" i="2"/>
  <c r="AB682" i="2" s="1"/>
  <c r="AA670" i="2"/>
  <c r="AB670" i="2" s="1"/>
  <c r="AA658" i="2"/>
  <c r="AA1306" i="2"/>
  <c r="AB1306" i="2" s="1"/>
  <c r="AA1282" i="2"/>
  <c r="AB1282" i="2" s="1"/>
  <c r="AA1258" i="2"/>
  <c r="AB1258" i="2" s="1"/>
  <c r="AA1222" i="2"/>
  <c r="AB1222" i="2" s="1"/>
  <c r="AA1186" i="2"/>
  <c r="AB1186" i="2" s="1"/>
  <c r="AA1150" i="2"/>
  <c r="AB1150" i="2" s="1"/>
  <c r="AA1114" i="2"/>
  <c r="AB1114" i="2" s="1"/>
  <c r="AA1078" i="2"/>
  <c r="AB1078" i="2" s="1"/>
  <c r="AA1042" i="2"/>
  <c r="AB1042" i="2" s="1"/>
  <c r="AA1105" i="2"/>
  <c r="AB1105" i="2" s="1"/>
  <c r="AA1069" i="2"/>
  <c r="AA961" i="2"/>
  <c r="AB961" i="2" s="1"/>
  <c r="AA925" i="2"/>
  <c r="AA889" i="2"/>
  <c r="AA853" i="2"/>
  <c r="AA817" i="2"/>
  <c r="AA757" i="2"/>
  <c r="AB757" i="2" s="1"/>
  <c r="AA601" i="2"/>
  <c r="AB601" i="2" s="1"/>
  <c r="AA1330" i="2"/>
  <c r="AB1330" i="2" s="1"/>
  <c r="AA1294" i="2"/>
  <c r="AB1294" i="2" s="1"/>
  <c r="AA1246" i="2"/>
  <c r="AB1246" i="2" s="1"/>
  <c r="AA1210" i="2"/>
  <c r="AA1174" i="2"/>
  <c r="AA1138" i="2"/>
  <c r="AB1138" i="2" s="1"/>
  <c r="AA1102" i="2"/>
  <c r="AB1102" i="2" s="1"/>
  <c r="AA1054" i="2"/>
  <c r="AB1054" i="2" s="1"/>
  <c r="AA1328" i="2"/>
  <c r="AB1328" i="2" s="1"/>
  <c r="AA1316" i="2"/>
  <c r="AB1316" i="2" s="1"/>
  <c r="AA1304" i="2"/>
  <c r="AB1304" i="2" s="1"/>
  <c r="AA1292" i="2"/>
  <c r="AB1292" i="2" s="1"/>
  <c r="AA1280" i="2"/>
  <c r="AB1280" i="2" s="1"/>
  <c r="AA1268" i="2"/>
  <c r="AB1268" i="2" s="1"/>
  <c r="AA1256" i="2"/>
  <c r="AB1256" i="2" s="1"/>
  <c r="AA1244" i="2"/>
  <c r="AB1244" i="2" s="1"/>
  <c r="AA1232" i="2"/>
  <c r="AB1232" i="2" s="1"/>
  <c r="AA1220" i="2"/>
  <c r="AB1220" i="2" s="1"/>
  <c r="AA1208" i="2"/>
  <c r="AB1208" i="2" s="1"/>
  <c r="AA1196" i="2"/>
  <c r="AA1184" i="2"/>
  <c r="AB1184" i="2" s="1"/>
  <c r="AA1172" i="2"/>
  <c r="AB1172" i="2" s="1"/>
  <c r="AA1160" i="2"/>
  <c r="AB1160" i="2" s="1"/>
  <c r="AA1148" i="2"/>
  <c r="AB1148" i="2" s="1"/>
  <c r="AA1136" i="2"/>
  <c r="AA1124" i="2"/>
  <c r="AB1124" i="2" s="1"/>
  <c r="AA1112" i="2"/>
  <c r="AB1112" i="2" s="1"/>
  <c r="AA1100" i="2"/>
  <c r="AB1100" i="2" s="1"/>
  <c r="AA1088" i="2"/>
  <c r="AB1088" i="2" s="1"/>
  <c r="AA1076" i="2"/>
  <c r="AB1076" i="2" s="1"/>
  <c r="AA1064" i="2"/>
  <c r="AA1052" i="2"/>
  <c r="AA1040" i="2"/>
  <c r="AB1040" i="2" s="1"/>
  <c r="AA1028" i="2"/>
  <c r="AA1016" i="2"/>
  <c r="AB1016" i="2" s="1"/>
  <c r="AA1004" i="2"/>
  <c r="AB1004" i="2" s="1"/>
  <c r="AA1013" i="2"/>
  <c r="AB1013" i="2" s="1"/>
  <c r="AA1001" i="2"/>
  <c r="AB1001" i="2" s="1"/>
  <c r="AA989" i="2"/>
  <c r="AB989" i="2" s="1"/>
  <c r="AA977" i="2"/>
  <c r="AA965" i="2"/>
  <c r="AB965" i="2" s="1"/>
  <c r="AA953" i="2"/>
  <c r="AB953" i="2" s="1"/>
  <c r="AA941" i="2"/>
  <c r="AB941" i="2" s="1"/>
  <c r="AA929" i="2"/>
  <c r="AB929" i="2" s="1"/>
  <c r="AA917" i="2"/>
  <c r="AB917" i="2" s="1"/>
  <c r="AA905" i="2"/>
  <c r="AA893" i="2"/>
  <c r="AA881" i="2"/>
  <c r="AB881" i="2" s="1"/>
  <c r="AA869" i="2"/>
  <c r="AB869" i="2" s="1"/>
  <c r="AA857" i="2"/>
  <c r="AB857" i="2" s="1"/>
  <c r="AA845" i="2"/>
  <c r="AB845" i="2" s="1"/>
  <c r="AA833" i="2"/>
  <c r="AB833" i="2" s="1"/>
  <c r="AA821" i="2"/>
  <c r="AB821" i="2" s="1"/>
  <c r="AA809" i="2"/>
  <c r="AB809" i="2" s="1"/>
  <c r="AA797" i="2"/>
  <c r="AB797" i="2" s="1"/>
  <c r="AA785" i="2"/>
  <c r="AB785" i="2" s="1"/>
  <c r="AA773" i="2"/>
  <c r="AB773" i="2" s="1"/>
  <c r="AA761" i="2"/>
  <c r="AB761" i="2" s="1"/>
  <c r="AA749" i="2"/>
  <c r="AB749" i="2" s="1"/>
  <c r="AA737" i="2"/>
  <c r="AB737" i="2" s="1"/>
  <c r="AA725" i="2"/>
  <c r="AB725" i="2" s="1"/>
  <c r="AA713" i="2"/>
  <c r="AB713" i="2" s="1"/>
  <c r="AA701" i="2"/>
  <c r="AA689" i="2"/>
  <c r="AB689" i="2" s="1"/>
  <c r="AA677" i="2"/>
  <c r="AB677" i="2" s="1"/>
  <c r="AA665" i="2"/>
  <c r="AA653" i="2"/>
  <c r="AB653" i="2" s="1"/>
  <c r="AA641" i="2"/>
  <c r="AB641" i="2" s="1"/>
  <c r="AA629" i="2"/>
  <c r="AA617" i="2"/>
  <c r="AB617" i="2" s="1"/>
  <c r="AA605" i="2"/>
  <c r="AA593" i="2"/>
  <c r="AA581" i="2"/>
  <c r="AB581" i="2" s="1"/>
  <c r="AA569" i="2"/>
  <c r="AB569" i="2" s="1"/>
  <c r="AA557" i="2"/>
  <c r="AA545" i="2"/>
  <c r="AA533" i="2"/>
  <c r="AB533" i="2" s="1"/>
  <c r="AA521" i="2"/>
  <c r="AB521" i="2" s="1"/>
  <c r="AA509" i="2"/>
  <c r="AB509" i="2" s="1"/>
  <c r="AA497" i="2"/>
  <c r="AB497" i="2" s="1"/>
  <c r="AA485" i="2"/>
  <c r="AA473" i="2"/>
  <c r="AA461" i="2"/>
  <c r="AA449" i="2"/>
  <c r="AB449" i="2" s="1"/>
  <c r="AA437" i="2"/>
  <c r="AB437" i="2" s="1"/>
  <c r="AA425" i="2"/>
  <c r="AB425" i="2" s="1"/>
  <c r="AA413" i="2"/>
  <c r="AB413" i="2" s="1"/>
  <c r="AA401" i="2"/>
  <c r="AA389" i="2"/>
  <c r="AB389" i="2" s="1"/>
  <c r="AA377" i="2"/>
  <c r="AA365" i="2"/>
  <c r="AB365" i="2" s="1"/>
  <c r="AA353" i="2"/>
  <c r="AB353" i="2" s="1"/>
  <c r="AA341" i="2"/>
  <c r="AA329" i="2"/>
  <c r="AB329" i="2" s="1"/>
  <c r="AA317" i="2"/>
  <c r="AA305" i="2"/>
  <c r="AB305" i="2" s="1"/>
  <c r="AA293" i="2"/>
  <c r="AA281" i="2"/>
  <c r="AB281" i="2" s="1"/>
  <c r="AA269" i="2"/>
  <c r="AB269" i="2" s="1"/>
  <c r="AA257" i="2"/>
  <c r="AB257" i="2" s="1"/>
  <c r="AA245" i="2"/>
  <c r="AB245" i="2" s="1"/>
  <c r="AA233" i="2"/>
  <c r="AB233" i="2" s="1"/>
  <c r="AA221" i="2"/>
  <c r="AB221" i="2" s="1"/>
  <c r="AA209" i="2"/>
  <c r="AB209" i="2" s="1"/>
  <c r="AA197" i="2"/>
  <c r="AA185" i="2"/>
  <c r="AB185" i="2" s="1"/>
  <c r="AA173" i="2"/>
  <c r="AA161" i="2"/>
  <c r="AB161" i="2" s="1"/>
  <c r="AA149" i="2"/>
  <c r="AB149" i="2" s="1"/>
  <c r="AA137" i="2"/>
  <c r="AB137" i="2" s="1"/>
  <c r="AA125" i="2"/>
  <c r="AB125" i="2" s="1"/>
  <c r="AA113" i="2"/>
  <c r="AB113" i="2" s="1"/>
  <c r="AA101" i="2"/>
  <c r="AB101" i="2" s="1"/>
  <c r="AA89" i="2"/>
  <c r="AB89" i="2" s="1"/>
  <c r="AA77" i="2"/>
  <c r="AB77" i="2" s="1"/>
  <c r="AA65" i="2"/>
  <c r="AB65" i="2" s="1"/>
  <c r="AA53" i="2"/>
  <c r="AB53" i="2" s="1"/>
  <c r="AA41" i="2"/>
  <c r="AB41" i="2" s="1"/>
  <c r="AA29" i="2"/>
  <c r="AB29" i="2" s="1"/>
  <c r="AA17" i="2"/>
  <c r="AB17" i="2" s="1"/>
  <c r="AA5" i="2"/>
  <c r="AB5" i="2" s="1"/>
  <c r="AA646" i="2"/>
  <c r="AB646" i="2" s="1"/>
  <c r="AA634" i="2"/>
  <c r="AB634" i="2" s="1"/>
  <c r="AA622" i="2"/>
  <c r="AA610" i="2"/>
  <c r="AA598" i="2"/>
  <c r="AB598" i="2" s="1"/>
  <c r="AA586" i="2"/>
  <c r="AB586" i="2" s="1"/>
  <c r="AA574" i="2"/>
  <c r="AB574" i="2" s="1"/>
  <c r="AA562" i="2"/>
  <c r="AB562" i="2" s="1"/>
  <c r="AA550" i="2"/>
  <c r="AB550" i="2" s="1"/>
  <c r="AA538" i="2"/>
  <c r="AB538" i="2" s="1"/>
  <c r="AA526" i="2"/>
  <c r="AB526" i="2" s="1"/>
  <c r="AA514" i="2"/>
  <c r="AB514" i="2" s="1"/>
  <c r="AA502" i="2"/>
  <c r="AB502" i="2" s="1"/>
  <c r="AA490" i="2"/>
  <c r="AB490" i="2" s="1"/>
  <c r="AA478" i="2"/>
  <c r="AB478" i="2" s="1"/>
  <c r="AA466" i="2"/>
  <c r="AA454" i="2"/>
  <c r="AB454" i="2" s="1"/>
  <c r="AA442" i="2"/>
  <c r="AA430" i="2"/>
  <c r="AB430" i="2" s="1"/>
  <c r="AA418" i="2"/>
  <c r="AB418" i="2" s="1"/>
  <c r="AA406" i="2"/>
  <c r="AB406" i="2" s="1"/>
  <c r="AA394" i="2"/>
  <c r="AA382" i="2"/>
  <c r="AA370" i="2"/>
  <c r="AA358" i="2"/>
  <c r="AB358" i="2" s="1"/>
  <c r="AA346" i="2"/>
  <c r="AB346" i="2" s="1"/>
  <c r="AA334" i="2"/>
  <c r="AB334" i="2" s="1"/>
  <c r="AA322" i="2"/>
  <c r="AB322" i="2" s="1"/>
  <c r="AA310" i="2"/>
  <c r="AB310" i="2" s="1"/>
  <c r="AA298" i="2"/>
  <c r="AB298" i="2" s="1"/>
  <c r="AA286" i="2"/>
  <c r="AB286" i="2" s="1"/>
  <c r="AA274" i="2"/>
  <c r="AB274" i="2" s="1"/>
  <c r="AA262" i="2"/>
  <c r="AB262" i="2" s="1"/>
  <c r="AA250" i="2"/>
  <c r="AB250" i="2" s="1"/>
  <c r="AA238" i="2"/>
  <c r="AB238" i="2" s="1"/>
  <c r="AA226" i="2"/>
  <c r="AB226" i="2" s="1"/>
  <c r="AA214" i="2"/>
  <c r="AB214" i="2" s="1"/>
  <c r="AA202" i="2"/>
  <c r="AB202" i="2" s="1"/>
  <c r="AA190" i="2"/>
  <c r="AB190" i="2" s="1"/>
  <c r="AA178" i="2"/>
  <c r="AB178" i="2" s="1"/>
  <c r="AA166" i="2"/>
  <c r="AB166" i="2" s="1"/>
  <c r="AA154" i="2"/>
  <c r="AA142" i="2"/>
  <c r="AB142" i="2" s="1"/>
  <c r="AA130" i="2"/>
  <c r="AB130" i="2" s="1"/>
  <c r="AA118" i="2"/>
  <c r="AB118" i="2" s="1"/>
  <c r="AA106" i="2"/>
  <c r="AB106" i="2" s="1"/>
  <c r="AA94" i="2"/>
  <c r="AB94" i="2" s="1"/>
  <c r="AA82" i="2"/>
  <c r="AB82" i="2" s="1"/>
  <c r="AA70" i="2"/>
  <c r="AB70" i="2" s="1"/>
  <c r="AA58" i="2"/>
  <c r="AB58" i="2" s="1"/>
  <c r="AA46" i="2"/>
  <c r="AB46" i="2" s="1"/>
  <c r="AA34" i="2"/>
  <c r="AB34" i="2" s="1"/>
  <c r="AA22" i="2"/>
  <c r="AA10" i="2"/>
  <c r="AB10" i="2" s="1"/>
  <c r="AA717" i="2"/>
  <c r="AA705" i="2"/>
  <c r="AA693" i="2"/>
  <c r="AB693" i="2" s="1"/>
  <c r="AA681" i="2"/>
  <c r="AB681" i="2" s="1"/>
  <c r="AA669" i="2"/>
  <c r="AB669" i="2" s="1"/>
  <c r="AA657" i="2"/>
  <c r="AB657" i="2" s="1"/>
  <c r="AA645" i="2"/>
  <c r="AA633" i="2"/>
  <c r="AA621" i="2"/>
  <c r="AB621" i="2" s="1"/>
  <c r="AA609" i="2"/>
  <c r="AB609" i="2" s="1"/>
  <c r="AA597" i="2"/>
  <c r="AB597" i="2" s="1"/>
  <c r="AA585" i="2"/>
  <c r="AB585" i="2" s="1"/>
  <c r="AA573" i="2"/>
  <c r="AB573" i="2" s="1"/>
  <c r="AA561" i="2"/>
  <c r="AB561" i="2" s="1"/>
  <c r="AA549" i="2"/>
  <c r="AB549" i="2" s="1"/>
  <c r="AA537" i="2"/>
  <c r="AB537" i="2" s="1"/>
  <c r="AA525" i="2"/>
  <c r="AB525" i="2" s="1"/>
  <c r="AA513" i="2"/>
  <c r="AB513" i="2" s="1"/>
  <c r="AA501" i="2"/>
  <c r="AB501" i="2" s="1"/>
  <c r="AA489" i="2"/>
  <c r="AB489" i="2" s="1"/>
  <c r="AA477" i="2"/>
  <c r="AB477" i="2" s="1"/>
  <c r="AA465" i="2"/>
  <c r="AB465" i="2" s="1"/>
  <c r="AA453" i="2"/>
  <c r="AB453" i="2" s="1"/>
  <c r="AA441" i="2"/>
  <c r="AB441" i="2" s="1"/>
  <c r="AA429" i="2"/>
  <c r="AB429" i="2" s="1"/>
  <c r="AA417" i="2"/>
  <c r="AB417" i="2" s="1"/>
  <c r="AA405" i="2"/>
  <c r="AB405" i="2" s="1"/>
  <c r="AA393" i="2"/>
  <c r="AB393" i="2" s="1"/>
  <c r="AA381" i="2"/>
  <c r="AB381" i="2" s="1"/>
  <c r="AA369" i="2"/>
  <c r="AB369" i="2" s="1"/>
  <c r="AA357" i="2"/>
  <c r="AB357" i="2" s="1"/>
  <c r="AA345" i="2"/>
  <c r="AA333" i="2"/>
  <c r="AA321" i="2"/>
  <c r="AB321" i="2" s="1"/>
  <c r="AA309" i="2"/>
  <c r="AB309" i="2" s="1"/>
  <c r="AA297" i="2"/>
  <c r="AB297" i="2" s="1"/>
  <c r="AA285" i="2"/>
  <c r="AB285" i="2" s="1"/>
  <c r="AA273" i="2"/>
  <c r="AB273" i="2" s="1"/>
  <c r="AA261" i="2"/>
  <c r="AA249" i="2"/>
  <c r="AB249" i="2" s="1"/>
  <c r="AA237" i="2"/>
  <c r="AB237" i="2" s="1"/>
  <c r="AA225" i="2"/>
  <c r="AB225" i="2" s="1"/>
  <c r="AA213" i="2"/>
  <c r="AB213" i="2" s="1"/>
  <c r="AA201" i="2"/>
  <c r="AB201" i="2" s="1"/>
  <c r="AA189" i="2"/>
  <c r="AB189" i="2" s="1"/>
  <c r="AA177" i="2"/>
  <c r="AB177" i="2" s="1"/>
  <c r="AA165" i="2"/>
  <c r="AB165" i="2" s="1"/>
  <c r="AA153" i="2"/>
  <c r="AB153" i="2" s="1"/>
  <c r="AA141" i="2"/>
  <c r="AB141" i="2" s="1"/>
  <c r="AA129" i="2"/>
  <c r="AA117" i="2"/>
  <c r="AB117" i="2" s="1"/>
  <c r="AA105" i="2"/>
  <c r="AA93" i="2"/>
  <c r="AA81" i="2"/>
  <c r="AA69" i="2"/>
  <c r="AB69" i="2" s="1"/>
  <c r="AA57" i="2"/>
  <c r="AB57" i="2" s="1"/>
  <c r="AA45" i="2"/>
  <c r="AB45" i="2" s="1"/>
  <c r="AA33" i="2"/>
  <c r="AB33" i="2" s="1"/>
  <c r="AA21" i="2"/>
  <c r="AB21" i="2" s="1"/>
  <c r="AA9" i="2"/>
  <c r="AB9" i="2" s="1"/>
  <c r="AA992" i="2"/>
  <c r="AB992" i="2" s="1"/>
  <c r="AA980" i="2"/>
  <c r="AB980" i="2" s="1"/>
  <c r="AA968" i="2"/>
  <c r="AA956" i="2"/>
  <c r="AB956" i="2" s="1"/>
  <c r="AA944" i="2"/>
  <c r="AB944" i="2" s="1"/>
  <c r="AA932" i="2"/>
  <c r="AA920" i="2"/>
  <c r="AA908" i="2"/>
  <c r="AB908" i="2" s="1"/>
  <c r="AA896" i="2"/>
  <c r="AA884" i="2"/>
  <c r="AB884" i="2" s="1"/>
  <c r="AA872" i="2"/>
  <c r="AA860" i="2"/>
  <c r="AB860" i="2" s="1"/>
  <c r="AA848" i="2"/>
  <c r="AB848" i="2" s="1"/>
  <c r="AA836" i="2"/>
  <c r="AB836" i="2" s="1"/>
  <c r="AA824" i="2"/>
  <c r="AB824" i="2" s="1"/>
  <c r="AA812" i="2"/>
  <c r="AB812" i="2" s="1"/>
  <c r="AA800" i="2"/>
  <c r="AB800" i="2" s="1"/>
  <c r="AA788" i="2"/>
  <c r="AB788" i="2" s="1"/>
  <c r="AA776" i="2"/>
  <c r="AA764" i="2"/>
  <c r="AA752" i="2"/>
  <c r="AA740" i="2"/>
  <c r="AB740" i="2" s="1"/>
  <c r="AA728" i="2"/>
  <c r="AB728" i="2" s="1"/>
  <c r="AA716" i="2"/>
  <c r="AB716" i="2" s="1"/>
  <c r="AA704" i="2"/>
  <c r="AA692" i="2"/>
  <c r="AB692" i="2" s="1"/>
  <c r="AA680" i="2"/>
  <c r="AB680" i="2" s="1"/>
  <c r="AA668" i="2"/>
  <c r="AB668" i="2" s="1"/>
  <c r="AA656" i="2"/>
  <c r="AB656" i="2" s="1"/>
  <c r="AA644" i="2"/>
  <c r="AB644" i="2" s="1"/>
  <c r="AA632" i="2"/>
  <c r="AB632" i="2" s="1"/>
  <c r="AA620" i="2"/>
  <c r="AB620" i="2" s="1"/>
  <c r="AA608" i="2"/>
  <c r="AA596" i="2"/>
  <c r="AB596" i="2" s="1"/>
  <c r="AA584" i="2"/>
  <c r="AB584" i="2" s="1"/>
  <c r="AA572" i="2"/>
  <c r="AB572" i="2" s="1"/>
  <c r="AA560" i="2"/>
  <c r="AB560" i="2" s="1"/>
  <c r="AA548" i="2"/>
  <c r="AB548" i="2" s="1"/>
  <c r="AA536" i="2"/>
  <c r="AB536" i="2" s="1"/>
  <c r="AA524" i="2"/>
  <c r="AA512" i="2"/>
  <c r="AB512" i="2" s="1"/>
  <c r="AA500" i="2"/>
  <c r="AB500" i="2" s="1"/>
  <c r="AA488" i="2"/>
  <c r="AB488" i="2" s="1"/>
  <c r="AA476" i="2"/>
  <c r="AB476" i="2" s="1"/>
  <c r="AA464" i="2"/>
  <c r="AA452" i="2"/>
  <c r="AB452" i="2" s="1"/>
  <c r="AA440" i="2"/>
  <c r="AB440" i="2" s="1"/>
  <c r="AA428" i="2"/>
  <c r="AB428" i="2" s="1"/>
  <c r="AA416" i="2"/>
  <c r="AB416" i="2" s="1"/>
  <c r="AA404" i="2"/>
  <c r="AB404" i="2" s="1"/>
  <c r="AA392" i="2"/>
  <c r="AB392" i="2" s="1"/>
  <c r="AA380" i="2"/>
  <c r="AA368" i="2"/>
  <c r="AB368" i="2" s="1"/>
  <c r="AA356" i="2"/>
  <c r="AB356" i="2" s="1"/>
  <c r="AA344" i="2"/>
  <c r="AB344" i="2" s="1"/>
  <c r="AA332" i="2"/>
  <c r="AB332" i="2" s="1"/>
  <c r="AA320" i="2"/>
  <c r="AA308" i="2"/>
  <c r="AB308" i="2" s="1"/>
  <c r="AA296" i="2"/>
  <c r="AB296" i="2" s="1"/>
  <c r="AA284" i="2"/>
  <c r="AB284" i="2" s="1"/>
  <c r="AA272" i="2"/>
  <c r="AB272" i="2" s="1"/>
  <c r="AA260" i="2"/>
  <c r="AB260" i="2" s="1"/>
  <c r="AA248" i="2"/>
  <c r="AB248" i="2" s="1"/>
  <c r="AA236" i="2"/>
  <c r="AB236" i="2" s="1"/>
  <c r="AA224" i="2"/>
  <c r="AA212" i="2"/>
  <c r="AB212" i="2" s="1"/>
  <c r="AA200" i="2"/>
  <c r="AB200" i="2" s="1"/>
  <c r="AA188" i="2"/>
  <c r="AA176" i="2"/>
  <c r="AB176" i="2" s="1"/>
  <c r="AA164" i="2"/>
  <c r="AB164" i="2" s="1"/>
  <c r="AA152" i="2"/>
  <c r="AA140" i="2"/>
  <c r="AB140" i="2" s="1"/>
  <c r="AA128" i="2"/>
  <c r="AB128" i="2" s="1"/>
  <c r="AA116" i="2"/>
  <c r="AB116" i="2" s="1"/>
  <c r="AA104" i="2"/>
  <c r="AB104" i="2" s="1"/>
  <c r="AA92" i="2"/>
  <c r="AB92" i="2" s="1"/>
  <c r="AA80" i="2"/>
  <c r="AB80" i="2" s="1"/>
  <c r="AA68" i="2"/>
  <c r="AB68" i="2" s="1"/>
  <c r="AA56" i="2"/>
  <c r="AA44" i="2"/>
  <c r="AB44" i="2" s="1"/>
  <c r="AA32" i="2"/>
  <c r="AB32" i="2" s="1"/>
  <c r="AA20" i="2"/>
  <c r="AA8" i="2"/>
  <c r="AB8" i="2" s="1"/>
  <c r="S2" i="2"/>
  <c r="S14" i="2"/>
  <c r="S26" i="2"/>
  <c r="S38" i="2"/>
  <c r="S50" i="2"/>
  <c r="S62" i="2"/>
  <c r="S74" i="2"/>
  <c r="S86" i="2"/>
  <c r="S98" i="2"/>
  <c r="S110" i="2"/>
  <c r="S122" i="2"/>
  <c r="S134" i="2"/>
  <c r="S146" i="2"/>
  <c r="S158" i="2"/>
  <c r="S170" i="2"/>
  <c r="S182" i="2"/>
  <c r="S194" i="2"/>
  <c r="S206" i="2"/>
  <c r="S218" i="2"/>
  <c r="S230" i="2"/>
  <c r="S242" i="2"/>
  <c r="S254" i="2"/>
  <c r="S266" i="2"/>
  <c r="S278" i="2"/>
  <c r="S290" i="2"/>
  <c r="S302" i="2"/>
  <c r="S314" i="2"/>
  <c r="S326" i="2"/>
  <c r="S338" i="2"/>
  <c r="S350" i="2"/>
  <c r="S362" i="2"/>
  <c r="S374" i="2"/>
  <c r="S386" i="2"/>
  <c r="S398" i="2"/>
  <c r="S410" i="2"/>
  <c r="S422" i="2"/>
  <c r="S434" i="2"/>
  <c r="S446" i="2"/>
  <c r="S458" i="2"/>
  <c r="S470" i="2"/>
  <c r="S482" i="2"/>
  <c r="S494" i="2"/>
  <c r="S506" i="2"/>
  <c r="S518" i="2"/>
  <c r="S530" i="2"/>
  <c r="S542" i="2"/>
  <c r="S554" i="2"/>
  <c r="S566" i="2"/>
  <c r="S578" i="2"/>
  <c r="S590" i="2"/>
  <c r="S602" i="2"/>
  <c r="S614" i="2"/>
  <c r="S626" i="2"/>
  <c r="S638" i="2"/>
  <c r="S650" i="2"/>
  <c r="S662" i="2"/>
  <c r="S674" i="2"/>
  <c r="S686" i="2"/>
  <c r="S698" i="2"/>
  <c r="S710" i="2"/>
  <c r="S722" i="2"/>
  <c r="S734" i="2"/>
  <c r="S746" i="2"/>
  <c r="S758" i="2"/>
  <c r="S770" i="2"/>
  <c r="S782" i="2"/>
  <c r="S794" i="2"/>
  <c r="S806" i="2"/>
  <c r="S818" i="2"/>
  <c r="S830" i="2"/>
  <c r="S842" i="2"/>
  <c r="S854" i="2"/>
  <c r="S866" i="2"/>
  <c r="S878" i="2"/>
  <c r="S890" i="2"/>
  <c r="S902" i="2"/>
  <c r="S914" i="2"/>
  <c r="S926" i="2"/>
  <c r="S938" i="2"/>
  <c r="S950" i="2"/>
  <c r="S962" i="2"/>
  <c r="S974" i="2"/>
  <c r="S986" i="2"/>
  <c r="S998" i="2"/>
  <c r="S1010" i="2"/>
  <c r="S3" i="2"/>
  <c r="S15" i="2"/>
  <c r="S27" i="2"/>
  <c r="S39" i="2"/>
  <c r="S51" i="2"/>
  <c r="S63" i="2"/>
  <c r="S75" i="2"/>
  <c r="S87" i="2"/>
  <c r="S99" i="2"/>
  <c r="S111" i="2"/>
  <c r="S123" i="2"/>
  <c r="S135" i="2"/>
  <c r="S147" i="2"/>
  <c r="S159" i="2"/>
  <c r="S171" i="2"/>
  <c r="S183" i="2"/>
  <c r="S195" i="2"/>
  <c r="S207" i="2"/>
  <c r="S219" i="2"/>
  <c r="S231" i="2"/>
  <c r="S243" i="2"/>
  <c r="S255" i="2"/>
  <c r="S267" i="2"/>
  <c r="S279" i="2"/>
  <c r="S291" i="2"/>
  <c r="S303" i="2"/>
  <c r="S315" i="2"/>
  <c r="S327" i="2"/>
  <c r="S339" i="2"/>
  <c r="S351" i="2"/>
  <c r="S363" i="2"/>
  <c r="S375" i="2"/>
  <c r="S387" i="2"/>
  <c r="S399" i="2"/>
  <c r="S411" i="2"/>
  <c r="S423" i="2"/>
  <c r="S435" i="2"/>
  <c r="S447" i="2"/>
  <c r="S459" i="2"/>
  <c r="S471" i="2"/>
  <c r="S483" i="2"/>
  <c r="S495" i="2"/>
  <c r="S507" i="2"/>
  <c r="S519" i="2"/>
  <c r="S531" i="2"/>
  <c r="S543" i="2"/>
  <c r="S555" i="2"/>
  <c r="S567" i="2"/>
  <c r="S579" i="2"/>
  <c r="S591" i="2"/>
  <c r="S603" i="2"/>
  <c r="S615" i="2"/>
  <c r="S627" i="2"/>
  <c r="S639" i="2"/>
  <c r="S651" i="2"/>
  <c r="S663" i="2"/>
  <c r="S675" i="2"/>
  <c r="S687" i="2"/>
  <c r="S699" i="2"/>
  <c r="S711" i="2"/>
  <c r="S723" i="2"/>
  <c r="S735" i="2"/>
  <c r="S747" i="2"/>
  <c r="S759" i="2"/>
  <c r="S771" i="2"/>
  <c r="S783" i="2"/>
  <c r="S795" i="2"/>
  <c r="S807" i="2"/>
  <c r="S819" i="2"/>
  <c r="S831" i="2"/>
  <c r="S843" i="2"/>
  <c r="S855" i="2"/>
  <c r="S867" i="2"/>
  <c r="S879" i="2"/>
  <c r="S891" i="2"/>
  <c r="S903" i="2"/>
  <c r="S915" i="2"/>
  <c r="S4" i="2"/>
  <c r="S16" i="2"/>
  <c r="S28" i="2"/>
  <c r="S40" i="2"/>
  <c r="S52" i="2"/>
  <c r="S64" i="2"/>
  <c r="S76" i="2"/>
  <c r="S88" i="2"/>
  <c r="S100" i="2"/>
  <c r="S112" i="2"/>
  <c r="S124" i="2"/>
  <c r="S136" i="2"/>
  <c r="S148" i="2"/>
  <c r="S160" i="2"/>
  <c r="S172" i="2"/>
  <c r="S184" i="2"/>
  <c r="S196" i="2"/>
  <c r="S208" i="2"/>
  <c r="S220" i="2"/>
  <c r="S232" i="2"/>
  <c r="S244" i="2"/>
  <c r="S256" i="2"/>
  <c r="S268" i="2"/>
  <c r="S280" i="2"/>
  <c r="S292" i="2"/>
  <c r="S304" i="2"/>
  <c r="S316" i="2"/>
  <c r="S328" i="2"/>
  <c r="S340" i="2"/>
  <c r="S352" i="2"/>
  <c r="S364" i="2"/>
  <c r="S376" i="2"/>
  <c r="S388" i="2"/>
  <c r="S400" i="2"/>
  <c r="S412" i="2"/>
  <c r="S424" i="2"/>
  <c r="S436" i="2"/>
  <c r="S448" i="2"/>
  <c r="S460" i="2"/>
  <c r="S472" i="2"/>
  <c r="S484" i="2"/>
  <c r="S496" i="2"/>
  <c r="S508" i="2"/>
  <c r="S520" i="2"/>
  <c r="S532" i="2"/>
  <c r="S544" i="2"/>
  <c r="S556" i="2"/>
  <c r="S568" i="2"/>
  <c r="S580" i="2"/>
  <c r="S592" i="2"/>
  <c r="S604" i="2"/>
  <c r="S616" i="2"/>
  <c r="S628" i="2"/>
  <c r="S640" i="2"/>
  <c r="S652" i="2"/>
  <c r="S664" i="2"/>
  <c r="S676" i="2"/>
  <c r="S688" i="2"/>
  <c r="S700" i="2"/>
  <c r="S712" i="2"/>
  <c r="S724" i="2"/>
  <c r="S736" i="2"/>
  <c r="S748" i="2"/>
  <c r="S760" i="2"/>
  <c r="S772" i="2"/>
  <c r="S784" i="2"/>
  <c r="S796" i="2"/>
  <c r="S808" i="2"/>
  <c r="S820" i="2"/>
  <c r="S832" i="2"/>
  <c r="S844" i="2"/>
  <c r="S856" i="2"/>
  <c r="S868" i="2"/>
  <c r="S880" i="2"/>
  <c r="S892" i="2"/>
  <c r="S5" i="2"/>
  <c r="S17" i="2"/>
  <c r="S29" i="2"/>
  <c r="S41" i="2"/>
  <c r="S53" i="2"/>
  <c r="S65" i="2"/>
  <c r="S77" i="2"/>
  <c r="S89" i="2"/>
  <c r="S101" i="2"/>
  <c r="S113" i="2"/>
  <c r="S125" i="2"/>
  <c r="S137" i="2"/>
  <c r="S149" i="2"/>
  <c r="S161" i="2"/>
  <c r="S173" i="2"/>
  <c r="S185" i="2"/>
  <c r="S197" i="2"/>
  <c r="S209" i="2"/>
  <c r="S221" i="2"/>
  <c r="S233" i="2"/>
  <c r="S245" i="2"/>
  <c r="S257" i="2"/>
  <c r="S269" i="2"/>
  <c r="S281" i="2"/>
  <c r="S293" i="2"/>
  <c r="S305" i="2"/>
  <c r="S317" i="2"/>
  <c r="S329" i="2"/>
  <c r="S341" i="2"/>
  <c r="S353" i="2"/>
  <c r="S365" i="2"/>
  <c r="S377" i="2"/>
  <c r="S389" i="2"/>
  <c r="S401" i="2"/>
  <c r="S413" i="2"/>
  <c r="S425" i="2"/>
  <c r="S437" i="2"/>
  <c r="S449" i="2"/>
  <c r="S461" i="2"/>
  <c r="S473" i="2"/>
  <c r="S485" i="2"/>
  <c r="S497" i="2"/>
  <c r="S509" i="2"/>
  <c r="S521" i="2"/>
  <c r="S533" i="2"/>
  <c r="S545" i="2"/>
  <c r="S557" i="2"/>
  <c r="S569" i="2"/>
  <c r="S581" i="2"/>
  <c r="S593" i="2"/>
  <c r="S605" i="2"/>
  <c r="S617" i="2"/>
  <c r="S629" i="2"/>
  <c r="S641" i="2"/>
  <c r="S653" i="2"/>
  <c r="S665" i="2"/>
  <c r="S677" i="2"/>
  <c r="S689" i="2"/>
  <c r="S701" i="2"/>
  <c r="S713" i="2"/>
  <c r="S725" i="2"/>
  <c r="S737" i="2"/>
  <c r="S749" i="2"/>
  <c r="S761" i="2"/>
  <c r="S773" i="2"/>
  <c r="S785" i="2"/>
  <c r="S797" i="2"/>
  <c r="S809" i="2"/>
  <c r="S821" i="2"/>
  <c r="S833" i="2"/>
  <c r="S845" i="2"/>
  <c r="S6" i="2"/>
  <c r="S18" i="2"/>
  <c r="S30" i="2"/>
  <c r="S42" i="2"/>
  <c r="S54" i="2"/>
  <c r="S66" i="2"/>
  <c r="S78" i="2"/>
  <c r="S90" i="2"/>
  <c r="S102" i="2"/>
  <c r="S114" i="2"/>
  <c r="S126" i="2"/>
  <c r="S138" i="2"/>
  <c r="S150" i="2"/>
  <c r="S162" i="2"/>
  <c r="S174" i="2"/>
  <c r="S186" i="2"/>
  <c r="S198" i="2"/>
  <c r="S210" i="2"/>
  <c r="S222" i="2"/>
  <c r="S234" i="2"/>
  <c r="S246" i="2"/>
  <c r="S258" i="2"/>
  <c r="S270" i="2"/>
  <c r="S282" i="2"/>
  <c r="S294" i="2"/>
  <c r="S306" i="2"/>
  <c r="S318" i="2"/>
  <c r="S330" i="2"/>
  <c r="S342" i="2"/>
  <c r="S354" i="2"/>
  <c r="S366" i="2"/>
  <c r="S378" i="2"/>
  <c r="S390" i="2"/>
  <c r="S402" i="2"/>
  <c r="S414" i="2"/>
  <c r="S426" i="2"/>
  <c r="S438" i="2"/>
  <c r="S450" i="2"/>
  <c r="S462" i="2"/>
  <c r="S474" i="2"/>
  <c r="S486" i="2"/>
  <c r="S498" i="2"/>
  <c r="S510" i="2"/>
  <c r="S522" i="2"/>
  <c r="S534" i="2"/>
  <c r="S546" i="2"/>
  <c r="S558" i="2"/>
  <c r="S570" i="2"/>
  <c r="S582" i="2"/>
  <c r="S594" i="2"/>
  <c r="S606" i="2"/>
  <c r="S618" i="2"/>
  <c r="S630" i="2"/>
  <c r="S642" i="2"/>
  <c r="S654" i="2"/>
  <c r="S666" i="2"/>
  <c r="S678" i="2"/>
  <c r="S690" i="2"/>
  <c r="S702" i="2"/>
  <c r="S714" i="2"/>
  <c r="S726" i="2"/>
  <c r="S738" i="2"/>
  <c r="S750" i="2"/>
  <c r="S762" i="2"/>
  <c r="S774" i="2"/>
  <c r="S786" i="2"/>
  <c r="S798" i="2"/>
  <c r="S810" i="2"/>
  <c r="S822" i="2"/>
  <c r="S834" i="2"/>
  <c r="S846" i="2"/>
  <c r="S858" i="2"/>
  <c r="S870" i="2"/>
  <c r="S882" i="2"/>
  <c r="S894" i="2"/>
  <c r="S906" i="2"/>
  <c r="S918" i="2"/>
  <c r="S7" i="2"/>
  <c r="S19" i="2"/>
  <c r="S31" i="2"/>
  <c r="S43" i="2"/>
  <c r="S55" i="2"/>
  <c r="S67" i="2"/>
  <c r="S79" i="2"/>
  <c r="S91" i="2"/>
  <c r="S103" i="2"/>
  <c r="S115" i="2"/>
  <c r="S127" i="2"/>
  <c r="S139" i="2"/>
  <c r="S151" i="2"/>
  <c r="S163" i="2"/>
  <c r="S175" i="2"/>
  <c r="S187" i="2"/>
  <c r="S199" i="2"/>
  <c r="S211" i="2"/>
  <c r="S223" i="2"/>
  <c r="S235" i="2"/>
  <c r="S247" i="2"/>
  <c r="S259" i="2"/>
  <c r="S271" i="2"/>
  <c r="S283" i="2"/>
  <c r="S295" i="2"/>
  <c r="S307" i="2"/>
  <c r="S319" i="2"/>
  <c r="S331" i="2"/>
  <c r="S343" i="2"/>
  <c r="S355" i="2"/>
  <c r="S367" i="2"/>
  <c r="S379" i="2"/>
  <c r="S391" i="2"/>
  <c r="S403" i="2"/>
  <c r="S415" i="2"/>
  <c r="S427" i="2"/>
  <c r="S439" i="2"/>
  <c r="S451" i="2"/>
  <c r="S463" i="2"/>
  <c r="S475" i="2"/>
  <c r="S487" i="2"/>
  <c r="S499" i="2"/>
  <c r="S511" i="2"/>
  <c r="S523" i="2"/>
  <c r="S535" i="2"/>
  <c r="S547" i="2"/>
  <c r="S559" i="2"/>
  <c r="S571" i="2"/>
  <c r="S583" i="2"/>
  <c r="S595" i="2"/>
  <c r="S607" i="2"/>
  <c r="S619" i="2"/>
  <c r="S631" i="2"/>
  <c r="S643" i="2"/>
  <c r="S655" i="2"/>
  <c r="S667" i="2"/>
  <c r="S679" i="2"/>
  <c r="S691" i="2"/>
  <c r="S703" i="2"/>
  <c r="S715" i="2"/>
  <c r="S727" i="2"/>
  <c r="S739" i="2"/>
  <c r="S751" i="2"/>
  <c r="S763" i="2"/>
  <c r="S775" i="2"/>
  <c r="S787" i="2"/>
  <c r="S799" i="2"/>
  <c r="S811" i="2"/>
  <c r="S823" i="2"/>
  <c r="S835" i="2"/>
  <c r="S847" i="2"/>
  <c r="S8" i="2"/>
  <c r="S20" i="2"/>
  <c r="S32" i="2"/>
  <c r="S44" i="2"/>
  <c r="S56" i="2"/>
  <c r="S68" i="2"/>
  <c r="S80" i="2"/>
  <c r="S92" i="2"/>
  <c r="S104" i="2"/>
  <c r="S116" i="2"/>
  <c r="S128" i="2"/>
  <c r="S140" i="2"/>
  <c r="S152" i="2"/>
  <c r="S164" i="2"/>
  <c r="S176" i="2"/>
  <c r="S188" i="2"/>
  <c r="S200" i="2"/>
  <c r="S212" i="2"/>
  <c r="S224" i="2"/>
  <c r="S236" i="2"/>
  <c r="S248" i="2"/>
  <c r="S260" i="2"/>
  <c r="S272" i="2"/>
  <c r="S284" i="2"/>
  <c r="S296" i="2"/>
  <c r="S308" i="2"/>
  <c r="S320" i="2"/>
  <c r="S332" i="2"/>
  <c r="S344" i="2"/>
  <c r="S356" i="2"/>
  <c r="S368" i="2"/>
  <c r="S380" i="2"/>
  <c r="S392" i="2"/>
  <c r="S404" i="2"/>
  <c r="S416" i="2"/>
  <c r="S428" i="2"/>
  <c r="S440" i="2"/>
  <c r="S452" i="2"/>
  <c r="S464" i="2"/>
  <c r="S476" i="2"/>
  <c r="S488" i="2"/>
  <c r="S500" i="2"/>
  <c r="S512" i="2"/>
  <c r="S524" i="2"/>
  <c r="S536" i="2"/>
  <c r="S548" i="2"/>
  <c r="S560" i="2"/>
  <c r="S572" i="2"/>
  <c r="S584" i="2"/>
  <c r="S596" i="2"/>
  <c r="S608" i="2"/>
  <c r="S620" i="2"/>
  <c r="S632" i="2"/>
  <c r="S644" i="2"/>
  <c r="S656" i="2"/>
  <c r="S668" i="2"/>
  <c r="S680" i="2"/>
  <c r="S692" i="2"/>
  <c r="S704" i="2"/>
  <c r="S716" i="2"/>
  <c r="S728" i="2"/>
  <c r="S740" i="2"/>
  <c r="S752" i="2"/>
  <c r="S764" i="2"/>
  <c r="S776" i="2"/>
  <c r="S788" i="2"/>
  <c r="S800" i="2"/>
  <c r="S812" i="2"/>
  <c r="S824" i="2"/>
  <c r="S836" i="2"/>
  <c r="S848" i="2"/>
  <c r="S860" i="2"/>
  <c r="S872" i="2"/>
  <c r="S884" i="2"/>
  <c r="S896" i="2"/>
  <c r="S908" i="2"/>
  <c r="S920" i="2"/>
  <c r="S932" i="2"/>
  <c r="S944" i="2"/>
  <c r="S956" i="2"/>
  <c r="S968" i="2"/>
  <c r="S980" i="2"/>
  <c r="S992" i="2"/>
  <c r="S1004" i="2"/>
  <c r="S9" i="2"/>
  <c r="S21" i="2"/>
  <c r="S33" i="2"/>
  <c r="S45" i="2"/>
  <c r="S57" i="2"/>
  <c r="S69" i="2"/>
  <c r="S81" i="2"/>
  <c r="S93" i="2"/>
  <c r="S105" i="2"/>
  <c r="S117" i="2"/>
  <c r="S129" i="2"/>
  <c r="S141" i="2"/>
  <c r="S153" i="2"/>
  <c r="S165" i="2"/>
  <c r="S177" i="2"/>
  <c r="S189" i="2"/>
  <c r="S201" i="2"/>
  <c r="S213" i="2"/>
  <c r="S225" i="2"/>
  <c r="S237" i="2"/>
  <c r="S249" i="2"/>
  <c r="S261" i="2"/>
  <c r="S273" i="2"/>
  <c r="S285" i="2"/>
  <c r="S297" i="2"/>
  <c r="S309" i="2"/>
  <c r="S321" i="2"/>
  <c r="S333" i="2"/>
  <c r="S345" i="2"/>
  <c r="S357" i="2"/>
  <c r="S369" i="2"/>
  <c r="S381" i="2"/>
  <c r="S393" i="2"/>
  <c r="S405" i="2"/>
  <c r="S417" i="2"/>
  <c r="S429" i="2"/>
  <c r="S441" i="2"/>
  <c r="S453" i="2"/>
  <c r="S465" i="2"/>
  <c r="S477" i="2"/>
  <c r="S489" i="2"/>
  <c r="S501" i="2"/>
  <c r="S513" i="2"/>
  <c r="S525" i="2"/>
  <c r="S537" i="2"/>
  <c r="S549" i="2"/>
  <c r="S561" i="2"/>
  <c r="S573" i="2"/>
  <c r="S585" i="2"/>
  <c r="S597" i="2"/>
  <c r="S609" i="2"/>
  <c r="S621" i="2"/>
  <c r="S633" i="2"/>
  <c r="S645" i="2"/>
  <c r="S657" i="2"/>
  <c r="S669" i="2"/>
  <c r="S681" i="2"/>
  <c r="S693" i="2"/>
  <c r="S705" i="2"/>
  <c r="S717" i="2"/>
  <c r="S729" i="2"/>
  <c r="S741" i="2"/>
  <c r="S753" i="2"/>
  <c r="S765" i="2"/>
  <c r="S777" i="2"/>
  <c r="S789" i="2"/>
  <c r="S801" i="2"/>
  <c r="S813" i="2"/>
  <c r="S825" i="2"/>
  <c r="S837" i="2"/>
  <c r="S849" i="2"/>
  <c r="S861" i="2"/>
  <c r="S873" i="2"/>
  <c r="S885" i="2"/>
  <c r="S897" i="2"/>
  <c r="S909" i="2"/>
  <c r="S921" i="2"/>
  <c r="S933" i="2"/>
  <c r="S945" i="2"/>
  <c r="S957" i="2"/>
  <c r="S969" i="2"/>
  <c r="S981" i="2"/>
  <c r="S993" i="2"/>
  <c r="S1005" i="2"/>
  <c r="S1017" i="2"/>
  <c r="S10" i="2"/>
  <c r="S22" i="2"/>
  <c r="S34" i="2"/>
  <c r="S46" i="2"/>
  <c r="S58" i="2"/>
  <c r="S70" i="2"/>
  <c r="S82" i="2"/>
  <c r="S94" i="2"/>
  <c r="S106" i="2"/>
  <c r="S118" i="2"/>
  <c r="S130" i="2"/>
  <c r="S142" i="2"/>
  <c r="S154" i="2"/>
  <c r="S166" i="2"/>
  <c r="S178" i="2"/>
  <c r="S190" i="2"/>
  <c r="S202" i="2"/>
  <c r="S214" i="2"/>
  <c r="S226" i="2"/>
  <c r="S238" i="2"/>
  <c r="S250" i="2"/>
  <c r="S262" i="2"/>
  <c r="S274" i="2"/>
  <c r="S286" i="2"/>
  <c r="S298" i="2"/>
  <c r="S310" i="2"/>
  <c r="S322" i="2"/>
  <c r="S334" i="2"/>
  <c r="S346" i="2"/>
  <c r="S358" i="2"/>
  <c r="S370" i="2"/>
  <c r="S382" i="2"/>
  <c r="S394" i="2"/>
  <c r="S406" i="2"/>
  <c r="S418" i="2"/>
  <c r="S430" i="2"/>
  <c r="S442" i="2"/>
  <c r="S454" i="2"/>
  <c r="S466" i="2"/>
  <c r="S478" i="2"/>
  <c r="S490" i="2"/>
  <c r="S502" i="2"/>
  <c r="S514" i="2"/>
  <c r="S526" i="2"/>
  <c r="S538" i="2"/>
  <c r="S550" i="2"/>
  <c r="S562" i="2"/>
  <c r="S574" i="2"/>
  <c r="S586" i="2"/>
  <c r="S598" i="2"/>
  <c r="S610" i="2"/>
  <c r="S622" i="2"/>
  <c r="S634" i="2"/>
  <c r="S646" i="2"/>
  <c r="S658" i="2"/>
  <c r="S670" i="2"/>
  <c r="S682" i="2"/>
  <c r="S694" i="2"/>
  <c r="S706" i="2"/>
  <c r="S718" i="2"/>
  <c r="S730" i="2"/>
  <c r="S742" i="2"/>
  <c r="S754" i="2"/>
  <c r="S766" i="2"/>
  <c r="S778" i="2"/>
  <c r="S790" i="2"/>
  <c r="S802" i="2"/>
  <c r="S814" i="2"/>
  <c r="S826" i="2"/>
  <c r="S838" i="2"/>
  <c r="S850" i="2"/>
  <c r="S11" i="2"/>
  <c r="S23" i="2"/>
  <c r="S35" i="2"/>
  <c r="S47" i="2"/>
  <c r="S59" i="2"/>
  <c r="S71" i="2"/>
  <c r="S83" i="2"/>
  <c r="S95" i="2"/>
  <c r="S107" i="2"/>
  <c r="S119" i="2"/>
  <c r="S131" i="2"/>
  <c r="S143" i="2"/>
  <c r="S155" i="2"/>
  <c r="S167" i="2"/>
  <c r="S179" i="2"/>
  <c r="S191" i="2"/>
  <c r="S203" i="2"/>
  <c r="S215" i="2"/>
  <c r="S227" i="2"/>
  <c r="S239" i="2"/>
  <c r="S251" i="2"/>
  <c r="S263" i="2"/>
  <c r="S275" i="2"/>
  <c r="S287" i="2"/>
  <c r="S299" i="2"/>
  <c r="S311" i="2"/>
  <c r="S323" i="2"/>
  <c r="S335" i="2"/>
  <c r="S347" i="2"/>
  <c r="S359" i="2"/>
  <c r="S371" i="2"/>
  <c r="S383" i="2"/>
  <c r="S395" i="2"/>
  <c r="S407" i="2"/>
  <c r="S419" i="2"/>
  <c r="S431" i="2"/>
  <c r="S443" i="2"/>
  <c r="S455" i="2"/>
  <c r="S467" i="2"/>
  <c r="S479" i="2"/>
  <c r="S491" i="2"/>
  <c r="S503" i="2"/>
  <c r="S515" i="2"/>
  <c r="S527" i="2"/>
  <c r="S539" i="2"/>
  <c r="S551" i="2"/>
  <c r="S563" i="2"/>
  <c r="S575" i="2"/>
  <c r="S587" i="2"/>
  <c r="S599" i="2"/>
  <c r="S611" i="2"/>
  <c r="S623" i="2"/>
  <c r="S635" i="2"/>
  <c r="S647" i="2"/>
  <c r="S659" i="2"/>
  <c r="S671" i="2"/>
  <c r="S683" i="2"/>
  <c r="S695" i="2"/>
  <c r="S707" i="2"/>
  <c r="S719" i="2"/>
  <c r="S731" i="2"/>
  <c r="S743" i="2"/>
  <c r="S755" i="2"/>
  <c r="S767" i="2"/>
  <c r="S779" i="2"/>
  <c r="S791" i="2"/>
  <c r="S803" i="2"/>
  <c r="S12" i="2"/>
  <c r="S24" i="2"/>
  <c r="S36" i="2"/>
  <c r="S48" i="2"/>
  <c r="S60" i="2"/>
  <c r="S72" i="2"/>
  <c r="S84" i="2"/>
  <c r="S96" i="2"/>
  <c r="S108" i="2"/>
  <c r="S120" i="2"/>
  <c r="S132" i="2"/>
  <c r="S144" i="2"/>
  <c r="S156" i="2"/>
  <c r="S168" i="2"/>
  <c r="S180" i="2"/>
  <c r="S192" i="2"/>
  <c r="S204" i="2"/>
  <c r="S216" i="2"/>
  <c r="S228" i="2"/>
  <c r="S240" i="2"/>
  <c r="S252" i="2"/>
  <c r="S264" i="2"/>
  <c r="S276" i="2"/>
  <c r="S288" i="2"/>
  <c r="S300" i="2"/>
  <c r="S312" i="2"/>
  <c r="S324" i="2"/>
  <c r="S336" i="2"/>
  <c r="S348" i="2"/>
  <c r="S360" i="2"/>
  <c r="S372" i="2"/>
  <c r="S384" i="2"/>
  <c r="S396" i="2"/>
  <c r="S408" i="2"/>
  <c r="S420" i="2"/>
  <c r="S432" i="2"/>
  <c r="S444" i="2"/>
  <c r="S456" i="2"/>
  <c r="S468" i="2"/>
  <c r="S480" i="2"/>
  <c r="S492" i="2"/>
  <c r="S504" i="2"/>
  <c r="S516" i="2"/>
  <c r="S528" i="2"/>
  <c r="S540" i="2"/>
  <c r="S552" i="2"/>
  <c r="S564" i="2"/>
  <c r="S576" i="2"/>
  <c r="S588" i="2"/>
  <c r="S600" i="2"/>
  <c r="S612" i="2"/>
  <c r="S624" i="2"/>
  <c r="S636" i="2"/>
  <c r="S648" i="2"/>
  <c r="S660" i="2"/>
  <c r="S672" i="2"/>
  <c r="S684" i="2"/>
  <c r="S696" i="2"/>
  <c r="S708" i="2"/>
  <c r="S720" i="2"/>
  <c r="S732" i="2"/>
  <c r="S744" i="2"/>
  <c r="S756" i="2"/>
  <c r="S768" i="2"/>
  <c r="S780" i="2"/>
  <c r="S792" i="2"/>
  <c r="S804" i="2"/>
  <c r="S816" i="2"/>
  <c r="S828" i="2"/>
  <c r="S840" i="2"/>
  <c r="S852" i="2"/>
  <c r="S864" i="2"/>
  <c r="S876" i="2"/>
  <c r="S888" i="2"/>
  <c r="S900" i="2"/>
  <c r="S912" i="2"/>
  <c r="S924" i="2"/>
  <c r="S13" i="2"/>
  <c r="S25" i="2"/>
  <c r="S37" i="2"/>
  <c r="S49" i="2"/>
  <c r="S61" i="2"/>
  <c r="S73" i="2"/>
  <c r="S85" i="2"/>
  <c r="S97" i="2"/>
  <c r="S109" i="2"/>
  <c r="S121" i="2"/>
  <c r="S133" i="2"/>
  <c r="S145" i="2"/>
  <c r="S157" i="2"/>
  <c r="S169" i="2"/>
  <c r="S181" i="2"/>
  <c r="S193" i="2"/>
  <c r="S205" i="2"/>
  <c r="S217" i="2"/>
  <c r="S229" i="2"/>
  <c r="S241" i="2"/>
  <c r="S253" i="2"/>
  <c r="S265" i="2"/>
  <c r="S277" i="2"/>
  <c r="S289" i="2"/>
  <c r="S301" i="2"/>
  <c r="S313" i="2"/>
  <c r="S325" i="2"/>
  <c r="S337" i="2"/>
  <c r="S349" i="2"/>
  <c r="S361" i="2"/>
  <c r="S373" i="2"/>
  <c r="S385" i="2"/>
  <c r="S397" i="2"/>
  <c r="S409" i="2"/>
  <c r="S421" i="2"/>
  <c r="S433" i="2"/>
  <c r="S445" i="2"/>
  <c r="S457" i="2"/>
  <c r="S469" i="2"/>
  <c r="S481" i="2"/>
  <c r="S493" i="2"/>
  <c r="S505" i="2"/>
  <c r="S517" i="2"/>
  <c r="S529" i="2"/>
  <c r="S541" i="2"/>
  <c r="S553" i="2"/>
  <c r="S565" i="2"/>
  <c r="S577" i="2"/>
  <c r="S589" i="2"/>
  <c r="S601" i="2"/>
  <c r="S613" i="2"/>
  <c r="S625" i="2"/>
  <c r="S637" i="2"/>
  <c r="S649" i="2"/>
  <c r="S661" i="2"/>
  <c r="S673" i="2"/>
  <c r="S685" i="2"/>
  <c r="S697" i="2"/>
  <c r="S709" i="2"/>
  <c r="S721" i="2"/>
  <c r="S733" i="2"/>
  <c r="S745" i="2"/>
  <c r="S757" i="2"/>
  <c r="S769" i="2"/>
  <c r="S781" i="2"/>
  <c r="S793" i="2"/>
  <c r="S805" i="2"/>
  <c r="S817" i="2"/>
  <c r="S829" i="2"/>
  <c r="S841" i="2"/>
  <c r="S853" i="2"/>
  <c r="S865" i="2"/>
  <c r="S877" i="2"/>
  <c r="S889" i="2"/>
  <c r="S815" i="2"/>
  <c r="S881" i="2"/>
  <c r="S910" i="2"/>
  <c r="S930" i="2"/>
  <c r="S947" i="2"/>
  <c r="S963" i="2"/>
  <c r="S978" i="2"/>
  <c r="S995" i="2"/>
  <c r="S1011" i="2"/>
  <c r="S1024" i="2"/>
  <c r="S1036" i="2"/>
  <c r="S1048" i="2"/>
  <c r="S1060" i="2"/>
  <c r="S1072" i="2"/>
  <c r="S1084" i="2"/>
  <c r="S1096" i="2"/>
  <c r="S1108" i="2"/>
  <c r="S1120" i="2"/>
  <c r="S1132" i="2"/>
  <c r="S1144" i="2"/>
  <c r="S1156" i="2"/>
  <c r="S1168" i="2"/>
  <c r="S1180" i="2"/>
  <c r="S1192" i="2"/>
  <c r="S1204" i="2"/>
  <c r="S1216" i="2"/>
  <c r="S1228" i="2"/>
  <c r="S1240" i="2"/>
  <c r="S1252" i="2"/>
  <c r="S1264" i="2"/>
  <c r="S1276" i="2"/>
  <c r="S1288" i="2"/>
  <c r="S1300" i="2"/>
  <c r="S1312" i="2"/>
  <c r="S1324" i="2"/>
  <c r="S1336" i="2"/>
  <c r="S827" i="2"/>
  <c r="S883" i="2"/>
  <c r="S911" i="2"/>
  <c r="S931" i="2"/>
  <c r="S948" i="2"/>
  <c r="S964" i="2"/>
  <c r="S979" i="2"/>
  <c r="S996" i="2"/>
  <c r="S1012" i="2"/>
  <c r="S1025" i="2"/>
  <c r="S1037" i="2"/>
  <c r="S1049" i="2"/>
  <c r="S1061" i="2"/>
  <c r="S1073" i="2"/>
  <c r="S1085" i="2"/>
  <c r="S1097" i="2"/>
  <c r="S1109" i="2"/>
  <c r="S1121" i="2"/>
  <c r="S1133" i="2"/>
  <c r="S1145" i="2"/>
  <c r="S1157" i="2"/>
  <c r="S1169" i="2"/>
  <c r="S1181" i="2"/>
  <c r="S1193" i="2"/>
  <c r="S1205" i="2"/>
  <c r="S1217" i="2"/>
  <c r="S1229" i="2"/>
  <c r="S1241" i="2"/>
  <c r="S1253" i="2"/>
  <c r="S1265" i="2"/>
  <c r="S1277" i="2"/>
  <c r="S1289" i="2"/>
  <c r="S1301" i="2"/>
  <c r="S1313" i="2"/>
  <c r="S1325" i="2"/>
  <c r="S1337" i="2"/>
  <c r="S839" i="2"/>
  <c r="S886" i="2"/>
  <c r="S913" i="2"/>
  <c r="S934" i="2"/>
  <c r="S949" i="2"/>
  <c r="S965" i="2"/>
  <c r="S982" i="2"/>
  <c r="S997" i="2"/>
  <c r="S1013" i="2"/>
  <c r="S1026" i="2"/>
  <c r="S1038" i="2"/>
  <c r="S1050" i="2"/>
  <c r="S1062" i="2"/>
  <c r="S1074" i="2"/>
  <c r="S1086" i="2"/>
  <c r="S1098" i="2"/>
  <c r="S1110" i="2"/>
  <c r="S1122" i="2"/>
  <c r="S1134" i="2"/>
  <c r="S1146" i="2"/>
  <c r="S1158" i="2"/>
  <c r="S1170" i="2"/>
  <c r="S1182" i="2"/>
  <c r="S1194" i="2"/>
  <c r="S1206" i="2"/>
  <c r="S1218" i="2"/>
  <c r="S1230" i="2"/>
  <c r="S1242" i="2"/>
  <c r="S1254" i="2"/>
  <c r="S1266" i="2"/>
  <c r="S1278" i="2"/>
  <c r="S1290" i="2"/>
  <c r="S1302" i="2"/>
  <c r="S1314" i="2"/>
  <c r="S1326" i="2"/>
  <c r="S1338" i="2"/>
  <c r="S851" i="2"/>
  <c r="S887" i="2"/>
  <c r="S916" i="2"/>
  <c r="S935" i="2"/>
  <c r="S951" i="2"/>
  <c r="S966" i="2"/>
  <c r="S983" i="2"/>
  <c r="S999" i="2"/>
  <c r="S1014" i="2"/>
  <c r="S1027" i="2"/>
  <c r="S1039" i="2"/>
  <c r="S1051" i="2"/>
  <c r="S1063" i="2"/>
  <c r="S1075" i="2"/>
  <c r="S1087" i="2"/>
  <c r="S1099" i="2"/>
  <c r="S1111" i="2"/>
  <c r="S1123" i="2"/>
  <c r="S1135" i="2"/>
  <c r="S1147" i="2"/>
  <c r="S1159" i="2"/>
  <c r="S1171" i="2"/>
  <c r="S1183" i="2"/>
  <c r="S1195" i="2"/>
  <c r="S1207" i="2"/>
  <c r="S1219" i="2"/>
  <c r="S1231" i="2"/>
  <c r="S1243" i="2"/>
  <c r="S1255" i="2"/>
  <c r="S1267" i="2"/>
  <c r="S1279" i="2"/>
  <c r="S1291" i="2"/>
  <c r="S1303" i="2"/>
  <c r="S1315" i="2"/>
  <c r="S1327" i="2"/>
  <c r="S1339" i="2"/>
  <c r="S857" i="2"/>
  <c r="S893" i="2"/>
  <c r="S917" i="2"/>
  <c r="S936" i="2"/>
  <c r="S952" i="2"/>
  <c r="S967" i="2"/>
  <c r="S984" i="2"/>
  <c r="S1000" i="2"/>
  <c r="S1015" i="2"/>
  <c r="S1028" i="2"/>
  <c r="S1040" i="2"/>
  <c r="S1052" i="2"/>
  <c r="S1064" i="2"/>
  <c r="S1076" i="2"/>
  <c r="S1088" i="2"/>
  <c r="S1100" i="2"/>
  <c r="S1112" i="2"/>
  <c r="S1124" i="2"/>
  <c r="S1136" i="2"/>
  <c r="S1148" i="2"/>
  <c r="S1160" i="2"/>
  <c r="S1172" i="2"/>
  <c r="S1184" i="2"/>
  <c r="S1196" i="2"/>
  <c r="S1208" i="2"/>
  <c r="S1220" i="2"/>
  <c r="S1232" i="2"/>
  <c r="S1244" i="2"/>
  <c r="S1256" i="2"/>
  <c r="S1268" i="2"/>
  <c r="S1280" i="2"/>
  <c r="S1292" i="2"/>
  <c r="S1304" i="2"/>
  <c r="S1316" i="2"/>
  <c r="S1328" i="2"/>
  <c r="S859" i="2"/>
  <c r="S895" i="2"/>
  <c r="S919" i="2"/>
  <c r="S937" i="2"/>
  <c r="S953" i="2"/>
  <c r="S970" i="2"/>
  <c r="S985" i="2"/>
  <c r="S1001" i="2"/>
  <c r="S1016" i="2"/>
  <c r="S1029" i="2"/>
  <c r="S1041" i="2"/>
  <c r="S1053" i="2"/>
  <c r="S1065" i="2"/>
  <c r="S1077" i="2"/>
  <c r="S1089" i="2"/>
  <c r="S1101" i="2"/>
  <c r="S1113" i="2"/>
  <c r="S1125" i="2"/>
  <c r="S1137" i="2"/>
  <c r="S1149" i="2"/>
  <c r="S1161" i="2"/>
  <c r="S1173" i="2"/>
  <c r="S1185" i="2"/>
  <c r="S1197" i="2"/>
  <c r="S1209" i="2"/>
  <c r="S1221" i="2"/>
  <c r="S1233" i="2"/>
  <c r="S1245" i="2"/>
  <c r="S1257" i="2"/>
  <c r="S1269" i="2"/>
  <c r="S1281" i="2"/>
  <c r="S1293" i="2"/>
  <c r="S1305" i="2"/>
  <c r="S1317" i="2"/>
  <c r="S1329" i="2"/>
  <c r="S862" i="2"/>
  <c r="S898" i="2"/>
  <c r="S922" i="2"/>
  <c r="S939" i="2"/>
  <c r="S954" i="2"/>
  <c r="S971" i="2"/>
  <c r="S987" i="2"/>
  <c r="S1002" i="2"/>
  <c r="S1018" i="2"/>
  <c r="S1030" i="2"/>
  <c r="S1042" i="2"/>
  <c r="S1054" i="2"/>
  <c r="S1066" i="2"/>
  <c r="S1078" i="2"/>
  <c r="S1090" i="2"/>
  <c r="S1102" i="2"/>
  <c r="S1114" i="2"/>
  <c r="S1126" i="2"/>
  <c r="S1138" i="2"/>
  <c r="S1150" i="2"/>
  <c r="S1162" i="2"/>
  <c r="S1174" i="2"/>
  <c r="S1186" i="2"/>
  <c r="S1198" i="2"/>
  <c r="S1210" i="2"/>
  <c r="S1222" i="2"/>
  <c r="S1234" i="2"/>
  <c r="S1246" i="2"/>
  <c r="S1258" i="2"/>
  <c r="S1270" i="2"/>
  <c r="S1282" i="2"/>
  <c r="S1294" i="2"/>
  <c r="S1306" i="2"/>
  <c r="S1318" i="2"/>
  <c r="S1330" i="2"/>
  <c r="S863" i="2"/>
  <c r="S899" i="2"/>
  <c r="S923" i="2"/>
  <c r="S940" i="2"/>
  <c r="S955" i="2"/>
  <c r="S972" i="2"/>
  <c r="S988" i="2"/>
  <c r="S1003" i="2"/>
  <c r="S1019" i="2"/>
  <c r="S1031" i="2"/>
  <c r="S1043" i="2"/>
  <c r="S1055" i="2"/>
  <c r="S1067" i="2"/>
  <c r="S1079" i="2"/>
  <c r="S1091" i="2"/>
  <c r="S1103" i="2"/>
  <c r="S1115" i="2"/>
  <c r="S1127" i="2"/>
  <c r="S1139" i="2"/>
  <c r="S1151" i="2"/>
  <c r="S1163" i="2"/>
  <c r="S1175" i="2"/>
  <c r="S1187" i="2"/>
  <c r="S1199" i="2"/>
  <c r="S1211" i="2"/>
  <c r="S1223" i="2"/>
  <c r="S1235" i="2"/>
  <c r="S1247" i="2"/>
  <c r="S1259" i="2"/>
  <c r="S1271" i="2"/>
  <c r="S1283" i="2"/>
  <c r="S1295" i="2"/>
  <c r="S1307" i="2"/>
  <c r="S1319" i="2"/>
  <c r="S1331" i="2"/>
  <c r="S869" i="2"/>
  <c r="S901" i="2"/>
  <c r="S925" i="2"/>
  <c r="S941" i="2"/>
  <c r="S958" i="2"/>
  <c r="S973" i="2"/>
  <c r="S989" i="2"/>
  <c r="S1006" i="2"/>
  <c r="S1020" i="2"/>
  <c r="S1032" i="2"/>
  <c r="S1044" i="2"/>
  <c r="S1056" i="2"/>
  <c r="S1068" i="2"/>
  <c r="S1080" i="2"/>
  <c r="S1092" i="2"/>
  <c r="S1104" i="2"/>
  <c r="S1116" i="2"/>
  <c r="S1128" i="2"/>
  <c r="S1140" i="2"/>
  <c r="S1152" i="2"/>
  <c r="S1164" i="2"/>
  <c r="S1176" i="2"/>
  <c r="S1188" i="2"/>
  <c r="S1200" i="2"/>
  <c r="S1212" i="2"/>
  <c r="S1224" i="2"/>
  <c r="S1236" i="2"/>
  <c r="S1248" i="2"/>
  <c r="S1260" i="2"/>
  <c r="S1272" i="2"/>
  <c r="S1284" i="2"/>
  <c r="S1296" i="2"/>
  <c r="S1308" i="2"/>
  <c r="S1320" i="2"/>
  <c r="S1332" i="2"/>
  <c r="S871" i="2"/>
  <c r="S904" i="2"/>
  <c r="S927" i="2"/>
  <c r="S942" i="2"/>
  <c r="S959" i="2"/>
  <c r="S975" i="2"/>
  <c r="S990" i="2"/>
  <c r="S1007" i="2"/>
  <c r="S1021" i="2"/>
  <c r="S1033" i="2"/>
  <c r="S1045" i="2"/>
  <c r="S1057" i="2"/>
  <c r="S1069" i="2"/>
  <c r="S1081" i="2"/>
  <c r="S1093" i="2"/>
  <c r="S1105" i="2"/>
  <c r="S1117" i="2"/>
  <c r="S1129" i="2"/>
  <c r="S1141" i="2"/>
  <c r="S1153" i="2"/>
  <c r="S1165" i="2"/>
  <c r="S1177" i="2"/>
  <c r="S1189" i="2"/>
  <c r="S1201" i="2"/>
  <c r="S1213" i="2"/>
  <c r="S1225" i="2"/>
  <c r="S1237" i="2"/>
  <c r="S1249" i="2"/>
  <c r="S1261" i="2"/>
  <c r="S1273" i="2"/>
  <c r="S1285" i="2"/>
  <c r="S1297" i="2"/>
  <c r="S1309" i="2"/>
  <c r="S1321" i="2"/>
  <c r="S1333" i="2"/>
  <c r="S874" i="2"/>
  <c r="S905" i="2"/>
  <c r="S928" i="2"/>
  <c r="S943" i="2"/>
  <c r="S960" i="2"/>
  <c r="S976" i="2"/>
  <c r="S991" i="2"/>
  <c r="S1008" i="2"/>
  <c r="S1022" i="2"/>
  <c r="S1034" i="2"/>
  <c r="S1046" i="2"/>
  <c r="S1058" i="2"/>
  <c r="S1070" i="2"/>
  <c r="S1082" i="2"/>
  <c r="S1094" i="2"/>
  <c r="S1106" i="2"/>
  <c r="S1118" i="2"/>
  <c r="S1130" i="2"/>
  <c r="S1142" i="2"/>
  <c r="S1154" i="2"/>
  <c r="S1166" i="2"/>
  <c r="S1178" i="2"/>
  <c r="S1190" i="2"/>
  <c r="S1202" i="2"/>
  <c r="S1214" i="2"/>
  <c r="S1226" i="2"/>
  <c r="S1238" i="2"/>
  <c r="S1250" i="2"/>
  <c r="S1262" i="2"/>
  <c r="S1274" i="2"/>
  <c r="S1286" i="2"/>
  <c r="S1298" i="2"/>
  <c r="S1310" i="2"/>
  <c r="S1322" i="2"/>
  <c r="S1334" i="2"/>
  <c r="S875" i="2"/>
  <c r="S907" i="2"/>
  <c r="S929" i="2"/>
  <c r="S946" i="2"/>
  <c r="S961" i="2"/>
  <c r="S977" i="2"/>
  <c r="S994" i="2"/>
  <c r="S1009" i="2"/>
  <c r="S1023" i="2"/>
  <c r="S1035" i="2"/>
  <c r="S1047" i="2"/>
  <c r="S1059" i="2"/>
  <c r="S1071" i="2"/>
  <c r="S1083" i="2"/>
  <c r="S1095" i="2"/>
  <c r="S1107" i="2"/>
  <c r="S1119" i="2"/>
  <c r="S1131" i="2"/>
  <c r="S1143" i="2"/>
  <c r="S1155" i="2"/>
  <c r="S1167" i="2"/>
  <c r="S1179" i="2"/>
  <c r="S1191" i="2"/>
  <c r="S1203" i="2"/>
  <c r="S1215" i="2"/>
  <c r="S1227" i="2"/>
  <c r="S1239" i="2"/>
  <c r="S1251" i="2"/>
  <c r="S1263" i="2"/>
  <c r="S1275" i="2"/>
  <c r="S1287" i="2"/>
  <c r="S1299" i="2"/>
  <c r="S1311" i="2"/>
  <c r="S1323" i="2"/>
  <c r="S1335" i="2"/>
  <c r="B4" i="9"/>
  <c r="W26" i="2"/>
  <c r="W134" i="2"/>
  <c r="W278" i="2"/>
  <c r="W302" i="2"/>
  <c r="W3" i="2"/>
  <c r="W135" i="2"/>
  <c r="W171" i="2"/>
  <c r="W183" i="2"/>
  <c r="W255" i="2"/>
  <c r="W279" i="2"/>
  <c r="W291" i="2"/>
  <c r="W327" i="2"/>
  <c r="W339" i="2"/>
  <c r="W471" i="2"/>
  <c r="W579" i="2"/>
  <c r="W627" i="2"/>
  <c r="W675" i="2"/>
  <c r="W687" i="2"/>
  <c r="W735" i="2"/>
  <c r="W867" i="2"/>
  <c r="W891" i="2"/>
  <c r="W915" i="2"/>
  <c r="W999" i="2"/>
  <c r="W16" i="2"/>
  <c r="W40" i="2"/>
  <c r="W124" i="2"/>
  <c r="W340" i="2"/>
  <c r="W400" i="2"/>
  <c r="W472" i="2"/>
  <c r="W580" i="2"/>
  <c r="W616" i="2"/>
  <c r="W173" i="2"/>
  <c r="W197" i="2"/>
  <c r="W81" i="2"/>
  <c r="W93" i="2"/>
  <c r="W105" i="2"/>
  <c r="W129" i="2"/>
  <c r="W261" i="2"/>
  <c r="W333" i="2"/>
  <c r="W345" i="2"/>
  <c r="W22" i="2"/>
  <c r="W154" i="2"/>
  <c r="W11" i="2"/>
  <c r="W47" i="2"/>
  <c r="W95" i="2"/>
  <c r="W131" i="2"/>
  <c r="W120" i="2"/>
  <c r="W306" i="2"/>
  <c r="W378" i="2"/>
  <c r="W394" i="2"/>
  <c r="W442" i="2"/>
  <c r="W614" i="2"/>
  <c r="W629" i="2"/>
  <c r="W825" i="2"/>
  <c r="W877" i="2"/>
  <c r="W930" i="2"/>
  <c r="W969" i="2"/>
  <c r="W982" i="2"/>
  <c r="W1021" i="2"/>
  <c r="W1069" i="2"/>
  <c r="W1189" i="2"/>
  <c r="W1213" i="2"/>
  <c r="W36" i="2"/>
  <c r="W66" i="2"/>
  <c r="W121" i="2"/>
  <c r="W151" i="2"/>
  <c r="W180" i="2"/>
  <c r="W307" i="2"/>
  <c r="W395" i="2"/>
  <c r="W473" i="2"/>
  <c r="W545" i="2"/>
  <c r="W559" i="2"/>
  <c r="W852" i="2"/>
  <c r="W865" i="2"/>
  <c r="W905" i="2"/>
  <c r="W970" i="2"/>
  <c r="W996" i="2"/>
  <c r="W1022" i="2"/>
  <c r="W1058" i="2"/>
  <c r="W1070" i="2"/>
  <c r="W1118" i="2"/>
  <c r="W1202" i="2"/>
  <c r="W1214" i="2"/>
  <c r="W1334" i="2"/>
  <c r="W126" i="2"/>
  <c r="W152" i="2"/>
  <c r="W288" i="2"/>
  <c r="W380" i="2"/>
  <c r="W444" i="2"/>
  <c r="W474" i="2"/>
  <c r="W588" i="2"/>
  <c r="W618" i="2"/>
  <c r="W631" i="2"/>
  <c r="W696" i="2"/>
  <c r="W709" i="2"/>
  <c r="W736" i="2"/>
  <c r="W775" i="2"/>
  <c r="W840" i="2"/>
  <c r="W853" i="2"/>
  <c r="W893" i="2"/>
  <c r="W932" i="2"/>
  <c r="W945" i="2"/>
  <c r="W997" i="2"/>
  <c r="W1035" i="2"/>
  <c r="W1059" i="2"/>
  <c r="W1119" i="2"/>
  <c r="W42" i="2"/>
  <c r="W186" i="2"/>
  <c r="W289" i="2"/>
  <c r="W349" i="2"/>
  <c r="W382" i="2"/>
  <c r="W445" i="2"/>
  <c r="W461" i="2"/>
  <c r="W517" i="2"/>
  <c r="W547" i="2"/>
  <c r="W605" i="2"/>
  <c r="W645" i="2"/>
  <c r="W658" i="2"/>
  <c r="W697" i="2"/>
  <c r="W776" i="2"/>
  <c r="W920" i="2"/>
  <c r="W959" i="2"/>
  <c r="W972" i="2"/>
  <c r="W1012" i="2"/>
  <c r="W1024" i="2"/>
  <c r="W1060" i="2"/>
  <c r="W1168" i="2"/>
  <c r="W1180" i="2"/>
  <c r="W1192" i="2"/>
  <c r="W1216" i="2"/>
  <c r="W43" i="2"/>
  <c r="W293" i="2"/>
  <c r="W383" i="2"/>
  <c r="W398" i="2"/>
  <c r="W446" i="2"/>
  <c r="W590" i="2"/>
  <c r="W633" i="2"/>
  <c r="W764" i="2"/>
  <c r="W790" i="2"/>
  <c r="W829" i="2"/>
  <c r="W921" i="2"/>
  <c r="W18" i="2"/>
  <c r="W73" i="2"/>
  <c r="W162" i="2"/>
  <c r="W188" i="2"/>
  <c r="W313" i="2"/>
  <c r="W384" i="2"/>
  <c r="W401" i="2"/>
  <c r="W593" i="2"/>
  <c r="W607" i="2"/>
  <c r="W739" i="2"/>
  <c r="W752" i="2"/>
  <c r="W778" i="2"/>
  <c r="W791" i="2"/>
  <c r="W817" i="2"/>
  <c r="W896" i="2"/>
  <c r="W1014" i="2"/>
  <c r="W20" i="2"/>
  <c r="W108" i="2"/>
  <c r="W386" i="2"/>
  <c r="W434" i="2"/>
  <c r="W451" i="2"/>
  <c r="W493" i="2"/>
  <c r="W523" i="2"/>
  <c r="W636" i="2"/>
  <c r="W872" i="2"/>
  <c r="W911" i="2"/>
  <c r="W937" i="2"/>
  <c r="W977" i="2"/>
  <c r="W1028" i="2"/>
  <c r="W1052" i="2"/>
  <c r="W1064" i="2"/>
  <c r="W1136" i="2"/>
  <c r="W224" i="2"/>
  <c r="W276" i="2"/>
  <c r="W299" i="2"/>
  <c r="W341" i="2"/>
  <c r="W466" i="2"/>
  <c r="W510" i="2"/>
  <c r="W524" i="2"/>
  <c r="W610" i="2"/>
  <c r="W664" i="2"/>
  <c r="W729" i="2"/>
  <c r="W847" i="2"/>
  <c r="W886" i="2"/>
  <c r="W925" i="2"/>
  <c r="W19" i="2"/>
  <c r="W192" i="2"/>
  <c r="W608" i="2"/>
  <c r="W648" i="2"/>
  <c r="W688" i="2"/>
  <c r="W1002" i="2"/>
  <c r="W1050" i="2"/>
  <c r="W1068" i="2"/>
  <c r="W1277" i="2"/>
  <c r="W114" i="2"/>
  <c r="W199" i="2"/>
  <c r="W438" i="2"/>
  <c r="W730" i="2"/>
  <c r="W887" i="2"/>
  <c r="W966" i="2"/>
  <c r="W1091" i="2"/>
  <c r="W1193" i="2"/>
  <c r="W1245" i="2"/>
  <c r="W1260" i="2"/>
  <c r="W1332" i="2"/>
  <c r="W30" i="2"/>
  <c r="W391" i="2"/>
  <c r="W439" i="2"/>
  <c r="W482" i="2"/>
  <c r="W612" i="2"/>
  <c r="W731" i="2"/>
  <c r="W1031" i="2"/>
  <c r="W1174" i="2"/>
  <c r="W1210" i="2"/>
  <c r="W31" i="2"/>
  <c r="W485" i="2"/>
  <c r="W527" i="2"/>
  <c r="W732" i="2"/>
  <c r="W811" i="2"/>
  <c r="W889" i="2"/>
  <c r="W968" i="2"/>
  <c r="W1075" i="2"/>
  <c r="W1158" i="2"/>
  <c r="W1211" i="2"/>
  <c r="W1295" i="2"/>
  <c r="W1335" i="2"/>
  <c r="W625" i="2"/>
  <c r="W704" i="2"/>
  <c r="W1038" i="2"/>
  <c r="W1039" i="2"/>
  <c r="W1198" i="2"/>
  <c r="W48" i="2"/>
  <c r="W622" i="2"/>
  <c r="W661" i="2"/>
  <c r="W701" i="2"/>
  <c r="W1176" i="2"/>
  <c r="W1196" i="2"/>
  <c r="W56" i="2"/>
  <c r="W498" i="2"/>
  <c r="W705" i="2"/>
  <c r="W862" i="2"/>
  <c r="W1182" i="2"/>
  <c r="W1312" i="2"/>
  <c r="W455" i="2"/>
  <c r="W628" i="2"/>
  <c r="W1019" i="2"/>
  <c r="W1041" i="2"/>
  <c r="W1062" i="2"/>
  <c r="W1183" i="2"/>
  <c r="W1219" i="2"/>
  <c r="W1300" i="2"/>
  <c r="W665" i="2"/>
  <c r="W743" i="2"/>
  <c r="W1217" i="2"/>
  <c r="W317" i="2"/>
  <c r="W370" i="2"/>
  <c r="W464" i="2"/>
  <c r="W506" i="2"/>
  <c r="W832" i="2"/>
  <c r="W1085" i="2"/>
  <c r="W1164" i="2"/>
  <c r="W1255" i="2"/>
  <c r="W84" i="2"/>
  <c r="W169" i="2"/>
  <c r="W320" i="2"/>
  <c r="W717" i="2"/>
  <c r="W1025" i="2"/>
  <c r="W1126" i="2"/>
  <c r="W1302" i="2"/>
  <c r="W875" i="2"/>
  <c r="W993" i="2"/>
  <c r="W1026" i="2"/>
  <c r="W1109" i="2"/>
  <c r="W1170" i="2"/>
  <c r="W1206" i="2"/>
  <c r="W1290" i="2"/>
  <c r="W1329" i="2"/>
  <c r="W377" i="2"/>
  <c r="W557" i="2"/>
  <c r="W916" i="2"/>
  <c r="W1027" i="2"/>
  <c r="W1128" i="2"/>
  <c r="W1243" i="2"/>
  <c r="T1140" i="2"/>
  <c r="U329" i="2"/>
  <c r="U871" i="2"/>
  <c r="T898" i="2"/>
  <c r="U35" i="2"/>
  <c r="T1139" i="2"/>
  <c r="T1138" i="2"/>
  <c r="U667" i="2"/>
  <c r="T892" i="2"/>
  <c r="U491" i="2"/>
  <c r="T634" i="2"/>
  <c r="T294" i="2"/>
  <c r="T299" i="2"/>
  <c r="T1326" i="2"/>
  <c r="T265" i="2"/>
  <c r="T632" i="2"/>
  <c r="T631" i="2"/>
  <c r="T1325" i="2"/>
  <c r="U1278" i="2"/>
  <c r="T1324" i="2"/>
  <c r="U1180" i="2"/>
  <c r="U1022" i="2"/>
  <c r="U89" i="2"/>
  <c r="U1276" i="2"/>
  <c r="U1139" i="2"/>
  <c r="U1021" i="2"/>
  <c r="U869" i="2"/>
  <c r="U650" i="2"/>
  <c r="U487" i="2"/>
  <c r="U268" i="2"/>
  <c r="U88" i="2"/>
  <c r="U1264" i="2"/>
  <c r="U1136" i="2"/>
  <c r="U1020" i="2"/>
  <c r="U829" i="2"/>
  <c r="U649" i="2"/>
  <c r="U486" i="2"/>
  <c r="U266" i="2"/>
  <c r="U71" i="2"/>
  <c r="U1230" i="2"/>
  <c r="U1133" i="2"/>
  <c r="U964" i="2"/>
  <c r="U808" i="2"/>
  <c r="U645" i="2"/>
  <c r="U424" i="2"/>
  <c r="U236" i="2"/>
  <c r="U1235" i="2"/>
  <c r="U1135" i="2"/>
  <c r="U1017" i="2"/>
  <c r="U814" i="2"/>
  <c r="U646" i="2"/>
  <c r="U428" i="2"/>
  <c r="U265" i="2"/>
  <c r="U66" i="2"/>
  <c r="U1323" i="2"/>
  <c r="U1229" i="2"/>
  <c r="U1119" i="2"/>
  <c r="U960" i="2"/>
  <c r="U805" i="2"/>
  <c r="U588" i="2"/>
  <c r="U422" i="2"/>
  <c r="U235" i="2"/>
  <c r="U1320" i="2"/>
  <c r="U1228" i="2"/>
  <c r="U1084" i="2"/>
  <c r="U959" i="2"/>
  <c r="U801" i="2"/>
  <c r="U583" i="2"/>
  <c r="U395" i="2"/>
  <c r="U173" i="2"/>
  <c r="U1319" i="2"/>
  <c r="U1221" i="2"/>
  <c r="U1077" i="2"/>
  <c r="U957" i="2"/>
  <c r="U751" i="2"/>
  <c r="U582" i="2"/>
  <c r="U394" i="2"/>
  <c r="U167" i="2"/>
  <c r="T176" i="2"/>
  <c r="T916" i="2"/>
  <c r="U1318" i="2"/>
  <c r="U1184" i="2"/>
  <c r="U1076" i="2"/>
  <c r="U934" i="2"/>
  <c r="U746" i="2"/>
  <c r="U557" i="2"/>
  <c r="U335" i="2"/>
  <c r="U166" i="2"/>
  <c r="U1317" i="2"/>
  <c r="U1183" i="2"/>
  <c r="U1075" i="2"/>
  <c r="U896" i="2"/>
  <c r="U742" i="2"/>
  <c r="U554" i="2"/>
  <c r="U332" i="2"/>
  <c r="U157" i="2"/>
  <c r="U1282" i="2"/>
  <c r="U1182" i="2"/>
  <c r="U1068" i="2"/>
  <c r="U893" i="2"/>
  <c r="U714" i="2"/>
  <c r="U500" i="2"/>
  <c r="U331" i="2"/>
  <c r="U156" i="2"/>
  <c r="U1279" i="2"/>
  <c r="U1181" i="2"/>
  <c r="U1023" i="2"/>
  <c r="U877" i="2"/>
  <c r="U713" i="2"/>
  <c r="U493" i="2"/>
  <c r="U330" i="2"/>
  <c r="U96" i="2"/>
  <c r="E12" i="3"/>
  <c r="B12" i="3"/>
  <c r="K4" i="3" s="1"/>
  <c r="H12" i="3"/>
  <c r="T1060" i="2"/>
  <c r="T167" i="2"/>
  <c r="T1261" i="2"/>
  <c r="T811" i="2"/>
  <c r="T1250" i="2"/>
  <c r="T810" i="2"/>
  <c r="T517" i="2"/>
  <c r="U1216" i="2"/>
  <c r="U1113" i="2"/>
  <c r="U1061" i="2"/>
  <c r="U1009" i="2"/>
  <c r="U932" i="2"/>
  <c r="U864" i="2"/>
  <c r="U800" i="2"/>
  <c r="U709" i="2"/>
  <c r="U644" i="2"/>
  <c r="U550" i="2"/>
  <c r="U478" i="2"/>
  <c r="U393" i="2"/>
  <c r="T1249" i="2"/>
  <c r="T1050" i="2"/>
  <c r="T780" i="2"/>
  <c r="T516" i="2"/>
  <c r="T120" i="2"/>
  <c r="U1305" i="2"/>
  <c r="U1258" i="2"/>
  <c r="U1212" i="2"/>
  <c r="U1164" i="2"/>
  <c r="U1111" i="2"/>
  <c r="U1057" i="2"/>
  <c r="U997" i="2"/>
  <c r="U925" i="2"/>
  <c r="U863" i="2"/>
  <c r="U791" i="2"/>
  <c r="U708" i="2"/>
  <c r="U643" i="2"/>
  <c r="U549" i="2"/>
  <c r="U477" i="2"/>
  <c r="U392" i="2"/>
  <c r="U310" i="2"/>
  <c r="U226" i="2"/>
  <c r="U140" i="2"/>
  <c r="U64" i="2"/>
  <c r="T1230" i="2"/>
  <c r="T1024" i="2"/>
  <c r="T771" i="2"/>
  <c r="T469" i="2"/>
  <c r="T91" i="2"/>
  <c r="U1296" i="2"/>
  <c r="U1254" i="2"/>
  <c r="U1210" i="2"/>
  <c r="U1157" i="2"/>
  <c r="U1107" i="2"/>
  <c r="U1053" i="2"/>
  <c r="U988" i="2"/>
  <c r="U924" i="2"/>
  <c r="U856" i="2"/>
  <c r="U773" i="2"/>
  <c r="U707" i="2"/>
  <c r="U611" i="2"/>
  <c r="U541" i="2"/>
  <c r="U454" i="2"/>
  <c r="U389" i="2"/>
  <c r="U290" i="2"/>
  <c r="U211" i="2"/>
  <c r="U129" i="2"/>
  <c r="U59" i="2"/>
  <c r="T1271" i="2"/>
  <c r="T531" i="2"/>
  <c r="U1260" i="2"/>
  <c r="U227" i="2"/>
  <c r="T1229" i="2"/>
  <c r="T1013" i="2"/>
  <c r="T756" i="2"/>
  <c r="T464" i="2"/>
  <c r="T80" i="2"/>
  <c r="U1294" i="2"/>
  <c r="U1253" i="2"/>
  <c r="U1206" i="2"/>
  <c r="U1152" i="2"/>
  <c r="U1106" i="2"/>
  <c r="U1049" i="2"/>
  <c r="U982" i="2"/>
  <c r="U919" i="2"/>
  <c r="U854" i="2"/>
  <c r="U772" i="2"/>
  <c r="U706" i="2"/>
  <c r="U610" i="2"/>
  <c r="U540" i="2"/>
  <c r="U453" i="2"/>
  <c r="U373" i="2"/>
  <c r="U289" i="2"/>
  <c r="U210" i="2"/>
  <c r="U113" i="2"/>
  <c r="U52" i="2"/>
  <c r="T814" i="2"/>
  <c r="T166" i="2"/>
  <c r="T1053" i="2"/>
  <c r="U1173" i="2"/>
  <c r="U328" i="2"/>
  <c r="T1164" i="2"/>
  <c r="T945" i="2"/>
  <c r="T666" i="2"/>
  <c r="T343" i="2"/>
  <c r="U1338" i="2"/>
  <c r="U1293" i="2"/>
  <c r="U1248" i="2"/>
  <c r="U1200" i="2"/>
  <c r="U1151" i="2"/>
  <c r="U1099" i="2"/>
  <c r="U1041" i="2"/>
  <c r="U981" i="2"/>
  <c r="U918" i="2"/>
  <c r="U839" i="2"/>
  <c r="U768" i="2"/>
  <c r="U703" i="2"/>
  <c r="U605" i="2"/>
  <c r="U526" i="2"/>
  <c r="U452" i="2"/>
  <c r="U369" i="2"/>
  <c r="U275" i="2"/>
  <c r="U203" i="2"/>
  <c r="U107" i="2"/>
  <c r="U43" i="2"/>
  <c r="T1054" i="2"/>
  <c r="U1313" i="2"/>
  <c r="U141" i="2"/>
  <c r="T1338" i="2"/>
  <c r="T1151" i="2"/>
  <c r="T932" i="2"/>
  <c r="T659" i="2"/>
  <c r="T336" i="2"/>
  <c r="U1327" i="2"/>
  <c r="U1292" i="2"/>
  <c r="U1247" i="2"/>
  <c r="U1188" i="2"/>
  <c r="U1150" i="2"/>
  <c r="U1098" i="2"/>
  <c r="U1027" i="2"/>
  <c r="U978" i="2"/>
  <c r="U904" i="2"/>
  <c r="U832" i="2"/>
  <c r="U767" i="2"/>
  <c r="U688" i="2"/>
  <c r="U604" i="2"/>
  <c r="U525" i="2"/>
  <c r="U437" i="2"/>
  <c r="U367" i="2"/>
  <c r="U274" i="2"/>
  <c r="U202" i="2"/>
  <c r="U103" i="2"/>
  <c r="U37" i="2"/>
  <c r="T535" i="2"/>
  <c r="T155" i="2"/>
  <c r="U65" i="2"/>
  <c r="T1336" i="2"/>
  <c r="T1143" i="2"/>
  <c r="T929" i="2"/>
  <c r="T637" i="2"/>
  <c r="T325" i="2"/>
  <c r="U1326" i="2"/>
  <c r="U1283" i="2"/>
  <c r="U1246" i="2"/>
  <c r="U1187" i="2"/>
  <c r="U1140" i="2"/>
  <c r="U1097" i="2"/>
  <c r="U1026" i="2"/>
  <c r="U965" i="2"/>
  <c r="U902" i="2"/>
  <c r="U830" i="2"/>
  <c r="U766" i="2"/>
  <c r="U668" i="2"/>
  <c r="U589" i="2"/>
  <c r="U515" i="2"/>
  <c r="U432" i="2"/>
  <c r="U336" i="2"/>
  <c r="U269" i="2"/>
  <c r="U175" i="2"/>
  <c r="U97" i="2"/>
  <c r="U2" i="2"/>
  <c r="U14" i="2"/>
  <c r="U26" i="2"/>
  <c r="U38" i="2"/>
  <c r="U50" i="2"/>
  <c r="U62" i="2"/>
  <c r="U74" i="2"/>
  <c r="U86" i="2"/>
  <c r="U98" i="2"/>
  <c r="U110" i="2"/>
  <c r="U122" i="2"/>
  <c r="U134" i="2"/>
  <c r="U146" i="2"/>
  <c r="U158" i="2"/>
  <c r="U170" i="2"/>
  <c r="U182" i="2"/>
  <c r="U194" i="2"/>
  <c r="U206" i="2"/>
  <c r="U218" i="2"/>
  <c r="U3" i="2"/>
  <c r="U15" i="2"/>
  <c r="U27" i="2"/>
  <c r="U39" i="2"/>
  <c r="U51" i="2"/>
  <c r="U63" i="2"/>
  <c r="U75" i="2"/>
  <c r="U87" i="2"/>
  <c r="U99" i="2"/>
  <c r="U111" i="2"/>
  <c r="U123" i="2"/>
  <c r="U135" i="2"/>
  <c r="U147" i="2"/>
  <c r="U159" i="2"/>
  <c r="U171" i="2"/>
  <c r="U183" i="2"/>
  <c r="U195" i="2"/>
  <c r="U207" i="2"/>
  <c r="U219" i="2"/>
  <c r="U231" i="2"/>
  <c r="U243" i="2"/>
  <c r="U255" i="2"/>
  <c r="U267" i="2"/>
  <c r="U279" i="2"/>
  <c r="U291" i="2"/>
  <c r="U303" i="2"/>
  <c r="U315" i="2"/>
  <c r="U327" i="2"/>
  <c r="U339" i="2"/>
  <c r="U351" i="2"/>
  <c r="U363" i="2"/>
  <c r="U375" i="2"/>
  <c r="U387" i="2"/>
  <c r="U399" i="2"/>
  <c r="U411" i="2"/>
  <c r="U423" i="2"/>
  <c r="U435" i="2"/>
  <c r="U447" i="2"/>
  <c r="U459" i="2"/>
  <c r="U471" i="2"/>
  <c r="U483" i="2"/>
  <c r="U495" i="2"/>
  <c r="U507" i="2"/>
  <c r="U519" i="2"/>
  <c r="U531" i="2"/>
  <c r="U543" i="2"/>
  <c r="U555" i="2"/>
  <c r="U567" i="2"/>
  <c r="U579" i="2"/>
  <c r="U591" i="2"/>
  <c r="U603" i="2"/>
  <c r="U615" i="2"/>
  <c r="U627" i="2"/>
  <c r="U639" i="2"/>
  <c r="U651" i="2"/>
  <c r="U663" i="2"/>
  <c r="U675" i="2"/>
  <c r="U687" i="2"/>
  <c r="U699" i="2"/>
  <c r="U711" i="2"/>
  <c r="U723" i="2"/>
  <c r="U735" i="2"/>
  <c r="U747" i="2"/>
  <c r="U759" i="2"/>
  <c r="U771" i="2"/>
  <c r="U783" i="2"/>
  <c r="U795" i="2"/>
  <c r="U807" i="2"/>
  <c r="U819" i="2"/>
  <c r="U831" i="2"/>
  <c r="U843" i="2"/>
  <c r="U855" i="2"/>
  <c r="U867" i="2"/>
  <c r="U879" i="2"/>
  <c r="U891" i="2"/>
  <c r="U903" i="2"/>
  <c r="U915" i="2"/>
  <c r="U927" i="2"/>
  <c r="U939" i="2"/>
  <c r="U951" i="2"/>
  <c r="U963" i="2"/>
  <c r="U975" i="2"/>
  <c r="U987" i="2"/>
  <c r="U999" i="2"/>
  <c r="U1011" i="2"/>
  <c r="U4" i="2"/>
  <c r="U18" i="2"/>
  <c r="U32" i="2"/>
  <c r="U46" i="2"/>
  <c r="U60" i="2"/>
  <c r="U76" i="2"/>
  <c r="U90" i="2"/>
  <c r="U104" i="2"/>
  <c r="U118" i="2"/>
  <c r="U132" i="2"/>
  <c r="U148" i="2"/>
  <c r="U162" i="2"/>
  <c r="U176" i="2"/>
  <c r="U190" i="2"/>
  <c r="U204" i="2"/>
  <c r="U220" i="2"/>
  <c r="U233" i="2"/>
  <c r="U246" i="2"/>
  <c r="U259" i="2"/>
  <c r="U272" i="2"/>
  <c r="U285" i="2"/>
  <c r="U298" i="2"/>
  <c r="U311" i="2"/>
  <c r="U324" i="2"/>
  <c r="U337" i="2"/>
  <c r="U350" i="2"/>
  <c r="U364" i="2"/>
  <c r="U377" i="2"/>
  <c r="U390" i="2"/>
  <c r="U403" i="2"/>
  <c r="U416" i="2"/>
  <c r="U429" i="2"/>
  <c r="U442" i="2"/>
  <c r="U455" i="2"/>
  <c r="U468" i="2"/>
  <c r="U481" i="2"/>
  <c r="U494" i="2"/>
  <c r="U508" i="2"/>
  <c r="U521" i="2"/>
  <c r="U534" i="2"/>
  <c r="U547" i="2"/>
  <c r="U560" i="2"/>
  <c r="U573" i="2"/>
  <c r="U586" i="2"/>
  <c r="U599" i="2"/>
  <c r="U612" i="2"/>
  <c r="U625" i="2"/>
  <c r="U638" i="2"/>
  <c r="U652" i="2"/>
  <c r="U665" i="2"/>
  <c r="U678" i="2"/>
  <c r="U691" i="2"/>
  <c r="U704" i="2"/>
  <c r="U717" i="2"/>
  <c r="U730" i="2"/>
  <c r="U743" i="2"/>
  <c r="U756" i="2"/>
  <c r="U769" i="2"/>
  <c r="U782" i="2"/>
  <c r="U796" i="2"/>
  <c r="U809" i="2"/>
  <c r="U822" i="2"/>
  <c r="U835" i="2"/>
  <c r="U848" i="2"/>
  <c r="U861" i="2"/>
  <c r="U874" i="2"/>
  <c r="U887" i="2"/>
  <c r="U900" i="2"/>
  <c r="U913" i="2"/>
  <c r="U926" i="2"/>
  <c r="U940" i="2"/>
  <c r="U953" i="2"/>
  <c r="U966" i="2"/>
  <c r="U979" i="2"/>
  <c r="U992" i="2"/>
  <c r="U1005" i="2"/>
  <c r="U1018" i="2"/>
  <c r="U1030" i="2"/>
  <c r="U1042" i="2"/>
  <c r="U1054" i="2"/>
  <c r="U1066" i="2"/>
  <c r="U1078" i="2"/>
  <c r="U1090" i="2"/>
  <c r="U1102" i="2"/>
  <c r="U1114" i="2"/>
  <c r="U5" i="2"/>
  <c r="U19" i="2"/>
  <c r="U33" i="2"/>
  <c r="U47" i="2"/>
  <c r="U61" i="2"/>
  <c r="U77" i="2"/>
  <c r="U91" i="2"/>
  <c r="U105" i="2"/>
  <c r="U119" i="2"/>
  <c r="U133" i="2"/>
  <c r="U149" i="2"/>
  <c r="U163" i="2"/>
  <c r="U177" i="2"/>
  <c r="U191" i="2"/>
  <c r="U205" i="2"/>
  <c r="U221" i="2"/>
  <c r="U234" i="2"/>
  <c r="U247" i="2"/>
  <c r="U260" i="2"/>
  <c r="U273" i="2"/>
  <c r="U286" i="2"/>
  <c r="U299" i="2"/>
  <c r="U312" i="2"/>
  <c r="U325" i="2"/>
  <c r="U338" i="2"/>
  <c r="U352" i="2"/>
  <c r="U365" i="2"/>
  <c r="U378" i="2"/>
  <c r="U391" i="2"/>
  <c r="U404" i="2"/>
  <c r="U417" i="2"/>
  <c r="U430" i="2"/>
  <c r="U443" i="2"/>
  <c r="U456" i="2"/>
  <c r="U469" i="2"/>
  <c r="U482" i="2"/>
  <c r="U496" i="2"/>
  <c r="U509" i="2"/>
  <c r="U522" i="2"/>
  <c r="U535" i="2"/>
  <c r="U548" i="2"/>
  <c r="U561" i="2"/>
  <c r="U574" i="2"/>
  <c r="U587" i="2"/>
  <c r="U600" i="2"/>
  <c r="U613" i="2"/>
  <c r="U626" i="2"/>
  <c r="U640" i="2"/>
  <c r="U653" i="2"/>
  <c r="U666" i="2"/>
  <c r="U679" i="2"/>
  <c r="U692" i="2"/>
  <c r="U705" i="2"/>
  <c r="U718" i="2"/>
  <c r="U731" i="2"/>
  <c r="U744" i="2"/>
  <c r="U757" i="2"/>
  <c r="U770" i="2"/>
  <c r="U784" i="2"/>
  <c r="U797" i="2"/>
  <c r="U810" i="2"/>
  <c r="U823" i="2"/>
  <c r="U836" i="2"/>
  <c r="U849" i="2"/>
  <c r="U862" i="2"/>
  <c r="U875" i="2"/>
  <c r="U888" i="2"/>
  <c r="U901" i="2"/>
  <c r="U914" i="2"/>
  <c r="U928" i="2"/>
  <c r="U941" i="2"/>
  <c r="U954" i="2"/>
  <c r="U967" i="2"/>
  <c r="U980" i="2"/>
  <c r="U993" i="2"/>
  <c r="U1006" i="2"/>
  <c r="U1019" i="2"/>
  <c r="U1031" i="2"/>
  <c r="U1043" i="2"/>
  <c r="U1055" i="2"/>
  <c r="U1067" i="2"/>
  <c r="U1079" i="2"/>
  <c r="U1091" i="2"/>
  <c r="U1103" i="2"/>
  <c r="U1115" i="2"/>
  <c r="U1127" i="2"/>
  <c r="U6" i="2"/>
  <c r="U22" i="2"/>
  <c r="U40" i="2"/>
  <c r="U56" i="2"/>
  <c r="U72" i="2"/>
  <c r="U92" i="2"/>
  <c r="U108" i="2"/>
  <c r="U126" i="2"/>
  <c r="U142" i="2"/>
  <c r="U160" i="2"/>
  <c r="U178" i="2"/>
  <c r="U196" i="2"/>
  <c r="U212" i="2"/>
  <c r="U228" i="2"/>
  <c r="U244" i="2"/>
  <c r="U261" i="2"/>
  <c r="U276" i="2"/>
  <c r="U292" i="2"/>
  <c r="U307" i="2"/>
  <c r="U322" i="2"/>
  <c r="U340" i="2"/>
  <c r="U355" i="2"/>
  <c r="U370" i="2"/>
  <c r="U385" i="2"/>
  <c r="U401" i="2"/>
  <c r="U418" i="2"/>
  <c r="U433" i="2"/>
  <c r="U449" i="2"/>
  <c r="U464" i="2"/>
  <c r="U479" i="2"/>
  <c r="U497" i="2"/>
  <c r="U512" i="2"/>
  <c r="U527" i="2"/>
  <c r="U542" i="2"/>
  <c r="U558" i="2"/>
  <c r="U575" i="2"/>
  <c r="U590" i="2"/>
  <c r="U606" i="2"/>
  <c r="U621" i="2"/>
  <c r="U636" i="2"/>
  <c r="U654" i="2"/>
  <c r="U669" i="2"/>
  <c r="U684" i="2"/>
  <c r="U700" i="2"/>
  <c r="U715" i="2"/>
  <c r="U732" i="2"/>
  <c r="U748" i="2"/>
  <c r="U763" i="2"/>
  <c r="U778" i="2"/>
  <c r="U793" i="2"/>
  <c r="U811" i="2"/>
  <c r="U826" i="2"/>
  <c r="U841" i="2"/>
  <c r="U857" i="2"/>
  <c r="U872" i="2"/>
  <c r="U889" i="2"/>
  <c r="U905" i="2"/>
  <c r="U920" i="2"/>
  <c r="U935" i="2"/>
  <c r="U950" i="2"/>
  <c r="U968" i="2"/>
  <c r="U983" i="2"/>
  <c r="U998" i="2"/>
  <c r="U1014" i="2"/>
  <c r="U1028" i="2"/>
  <c r="U1044" i="2"/>
  <c r="U1058" i="2"/>
  <c r="U1072" i="2"/>
  <c r="U1086" i="2"/>
  <c r="U1100" i="2"/>
  <c r="U1116" i="2"/>
  <c r="U1129" i="2"/>
  <c r="U1141" i="2"/>
  <c r="U1153" i="2"/>
  <c r="U1165" i="2"/>
  <c r="U1177" i="2"/>
  <c r="U1189" i="2"/>
  <c r="U1201" i="2"/>
  <c r="U1213" i="2"/>
  <c r="U1225" i="2"/>
  <c r="U1237" i="2"/>
  <c r="U1249" i="2"/>
  <c r="U1261" i="2"/>
  <c r="U1273" i="2"/>
  <c r="U1285" i="2"/>
  <c r="U1297" i="2"/>
  <c r="U1309" i="2"/>
  <c r="U1321" i="2"/>
  <c r="U1333" i="2"/>
  <c r="U8" i="2"/>
  <c r="U42" i="2"/>
  <c r="U58" i="2"/>
  <c r="U78" i="2"/>
  <c r="U94" i="2"/>
  <c r="U112" i="2"/>
  <c r="U128" i="2"/>
  <c r="U144" i="2"/>
  <c r="U164" i="2"/>
  <c r="U180" i="2"/>
  <c r="U198" i="2"/>
  <c r="U214" i="2"/>
  <c r="U230" i="2"/>
  <c r="U248" i="2"/>
  <c r="U263" i="2"/>
  <c r="U278" i="2"/>
  <c r="U309" i="2"/>
  <c r="U326" i="2"/>
  <c r="U357" i="2"/>
  <c r="U372" i="2"/>
  <c r="U405" i="2"/>
  <c r="U436" i="2"/>
  <c r="U466" i="2"/>
  <c r="U499" i="2"/>
  <c r="U514" i="2"/>
  <c r="U545" i="2"/>
  <c r="U577" i="2"/>
  <c r="U593" i="2"/>
  <c r="U623" i="2"/>
  <c r="U656" i="2"/>
  <c r="U686" i="2"/>
  <c r="U719" i="2"/>
  <c r="U750" i="2"/>
  <c r="U780" i="2"/>
  <c r="U813" i="2"/>
  <c r="U844" i="2"/>
  <c r="U859" i="2"/>
  <c r="U892" i="2"/>
  <c r="U907" i="2"/>
  <c r="U937" i="2"/>
  <c r="U970" i="2"/>
  <c r="U985" i="2"/>
  <c r="U1016" i="2"/>
  <c r="U1046" i="2"/>
  <c r="U1074" i="2"/>
  <c r="U1104" i="2"/>
  <c r="U1131" i="2"/>
  <c r="U1155" i="2"/>
  <c r="U1167" i="2"/>
  <c r="U1191" i="2"/>
  <c r="U1203" i="2"/>
  <c r="U1227" i="2"/>
  <c r="U1251" i="2"/>
  <c r="U7" i="2"/>
  <c r="U23" i="2"/>
  <c r="U41" i="2"/>
  <c r="U57" i="2"/>
  <c r="U73" i="2"/>
  <c r="U93" i="2"/>
  <c r="U109" i="2"/>
  <c r="U127" i="2"/>
  <c r="U143" i="2"/>
  <c r="U161" i="2"/>
  <c r="U179" i="2"/>
  <c r="U197" i="2"/>
  <c r="U213" i="2"/>
  <c r="U229" i="2"/>
  <c r="U245" i="2"/>
  <c r="U262" i="2"/>
  <c r="U277" i="2"/>
  <c r="U293" i="2"/>
  <c r="U308" i="2"/>
  <c r="U323" i="2"/>
  <c r="U341" i="2"/>
  <c r="U356" i="2"/>
  <c r="U371" i="2"/>
  <c r="U386" i="2"/>
  <c r="U402" i="2"/>
  <c r="U419" i="2"/>
  <c r="U434" i="2"/>
  <c r="U450" i="2"/>
  <c r="U465" i="2"/>
  <c r="U480" i="2"/>
  <c r="U498" i="2"/>
  <c r="U513" i="2"/>
  <c r="U528" i="2"/>
  <c r="U544" i="2"/>
  <c r="U559" i="2"/>
  <c r="U576" i="2"/>
  <c r="U592" i="2"/>
  <c r="U607" i="2"/>
  <c r="U622" i="2"/>
  <c r="U637" i="2"/>
  <c r="U655" i="2"/>
  <c r="U670" i="2"/>
  <c r="U685" i="2"/>
  <c r="U701" i="2"/>
  <c r="U716" i="2"/>
  <c r="U733" i="2"/>
  <c r="U749" i="2"/>
  <c r="U764" i="2"/>
  <c r="U779" i="2"/>
  <c r="U794" i="2"/>
  <c r="U812" i="2"/>
  <c r="U827" i="2"/>
  <c r="U842" i="2"/>
  <c r="U858" i="2"/>
  <c r="U873" i="2"/>
  <c r="U890" i="2"/>
  <c r="U906" i="2"/>
  <c r="U921" i="2"/>
  <c r="U936" i="2"/>
  <c r="U952" i="2"/>
  <c r="U969" i="2"/>
  <c r="U984" i="2"/>
  <c r="U1000" i="2"/>
  <c r="U1015" i="2"/>
  <c r="U1029" i="2"/>
  <c r="U1045" i="2"/>
  <c r="U1059" i="2"/>
  <c r="U1073" i="2"/>
  <c r="U1087" i="2"/>
  <c r="U1101" i="2"/>
  <c r="U1117" i="2"/>
  <c r="U1130" i="2"/>
  <c r="U1142" i="2"/>
  <c r="U1154" i="2"/>
  <c r="U1166" i="2"/>
  <c r="U1178" i="2"/>
  <c r="U1190" i="2"/>
  <c r="U1202" i="2"/>
  <c r="U1214" i="2"/>
  <c r="U1226" i="2"/>
  <c r="U1238" i="2"/>
  <c r="U1250" i="2"/>
  <c r="U1262" i="2"/>
  <c r="U1274" i="2"/>
  <c r="U1286" i="2"/>
  <c r="U1298" i="2"/>
  <c r="U1310" i="2"/>
  <c r="U1322" i="2"/>
  <c r="U1334" i="2"/>
  <c r="U24" i="2"/>
  <c r="U294" i="2"/>
  <c r="U342" i="2"/>
  <c r="U388" i="2"/>
  <c r="U420" i="2"/>
  <c r="U451" i="2"/>
  <c r="U484" i="2"/>
  <c r="U529" i="2"/>
  <c r="U562" i="2"/>
  <c r="U608" i="2"/>
  <c r="U641" i="2"/>
  <c r="U671" i="2"/>
  <c r="U702" i="2"/>
  <c r="U734" i="2"/>
  <c r="U765" i="2"/>
  <c r="U798" i="2"/>
  <c r="U828" i="2"/>
  <c r="U876" i="2"/>
  <c r="U922" i="2"/>
  <c r="U955" i="2"/>
  <c r="U1001" i="2"/>
  <c r="U1032" i="2"/>
  <c r="U1060" i="2"/>
  <c r="U1088" i="2"/>
  <c r="U1118" i="2"/>
  <c r="U1143" i="2"/>
  <c r="U1179" i="2"/>
  <c r="U1215" i="2"/>
  <c r="U1239" i="2"/>
  <c r="U1263" i="2"/>
  <c r="U9" i="2"/>
  <c r="U30" i="2"/>
  <c r="U53" i="2"/>
  <c r="U79" i="2"/>
  <c r="U100" i="2"/>
  <c r="U121" i="2"/>
  <c r="U145" i="2"/>
  <c r="U168" i="2"/>
  <c r="U189" i="2"/>
  <c r="U215" i="2"/>
  <c r="U237" i="2"/>
  <c r="U256" i="2"/>
  <c r="U280" i="2"/>
  <c r="U300" i="2"/>
  <c r="U319" i="2"/>
  <c r="U343" i="2"/>
  <c r="U361" i="2"/>
  <c r="U382" i="2"/>
  <c r="U406" i="2"/>
  <c r="U425" i="2"/>
  <c r="U445" i="2"/>
  <c r="U467" i="2"/>
  <c r="U488" i="2"/>
  <c r="U506" i="2"/>
  <c r="U530" i="2"/>
  <c r="U551" i="2"/>
  <c r="U570" i="2"/>
  <c r="U594" i="2"/>
  <c r="U614" i="2"/>
  <c r="U633" i="2"/>
  <c r="U657" i="2"/>
  <c r="U676" i="2"/>
  <c r="U696" i="2"/>
  <c r="U720" i="2"/>
  <c r="U739" i="2"/>
  <c r="U760" i="2"/>
  <c r="U781" i="2"/>
  <c r="U802" i="2"/>
  <c r="U821" i="2"/>
  <c r="U845" i="2"/>
  <c r="U865" i="2"/>
  <c r="U884" i="2"/>
  <c r="U908" i="2"/>
  <c r="U929" i="2"/>
  <c r="U947" i="2"/>
  <c r="U971" i="2"/>
  <c r="U990" i="2"/>
  <c r="U1010" i="2"/>
  <c r="U1033" i="2"/>
  <c r="U1050" i="2"/>
  <c r="U1069" i="2"/>
  <c r="U1089" i="2"/>
  <c r="U1108" i="2"/>
  <c r="U1125" i="2"/>
  <c r="U1144" i="2"/>
  <c r="U1159" i="2"/>
  <c r="U1174" i="2"/>
  <c r="U1192" i="2"/>
  <c r="U1207" i="2"/>
  <c r="U1222" i="2"/>
  <c r="U1240" i="2"/>
  <c r="U1255" i="2"/>
  <c r="U1270" i="2"/>
  <c r="U1284" i="2"/>
  <c r="U1300" i="2"/>
  <c r="U1314" i="2"/>
  <c r="U1328" i="2"/>
  <c r="U11" i="2"/>
  <c r="U321" i="2"/>
  <c r="U366" i="2"/>
  <c r="U408" i="2"/>
  <c r="U448" i="2"/>
  <c r="U472" i="2"/>
  <c r="U511" i="2"/>
  <c r="U553" i="2"/>
  <c r="U572" i="2"/>
  <c r="U617" i="2"/>
  <c r="U635" i="2"/>
  <c r="U680" i="2"/>
  <c r="U722" i="2"/>
  <c r="U762" i="2"/>
  <c r="U786" i="2"/>
  <c r="U804" i="2"/>
  <c r="U847" i="2"/>
  <c r="U868" i="2"/>
  <c r="U910" i="2"/>
  <c r="U931" i="2"/>
  <c r="U973" i="2"/>
  <c r="U994" i="2"/>
  <c r="U1013" i="2"/>
  <c r="U1052" i="2"/>
  <c r="U1071" i="2"/>
  <c r="U1093" i="2"/>
  <c r="U1128" i="2"/>
  <c r="U1161" i="2"/>
  <c r="U1194" i="2"/>
  <c r="U1224" i="2"/>
  <c r="U1242" i="2"/>
  <c r="U1272" i="2"/>
  <c r="U1288" i="2"/>
  <c r="U1330" i="2"/>
  <c r="U10" i="2"/>
  <c r="U31" i="2"/>
  <c r="U54" i="2"/>
  <c r="U80" i="2"/>
  <c r="U101" i="2"/>
  <c r="U124" i="2"/>
  <c r="U150" i="2"/>
  <c r="U169" i="2"/>
  <c r="U192" i="2"/>
  <c r="U216" i="2"/>
  <c r="U238" i="2"/>
  <c r="U257" i="2"/>
  <c r="U281" i="2"/>
  <c r="U301" i="2"/>
  <c r="U320" i="2"/>
  <c r="U344" i="2"/>
  <c r="U362" i="2"/>
  <c r="U383" i="2"/>
  <c r="U407" i="2"/>
  <c r="U426" i="2"/>
  <c r="U446" i="2"/>
  <c r="U470" i="2"/>
  <c r="U489" i="2"/>
  <c r="U510" i="2"/>
  <c r="U532" i="2"/>
  <c r="U552" i="2"/>
  <c r="U571" i="2"/>
  <c r="U595" i="2"/>
  <c r="U616" i="2"/>
  <c r="U634" i="2"/>
  <c r="U658" i="2"/>
  <c r="U677" i="2"/>
  <c r="U697" i="2"/>
  <c r="U721" i="2"/>
  <c r="U740" i="2"/>
  <c r="U761" i="2"/>
  <c r="U785" i="2"/>
  <c r="U803" i="2"/>
  <c r="U824" i="2"/>
  <c r="U846" i="2"/>
  <c r="U866" i="2"/>
  <c r="U885" i="2"/>
  <c r="U909" i="2"/>
  <c r="U930" i="2"/>
  <c r="U948" i="2"/>
  <c r="U972" i="2"/>
  <c r="U991" i="2"/>
  <c r="U1012" i="2"/>
  <c r="U1034" i="2"/>
  <c r="U1051" i="2"/>
  <c r="U1070" i="2"/>
  <c r="U1092" i="2"/>
  <c r="U1109" i="2"/>
  <c r="U1126" i="2"/>
  <c r="U1145" i="2"/>
  <c r="U1160" i="2"/>
  <c r="U1175" i="2"/>
  <c r="U1193" i="2"/>
  <c r="U1208" i="2"/>
  <c r="U1223" i="2"/>
  <c r="U1241" i="2"/>
  <c r="U1256" i="2"/>
  <c r="U1271" i="2"/>
  <c r="U1287" i="2"/>
  <c r="U1301" i="2"/>
  <c r="U1315" i="2"/>
  <c r="U1329" i="2"/>
  <c r="U34" i="2"/>
  <c r="U55" i="2"/>
  <c r="U81" i="2"/>
  <c r="U102" i="2"/>
  <c r="U125" i="2"/>
  <c r="U151" i="2"/>
  <c r="U172" i="2"/>
  <c r="U193" i="2"/>
  <c r="U217" i="2"/>
  <c r="U239" i="2"/>
  <c r="U258" i="2"/>
  <c r="U282" i="2"/>
  <c r="U302" i="2"/>
  <c r="U345" i="2"/>
  <c r="U427" i="2"/>
  <c r="U490" i="2"/>
  <c r="U533" i="2"/>
  <c r="U596" i="2"/>
  <c r="U659" i="2"/>
  <c r="U698" i="2"/>
  <c r="U741" i="2"/>
  <c r="U825" i="2"/>
  <c r="U886" i="2"/>
  <c r="U949" i="2"/>
  <c r="U1035" i="2"/>
  <c r="U1110" i="2"/>
  <c r="U1176" i="2"/>
  <c r="U1209" i="2"/>
  <c r="U1257" i="2"/>
  <c r="U1316" i="2"/>
  <c r="U384" i="2"/>
  <c r="U1146" i="2"/>
  <c r="U1302" i="2"/>
  <c r="U25" i="2"/>
  <c r="U48" i="2"/>
  <c r="U69" i="2"/>
  <c r="U95" i="2"/>
  <c r="U116" i="2"/>
  <c r="U139" i="2"/>
  <c r="U165" i="2"/>
  <c r="U186" i="2"/>
  <c r="U209" i="2"/>
  <c r="U232" i="2"/>
  <c r="U252" i="2"/>
  <c r="U271" i="2"/>
  <c r="U295" i="2"/>
  <c r="U316" i="2"/>
  <c r="U334" i="2"/>
  <c r="U358" i="2"/>
  <c r="U379" i="2"/>
  <c r="U397" i="2"/>
  <c r="U421" i="2"/>
  <c r="U440" i="2"/>
  <c r="U461" i="2"/>
  <c r="U485" i="2"/>
  <c r="U503" i="2"/>
  <c r="U524" i="2"/>
  <c r="U546" i="2"/>
  <c r="U566" i="2"/>
  <c r="U585" i="2"/>
  <c r="U609" i="2"/>
  <c r="U630" i="2"/>
  <c r="U648" i="2"/>
  <c r="U672" i="2"/>
  <c r="U693" i="2"/>
  <c r="U712" i="2"/>
  <c r="U736" i="2"/>
  <c r="U754" i="2"/>
  <c r="U775" i="2"/>
  <c r="U799" i="2"/>
  <c r="U817" i="2"/>
  <c r="U838" i="2"/>
  <c r="U860" i="2"/>
  <c r="U881" i="2"/>
  <c r="U899" i="2"/>
  <c r="U923" i="2"/>
  <c r="U944" i="2"/>
  <c r="U962" i="2"/>
  <c r="U986" i="2"/>
  <c r="U1007" i="2"/>
  <c r="U1025" i="2"/>
  <c r="U1047" i="2"/>
  <c r="U1064" i="2"/>
  <c r="U1083" i="2"/>
  <c r="U1105" i="2"/>
  <c r="U1122" i="2"/>
  <c r="U1138" i="2"/>
  <c r="U1156" i="2"/>
  <c r="U1171" i="2"/>
  <c r="U1186" i="2"/>
  <c r="U1204" i="2"/>
  <c r="U1219" i="2"/>
  <c r="U1234" i="2"/>
  <c r="U1252" i="2"/>
  <c r="U1267" i="2"/>
  <c r="U1281" i="2"/>
  <c r="U1295" i="2"/>
  <c r="U1311" i="2"/>
  <c r="U1325" i="2"/>
  <c r="U1339" i="2"/>
  <c r="U12" i="2"/>
  <c r="U44" i="2"/>
  <c r="U82" i="2"/>
  <c r="U114" i="2"/>
  <c r="U152" i="2"/>
  <c r="U184" i="2"/>
  <c r="U222" i="2"/>
  <c r="U250" i="2"/>
  <c r="U283" i="2"/>
  <c r="U313" i="2"/>
  <c r="U346" i="2"/>
  <c r="U374" i="2"/>
  <c r="U409" i="2"/>
  <c r="U438" i="2"/>
  <c r="U473" i="2"/>
  <c r="U501" i="2"/>
  <c r="U536" i="2"/>
  <c r="U564" i="2"/>
  <c r="U597" i="2"/>
  <c r="U628" i="2"/>
  <c r="U660" i="2"/>
  <c r="U689" i="2"/>
  <c r="U724" i="2"/>
  <c r="U752" i="2"/>
  <c r="U787" i="2"/>
  <c r="U815" i="2"/>
  <c r="U850" i="2"/>
  <c r="U878" i="2"/>
  <c r="U911" i="2"/>
  <c r="U942" i="2"/>
  <c r="U974" i="2"/>
  <c r="U1003" i="2"/>
  <c r="U1036" i="2"/>
  <c r="U1062" i="2"/>
  <c r="U1094" i="2"/>
  <c r="U1120" i="2"/>
  <c r="U1147" i="2"/>
  <c r="U1169" i="2"/>
  <c r="U1195" i="2"/>
  <c r="U1217" i="2"/>
  <c r="U1243" i="2"/>
  <c r="U1265" i="2"/>
  <c r="U1289" i="2"/>
  <c r="U1307" i="2"/>
  <c r="U1331" i="2"/>
  <c r="U13" i="2"/>
  <c r="U45" i="2"/>
  <c r="U83" i="2"/>
  <c r="U115" i="2"/>
  <c r="U153" i="2"/>
  <c r="U185" i="2"/>
  <c r="U223" i="2"/>
  <c r="U251" i="2"/>
  <c r="U284" i="2"/>
  <c r="U314" i="2"/>
  <c r="U347" i="2"/>
  <c r="U376" i="2"/>
  <c r="U410" i="2"/>
  <c r="U439" i="2"/>
  <c r="U474" i="2"/>
  <c r="U502" i="2"/>
  <c r="U537" i="2"/>
  <c r="U565" i="2"/>
  <c r="U598" i="2"/>
  <c r="U629" i="2"/>
  <c r="U661" i="2"/>
  <c r="U690" i="2"/>
  <c r="U725" i="2"/>
  <c r="U753" i="2"/>
  <c r="U788" i="2"/>
  <c r="U816" i="2"/>
  <c r="U851" i="2"/>
  <c r="U880" i="2"/>
  <c r="U912" i="2"/>
  <c r="U943" i="2"/>
  <c r="U976" i="2"/>
  <c r="U1004" i="2"/>
  <c r="U1037" i="2"/>
  <c r="U1063" i="2"/>
  <c r="U1095" i="2"/>
  <c r="U1121" i="2"/>
  <c r="U1148" i="2"/>
  <c r="U1170" i="2"/>
  <c r="U1196" i="2"/>
  <c r="U1218" i="2"/>
  <c r="U1244" i="2"/>
  <c r="U1266" i="2"/>
  <c r="U1290" i="2"/>
  <c r="U1308" i="2"/>
  <c r="U1332" i="2"/>
  <c r="U16" i="2"/>
  <c r="U317" i="2"/>
  <c r="U49" i="2"/>
  <c r="U84" i="2"/>
  <c r="U117" i="2"/>
  <c r="U154" i="2"/>
  <c r="U187" i="2"/>
  <c r="U224" i="2"/>
  <c r="U253" i="2"/>
  <c r="U287" i="2"/>
  <c r="U348" i="2"/>
  <c r="U380" i="2"/>
  <c r="U412" i="2"/>
  <c r="U441" i="2"/>
  <c r="U475" i="2"/>
  <c r="U504" i="2"/>
  <c r="U538" i="2"/>
  <c r="U568" i="2"/>
  <c r="U601" i="2"/>
  <c r="U631" i="2"/>
  <c r="U662" i="2"/>
  <c r="U694" i="2"/>
  <c r="U726" i="2"/>
  <c r="U755" i="2"/>
  <c r="U789" i="2"/>
  <c r="U818" i="2"/>
  <c r="U852" i="2"/>
  <c r="U882" i="2"/>
  <c r="U916" i="2"/>
  <c r="U945" i="2"/>
  <c r="U977" i="2"/>
  <c r="U1008" i="2"/>
  <c r="U1038" i="2"/>
  <c r="U1065" i="2"/>
  <c r="U1096" i="2"/>
  <c r="U1123" i="2"/>
  <c r="U1149" i="2"/>
  <c r="U1172" i="2"/>
  <c r="U1197" i="2"/>
  <c r="U1220" i="2"/>
  <c r="U1245" i="2"/>
  <c r="U1268" i="2"/>
  <c r="U1291" i="2"/>
  <c r="U1312" i="2"/>
  <c r="U1335" i="2"/>
  <c r="U17" i="2"/>
  <c r="U120" i="2"/>
  <c r="U155" i="2"/>
  <c r="U188" i="2"/>
  <c r="U225" i="2"/>
  <c r="U254" i="2"/>
  <c r="U288" i="2"/>
  <c r="U318" i="2"/>
  <c r="U349" i="2"/>
  <c r="U381" i="2"/>
  <c r="U413" i="2"/>
  <c r="U444" i="2"/>
  <c r="U476" i="2"/>
  <c r="U505" i="2"/>
  <c r="U539" i="2"/>
  <c r="U569" i="2"/>
  <c r="U602" i="2"/>
  <c r="U632" i="2"/>
  <c r="U664" i="2"/>
  <c r="U695" i="2"/>
  <c r="U727" i="2"/>
  <c r="U758" i="2"/>
  <c r="U790" i="2"/>
  <c r="U820" i="2"/>
  <c r="U853" i="2"/>
  <c r="U883" i="2"/>
  <c r="U917" i="2"/>
  <c r="U946" i="2"/>
  <c r="U36" i="2"/>
  <c r="U68" i="2"/>
  <c r="U106" i="2"/>
  <c r="U138" i="2"/>
  <c r="U174" i="2"/>
  <c r="U208" i="2"/>
  <c r="U241" i="2"/>
  <c r="U270" i="2"/>
  <c r="U305" i="2"/>
  <c r="U333" i="2"/>
  <c r="U368" i="2"/>
  <c r="U396" i="2"/>
  <c r="U431" i="2"/>
  <c r="U460" i="2"/>
  <c r="U492" i="2"/>
  <c r="U523" i="2"/>
  <c r="U556" i="2"/>
  <c r="U584" i="2"/>
  <c r="U619" i="2"/>
  <c r="U647" i="2"/>
  <c r="U682" i="2"/>
  <c r="U710" i="2"/>
  <c r="U745" i="2"/>
  <c r="U774" i="2"/>
  <c r="U806" i="2"/>
  <c r="U837" i="2"/>
  <c r="U870" i="2"/>
  <c r="U898" i="2"/>
  <c r="U933" i="2"/>
  <c r="U961" i="2"/>
  <c r="U996" i="2"/>
  <c r="U1024" i="2"/>
  <c r="U1056" i="2"/>
  <c r="U1082" i="2"/>
  <c r="U1112" i="2"/>
  <c r="U1137" i="2"/>
  <c r="U1163" i="2"/>
  <c r="U1185" i="2"/>
  <c r="U1211" i="2"/>
  <c r="U1233" i="2"/>
  <c r="U1259" i="2"/>
  <c r="U1280" i="2"/>
  <c r="U1304" i="2"/>
  <c r="U1324" i="2"/>
  <c r="T1295" i="2"/>
  <c r="T1205" i="2"/>
  <c r="T1093" i="2"/>
  <c r="T989" i="2"/>
  <c r="T843" i="2"/>
  <c r="T720" i="2"/>
  <c r="T572" i="2"/>
  <c r="T427" i="2"/>
  <c r="T216" i="2"/>
  <c r="T30" i="2"/>
  <c r="U1306" i="2"/>
  <c r="U1277" i="2"/>
  <c r="U1236" i="2"/>
  <c r="U1205" i="2"/>
  <c r="U1168" i="2"/>
  <c r="U1134" i="2"/>
  <c r="U1085" i="2"/>
  <c r="U1048" i="2"/>
  <c r="U1002" i="2"/>
  <c r="U958" i="2"/>
  <c r="U897" i="2"/>
  <c r="U840" i="2"/>
  <c r="U792" i="2"/>
  <c r="U738" i="2"/>
  <c r="U683" i="2"/>
  <c r="U642" i="2"/>
  <c r="U581" i="2"/>
  <c r="U520" i="2"/>
  <c r="U463" i="2"/>
  <c r="U415" i="2"/>
  <c r="U360" i="2"/>
  <c r="U306" i="2"/>
  <c r="U264" i="2"/>
  <c r="U201" i="2"/>
  <c r="U137" i="2"/>
  <c r="U85" i="2"/>
  <c r="U29" i="2"/>
  <c r="T1282" i="2"/>
  <c r="T1190" i="2"/>
  <c r="T1080" i="2"/>
  <c r="T982" i="2"/>
  <c r="T829" i="2"/>
  <c r="T709" i="2"/>
  <c r="T565" i="2"/>
  <c r="T415" i="2"/>
  <c r="U1337" i="2"/>
  <c r="U1303" i="2"/>
  <c r="U1275" i="2"/>
  <c r="U1232" i="2"/>
  <c r="U1199" i="2"/>
  <c r="U1162" i="2"/>
  <c r="U1132" i="2"/>
  <c r="U1081" i="2"/>
  <c r="U1040" i="2"/>
  <c r="U995" i="2"/>
  <c r="U956" i="2"/>
  <c r="U895" i="2"/>
  <c r="U834" i="2"/>
  <c r="U777" i="2"/>
  <c r="U729" i="2"/>
  <c r="U674" i="2"/>
  <c r="U620" i="2"/>
  <c r="U578" i="2"/>
  <c r="U517" i="2"/>
  <c r="U458" i="2"/>
  <c r="U400" i="2"/>
  <c r="U354" i="2"/>
  <c r="U297" i="2"/>
  <c r="U242" i="2"/>
  <c r="U199" i="2"/>
  <c r="U131" i="2"/>
  <c r="U70" i="2"/>
  <c r="U21" i="2"/>
  <c r="T25" i="2"/>
  <c r="T54" i="2"/>
  <c r="T128" i="2"/>
  <c r="T203" i="2"/>
  <c r="T270" i="2"/>
  <c r="T347" i="2"/>
  <c r="T419" i="2"/>
  <c r="T498" i="2"/>
  <c r="T546" i="2"/>
  <c r="T600" i="2"/>
  <c r="T652" i="2"/>
  <c r="T694" i="2"/>
  <c r="T752" i="2"/>
  <c r="T804" i="2"/>
  <c r="T858" i="2"/>
  <c r="T900" i="2"/>
  <c r="T952" i="2"/>
  <c r="T999" i="2"/>
  <c r="T1037" i="2"/>
  <c r="T1078" i="2"/>
  <c r="T1117" i="2"/>
  <c r="T1157" i="2"/>
  <c r="T1192" i="2"/>
  <c r="T1234" i="2"/>
  <c r="T1273" i="2"/>
  <c r="T1308" i="2"/>
  <c r="T55" i="2"/>
  <c r="T130" i="2"/>
  <c r="T204" i="2"/>
  <c r="T288" i="2"/>
  <c r="T348" i="2"/>
  <c r="T426" i="2"/>
  <c r="T499" i="2"/>
  <c r="T547" i="2"/>
  <c r="T603" i="2"/>
  <c r="T655" i="2"/>
  <c r="T708" i="2"/>
  <c r="T754" i="2"/>
  <c r="T807" i="2"/>
  <c r="T859" i="2"/>
  <c r="T901" i="2"/>
  <c r="T958" i="2"/>
  <c r="T1005" i="2"/>
  <c r="T1047" i="2"/>
  <c r="T1079" i="2"/>
  <c r="T1119" i="2"/>
  <c r="T1158" i="2"/>
  <c r="T1194" i="2"/>
  <c r="T1235" i="2"/>
  <c r="T1274" i="2"/>
  <c r="T1314" i="2"/>
  <c r="T43" i="2"/>
  <c r="T126" i="2"/>
  <c r="T217" i="2"/>
  <c r="T300" i="2"/>
  <c r="T391" i="2"/>
  <c r="T474" i="2"/>
  <c r="T545" i="2"/>
  <c r="T605" i="2"/>
  <c r="T667" i="2"/>
  <c r="T725" i="2"/>
  <c r="T787" i="2"/>
  <c r="T845" i="2"/>
  <c r="T917" i="2"/>
  <c r="T975" i="2"/>
  <c r="T1025" i="2"/>
  <c r="T1072" i="2"/>
  <c r="T1116" i="2"/>
  <c r="T1166" i="2"/>
  <c r="T1210" i="2"/>
  <c r="T1257" i="2"/>
  <c r="T1300" i="2"/>
  <c r="T48" i="2"/>
  <c r="T226" i="2"/>
  <c r="T476" i="2"/>
  <c r="T684" i="2"/>
  <c r="T797" i="2"/>
  <c r="T927" i="2"/>
  <c r="T1033" i="2"/>
  <c r="T1077" i="2"/>
  <c r="T1169" i="2"/>
  <c r="T1260" i="2"/>
  <c r="T1302" i="2"/>
  <c r="T46" i="2"/>
  <c r="T142" i="2"/>
  <c r="T224" i="2"/>
  <c r="T301" i="2"/>
  <c r="T392" i="2"/>
  <c r="T475" i="2"/>
  <c r="T562" i="2"/>
  <c r="T619" i="2"/>
  <c r="T676" i="2"/>
  <c r="T738" i="2"/>
  <c r="T796" i="2"/>
  <c r="T862" i="2"/>
  <c r="T918" i="2"/>
  <c r="T976" i="2"/>
  <c r="T1026" i="2"/>
  <c r="T1073" i="2"/>
  <c r="T1125" i="2"/>
  <c r="T1168" i="2"/>
  <c r="T1211" i="2"/>
  <c r="T1258" i="2"/>
  <c r="T1301" i="2"/>
  <c r="T312" i="2"/>
  <c r="T622" i="2"/>
  <c r="T864" i="2"/>
  <c r="T1126" i="2"/>
  <c r="T143" i="2"/>
  <c r="T395" i="2"/>
  <c r="T564" i="2"/>
  <c r="T742" i="2"/>
  <c r="T980" i="2"/>
  <c r="T1216" i="2"/>
  <c r="T102" i="2"/>
  <c r="T179" i="2"/>
  <c r="T289" i="2"/>
  <c r="T372" i="2"/>
  <c r="T462" i="2"/>
  <c r="T533" i="2"/>
  <c r="T589" i="2"/>
  <c r="T658" i="2"/>
  <c r="T719" i="2"/>
  <c r="T776" i="2"/>
  <c r="T839" i="2"/>
  <c r="T896" i="2"/>
  <c r="T959" i="2"/>
  <c r="T1012" i="2"/>
  <c r="T1059" i="2"/>
  <c r="T1103" i="2"/>
  <c r="T1145" i="2"/>
  <c r="T1204" i="2"/>
  <c r="T94" i="2"/>
  <c r="T246" i="2"/>
  <c r="T349" i="2"/>
  <c r="T500" i="2"/>
  <c r="T580" i="2"/>
  <c r="T685" i="2"/>
  <c r="T772" i="2"/>
  <c r="T867" i="2"/>
  <c r="T947" i="2"/>
  <c r="T1034" i="2"/>
  <c r="T1099" i="2"/>
  <c r="T1170" i="2"/>
  <c r="T1236" i="2"/>
  <c r="T1296" i="2"/>
  <c r="T95" i="2"/>
  <c r="T248" i="2"/>
  <c r="T371" i="2"/>
  <c r="T512" i="2"/>
  <c r="T588" i="2"/>
  <c r="T689" i="2"/>
  <c r="T773" i="2"/>
  <c r="T874" i="2"/>
  <c r="T948" i="2"/>
  <c r="T1035" i="2"/>
  <c r="T1101" i="2"/>
  <c r="T1181" i="2"/>
  <c r="T1237" i="2"/>
  <c r="T1297" i="2"/>
  <c r="T118" i="2"/>
  <c r="T250" i="2"/>
  <c r="T373" i="2"/>
  <c r="T514" i="2"/>
  <c r="T598" i="2"/>
  <c r="T690" i="2"/>
  <c r="T778" i="2"/>
  <c r="T875" i="2"/>
  <c r="T960" i="2"/>
  <c r="T1048" i="2"/>
  <c r="T1104" i="2"/>
  <c r="T1182" i="2"/>
  <c r="T1248" i="2"/>
  <c r="T1315" i="2"/>
  <c r="T78" i="2"/>
  <c r="T178" i="2"/>
  <c r="T330" i="2"/>
  <c r="T452" i="2"/>
  <c r="T570" i="2"/>
  <c r="T651" i="2"/>
  <c r="T745" i="2"/>
  <c r="T831" i="2"/>
  <c r="T931" i="2"/>
  <c r="T1011" i="2"/>
  <c r="T1091" i="2"/>
  <c r="T1144" i="2"/>
  <c r="T1224" i="2"/>
  <c r="T1283" i="2"/>
  <c r="T1337" i="2"/>
  <c r="T1322" i="2"/>
  <c r="T1217" i="2"/>
  <c r="T1127" i="2"/>
  <c r="T1008" i="2"/>
  <c r="T891" i="2"/>
  <c r="T743" i="2"/>
  <c r="T623" i="2"/>
  <c r="T439" i="2"/>
  <c r="T264" i="2"/>
  <c r="T73" i="2"/>
  <c r="T1320" i="2"/>
  <c r="T1207" i="2"/>
  <c r="T1114" i="2"/>
  <c r="T997" i="2"/>
  <c r="T883" i="2"/>
  <c r="T724" i="2"/>
  <c r="T604" i="2"/>
  <c r="T438" i="2"/>
  <c r="T252" i="2"/>
  <c r="T32" i="2"/>
  <c r="T1284" i="2"/>
  <c r="T1191" i="2"/>
  <c r="T1092" i="2"/>
  <c r="T983" i="2"/>
  <c r="T840" i="2"/>
  <c r="T711" i="2"/>
  <c r="T571" i="2"/>
  <c r="T416" i="2"/>
  <c r="T200" i="2"/>
  <c r="U737" i="2"/>
  <c r="U681" i="2"/>
  <c r="U624" i="2"/>
  <c r="U580" i="2"/>
  <c r="U518" i="2"/>
  <c r="U462" i="2"/>
  <c r="U414" i="2"/>
  <c r="U359" i="2"/>
  <c r="U304" i="2"/>
  <c r="U249" i="2"/>
  <c r="U200" i="2"/>
  <c r="U136" i="2"/>
  <c r="U28" i="2"/>
  <c r="T1276" i="2"/>
  <c r="T1183" i="2"/>
  <c r="T1067" i="2"/>
  <c r="T973" i="2"/>
  <c r="T828" i="2"/>
  <c r="T691" i="2"/>
  <c r="T538" i="2"/>
  <c r="T390" i="2"/>
  <c r="T174" i="2"/>
  <c r="U1336" i="2"/>
  <c r="U1299" i="2"/>
  <c r="U1269" i="2"/>
  <c r="U1231" i="2"/>
  <c r="U1198" i="2"/>
  <c r="U1158" i="2"/>
  <c r="U1124" i="2"/>
  <c r="U1080" i="2"/>
  <c r="U1039" i="2"/>
  <c r="U989" i="2"/>
  <c r="U938" i="2"/>
  <c r="U894" i="2"/>
  <c r="U833" i="2"/>
  <c r="U776" i="2"/>
  <c r="U728" i="2"/>
  <c r="U673" i="2"/>
  <c r="U618" i="2"/>
  <c r="U563" i="2"/>
  <c r="U516" i="2"/>
  <c r="U457" i="2"/>
  <c r="U398" i="2"/>
  <c r="U353" i="2"/>
  <c r="U296" i="2"/>
  <c r="U240" i="2"/>
  <c r="U181" i="2"/>
  <c r="U130" i="2"/>
  <c r="U67" i="2"/>
  <c r="U20" i="2"/>
  <c r="T1339" i="2"/>
  <c r="T1321" i="2"/>
  <c r="T1299" i="2"/>
  <c r="T1275" i="2"/>
  <c r="T1255" i="2"/>
  <c r="T1231" i="2"/>
  <c r="T1209" i="2"/>
  <c r="T1185" i="2"/>
  <c r="T1165" i="2"/>
  <c r="T1142" i="2"/>
  <c r="T1118" i="2"/>
  <c r="T1098" i="2"/>
  <c r="T1074" i="2"/>
  <c r="T1051" i="2"/>
  <c r="T1027" i="2"/>
  <c r="T1006" i="2"/>
  <c r="T979" i="2"/>
  <c r="T949" i="2"/>
  <c r="T925" i="2"/>
  <c r="T893" i="2"/>
  <c r="T863" i="2"/>
  <c r="T832" i="2"/>
  <c r="T805" i="2"/>
  <c r="T775" i="2"/>
  <c r="T744" i="2"/>
  <c r="T718" i="2"/>
  <c r="T687" i="2"/>
  <c r="T656" i="2"/>
  <c r="T624" i="2"/>
  <c r="T599" i="2"/>
  <c r="T569" i="2"/>
  <c r="T536" i="2"/>
  <c r="T511" i="2"/>
  <c r="T466" i="2"/>
  <c r="T421" i="2"/>
  <c r="T378" i="2"/>
  <c r="T342" i="2"/>
  <c r="T296" i="2"/>
  <c r="T251" i="2"/>
  <c r="T214" i="2"/>
  <c r="T168" i="2"/>
  <c r="T127" i="2"/>
  <c r="T82" i="2"/>
  <c r="T44" i="2"/>
  <c r="T1334" i="2"/>
  <c r="T1313" i="2"/>
  <c r="T1289" i="2"/>
  <c r="T1270" i="2"/>
  <c r="T1247" i="2"/>
  <c r="T1223" i="2"/>
  <c r="T1203" i="2"/>
  <c r="T1179" i="2"/>
  <c r="T1156" i="2"/>
  <c r="T1132" i="2"/>
  <c r="T1113" i="2"/>
  <c r="T1090" i="2"/>
  <c r="T1066" i="2"/>
  <c r="T1046" i="2"/>
  <c r="T1022" i="2"/>
  <c r="T996" i="2"/>
  <c r="T967" i="2"/>
  <c r="T944" i="2"/>
  <c r="T915" i="2"/>
  <c r="T882" i="2"/>
  <c r="T857" i="2"/>
  <c r="T824" i="2"/>
  <c r="T795" i="2"/>
  <c r="T762" i="2"/>
  <c r="T737" i="2"/>
  <c r="T706" i="2"/>
  <c r="T675" i="2"/>
  <c r="T648" i="2"/>
  <c r="T617" i="2"/>
  <c r="T587" i="2"/>
  <c r="T556" i="2"/>
  <c r="T529" i="2"/>
  <c r="T493" i="2"/>
  <c r="T451" i="2"/>
  <c r="T414" i="2"/>
  <c r="T368" i="2"/>
  <c r="T323" i="2"/>
  <c r="T277" i="2"/>
  <c r="T240" i="2"/>
  <c r="T199" i="2"/>
  <c r="T152" i="2"/>
  <c r="T116" i="2"/>
  <c r="T70" i="2"/>
  <c r="T2" i="2"/>
  <c r="T14" i="2"/>
  <c r="T26" i="2"/>
  <c r="T38" i="2"/>
  <c r="T50" i="2"/>
  <c r="T62" i="2"/>
  <c r="T74" i="2"/>
  <c r="T86" i="2"/>
  <c r="T98" i="2"/>
  <c r="T110" i="2"/>
  <c r="T122" i="2"/>
  <c r="T134" i="2"/>
  <c r="T146" i="2"/>
  <c r="T158" i="2"/>
  <c r="T170" i="2"/>
  <c r="T182" i="2"/>
  <c r="T194" i="2"/>
  <c r="T206" i="2"/>
  <c r="T218" i="2"/>
  <c r="T230" i="2"/>
  <c r="T242" i="2"/>
  <c r="T254" i="2"/>
  <c r="T266" i="2"/>
  <c r="T278" i="2"/>
  <c r="T290" i="2"/>
  <c r="T302" i="2"/>
  <c r="T314" i="2"/>
  <c r="T326" i="2"/>
  <c r="T338" i="2"/>
  <c r="T350" i="2"/>
  <c r="T362" i="2"/>
  <c r="T374" i="2"/>
  <c r="T386" i="2"/>
  <c r="T398" i="2"/>
  <c r="T410" i="2"/>
  <c r="T422" i="2"/>
  <c r="T434" i="2"/>
  <c r="T446" i="2"/>
  <c r="T458" i="2"/>
  <c r="T470" i="2"/>
  <c r="T482" i="2"/>
  <c r="T494" i="2"/>
  <c r="T506" i="2"/>
  <c r="T518" i="2"/>
  <c r="T530" i="2"/>
  <c r="T542" i="2"/>
  <c r="T554" i="2"/>
  <c r="T566" i="2"/>
  <c r="T578" i="2"/>
  <c r="T590" i="2"/>
  <c r="T602" i="2"/>
  <c r="T614" i="2"/>
  <c r="T626" i="2"/>
  <c r="T638" i="2"/>
  <c r="T650" i="2"/>
  <c r="T662" i="2"/>
  <c r="T674" i="2"/>
  <c r="T686" i="2"/>
  <c r="T698" i="2"/>
  <c r="T710" i="2"/>
  <c r="T722" i="2"/>
  <c r="T734" i="2"/>
  <c r="T746" i="2"/>
  <c r="T758" i="2"/>
  <c r="T770" i="2"/>
  <c r="T782" i="2"/>
  <c r="T794" i="2"/>
  <c r="T806" i="2"/>
  <c r="T818" i="2"/>
  <c r="T830" i="2"/>
  <c r="T842" i="2"/>
  <c r="T854" i="2"/>
  <c r="T866" i="2"/>
  <c r="T878" i="2"/>
  <c r="T890" i="2"/>
  <c r="T902" i="2"/>
  <c r="T914" i="2"/>
  <c r="T926" i="2"/>
  <c r="T938" i="2"/>
  <c r="T950" i="2"/>
  <c r="T962" i="2"/>
  <c r="T974" i="2"/>
  <c r="T986" i="2"/>
  <c r="T998" i="2"/>
  <c r="T1010" i="2"/>
  <c r="T3" i="2"/>
  <c r="T15" i="2"/>
  <c r="T27" i="2"/>
  <c r="T39" i="2"/>
  <c r="T51" i="2"/>
  <c r="T63" i="2"/>
  <c r="T75" i="2"/>
  <c r="T87" i="2"/>
  <c r="T99" i="2"/>
  <c r="T111" i="2"/>
  <c r="T123" i="2"/>
  <c r="T135" i="2"/>
  <c r="T147" i="2"/>
  <c r="T159" i="2"/>
  <c r="T171" i="2"/>
  <c r="T183" i="2"/>
  <c r="T195" i="2"/>
  <c r="T207" i="2"/>
  <c r="T219" i="2"/>
  <c r="T231" i="2"/>
  <c r="T243" i="2"/>
  <c r="T255" i="2"/>
  <c r="T267" i="2"/>
  <c r="T279" i="2"/>
  <c r="T291" i="2"/>
  <c r="T303" i="2"/>
  <c r="T315" i="2"/>
  <c r="T327" i="2"/>
  <c r="T339" i="2"/>
  <c r="T351" i="2"/>
  <c r="T363" i="2"/>
  <c r="T375" i="2"/>
  <c r="T387" i="2"/>
  <c r="T399" i="2"/>
  <c r="T411" i="2"/>
  <c r="T423" i="2"/>
  <c r="T435" i="2"/>
  <c r="T447" i="2"/>
  <c r="T459" i="2"/>
  <c r="T471" i="2"/>
  <c r="T483" i="2"/>
  <c r="T495" i="2"/>
  <c r="T507" i="2"/>
  <c r="T4" i="2"/>
  <c r="T16" i="2"/>
  <c r="T28" i="2"/>
  <c r="T40" i="2"/>
  <c r="T52" i="2"/>
  <c r="T64" i="2"/>
  <c r="T76" i="2"/>
  <c r="T88" i="2"/>
  <c r="T100" i="2"/>
  <c r="T112" i="2"/>
  <c r="T124" i="2"/>
  <c r="T136" i="2"/>
  <c r="T148" i="2"/>
  <c r="T160" i="2"/>
  <c r="T172" i="2"/>
  <c r="T184" i="2"/>
  <c r="T196" i="2"/>
  <c r="T208" i="2"/>
  <c r="T220" i="2"/>
  <c r="T232" i="2"/>
  <c r="T244" i="2"/>
  <c r="T256" i="2"/>
  <c r="T268" i="2"/>
  <c r="T280" i="2"/>
  <c r="T292" i="2"/>
  <c r="T304" i="2"/>
  <c r="T316" i="2"/>
  <c r="T328" i="2"/>
  <c r="T340" i="2"/>
  <c r="T352" i="2"/>
  <c r="T364" i="2"/>
  <c r="T376" i="2"/>
  <c r="T388" i="2"/>
  <c r="T400" i="2"/>
  <c r="T412" i="2"/>
  <c r="T424" i="2"/>
  <c r="T436" i="2"/>
  <c r="T448" i="2"/>
  <c r="T460" i="2"/>
  <c r="T472" i="2"/>
  <c r="T484" i="2"/>
  <c r="T496" i="2"/>
  <c r="T508" i="2"/>
  <c r="T5" i="2"/>
  <c r="T17" i="2"/>
  <c r="T29" i="2"/>
  <c r="T41" i="2"/>
  <c r="T53" i="2"/>
  <c r="T65" i="2"/>
  <c r="T77" i="2"/>
  <c r="T89" i="2"/>
  <c r="T101" i="2"/>
  <c r="T113" i="2"/>
  <c r="T125" i="2"/>
  <c r="T137" i="2"/>
  <c r="T149" i="2"/>
  <c r="T161" i="2"/>
  <c r="T173" i="2"/>
  <c r="T185" i="2"/>
  <c r="T197" i="2"/>
  <c r="T209" i="2"/>
  <c r="T221" i="2"/>
  <c r="T233" i="2"/>
  <c r="T245" i="2"/>
  <c r="T257" i="2"/>
  <c r="T269" i="2"/>
  <c r="T281" i="2"/>
  <c r="T293" i="2"/>
  <c r="T305" i="2"/>
  <c r="T317" i="2"/>
  <c r="T329" i="2"/>
  <c r="T341" i="2"/>
  <c r="T353" i="2"/>
  <c r="T365" i="2"/>
  <c r="T377" i="2"/>
  <c r="T389" i="2"/>
  <c r="T401" i="2"/>
  <c r="T413" i="2"/>
  <c r="T425" i="2"/>
  <c r="T437" i="2"/>
  <c r="T449" i="2"/>
  <c r="T461" i="2"/>
  <c r="T473" i="2"/>
  <c r="T485" i="2"/>
  <c r="T497" i="2"/>
  <c r="T9" i="2"/>
  <c r="T21" i="2"/>
  <c r="T33" i="2"/>
  <c r="T45" i="2"/>
  <c r="T57" i="2"/>
  <c r="T69" i="2"/>
  <c r="T81" i="2"/>
  <c r="T93" i="2"/>
  <c r="T105" i="2"/>
  <c r="T117" i="2"/>
  <c r="T129" i="2"/>
  <c r="T141" i="2"/>
  <c r="T153" i="2"/>
  <c r="T165" i="2"/>
  <c r="T177" i="2"/>
  <c r="T189" i="2"/>
  <c r="T201" i="2"/>
  <c r="T213" i="2"/>
  <c r="T225" i="2"/>
  <c r="T237" i="2"/>
  <c r="T249" i="2"/>
  <c r="T261" i="2"/>
  <c r="T273" i="2"/>
  <c r="T285" i="2"/>
  <c r="T297" i="2"/>
  <c r="T309" i="2"/>
  <c r="T321" i="2"/>
  <c r="T333" i="2"/>
  <c r="T345" i="2"/>
  <c r="T357" i="2"/>
  <c r="T369" i="2"/>
  <c r="T381" i="2"/>
  <c r="T393" i="2"/>
  <c r="T405" i="2"/>
  <c r="T417" i="2"/>
  <c r="T429" i="2"/>
  <c r="T441" i="2"/>
  <c r="T453" i="2"/>
  <c r="T465" i="2"/>
  <c r="T477" i="2"/>
  <c r="T489" i="2"/>
  <c r="T501" i="2"/>
  <c r="T513" i="2"/>
  <c r="T525" i="2"/>
  <c r="T537" i="2"/>
  <c r="T549" i="2"/>
  <c r="T561" i="2"/>
  <c r="T573" i="2"/>
  <c r="T585" i="2"/>
  <c r="T597" i="2"/>
  <c r="T609" i="2"/>
  <c r="T621" i="2"/>
  <c r="T633" i="2"/>
  <c r="T645" i="2"/>
  <c r="T657" i="2"/>
  <c r="T669" i="2"/>
  <c r="T681" i="2"/>
  <c r="T693" i="2"/>
  <c r="T705" i="2"/>
  <c r="T717" i="2"/>
  <c r="T729" i="2"/>
  <c r="T741" i="2"/>
  <c r="T753" i="2"/>
  <c r="T765" i="2"/>
  <c r="T777" i="2"/>
  <c r="T789" i="2"/>
  <c r="T801" i="2"/>
  <c r="T813" i="2"/>
  <c r="T825" i="2"/>
  <c r="T837" i="2"/>
  <c r="T849" i="2"/>
  <c r="T861" i="2"/>
  <c r="T873" i="2"/>
  <c r="T885" i="2"/>
  <c r="T897" i="2"/>
  <c r="T909" i="2"/>
  <c r="T921" i="2"/>
  <c r="T933" i="2"/>
  <c r="T6" i="2"/>
  <c r="T7" i="2"/>
  <c r="T10" i="2"/>
  <c r="T31" i="2"/>
  <c r="T49" i="2"/>
  <c r="T71" i="2"/>
  <c r="T92" i="2"/>
  <c r="T114" i="2"/>
  <c r="T132" i="2"/>
  <c r="T154" i="2"/>
  <c r="T175" i="2"/>
  <c r="T193" i="2"/>
  <c r="T215" i="2"/>
  <c r="T236" i="2"/>
  <c r="T258" i="2"/>
  <c r="T276" i="2"/>
  <c r="T298" i="2"/>
  <c r="T319" i="2"/>
  <c r="T337" i="2"/>
  <c r="T359" i="2"/>
  <c r="T380" i="2"/>
  <c r="T402" i="2"/>
  <c r="T420" i="2"/>
  <c r="T442" i="2"/>
  <c r="T463" i="2"/>
  <c r="T481" i="2"/>
  <c r="T503" i="2"/>
  <c r="T520" i="2"/>
  <c r="T534" i="2"/>
  <c r="T548" i="2"/>
  <c r="T563" i="2"/>
  <c r="T577" i="2"/>
  <c r="T592" i="2"/>
  <c r="T606" i="2"/>
  <c r="T620" i="2"/>
  <c r="T635" i="2"/>
  <c r="T649" i="2"/>
  <c r="T664" i="2"/>
  <c r="T678" i="2"/>
  <c r="T692" i="2"/>
  <c r="T707" i="2"/>
  <c r="T721" i="2"/>
  <c r="T736" i="2"/>
  <c r="T750" i="2"/>
  <c r="T764" i="2"/>
  <c r="T779" i="2"/>
  <c r="T793" i="2"/>
  <c r="T808" i="2"/>
  <c r="T822" i="2"/>
  <c r="T836" i="2"/>
  <c r="T851" i="2"/>
  <c r="T865" i="2"/>
  <c r="T880" i="2"/>
  <c r="T894" i="2"/>
  <c r="T908" i="2"/>
  <c r="T923" i="2"/>
  <c r="T937" i="2"/>
  <c r="T951" i="2"/>
  <c r="T964" i="2"/>
  <c r="T977" i="2"/>
  <c r="T990" i="2"/>
  <c r="T1003" i="2"/>
  <c r="T1016" i="2"/>
  <c r="T1028" i="2"/>
  <c r="T1040" i="2"/>
  <c r="T1052" i="2"/>
  <c r="T1064" i="2"/>
  <c r="T1076" i="2"/>
  <c r="T1088" i="2"/>
  <c r="T1100" i="2"/>
  <c r="T1112" i="2"/>
  <c r="T1124" i="2"/>
  <c r="T1136" i="2"/>
  <c r="T1148" i="2"/>
  <c r="T1160" i="2"/>
  <c r="T1172" i="2"/>
  <c r="T1184" i="2"/>
  <c r="T1196" i="2"/>
  <c r="T1208" i="2"/>
  <c r="T1220" i="2"/>
  <c r="T1232" i="2"/>
  <c r="T1244" i="2"/>
  <c r="T1256" i="2"/>
  <c r="T1268" i="2"/>
  <c r="T1280" i="2"/>
  <c r="T1292" i="2"/>
  <c r="T1304" i="2"/>
  <c r="T18" i="2"/>
  <c r="T36" i="2"/>
  <c r="T58" i="2"/>
  <c r="T79" i="2"/>
  <c r="T97" i="2"/>
  <c r="T119" i="2"/>
  <c r="T140" i="2"/>
  <c r="T162" i="2"/>
  <c r="T180" i="2"/>
  <c r="T202" i="2"/>
  <c r="T223" i="2"/>
  <c r="T241" i="2"/>
  <c r="T263" i="2"/>
  <c r="T284" i="2"/>
  <c r="T306" i="2"/>
  <c r="T324" i="2"/>
  <c r="T346" i="2"/>
  <c r="T367" i="2"/>
  <c r="T385" i="2"/>
  <c r="T407" i="2"/>
  <c r="T428" i="2"/>
  <c r="T450" i="2"/>
  <c r="T468" i="2"/>
  <c r="T490" i="2"/>
  <c r="T510" i="2"/>
  <c r="T524" i="2"/>
  <c r="T539" i="2"/>
  <c r="T553" i="2"/>
  <c r="T568" i="2"/>
  <c r="T582" i="2"/>
  <c r="T596" i="2"/>
  <c r="T611" i="2"/>
  <c r="T625" i="2"/>
  <c r="T640" i="2"/>
  <c r="T654" i="2"/>
  <c r="T668" i="2"/>
  <c r="T683" i="2"/>
  <c r="T697" i="2"/>
  <c r="T712" i="2"/>
  <c r="T726" i="2"/>
  <c r="T740" i="2"/>
  <c r="T755" i="2"/>
  <c r="T769" i="2"/>
  <c r="T784" i="2"/>
  <c r="T798" i="2"/>
  <c r="T812" i="2"/>
  <c r="T827" i="2"/>
  <c r="T841" i="2"/>
  <c r="T856" i="2"/>
  <c r="T870" i="2"/>
  <c r="T884" i="2"/>
  <c r="T899" i="2"/>
  <c r="T913" i="2"/>
  <c r="T928" i="2"/>
  <c r="T942" i="2"/>
  <c r="T955" i="2"/>
  <c r="T968" i="2"/>
  <c r="T981" i="2"/>
  <c r="T994" i="2"/>
  <c r="T1007" i="2"/>
  <c r="T8" i="2"/>
  <c r="T34" i="2"/>
  <c r="T59" i="2"/>
  <c r="T83" i="2"/>
  <c r="T107" i="2"/>
  <c r="T131" i="2"/>
  <c r="T156" i="2"/>
  <c r="T181" i="2"/>
  <c r="T205" i="2"/>
  <c r="T229" i="2"/>
  <c r="T253" i="2"/>
  <c r="T282" i="2"/>
  <c r="T307" i="2"/>
  <c r="T331" i="2"/>
  <c r="T355" i="2"/>
  <c r="T379" i="2"/>
  <c r="T404" i="2"/>
  <c r="T430" i="2"/>
  <c r="T454" i="2"/>
  <c r="T478" i="2"/>
  <c r="T502" i="2"/>
  <c r="T522" i="2"/>
  <c r="T540" i="2"/>
  <c r="T557" i="2"/>
  <c r="T574" i="2"/>
  <c r="T591" i="2"/>
  <c r="T608" i="2"/>
  <c r="T627" i="2"/>
  <c r="T643" i="2"/>
  <c r="T660" i="2"/>
  <c r="T677" i="2"/>
  <c r="T695" i="2"/>
  <c r="T713" i="2"/>
  <c r="T730" i="2"/>
  <c r="T747" i="2"/>
  <c r="T763" i="2"/>
  <c r="T781" i="2"/>
  <c r="T799" i="2"/>
  <c r="T816" i="2"/>
  <c r="T833" i="2"/>
  <c r="T850" i="2"/>
  <c r="T868" i="2"/>
  <c r="T886" i="2"/>
  <c r="T903" i="2"/>
  <c r="T919" i="2"/>
  <c r="T936" i="2"/>
  <c r="T953" i="2"/>
  <c r="T969" i="2"/>
  <c r="T984" i="2"/>
  <c r="T1000" i="2"/>
  <c r="T1015" i="2"/>
  <c r="T1029" i="2"/>
  <c r="T1042" i="2"/>
  <c r="T1055" i="2"/>
  <c r="T1068" i="2"/>
  <c r="T1081" i="2"/>
  <c r="T1094" i="2"/>
  <c r="T1107" i="2"/>
  <c r="T1120" i="2"/>
  <c r="T1133" i="2"/>
  <c r="T1146" i="2"/>
  <c r="T1159" i="2"/>
  <c r="T1173" i="2"/>
  <c r="T1186" i="2"/>
  <c r="T1199" i="2"/>
  <c r="T1212" i="2"/>
  <c r="T1225" i="2"/>
  <c r="T1238" i="2"/>
  <c r="T1251" i="2"/>
  <c r="T1264" i="2"/>
  <c r="T1277" i="2"/>
  <c r="T1290" i="2"/>
  <c r="T1303" i="2"/>
  <c r="T1316" i="2"/>
  <c r="T1328" i="2"/>
  <c r="T11" i="2"/>
  <c r="T35" i="2"/>
  <c r="T60" i="2"/>
  <c r="T84" i="2"/>
  <c r="T108" i="2"/>
  <c r="T133" i="2"/>
  <c r="T157" i="2"/>
  <c r="T186" i="2"/>
  <c r="T210" i="2"/>
  <c r="T234" i="2"/>
  <c r="T259" i="2"/>
  <c r="T283" i="2"/>
  <c r="T308" i="2"/>
  <c r="T332" i="2"/>
  <c r="T356" i="2"/>
  <c r="T382" i="2"/>
  <c r="T406" i="2"/>
  <c r="T431" i="2"/>
  <c r="T455" i="2"/>
  <c r="T479" i="2"/>
  <c r="T504" i="2"/>
  <c r="T523" i="2"/>
  <c r="T541" i="2"/>
  <c r="T558" i="2"/>
  <c r="T575" i="2"/>
  <c r="T593" i="2"/>
  <c r="T610" i="2"/>
  <c r="T628" i="2"/>
  <c r="T644" i="2"/>
  <c r="T661" i="2"/>
  <c r="T679" i="2"/>
  <c r="T696" i="2"/>
  <c r="T714" i="2"/>
  <c r="T731" i="2"/>
  <c r="T748" i="2"/>
  <c r="T766" i="2"/>
  <c r="T783" i="2"/>
  <c r="T800" i="2"/>
  <c r="T817" i="2"/>
  <c r="T834" i="2"/>
  <c r="T852" i="2"/>
  <c r="T869" i="2"/>
  <c r="T887" i="2"/>
  <c r="T904" i="2"/>
  <c r="T920" i="2"/>
  <c r="T939" i="2"/>
  <c r="T954" i="2"/>
  <c r="T970" i="2"/>
  <c r="T985" i="2"/>
  <c r="T1001" i="2"/>
  <c r="T1017" i="2"/>
  <c r="T1030" i="2"/>
  <c r="T1043" i="2"/>
  <c r="T1056" i="2"/>
  <c r="T1069" i="2"/>
  <c r="T1082" i="2"/>
  <c r="T1095" i="2"/>
  <c r="T1108" i="2"/>
  <c r="T1121" i="2"/>
  <c r="T1134" i="2"/>
  <c r="T1147" i="2"/>
  <c r="T1161" i="2"/>
  <c r="T1174" i="2"/>
  <c r="T1187" i="2"/>
  <c r="T1200" i="2"/>
  <c r="T1213" i="2"/>
  <c r="T1226" i="2"/>
  <c r="T1239" i="2"/>
  <c r="T1252" i="2"/>
  <c r="T1265" i="2"/>
  <c r="T1278" i="2"/>
  <c r="T1291" i="2"/>
  <c r="T1305" i="2"/>
  <c r="T1317" i="2"/>
  <c r="T1329" i="2"/>
  <c r="T12" i="2"/>
  <c r="T37" i="2"/>
  <c r="T61" i="2"/>
  <c r="T85" i="2"/>
  <c r="T109" i="2"/>
  <c r="T138" i="2"/>
  <c r="T163" i="2"/>
  <c r="T187" i="2"/>
  <c r="T211" i="2"/>
  <c r="T235" i="2"/>
  <c r="T260" i="2"/>
  <c r="T286" i="2"/>
  <c r="T310" i="2"/>
  <c r="T334" i="2"/>
  <c r="T358" i="2"/>
  <c r="T383" i="2"/>
  <c r="T408" i="2"/>
  <c r="T432" i="2"/>
  <c r="T456" i="2"/>
  <c r="T480" i="2"/>
  <c r="T505" i="2"/>
  <c r="T526" i="2"/>
  <c r="T543" i="2"/>
  <c r="T559" i="2"/>
  <c r="T576" i="2"/>
  <c r="T594" i="2"/>
  <c r="T612" i="2"/>
  <c r="T629" i="2"/>
  <c r="T646" i="2"/>
  <c r="T663" i="2"/>
  <c r="T680" i="2"/>
  <c r="T699" i="2"/>
  <c r="T715" i="2"/>
  <c r="T732" i="2"/>
  <c r="T749" i="2"/>
  <c r="T767" i="2"/>
  <c r="T785" i="2"/>
  <c r="T802" i="2"/>
  <c r="T819" i="2"/>
  <c r="T835" i="2"/>
  <c r="T853" i="2"/>
  <c r="T871" i="2"/>
  <c r="T888" i="2"/>
  <c r="T905" i="2"/>
  <c r="T922" i="2"/>
  <c r="T940" i="2"/>
  <c r="T956" i="2"/>
  <c r="T971" i="2"/>
  <c r="T987" i="2"/>
  <c r="T1002" i="2"/>
  <c r="T1018" i="2"/>
  <c r="T1031" i="2"/>
  <c r="T1044" i="2"/>
  <c r="T1057" i="2"/>
  <c r="T1070" i="2"/>
  <c r="T1083" i="2"/>
  <c r="T1096" i="2"/>
  <c r="T1109" i="2"/>
  <c r="T1122" i="2"/>
  <c r="T1135" i="2"/>
  <c r="T1149" i="2"/>
  <c r="T1162" i="2"/>
  <c r="T1175" i="2"/>
  <c r="T1188" i="2"/>
  <c r="T1201" i="2"/>
  <c r="T1214" i="2"/>
  <c r="T1227" i="2"/>
  <c r="T1240" i="2"/>
  <c r="T1253" i="2"/>
  <c r="T1266" i="2"/>
  <c r="T1279" i="2"/>
  <c r="T1293" i="2"/>
  <c r="T1306" i="2"/>
  <c r="T1318" i="2"/>
  <c r="T1330" i="2"/>
  <c r="T13" i="2"/>
  <c r="T42" i="2"/>
  <c r="T66" i="2"/>
  <c r="T90" i="2"/>
  <c r="T115" i="2"/>
  <c r="T139" i="2"/>
  <c r="T164" i="2"/>
  <c r="T188" i="2"/>
  <c r="T212" i="2"/>
  <c r="T238" i="2"/>
  <c r="T262" i="2"/>
  <c r="T287" i="2"/>
  <c r="T311" i="2"/>
  <c r="T335" i="2"/>
  <c r="T360" i="2"/>
  <c r="T384" i="2"/>
  <c r="T409" i="2"/>
  <c r="T433" i="2"/>
  <c r="T457" i="2"/>
  <c r="T486" i="2"/>
  <c r="T509" i="2"/>
  <c r="T527" i="2"/>
  <c r="T544" i="2"/>
  <c r="T560" i="2"/>
  <c r="T579" i="2"/>
  <c r="T595" i="2"/>
  <c r="T613" i="2"/>
  <c r="T630" i="2"/>
  <c r="T647" i="2"/>
  <c r="T665" i="2"/>
  <c r="T682" i="2"/>
  <c r="T700" i="2"/>
  <c r="T716" i="2"/>
  <c r="T733" i="2"/>
  <c r="T751" i="2"/>
  <c r="T768" i="2"/>
  <c r="T786" i="2"/>
  <c r="T803" i="2"/>
  <c r="T820" i="2"/>
  <c r="T838" i="2"/>
  <c r="T855" i="2"/>
  <c r="T872" i="2"/>
  <c r="T889" i="2"/>
  <c r="T906" i="2"/>
  <c r="T924" i="2"/>
  <c r="T941" i="2"/>
  <c r="T957" i="2"/>
  <c r="T972" i="2"/>
  <c r="T988" i="2"/>
  <c r="T1004" i="2"/>
  <c r="T1019" i="2"/>
  <c r="T1032" i="2"/>
  <c r="T1045" i="2"/>
  <c r="T1058" i="2"/>
  <c r="T1071" i="2"/>
  <c r="T1084" i="2"/>
  <c r="T1097" i="2"/>
  <c r="T1110" i="2"/>
  <c r="T1123" i="2"/>
  <c r="T1137" i="2"/>
  <c r="T1150" i="2"/>
  <c r="T1163" i="2"/>
  <c r="T1176" i="2"/>
  <c r="T1189" i="2"/>
  <c r="T1202" i="2"/>
  <c r="T1215" i="2"/>
  <c r="T1228" i="2"/>
  <c r="T1241" i="2"/>
  <c r="T1254" i="2"/>
  <c r="T1267" i="2"/>
  <c r="T1281" i="2"/>
  <c r="T1294" i="2"/>
  <c r="T1307" i="2"/>
  <c r="T1319" i="2"/>
  <c r="T1331" i="2"/>
  <c r="T23" i="2"/>
  <c r="T47" i="2"/>
  <c r="T72" i="2"/>
  <c r="T96" i="2"/>
  <c r="T121" i="2"/>
  <c r="T145" i="2"/>
  <c r="T169" i="2"/>
  <c r="T198" i="2"/>
  <c r="T222" i="2"/>
  <c r="T247" i="2"/>
  <c r="T271" i="2"/>
  <c r="T295" i="2"/>
  <c r="T320" i="2"/>
  <c r="T344" i="2"/>
  <c r="T370" i="2"/>
  <c r="T394" i="2"/>
  <c r="T418" i="2"/>
  <c r="T443" i="2"/>
  <c r="T467" i="2"/>
  <c r="T492" i="2"/>
  <c r="T515" i="2"/>
  <c r="T532" i="2"/>
  <c r="T550" i="2"/>
  <c r="T567" i="2"/>
  <c r="T584" i="2"/>
  <c r="T601" i="2"/>
  <c r="T618" i="2"/>
  <c r="T636" i="2"/>
  <c r="T653" i="2"/>
  <c r="T671" i="2"/>
  <c r="T688" i="2"/>
  <c r="T704" i="2"/>
  <c r="T723" i="2"/>
  <c r="T739" i="2"/>
  <c r="T757" i="2"/>
  <c r="T774" i="2"/>
  <c r="T791" i="2"/>
  <c r="T809" i="2"/>
  <c r="T826" i="2"/>
  <c r="T844" i="2"/>
  <c r="T860" i="2"/>
  <c r="T877" i="2"/>
  <c r="T895" i="2"/>
  <c r="T912" i="2"/>
  <c r="T930" i="2"/>
  <c r="T946" i="2"/>
  <c r="T961" i="2"/>
  <c r="T978" i="2"/>
  <c r="T993" i="2"/>
  <c r="T1009" i="2"/>
  <c r="T1023" i="2"/>
  <c r="T1036" i="2"/>
  <c r="T1049" i="2"/>
  <c r="T1062" i="2"/>
  <c r="T1075" i="2"/>
  <c r="T1089" i="2"/>
  <c r="T1102" i="2"/>
  <c r="T1115" i="2"/>
  <c r="T1128" i="2"/>
  <c r="T1141" i="2"/>
  <c r="T1154" i="2"/>
  <c r="T1167" i="2"/>
  <c r="T1180" i="2"/>
  <c r="T1193" i="2"/>
  <c r="T1206" i="2"/>
  <c r="T1219" i="2"/>
  <c r="T1233" i="2"/>
  <c r="T1246" i="2"/>
  <c r="T1259" i="2"/>
  <c r="T1272" i="2"/>
  <c r="T1285" i="2"/>
  <c r="T1298" i="2"/>
  <c r="T1311" i="2"/>
  <c r="T1323" i="2"/>
  <c r="T1335" i="2"/>
  <c r="T24" i="2"/>
  <c r="T1333" i="2"/>
  <c r="T1312" i="2"/>
  <c r="T1288" i="2"/>
  <c r="T1269" i="2"/>
  <c r="T1245" i="2"/>
  <c r="T1222" i="2"/>
  <c r="T1198" i="2"/>
  <c r="T1178" i="2"/>
  <c r="T1155" i="2"/>
  <c r="T1131" i="2"/>
  <c r="T1111" i="2"/>
  <c r="T1087" i="2"/>
  <c r="T1065" i="2"/>
  <c r="T1041" i="2"/>
  <c r="T1021" i="2"/>
  <c r="T995" i="2"/>
  <c r="T966" i="2"/>
  <c r="T943" i="2"/>
  <c r="T911" i="2"/>
  <c r="T881" i="2"/>
  <c r="T848" i="2"/>
  <c r="T823" i="2"/>
  <c r="T792" i="2"/>
  <c r="T761" i="2"/>
  <c r="T735" i="2"/>
  <c r="T703" i="2"/>
  <c r="T673" i="2"/>
  <c r="T642" i="2"/>
  <c r="T616" i="2"/>
  <c r="T586" i="2"/>
  <c r="T555" i="2"/>
  <c r="T528" i="2"/>
  <c r="T491" i="2"/>
  <c r="T445" i="2"/>
  <c r="T403" i="2"/>
  <c r="T366" i="2"/>
  <c r="T322" i="2"/>
  <c r="T275" i="2"/>
  <c r="T239" i="2"/>
  <c r="T192" i="2"/>
  <c r="T151" i="2"/>
  <c r="T106" i="2"/>
  <c r="T68" i="2"/>
  <c r="T22" i="2"/>
  <c r="T1332" i="2"/>
  <c r="T1310" i="2"/>
  <c r="T1287" i="2"/>
  <c r="T1263" i="2"/>
  <c r="T1243" i="2"/>
  <c r="T1221" i="2"/>
  <c r="T1197" i="2"/>
  <c r="T1177" i="2"/>
  <c r="T1153" i="2"/>
  <c r="T1130" i="2"/>
  <c r="T1106" i="2"/>
  <c r="T1086" i="2"/>
  <c r="T1063" i="2"/>
  <c r="T1039" i="2"/>
  <c r="T1020" i="2"/>
  <c r="T992" i="2"/>
  <c r="T965" i="2"/>
  <c r="T935" i="2"/>
  <c r="T910" i="2"/>
  <c r="T879" i="2"/>
  <c r="T847" i="2"/>
  <c r="T821" i="2"/>
  <c r="T790" i="2"/>
  <c r="T760" i="2"/>
  <c r="T728" i="2"/>
  <c r="T702" i="2"/>
  <c r="T672" i="2"/>
  <c r="T641" i="2"/>
  <c r="T615" i="2"/>
  <c r="T583" i="2"/>
  <c r="T552" i="2"/>
  <c r="T521" i="2"/>
  <c r="T488" i="2"/>
  <c r="T444" i="2"/>
  <c r="T397" i="2"/>
  <c r="T361" i="2"/>
  <c r="T318" i="2"/>
  <c r="T274" i="2"/>
  <c r="T228" i="2"/>
  <c r="T191" i="2"/>
  <c r="T150" i="2"/>
  <c r="T104" i="2"/>
  <c r="T67" i="2"/>
  <c r="T20" i="2"/>
  <c r="T1327" i="2"/>
  <c r="T1309" i="2"/>
  <c r="T1286" i="2"/>
  <c r="T1262" i="2"/>
  <c r="T1242" i="2"/>
  <c r="T1218" i="2"/>
  <c r="T1195" i="2"/>
  <c r="T1171" i="2"/>
  <c r="T1152" i="2"/>
  <c r="T1129" i="2"/>
  <c r="T1105" i="2"/>
  <c r="T1085" i="2"/>
  <c r="T1061" i="2"/>
  <c r="T1038" i="2"/>
  <c r="T1014" i="2"/>
  <c r="T991" i="2"/>
  <c r="T963" i="2"/>
  <c r="T934" i="2"/>
  <c r="T907" i="2"/>
  <c r="T876" i="2"/>
  <c r="T846" i="2"/>
  <c r="T815" i="2"/>
  <c r="T788" i="2"/>
  <c r="T759" i="2"/>
  <c r="T727" i="2"/>
  <c r="T701" i="2"/>
  <c r="T670" i="2"/>
  <c r="T639" i="2"/>
  <c r="T607" i="2"/>
  <c r="T581" i="2"/>
  <c r="T551" i="2"/>
  <c r="T519" i="2"/>
  <c r="T487" i="2"/>
  <c r="T440" i="2"/>
  <c r="T396" i="2"/>
  <c r="T354" i="2"/>
  <c r="T313" i="2"/>
  <c r="T272" i="2"/>
  <c r="T227" i="2"/>
  <c r="T190" i="2"/>
  <c r="T144" i="2"/>
  <c r="T103" i="2"/>
  <c r="T56" i="2"/>
  <c r="T19" i="2"/>
  <c r="Z775" i="2" l="1"/>
  <c r="Z811" i="2"/>
  <c r="Z1243" i="2"/>
  <c r="Y438" i="2"/>
  <c r="Y811" i="2"/>
  <c r="AB474" i="2"/>
  <c r="Y474" i="2"/>
  <c r="Y1312" i="2"/>
  <c r="AB66" i="2"/>
  <c r="Z30" i="2"/>
  <c r="Y688" i="2"/>
  <c r="Y832" i="2"/>
  <c r="Y1027" i="2"/>
  <c r="AB42" i="2"/>
  <c r="AB523" i="2"/>
  <c r="Y559" i="2"/>
  <c r="Z1027" i="2"/>
  <c r="Z1075" i="2"/>
  <c r="Z614" i="2"/>
  <c r="Y16" i="2"/>
  <c r="Y1334" i="2"/>
  <c r="AB30" i="2"/>
  <c r="Z278" i="2"/>
  <c r="Y18" i="2"/>
  <c r="Z559" i="2"/>
  <c r="AB18" i="2"/>
  <c r="Y590" i="2"/>
  <c r="Z42" i="2"/>
  <c r="Y482" i="2"/>
  <c r="Y616" i="2"/>
  <c r="Z618" i="2"/>
  <c r="Z523" i="2"/>
  <c r="AB378" i="2"/>
  <c r="Y510" i="2"/>
  <c r="Z199" i="2"/>
  <c r="Y199" i="2"/>
  <c r="Y618" i="2"/>
  <c r="Z631" i="2"/>
  <c r="AB307" i="2"/>
  <c r="AC162" i="2"/>
  <c r="AD162" i="2" s="1"/>
  <c r="Y1192" i="2"/>
  <c r="Y472" i="2"/>
  <c r="Z547" i="2"/>
  <c r="Y1024" i="2"/>
  <c r="Y631" i="2"/>
  <c r="Y1202" i="2"/>
  <c r="Y306" i="2"/>
  <c r="Y547" i="2"/>
  <c r="Z306" i="2"/>
  <c r="Y1168" i="2"/>
  <c r="Y1075" i="2"/>
  <c r="AB510" i="2"/>
  <c r="Z126" i="2"/>
  <c r="Z451" i="2"/>
  <c r="Y307" i="2"/>
  <c r="Y391" i="2"/>
  <c r="AC999" i="2"/>
  <c r="AD999" i="2" s="1"/>
  <c r="Y1039" i="2"/>
  <c r="Z391" i="2"/>
  <c r="Y451" i="2"/>
  <c r="AB114" i="2"/>
  <c r="AB739" i="2"/>
  <c r="Y664" i="2"/>
  <c r="Z1039" i="2"/>
  <c r="Y114" i="2"/>
  <c r="Y1193" i="2"/>
  <c r="AB126" i="2"/>
  <c r="AB43" i="2"/>
  <c r="Y1300" i="2"/>
  <c r="Y43" i="2"/>
  <c r="Z607" i="2"/>
  <c r="AB31" i="2"/>
  <c r="Y607" i="2"/>
  <c r="Z739" i="2"/>
  <c r="Y736" i="2"/>
  <c r="Y31" i="2"/>
  <c r="AB997" i="2"/>
  <c r="AC997" i="2"/>
  <c r="AD997" i="2" s="1"/>
  <c r="AB1068" i="2"/>
  <c r="AC1068" i="2"/>
  <c r="AD1068" i="2" s="1"/>
  <c r="AC339" i="2"/>
  <c r="AD339" i="2" s="1"/>
  <c r="AB320" i="2"/>
  <c r="AC320" i="2"/>
  <c r="AD320" i="2" s="1"/>
  <c r="AB464" i="2"/>
  <c r="AC464" i="2"/>
  <c r="AD464" i="2" s="1"/>
  <c r="AB608" i="2"/>
  <c r="AC608" i="2"/>
  <c r="AD608" i="2" s="1"/>
  <c r="AB752" i="2"/>
  <c r="AC752" i="2"/>
  <c r="AD752" i="2" s="1"/>
  <c r="AB896" i="2"/>
  <c r="AC896" i="2"/>
  <c r="AD896" i="2" s="1"/>
  <c r="AB333" i="2"/>
  <c r="AC333" i="2"/>
  <c r="AD333" i="2" s="1"/>
  <c r="AB622" i="2"/>
  <c r="AC622" i="2"/>
  <c r="AD622" i="2" s="1"/>
  <c r="AB401" i="2"/>
  <c r="AC401" i="2"/>
  <c r="AD401" i="2" s="1"/>
  <c r="AB545" i="2"/>
  <c r="AC545" i="2"/>
  <c r="AD545" i="2" s="1"/>
  <c r="AB977" i="2"/>
  <c r="AC977" i="2"/>
  <c r="AD977" i="2" s="1"/>
  <c r="AB1210" i="2"/>
  <c r="AC1210" i="2"/>
  <c r="AD1210" i="2" s="1"/>
  <c r="AB970" i="2"/>
  <c r="AC970" i="2"/>
  <c r="AD970" i="2" s="1"/>
  <c r="AB661" i="2"/>
  <c r="AC661" i="2"/>
  <c r="AD661" i="2" s="1"/>
  <c r="AB1021" i="2"/>
  <c r="AC1021" i="2"/>
  <c r="AD1021" i="2" s="1"/>
  <c r="AB1025" i="2"/>
  <c r="AC1025" i="2"/>
  <c r="AD1025" i="2" s="1"/>
  <c r="AB825" i="2"/>
  <c r="AC825" i="2"/>
  <c r="AD825" i="2" s="1"/>
  <c r="AB108" i="2"/>
  <c r="AC108" i="2"/>
  <c r="AD108" i="2" s="1"/>
  <c r="AB972" i="2"/>
  <c r="AC972" i="2"/>
  <c r="AD972" i="2" s="1"/>
  <c r="AB299" i="2"/>
  <c r="AC299" i="2"/>
  <c r="AD299" i="2" s="1"/>
  <c r="AB527" i="2"/>
  <c r="AC527" i="2"/>
  <c r="AD527" i="2" s="1"/>
  <c r="AB743" i="2"/>
  <c r="AC743" i="2"/>
  <c r="AD743" i="2" s="1"/>
  <c r="AB959" i="2"/>
  <c r="AC959" i="2"/>
  <c r="AD959" i="2" s="1"/>
  <c r="Y580" i="2"/>
  <c r="AB446" i="2"/>
  <c r="AC446" i="2"/>
  <c r="AD446" i="2" s="1"/>
  <c r="AB482" i="2"/>
  <c r="AC482" i="2"/>
  <c r="AD482" i="2" s="1"/>
  <c r="AB1202" i="2"/>
  <c r="AC1202" i="2"/>
  <c r="AD1202" i="2" s="1"/>
  <c r="AB472" i="2"/>
  <c r="AC472" i="2"/>
  <c r="AD472" i="2" s="1"/>
  <c r="AC930" i="2"/>
  <c r="AD930" i="2" s="1"/>
  <c r="AC451" i="2"/>
  <c r="AD451" i="2" s="1"/>
  <c r="AC3" i="2"/>
  <c r="AD3" i="2" s="1"/>
  <c r="AC915" i="2"/>
  <c r="AD915" i="2" s="1"/>
  <c r="AC255" i="2"/>
  <c r="AD255" i="2" s="1"/>
  <c r="AB466" i="2"/>
  <c r="AC466" i="2"/>
  <c r="AD466" i="2" s="1"/>
  <c r="AB1069" i="2"/>
  <c r="AC1069" i="2"/>
  <c r="AD1069" i="2" s="1"/>
  <c r="AC1158" i="2"/>
  <c r="AD1158" i="2" s="1"/>
  <c r="AB916" i="2"/>
  <c r="AC916" i="2"/>
  <c r="AD916" i="2" s="1"/>
  <c r="AB188" i="2"/>
  <c r="AC188" i="2"/>
  <c r="AD188" i="2" s="1"/>
  <c r="AB764" i="2"/>
  <c r="AC764" i="2"/>
  <c r="AD764" i="2" s="1"/>
  <c r="AB345" i="2"/>
  <c r="AC345" i="2"/>
  <c r="AD345" i="2" s="1"/>
  <c r="AB633" i="2"/>
  <c r="AC633" i="2"/>
  <c r="AD633" i="2" s="1"/>
  <c r="AB557" i="2"/>
  <c r="AC557" i="2"/>
  <c r="AD557" i="2" s="1"/>
  <c r="AB701" i="2"/>
  <c r="AC701" i="2"/>
  <c r="AD701" i="2" s="1"/>
  <c r="AB982" i="2"/>
  <c r="AC982" i="2"/>
  <c r="AD982" i="2" s="1"/>
  <c r="AB697" i="2"/>
  <c r="AC697" i="2"/>
  <c r="AD697" i="2" s="1"/>
  <c r="AB120" i="2"/>
  <c r="AC120" i="2"/>
  <c r="AD120" i="2" s="1"/>
  <c r="AB696" i="2"/>
  <c r="AC696" i="2"/>
  <c r="AD696" i="2" s="1"/>
  <c r="AB840" i="2"/>
  <c r="AC840" i="2"/>
  <c r="AD840" i="2" s="1"/>
  <c r="Y1060" i="2"/>
  <c r="AB506" i="2"/>
  <c r="AC506" i="2"/>
  <c r="AD506" i="2" s="1"/>
  <c r="AB340" i="2"/>
  <c r="AC340" i="2"/>
  <c r="AD340" i="2" s="1"/>
  <c r="AC19" i="2"/>
  <c r="AD19" i="2" s="1"/>
  <c r="AC1038" i="2"/>
  <c r="AD1038" i="2" s="1"/>
  <c r="AC627" i="2"/>
  <c r="AD627" i="2" s="1"/>
  <c r="AC1290" i="2"/>
  <c r="AD1290" i="2" s="1"/>
  <c r="AC1059" i="2"/>
  <c r="AD1059" i="2" s="1"/>
  <c r="AC474" i="2"/>
  <c r="AD474" i="2" s="1"/>
  <c r="AC306" i="2"/>
  <c r="AD306" i="2" s="1"/>
  <c r="AC43" i="2"/>
  <c r="AD43" i="2" s="1"/>
  <c r="AC559" i="2"/>
  <c r="AD559" i="2" s="1"/>
  <c r="AB731" i="2"/>
  <c r="AC731" i="2"/>
  <c r="AD731" i="2" s="1"/>
  <c r="AB398" i="2"/>
  <c r="AC398" i="2"/>
  <c r="AD398" i="2" s="1"/>
  <c r="AB56" i="2"/>
  <c r="AC56" i="2"/>
  <c r="AD56" i="2" s="1"/>
  <c r="AB776" i="2"/>
  <c r="AC776" i="2"/>
  <c r="AD776" i="2" s="1"/>
  <c r="AB920" i="2"/>
  <c r="AC920" i="2"/>
  <c r="AD920" i="2" s="1"/>
  <c r="AB645" i="2"/>
  <c r="AC645" i="2"/>
  <c r="AD645" i="2" s="1"/>
  <c r="AB709" i="2"/>
  <c r="AC709" i="2"/>
  <c r="AD709" i="2" s="1"/>
  <c r="AB276" i="2"/>
  <c r="AC276" i="2"/>
  <c r="AD276" i="2" s="1"/>
  <c r="AB852" i="2"/>
  <c r="AC852" i="2"/>
  <c r="AD852" i="2" s="1"/>
  <c r="AB996" i="2"/>
  <c r="AC996" i="2"/>
  <c r="AD996" i="2" s="1"/>
  <c r="Y916" i="2"/>
  <c r="AB1211" i="2"/>
  <c r="AC1211" i="2"/>
  <c r="AD1211" i="2" s="1"/>
  <c r="Y628" i="2"/>
  <c r="AB590" i="2"/>
  <c r="AC590" i="2"/>
  <c r="AD590" i="2" s="1"/>
  <c r="AC1062" i="2"/>
  <c r="AD1062" i="2" s="1"/>
  <c r="AC523" i="2"/>
  <c r="AD523" i="2" s="1"/>
  <c r="AC171" i="2"/>
  <c r="AD171" i="2" s="1"/>
  <c r="AC1035" i="2"/>
  <c r="AD1035" i="2" s="1"/>
  <c r="AC891" i="2"/>
  <c r="AD891" i="2" s="1"/>
  <c r="AB664" i="2"/>
  <c r="AC664" i="2"/>
  <c r="AD664" i="2" s="1"/>
  <c r="AB289" i="2"/>
  <c r="AC289" i="2"/>
  <c r="AD289" i="2" s="1"/>
  <c r="AB384" i="2"/>
  <c r="AC384" i="2"/>
  <c r="AD384" i="2" s="1"/>
  <c r="AB1060" i="2"/>
  <c r="AC1060" i="2"/>
  <c r="AD1060" i="2" s="1"/>
  <c r="AB932" i="2"/>
  <c r="AC932" i="2"/>
  <c r="AD932" i="2" s="1"/>
  <c r="AB81" i="2"/>
  <c r="AC81" i="2"/>
  <c r="AD81" i="2" s="1"/>
  <c r="AB370" i="2"/>
  <c r="AC370" i="2"/>
  <c r="AD370" i="2" s="1"/>
  <c r="AB293" i="2"/>
  <c r="AC293" i="2"/>
  <c r="AD293" i="2" s="1"/>
  <c r="AB1136" i="2"/>
  <c r="AC1136" i="2"/>
  <c r="AD1136" i="2" s="1"/>
  <c r="AB862" i="2"/>
  <c r="AC862" i="2"/>
  <c r="AD862" i="2" s="1"/>
  <c r="AB445" i="2"/>
  <c r="AC445" i="2"/>
  <c r="AD445" i="2" s="1"/>
  <c r="AB945" i="2"/>
  <c r="AC945" i="2"/>
  <c r="AD945" i="2" s="1"/>
  <c r="AB1329" i="2"/>
  <c r="AC1329" i="2"/>
  <c r="AD1329" i="2" s="1"/>
  <c r="AB288" i="2"/>
  <c r="AC288" i="2"/>
  <c r="AD288" i="2" s="1"/>
  <c r="AB383" i="2"/>
  <c r="AC383" i="2"/>
  <c r="AD383" i="2" s="1"/>
  <c r="AB791" i="2"/>
  <c r="AC791" i="2"/>
  <c r="AD791" i="2" s="1"/>
  <c r="Z916" i="2"/>
  <c r="AB1019" i="2"/>
  <c r="AC1019" i="2"/>
  <c r="AD1019" i="2" s="1"/>
  <c r="AB1260" i="2"/>
  <c r="AC1260" i="2"/>
  <c r="AD1260" i="2" s="1"/>
  <c r="Y1180" i="2"/>
  <c r="AB26" i="2"/>
  <c r="AC26" i="2"/>
  <c r="AD26" i="2" s="1"/>
  <c r="AB1193" i="2"/>
  <c r="AC1193" i="2"/>
  <c r="AD1193" i="2" s="1"/>
  <c r="AC547" i="2"/>
  <c r="AD547" i="2" s="1"/>
  <c r="AC1170" i="2"/>
  <c r="AD1170" i="2" s="1"/>
  <c r="AC675" i="2"/>
  <c r="AD675" i="2" s="1"/>
  <c r="AC307" i="2"/>
  <c r="AD307" i="2" s="1"/>
  <c r="AC1119" i="2"/>
  <c r="AD1119" i="2" s="1"/>
  <c r="AC1002" i="2"/>
  <c r="AD1002" i="2" s="1"/>
  <c r="AC438" i="2"/>
  <c r="AD438" i="2" s="1"/>
  <c r="AC1027" i="2"/>
  <c r="AD1027" i="2" s="1"/>
  <c r="AC631" i="2"/>
  <c r="AD631" i="2" s="1"/>
  <c r="AB20" i="2"/>
  <c r="AC20" i="2"/>
  <c r="AD20" i="2" s="1"/>
  <c r="AB610" i="2"/>
  <c r="AC610" i="2"/>
  <c r="AD610" i="2" s="1"/>
  <c r="AC1182" i="2"/>
  <c r="AD1182" i="2" s="1"/>
  <c r="AB224" i="2"/>
  <c r="AC224" i="2"/>
  <c r="AD224" i="2" s="1"/>
  <c r="AB93" i="2"/>
  <c r="AC93" i="2"/>
  <c r="AD93" i="2" s="1"/>
  <c r="AB382" i="2"/>
  <c r="AC382" i="2"/>
  <c r="AD382" i="2" s="1"/>
  <c r="AB593" i="2"/>
  <c r="AC593" i="2"/>
  <c r="AD593" i="2" s="1"/>
  <c r="AB730" i="2"/>
  <c r="AC730" i="2"/>
  <c r="AD730" i="2" s="1"/>
  <c r="AB73" i="2"/>
  <c r="AC73" i="2"/>
  <c r="AD73" i="2" s="1"/>
  <c r="AB729" i="2"/>
  <c r="AC729" i="2"/>
  <c r="AD729" i="2" s="1"/>
  <c r="AB444" i="2"/>
  <c r="AC444" i="2"/>
  <c r="AD444" i="2" s="1"/>
  <c r="AB588" i="2"/>
  <c r="AC588" i="2"/>
  <c r="AD588" i="2" s="1"/>
  <c r="AB732" i="2"/>
  <c r="AC732" i="2"/>
  <c r="AD732" i="2" s="1"/>
  <c r="Y1012" i="2"/>
  <c r="AB1031" i="2"/>
  <c r="AC1031" i="2"/>
  <c r="AD1031" i="2" s="1"/>
  <c r="AB1128" i="2"/>
  <c r="AC1128" i="2"/>
  <c r="AD1128" i="2" s="1"/>
  <c r="AB1214" i="2"/>
  <c r="AC1214" i="2"/>
  <c r="AD1214" i="2" s="1"/>
  <c r="AC1206" i="2"/>
  <c r="AD1206" i="2" s="1"/>
  <c r="AC739" i="2"/>
  <c r="AD739" i="2" s="1"/>
  <c r="AC279" i="2"/>
  <c r="AD279" i="2" s="1"/>
  <c r="AB1192" i="2"/>
  <c r="AC1192" i="2"/>
  <c r="AD1192" i="2" s="1"/>
  <c r="AB688" i="2"/>
  <c r="AC688" i="2"/>
  <c r="AD688" i="2" s="1"/>
  <c r="AB832" i="2"/>
  <c r="AC832" i="2"/>
  <c r="AD832" i="2" s="1"/>
  <c r="AB1174" i="2"/>
  <c r="AC1174" i="2"/>
  <c r="AD1174" i="2" s="1"/>
  <c r="AB434" i="2"/>
  <c r="AC434" i="2"/>
  <c r="AD434" i="2" s="1"/>
  <c r="AC378" i="2"/>
  <c r="AD378" i="2" s="1"/>
  <c r="AC126" i="2"/>
  <c r="AD126" i="2" s="1"/>
  <c r="AC199" i="2"/>
  <c r="AD199" i="2" s="1"/>
  <c r="AB380" i="2"/>
  <c r="AC380" i="2"/>
  <c r="AD380" i="2" s="1"/>
  <c r="AB524" i="2"/>
  <c r="AC524" i="2"/>
  <c r="AD524" i="2" s="1"/>
  <c r="AB105" i="2"/>
  <c r="AC105" i="2"/>
  <c r="AD105" i="2" s="1"/>
  <c r="AB394" i="2"/>
  <c r="AC394" i="2"/>
  <c r="AD394" i="2" s="1"/>
  <c r="AB173" i="2"/>
  <c r="AC173" i="2"/>
  <c r="AD173" i="2" s="1"/>
  <c r="AB317" i="2"/>
  <c r="AC317" i="2"/>
  <c r="AD317" i="2" s="1"/>
  <c r="AB461" i="2"/>
  <c r="AC461" i="2"/>
  <c r="AD461" i="2" s="1"/>
  <c r="AB605" i="2"/>
  <c r="AC605" i="2"/>
  <c r="AD605" i="2" s="1"/>
  <c r="AB893" i="2"/>
  <c r="AC893" i="2"/>
  <c r="AD893" i="2" s="1"/>
  <c r="AB886" i="2"/>
  <c r="AC886" i="2"/>
  <c r="AD886" i="2" s="1"/>
  <c r="AB493" i="2"/>
  <c r="AC493" i="2"/>
  <c r="AD493" i="2" s="1"/>
  <c r="AB1085" i="2"/>
  <c r="AC1085" i="2"/>
  <c r="AD1085" i="2" s="1"/>
  <c r="AB11" i="2"/>
  <c r="AC11" i="2"/>
  <c r="AD11" i="2" s="1"/>
  <c r="AB1295" i="2"/>
  <c r="AC1295" i="2"/>
  <c r="AD1295" i="2" s="1"/>
  <c r="AB395" i="2"/>
  <c r="AC395" i="2"/>
  <c r="AD395" i="2" s="1"/>
  <c r="AB1189" i="2"/>
  <c r="AC1189" i="2"/>
  <c r="AD1189" i="2" s="1"/>
  <c r="AB134" i="2"/>
  <c r="AC134" i="2"/>
  <c r="AD134" i="2" s="1"/>
  <c r="AB124" i="2"/>
  <c r="AC124" i="2"/>
  <c r="AD124" i="2" s="1"/>
  <c r="AB1217" i="2"/>
  <c r="AC1217" i="2"/>
  <c r="AD1217" i="2" s="1"/>
  <c r="AC30" i="2"/>
  <c r="AD30" i="2" s="1"/>
  <c r="AC135" i="2"/>
  <c r="AD135" i="2" s="1"/>
  <c r="AC735" i="2"/>
  <c r="AD735" i="2" s="1"/>
  <c r="AC607" i="2"/>
  <c r="AD607" i="2" s="1"/>
  <c r="AC1335" i="2"/>
  <c r="AD1335" i="2" s="1"/>
  <c r="AC1302" i="2"/>
  <c r="AD1302" i="2" s="1"/>
  <c r="AC510" i="2"/>
  <c r="AD510" i="2" s="1"/>
  <c r="AC1243" i="2"/>
  <c r="AD1243" i="2" s="1"/>
  <c r="AC775" i="2"/>
  <c r="AD775" i="2" s="1"/>
  <c r="AB1245" i="2"/>
  <c r="AC1245" i="2"/>
  <c r="AD1245" i="2" s="1"/>
  <c r="AC687" i="2"/>
  <c r="AD687" i="2" s="1"/>
  <c r="AB628" i="2"/>
  <c r="AC628" i="2"/>
  <c r="AD628" i="2" s="1"/>
  <c r="AB968" i="2"/>
  <c r="AC968" i="2"/>
  <c r="AD968" i="2" s="1"/>
  <c r="AB261" i="2"/>
  <c r="AC261" i="2"/>
  <c r="AD261" i="2" s="1"/>
  <c r="AB473" i="2"/>
  <c r="AC473" i="2"/>
  <c r="AD473" i="2" s="1"/>
  <c r="AB905" i="2"/>
  <c r="AC905" i="2"/>
  <c r="AD905" i="2" s="1"/>
  <c r="AB1028" i="2"/>
  <c r="AC1028" i="2"/>
  <c r="AD1028" i="2" s="1"/>
  <c r="AB817" i="2"/>
  <c r="AC817" i="2"/>
  <c r="AD817" i="2" s="1"/>
  <c r="AB517" i="2"/>
  <c r="AC517" i="2"/>
  <c r="AD517" i="2" s="1"/>
  <c r="AB121" i="2"/>
  <c r="AC121" i="2"/>
  <c r="AD121" i="2" s="1"/>
  <c r="AB829" i="2"/>
  <c r="AC829" i="2"/>
  <c r="AD829" i="2" s="1"/>
  <c r="AB1041" i="2"/>
  <c r="AC1041" i="2"/>
  <c r="AD1041" i="2" s="1"/>
  <c r="AB921" i="2"/>
  <c r="AC921" i="2"/>
  <c r="AD921" i="2" s="1"/>
  <c r="AB36" i="2"/>
  <c r="AC36" i="2"/>
  <c r="AD36" i="2" s="1"/>
  <c r="AB180" i="2"/>
  <c r="AC180" i="2"/>
  <c r="AD180" i="2" s="1"/>
  <c r="AB612" i="2"/>
  <c r="AC612" i="2"/>
  <c r="AD612" i="2" s="1"/>
  <c r="AB887" i="2"/>
  <c r="AC887" i="2"/>
  <c r="AD887" i="2" s="1"/>
  <c r="AB614" i="2"/>
  <c r="AC614" i="2"/>
  <c r="AD614" i="2" s="1"/>
  <c r="AB1334" i="2"/>
  <c r="AC1334" i="2"/>
  <c r="AD1334" i="2" s="1"/>
  <c r="AB400" i="2"/>
  <c r="AC400" i="2"/>
  <c r="AD400" i="2" s="1"/>
  <c r="AC31" i="2"/>
  <c r="AD31" i="2" s="1"/>
  <c r="AC811" i="2"/>
  <c r="AD811" i="2" s="1"/>
  <c r="AC471" i="2"/>
  <c r="AD471" i="2" s="1"/>
  <c r="AB1168" i="2"/>
  <c r="AC1168" i="2"/>
  <c r="AD1168" i="2" s="1"/>
  <c r="AB129" i="2"/>
  <c r="AC129" i="2"/>
  <c r="AD129" i="2" s="1"/>
  <c r="AB705" i="2"/>
  <c r="AC705" i="2"/>
  <c r="AD705" i="2" s="1"/>
  <c r="AB197" i="2"/>
  <c r="AC197" i="2"/>
  <c r="AD197" i="2" s="1"/>
  <c r="AB341" i="2"/>
  <c r="AC341" i="2"/>
  <c r="AD341" i="2" s="1"/>
  <c r="AB485" i="2"/>
  <c r="AC485" i="2"/>
  <c r="AD485" i="2" s="1"/>
  <c r="AB629" i="2"/>
  <c r="AC629" i="2"/>
  <c r="AD629" i="2" s="1"/>
  <c r="AB853" i="2"/>
  <c r="AC853" i="2"/>
  <c r="AD853" i="2" s="1"/>
  <c r="AB877" i="2"/>
  <c r="AC877" i="2"/>
  <c r="AD877" i="2" s="1"/>
  <c r="AB865" i="2"/>
  <c r="AC865" i="2"/>
  <c r="AD865" i="2" s="1"/>
  <c r="AB1109" i="2"/>
  <c r="AC1109" i="2"/>
  <c r="AD1109" i="2" s="1"/>
  <c r="AB48" i="2"/>
  <c r="AC48" i="2"/>
  <c r="AD48" i="2" s="1"/>
  <c r="AB192" i="2"/>
  <c r="AC192" i="2"/>
  <c r="AD192" i="2" s="1"/>
  <c r="AB95" i="2"/>
  <c r="AC95" i="2"/>
  <c r="AD95" i="2" s="1"/>
  <c r="AB875" i="2"/>
  <c r="AC875" i="2"/>
  <c r="AD875" i="2" s="1"/>
  <c r="AB1091" i="2"/>
  <c r="AC1091" i="2"/>
  <c r="AD1091" i="2" s="1"/>
  <c r="AB1164" i="2"/>
  <c r="AC1164" i="2"/>
  <c r="AD1164" i="2" s="1"/>
  <c r="AB1213" i="2"/>
  <c r="AC1213" i="2"/>
  <c r="AD1213" i="2" s="1"/>
  <c r="Z398" i="2"/>
  <c r="AC114" i="2"/>
  <c r="AD114" i="2" s="1"/>
  <c r="AC183" i="2"/>
  <c r="AD183" i="2" s="1"/>
  <c r="AB1180" i="2"/>
  <c r="AC1180" i="2"/>
  <c r="AD1180" i="2" s="1"/>
  <c r="AC18" i="2"/>
  <c r="AD18" i="2" s="1"/>
  <c r="AC1039" i="2"/>
  <c r="AD1039" i="2" s="1"/>
  <c r="AB1216" i="2"/>
  <c r="AC1216" i="2"/>
  <c r="AD1216" i="2" s="1"/>
  <c r="AC439" i="2"/>
  <c r="AD439" i="2" s="1"/>
  <c r="AB580" i="2"/>
  <c r="AC580" i="2"/>
  <c r="AD580" i="2" s="1"/>
  <c r="AB1012" i="2"/>
  <c r="AC1012" i="2"/>
  <c r="AD1012" i="2" s="1"/>
  <c r="AC966" i="2"/>
  <c r="AD966" i="2" s="1"/>
  <c r="AC618" i="2"/>
  <c r="AD618" i="2" s="1"/>
  <c r="AC847" i="2"/>
  <c r="AD847" i="2" s="1"/>
  <c r="AB1118" i="2"/>
  <c r="AC1118" i="2"/>
  <c r="AD1118" i="2" s="1"/>
  <c r="AB704" i="2"/>
  <c r="AC704" i="2"/>
  <c r="AD704" i="2" s="1"/>
  <c r="AB717" i="2"/>
  <c r="AC717" i="2"/>
  <c r="AD717" i="2" s="1"/>
  <c r="AB1052" i="2"/>
  <c r="AC1052" i="2"/>
  <c r="AD1052" i="2" s="1"/>
  <c r="AB1196" i="2"/>
  <c r="AC1196" i="2"/>
  <c r="AD1196" i="2" s="1"/>
  <c r="AB889" i="2"/>
  <c r="AC889" i="2"/>
  <c r="AD889" i="2" s="1"/>
  <c r="AB778" i="2"/>
  <c r="AC778" i="2"/>
  <c r="AD778" i="2" s="1"/>
  <c r="AB1126" i="2"/>
  <c r="AC1126" i="2"/>
  <c r="AD1126" i="2" s="1"/>
  <c r="AB169" i="2"/>
  <c r="AC169" i="2"/>
  <c r="AD169" i="2" s="1"/>
  <c r="AB313" i="2"/>
  <c r="AC313" i="2"/>
  <c r="AD313" i="2" s="1"/>
  <c r="AB636" i="2"/>
  <c r="AC636" i="2"/>
  <c r="AD636" i="2" s="1"/>
  <c r="AB131" i="2"/>
  <c r="AC131" i="2"/>
  <c r="AD131" i="2" s="1"/>
  <c r="Z26" i="2"/>
  <c r="AB455" i="2"/>
  <c r="AC455" i="2"/>
  <c r="AD455" i="2" s="1"/>
  <c r="Y1216" i="2"/>
  <c r="AB1176" i="2"/>
  <c r="AC1176" i="2"/>
  <c r="AD1176" i="2" s="1"/>
  <c r="AB278" i="2"/>
  <c r="AC278" i="2"/>
  <c r="AD278" i="2" s="1"/>
  <c r="AB16" i="2"/>
  <c r="AC16" i="2"/>
  <c r="AD16" i="2" s="1"/>
  <c r="AC151" i="2"/>
  <c r="AD151" i="2" s="1"/>
  <c r="AC1183" i="2"/>
  <c r="AD1183" i="2" s="1"/>
  <c r="AC579" i="2"/>
  <c r="AD579" i="2" s="1"/>
  <c r="AB736" i="2"/>
  <c r="AC736" i="2"/>
  <c r="AD736" i="2" s="1"/>
  <c r="AB1024" i="2"/>
  <c r="AC1024" i="2"/>
  <c r="AD1024" i="2" s="1"/>
  <c r="AB154" i="2"/>
  <c r="AC154" i="2"/>
  <c r="AD154" i="2" s="1"/>
  <c r="AB442" i="2"/>
  <c r="AC442" i="2"/>
  <c r="AD442" i="2" s="1"/>
  <c r="AB1064" i="2"/>
  <c r="AC1064" i="2"/>
  <c r="AD1064" i="2" s="1"/>
  <c r="AB925" i="2"/>
  <c r="AC925" i="2"/>
  <c r="AD925" i="2" s="1"/>
  <c r="AB790" i="2"/>
  <c r="AC790" i="2"/>
  <c r="AD790" i="2" s="1"/>
  <c r="AB937" i="2"/>
  <c r="AC937" i="2"/>
  <c r="AD937" i="2" s="1"/>
  <c r="AB349" i="2"/>
  <c r="AC349" i="2"/>
  <c r="AD349" i="2" s="1"/>
  <c r="AB969" i="2"/>
  <c r="AC969" i="2"/>
  <c r="AD969" i="2" s="1"/>
  <c r="AB648" i="2"/>
  <c r="AC648" i="2"/>
  <c r="AD648" i="2" s="1"/>
  <c r="AB911" i="2"/>
  <c r="AC911" i="2"/>
  <c r="AD911" i="2" s="1"/>
  <c r="Z1216" i="2"/>
  <c r="AB1332" i="2"/>
  <c r="AC1332" i="2"/>
  <c r="AD1332" i="2" s="1"/>
  <c r="AB302" i="2"/>
  <c r="AC302" i="2"/>
  <c r="AD302" i="2" s="1"/>
  <c r="AB1022" i="2"/>
  <c r="AC1022" i="2"/>
  <c r="AD1022" i="2" s="1"/>
  <c r="AC186" i="2"/>
  <c r="AD186" i="2" s="1"/>
  <c r="AC291" i="2"/>
  <c r="AD291" i="2" s="1"/>
  <c r="AB1312" i="2"/>
  <c r="AC1312" i="2"/>
  <c r="AD1312" i="2" s="1"/>
  <c r="AC1014" i="2"/>
  <c r="AD1014" i="2" s="1"/>
  <c r="AC327" i="2"/>
  <c r="AD327" i="2" s="1"/>
  <c r="AC66" i="2"/>
  <c r="AD66" i="2" s="1"/>
  <c r="AC1075" i="2"/>
  <c r="AD1075" i="2" s="1"/>
  <c r="AC42" i="2"/>
  <c r="AD42" i="2" s="1"/>
  <c r="AC1026" i="2"/>
  <c r="AD1026" i="2" s="1"/>
  <c r="AC1050" i="2"/>
  <c r="AD1050" i="2" s="1"/>
  <c r="AC1219" i="2"/>
  <c r="AD1219" i="2" s="1"/>
  <c r="AB152" i="2"/>
  <c r="AC152" i="2"/>
  <c r="AD152" i="2" s="1"/>
  <c r="AB872" i="2"/>
  <c r="AC872" i="2"/>
  <c r="AD872" i="2" s="1"/>
  <c r="AB22" i="2"/>
  <c r="AC22" i="2"/>
  <c r="AD22" i="2" s="1"/>
  <c r="AB377" i="2"/>
  <c r="AC377" i="2"/>
  <c r="AD377" i="2" s="1"/>
  <c r="AB665" i="2"/>
  <c r="AC665" i="2"/>
  <c r="AD665" i="2" s="1"/>
  <c r="AB658" i="2"/>
  <c r="AC658" i="2"/>
  <c r="AD658" i="2" s="1"/>
  <c r="AB1198" i="2"/>
  <c r="AC1198" i="2"/>
  <c r="AD1198" i="2" s="1"/>
  <c r="AB625" i="2"/>
  <c r="AC625" i="2"/>
  <c r="AD625" i="2" s="1"/>
  <c r="AB993" i="2"/>
  <c r="AC993" i="2"/>
  <c r="AD993" i="2" s="1"/>
  <c r="AB84" i="2"/>
  <c r="AC84" i="2"/>
  <c r="AD84" i="2" s="1"/>
  <c r="Z1022" i="2"/>
  <c r="Y124" i="2"/>
  <c r="Y1217" i="2"/>
  <c r="AB47" i="2"/>
  <c r="AC47" i="2"/>
  <c r="AD47" i="2" s="1"/>
  <c r="Z134" i="2"/>
  <c r="Y400" i="2"/>
  <c r="AB1058" i="2"/>
  <c r="AC1058" i="2"/>
  <c r="AD1058" i="2" s="1"/>
  <c r="AB386" i="2"/>
  <c r="AC386" i="2"/>
  <c r="AD386" i="2" s="1"/>
  <c r="AB1070" i="2"/>
  <c r="AC1070" i="2"/>
  <c r="AD1070" i="2" s="1"/>
  <c r="AB40" i="2"/>
  <c r="AC40" i="2"/>
  <c r="AD40" i="2" s="1"/>
  <c r="AB1277" i="2"/>
  <c r="AC1277" i="2"/>
  <c r="AD1277" i="2" s="1"/>
  <c r="AC498" i="2"/>
  <c r="AD498" i="2" s="1"/>
  <c r="AC391" i="2"/>
  <c r="AD391" i="2" s="1"/>
  <c r="AC1255" i="2"/>
  <c r="AD1255" i="2" s="1"/>
  <c r="AC867" i="2"/>
  <c r="AD867" i="2" s="1"/>
  <c r="AB1300" i="2"/>
  <c r="AC1300" i="2"/>
  <c r="AD1300" i="2" s="1"/>
  <c r="AB616" i="2"/>
  <c r="AC616" i="2"/>
  <c r="AD616" i="2" s="1"/>
  <c r="Y340" i="2"/>
  <c r="Z340" i="2"/>
  <c r="Y446" i="2"/>
  <c r="Y506" i="2"/>
  <c r="Z1058" i="2"/>
  <c r="Y434" i="2"/>
  <c r="Y1277" i="2"/>
  <c r="Z434" i="2"/>
  <c r="Z1277" i="2"/>
  <c r="Y1070" i="2"/>
  <c r="Z1070" i="2"/>
  <c r="Y386" i="2"/>
  <c r="Y1118" i="2"/>
  <c r="Y40" i="2"/>
  <c r="Y1214" i="2"/>
  <c r="Z1214" i="2"/>
  <c r="Z506" i="2"/>
  <c r="Z302" i="2"/>
  <c r="Y398" i="2"/>
  <c r="Y1198" i="2"/>
  <c r="Z1198" i="2"/>
  <c r="Y466" i="2"/>
  <c r="Z466" i="2"/>
  <c r="Y1069" i="2"/>
  <c r="Z1069" i="2"/>
  <c r="Z997" i="2"/>
  <c r="Y997" i="2"/>
  <c r="Y1245" i="2"/>
  <c r="Z1245" i="2"/>
  <c r="Z1332" i="2"/>
  <c r="Y1332" i="2"/>
  <c r="Y320" i="2"/>
  <c r="Z320" i="2"/>
  <c r="Y608" i="2"/>
  <c r="Z608" i="2"/>
  <c r="Y896" i="2"/>
  <c r="Z896" i="2"/>
  <c r="Y622" i="2"/>
  <c r="Z622" i="2"/>
  <c r="Z545" i="2"/>
  <c r="Y545" i="2"/>
  <c r="Y1210" i="2"/>
  <c r="Z1210" i="2"/>
  <c r="Y970" i="2"/>
  <c r="Z970" i="2"/>
  <c r="Y661" i="2"/>
  <c r="Z661" i="2"/>
  <c r="Z1025" i="2"/>
  <c r="Y1025" i="2"/>
  <c r="Z108" i="2"/>
  <c r="Y108" i="2"/>
  <c r="Z972" i="2"/>
  <c r="Y972" i="2"/>
  <c r="Y911" i="2"/>
  <c r="Z911" i="2"/>
  <c r="Y188" i="2"/>
  <c r="Z188" i="2"/>
  <c r="Y764" i="2"/>
  <c r="Z764" i="2"/>
  <c r="Y345" i="2"/>
  <c r="Z345" i="2"/>
  <c r="Y633" i="2"/>
  <c r="Z633" i="2"/>
  <c r="Z557" i="2"/>
  <c r="Y557" i="2"/>
  <c r="Z701" i="2"/>
  <c r="Y701" i="2"/>
  <c r="Y982" i="2"/>
  <c r="Z982" i="2"/>
  <c r="Z697" i="2"/>
  <c r="Y697" i="2"/>
  <c r="Z120" i="2"/>
  <c r="Y120" i="2"/>
  <c r="Y696" i="2"/>
  <c r="Z696" i="2"/>
  <c r="Y840" i="2"/>
  <c r="Z840" i="2"/>
  <c r="Y47" i="2"/>
  <c r="Z47" i="2"/>
  <c r="Y1068" i="2"/>
  <c r="Z1068" i="2"/>
  <c r="Y22" i="2"/>
  <c r="Z22" i="2"/>
  <c r="Y20" i="2"/>
  <c r="Z20" i="2"/>
  <c r="Y610" i="2"/>
  <c r="Z610" i="2"/>
  <c r="Y1174" i="2"/>
  <c r="Z1174" i="2"/>
  <c r="Z289" i="2"/>
  <c r="Y289" i="2"/>
  <c r="Z384" i="2"/>
  <c r="Y384" i="2"/>
  <c r="Y455" i="2"/>
  <c r="Z455" i="2"/>
  <c r="Y464" i="2"/>
  <c r="Z464" i="2"/>
  <c r="Y752" i="2"/>
  <c r="Z752" i="2"/>
  <c r="Y333" i="2"/>
  <c r="Z333" i="2"/>
  <c r="Z401" i="2"/>
  <c r="Y401" i="2"/>
  <c r="Z977" i="2"/>
  <c r="Y977" i="2"/>
  <c r="Y1021" i="2"/>
  <c r="Z1021" i="2"/>
  <c r="Y825" i="2"/>
  <c r="Z825" i="2"/>
  <c r="Y56" i="2"/>
  <c r="Z56" i="2"/>
  <c r="Y776" i="2"/>
  <c r="Z776" i="2"/>
  <c r="Y920" i="2"/>
  <c r="Z920" i="2"/>
  <c r="Y645" i="2"/>
  <c r="Z645" i="2"/>
  <c r="Y709" i="2"/>
  <c r="Z709" i="2"/>
  <c r="Y276" i="2"/>
  <c r="Z276" i="2"/>
  <c r="Y852" i="2"/>
  <c r="Z852" i="2"/>
  <c r="Z996" i="2"/>
  <c r="Y996" i="2"/>
  <c r="Y731" i="2"/>
  <c r="Z731" i="2"/>
  <c r="Y658" i="2"/>
  <c r="Z658" i="2"/>
  <c r="Z593" i="2"/>
  <c r="Y593" i="2"/>
  <c r="Y730" i="2"/>
  <c r="Z730" i="2"/>
  <c r="Z732" i="2"/>
  <c r="Y732" i="2"/>
  <c r="Y380" i="2"/>
  <c r="Z380" i="2"/>
  <c r="Y524" i="2"/>
  <c r="Z524" i="2"/>
  <c r="Y105" i="2"/>
  <c r="Z105" i="2"/>
  <c r="Y394" i="2"/>
  <c r="Z394" i="2"/>
  <c r="Z173" i="2"/>
  <c r="Y173" i="2"/>
  <c r="Z317" i="2"/>
  <c r="Y317" i="2"/>
  <c r="Z461" i="2"/>
  <c r="Y461" i="2"/>
  <c r="Z605" i="2"/>
  <c r="Y605" i="2"/>
  <c r="Z893" i="2"/>
  <c r="Y893" i="2"/>
  <c r="Y886" i="2"/>
  <c r="Z886" i="2"/>
  <c r="Z493" i="2"/>
  <c r="Y493" i="2"/>
  <c r="Z1085" i="2"/>
  <c r="Y1085" i="2"/>
  <c r="Y11" i="2"/>
  <c r="Z11" i="2"/>
  <c r="Y1295" i="2"/>
  <c r="Z1295" i="2"/>
  <c r="Y1211" i="2"/>
  <c r="Z1211" i="2"/>
  <c r="Y1260" i="2"/>
  <c r="Z1260" i="2"/>
  <c r="Z665" i="2"/>
  <c r="Y665" i="2"/>
  <c r="Z293" i="2"/>
  <c r="Y293" i="2"/>
  <c r="Y862" i="2"/>
  <c r="Z862" i="2"/>
  <c r="Y1329" i="2"/>
  <c r="Z1329" i="2"/>
  <c r="Y261" i="2"/>
  <c r="Z261" i="2"/>
  <c r="Y1028" i="2"/>
  <c r="Z1028" i="2"/>
  <c r="Z817" i="2"/>
  <c r="Y817" i="2"/>
  <c r="Y129" i="2"/>
  <c r="Z129" i="2"/>
  <c r="Y705" i="2"/>
  <c r="Z705" i="2"/>
  <c r="Z197" i="2"/>
  <c r="Y197" i="2"/>
  <c r="Z341" i="2"/>
  <c r="Y341" i="2"/>
  <c r="Z485" i="2"/>
  <c r="Y485" i="2"/>
  <c r="Z629" i="2"/>
  <c r="Y629" i="2"/>
  <c r="Y853" i="2"/>
  <c r="Z853" i="2"/>
  <c r="Y877" i="2"/>
  <c r="Z877" i="2"/>
  <c r="Y865" i="2"/>
  <c r="Z865" i="2"/>
  <c r="Z1109" i="2"/>
  <c r="Y1109" i="2"/>
  <c r="Y48" i="2"/>
  <c r="Z48" i="2"/>
  <c r="Y192" i="2"/>
  <c r="Z192" i="2"/>
  <c r="Y95" i="2"/>
  <c r="Z95" i="2"/>
  <c r="Y1031" i="2"/>
  <c r="Z1031" i="2"/>
  <c r="Z1189" i="2"/>
  <c r="Y1189" i="2"/>
  <c r="Y152" i="2"/>
  <c r="Z152" i="2"/>
  <c r="Y993" i="2"/>
  <c r="Z993" i="2"/>
  <c r="Z84" i="2"/>
  <c r="Y84" i="2"/>
  <c r="Y875" i="2"/>
  <c r="Z875" i="2"/>
  <c r="Y1091" i="2"/>
  <c r="Z1091" i="2"/>
  <c r="Z1176" i="2"/>
  <c r="Y1176" i="2"/>
  <c r="Y932" i="2"/>
  <c r="Z932" i="2"/>
  <c r="Y370" i="2"/>
  <c r="Z370" i="2"/>
  <c r="Y1136" i="2"/>
  <c r="Z1136" i="2"/>
  <c r="Y445" i="2"/>
  <c r="Z445" i="2"/>
  <c r="Y945" i="2"/>
  <c r="Z945" i="2"/>
  <c r="Z288" i="2"/>
  <c r="Y288" i="2"/>
  <c r="Y383" i="2"/>
  <c r="Z383" i="2"/>
  <c r="Y791" i="2"/>
  <c r="Z791" i="2"/>
  <c r="Y299" i="2"/>
  <c r="Z299" i="2"/>
  <c r="Y527" i="2"/>
  <c r="Z527" i="2"/>
  <c r="Y743" i="2"/>
  <c r="Z743" i="2"/>
  <c r="Y959" i="2"/>
  <c r="Z959" i="2"/>
  <c r="Y93" i="2"/>
  <c r="Z93" i="2"/>
  <c r="Y382" i="2"/>
  <c r="Z382" i="2"/>
  <c r="Y73" i="2"/>
  <c r="Z73" i="2"/>
  <c r="Y729" i="2"/>
  <c r="Z729" i="2"/>
  <c r="Y444" i="2"/>
  <c r="Z444" i="2"/>
  <c r="Z588" i="2"/>
  <c r="Y588" i="2"/>
  <c r="Y968" i="2"/>
  <c r="Z968" i="2"/>
  <c r="Z473" i="2"/>
  <c r="Y473" i="2"/>
  <c r="Z905" i="2"/>
  <c r="Y905" i="2"/>
  <c r="Y517" i="2"/>
  <c r="Z517" i="2"/>
  <c r="Z121" i="2"/>
  <c r="Y121" i="2"/>
  <c r="Z829" i="2"/>
  <c r="Y829" i="2"/>
  <c r="Y1041" i="2"/>
  <c r="Z1041" i="2"/>
  <c r="Y921" i="2"/>
  <c r="Z921" i="2"/>
  <c r="Y36" i="2"/>
  <c r="Z36" i="2"/>
  <c r="Y180" i="2"/>
  <c r="Z180" i="2"/>
  <c r="Z612" i="2"/>
  <c r="Y612" i="2"/>
  <c r="Y887" i="2"/>
  <c r="Z887" i="2"/>
  <c r="Y1019" i="2"/>
  <c r="Z1019" i="2"/>
  <c r="Z1128" i="2"/>
  <c r="Y1128" i="2"/>
  <c r="Y704" i="2"/>
  <c r="Z704" i="2"/>
  <c r="Y717" i="2"/>
  <c r="Z717" i="2"/>
  <c r="Y1052" i="2"/>
  <c r="Z1052" i="2"/>
  <c r="Y1196" i="2"/>
  <c r="Z1196" i="2"/>
  <c r="Y889" i="2"/>
  <c r="Z889" i="2"/>
  <c r="Y778" i="2"/>
  <c r="Z778" i="2"/>
  <c r="Y1126" i="2"/>
  <c r="Z1126" i="2"/>
  <c r="Y169" i="2"/>
  <c r="Z169" i="2"/>
  <c r="Y313" i="2"/>
  <c r="Z313" i="2"/>
  <c r="Y636" i="2"/>
  <c r="Z636" i="2"/>
  <c r="Y131" i="2"/>
  <c r="Z131" i="2"/>
  <c r="Y395" i="2"/>
  <c r="Z395" i="2"/>
  <c r="Y872" i="2"/>
  <c r="Z872" i="2"/>
  <c r="Z377" i="2"/>
  <c r="Y377" i="2"/>
  <c r="Y625" i="2"/>
  <c r="Z625" i="2"/>
  <c r="Y81" i="2"/>
  <c r="Z81" i="2"/>
  <c r="Y224" i="2"/>
  <c r="Z224" i="2"/>
  <c r="Y154" i="2"/>
  <c r="Z154" i="2"/>
  <c r="Y442" i="2"/>
  <c r="Z442" i="2"/>
  <c r="Y1064" i="2"/>
  <c r="Z1064" i="2"/>
  <c r="Y925" i="2"/>
  <c r="Z925" i="2"/>
  <c r="Y790" i="2"/>
  <c r="Z790" i="2"/>
  <c r="Z937" i="2"/>
  <c r="Y937" i="2"/>
  <c r="Z349" i="2"/>
  <c r="Y349" i="2"/>
  <c r="Y969" i="2"/>
  <c r="Z969" i="2"/>
  <c r="Y648" i="2"/>
  <c r="Z648" i="2"/>
  <c r="Z1164" i="2"/>
  <c r="Y1164" i="2"/>
  <c r="Y1213" i="2"/>
  <c r="Z1213" i="2"/>
  <c r="B3" i="6"/>
  <c r="B3" i="9"/>
  <c r="K5" i="3"/>
  <c r="K6" i="3" s="1"/>
  <c r="BD3" i="4" l="1"/>
  <c r="BC5" i="4"/>
  <c r="BB7" i="4"/>
  <c r="BD2" i="4"/>
  <c r="BC3" i="4"/>
  <c r="BC4" i="4"/>
  <c r="BD4" i="4"/>
  <c r="BC6" i="4"/>
  <c r="BB8" i="4"/>
  <c r="BD5" i="4"/>
  <c r="BC7" i="4"/>
  <c r="BB9" i="4"/>
  <c r="BC10" i="4"/>
  <c r="BD6" i="4"/>
  <c r="BC8" i="4"/>
  <c r="BB10" i="4"/>
  <c r="BD8" i="4"/>
  <c r="BD7" i="4"/>
  <c r="BC9" i="4"/>
  <c r="BB11" i="4"/>
  <c r="BB2" i="4"/>
  <c r="BD11" i="4"/>
  <c r="BB5" i="4"/>
  <c r="BB6" i="4"/>
  <c r="BD9" i="4"/>
  <c r="BC11" i="4"/>
  <c r="BD10" i="4"/>
  <c r="BC2" i="4"/>
  <c r="BB3" i="4"/>
  <c r="BB4" i="4"/>
  <c r="C3" i="9"/>
  <c r="B4" i="6" s="1"/>
  <c r="C4" i="9"/>
  <c r="B5" i="6" s="1"/>
  <c r="B2" i="6"/>
  <c r="D3" i="9" l="1"/>
  <c r="B6" i="6" s="1"/>
  <c r="D4" i="9"/>
  <c r="B7" i="6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BB42222-4428-437C-A6A5-DD9F8EFC2357}" keepAlive="1" name="ModelConnection_ExternalData_1" description="Data Model" type="5" refreshedVersion="8" minRefreshableVersion="5" saveData="1">
    <dbPr connection="Data Model Connection" command="insurance" commandType="3"/>
    <extLst>
      <ext xmlns:x15="http://schemas.microsoft.com/office/spreadsheetml/2010/11/main" uri="{DE250136-89BD-433C-8126-D09CA5730AF9}">
        <x15:connection id="" model="1"/>
      </ext>
    </extLst>
  </connection>
  <connection id="2" xr16:uid="{E33739D8-2B42-4DCE-B7E4-121B8288EE6E}" name="Query - insurance" description="Connection to the 'insurance' query in the workbook." type="100" refreshedVersion="8" minRefreshableVersion="5">
    <extLst>
      <ext xmlns:x15="http://schemas.microsoft.com/office/spreadsheetml/2010/11/main" uri="{DE250136-89BD-433C-8126-D09CA5730AF9}">
        <x15:connection id="bdcd4632-9772-4ee6-800e-d1e9a0221b04"/>
      </ext>
    </extLst>
  </connection>
  <connection id="3" xr16:uid="{E84B6EFF-C8E3-47AD-8635-9DE5AF58F991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<sst xmlns="http://schemas.openxmlformats.org/spreadsheetml/2006/main" count="14970" uniqueCount="166">
  <si>
    <t>age</t>
  </si>
  <si>
    <t>sex</t>
  </si>
  <si>
    <t>bmi</t>
  </si>
  <si>
    <t>children</t>
  </si>
  <si>
    <t>smoker</t>
  </si>
  <si>
    <t>region</t>
  </si>
  <si>
    <t>charges</t>
  </si>
  <si>
    <t>BMI_Category</t>
  </si>
  <si>
    <t>sex_male</t>
  </si>
  <si>
    <t>smoker_yes</t>
  </si>
  <si>
    <t>region_northwest</t>
  </si>
  <si>
    <t>region_southeast</t>
  </si>
  <si>
    <t>region_southwest</t>
  </si>
  <si>
    <t>female</t>
  </si>
  <si>
    <t>no</t>
  </si>
  <si>
    <t>southeast</t>
  </si>
  <si>
    <t>Over</t>
  </si>
  <si>
    <t>0</t>
  </si>
  <si>
    <t>1</t>
  </si>
  <si>
    <t>male</t>
  </si>
  <si>
    <t>northeast</t>
  </si>
  <si>
    <t>southwest</t>
  </si>
  <si>
    <t>northwest</t>
  </si>
  <si>
    <t>yes</t>
  </si>
  <si>
    <t>Normal</t>
  </si>
  <si>
    <t>Under</t>
  </si>
  <si>
    <t>age2</t>
  </si>
  <si>
    <t>smoker_bmi</t>
  </si>
  <si>
    <t>smoker_age</t>
  </si>
  <si>
    <t>bmi_age</t>
  </si>
  <si>
    <t>split</t>
  </si>
  <si>
    <t>Train</t>
  </si>
  <si>
    <t>Test</t>
  </si>
  <si>
    <t>mean_age</t>
  </si>
  <si>
    <t>ad_age</t>
  </si>
  <si>
    <t>mean_bmi</t>
  </si>
  <si>
    <t>sd_bmi</t>
  </si>
  <si>
    <t>mean_children</t>
  </si>
  <si>
    <t>sd_children</t>
  </si>
  <si>
    <t>z_age</t>
  </si>
  <si>
    <t>z_bmi</t>
  </si>
  <si>
    <t>z_children</t>
  </si>
  <si>
    <t>EDA Summary</t>
  </si>
  <si>
    <t>Count</t>
  </si>
  <si>
    <t>Mean (Charges)</t>
  </si>
  <si>
    <t>Median (Charges)</t>
  </si>
  <si>
    <t>Standard Deviation (Charges)</t>
  </si>
  <si>
    <t>Min (Charges)</t>
  </si>
  <si>
    <t>Max (Charges)</t>
  </si>
  <si>
    <t>P25 (Charges)</t>
  </si>
  <si>
    <t>P75 (Charges)</t>
  </si>
  <si>
    <t>IQR (Charges)</t>
  </si>
  <si>
    <t>Mean (BMI)</t>
  </si>
  <si>
    <t>Median (BMI)</t>
  </si>
  <si>
    <t>Standard Deviation (BMI)</t>
  </si>
  <si>
    <t>Min (BMI)</t>
  </si>
  <si>
    <t>Max (BMI)</t>
  </si>
  <si>
    <t>P25 (BMI)</t>
  </si>
  <si>
    <t>P75 (BMI)</t>
  </si>
  <si>
    <t>IQR (BMI)</t>
  </si>
  <si>
    <t>Mean (Age)</t>
  </si>
  <si>
    <t>Median (Age)</t>
  </si>
  <si>
    <t>Standard Deviation (Age)</t>
  </si>
  <si>
    <t>Min (Age)</t>
  </si>
  <si>
    <t>Max (Age)</t>
  </si>
  <si>
    <t>P25 (Age)</t>
  </si>
  <si>
    <t>P75 (Age)</t>
  </si>
  <si>
    <t>IQR (Age)</t>
  </si>
  <si>
    <t>Row Labels</t>
  </si>
  <si>
    <t>Grand Total</t>
  </si>
  <si>
    <t>Average of charges</t>
  </si>
  <si>
    <t>Count of charges</t>
  </si>
  <si>
    <t>pv_smoker</t>
  </si>
  <si>
    <t>Lower Fence</t>
  </si>
  <si>
    <t>Upper Fence</t>
  </si>
  <si>
    <t>Outlier Count</t>
  </si>
  <si>
    <t>Bin</t>
  </si>
  <si>
    <t>More</t>
  </si>
  <si>
    <t>Frequency</t>
  </si>
  <si>
    <t>Age</t>
  </si>
  <si>
    <t>-</t>
  </si>
  <si>
    <t>Metric</t>
  </si>
  <si>
    <t>Value(All)</t>
  </si>
  <si>
    <t>Non-Smoker</t>
  </si>
  <si>
    <t>Smoker</t>
  </si>
  <si>
    <t>Mean Charges (£)</t>
  </si>
  <si>
    <t>Median Charges (£)</t>
  </si>
  <si>
    <t>Mean BMI</t>
  </si>
  <si>
    <t>Mean Age</t>
  </si>
  <si>
    <t>yhat_base</t>
  </si>
  <si>
    <t>RMSE (Test)</t>
  </si>
  <si>
    <t>MAE (Test)</t>
  </si>
  <si>
    <t>Baseline</t>
  </si>
  <si>
    <t>Model</t>
  </si>
  <si>
    <t>Improvement</t>
  </si>
  <si>
    <t>se_base</t>
  </si>
  <si>
    <t>Baseline RMSE (Test)</t>
  </si>
  <si>
    <t>Baseline MAE (Test)</t>
  </si>
  <si>
    <t>Model RMSE (Test)</t>
  </si>
  <si>
    <t>Model MAE (Test)</t>
  </si>
  <si>
    <t>ae_base</t>
  </si>
  <si>
    <t>Mean charges (Train)</t>
  </si>
  <si>
    <t># Test Rows</t>
  </si>
  <si>
    <t>se_model</t>
  </si>
  <si>
    <t>ae_model</t>
  </si>
  <si>
    <t>Value</t>
  </si>
  <si>
    <t>RMSE Improvement</t>
  </si>
  <si>
    <t>MAE Improvement</t>
  </si>
  <si>
    <t>SUMMARY OUTPUT</t>
  </si>
  <si>
    <t>Regression Statistics</t>
  </si>
  <si>
    <t>Multiple R</t>
  </si>
  <si>
    <t>R Square</t>
  </si>
  <si>
    <t>Adjusted R Square</t>
  </si>
  <si>
    <t>Standard Error</t>
  </si>
  <si>
    <t>Observations</t>
  </si>
  <si>
    <t>ANOVA</t>
  </si>
  <si>
    <t>Regression</t>
  </si>
  <si>
    <t>Residual</t>
  </si>
  <si>
    <t>Total</t>
  </si>
  <si>
    <t>Intercept</t>
  </si>
  <si>
    <t>df</t>
  </si>
  <si>
    <t>SS</t>
  </si>
  <si>
    <t>MS</t>
  </si>
  <si>
    <t>F</t>
  </si>
  <si>
    <t>Significance F</t>
  </si>
  <si>
    <t>Coefficients</t>
  </si>
  <si>
    <t>t Stat</t>
  </si>
  <si>
    <t>P-value</t>
  </si>
  <si>
    <t>Lower 95%</t>
  </si>
  <si>
    <t>Upper 95%</t>
  </si>
  <si>
    <t>Lower 95.0%</t>
  </si>
  <si>
    <t>Upper 95.0%</t>
  </si>
  <si>
    <t>RESIDUAL OUTPUT</t>
  </si>
  <si>
    <t>Observation</t>
  </si>
  <si>
    <t>Predicted charges</t>
  </si>
  <si>
    <t>Residuals</t>
  </si>
  <si>
    <t>PROBABILITY OUTPUT</t>
  </si>
  <si>
    <t>Percentile</t>
  </si>
  <si>
    <t>Feature</t>
  </si>
  <si>
    <t xml:space="preserve">Coefficient </t>
  </si>
  <si>
    <t>ag2</t>
  </si>
  <si>
    <t>yhat</t>
  </si>
  <si>
    <t>residual</t>
  </si>
  <si>
    <t>High-cost risk classification (Test set)</t>
  </si>
  <si>
    <t>rank_test</t>
  </si>
  <si>
    <t>decile</t>
  </si>
  <si>
    <t>Decile</t>
  </si>
  <si>
    <t>Avg yhat</t>
  </si>
  <si>
    <t>Avg Actual Charges</t>
  </si>
  <si>
    <t>Count of ae_model</t>
  </si>
  <si>
    <t>Average of ae_model</t>
  </si>
  <si>
    <t>High cost = top % (by actual charges, Train)</t>
  </si>
  <si>
    <t>high_cost_actual</t>
  </si>
  <si>
    <t>high_cost_pred</t>
  </si>
  <si>
    <t>Top-q by yhat (Test)</t>
  </si>
  <si>
    <t>Actual 1</t>
  </si>
  <si>
    <t>Actual 0</t>
  </si>
  <si>
    <t>Predicted 1</t>
  </si>
  <si>
    <t>Predicted 0</t>
  </si>
  <si>
    <t>Precision (PPV)</t>
  </si>
  <si>
    <t>Recall (TPR/Sensitivity)</t>
  </si>
  <si>
    <t>Specificity (TNR)</t>
  </si>
  <si>
    <t xml:space="preserve">Accuracy </t>
  </si>
  <si>
    <t xml:space="preserve">F1-score </t>
  </si>
  <si>
    <t>Prevalence (actual positive rate)</t>
  </si>
  <si>
    <t>Predicted positive rate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</si>
</sst>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&quot;£&quot;#,##0"/>
    <numFmt numFmtId="165" formatCode="_-[$£-809]* #,##0.00_-;\-[$£-809]* #,##0.00_-;_-[$£-809]* &quot;-&quot;??_-;_-@_-"/>
    <numFmt numFmtId="166" formatCode="&quot;£&quot;#,##0.00"/>
    <numFmt numFmtId="167" formatCode="0.0%"/>
  </numFmts>
  <fonts count="7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8"/>
      <name val="Aptos Narrow"/>
      <family val="2"/>
      <scheme val="minor"/>
    </font>
    <font>
      <i/>
      <sz val="11"/>
      <color theme="1"/>
      <name val="Aptos Narrow"/>
      <family val="2"/>
      <scheme val="minor"/>
    </font>
    <font>
      <sz val="11"/>
      <name val="Aptos Narrow"/>
      <family val="2"/>
      <scheme val="minor"/>
    </font>
    <font>
      <b/>
      <sz val="11"/>
      <color theme="0"/>
      <name val="Aptos Narrow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3" tint="0.74999237037263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/>
        <bgColor theme="9"/>
      </patternFill>
    </fill>
    <fill>
      <patternFill patternType="solid">
        <fgColor theme="9" tint="0.79998168889431442"/>
        <bgColor theme="9" tint="0.79998168889431442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40">
    <xf numFmtId="0" fontId="0" fillId="0" borderId="0" xfId="0"/>
    <xf numFmtId="0" fontId="0" fillId="0" borderId="1" xfId="0" applyBorder="1"/>
    <xf numFmtId="0" fontId="0" fillId="0" borderId="0" xfId="0" pivotButton="1"/>
    <xf numFmtId="0" fontId="0" fillId="0" borderId="0" xfId="0" applyAlignment="1">
      <alignment horizontal="left"/>
    </xf>
    <xf numFmtId="164" fontId="0" fillId="0" borderId="0" xfId="0" applyNumberFormat="1"/>
    <xf numFmtId="0" fontId="0" fillId="0" borderId="2" xfId="0" applyBorder="1"/>
    <xf numFmtId="0" fontId="4" fillId="0" borderId="3" xfId="0" applyFont="1" applyBorder="1" applyAlignment="1">
      <alignment horizontal="center"/>
    </xf>
    <xf numFmtId="0" fontId="0" fillId="0" borderId="4" xfId="0" applyBorder="1"/>
    <xf numFmtId="0" fontId="0" fillId="0" borderId="1" xfId="0" applyBorder="1" applyAlignment="1">
      <alignment horizontal="center"/>
    </xf>
    <xf numFmtId="0" fontId="2" fillId="0" borderId="1" xfId="0" applyFont="1" applyBorder="1"/>
    <xf numFmtId="0" fontId="4" fillId="0" borderId="1" xfId="0" applyFont="1" applyBorder="1" applyAlignment="1">
      <alignment horizontal="center"/>
    </xf>
    <xf numFmtId="165" fontId="4" fillId="0" borderId="1" xfId="0" applyNumberFormat="1" applyFont="1" applyBorder="1" applyAlignment="1">
      <alignment horizontal="center"/>
    </xf>
    <xf numFmtId="2" fontId="4" fillId="0" borderId="1" xfId="0" applyNumberFormat="1" applyFont="1" applyBorder="1" applyAlignment="1">
      <alignment horizontal="center"/>
    </xf>
    <xf numFmtId="166" fontId="0" fillId="0" borderId="0" xfId="0" applyNumberFormat="1"/>
    <xf numFmtId="164" fontId="0" fillId="2" borderId="0" xfId="0" applyNumberFormat="1" applyFill="1"/>
    <xf numFmtId="0" fontId="0" fillId="2" borderId="0" xfId="0" applyFill="1"/>
    <xf numFmtId="164" fontId="5" fillId="2" borderId="0" xfId="0" applyNumberFormat="1" applyFont="1" applyFill="1"/>
    <xf numFmtId="0" fontId="5" fillId="2" borderId="0" xfId="0" applyFont="1" applyFill="1"/>
    <xf numFmtId="0" fontId="2" fillId="0" borderId="0" xfId="0" applyFont="1" applyAlignment="1">
      <alignment horizontal="center"/>
    </xf>
    <xf numFmtId="0" fontId="2" fillId="0" borderId="1" xfId="0" applyFont="1" applyBorder="1" applyAlignment="1">
      <alignment horizontal="center"/>
    </xf>
    <xf numFmtId="0" fontId="2" fillId="2" borderId="1" xfId="0" applyFont="1" applyFill="1" applyBorder="1" applyAlignment="1">
      <alignment horizontal="center"/>
    </xf>
    <xf numFmtId="166" fontId="0" fillId="2" borderId="1" xfId="0" applyNumberFormat="1" applyFill="1" applyBorder="1"/>
    <xf numFmtId="0" fontId="0" fillId="2" borderId="1" xfId="0" applyFill="1" applyBorder="1"/>
    <xf numFmtId="0" fontId="2" fillId="3" borderId="1" xfId="0" applyFont="1" applyFill="1" applyBorder="1" applyAlignment="1">
      <alignment horizontal="center"/>
    </xf>
    <xf numFmtId="0" fontId="0" fillId="3" borderId="1" xfId="0" applyFill="1" applyBorder="1"/>
    <xf numFmtId="166" fontId="0" fillId="3" borderId="1" xfId="0" applyNumberFormat="1" applyFill="1" applyBorder="1"/>
    <xf numFmtId="0" fontId="2" fillId="4" borderId="1" xfId="0" applyFont="1" applyFill="1" applyBorder="1" applyAlignment="1">
      <alignment horizontal="center"/>
    </xf>
    <xf numFmtId="0" fontId="0" fillId="4" borderId="1" xfId="0" applyFill="1" applyBorder="1"/>
    <xf numFmtId="9" fontId="0" fillId="4" borderId="1" xfId="1" applyFont="1" applyFill="1" applyBorder="1"/>
    <xf numFmtId="9" fontId="0" fillId="0" borderId="0" xfId="0" applyNumberFormat="1"/>
    <xf numFmtId="0" fontId="4" fillId="0" borderId="3" xfId="0" applyFont="1" applyBorder="1" applyAlignment="1">
      <alignment horizontal="centerContinuous"/>
    </xf>
    <xf numFmtId="0" fontId="2" fillId="0" borderId="0" xfId="0" applyFont="1"/>
    <xf numFmtId="0" fontId="4" fillId="0" borderId="0" xfId="0" applyFont="1"/>
    <xf numFmtId="0" fontId="6" fillId="5" borderId="5" xfId="0" applyFont="1" applyFill="1" applyBorder="1"/>
    <xf numFmtId="0" fontId="0" fillId="6" borderId="5" xfId="0" applyFill="1" applyBorder="1"/>
    <xf numFmtId="0" fontId="0" fillId="0" borderId="5" xfId="0" applyBorder="1"/>
    <xf numFmtId="0" fontId="0" fillId="0" borderId="0" xfId="0" applyAlignment="1">
      <alignment wrapText="1"/>
    </xf>
    <xf numFmtId="0" fontId="0" fillId="0" borderId="0" xfId="0" applyAlignment="1">
      <alignment horizontal="left" indent="1"/>
    </xf>
    <xf numFmtId="0" fontId="0" fillId="0" borderId="0" xfId="0" applyAlignment="1">
      <alignment horizontal="left" indent="2"/>
    </xf>
    <xf numFmtId="167" fontId="0" fillId="0" borderId="0" xfId="1" applyNumberFormat="1" applyFont="1"/>
  </cellXfs>
  <cellStyles count="2">
    <cellStyle name="Normal" xfId="0" builtinId="0"/>
    <cellStyle name="Per cent" xfId="1" builtinId="5"/>
  </cellStyles>
  <dxfs count="23">
    <dxf>
      <numFmt numFmtId="166" formatCode="&quot;£&quot;#,##0.0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  <fill>
        <patternFill patternType="solid">
          <fgColor indexed="64"/>
          <bgColor theme="0" tint="-0.14999847407452621"/>
        </patternFill>
      </fill>
    </dxf>
    <dxf>
      <numFmt numFmtId="0" formatCode="General"/>
      <fill>
        <patternFill patternType="solid">
          <fgColor indexed="64"/>
          <bgColor theme="0" tint="-0.14999847407452621"/>
        </patternFill>
      </fill>
    </dxf>
    <dxf>
      <numFmt numFmtId="164" formatCode="&quot;£&quot;#,##0"/>
      <fill>
        <patternFill patternType="solid">
          <fgColor indexed="64"/>
          <bgColor theme="0" tint="-0.14999847407452621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onnections" Target="connections.xml"/><Relationship Id="rId18" Type="http://schemas.microsoft.com/office/2017/10/relationships/person" Target="persons/perso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17" Type="http://schemas.openxmlformats.org/officeDocument/2006/relationships/powerPivotData" Target="model/item.data"/><Relationship Id="rId2" Type="http://schemas.openxmlformats.org/officeDocument/2006/relationships/worksheet" Target="worksheets/sheet2.xml"/><Relationship Id="rId16" Type="http://schemas.openxmlformats.org/officeDocument/2006/relationships/sheetMetadata" Target="metadata.xml"/><Relationship Id="rId20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pivotCacheDefinition" Target="pivotCache/pivotCacheDefinition1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Clean!$T$1</c:f>
              <c:strCache>
                <c:ptCount val="1"/>
                <c:pt idx="0">
                  <c:v>z_bmi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Clean!$S$2:$S$1339</c:f>
              <c:numCache>
                <c:formatCode>General</c:formatCode>
                <c:ptCount val="1338"/>
                <c:pt idx="0">
                  <c:v>-0.58434997751097684</c:v>
                </c:pt>
                <c:pt idx="1">
                  <c:v>-1.0115571188877295</c:v>
                </c:pt>
                <c:pt idx="2">
                  <c:v>-1.1539594993466469</c:v>
                </c:pt>
                <c:pt idx="3">
                  <c:v>1.1956797782254924</c:v>
                </c:pt>
                <c:pt idx="4">
                  <c:v>1.1956797782254924</c:v>
                </c:pt>
                <c:pt idx="5">
                  <c:v>1.4804845391433274</c:v>
                </c:pt>
                <c:pt idx="6">
                  <c:v>-1.5099654504939408</c:v>
                </c:pt>
                <c:pt idx="7">
                  <c:v>-1.5099654504939408</c:v>
                </c:pt>
                <c:pt idx="8">
                  <c:v>-1.0827583091171882</c:v>
                </c:pt>
                <c:pt idx="9">
                  <c:v>1.1244785879960337</c:v>
                </c:pt>
                <c:pt idx="10">
                  <c:v>-1.5099654504939408</c:v>
                </c:pt>
                <c:pt idx="11">
                  <c:v>-1.4387642602644821</c:v>
                </c:pt>
                <c:pt idx="12">
                  <c:v>5.6460734554152112E-2</c:v>
                </c:pt>
                <c:pt idx="13">
                  <c:v>-1.2963618798055645</c:v>
                </c:pt>
                <c:pt idx="14">
                  <c:v>-1.2251606895761058</c:v>
                </c:pt>
                <c:pt idx="15">
                  <c:v>0.41246668570144596</c:v>
                </c:pt>
                <c:pt idx="16">
                  <c:v>1.1956797782254924</c:v>
                </c:pt>
                <c:pt idx="17">
                  <c:v>-1.2963618798055645</c:v>
                </c:pt>
                <c:pt idx="18">
                  <c:v>1.1244785879960337</c:v>
                </c:pt>
                <c:pt idx="19">
                  <c:v>0.12766192478361088</c:v>
                </c:pt>
                <c:pt idx="20">
                  <c:v>-0.65555116774043554</c:v>
                </c:pt>
                <c:pt idx="21">
                  <c:v>-1.5099654504939408</c:v>
                </c:pt>
                <c:pt idx="22">
                  <c:v>-0.72675235796989435</c:v>
                </c:pt>
                <c:pt idx="23">
                  <c:v>-0.1571428361342242</c:v>
                </c:pt>
                <c:pt idx="24">
                  <c:v>1.4804845391433274</c:v>
                </c:pt>
                <c:pt idx="25">
                  <c:v>1.3380821586844101</c:v>
                </c:pt>
                <c:pt idx="26">
                  <c:v>0.69727144661928109</c:v>
                </c:pt>
                <c:pt idx="27">
                  <c:v>-0.94035592865827067</c:v>
                </c:pt>
                <c:pt idx="28">
                  <c:v>0.9108750173076573</c:v>
                </c:pt>
                <c:pt idx="29">
                  <c:v>1.4092833489138687</c:v>
                </c:pt>
                <c:pt idx="30">
                  <c:v>-1.3675630700350232</c:v>
                </c:pt>
                <c:pt idx="31">
                  <c:v>-1.2251606895761058</c:v>
                </c:pt>
                <c:pt idx="32">
                  <c:v>-1.4387642602644821</c:v>
                </c:pt>
                <c:pt idx="33">
                  <c:v>-1.2251606895761058</c:v>
                </c:pt>
                <c:pt idx="34">
                  <c:v>0.62607025638982228</c:v>
                </c:pt>
                <c:pt idx="35">
                  <c:v>1.6940881098317038</c:v>
                </c:pt>
                <c:pt idx="36">
                  <c:v>0.69727144661928109</c:v>
                </c:pt>
                <c:pt idx="37">
                  <c:v>-1.5099654504939408</c:v>
                </c:pt>
                <c:pt idx="38">
                  <c:v>1.5516857293727864</c:v>
                </c:pt>
                <c:pt idx="39">
                  <c:v>-0.22834402636368298</c:v>
                </c:pt>
                <c:pt idx="40">
                  <c:v>-1.0115571188877295</c:v>
                </c:pt>
                <c:pt idx="41">
                  <c:v>-1.5099654504939408</c:v>
                </c:pt>
                <c:pt idx="42">
                  <c:v>-1.4740455675306659E-2</c:v>
                </c:pt>
                <c:pt idx="43">
                  <c:v>1.7652893000611625</c:v>
                </c:pt>
                <c:pt idx="44">
                  <c:v>1.4092833489138687</c:v>
                </c:pt>
                <c:pt idx="45">
                  <c:v>1.6940881098317038</c:v>
                </c:pt>
                <c:pt idx="46">
                  <c:v>0.98207620753711611</c:v>
                </c:pt>
                <c:pt idx="47">
                  <c:v>-0.79795354819935316</c:v>
                </c:pt>
                <c:pt idx="48">
                  <c:v>1.3380821586844101</c:v>
                </c:pt>
                <c:pt idx="49">
                  <c:v>-1.5099654504939408</c:v>
                </c:pt>
                <c:pt idx="50">
                  <c:v>1.4804845391433274</c:v>
                </c:pt>
                <c:pt idx="51">
                  <c:v>-1.0827583091171882</c:v>
                </c:pt>
                <c:pt idx="52">
                  <c:v>-8.5941645904765426E-2</c:v>
                </c:pt>
                <c:pt idx="53">
                  <c:v>1.3380821586844101</c:v>
                </c:pt>
                <c:pt idx="54">
                  <c:v>0.9108750173076573</c:v>
                </c:pt>
                <c:pt idx="55">
                  <c:v>-0.79795354819935316</c:v>
                </c:pt>
                <c:pt idx="56">
                  <c:v>-1.2251606895761058</c:v>
                </c:pt>
                <c:pt idx="57">
                  <c:v>1.3380821586844101</c:v>
                </c:pt>
                <c:pt idx="58">
                  <c:v>0.76847263684873979</c:v>
                </c:pt>
                <c:pt idx="59">
                  <c:v>0.69727144661928109</c:v>
                </c:pt>
                <c:pt idx="60">
                  <c:v>0.9108750173076573</c:v>
                </c:pt>
                <c:pt idx="61">
                  <c:v>1.0532773977665748</c:v>
                </c:pt>
                <c:pt idx="62">
                  <c:v>1.2668809684549511</c:v>
                </c:pt>
                <c:pt idx="63">
                  <c:v>-0.72675235796989435</c:v>
                </c:pt>
                <c:pt idx="64">
                  <c:v>0.9108750173076573</c:v>
                </c:pt>
                <c:pt idx="65">
                  <c:v>1.1956797782254924</c:v>
                </c:pt>
                <c:pt idx="66">
                  <c:v>1.7652893000611625</c:v>
                </c:pt>
                <c:pt idx="67">
                  <c:v>1.4804845391433274</c:v>
                </c:pt>
                <c:pt idx="68">
                  <c:v>-1.0827583091171882</c:v>
                </c:pt>
                <c:pt idx="69">
                  <c:v>1.4804845391433274</c:v>
                </c:pt>
                <c:pt idx="70">
                  <c:v>1.6940881098317038</c:v>
                </c:pt>
                <c:pt idx="71">
                  <c:v>0.76847263684873979</c:v>
                </c:pt>
                <c:pt idx="72">
                  <c:v>-0.65555116774043554</c:v>
                </c:pt>
                <c:pt idx="73">
                  <c:v>-0.44194759705205927</c:v>
                </c:pt>
                <c:pt idx="74">
                  <c:v>-1.5099654504939408</c:v>
                </c:pt>
                <c:pt idx="75">
                  <c:v>0.48366787593090471</c:v>
                </c:pt>
                <c:pt idx="76">
                  <c:v>-1.1539594993466469</c:v>
                </c:pt>
                <c:pt idx="77">
                  <c:v>-1.3675630700350232</c:v>
                </c:pt>
                <c:pt idx="78">
                  <c:v>1.1244785879960337</c:v>
                </c:pt>
                <c:pt idx="79">
                  <c:v>-1.4387642602644821</c:v>
                </c:pt>
                <c:pt idx="80">
                  <c:v>1.3380821586844101</c:v>
                </c:pt>
                <c:pt idx="81">
                  <c:v>-1.2963618798055645</c:v>
                </c:pt>
                <c:pt idx="82">
                  <c:v>-1.5099654504939408</c:v>
                </c:pt>
                <c:pt idx="83">
                  <c:v>0.9108750173076573</c:v>
                </c:pt>
                <c:pt idx="84">
                  <c:v>-1.0115571188877295</c:v>
                </c:pt>
                <c:pt idx="85">
                  <c:v>-1.5099654504939408</c:v>
                </c:pt>
                <c:pt idx="86">
                  <c:v>-1.4387642602644821</c:v>
                </c:pt>
                <c:pt idx="87">
                  <c:v>0.19886311501306964</c:v>
                </c:pt>
                <c:pt idx="88">
                  <c:v>1.4804845391433274</c:v>
                </c:pt>
                <c:pt idx="89">
                  <c:v>-1.2251606895761058</c:v>
                </c:pt>
                <c:pt idx="90">
                  <c:v>-0.94035592865827067</c:v>
                </c:pt>
                <c:pt idx="91">
                  <c:v>-1.5099654504939408</c:v>
                </c:pt>
                <c:pt idx="92">
                  <c:v>0.41246668570144596</c:v>
                </c:pt>
                <c:pt idx="93">
                  <c:v>1.4804845391433274</c:v>
                </c:pt>
                <c:pt idx="94">
                  <c:v>5.6460734554152112E-2</c:v>
                </c:pt>
                <c:pt idx="95">
                  <c:v>1.4092833489138687</c:v>
                </c:pt>
                <c:pt idx="96">
                  <c:v>1.1956797782254924</c:v>
                </c:pt>
                <c:pt idx="97">
                  <c:v>1.1956797782254924</c:v>
                </c:pt>
                <c:pt idx="98">
                  <c:v>-0.86915473842881186</c:v>
                </c:pt>
                <c:pt idx="99">
                  <c:v>-1.5099654504939408</c:v>
                </c:pt>
                <c:pt idx="100">
                  <c:v>-1.4387642602644821</c:v>
                </c:pt>
                <c:pt idx="101">
                  <c:v>0.55486906616036347</c:v>
                </c:pt>
                <c:pt idx="102">
                  <c:v>-1.2963618798055645</c:v>
                </c:pt>
                <c:pt idx="103">
                  <c:v>-1.1539594993466469</c:v>
                </c:pt>
                <c:pt idx="104">
                  <c:v>-1.5099654504939408</c:v>
                </c:pt>
                <c:pt idx="105">
                  <c:v>-0.58434997751097684</c:v>
                </c:pt>
                <c:pt idx="106">
                  <c:v>-1.4387642602644821</c:v>
                </c:pt>
                <c:pt idx="107">
                  <c:v>-1.4387642602644821</c:v>
                </c:pt>
                <c:pt idx="108">
                  <c:v>1.5516857293727864</c:v>
                </c:pt>
                <c:pt idx="109">
                  <c:v>-1.5099654504939408</c:v>
                </c:pt>
                <c:pt idx="110">
                  <c:v>1.5516857293727864</c:v>
                </c:pt>
                <c:pt idx="111">
                  <c:v>-1.3675630700350232</c:v>
                </c:pt>
                <c:pt idx="112">
                  <c:v>1.6228869196022451</c:v>
                </c:pt>
                <c:pt idx="113">
                  <c:v>0.27006430524252845</c:v>
                </c:pt>
                <c:pt idx="114">
                  <c:v>-1.0827583091171882</c:v>
                </c:pt>
                <c:pt idx="115">
                  <c:v>1.2668809684549511</c:v>
                </c:pt>
                <c:pt idx="116">
                  <c:v>-0.86915473842881186</c:v>
                </c:pt>
                <c:pt idx="117">
                  <c:v>-1.4387642602644821</c:v>
                </c:pt>
                <c:pt idx="118">
                  <c:v>1.3380821586844101</c:v>
                </c:pt>
                <c:pt idx="119">
                  <c:v>-0.58434997751097684</c:v>
                </c:pt>
                <c:pt idx="120">
                  <c:v>0.76847263684873979</c:v>
                </c:pt>
                <c:pt idx="121">
                  <c:v>-0.51314878728151803</c:v>
                </c:pt>
                <c:pt idx="122">
                  <c:v>0.8396738270781986</c:v>
                </c:pt>
                <c:pt idx="123">
                  <c:v>-8.5941645904765426E-2</c:v>
                </c:pt>
                <c:pt idx="124">
                  <c:v>-1.5099654504939408</c:v>
                </c:pt>
                <c:pt idx="125">
                  <c:v>-1.5099654504939408</c:v>
                </c:pt>
                <c:pt idx="126">
                  <c:v>1.6228869196022451</c:v>
                </c:pt>
                <c:pt idx="127">
                  <c:v>-0.1571428361342242</c:v>
                </c:pt>
                <c:pt idx="128">
                  <c:v>1.7652893000611625</c:v>
                </c:pt>
                <c:pt idx="129">
                  <c:v>0.98207620753711611</c:v>
                </c:pt>
                <c:pt idx="130">
                  <c:v>1.6940881098317038</c:v>
                </c:pt>
                <c:pt idx="131">
                  <c:v>-0.79795354819935316</c:v>
                </c:pt>
                <c:pt idx="132">
                  <c:v>-1.0115571188877295</c:v>
                </c:pt>
                <c:pt idx="133">
                  <c:v>1.6940881098317038</c:v>
                </c:pt>
                <c:pt idx="134">
                  <c:v>-0.51314878728151803</c:v>
                </c:pt>
                <c:pt idx="135">
                  <c:v>-1.0115571188877295</c:v>
                </c:pt>
                <c:pt idx="136">
                  <c:v>-0.37074640682260052</c:v>
                </c:pt>
                <c:pt idx="137">
                  <c:v>1.0532773977665748</c:v>
                </c:pt>
                <c:pt idx="138">
                  <c:v>-0.86915473842881186</c:v>
                </c:pt>
                <c:pt idx="139">
                  <c:v>-0.58434997751097684</c:v>
                </c:pt>
                <c:pt idx="140">
                  <c:v>-1.2251606895761058</c:v>
                </c:pt>
                <c:pt idx="141">
                  <c:v>1.5516857293727864</c:v>
                </c:pt>
                <c:pt idx="142">
                  <c:v>1.3380821586844101</c:v>
                </c:pt>
                <c:pt idx="143">
                  <c:v>0.12766192478361088</c:v>
                </c:pt>
                <c:pt idx="144">
                  <c:v>-1.5099654504939408</c:v>
                </c:pt>
                <c:pt idx="145">
                  <c:v>1.1956797782254924</c:v>
                </c:pt>
                <c:pt idx="146">
                  <c:v>0.8396738270781986</c:v>
                </c:pt>
                <c:pt idx="147">
                  <c:v>-0.86915473842881186</c:v>
                </c:pt>
                <c:pt idx="148">
                  <c:v>-1.5099654504939408</c:v>
                </c:pt>
                <c:pt idx="149">
                  <c:v>-1.3675630700350232</c:v>
                </c:pt>
                <c:pt idx="150">
                  <c:v>1.1956797782254924</c:v>
                </c:pt>
                <c:pt idx="151">
                  <c:v>1.1244785879960337</c:v>
                </c:pt>
                <c:pt idx="152">
                  <c:v>1.3380821586844101</c:v>
                </c:pt>
                <c:pt idx="153">
                  <c:v>-1.0827583091171882</c:v>
                </c:pt>
                <c:pt idx="154">
                  <c:v>-0.72675235796989435</c:v>
                </c:pt>
                <c:pt idx="155">
                  <c:v>1.7652893000611625</c:v>
                </c:pt>
                <c:pt idx="156">
                  <c:v>1.5516857293727864</c:v>
                </c:pt>
                <c:pt idx="157">
                  <c:v>-1.5099654504939408</c:v>
                </c:pt>
                <c:pt idx="158">
                  <c:v>1.3380821586844101</c:v>
                </c:pt>
                <c:pt idx="159">
                  <c:v>0.62607025638982228</c:v>
                </c:pt>
                <c:pt idx="160">
                  <c:v>1.4092833489138687</c:v>
                </c:pt>
                <c:pt idx="161">
                  <c:v>-1.5099654504939408</c:v>
                </c:pt>
                <c:pt idx="162">
                  <c:v>-0.72675235796989435</c:v>
                </c:pt>
                <c:pt idx="163">
                  <c:v>-0.22834402636368298</c:v>
                </c:pt>
                <c:pt idx="164">
                  <c:v>0.12766192478361088</c:v>
                </c:pt>
                <c:pt idx="165">
                  <c:v>5.6460734554152112E-2</c:v>
                </c:pt>
                <c:pt idx="166">
                  <c:v>-1.2963618798055645</c:v>
                </c:pt>
                <c:pt idx="167">
                  <c:v>-1.2963618798055645</c:v>
                </c:pt>
                <c:pt idx="168">
                  <c:v>0.76847263684873979</c:v>
                </c:pt>
                <c:pt idx="169">
                  <c:v>0.98207620753711611</c:v>
                </c:pt>
                <c:pt idx="170">
                  <c:v>-0.22834402636368298</c:v>
                </c:pt>
                <c:pt idx="171">
                  <c:v>-1.3675630700350232</c:v>
                </c:pt>
                <c:pt idx="172">
                  <c:v>1.4804845391433274</c:v>
                </c:pt>
                <c:pt idx="173">
                  <c:v>0.8396738270781986</c:v>
                </c:pt>
                <c:pt idx="174">
                  <c:v>1.6228869196022451</c:v>
                </c:pt>
                <c:pt idx="175">
                  <c:v>-1.4387642602644821</c:v>
                </c:pt>
                <c:pt idx="176">
                  <c:v>-1.5099654504939408</c:v>
                </c:pt>
                <c:pt idx="177">
                  <c:v>-0.58434997751097684</c:v>
                </c:pt>
                <c:pt idx="178">
                  <c:v>-0.86915473842881186</c:v>
                </c:pt>
                <c:pt idx="179">
                  <c:v>1.7652893000611625</c:v>
                </c:pt>
                <c:pt idx="180">
                  <c:v>0.3412654954719872</c:v>
                </c:pt>
                <c:pt idx="181">
                  <c:v>0.41246668570144596</c:v>
                </c:pt>
                <c:pt idx="182">
                  <c:v>-1.5099654504939408</c:v>
                </c:pt>
                <c:pt idx="183">
                  <c:v>1.4804845391433274</c:v>
                </c:pt>
                <c:pt idx="184">
                  <c:v>1.6228869196022451</c:v>
                </c:pt>
                <c:pt idx="185">
                  <c:v>-1.4740455675306659E-2</c:v>
                </c:pt>
                <c:pt idx="186">
                  <c:v>-1.4387642602644821</c:v>
                </c:pt>
                <c:pt idx="187">
                  <c:v>1.3380821586844101</c:v>
                </c:pt>
                <c:pt idx="188">
                  <c:v>1.7652893000611625</c:v>
                </c:pt>
                <c:pt idx="189">
                  <c:v>-1.1539594993466469</c:v>
                </c:pt>
                <c:pt idx="190">
                  <c:v>-1.5099654504939408</c:v>
                </c:pt>
                <c:pt idx="191">
                  <c:v>-1.3675630700350232</c:v>
                </c:pt>
                <c:pt idx="192">
                  <c:v>-1.5099654504939408</c:v>
                </c:pt>
                <c:pt idx="193">
                  <c:v>1.6940881098317038</c:v>
                </c:pt>
                <c:pt idx="194">
                  <c:v>-0.22834402636368298</c:v>
                </c:pt>
                <c:pt idx="195">
                  <c:v>1.1956797782254924</c:v>
                </c:pt>
                <c:pt idx="196">
                  <c:v>-1.2963618798055645</c:v>
                </c:pt>
                <c:pt idx="197">
                  <c:v>0.98207620753711611</c:v>
                </c:pt>
                <c:pt idx="198">
                  <c:v>-1.3675630700350232</c:v>
                </c:pt>
                <c:pt idx="199">
                  <c:v>1.2668809684549511</c:v>
                </c:pt>
                <c:pt idx="200">
                  <c:v>0.8396738270781986</c:v>
                </c:pt>
                <c:pt idx="201">
                  <c:v>-1.5099654504939408</c:v>
                </c:pt>
                <c:pt idx="202">
                  <c:v>0.76847263684873979</c:v>
                </c:pt>
                <c:pt idx="203">
                  <c:v>-1.2251606895761058</c:v>
                </c:pt>
                <c:pt idx="204">
                  <c:v>1.6228869196022451</c:v>
                </c:pt>
                <c:pt idx="205">
                  <c:v>1.5516857293727864</c:v>
                </c:pt>
                <c:pt idx="206">
                  <c:v>-1.5099654504939408</c:v>
                </c:pt>
                <c:pt idx="207">
                  <c:v>0.69727144661928109</c:v>
                </c:pt>
                <c:pt idx="208">
                  <c:v>1.4804845391433274</c:v>
                </c:pt>
                <c:pt idx="209">
                  <c:v>-1.0827583091171882</c:v>
                </c:pt>
                <c:pt idx="210">
                  <c:v>1.5516857293727864</c:v>
                </c:pt>
                <c:pt idx="211">
                  <c:v>1.6228869196022451</c:v>
                </c:pt>
                <c:pt idx="212">
                  <c:v>1.6228869196022451</c:v>
                </c:pt>
                <c:pt idx="213">
                  <c:v>1.6228869196022451</c:v>
                </c:pt>
                <c:pt idx="214">
                  <c:v>0.41246668570144596</c:v>
                </c:pt>
                <c:pt idx="215">
                  <c:v>1.4092833489138687</c:v>
                </c:pt>
                <c:pt idx="216">
                  <c:v>0.98207620753711611</c:v>
                </c:pt>
                <c:pt idx="217">
                  <c:v>-1.5099654504939408</c:v>
                </c:pt>
                <c:pt idx="218">
                  <c:v>1.6228869196022451</c:v>
                </c:pt>
                <c:pt idx="219">
                  <c:v>-0.72675235796989435</c:v>
                </c:pt>
                <c:pt idx="220">
                  <c:v>-1.4387642602644821</c:v>
                </c:pt>
                <c:pt idx="221">
                  <c:v>-0.94035592865827067</c:v>
                </c:pt>
                <c:pt idx="222">
                  <c:v>0.62607025638982228</c:v>
                </c:pt>
                <c:pt idx="223">
                  <c:v>-0.22834402636368298</c:v>
                </c:pt>
                <c:pt idx="224">
                  <c:v>-0.37074640682260052</c:v>
                </c:pt>
                <c:pt idx="225">
                  <c:v>1.6940881098317038</c:v>
                </c:pt>
                <c:pt idx="226">
                  <c:v>-1.0827583091171882</c:v>
                </c:pt>
                <c:pt idx="227">
                  <c:v>0.62607025638982228</c:v>
                </c:pt>
                <c:pt idx="228">
                  <c:v>-8.5941645904765426E-2</c:v>
                </c:pt>
                <c:pt idx="229">
                  <c:v>0.8396738270781986</c:v>
                </c:pt>
                <c:pt idx="230">
                  <c:v>-1.2963618798055645</c:v>
                </c:pt>
                <c:pt idx="231">
                  <c:v>1.0532773977665748</c:v>
                </c:pt>
                <c:pt idx="232">
                  <c:v>-0.65555116774043554</c:v>
                </c:pt>
                <c:pt idx="233">
                  <c:v>-1.2251606895761058</c:v>
                </c:pt>
                <c:pt idx="234">
                  <c:v>-0.79795354819935316</c:v>
                </c:pt>
                <c:pt idx="235">
                  <c:v>0.27006430524252845</c:v>
                </c:pt>
                <c:pt idx="236">
                  <c:v>1.7652893000611625</c:v>
                </c:pt>
                <c:pt idx="237">
                  <c:v>0.62607025638982228</c:v>
                </c:pt>
                <c:pt idx="238">
                  <c:v>0.41246668570144596</c:v>
                </c:pt>
                <c:pt idx="239">
                  <c:v>-1.0827583091171882</c:v>
                </c:pt>
                <c:pt idx="240">
                  <c:v>-1.0827583091171882</c:v>
                </c:pt>
                <c:pt idx="241">
                  <c:v>-1.4740455675306659E-2</c:v>
                </c:pt>
                <c:pt idx="242">
                  <c:v>1.6940881098317038</c:v>
                </c:pt>
                <c:pt idx="243">
                  <c:v>-1.2963618798055645</c:v>
                </c:pt>
                <c:pt idx="244">
                  <c:v>1.1244785879960337</c:v>
                </c:pt>
                <c:pt idx="245">
                  <c:v>1.1244785879960337</c:v>
                </c:pt>
                <c:pt idx="246">
                  <c:v>-1.2251606895761058</c:v>
                </c:pt>
                <c:pt idx="247">
                  <c:v>0.9108750173076573</c:v>
                </c:pt>
                <c:pt idx="248">
                  <c:v>1.3380821586844101</c:v>
                </c:pt>
                <c:pt idx="249">
                  <c:v>-0.1571428361342242</c:v>
                </c:pt>
                <c:pt idx="250">
                  <c:v>1.0532773977665748</c:v>
                </c:pt>
                <c:pt idx="251">
                  <c:v>1.1244785879960337</c:v>
                </c:pt>
                <c:pt idx="252">
                  <c:v>1.2668809684549511</c:v>
                </c:pt>
                <c:pt idx="253">
                  <c:v>-0.44194759705205927</c:v>
                </c:pt>
                <c:pt idx="254">
                  <c:v>0.19886311501306964</c:v>
                </c:pt>
                <c:pt idx="255">
                  <c:v>-1.5099654504939408</c:v>
                </c:pt>
                <c:pt idx="256">
                  <c:v>-1.3675630700350232</c:v>
                </c:pt>
                <c:pt idx="257">
                  <c:v>-0.51314878728151803</c:v>
                </c:pt>
                <c:pt idx="258">
                  <c:v>-1.5099654504939408</c:v>
                </c:pt>
                <c:pt idx="259">
                  <c:v>-0.29954521659314176</c:v>
                </c:pt>
                <c:pt idx="260">
                  <c:v>1.2668809684549511</c:v>
                </c:pt>
                <c:pt idx="261">
                  <c:v>1.1956797782254924</c:v>
                </c:pt>
                <c:pt idx="262">
                  <c:v>-1.2251606895761058</c:v>
                </c:pt>
                <c:pt idx="263">
                  <c:v>-1.1539594993466469</c:v>
                </c:pt>
                <c:pt idx="264">
                  <c:v>-1.0115571188877295</c:v>
                </c:pt>
                <c:pt idx="265">
                  <c:v>-1.1539594993466469</c:v>
                </c:pt>
                <c:pt idx="266">
                  <c:v>0.12766192478361088</c:v>
                </c:pt>
                <c:pt idx="267">
                  <c:v>-1.5099654504939408</c:v>
                </c:pt>
                <c:pt idx="268">
                  <c:v>5.6460734554152112E-2</c:v>
                </c:pt>
                <c:pt idx="269">
                  <c:v>0.76847263684873979</c:v>
                </c:pt>
                <c:pt idx="270">
                  <c:v>1.1956797782254924</c:v>
                </c:pt>
                <c:pt idx="271">
                  <c:v>1.3380821586844101</c:v>
                </c:pt>
                <c:pt idx="272">
                  <c:v>-0.79795354819935316</c:v>
                </c:pt>
                <c:pt idx="273">
                  <c:v>-1.5099654504939408</c:v>
                </c:pt>
                <c:pt idx="274">
                  <c:v>-1.5099654504939408</c:v>
                </c:pt>
                <c:pt idx="275">
                  <c:v>-0.37074640682260052</c:v>
                </c:pt>
                <c:pt idx="276">
                  <c:v>0.19886311501306964</c:v>
                </c:pt>
                <c:pt idx="277">
                  <c:v>1.1244785879960337</c:v>
                </c:pt>
                <c:pt idx="278">
                  <c:v>-1.3675630700350232</c:v>
                </c:pt>
                <c:pt idx="279">
                  <c:v>-1.2251606895761058</c:v>
                </c:pt>
                <c:pt idx="280">
                  <c:v>0.62607025638982228</c:v>
                </c:pt>
                <c:pt idx="281">
                  <c:v>1.3380821586844101</c:v>
                </c:pt>
                <c:pt idx="282">
                  <c:v>-1.5099654504939408</c:v>
                </c:pt>
                <c:pt idx="283">
                  <c:v>-1.0827583091171882</c:v>
                </c:pt>
                <c:pt idx="284">
                  <c:v>-1.5099654504939408</c:v>
                </c:pt>
                <c:pt idx="285">
                  <c:v>1.6228869196022451</c:v>
                </c:pt>
                <c:pt idx="286">
                  <c:v>1.5516857293727864</c:v>
                </c:pt>
                <c:pt idx="287">
                  <c:v>0.19886311501306964</c:v>
                </c:pt>
                <c:pt idx="288">
                  <c:v>-1.1539594993466469</c:v>
                </c:pt>
                <c:pt idx="289">
                  <c:v>-1.5099654504939408</c:v>
                </c:pt>
                <c:pt idx="290">
                  <c:v>-1.5099654504939408</c:v>
                </c:pt>
                <c:pt idx="291">
                  <c:v>-1.2963618798055645</c:v>
                </c:pt>
                <c:pt idx="292">
                  <c:v>-0.51314878728151803</c:v>
                </c:pt>
                <c:pt idx="293">
                  <c:v>1.4804845391433274</c:v>
                </c:pt>
                <c:pt idx="294">
                  <c:v>1.6940881098317038</c:v>
                </c:pt>
                <c:pt idx="295">
                  <c:v>-0.79795354819935316</c:v>
                </c:pt>
                <c:pt idx="296">
                  <c:v>1.2668809684549511</c:v>
                </c:pt>
                <c:pt idx="297">
                  <c:v>0.12766192478361088</c:v>
                </c:pt>
                <c:pt idx="298">
                  <c:v>0.48366787593090471</c:v>
                </c:pt>
                <c:pt idx="299">
                  <c:v>1.1244785879960337</c:v>
                </c:pt>
                <c:pt idx="300">
                  <c:v>-1.2963618798055645</c:v>
                </c:pt>
                <c:pt idx="301">
                  <c:v>-1.3675630700350232</c:v>
                </c:pt>
                <c:pt idx="302">
                  <c:v>-1.4387642602644821</c:v>
                </c:pt>
                <c:pt idx="303">
                  <c:v>-1.2251606895761058</c:v>
                </c:pt>
                <c:pt idx="304">
                  <c:v>0.3412654954719872</c:v>
                </c:pt>
                <c:pt idx="305">
                  <c:v>-0.1571428361342242</c:v>
                </c:pt>
                <c:pt idx="306">
                  <c:v>-1.0827583091171882</c:v>
                </c:pt>
                <c:pt idx="307">
                  <c:v>1.3380821586844101</c:v>
                </c:pt>
                <c:pt idx="308">
                  <c:v>0.3412654954719872</c:v>
                </c:pt>
                <c:pt idx="309">
                  <c:v>-1.4387642602644821</c:v>
                </c:pt>
                <c:pt idx="310">
                  <c:v>-1.4387642602644821</c:v>
                </c:pt>
                <c:pt idx="311">
                  <c:v>0.98207620753711611</c:v>
                </c:pt>
                <c:pt idx="312">
                  <c:v>1.0532773977665748</c:v>
                </c:pt>
                <c:pt idx="313">
                  <c:v>-1.0115571188877295</c:v>
                </c:pt>
                <c:pt idx="314">
                  <c:v>1.6940881098317038</c:v>
                </c:pt>
                <c:pt idx="315">
                  <c:v>0.76847263684873979</c:v>
                </c:pt>
                <c:pt idx="316">
                  <c:v>0.3412654954719872</c:v>
                </c:pt>
                <c:pt idx="317">
                  <c:v>1.5516857293727864</c:v>
                </c:pt>
                <c:pt idx="318">
                  <c:v>1.6228869196022451</c:v>
                </c:pt>
                <c:pt idx="319">
                  <c:v>-1.4387642602644821</c:v>
                </c:pt>
                <c:pt idx="320">
                  <c:v>-1.4387642602644821</c:v>
                </c:pt>
                <c:pt idx="321">
                  <c:v>1.7652893000611625</c:v>
                </c:pt>
                <c:pt idx="322">
                  <c:v>-1.4387642602644821</c:v>
                </c:pt>
                <c:pt idx="323">
                  <c:v>1.1956797782254924</c:v>
                </c:pt>
                <c:pt idx="324">
                  <c:v>-1.3675630700350232</c:v>
                </c:pt>
                <c:pt idx="325">
                  <c:v>1.2668809684549511</c:v>
                </c:pt>
                <c:pt idx="326">
                  <c:v>-1.4387642602644821</c:v>
                </c:pt>
                <c:pt idx="327">
                  <c:v>-1.0115571188877295</c:v>
                </c:pt>
                <c:pt idx="328">
                  <c:v>1.0532773977665748</c:v>
                </c:pt>
                <c:pt idx="329">
                  <c:v>-1.4387642602644821</c:v>
                </c:pt>
                <c:pt idx="330">
                  <c:v>-1.4387642602644821</c:v>
                </c:pt>
                <c:pt idx="331">
                  <c:v>1.3380821586844101</c:v>
                </c:pt>
                <c:pt idx="332">
                  <c:v>-1.4387642602644821</c:v>
                </c:pt>
                <c:pt idx="333">
                  <c:v>0.8396738270781986</c:v>
                </c:pt>
                <c:pt idx="334">
                  <c:v>1.4092833489138687</c:v>
                </c:pt>
                <c:pt idx="335">
                  <c:v>-0.72675235796989435</c:v>
                </c:pt>
                <c:pt idx="336">
                  <c:v>-0.94035592865827067</c:v>
                </c:pt>
                <c:pt idx="337">
                  <c:v>1.1956797782254924</c:v>
                </c:pt>
                <c:pt idx="338">
                  <c:v>1.3380821586844101</c:v>
                </c:pt>
                <c:pt idx="339">
                  <c:v>0.76847263684873979</c:v>
                </c:pt>
                <c:pt idx="340">
                  <c:v>-0.79795354819935316</c:v>
                </c:pt>
                <c:pt idx="341">
                  <c:v>-1.2963618798055645</c:v>
                </c:pt>
                <c:pt idx="342">
                  <c:v>1.7652893000611625</c:v>
                </c:pt>
                <c:pt idx="343">
                  <c:v>1.2668809684549511</c:v>
                </c:pt>
                <c:pt idx="344">
                  <c:v>0.98207620753711611</c:v>
                </c:pt>
                <c:pt idx="345">
                  <c:v>-1.2963618798055645</c:v>
                </c:pt>
                <c:pt idx="346">
                  <c:v>0.41246668570144596</c:v>
                </c:pt>
                <c:pt idx="347">
                  <c:v>-1.4387642602644821</c:v>
                </c:pt>
                <c:pt idx="348">
                  <c:v>-0.22834402636368298</c:v>
                </c:pt>
                <c:pt idx="349">
                  <c:v>1.3380821586844101</c:v>
                </c:pt>
                <c:pt idx="350">
                  <c:v>1.4092833489138687</c:v>
                </c:pt>
                <c:pt idx="351">
                  <c:v>1.1244785879960337</c:v>
                </c:pt>
                <c:pt idx="352">
                  <c:v>-1.1539594993466469</c:v>
                </c:pt>
                <c:pt idx="353">
                  <c:v>-0.22834402636368298</c:v>
                </c:pt>
                <c:pt idx="354">
                  <c:v>-0.37074640682260052</c:v>
                </c:pt>
                <c:pt idx="355">
                  <c:v>0.19886311501306964</c:v>
                </c:pt>
                <c:pt idx="356">
                  <c:v>-0.22834402636368298</c:v>
                </c:pt>
                <c:pt idx="357">
                  <c:v>1.4092833489138687</c:v>
                </c:pt>
                <c:pt idx="358">
                  <c:v>1.5516857293727864</c:v>
                </c:pt>
                <c:pt idx="359">
                  <c:v>1.1244785879960337</c:v>
                </c:pt>
                <c:pt idx="360">
                  <c:v>-1.2963618798055645</c:v>
                </c:pt>
                <c:pt idx="361">
                  <c:v>1.2668809684549511</c:v>
                </c:pt>
                <c:pt idx="362">
                  <c:v>0.69727144661928109</c:v>
                </c:pt>
                <c:pt idx="363">
                  <c:v>1.6940881098317038</c:v>
                </c:pt>
                <c:pt idx="364">
                  <c:v>-0.79795354819935316</c:v>
                </c:pt>
                <c:pt idx="365">
                  <c:v>-1.3675630700350232</c:v>
                </c:pt>
                <c:pt idx="366">
                  <c:v>1.3380821586844101</c:v>
                </c:pt>
                <c:pt idx="367">
                  <c:v>-1.0827583091171882</c:v>
                </c:pt>
                <c:pt idx="368">
                  <c:v>1.6228869196022451</c:v>
                </c:pt>
                <c:pt idx="369">
                  <c:v>0.62607025638982228</c:v>
                </c:pt>
                <c:pt idx="370">
                  <c:v>-1.2251606895761058</c:v>
                </c:pt>
                <c:pt idx="371">
                  <c:v>-0.94035592865827067</c:v>
                </c:pt>
                <c:pt idx="372">
                  <c:v>1.3380821586844101</c:v>
                </c:pt>
                <c:pt idx="373">
                  <c:v>-1.0115571188877295</c:v>
                </c:pt>
                <c:pt idx="374">
                  <c:v>-0.51314878728151803</c:v>
                </c:pt>
                <c:pt idx="375">
                  <c:v>-0.44194759705205927</c:v>
                </c:pt>
                <c:pt idx="376">
                  <c:v>1.2668809684549511</c:v>
                </c:pt>
                <c:pt idx="377">
                  <c:v>0.19886311501306964</c:v>
                </c:pt>
                <c:pt idx="378">
                  <c:v>-1.4387642602644821</c:v>
                </c:pt>
                <c:pt idx="379">
                  <c:v>1.1956797782254924</c:v>
                </c:pt>
                <c:pt idx="380">
                  <c:v>-1.4387642602644821</c:v>
                </c:pt>
                <c:pt idx="381">
                  <c:v>-1.4387642602644821</c:v>
                </c:pt>
                <c:pt idx="382">
                  <c:v>0.9108750173076573</c:v>
                </c:pt>
                <c:pt idx="383">
                  <c:v>-1.1539594993466469</c:v>
                </c:pt>
                <c:pt idx="384">
                  <c:v>1.6940881098317038</c:v>
                </c:pt>
                <c:pt idx="385">
                  <c:v>-1.4387642602644821</c:v>
                </c:pt>
                <c:pt idx="386">
                  <c:v>0.3412654954719872</c:v>
                </c:pt>
                <c:pt idx="387">
                  <c:v>-1.4387642602644821</c:v>
                </c:pt>
                <c:pt idx="388">
                  <c:v>-0.86915473842881186</c:v>
                </c:pt>
                <c:pt idx="389">
                  <c:v>-0.44194759705205927</c:v>
                </c:pt>
                <c:pt idx="390">
                  <c:v>1.7652893000611625</c:v>
                </c:pt>
                <c:pt idx="391">
                  <c:v>0.27006430524252845</c:v>
                </c:pt>
                <c:pt idx="392">
                  <c:v>-0.29954521659314176</c:v>
                </c:pt>
                <c:pt idx="393">
                  <c:v>-1.2251606895761058</c:v>
                </c:pt>
                <c:pt idx="394">
                  <c:v>-1.4387642602644821</c:v>
                </c:pt>
                <c:pt idx="395">
                  <c:v>-1.4387642602644821</c:v>
                </c:pt>
                <c:pt idx="396">
                  <c:v>1.5516857293727864</c:v>
                </c:pt>
                <c:pt idx="397">
                  <c:v>-1.4387642602644821</c:v>
                </c:pt>
                <c:pt idx="398">
                  <c:v>1.6228869196022451</c:v>
                </c:pt>
                <c:pt idx="399">
                  <c:v>-0.86915473842881186</c:v>
                </c:pt>
                <c:pt idx="400">
                  <c:v>-0.65555116774043554</c:v>
                </c:pt>
                <c:pt idx="401">
                  <c:v>-1.2251606895761058</c:v>
                </c:pt>
                <c:pt idx="402">
                  <c:v>1.4804845391433274</c:v>
                </c:pt>
                <c:pt idx="403">
                  <c:v>-0.22834402636368298</c:v>
                </c:pt>
                <c:pt idx="404">
                  <c:v>1.6940881098317038</c:v>
                </c:pt>
                <c:pt idx="405">
                  <c:v>-1.4387642602644821</c:v>
                </c:pt>
                <c:pt idx="406">
                  <c:v>-1.5099654504939408</c:v>
                </c:pt>
                <c:pt idx="407">
                  <c:v>-0.65555116774043554</c:v>
                </c:pt>
                <c:pt idx="408">
                  <c:v>-1.5099654504939408</c:v>
                </c:pt>
                <c:pt idx="409">
                  <c:v>1.6940881098317038</c:v>
                </c:pt>
                <c:pt idx="410">
                  <c:v>-0.86915473842881186</c:v>
                </c:pt>
                <c:pt idx="411">
                  <c:v>-1.4387642602644821</c:v>
                </c:pt>
                <c:pt idx="412">
                  <c:v>1.6940881098317038</c:v>
                </c:pt>
                <c:pt idx="413">
                  <c:v>0.76847263684873979</c:v>
                </c:pt>
                <c:pt idx="414">
                  <c:v>-1.4387642602644821</c:v>
                </c:pt>
                <c:pt idx="415">
                  <c:v>-0.86915473842881186</c:v>
                </c:pt>
                <c:pt idx="416">
                  <c:v>-0.37074640682260052</c:v>
                </c:pt>
                <c:pt idx="417">
                  <c:v>-1.0827583091171882</c:v>
                </c:pt>
                <c:pt idx="418">
                  <c:v>1.1244785879960337</c:v>
                </c:pt>
                <c:pt idx="419">
                  <c:v>1.7652893000611625</c:v>
                </c:pt>
                <c:pt idx="420">
                  <c:v>1.5516857293727864</c:v>
                </c:pt>
                <c:pt idx="421">
                  <c:v>-0.44194759705205927</c:v>
                </c:pt>
                <c:pt idx="422">
                  <c:v>0.19886311501306964</c:v>
                </c:pt>
                <c:pt idx="423">
                  <c:v>-1.0827583091171882</c:v>
                </c:pt>
                <c:pt idx="424">
                  <c:v>0.3412654954719872</c:v>
                </c:pt>
                <c:pt idx="425">
                  <c:v>-0.72675235796989435</c:v>
                </c:pt>
                <c:pt idx="426">
                  <c:v>-1.4387642602644821</c:v>
                </c:pt>
                <c:pt idx="427">
                  <c:v>1.0532773977665748</c:v>
                </c:pt>
                <c:pt idx="428">
                  <c:v>0.27006430524252845</c:v>
                </c:pt>
                <c:pt idx="429">
                  <c:v>-1.4387642602644821</c:v>
                </c:pt>
                <c:pt idx="430">
                  <c:v>-1.5099654504939408</c:v>
                </c:pt>
                <c:pt idx="431">
                  <c:v>-1.4740455675306659E-2</c:v>
                </c:pt>
                <c:pt idx="432">
                  <c:v>1.6228869196022451</c:v>
                </c:pt>
                <c:pt idx="433">
                  <c:v>0.8396738270781986</c:v>
                </c:pt>
                <c:pt idx="434">
                  <c:v>-0.1571428361342242</c:v>
                </c:pt>
                <c:pt idx="435">
                  <c:v>-0.86915473842881186</c:v>
                </c:pt>
                <c:pt idx="436">
                  <c:v>0.98207620753711611</c:v>
                </c:pt>
                <c:pt idx="437">
                  <c:v>-0.1571428361342242</c:v>
                </c:pt>
                <c:pt idx="438">
                  <c:v>0.55486906616036347</c:v>
                </c:pt>
                <c:pt idx="439">
                  <c:v>-1.5099654504939408</c:v>
                </c:pt>
                <c:pt idx="440">
                  <c:v>-1.5099654504939408</c:v>
                </c:pt>
                <c:pt idx="441">
                  <c:v>1.2668809684549511</c:v>
                </c:pt>
                <c:pt idx="442">
                  <c:v>1.4804845391433274</c:v>
                </c:pt>
                <c:pt idx="443">
                  <c:v>-0.1571428361342242</c:v>
                </c:pt>
                <c:pt idx="444">
                  <c:v>0.48366787593090471</c:v>
                </c:pt>
                <c:pt idx="445">
                  <c:v>0.62607025638982228</c:v>
                </c:pt>
                <c:pt idx="446">
                  <c:v>1.2668809684549511</c:v>
                </c:pt>
                <c:pt idx="447">
                  <c:v>1.4804845391433274</c:v>
                </c:pt>
                <c:pt idx="448">
                  <c:v>-1.5099654504939408</c:v>
                </c:pt>
                <c:pt idx="449">
                  <c:v>-1.0827583091171882</c:v>
                </c:pt>
                <c:pt idx="450">
                  <c:v>1.1244785879960337</c:v>
                </c:pt>
                <c:pt idx="451">
                  <c:v>-1.3675630700350232</c:v>
                </c:pt>
                <c:pt idx="452">
                  <c:v>0.69727144661928109</c:v>
                </c:pt>
                <c:pt idx="453">
                  <c:v>-0.79795354819935316</c:v>
                </c:pt>
                <c:pt idx="454">
                  <c:v>0.55486906616036347</c:v>
                </c:pt>
                <c:pt idx="455">
                  <c:v>-1.1539594993466469</c:v>
                </c:pt>
                <c:pt idx="456">
                  <c:v>1.4804845391433274</c:v>
                </c:pt>
                <c:pt idx="457">
                  <c:v>-1.4387642602644821</c:v>
                </c:pt>
                <c:pt idx="458">
                  <c:v>-0.58434997751097684</c:v>
                </c:pt>
                <c:pt idx="459">
                  <c:v>-1.0827583091171882</c:v>
                </c:pt>
                <c:pt idx="460">
                  <c:v>-1.3675630700350232</c:v>
                </c:pt>
                <c:pt idx="461">
                  <c:v>-1.0827583091171882</c:v>
                </c:pt>
                <c:pt idx="462">
                  <c:v>-0.94035592865827067</c:v>
                </c:pt>
                <c:pt idx="463">
                  <c:v>-1.4387642602644821</c:v>
                </c:pt>
                <c:pt idx="464">
                  <c:v>0.41246668570144596</c:v>
                </c:pt>
                <c:pt idx="465">
                  <c:v>0.27006430524252845</c:v>
                </c:pt>
                <c:pt idx="466">
                  <c:v>-1.0115571188877295</c:v>
                </c:pt>
                <c:pt idx="467">
                  <c:v>1.6228869196022451</c:v>
                </c:pt>
                <c:pt idx="468">
                  <c:v>-0.37074640682260052</c:v>
                </c:pt>
                <c:pt idx="469">
                  <c:v>-0.79795354819935316</c:v>
                </c:pt>
                <c:pt idx="470">
                  <c:v>-0.29954521659314176</c:v>
                </c:pt>
                <c:pt idx="471">
                  <c:v>-0.22834402636368298</c:v>
                </c:pt>
                <c:pt idx="472">
                  <c:v>0.62607025638982228</c:v>
                </c:pt>
                <c:pt idx="473">
                  <c:v>-1.2251606895761058</c:v>
                </c:pt>
                <c:pt idx="474">
                  <c:v>-1.3675630700350232</c:v>
                </c:pt>
                <c:pt idx="475">
                  <c:v>-0.72675235796989435</c:v>
                </c:pt>
                <c:pt idx="476">
                  <c:v>0.3412654954719872</c:v>
                </c:pt>
                <c:pt idx="477">
                  <c:v>-1.3675630700350232</c:v>
                </c:pt>
                <c:pt idx="478">
                  <c:v>5.6460734554152112E-2</c:v>
                </c:pt>
                <c:pt idx="479">
                  <c:v>1.4092833489138687</c:v>
                </c:pt>
                <c:pt idx="480">
                  <c:v>0.55486906616036347</c:v>
                </c:pt>
                <c:pt idx="481">
                  <c:v>1.7652893000611625</c:v>
                </c:pt>
                <c:pt idx="482">
                  <c:v>1.5516857293727864</c:v>
                </c:pt>
                <c:pt idx="483">
                  <c:v>0.76847263684873979</c:v>
                </c:pt>
                <c:pt idx="484">
                  <c:v>5.6460734554152112E-2</c:v>
                </c:pt>
                <c:pt idx="485">
                  <c:v>1.1956797782254924</c:v>
                </c:pt>
                <c:pt idx="486">
                  <c:v>-0.65555116774043554</c:v>
                </c:pt>
                <c:pt idx="487">
                  <c:v>1.5516857293727864</c:v>
                </c:pt>
                <c:pt idx="488">
                  <c:v>-1.4740455675306659E-2</c:v>
                </c:pt>
                <c:pt idx="489">
                  <c:v>0.19886311501306964</c:v>
                </c:pt>
                <c:pt idx="490">
                  <c:v>1.2668809684549511</c:v>
                </c:pt>
                <c:pt idx="491">
                  <c:v>-0.58434997751097684</c:v>
                </c:pt>
                <c:pt idx="492">
                  <c:v>-0.37074640682260052</c:v>
                </c:pt>
                <c:pt idx="493">
                  <c:v>0.55486906616036347</c:v>
                </c:pt>
                <c:pt idx="494">
                  <c:v>-0.86915473842881186</c:v>
                </c:pt>
                <c:pt idx="495">
                  <c:v>0.12766192478361088</c:v>
                </c:pt>
                <c:pt idx="496">
                  <c:v>-0.44194759705205927</c:v>
                </c:pt>
                <c:pt idx="497">
                  <c:v>0.76847263684873979</c:v>
                </c:pt>
                <c:pt idx="498">
                  <c:v>0.55486906616036347</c:v>
                </c:pt>
                <c:pt idx="499">
                  <c:v>-0.22834402636368298</c:v>
                </c:pt>
                <c:pt idx="500">
                  <c:v>-0.51314878728151803</c:v>
                </c:pt>
                <c:pt idx="501">
                  <c:v>-0.1571428361342242</c:v>
                </c:pt>
                <c:pt idx="502">
                  <c:v>-0.37074640682260052</c:v>
                </c:pt>
                <c:pt idx="503">
                  <c:v>1.0532773977665748</c:v>
                </c:pt>
                <c:pt idx="504">
                  <c:v>0.27006430524252845</c:v>
                </c:pt>
                <c:pt idx="505">
                  <c:v>0.55486906616036347</c:v>
                </c:pt>
                <c:pt idx="506">
                  <c:v>-1.4387642602644821</c:v>
                </c:pt>
                <c:pt idx="507">
                  <c:v>0.41246668570144596</c:v>
                </c:pt>
                <c:pt idx="508">
                  <c:v>-1.2251606895761058</c:v>
                </c:pt>
                <c:pt idx="509">
                  <c:v>1.4092833489138687</c:v>
                </c:pt>
                <c:pt idx="510">
                  <c:v>-0.1571428361342242</c:v>
                </c:pt>
                <c:pt idx="511">
                  <c:v>-0.44194759705205927</c:v>
                </c:pt>
                <c:pt idx="512">
                  <c:v>-1.1539594993466469</c:v>
                </c:pt>
                <c:pt idx="513">
                  <c:v>-1.5099654504939408</c:v>
                </c:pt>
                <c:pt idx="514">
                  <c:v>-1.1539594993466469</c:v>
                </c:pt>
                <c:pt idx="515">
                  <c:v>0.27006430524252845</c:v>
                </c:pt>
                <c:pt idx="516">
                  <c:v>-0.1571428361342242</c:v>
                </c:pt>
                <c:pt idx="517">
                  <c:v>0.48366787593090471</c:v>
                </c:pt>
                <c:pt idx="518">
                  <c:v>-0.51314878728151803</c:v>
                </c:pt>
                <c:pt idx="519">
                  <c:v>-1.4740455675306659E-2</c:v>
                </c:pt>
                <c:pt idx="520">
                  <c:v>1.5516857293727864</c:v>
                </c:pt>
                <c:pt idx="521">
                  <c:v>-0.79795354819935316</c:v>
                </c:pt>
                <c:pt idx="522">
                  <c:v>5.6460734554152112E-2</c:v>
                </c:pt>
                <c:pt idx="523">
                  <c:v>1.0532773977665748</c:v>
                </c:pt>
                <c:pt idx="524">
                  <c:v>0.98207620753711611</c:v>
                </c:pt>
                <c:pt idx="525">
                  <c:v>-1.4387642602644821</c:v>
                </c:pt>
                <c:pt idx="526">
                  <c:v>1.1956797782254924</c:v>
                </c:pt>
                <c:pt idx="527">
                  <c:v>0.19886311501306964</c:v>
                </c:pt>
                <c:pt idx="528">
                  <c:v>0.62607025638982228</c:v>
                </c:pt>
                <c:pt idx="529">
                  <c:v>-0.37074640682260052</c:v>
                </c:pt>
                <c:pt idx="530">
                  <c:v>1.6228869196022451</c:v>
                </c:pt>
                <c:pt idx="531">
                  <c:v>-0.58434997751097684</c:v>
                </c:pt>
                <c:pt idx="532">
                  <c:v>-0.58434997751097684</c:v>
                </c:pt>
                <c:pt idx="533">
                  <c:v>0.98207620753711611</c:v>
                </c:pt>
                <c:pt idx="534">
                  <c:v>-1.2251606895761058</c:v>
                </c:pt>
                <c:pt idx="535">
                  <c:v>-8.5941645904765426E-2</c:v>
                </c:pt>
                <c:pt idx="536">
                  <c:v>-1.4740455675306659E-2</c:v>
                </c:pt>
                <c:pt idx="537">
                  <c:v>-1.3675630700350232</c:v>
                </c:pt>
                <c:pt idx="538">
                  <c:v>-0.37074640682260052</c:v>
                </c:pt>
                <c:pt idx="539">
                  <c:v>0.55486906616036347</c:v>
                </c:pt>
                <c:pt idx="540">
                  <c:v>0.12766192478361088</c:v>
                </c:pt>
                <c:pt idx="541">
                  <c:v>0.69727144661928109</c:v>
                </c:pt>
                <c:pt idx="542">
                  <c:v>0.76847263684873979</c:v>
                </c:pt>
                <c:pt idx="543">
                  <c:v>5.6460734554152112E-2</c:v>
                </c:pt>
                <c:pt idx="544">
                  <c:v>-0.22834402636368298</c:v>
                </c:pt>
                <c:pt idx="545">
                  <c:v>-1.1539594993466469</c:v>
                </c:pt>
                <c:pt idx="546">
                  <c:v>1.2668809684549511</c:v>
                </c:pt>
                <c:pt idx="547">
                  <c:v>-1.4387642602644821</c:v>
                </c:pt>
                <c:pt idx="548">
                  <c:v>-1.2251606895761058</c:v>
                </c:pt>
                <c:pt idx="549">
                  <c:v>-0.65555116774043554</c:v>
                </c:pt>
                <c:pt idx="550">
                  <c:v>-1.0827583091171882</c:v>
                </c:pt>
                <c:pt idx="551">
                  <c:v>0.62607025638982228</c:v>
                </c:pt>
                <c:pt idx="552">
                  <c:v>-1.4387642602644821</c:v>
                </c:pt>
                <c:pt idx="553">
                  <c:v>0.3412654954719872</c:v>
                </c:pt>
                <c:pt idx="554">
                  <c:v>0.41246668570144596</c:v>
                </c:pt>
                <c:pt idx="555">
                  <c:v>0.62607025638982228</c:v>
                </c:pt>
                <c:pt idx="556">
                  <c:v>0.3412654954719872</c:v>
                </c:pt>
                <c:pt idx="557">
                  <c:v>-0.51314878728151803</c:v>
                </c:pt>
                <c:pt idx="558">
                  <c:v>-0.51314878728151803</c:v>
                </c:pt>
                <c:pt idx="559">
                  <c:v>-0.29954521659314176</c:v>
                </c:pt>
                <c:pt idx="560">
                  <c:v>0.27006430524252845</c:v>
                </c:pt>
                <c:pt idx="561">
                  <c:v>0.12766192478361088</c:v>
                </c:pt>
                <c:pt idx="562">
                  <c:v>-0.1571428361342242</c:v>
                </c:pt>
                <c:pt idx="563">
                  <c:v>5.6460734554152112E-2</c:v>
                </c:pt>
                <c:pt idx="564">
                  <c:v>-0.22834402636368298</c:v>
                </c:pt>
                <c:pt idx="565">
                  <c:v>-0.86915473842881186</c:v>
                </c:pt>
                <c:pt idx="566">
                  <c:v>1.0532773977665748</c:v>
                </c:pt>
                <c:pt idx="567">
                  <c:v>-0.94035592865827067</c:v>
                </c:pt>
                <c:pt idx="568">
                  <c:v>-1.4387642602644821</c:v>
                </c:pt>
                <c:pt idx="569">
                  <c:v>0.19886311501306964</c:v>
                </c:pt>
                <c:pt idx="570">
                  <c:v>-0.58434997751097684</c:v>
                </c:pt>
                <c:pt idx="571">
                  <c:v>0.9108750173076573</c:v>
                </c:pt>
                <c:pt idx="572">
                  <c:v>-0.65555116774043554</c:v>
                </c:pt>
                <c:pt idx="573">
                  <c:v>-8.5941645904765426E-2</c:v>
                </c:pt>
                <c:pt idx="574">
                  <c:v>-0.58434997751097684</c:v>
                </c:pt>
                <c:pt idx="575">
                  <c:v>-0.37074640682260052</c:v>
                </c:pt>
                <c:pt idx="576">
                  <c:v>-1.4387642602644821</c:v>
                </c:pt>
                <c:pt idx="577">
                  <c:v>-0.94035592865827067</c:v>
                </c:pt>
                <c:pt idx="578">
                  <c:v>-1.4387642602644821</c:v>
                </c:pt>
                <c:pt idx="579">
                  <c:v>5.6460734554152112E-2</c:v>
                </c:pt>
                <c:pt idx="580">
                  <c:v>1.0532773977665748</c:v>
                </c:pt>
                <c:pt idx="581">
                  <c:v>-0.29954521659314176</c:v>
                </c:pt>
                <c:pt idx="582">
                  <c:v>1.0532773977665748</c:v>
                </c:pt>
                <c:pt idx="583">
                  <c:v>0.12766192478361088</c:v>
                </c:pt>
                <c:pt idx="584">
                  <c:v>-0.79795354819935316</c:v>
                </c:pt>
                <c:pt idx="585">
                  <c:v>5.6460734554152112E-2</c:v>
                </c:pt>
                <c:pt idx="586">
                  <c:v>-1.3675630700350232</c:v>
                </c:pt>
                <c:pt idx="587">
                  <c:v>-0.37074640682260052</c:v>
                </c:pt>
                <c:pt idx="588">
                  <c:v>0.12766192478361088</c:v>
                </c:pt>
                <c:pt idx="589">
                  <c:v>1.4092833489138687</c:v>
                </c:pt>
                <c:pt idx="590">
                  <c:v>1.1244785879960337</c:v>
                </c:pt>
                <c:pt idx="591">
                  <c:v>-0.72675235796989435</c:v>
                </c:pt>
                <c:pt idx="592">
                  <c:v>0.41246668570144596</c:v>
                </c:pt>
                <c:pt idx="593">
                  <c:v>0.69727144661928109</c:v>
                </c:pt>
                <c:pt idx="594">
                  <c:v>0.76847263684873979</c:v>
                </c:pt>
                <c:pt idx="595">
                  <c:v>-0.65555116774043554</c:v>
                </c:pt>
                <c:pt idx="596">
                  <c:v>1.1244785879960337</c:v>
                </c:pt>
                <c:pt idx="597">
                  <c:v>-0.72675235796989435</c:v>
                </c:pt>
                <c:pt idx="598">
                  <c:v>-0.51314878728151803</c:v>
                </c:pt>
                <c:pt idx="599">
                  <c:v>5.6460734554152112E-2</c:v>
                </c:pt>
                <c:pt idx="600">
                  <c:v>0.48366787593090471</c:v>
                </c:pt>
                <c:pt idx="601">
                  <c:v>-0.29954521659314176</c:v>
                </c:pt>
                <c:pt idx="602">
                  <c:v>-1.2963618798055645</c:v>
                </c:pt>
                <c:pt idx="603">
                  <c:v>0.69727144661928109</c:v>
                </c:pt>
                <c:pt idx="604">
                  <c:v>0.19886311501306964</c:v>
                </c:pt>
                <c:pt idx="605">
                  <c:v>0.62607025638982228</c:v>
                </c:pt>
                <c:pt idx="606">
                  <c:v>0.69727144661928109</c:v>
                </c:pt>
                <c:pt idx="607">
                  <c:v>-8.5941645904765426E-2</c:v>
                </c:pt>
                <c:pt idx="608">
                  <c:v>-0.29954521659314176</c:v>
                </c:pt>
                <c:pt idx="609">
                  <c:v>1.4804845391433274</c:v>
                </c:pt>
                <c:pt idx="610">
                  <c:v>0.8396738270781986</c:v>
                </c:pt>
                <c:pt idx="611">
                  <c:v>1.1956797782254924</c:v>
                </c:pt>
                <c:pt idx="612">
                  <c:v>-0.29954521659314176</c:v>
                </c:pt>
                <c:pt idx="613">
                  <c:v>0.8396738270781986</c:v>
                </c:pt>
                <c:pt idx="614">
                  <c:v>0.48366787593090471</c:v>
                </c:pt>
                <c:pt idx="615">
                  <c:v>-8.5941645904765426E-2</c:v>
                </c:pt>
                <c:pt idx="616">
                  <c:v>0.48366787593090471</c:v>
                </c:pt>
                <c:pt idx="617">
                  <c:v>1.6228869196022451</c:v>
                </c:pt>
                <c:pt idx="618">
                  <c:v>0.9108750173076573</c:v>
                </c:pt>
                <c:pt idx="619">
                  <c:v>1.4092833489138687</c:v>
                </c:pt>
                <c:pt idx="620">
                  <c:v>0.48366787593090471</c:v>
                </c:pt>
                <c:pt idx="621">
                  <c:v>-0.37074640682260052</c:v>
                </c:pt>
                <c:pt idx="622">
                  <c:v>-0.65555116774043554</c:v>
                </c:pt>
                <c:pt idx="623">
                  <c:v>0.98207620753711611</c:v>
                </c:pt>
                <c:pt idx="624">
                  <c:v>0.8396738270781986</c:v>
                </c:pt>
                <c:pt idx="625">
                  <c:v>-0.94035592865827067</c:v>
                </c:pt>
                <c:pt idx="626">
                  <c:v>0.62607025638982228</c:v>
                </c:pt>
                <c:pt idx="627">
                  <c:v>-0.51314878728151803</c:v>
                </c:pt>
                <c:pt idx="628">
                  <c:v>0.69727144661928109</c:v>
                </c:pt>
                <c:pt idx="629">
                  <c:v>0.55486906616036347</c:v>
                </c:pt>
                <c:pt idx="630">
                  <c:v>-0.86915473842881186</c:v>
                </c:pt>
                <c:pt idx="631">
                  <c:v>0.76847263684873979</c:v>
                </c:pt>
                <c:pt idx="632">
                  <c:v>0.62607025638982228</c:v>
                </c:pt>
                <c:pt idx="633">
                  <c:v>0.55486906616036347</c:v>
                </c:pt>
                <c:pt idx="634">
                  <c:v>-1.1539594993466469</c:v>
                </c:pt>
                <c:pt idx="635">
                  <c:v>0.55486906616036347</c:v>
                </c:pt>
                <c:pt idx="636">
                  <c:v>0.19886311501306964</c:v>
                </c:pt>
                <c:pt idx="637">
                  <c:v>-1.0115571188877295</c:v>
                </c:pt>
                <c:pt idx="638">
                  <c:v>0.41246668570144596</c:v>
                </c:pt>
                <c:pt idx="639">
                  <c:v>0.8396738270781986</c:v>
                </c:pt>
                <c:pt idx="640">
                  <c:v>1.2668809684549511</c:v>
                </c:pt>
                <c:pt idx="641">
                  <c:v>0.27006430524252845</c:v>
                </c:pt>
                <c:pt idx="642">
                  <c:v>0.69727144661928109</c:v>
                </c:pt>
                <c:pt idx="643">
                  <c:v>0.12766192478361088</c:v>
                </c:pt>
                <c:pt idx="644">
                  <c:v>0.3412654954719872</c:v>
                </c:pt>
                <c:pt idx="645">
                  <c:v>-8.5941645904765426E-2</c:v>
                </c:pt>
                <c:pt idx="646">
                  <c:v>-1.4740455675306659E-2</c:v>
                </c:pt>
                <c:pt idx="647">
                  <c:v>1.1956797782254924</c:v>
                </c:pt>
                <c:pt idx="648">
                  <c:v>-0.29954521659314176</c:v>
                </c:pt>
                <c:pt idx="649">
                  <c:v>1.0532773977665748</c:v>
                </c:pt>
                <c:pt idx="650">
                  <c:v>-0.86915473842881186</c:v>
                </c:pt>
                <c:pt idx="651">
                  <c:v>0.3412654954719872</c:v>
                </c:pt>
                <c:pt idx="652">
                  <c:v>0.8396738270781986</c:v>
                </c:pt>
                <c:pt idx="653">
                  <c:v>1.1244785879960337</c:v>
                </c:pt>
                <c:pt idx="654">
                  <c:v>0.69727144661928109</c:v>
                </c:pt>
                <c:pt idx="655">
                  <c:v>0.19886311501306964</c:v>
                </c:pt>
                <c:pt idx="656">
                  <c:v>0.55486906616036347</c:v>
                </c:pt>
                <c:pt idx="657">
                  <c:v>-0.51314878728151803</c:v>
                </c:pt>
                <c:pt idx="658">
                  <c:v>-0.94035592865827067</c:v>
                </c:pt>
                <c:pt idx="659">
                  <c:v>1.0532773977665748</c:v>
                </c:pt>
                <c:pt idx="660">
                  <c:v>-0.86915473842881186</c:v>
                </c:pt>
                <c:pt idx="661">
                  <c:v>-0.37074640682260052</c:v>
                </c:pt>
                <c:pt idx="662">
                  <c:v>0.3412654954719872</c:v>
                </c:pt>
                <c:pt idx="663">
                  <c:v>5.6460734554152112E-2</c:v>
                </c:pt>
                <c:pt idx="664">
                  <c:v>0.19886311501306964</c:v>
                </c:pt>
                <c:pt idx="665">
                  <c:v>0.62607025638982228</c:v>
                </c:pt>
                <c:pt idx="666">
                  <c:v>1.3380821586844101</c:v>
                </c:pt>
                <c:pt idx="667">
                  <c:v>0.8396738270781986</c:v>
                </c:pt>
                <c:pt idx="668">
                  <c:v>1.4092833489138687</c:v>
                </c:pt>
                <c:pt idx="669">
                  <c:v>-0.79795354819935316</c:v>
                </c:pt>
                <c:pt idx="670">
                  <c:v>0.27006430524252845</c:v>
                </c:pt>
                <c:pt idx="671">
                  <c:v>-0.22834402636368298</c:v>
                </c:pt>
                <c:pt idx="672">
                  <c:v>-0.37074640682260052</c:v>
                </c:pt>
                <c:pt idx="673">
                  <c:v>-1.5099654504939408</c:v>
                </c:pt>
                <c:pt idx="674">
                  <c:v>-1.5099654504939408</c:v>
                </c:pt>
                <c:pt idx="675">
                  <c:v>0.48366787593090471</c:v>
                </c:pt>
                <c:pt idx="676">
                  <c:v>1.3380821586844101</c:v>
                </c:pt>
                <c:pt idx="677">
                  <c:v>-0.72675235796989435</c:v>
                </c:pt>
                <c:pt idx="678">
                  <c:v>-0.79795354819935316</c:v>
                </c:pt>
                <c:pt idx="679">
                  <c:v>0.8396738270781986</c:v>
                </c:pt>
                <c:pt idx="680">
                  <c:v>0.62607025638982228</c:v>
                </c:pt>
                <c:pt idx="681">
                  <c:v>-0.37074640682260052</c:v>
                </c:pt>
                <c:pt idx="682">
                  <c:v>-0.94035592865827067</c:v>
                </c:pt>
                <c:pt idx="683">
                  <c:v>0.3412654954719872</c:v>
                </c:pt>
                <c:pt idx="684">
                  <c:v>-1.5099654504939408</c:v>
                </c:pt>
                <c:pt idx="685">
                  <c:v>0.48366787593090471</c:v>
                </c:pt>
                <c:pt idx="686">
                  <c:v>-0.65555116774043554</c:v>
                </c:pt>
                <c:pt idx="687">
                  <c:v>0.48366787593090471</c:v>
                </c:pt>
                <c:pt idx="688">
                  <c:v>-0.22834402636368298</c:v>
                </c:pt>
                <c:pt idx="689">
                  <c:v>1.6228869196022451</c:v>
                </c:pt>
                <c:pt idx="690">
                  <c:v>0.55486906616036347</c:v>
                </c:pt>
                <c:pt idx="691">
                  <c:v>-0.51314878728151803</c:v>
                </c:pt>
                <c:pt idx="692">
                  <c:v>0.27006430524252845</c:v>
                </c:pt>
                <c:pt idx="693">
                  <c:v>1.7652893000611625</c:v>
                </c:pt>
                <c:pt idx="694">
                  <c:v>1.4092833489138687</c:v>
                </c:pt>
                <c:pt idx="695">
                  <c:v>-8.5941645904765426E-2</c:v>
                </c:pt>
                <c:pt idx="696">
                  <c:v>-1.3675630700350232</c:v>
                </c:pt>
                <c:pt idx="697">
                  <c:v>0.48366787593090471</c:v>
                </c:pt>
                <c:pt idx="698">
                  <c:v>0.76847263684873979</c:v>
                </c:pt>
                <c:pt idx="699">
                  <c:v>-1.5099654504939408</c:v>
                </c:pt>
                <c:pt idx="700">
                  <c:v>-0.44194759705205927</c:v>
                </c:pt>
                <c:pt idx="701">
                  <c:v>-8.5941645904765426E-2</c:v>
                </c:pt>
                <c:pt idx="702">
                  <c:v>0.55486906616036347</c:v>
                </c:pt>
                <c:pt idx="703">
                  <c:v>-0.44194759705205927</c:v>
                </c:pt>
                <c:pt idx="704">
                  <c:v>0.98207620753711611</c:v>
                </c:pt>
                <c:pt idx="705">
                  <c:v>5.6460734554152112E-2</c:v>
                </c:pt>
                <c:pt idx="706">
                  <c:v>-1.5099654504939408</c:v>
                </c:pt>
                <c:pt idx="707">
                  <c:v>0.12766192478361088</c:v>
                </c:pt>
                <c:pt idx="708">
                  <c:v>0.8396738270781986</c:v>
                </c:pt>
                <c:pt idx="709">
                  <c:v>-0.58434997751097684</c:v>
                </c:pt>
                <c:pt idx="710">
                  <c:v>0.19886311501306964</c:v>
                </c:pt>
                <c:pt idx="711">
                  <c:v>-1.1539594993466469</c:v>
                </c:pt>
                <c:pt idx="712">
                  <c:v>-1.0115571188877295</c:v>
                </c:pt>
                <c:pt idx="713">
                  <c:v>-0.94035592865827067</c:v>
                </c:pt>
                <c:pt idx="714">
                  <c:v>0.3412654954719872</c:v>
                </c:pt>
                <c:pt idx="715">
                  <c:v>-0.29954521659314176</c:v>
                </c:pt>
                <c:pt idx="716">
                  <c:v>0.12766192478361088</c:v>
                </c:pt>
                <c:pt idx="717">
                  <c:v>-0.94035592865827067</c:v>
                </c:pt>
                <c:pt idx="718">
                  <c:v>0.76847263684873979</c:v>
                </c:pt>
                <c:pt idx="719">
                  <c:v>-0.58434997751097684</c:v>
                </c:pt>
                <c:pt idx="720">
                  <c:v>1.6940881098317038</c:v>
                </c:pt>
                <c:pt idx="721">
                  <c:v>-0.94035592865827067</c:v>
                </c:pt>
                <c:pt idx="722">
                  <c:v>-8.5941645904765426E-2</c:v>
                </c:pt>
                <c:pt idx="723">
                  <c:v>0.55486906616036347</c:v>
                </c:pt>
                <c:pt idx="724">
                  <c:v>1.2668809684549511</c:v>
                </c:pt>
                <c:pt idx="725">
                  <c:v>1.0532773977665748</c:v>
                </c:pt>
                <c:pt idx="726">
                  <c:v>-0.51314878728151803</c:v>
                </c:pt>
                <c:pt idx="727">
                  <c:v>0.9108750173076573</c:v>
                </c:pt>
                <c:pt idx="728">
                  <c:v>-1.0115571188877295</c:v>
                </c:pt>
                <c:pt idx="729">
                  <c:v>-0.72675235796989435</c:v>
                </c:pt>
                <c:pt idx="730">
                  <c:v>1.1244785879960337</c:v>
                </c:pt>
                <c:pt idx="731">
                  <c:v>0.76847263684873979</c:v>
                </c:pt>
                <c:pt idx="732">
                  <c:v>-0.65555116774043554</c:v>
                </c:pt>
                <c:pt idx="733">
                  <c:v>-0.44194759705205927</c:v>
                </c:pt>
                <c:pt idx="734">
                  <c:v>-1.0115571188877295</c:v>
                </c:pt>
                <c:pt idx="735">
                  <c:v>0.12766192478361088</c:v>
                </c:pt>
                <c:pt idx="736">
                  <c:v>-0.29954521659314176</c:v>
                </c:pt>
                <c:pt idx="737">
                  <c:v>-1.5099654504939408</c:v>
                </c:pt>
                <c:pt idx="738">
                  <c:v>0.3412654954719872</c:v>
                </c:pt>
                <c:pt idx="739">
                  <c:v>0.8396738270781986</c:v>
                </c:pt>
                <c:pt idx="740">
                  <c:v>1.5516857293727864</c:v>
                </c:pt>
                <c:pt idx="741">
                  <c:v>0.3412654954719872</c:v>
                </c:pt>
                <c:pt idx="742">
                  <c:v>1.1244785879960337</c:v>
                </c:pt>
                <c:pt idx="743">
                  <c:v>0.3412654954719872</c:v>
                </c:pt>
                <c:pt idx="744">
                  <c:v>-8.5941645904765426E-2</c:v>
                </c:pt>
                <c:pt idx="745">
                  <c:v>0.98207620753711611</c:v>
                </c:pt>
                <c:pt idx="746">
                  <c:v>-0.51314878728151803</c:v>
                </c:pt>
                <c:pt idx="747">
                  <c:v>0.48366787593090471</c:v>
                </c:pt>
                <c:pt idx="748">
                  <c:v>0.41246668570144596</c:v>
                </c:pt>
                <c:pt idx="749">
                  <c:v>0.12766192478361088</c:v>
                </c:pt>
                <c:pt idx="750">
                  <c:v>1.2668809684549511</c:v>
                </c:pt>
                <c:pt idx="751">
                  <c:v>-0.79795354819935316</c:v>
                </c:pt>
                <c:pt idx="752">
                  <c:v>1.7652893000611625</c:v>
                </c:pt>
                <c:pt idx="753">
                  <c:v>0.62607025638982228</c:v>
                </c:pt>
                <c:pt idx="754">
                  <c:v>0.41246668570144596</c:v>
                </c:pt>
                <c:pt idx="755">
                  <c:v>0.48366787593090471</c:v>
                </c:pt>
                <c:pt idx="756">
                  <c:v>1.0532773977665748</c:v>
                </c:pt>
                <c:pt idx="757">
                  <c:v>0.27006430524252845</c:v>
                </c:pt>
                <c:pt idx="758">
                  <c:v>-8.5941645904765426E-2</c:v>
                </c:pt>
                <c:pt idx="759">
                  <c:v>-0.44194759705205927</c:v>
                </c:pt>
                <c:pt idx="760">
                  <c:v>-0.37074640682260052</c:v>
                </c:pt>
                <c:pt idx="761">
                  <c:v>0.98207620753711611</c:v>
                </c:pt>
                <c:pt idx="762">
                  <c:v>5.6460734554152112E-2</c:v>
                </c:pt>
                <c:pt idx="763">
                  <c:v>-0.1571428361342242</c:v>
                </c:pt>
                <c:pt idx="764">
                  <c:v>0.19886311501306964</c:v>
                </c:pt>
                <c:pt idx="765">
                  <c:v>0.76847263684873979</c:v>
                </c:pt>
                <c:pt idx="766">
                  <c:v>-0.94035592865827067</c:v>
                </c:pt>
                <c:pt idx="767">
                  <c:v>-0.86915473842881186</c:v>
                </c:pt>
                <c:pt idx="768">
                  <c:v>0.76847263684873979</c:v>
                </c:pt>
                <c:pt idx="769">
                  <c:v>-0.51314878728151803</c:v>
                </c:pt>
                <c:pt idx="770">
                  <c:v>-0.58434997751097684</c:v>
                </c:pt>
                <c:pt idx="771">
                  <c:v>1.4092833489138687</c:v>
                </c:pt>
                <c:pt idx="772">
                  <c:v>0.9108750173076573</c:v>
                </c:pt>
                <c:pt idx="773">
                  <c:v>0.12766192478361088</c:v>
                </c:pt>
                <c:pt idx="774">
                  <c:v>0.9108750173076573</c:v>
                </c:pt>
                <c:pt idx="775">
                  <c:v>-0.1571428361342242</c:v>
                </c:pt>
                <c:pt idx="776">
                  <c:v>-0.1571428361342242</c:v>
                </c:pt>
                <c:pt idx="777">
                  <c:v>1.1244785879960337</c:v>
                </c:pt>
                <c:pt idx="778">
                  <c:v>-0.58434997751097684</c:v>
                </c:pt>
                <c:pt idx="779">
                  <c:v>-0.1571428361342242</c:v>
                </c:pt>
                <c:pt idx="780">
                  <c:v>-1.5099654504939408</c:v>
                </c:pt>
                <c:pt idx="781">
                  <c:v>-1.2963618798055645</c:v>
                </c:pt>
                <c:pt idx="782">
                  <c:v>1.3380821586844101</c:v>
                </c:pt>
                <c:pt idx="783">
                  <c:v>-0.37074640682260052</c:v>
                </c:pt>
                <c:pt idx="784">
                  <c:v>-0.29954521659314176</c:v>
                </c:pt>
                <c:pt idx="785">
                  <c:v>-0.94035592865827067</c:v>
                </c:pt>
                <c:pt idx="786">
                  <c:v>-0.72675235796989435</c:v>
                </c:pt>
                <c:pt idx="787">
                  <c:v>-8.5941645904765426E-2</c:v>
                </c:pt>
                <c:pt idx="788">
                  <c:v>0.3412654954719872</c:v>
                </c:pt>
                <c:pt idx="789">
                  <c:v>-0.94035592865827067</c:v>
                </c:pt>
                <c:pt idx="790">
                  <c:v>-0.72675235796989435</c:v>
                </c:pt>
                <c:pt idx="791">
                  <c:v>0.41246668570144596</c:v>
                </c:pt>
                <c:pt idx="792">
                  <c:v>-1.0827583091171882</c:v>
                </c:pt>
                <c:pt idx="793">
                  <c:v>0.55486906616036347</c:v>
                </c:pt>
                <c:pt idx="794">
                  <c:v>-0.58434997751097684</c:v>
                </c:pt>
                <c:pt idx="795">
                  <c:v>0.12766192478361088</c:v>
                </c:pt>
                <c:pt idx="796">
                  <c:v>0.55486906616036347</c:v>
                </c:pt>
                <c:pt idx="797">
                  <c:v>1.4092833489138687</c:v>
                </c:pt>
                <c:pt idx="798">
                  <c:v>0.48366787593090471</c:v>
                </c:pt>
                <c:pt idx="799">
                  <c:v>1.1956797782254924</c:v>
                </c:pt>
                <c:pt idx="800">
                  <c:v>-0.79795354819935316</c:v>
                </c:pt>
                <c:pt idx="801">
                  <c:v>-0.72675235796989435</c:v>
                </c:pt>
                <c:pt idx="802">
                  <c:v>0.12766192478361088</c:v>
                </c:pt>
                <c:pt idx="803">
                  <c:v>0.27006430524252845</c:v>
                </c:pt>
                <c:pt idx="804">
                  <c:v>-0.44194759705205927</c:v>
                </c:pt>
                <c:pt idx="805">
                  <c:v>0.62607025638982228</c:v>
                </c:pt>
                <c:pt idx="806">
                  <c:v>0.3412654954719872</c:v>
                </c:pt>
                <c:pt idx="807">
                  <c:v>-0.29954521659314176</c:v>
                </c:pt>
                <c:pt idx="808">
                  <c:v>0.76847263684873979</c:v>
                </c:pt>
                <c:pt idx="809">
                  <c:v>0.48366787593090471</c:v>
                </c:pt>
                <c:pt idx="810">
                  <c:v>0.9108750173076573</c:v>
                </c:pt>
                <c:pt idx="811">
                  <c:v>-0.51314878728151803</c:v>
                </c:pt>
                <c:pt idx="812">
                  <c:v>1.1244785879960337</c:v>
                </c:pt>
                <c:pt idx="813">
                  <c:v>1.6228869196022451</c:v>
                </c:pt>
                <c:pt idx="814">
                  <c:v>1.1956797782254924</c:v>
                </c:pt>
                <c:pt idx="815">
                  <c:v>0.69727144661928109</c:v>
                </c:pt>
                <c:pt idx="816">
                  <c:v>0.41246668570144596</c:v>
                </c:pt>
                <c:pt idx="817">
                  <c:v>-1.4387642602644821</c:v>
                </c:pt>
                <c:pt idx="818">
                  <c:v>1.4092833489138687</c:v>
                </c:pt>
                <c:pt idx="819">
                  <c:v>-1.3675630700350232</c:v>
                </c:pt>
                <c:pt idx="820">
                  <c:v>0.9108750173076573</c:v>
                </c:pt>
                <c:pt idx="821">
                  <c:v>-1.5099654504939408</c:v>
                </c:pt>
                <c:pt idx="822">
                  <c:v>0.12766192478361088</c:v>
                </c:pt>
                <c:pt idx="823">
                  <c:v>-0.65555116774043554</c:v>
                </c:pt>
                <c:pt idx="824">
                  <c:v>1.2668809684549511</c:v>
                </c:pt>
                <c:pt idx="825">
                  <c:v>-1.4740455675306659E-2</c:v>
                </c:pt>
                <c:pt idx="826">
                  <c:v>-1.3675630700350232</c:v>
                </c:pt>
                <c:pt idx="827">
                  <c:v>0.19886311501306964</c:v>
                </c:pt>
                <c:pt idx="828">
                  <c:v>0.9108750173076573</c:v>
                </c:pt>
                <c:pt idx="829">
                  <c:v>-0.79795354819935316</c:v>
                </c:pt>
                <c:pt idx="830">
                  <c:v>-0.29954521659314176</c:v>
                </c:pt>
                <c:pt idx="831">
                  <c:v>0.27006430524252845</c:v>
                </c:pt>
                <c:pt idx="832">
                  <c:v>0.69727144661928109</c:v>
                </c:pt>
                <c:pt idx="833">
                  <c:v>0.41246668570144596</c:v>
                </c:pt>
                <c:pt idx="834">
                  <c:v>-0.86915473842881186</c:v>
                </c:pt>
                <c:pt idx="835">
                  <c:v>0.98207620753711611</c:v>
                </c:pt>
                <c:pt idx="836">
                  <c:v>0.19886311501306964</c:v>
                </c:pt>
                <c:pt idx="837">
                  <c:v>0.98207620753711611</c:v>
                </c:pt>
                <c:pt idx="838">
                  <c:v>-1.1539594993466469</c:v>
                </c:pt>
                <c:pt idx="839">
                  <c:v>0.27006430524252845</c:v>
                </c:pt>
                <c:pt idx="840">
                  <c:v>0.8396738270781986</c:v>
                </c:pt>
                <c:pt idx="841">
                  <c:v>-0.58434997751097684</c:v>
                </c:pt>
                <c:pt idx="842">
                  <c:v>-1.2251606895761058</c:v>
                </c:pt>
                <c:pt idx="843">
                  <c:v>0.41246668570144596</c:v>
                </c:pt>
                <c:pt idx="844">
                  <c:v>0.12766192478361088</c:v>
                </c:pt>
                <c:pt idx="845">
                  <c:v>5.6460734554152112E-2</c:v>
                </c:pt>
                <c:pt idx="846">
                  <c:v>-1.4740455675306659E-2</c:v>
                </c:pt>
                <c:pt idx="847">
                  <c:v>-0.65555116774043554</c:v>
                </c:pt>
                <c:pt idx="848">
                  <c:v>-0.22834402636368298</c:v>
                </c:pt>
                <c:pt idx="849">
                  <c:v>0.3412654954719872</c:v>
                </c:pt>
                <c:pt idx="850">
                  <c:v>1.7652893000611625</c:v>
                </c:pt>
                <c:pt idx="851">
                  <c:v>0.19886311501306964</c:v>
                </c:pt>
                <c:pt idx="852">
                  <c:v>1.5516857293727864</c:v>
                </c:pt>
                <c:pt idx="853">
                  <c:v>1.1244785879960337</c:v>
                </c:pt>
                <c:pt idx="854">
                  <c:v>-0.94035592865827067</c:v>
                </c:pt>
                <c:pt idx="855">
                  <c:v>0.76847263684873979</c:v>
                </c:pt>
                <c:pt idx="856">
                  <c:v>-0.51314878728151803</c:v>
                </c:pt>
                <c:pt idx="857">
                  <c:v>0.3412654954719872</c:v>
                </c:pt>
                <c:pt idx="858">
                  <c:v>-1.5099654504939408</c:v>
                </c:pt>
                <c:pt idx="859">
                  <c:v>0.9108750173076573</c:v>
                </c:pt>
                <c:pt idx="860">
                  <c:v>-1.2963618798055645</c:v>
                </c:pt>
                <c:pt idx="861">
                  <c:v>-8.5941645904765426E-2</c:v>
                </c:pt>
                <c:pt idx="862">
                  <c:v>-0.72675235796989435</c:v>
                </c:pt>
                <c:pt idx="863">
                  <c:v>-0.79795354819935316</c:v>
                </c:pt>
                <c:pt idx="864">
                  <c:v>-1.2963618798055645</c:v>
                </c:pt>
                <c:pt idx="865">
                  <c:v>-1.4387642602644821</c:v>
                </c:pt>
                <c:pt idx="866">
                  <c:v>0.62607025638982228</c:v>
                </c:pt>
                <c:pt idx="867">
                  <c:v>1.0532773977665748</c:v>
                </c:pt>
                <c:pt idx="868">
                  <c:v>1.6228869196022451</c:v>
                </c:pt>
                <c:pt idx="869">
                  <c:v>0.76847263684873979</c:v>
                </c:pt>
                <c:pt idx="870">
                  <c:v>0.48366787593090471</c:v>
                </c:pt>
                <c:pt idx="871">
                  <c:v>-0.29954521659314176</c:v>
                </c:pt>
                <c:pt idx="872">
                  <c:v>-1.4740455675306659E-2</c:v>
                </c:pt>
                <c:pt idx="873">
                  <c:v>-0.37074640682260052</c:v>
                </c:pt>
                <c:pt idx="874">
                  <c:v>-8.5941645904765426E-2</c:v>
                </c:pt>
                <c:pt idx="875">
                  <c:v>-0.72675235796989435</c:v>
                </c:pt>
                <c:pt idx="876">
                  <c:v>-0.58434997751097684</c:v>
                </c:pt>
                <c:pt idx="877">
                  <c:v>0.48366787593090471</c:v>
                </c:pt>
                <c:pt idx="878">
                  <c:v>-1.4740455675306659E-2</c:v>
                </c:pt>
                <c:pt idx="879">
                  <c:v>-0.72675235796989435</c:v>
                </c:pt>
                <c:pt idx="880">
                  <c:v>0.19886311501306964</c:v>
                </c:pt>
                <c:pt idx="881">
                  <c:v>0.41246668570144596</c:v>
                </c:pt>
                <c:pt idx="882">
                  <c:v>0.69727144661928109</c:v>
                </c:pt>
                <c:pt idx="883">
                  <c:v>-1.0115571188877295</c:v>
                </c:pt>
                <c:pt idx="884">
                  <c:v>-0.79795354819935316</c:v>
                </c:pt>
                <c:pt idx="885">
                  <c:v>-0.44194759705205927</c:v>
                </c:pt>
                <c:pt idx="886">
                  <c:v>-1.4740455675306659E-2</c:v>
                </c:pt>
                <c:pt idx="887">
                  <c:v>1.2668809684549511</c:v>
                </c:pt>
                <c:pt idx="888">
                  <c:v>-0.58434997751097684</c:v>
                </c:pt>
                <c:pt idx="889">
                  <c:v>1.3380821586844101</c:v>
                </c:pt>
                <c:pt idx="890">
                  <c:v>-1.5099654504939408</c:v>
                </c:pt>
                <c:pt idx="891">
                  <c:v>-0.1571428361342242</c:v>
                </c:pt>
                <c:pt idx="892">
                  <c:v>1.7652893000611625</c:v>
                </c:pt>
                <c:pt idx="893">
                  <c:v>-0.37074640682260052</c:v>
                </c:pt>
                <c:pt idx="894">
                  <c:v>-0.29954521659314176</c:v>
                </c:pt>
                <c:pt idx="895">
                  <c:v>-1.1539594993466469</c:v>
                </c:pt>
                <c:pt idx="896">
                  <c:v>1.6940881098317038</c:v>
                </c:pt>
                <c:pt idx="897">
                  <c:v>1.0532773977665748</c:v>
                </c:pt>
                <c:pt idx="898">
                  <c:v>0.76847263684873979</c:v>
                </c:pt>
                <c:pt idx="899">
                  <c:v>-1.0115571188877295</c:v>
                </c:pt>
                <c:pt idx="900">
                  <c:v>0.41246668570144596</c:v>
                </c:pt>
                <c:pt idx="901">
                  <c:v>-0.94035592865827067</c:v>
                </c:pt>
                <c:pt idx="902">
                  <c:v>0.69727144661928109</c:v>
                </c:pt>
                <c:pt idx="903">
                  <c:v>0.62607025638982228</c:v>
                </c:pt>
                <c:pt idx="904">
                  <c:v>-0.65555116774043554</c:v>
                </c:pt>
                <c:pt idx="905">
                  <c:v>0.69727144661928109</c:v>
                </c:pt>
                <c:pt idx="906">
                  <c:v>0.9108750173076573</c:v>
                </c:pt>
                <c:pt idx="907">
                  <c:v>0.27006430524252845</c:v>
                </c:pt>
                <c:pt idx="908">
                  <c:v>5.6460734554152112E-2</c:v>
                </c:pt>
                <c:pt idx="909">
                  <c:v>0.3412654954719872</c:v>
                </c:pt>
                <c:pt idx="910">
                  <c:v>-1.4740455675306659E-2</c:v>
                </c:pt>
                <c:pt idx="911">
                  <c:v>-0.72675235796989435</c:v>
                </c:pt>
                <c:pt idx="912">
                  <c:v>1.1956797782254924</c:v>
                </c:pt>
                <c:pt idx="913">
                  <c:v>-1.1539594993466469</c:v>
                </c:pt>
                <c:pt idx="914">
                  <c:v>-0.1571428361342242</c:v>
                </c:pt>
                <c:pt idx="915">
                  <c:v>0.55486906616036347</c:v>
                </c:pt>
                <c:pt idx="916">
                  <c:v>0.8396738270781986</c:v>
                </c:pt>
                <c:pt idx="917">
                  <c:v>0.3412654954719872</c:v>
                </c:pt>
                <c:pt idx="918">
                  <c:v>-1.2251606895761058</c:v>
                </c:pt>
                <c:pt idx="919">
                  <c:v>0.8396738270781986</c:v>
                </c:pt>
                <c:pt idx="920">
                  <c:v>-1.0115571188877295</c:v>
                </c:pt>
                <c:pt idx="921">
                  <c:v>0.27006430524252845</c:v>
                </c:pt>
                <c:pt idx="922">
                  <c:v>-0.22834402636368298</c:v>
                </c:pt>
                <c:pt idx="923">
                  <c:v>0.9108750173076573</c:v>
                </c:pt>
                <c:pt idx="924">
                  <c:v>1.7652893000611625</c:v>
                </c:pt>
                <c:pt idx="925">
                  <c:v>0.55486906616036347</c:v>
                </c:pt>
                <c:pt idx="926">
                  <c:v>-1.3675630700350232</c:v>
                </c:pt>
                <c:pt idx="927">
                  <c:v>-1.4387642602644821</c:v>
                </c:pt>
                <c:pt idx="928">
                  <c:v>0.19886311501306964</c:v>
                </c:pt>
                <c:pt idx="929">
                  <c:v>1.4092833489138687</c:v>
                </c:pt>
                <c:pt idx="930">
                  <c:v>1.5516857293727864</c:v>
                </c:pt>
                <c:pt idx="931">
                  <c:v>-0.65555116774043554</c:v>
                </c:pt>
                <c:pt idx="932">
                  <c:v>0.48366787593090471</c:v>
                </c:pt>
                <c:pt idx="933">
                  <c:v>-0.22834402636368298</c:v>
                </c:pt>
                <c:pt idx="934">
                  <c:v>0.48366787593090471</c:v>
                </c:pt>
                <c:pt idx="935">
                  <c:v>1.0532773977665748</c:v>
                </c:pt>
                <c:pt idx="936">
                  <c:v>-0.58434997751097684</c:v>
                </c:pt>
                <c:pt idx="937">
                  <c:v>0.27006430524252845</c:v>
                </c:pt>
                <c:pt idx="938">
                  <c:v>1.0532773977665748</c:v>
                </c:pt>
                <c:pt idx="939">
                  <c:v>-0.29954521659314176</c:v>
                </c:pt>
                <c:pt idx="940">
                  <c:v>0.19886311501306964</c:v>
                </c:pt>
                <c:pt idx="941">
                  <c:v>1.4804845391433274</c:v>
                </c:pt>
                <c:pt idx="942">
                  <c:v>-0.65555116774043554</c:v>
                </c:pt>
                <c:pt idx="943">
                  <c:v>-1.1539594993466469</c:v>
                </c:pt>
                <c:pt idx="944">
                  <c:v>0.12766192478361088</c:v>
                </c:pt>
                <c:pt idx="945">
                  <c:v>0.8396738270781986</c:v>
                </c:pt>
                <c:pt idx="946">
                  <c:v>-1.0115571188877295</c:v>
                </c:pt>
                <c:pt idx="947">
                  <c:v>-0.58434997751097684</c:v>
                </c:pt>
                <c:pt idx="948">
                  <c:v>0.55486906616036347</c:v>
                </c:pt>
                <c:pt idx="949">
                  <c:v>-1.2251606895761058</c:v>
                </c:pt>
                <c:pt idx="950">
                  <c:v>0.55486906616036347</c:v>
                </c:pt>
                <c:pt idx="951">
                  <c:v>-8.5941645904765426E-2</c:v>
                </c:pt>
                <c:pt idx="952">
                  <c:v>0.62607025638982228</c:v>
                </c:pt>
                <c:pt idx="953">
                  <c:v>0.98207620753711611</c:v>
                </c:pt>
                <c:pt idx="954">
                  <c:v>0.27006430524252845</c:v>
                </c:pt>
                <c:pt idx="955">
                  <c:v>-1.3675630700350232</c:v>
                </c:pt>
                <c:pt idx="956">
                  <c:v>-1.5099654504939408</c:v>
                </c:pt>
                <c:pt idx="957">
                  <c:v>0.9108750173076573</c:v>
                </c:pt>
                <c:pt idx="958">
                  <c:v>1.6228869196022451</c:v>
                </c:pt>
                <c:pt idx="959">
                  <c:v>-0.79795354819935316</c:v>
                </c:pt>
                <c:pt idx="960">
                  <c:v>1.4092833489138687</c:v>
                </c:pt>
                <c:pt idx="961">
                  <c:v>1.0532773977665748</c:v>
                </c:pt>
                <c:pt idx="962">
                  <c:v>-0.72675235796989435</c:v>
                </c:pt>
                <c:pt idx="963">
                  <c:v>0.76847263684873979</c:v>
                </c:pt>
                <c:pt idx="964">
                  <c:v>1.1244785879960337</c:v>
                </c:pt>
                <c:pt idx="965">
                  <c:v>1.4092833489138687</c:v>
                </c:pt>
                <c:pt idx="966">
                  <c:v>0.98207620753711611</c:v>
                </c:pt>
                <c:pt idx="967">
                  <c:v>0.9108750173076573</c:v>
                </c:pt>
                <c:pt idx="968">
                  <c:v>-0.37074640682260052</c:v>
                </c:pt>
                <c:pt idx="969">
                  <c:v>0.48366787593090471</c:v>
                </c:pt>
                <c:pt idx="970">
                  <c:v>1.4804845391433274</c:v>
                </c:pt>
                <c:pt idx="971">
                  <c:v>5.6460734554152112E-2</c:v>
                </c:pt>
                <c:pt idx="972">
                  <c:v>0.69727144661928109</c:v>
                </c:pt>
                <c:pt idx="973">
                  <c:v>1.7652893000611625</c:v>
                </c:pt>
                <c:pt idx="974">
                  <c:v>-0.1571428361342242</c:v>
                </c:pt>
                <c:pt idx="975">
                  <c:v>-0.65555116774043554</c:v>
                </c:pt>
                <c:pt idx="976">
                  <c:v>1.1244785879960337</c:v>
                </c:pt>
                <c:pt idx="977">
                  <c:v>0.8396738270781986</c:v>
                </c:pt>
                <c:pt idx="978">
                  <c:v>-0.29954521659314176</c:v>
                </c:pt>
                <c:pt idx="979">
                  <c:v>0.76847263684873979</c:v>
                </c:pt>
                <c:pt idx="980">
                  <c:v>1.6940881098317038</c:v>
                </c:pt>
                <c:pt idx="981">
                  <c:v>-0.1571428361342242</c:v>
                </c:pt>
                <c:pt idx="982">
                  <c:v>1.6228869196022451</c:v>
                </c:pt>
                <c:pt idx="983">
                  <c:v>5.6460734554152112E-2</c:v>
                </c:pt>
                <c:pt idx="984">
                  <c:v>0.27006430524252845</c:v>
                </c:pt>
                <c:pt idx="985">
                  <c:v>0.98207620753711611</c:v>
                </c:pt>
                <c:pt idx="986">
                  <c:v>1.0532773977665748</c:v>
                </c:pt>
                <c:pt idx="987">
                  <c:v>0.9108750173076573</c:v>
                </c:pt>
                <c:pt idx="988">
                  <c:v>0.55486906616036347</c:v>
                </c:pt>
                <c:pt idx="989">
                  <c:v>-0.51314878728151803</c:v>
                </c:pt>
                <c:pt idx="990">
                  <c:v>-0.51314878728151803</c:v>
                </c:pt>
                <c:pt idx="991">
                  <c:v>0.12766192478361088</c:v>
                </c:pt>
                <c:pt idx="992">
                  <c:v>-0.65555116774043554</c:v>
                </c:pt>
                <c:pt idx="993">
                  <c:v>-0.51314878728151803</c:v>
                </c:pt>
                <c:pt idx="994">
                  <c:v>5.6460734554152112E-2</c:v>
                </c:pt>
                <c:pt idx="995">
                  <c:v>-0.86915473842881186</c:v>
                </c:pt>
                <c:pt idx="996">
                  <c:v>1.1244785879960337</c:v>
                </c:pt>
                <c:pt idx="997">
                  <c:v>1.4092833489138687</c:v>
                </c:pt>
                <c:pt idx="998">
                  <c:v>-1.0115571188877295</c:v>
                </c:pt>
                <c:pt idx="999">
                  <c:v>-0.22834402636368298</c:v>
                </c:pt>
                <c:pt idx="1000">
                  <c:v>0.55486906616036347</c:v>
                </c:pt>
                <c:pt idx="1001">
                  <c:v>1.1956797782254924</c:v>
                </c:pt>
                <c:pt idx="1002">
                  <c:v>-1.5099654504939408</c:v>
                </c:pt>
                <c:pt idx="1003">
                  <c:v>1.7652893000611625</c:v>
                </c:pt>
                <c:pt idx="1004">
                  <c:v>-1.0827583091171882</c:v>
                </c:pt>
                <c:pt idx="1005">
                  <c:v>0.27006430524252845</c:v>
                </c:pt>
                <c:pt idx="1006">
                  <c:v>0.69727144661928109</c:v>
                </c:pt>
                <c:pt idx="1007">
                  <c:v>-0.86915473842881186</c:v>
                </c:pt>
                <c:pt idx="1008">
                  <c:v>-0.29954521659314176</c:v>
                </c:pt>
                <c:pt idx="1009">
                  <c:v>1.6940881098317038</c:v>
                </c:pt>
                <c:pt idx="1010">
                  <c:v>0.62607025638982228</c:v>
                </c:pt>
                <c:pt idx="1011">
                  <c:v>-0.1571428361342242</c:v>
                </c:pt>
                <c:pt idx="1012">
                  <c:v>-0.44194759705205927</c:v>
                </c:pt>
                <c:pt idx="1013">
                  <c:v>-0.37074640682260052</c:v>
                </c:pt>
                <c:pt idx="1014">
                  <c:v>-0.22834402636368298</c:v>
                </c:pt>
                <c:pt idx="1015">
                  <c:v>-1.1539594993466469</c:v>
                </c:pt>
                <c:pt idx="1016">
                  <c:v>0.62607025638982228</c:v>
                </c:pt>
                <c:pt idx="1017">
                  <c:v>1.1956797782254924</c:v>
                </c:pt>
                <c:pt idx="1018">
                  <c:v>0.69727144661928109</c:v>
                </c:pt>
                <c:pt idx="1019">
                  <c:v>-0.58434997751097684</c:v>
                </c:pt>
                <c:pt idx="1020">
                  <c:v>0.98207620753711611</c:v>
                </c:pt>
                <c:pt idx="1021">
                  <c:v>-1.0827583091171882</c:v>
                </c:pt>
                <c:pt idx="1022">
                  <c:v>1.4092833489138687</c:v>
                </c:pt>
                <c:pt idx="1023">
                  <c:v>-0.65555116774043554</c:v>
                </c:pt>
                <c:pt idx="1024">
                  <c:v>1.5516857293727864</c:v>
                </c:pt>
                <c:pt idx="1025">
                  <c:v>-0.29954521659314176</c:v>
                </c:pt>
                <c:pt idx="1026">
                  <c:v>0.48366787593090471</c:v>
                </c:pt>
                <c:pt idx="1027">
                  <c:v>-0.44194759705205927</c:v>
                </c:pt>
                <c:pt idx="1028">
                  <c:v>-1.1539594993466469</c:v>
                </c:pt>
                <c:pt idx="1029">
                  <c:v>-8.5941645904765426E-2</c:v>
                </c:pt>
                <c:pt idx="1030">
                  <c:v>-1.2251606895761058</c:v>
                </c:pt>
                <c:pt idx="1031">
                  <c:v>-0.94035592865827067</c:v>
                </c:pt>
                <c:pt idx="1032">
                  <c:v>-0.86915473842881186</c:v>
                </c:pt>
                <c:pt idx="1033">
                  <c:v>1.6940881098317038</c:v>
                </c:pt>
                <c:pt idx="1034">
                  <c:v>1.4092833489138687</c:v>
                </c:pt>
                <c:pt idx="1035">
                  <c:v>0.41246668570144596</c:v>
                </c:pt>
                <c:pt idx="1036">
                  <c:v>0.27006430524252845</c:v>
                </c:pt>
                <c:pt idx="1037">
                  <c:v>-1.4740455675306659E-2</c:v>
                </c:pt>
                <c:pt idx="1038">
                  <c:v>-0.44194759705205927</c:v>
                </c:pt>
                <c:pt idx="1039">
                  <c:v>1.0532773977665748</c:v>
                </c:pt>
                <c:pt idx="1040">
                  <c:v>-0.22834402636368298</c:v>
                </c:pt>
                <c:pt idx="1041">
                  <c:v>-1.1539594993466469</c:v>
                </c:pt>
                <c:pt idx="1042">
                  <c:v>0.98207620753711611</c:v>
                </c:pt>
                <c:pt idx="1043">
                  <c:v>-0.79795354819935316</c:v>
                </c:pt>
                <c:pt idx="1044">
                  <c:v>0.76847263684873979</c:v>
                </c:pt>
                <c:pt idx="1045">
                  <c:v>0.12766192478361088</c:v>
                </c:pt>
                <c:pt idx="1046">
                  <c:v>0.9108750173076573</c:v>
                </c:pt>
                <c:pt idx="1047">
                  <c:v>-1.4387642602644821</c:v>
                </c:pt>
                <c:pt idx="1048">
                  <c:v>-8.5941645904765426E-2</c:v>
                </c:pt>
                <c:pt idx="1049">
                  <c:v>0.41246668570144596</c:v>
                </c:pt>
                <c:pt idx="1050">
                  <c:v>0.8396738270781986</c:v>
                </c:pt>
                <c:pt idx="1051">
                  <c:v>1.1244785879960337</c:v>
                </c:pt>
                <c:pt idx="1052">
                  <c:v>0.41246668570144596</c:v>
                </c:pt>
                <c:pt idx="1053">
                  <c:v>0.48366787593090471</c:v>
                </c:pt>
                <c:pt idx="1054">
                  <c:v>-0.58434997751097684</c:v>
                </c:pt>
                <c:pt idx="1055">
                  <c:v>0.9108750173076573</c:v>
                </c:pt>
                <c:pt idx="1056">
                  <c:v>0.76847263684873979</c:v>
                </c:pt>
                <c:pt idx="1057">
                  <c:v>-1.4387642602644821</c:v>
                </c:pt>
                <c:pt idx="1058">
                  <c:v>-1.0115571188877295</c:v>
                </c:pt>
                <c:pt idx="1059">
                  <c:v>-0.58434997751097684</c:v>
                </c:pt>
                <c:pt idx="1060">
                  <c:v>0.62607025638982228</c:v>
                </c:pt>
                <c:pt idx="1061">
                  <c:v>0.55486906616036347</c:v>
                </c:pt>
                <c:pt idx="1062">
                  <c:v>-1.3675630700350232</c:v>
                </c:pt>
                <c:pt idx="1063">
                  <c:v>5.6460734554152112E-2</c:v>
                </c:pt>
                <c:pt idx="1064">
                  <c:v>-0.94035592865827067</c:v>
                </c:pt>
                <c:pt idx="1065">
                  <c:v>0.69727144661928109</c:v>
                </c:pt>
                <c:pt idx="1066">
                  <c:v>0.62607025638982228</c:v>
                </c:pt>
                <c:pt idx="1067">
                  <c:v>0.9108750173076573</c:v>
                </c:pt>
                <c:pt idx="1068">
                  <c:v>-1.4740455675306659E-2</c:v>
                </c:pt>
                <c:pt idx="1069">
                  <c:v>-1.2963618798055645</c:v>
                </c:pt>
                <c:pt idx="1070">
                  <c:v>0.69727144661928109</c:v>
                </c:pt>
                <c:pt idx="1071">
                  <c:v>-0.1571428361342242</c:v>
                </c:pt>
                <c:pt idx="1072">
                  <c:v>1.1956797782254924</c:v>
                </c:pt>
                <c:pt idx="1073">
                  <c:v>-0.44194759705205927</c:v>
                </c:pt>
                <c:pt idx="1074">
                  <c:v>1.2668809684549511</c:v>
                </c:pt>
                <c:pt idx="1075">
                  <c:v>-1.0827583091171882</c:v>
                </c:pt>
                <c:pt idx="1076">
                  <c:v>-0.44194759705205927</c:v>
                </c:pt>
                <c:pt idx="1077">
                  <c:v>-1.0115571188877295</c:v>
                </c:pt>
                <c:pt idx="1078">
                  <c:v>-0.22834402636368298</c:v>
                </c:pt>
                <c:pt idx="1079">
                  <c:v>0.48366787593090471</c:v>
                </c:pt>
                <c:pt idx="1080">
                  <c:v>-1.4740455675306659E-2</c:v>
                </c:pt>
                <c:pt idx="1081">
                  <c:v>-1.3675630700350232</c:v>
                </c:pt>
                <c:pt idx="1082">
                  <c:v>1.5516857293727864</c:v>
                </c:pt>
                <c:pt idx="1083">
                  <c:v>-0.72675235796989435</c:v>
                </c:pt>
                <c:pt idx="1084">
                  <c:v>0.76847263684873979</c:v>
                </c:pt>
                <c:pt idx="1085">
                  <c:v>-1.5099654504939408</c:v>
                </c:pt>
                <c:pt idx="1086">
                  <c:v>0.12766192478361088</c:v>
                </c:pt>
                <c:pt idx="1087">
                  <c:v>0.62607025638982228</c:v>
                </c:pt>
                <c:pt idx="1088">
                  <c:v>-0.44194759705205927</c:v>
                </c:pt>
                <c:pt idx="1089">
                  <c:v>5.6460734554152112E-2</c:v>
                </c:pt>
                <c:pt idx="1090">
                  <c:v>0.27006430524252845</c:v>
                </c:pt>
                <c:pt idx="1091">
                  <c:v>-0.51314878728151803</c:v>
                </c:pt>
                <c:pt idx="1092">
                  <c:v>-0.29954521659314176</c:v>
                </c:pt>
                <c:pt idx="1093">
                  <c:v>-1.4387642602644821</c:v>
                </c:pt>
                <c:pt idx="1094">
                  <c:v>0.12766192478361088</c:v>
                </c:pt>
                <c:pt idx="1095">
                  <c:v>0.98207620753711611</c:v>
                </c:pt>
                <c:pt idx="1096">
                  <c:v>1.7652893000611625</c:v>
                </c:pt>
                <c:pt idx="1097">
                  <c:v>-0.79795354819935316</c:v>
                </c:pt>
                <c:pt idx="1098">
                  <c:v>0.41246668570144596</c:v>
                </c:pt>
                <c:pt idx="1099">
                  <c:v>0.98207620753711611</c:v>
                </c:pt>
                <c:pt idx="1100">
                  <c:v>-0.1571428361342242</c:v>
                </c:pt>
                <c:pt idx="1101">
                  <c:v>-0.37074640682260052</c:v>
                </c:pt>
                <c:pt idx="1102">
                  <c:v>-0.29954521659314176</c:v>
                </c:pt>
                <c:pt idx="1103">
                  <c:v>-0.86915473842881186</c:v>
                </c:pt>
                <c:pt idx="1104">
                  <c:v>-1.2251606895761058</c:v>
                </c:pt>
                <c:pt idx="1105">
                  <c:v>-1.4740455675306659E-2</c:v>
                </c:pt>
                <c:pt idx="1106">
                  <c:v>5.6460734554152112E-2</c:v>
                </c:pt>
                <c:pt idx="1107">
                  <c:v>-0.44194759705205927</c:v>
                </c:pt>
                <c:pt idx="1108">
                  <c:v>-1.4387642602644821</c:v>
                </c:pt>
                <c:pt idx="1109">
                  <c:v>0.8396738270781986</c:v>
                </c:pt>
                <c:pt idx="1110">
                  <c:v>0.9108750173076573</c:v>
                </c:pt>
                <c:pt idx="1111">
                  <c:v>5.6460734554152112E-2</c:v>
                </c:pt>
                <c:pt idx="1112">
                  <c:v>-1.4387642602644821</c:v>
                </c:pt>
                <c:pt idx="1113">
                  <c:v>0.8396738270781986</c:v>
                </c:pt>
                <c:pt idx="1114">
                  <c:v>0.98207620753711611</c:v>
                </c:pt>
                <c:pt idx="1115">
                  <c:v>-0.86915473842881186</c:v>
                </c:pt>
                <c:pt idx="1116">
                  <c:v>-1.2963618798055645</c:v>
                </c:pt>
                <c:pt idx="1117">
                  <c:v>0.19886311501306964</c:v>
                </c:pt>
                <c:pt idx="1118">
                  <c:v>-1.4740455675306659E-2</c:v>
                </c:pt>
                <c:pt idx="1119">
                  <c:v>0.3412654954719872</c:v>
                </c:pt>
                <c:pt idx="1120">
                  <c:v>0.55486906616036347</c:v>
                </c:pt>
                <c:pt idx="1121">
                  <c:v>-8.5941645904765426E-2</c:v>
                </c:pt>
                <c:pt idx="1122">
                  <c:v>0.3412654954719872</c:v>
                </c:pt>
                <c:pt idx="1123">
                  <c:v>-1.0115571188877295</c:v>
                </c:pt>
                <c:pt idx="1124">
                  <c:v>-0.22834402636368298</c:v>
                </c:pt>
                <c:pt idx="1125">
                  <c:v>0.41246668570144596</c:v>
                </c:pt>
                <c:pt idx="1126">
                  <c:v>-0.72675235796989435</c:v>
                </c:pt>
                <c:pt idx="1127">
                  <c:v>-0.65555116774043554</c:v>
                </c:pt>
                <c:pt idx="1128">
                  <c:v>-0.79795354819935316</c:v>
                </c:pt>
                <c:pt idx="1129">
                  <c:v>-1.5099654504939408</c:v>
                </c:pt>
                <c:pt idx="1130">
                  <c:v>1.0532773977665748</c:v>
                </c:pt>
                <c:pt idx="1131">
                  <c:v>-0.58434997751097684</c:v>
                </c:pt>
                <c:pt idx="1132">
                  <c:v>0.3412654954719872</c:v>
                </c:pt>
                <c:pt idx="1133">
                  <c:v>0.8396738270781986</c:v>
                </c:pt>
                <c:pt idx="1134">
                  <c:v>-1.2963618798055645</c:v>
                </c:pt>
                <c:pt idx="1135">
                  <c:v>-0.79795354819935316</c:v>
                </c:pt>
                <c:pt idx="1136">
                  <c:v>0.48366787593090471</c:v>
                </c:pt>
                <c:pt idx="1137">
                  <c:v>-0.51314878728151803</c:v>
                </c:pt>
                <c:pt idx="1138">
                  <c:v>-1.2963618798055645</c:v>
                </c:pt>
                <c:pt idx="1139">
                  <c:v>0.55486906616036347</c:v>
                </c:pt>
                <c:pt idx="1140">
                  <c:v>-1.2963618798055645</c:v>
                </c:pt>
                <c:pt idx="1141">
                  <c:v>-0.37074640682260052</c:v>
                </c:pt>
                <c:pt idx="1142">
                  <c:v>0.69727144661928109</c:v>
                </c:pt>
                <c:pt idx="1143">
                  <c:v>5.6460734554152112E-2</c:v>
                </c:pt>
                <c:pt idx="1144">
                  <c:v>-1.4387642602644821</c:v>
                </c:pt>
                <c:pt idx="1145">
                  <c:v>5.6460734554152112E-2</c:v>
                </c:pt>
                <c:pt idx="1146">
                  <c:v>1.2668809684549511</c:v>
                </c:pt>
                <c:pt idx="1147">
                  <c:v>0.69727144661928109</c:v>
                </c:pt>
                <c:pt idx="1148">
                  <c:v>-0.44194759705205927</c:v>
                </c:pt>
                <c:pt idx="1149">
                  <c:v>0.55486906616036347</c:v>
                </c:pt>
                <c:pt idx="1150">
                  <c:v>0.76847263684873979</c:v>
                </c:pt>
                <c:pt idx="1151">
                  <c:v>0.69727144661928109</c:v>
                </c:pt>
                <c:pt idx="1152">
                  <c:v>1.4804845391433274</c:v>
                </c:pt>
                <c:pt idx="1153">
                  <c:v>-0.72675235796989435</c:v>
                </c:pt>
                <c:pt idx="1154">
                  <c:v>-0.29954521659314176</c:v>
                </c:pt>
                <c:pt idx="1155">
                  <c:v>0.98207620753711611</c:v>
                </c:pt>
                <c:pt idx="1156">
                  <c:v>-0.94035592865827067</c:v>
                </c:pt>
                <c:pt idx="1157">
                  <c:v>0.41246668570144596</c:v>
                </c:pt>
                <c:pt idx="1158">
                  <c:v>-1.4740455675306659E-2</c:v>
                </c:pt>
                <c:pt idx="1159">
                  <c:v>-8.5941645904765426E-2</c:v>
                </c:pt>
                <c:pt idx="1160">
                  <c:v>-0.65555116774043554</c:v>
                </c:pt>
                <c:pt idx="1161">
                  <c:v>-0.72675235796989435</c:v>
                </c:pt>
                <c:pt idx="1162">
                  <c:v>-0.65555116774043554</c:v>
                </c:pt>
                <c:pt idx="1163">
                  <c:v>-1.2963618798055645</c:v>
                </c:pt>
                <c:pt idx="1164">
                  <c:v>1.0532773977665748</c:v>
                </c:pt>
                <c:pt idx="1165">
                  <c:v>-0.79795354819935316</c:v>
                </c:pt>
                <c:pt idx="1166">
                  <c:v>-1.4740455675306659E-2</c:v>
                </c:pt>
                <c:pt idx="1167">
                  <c:v>-0.79795354819935316</c:v>
                </c:pt>
                <c:pt idx="1168">
                  <c:v>-0.29954521659314176</c:v>
                </c:pt>
                <c:pt idx="1169">
                  <c:v>0.98207620753711611</c:v>
                </c:pt>
                <c:pt idx="1170">
                  <c:v>0.69727144661928109</c:v>
                </c:pt>
                <c:pt idx="1171">
                  <c:v>-1.0115571188877295</c:v>
                </c:pt>
                <c:pt idx="1172">
                  <c:v>0.3412654954719872</c:v>
                </c:pt>
                <c:pt idx="1173">
                  <c:v>0.27006430524252845</c:v>
                </c:pt>
                <c:pt idx="1174">
                  <c:v>-0.44194759705205927</c:v>
                </c:pt>
                <c:pt idx="1175">
                  <c:v>-1.4387642602644821</c:v>
                </c:pt>
                <c:pt idx="1176">
                  <c:v>1.2668809684549511</c:v>
                </c:pt>
                <c:pt idx="1177">
                  <c:v>-1.4740455675306659E-2</c:v>
                </c:pt>
                <c:pt idx="1178">
                  <c:v>0.48366787593090471</c:v>
                </c:pt>
                <c:pt idx="1179">
                  <c:v>0.8396738270781986</c:v>
                </c:pt>
                <c:pt idx="1180">
                  <c:v>-0.94035592865827067</c:v>
                </c:pt>
                <c:pt idx="1181">
                  <c:v>-0.86915473842881186</c:v>
                </c:pt>
                <c:pt idx="1182">
                  <c:v>-1.4740455675306659E-2</c:v>
                </c:pt>
                <c:pt idx="1183">
                  <c:v>-0.65555116774043554</c:v>
                </c:pt>
                <c:pt idx="1184">
                  <c:v>0.55486906616036347</c:v>
                </c:pt>
                <c:pt idx="1185">
                  <c:v>-1.0115571188877295</c:v>
                </c:pt>
                <c:pt idx="1186">
                  <c:v>0.27006430524252845</c:v>
                </c:pt>
                <c:pt idx="1187">
                  <c:v>-1.4387642602644821</c:v>
                </c:pt>
                <c:pt idx="1188">
                  <c:v>-1.5099654504939408</c:v>
                </c:pt>
                <c:pt idx="1189">
                  <c:v>0.48366787593090471</c:v>
                </c:pt>
                <c:pt idx="1190">
                  <c:v>1.0532773977665748</c:v>
                </c:pt>
                <c:pt idx="1191">
                  <c:v>0.27006430524252845</c:v>
                </c:pt>
                <c:pt idx="1192">
                  <c:v>-1.0115571188877295</c:v>
                </c:pt>
                <c:pt idx="1193">
                  <c:v>1.6940881098317038</c:v>
                </c:pt>
                <c:pt idx="1194">
                  <c:v>-1.5099654504939408</c:v>
                </c:pt>
                <c:pt idx="1195">
                  <c:v>-8.5941645904765426E-2</c:v>
                </c:pt>
                <c:pt idx="1196">
                  <c:v>-0.44194759705205927</c:v>
                </c:pt>
                <c:pt idx="1197">
                  <c:v>0.41246668570144596</c:v>
                </c:pt>
                <c:pt idx="1198">
                  <c:v>-0.65555116774043554</c:v>
                </c:pt>
                <c:pt idx="1199">
                  <c:v>-1.4740455675306659E-2</c:v>
                </c:pt>
                <c:pt idx="1200">
                  <c:v>1.1244785879960337</c:v>
                </c:pt>
                <c:pt idx="1201">
                  <c:v>-0.22834402636368298</c:v>
                </c:pt>
                <c:pt idx="1202">
                  <c:v>-1.1539594993466469</c:v>
                </c:pt>
                <c:pt idx="1203">
                  <c:v>-0.72675235796989435</c:v>
                </c:pt>
                <c:pt idx="1204">
                  <c:v>0.9108750173076573</c:v>
                </c:pt>
                <c:pt idx="1205">
                  <c:v>0.41246668570144596</c:v>
                </c:pt>
                <c:pt idx="1206">
                  <c:v>0.12766192478361088</c:v>
                </c:pt>
                <c:pt idx="1207">
                  <c:v>-0.1571428361342242</c:v>
                </c:pt>
                <c:pt idx="1208">
                  <c:v>-0.65555116774043554</c:v>
                </c:pt>
                <c:pt idx="1209">
                  <c:v>5.6460734554152112E-2</c:v>
                </c:pt>
                <c:pt idx="1210">
                  <c:v>0.12766192478361088</c:v>
                </c:pt>
                <c:pt idx="1211">
                  <c:v>1.0532773977665748</c:v>
                </c:pt>
                <c:pt idx="1212">
                  <c:v>-0.1571428361342242</c:v>
                </c:pt>
                <c:pt idx="1213">
                  <c:v>-1.2251606895761058</c:v>
                </c:pt>
                <c:pt idx="1214">
                  <c:v>-0.79795354819935316</c:v>
                </c:pt>
                <c:pt idx="1215">
                  <c:v>-8.5941645904765426E-2</c:v>
                </c:pt>
                <c:pt idx="1216">
                  <c:v>-1.3675630700350232</c:v>
                </c:pt>
                <c:pt idx="1217">
                  <c:v>-1.0115571188877295</c:v>
                </c:pt>
                <c:pt idx="1218">
                  <c:v>0.19886311501306964</c:v>
                </c:pt>
                <c:pt idx="1219">
                  <c:v>-0.65555116774043554</c:v>
                </c:pt>
                <c:pt idx="1220">
                  <c:v>-1.1539594993466469</c:v>
                </c:pt>
                <c:pt idx="1221">
                  <c:v>1.4804845391433274</c:v>
                </c:pt>
                <c:pt idx="1222">
                  <c:v>-0.86915473842881186</c:v>
                </c:pt>
                <c:pt idx="1223">
                  <c:v>0.62607025638982228</c:v>
                </c:pt>
                <c:pt idx="1224">
                  <c:v>-0.86915473842881186</c:v>
                </c:pt>
                <c:pt idx="1225">
                  <c:v>-1.0827583091171882</c:v>
                </c:pt>
                <c:pt idx="1226">
                  <c:v>0.19886311501306964</c:v>
                </c:pt>
                <c:pt idx="1227">
                  <c:v>-1.5099654504939408</c:v>
                </c:pt>
                <c:pt idx="1228">
                  <c:v>-0.44194759705205927</c:v>
                </c:pt>
                <c:pt idx="1229">
                  <c:v>1.7652893000611625</c:v>
                </c:pt>
                <c:pt idx="1230">
                  <c:v>1.3380821586844101</c:v>
                </c:pt>
                <c:pt idx="1231">
                  <c:v>0.98207620753711611</c:v>
                </c:pt>
                <c:pt idx="1232">
                  <c:v>0.19886311501306964</c:v>
                </c:pt>
                <c:pt idx="1233">
                  <c:v>-1.5099654504939408</c:v>
                </c:pt>
                <c:pt idx="1234">
                  <c:v>0.9108750173076573</c:v>
                </c:pt>
                <c:pt idx="1235">
                  <c:v>-1.3675630700350232</c:v>
                </c:pt>
                <c:pt idx="1236">
                  <c:v>1.7652893000611625</c:v>
                </c:pt>
                <c:pt idx="1237">
                  <c:v>-1.2963618798055645</c:v>
                </c:pt>
                <c:pt idx="1238">
                  <c:v>-0.44194759705205927</c:v>
                </c:pt>
                <c:pt idx="1239">
                  <c:v>-1.1539594993466469</c:v>
                </c:pt>
                <c:pt idx="1240">
                  <c:v>1.6940881098317038</c:v>
                </c:pt>
                <c:pt idx="1241">
                  <c:v>-1.4387642602644821</c:v>
                </c:pt>
                <c:pt idx="1242">
                  <c:v>-0.94035592865827067</c:v>
                </c:pt>
                <c:pt idx="1243">
                  <c:v>-1.3675630700350232</c:v>
                </c:pt>
                <c:pt idx="1244">
                  <c:v>1.1956797782254924</c:v>
                </c:pt>
                <c:pt idx="1245">
                  <c:v>-8.5941645904765426E-2</c:v>
                </c:pt>
                <c:pt idx="1246">
                  <c:v>-1.5099654504939408</c:v>
                </c:pt>
                <c:pt idx="1247">
                  <c:v>1.5516857293727864</c:v>
                </c:pt>
                <c:pt idx="1248">
                  <c:v>0.19886311501306964</c:v>
                </c:pt>
                <c:pt idx="1249">
                  <c:v>1.4804845391433274</c:v>
                </c:pt>
                <c:pt idx="1250">
                  <c:v>0.48366787593090471</c:v>
                </c:pt>
                <c:pt idx="1251">
                  <c:v>-1.2251606895761058</c:v>
                </c:pt>
                <c:pt idx="1252">
                  <c:v>-1.5099654504939408</c:v>
                </c:pt>
                <c:pt idx="1253">
                  <c:v>-1.4387642602644821</c:v>
                </c:pt>
                <c:pt idx="1254">
                  <c:v>1.2668809684549511</c:v>
                </c:pt>
                <c:pt idx="1255">
                  <c:v>-1.4387642602644821</c:v>
                </c:pt>
                <c:pt idx="1256">
                  <c:v>1.5516857293727864</c:v>
                </c:pt>
                <c:pt idx="1257">
                  <c:v>1.2668809684549511</c:v>
                </c:pt>
                <c:pt idx="1258">
                  <c:v>-0.94035592865827067</c:v>
                </c:pt>
                <c:pt idx="1259">
                  <c:v>0.48366787593090471</c:v>
                </c:pt>
                <c:pt idx="1260">
                  <c:v>0.8396738270781986</c:v>
                </c:pt>
                <c:pt idx="1261">
                  <c:v>-0.58434997751097684</c:v>
                </c:pt>
                <c:pt idx="1262">
                  <c:v>-1.0827583091171882</c:v>
                </c:pt>
                <c:pt idx="1263">
                  <c:v>0.8396738270781986</c:v>
                </c:pt>
                <c:pt idx="1264">
                  <c:v>1.6228869196022451</c:v>
                </c:pt>
                <c:pt idx="1265">
                  <c:v>-1.0115571188877295</c:v>
                </c:pt>
                <c:pt idx="1266">
                  <c:v>-1.4387642602644821</c:v>
                </c:pt>
                <c:pt idx="1267">
                  <c:v>1.4092833489138687</c:v>
                </c:pt>
                <c:pt idx="1268">
                  <c:v>0.41246668570144596</c:v>
                </c:pt>
                <c:pt idx="1269">
                  <c:v>-1.4387642602644821</c:v>
                </c:pt>
                <c:pt idx="1270">
                  <c:v>0.98207620753711611</c:v>
                </c:pt>
                <c:pt idx="1271">
                  <c:v>-1.0827583091171882</c:v>
                </c:pt>
                <c:pt idx="1272">
                  <c:v>-1.0827583091171882</c:v>
                </c:pt>
                <c:pt idx="1273">
                  <c:v>-1.4387642602644821</c:v>
                </c:pt>
                <c:pt idx="1274">
                  <c:v>-1.2251606895761058</c:v>
                </c:pt>
                <c:pt idx="1275">
                  <c:v>-0.44194759705205927</c:v>
                </c:pt>
                <c:pt idx="1276">
                  <c:v>-1.0827583091171882</c:v>
                </c:pt>
                <c:pt idx="1277">
                  <c:v>1.4804845391433274</c:v>
                </c:pt>
                <c:pt idx="1278">
                  <c:v>1.4092833489138687</c:v>
                </c:pt>
                <c:pt idx="1279">
                  <c:v>-0.86915473842881186</c:v>
                </c:pt>
                <c:pt idx="1280">
                  <c:v>-1.0115571188877295</c:v>
                </c:pt>
                <c:pt idx="1281">
                  <c:v>-0.22834402636368298</c:v>
                </c:pt>
                <c:pt idx="1282">
                  <c:v>1.5516857293727864</c:v>
                </c:pt>
                <c:pt idx="1283">
                  <c:v>-1.2963618798055645</c:v>
                </c:pt>
                <c:pt idx="1284">
                  <c:v>1.0532773977665748</c:v>
                </c:pt>
                <c:pt idx="1285">
                  <c:v>-1.4387642602644821</c:v>
                </c:pt>
                <c:pt idx="1286">
                  <c:v>0.69727144661928109</c:v>
                </c:pt>
                <c:pt idx="1287">
                  <c:v>-0.51314878728151803</c:v>
                </c:pt>
                <c:pt idx="1288">
                  <c:v>0.41246668570144596</c:v>
                </c:pt>
                <c:pt idx="1289">
                  <c:v>0.27006430524252845</c:v>
                </c:pt>
                <c:pt idx="1290">
                  <c:v>-1.4387642602644821</c:v>
                </c:pt>
                <c:pt idx="1291">
                  <c:v>-0.37074640682260052</c:v>
                </c:pt>
                <c:pt idx="1292">
                  <c:v>-1.2251606895761058</c:v>
                </c:pt>
                <c:pt idx="1293">
                  <c:v>-0.72675235796989435</c:v>
                </c:pt>
                <c:pt idx="1294">
                  <c:v>-0.37074640682260052</c:v>
                </c:pt>
                <c:pt idx="1295">
                  <c:v>-1.0827583091171882</c:v>
                </c:pt>
                <c:pt idx="1296">
                  <c:v>0.62607025638982228</c:v>
                </c:pt>
                <c:pt idx="1297">
                  <c:v>-1.1539594993466469</c:v>
                </c:pt>
                <c:pt idx="1298">
                  <c:v>-1.5099654504939408</c:v>
                </c:pt>
                <c:pt idx="1299">
                  <c:v>-1.5099654504939408</c:v>
                </c:pt>
                <c:pt idx="1300">
                  <c:v>-0.86915473842881186</c:v>
                </c:pt>
                <c:pt idx="1301">
                  <c:v>1.1956797782254924</c:v>
                </c:pt>
                <c:pt idx="1302">
                  <c:v>-1.1539594993466469</c:v>
                </c:pt>
                <c:pt idx="1303">
                  <c:v>-1.4387642602644821</c:v>
                </c:pt>
                <c:pt idx="1304">
                  <c:v>-0.94035592865827067</c:v>
                </c:pt>
                <c:pt idx="1305">
                  <c:v>-0.58434997751097684</c:v>
                </c:pt>
                <c:pt idx="1306">
                  <c:v>-1.5099654504939408</c:v>
                </c:pt>
                <c:pt idx="1307">
                  <c:v>-1.3675630700350232</c:v>
                </c:pt>
                <c:pt idx="1308">
                  <c:v>1.3380821586844101</c:v>
                </c:pt>
                <c:pt idx="1309">
                  <c:v>1.6940881098317038</c:v>
                </c:pt>
                <c:pt idx="1310">
                  <c:v>-1.4387642602644821</c:v>
                </c:pt>
                <c:pt idx="1311">
                  <c:v>0.9108750173076573</c:v>
                </c:pt>
                <c:pt idx="1312">
                  <c:v>-0.51314878728151803</c:v>
                </c:pt>
                <c:pt idx="1313">
                  <c:v>1.2668809684549511</c:v>
                </c:pt>
                <c:pt idx="1314">
                  <c:v>-1.5099654504939408</c:v>
                </c:pt>
                <c:pt idx="1315">
                  <c:v>0.55486906616036347</c:v>
                </c:pt>
                <c:pt idx="1316">
                  <c:v>-0.72675235796989435</c:v>
                </c:pt>
                <c:pt idx="1317">
                  <c:v>-1.4387642602644821</c:v>
                </c:pt>
                <c:pt idx="1318">
                  <c:v>-1.1539594993466469</c:v>
                </c:pt>
                <c:pt idx="1319">
                  <c:v>-0.51314878728151803</c:v>
                </c:pt>
                <c:pt idx="1320">
                  <c:v>-1.5099654504939408</c:v>
                </c:pt>
                <c:pt idx="1321">
                  <c:v>0.8396738270781986</c:v>
                </c:pt>
                <c:pt idx="1322">
                  <c:v>-1.4387642602644821</c:v>
                </c:pt>
                <c:pt idx="1323">
                  <c:v>-1.5099654504939408</c:v>
                </c:pt>
                <c:pt idx="1324">
                  <c:v>-0.86915473842881186</c:v>
                </c:pt>
                <c:pt idx="1325">
                  <c:v>-1.4387642602644821</c:v>
                </c:pt>
                <c:pt idx="1326">
                  <c:v>-0.94035592865827067</c:v>
                </c:pt>
                <c:pt idx="1327">
                  <c:v>-1.2963618798055645</c:v>
                </c:pt>
                <c:pt idx="1328">
                  <c:v>-1.2963618798055645</c:v>
                </c:pt>
                <c:pt idx="1329">
                  <c:v>-0.94035592865827067</c:v>
                </c:pt>
                <c:pt idx="1330">
                  <c:v>1.2668809684549511</c:v>
                </c:pt>
                <c:pt idx="1331">
                  <c:v>-0.1571428361342242</c:v>
                </c:pt>
                <c:pt idx="1332">
                  <c:v>1.4804845391433274</c:v>
                </c:pt>
                <c:pt idx="1333">
                  <c:v>-1.4740455675306659E-2</c:v>
                </c:pt>
                <c:pt idx="1334">
                  <c:v>0.9108750173076573</c:v>
                </c:pt>
                <c:pt idx="1335">
                  <c:v>-0.29954521659314176</c:v>
                </c:pt>
                <c:pt idx="1336">
                  <c:v>-8.5941645904765426E-2</c:v>
                </c:pt>
                <c:pt idx="1337">
                  <c:v>-0.79795354819935316</c:v>
                </c:pt>
              </c:numCache>
            </c:numRef>
          </c:xVal>
          <c:yVal>
            <c:numRef>
              <c:f>Clean!$T$2:$T$1339</c:f>
              <c:numCache>
                <c:formatCode>General</c:formatCode>
                <c:ptCount val="1338"/>
                <c:pt idx="0">
                  <c:v>-0.80765607854630728</c:v>
                </c:pt>
                <c:pt idx="1">
                  <c:v>-0.72891472808272817</c:v>
                </c:pt>
                <c:pt idx="2">
                  <c:v>0.61296911940076382</c:v>
                </c:pt>
                <c:pt idx="3">
                  <c:v>1.5020902017186768</c:v>
                </c:pt>
                <c:pt idx="4">
                  <c:v>1.5808315521822554</c:v>
                </c:pt>
                <c:pt idx="5">
                  <c:v>0.8762605100133567</c:v>
                </c:pt>
                <c:pt idx="6">
                  <c:v>0.56375577536102739</c:v>
                </c:pt>
                <c:pt idx="7">
                  <c:v>-0.7133305024701444</c:v>
                </c:pt>
                <c:pt idx="8">
                  <c:v>-0.66657782563239443</c:v>
                </c:pt>
                <c:pt idx="9">
                  <c:v>1.0886981117848866</c:v>
                </c:pt>
                <c:pt idx="10">
                  <c:v>0.81392360756302295</c:v>
                </c:pt>
                <c:pt idx="11">
                  <c:v>-0.28927552132774553</c:v>
                </c:pt>
                <c:pt idx="12">
                  <c:v>0.90660873883786031</c:v>
                </c:pt>
                <c:pt idx="13">
                  <c:v>0.79833938195043974</c:v>
                </c:pt>
                <c:pt idx="14">
                  <c:v>1.4996295345166899</c:v>
                </c:pt>
                <c:pt idx="15">
                  <c:v>1.250281924715356</c:v>
                </c:pt>
                <c:pt idx="16">
                  <c:v>-0.56815113755292102</c:v>
                </c:pt>
                <c:pt idx="17">
                  <c:v>1.4479555232749666</c:v>
                </c:pt>
                <c:pt idx="18">
                  <c:v>1.2494617023146943</c:v>
                </c:pt>
                <c:pt idx="19">
                  <c:v>0.15364457502988679</c:v>
                </c:pt>
                <c:pt idx="20">
                  <c:v>-0.85358853298339454</c:v>
                </c:pt>
                <c:pt idx="21">
                  <c:v>-8.9961477966811199E-2</c:v>
                </c:pt>
                <c:pt idx="22">
                  <c:v>-0.44675822225490303</c:v>
                </c:pt>
                <c:pt idx="23">
                  <c:v>2.2408990923921689E-2</c:v>
                </c:pt>
                <c:pt idx="24">
                  <c:v>-0.33930908776814461</c:v>
                </c:pt>
                <c:pt idx="25">
                  <c:v>3.0178611981425729</c:v>
                </c:pt>
                <c:pt idx="26">
                  <c:v>-0.57307247195689426</c:v>
                </c:pt>
                <c:pt idx="27">
                  <c:v>-0.30814063654297774</c:v>
                </c:pt>
                <c:pt idx="28">
                  <c:v>1.1051025597981325</c:v>
                </c:pt>
                <c:pt idx="29">
                  <c:v>-0.68216205124497808</c:v>
                </c:pt>
                <c:pt idx="30">
                  <c:v>-0.30814063654297774</c:v>
                </c:pt>
                <c:pt idx="31">
                  <c:v>-0.42871332944033297</c:v>
                </c:pt>
                <c:pt idx="32">
                  <c:v>0.56375577536102739</c:v>
                </c:pt>
                <c:pt idx="33">
                  <c:v>0.87544028761269399</c:v>
                </c:pt>
                <c:pt idx="34">
                  <c:v>-0.15803993722178039</c:v>
                </c:pt>
                <c:pt idx="35">
                  <c:v>1.7727635939372295</c:v>
                </c:pt>
                <c:pt idx="36">
                  <c:v>-5.9613249142306424E-2</c:v>
                </c:pt>
                <c:pt idx="37">
                  <c:v>1.2494617023146943</c:v>
                </c:pt>
                <c:pt idx="38">
                  <c:v>0.14872324062591291</c:v>
                </c:pt>
                <c:pt idx="39">
                  <c:v>-0.73219561768537722</c:v>
                </c:pt>
                <c:pt idx="40">
                  <c:v>-0.80765607854630728</c:v>
                </c:pt>
                <c:pt idx="41">
                  <c:v>0.61789045380473762</c:v>
                </c:pt>
                <c:pt idx="42">
                  <c:v>0.35049795118883359</c:v>
                </c:pt>
                <c:pt idx="43">
                  <c:v>1.4217084064537731</c:v>
                </c:pt>
                <c:pt idx="44">
                  <c:v>-0.69938672165888605</c:v>
                </c:pt>
                <c:pt idx="45">
                  <c:v>0.18645347105637791</c:v>
                </c:pt>
                <c:pt idx="46">
                  <c:v>0.42431796724843934</c:v>
                </c:pt>
                <c:pt idx="47">
                  <c:v>1.2133719166855541</c:v>
                </c:pt>
                <c:pt idx="48">
                  <c:v>1.8449431651955097</c:v>
                </c:pt>
                <c:pt idx="49">
                  <c:v>-0.64525204321517526</c:v>
                </c:pt>
                <c:pt idx="50">
                  <c:v>1.2133719166855541</c:v>
                </c:pt>
                <c:pt idx="51">
                  <c:v>0.85247406039415008</c:v>
                </c:pt>
                <c:pt idx="52">
                  <c:v>1.5562248801623872</c:v>
                </c:pt>
                <c:pt idx="53">
                  <c:v>-0.89624009781783343</c:v>
                </c:pt>
                <c:pt idx="54">
                  <c:v>8.8026782976903944E-2</c:v>
                </c:pt>
                <c:pt idx="55">
                  <c:v>0.44892463926830756</c:v>
                </c:pt>
                <c:pt idx="56">
                  <c:v>-0.30239907973834174</c:v>
                </c:pt>
                <c:pt idx="57">
                  <c:v>0.68924980266235647</c:v>
                </c:pt>
                <c:pt idx="58">
                  <c:v>-0.66657782563239443</c:v>
                </c:pt>
                <c:pt idx="59">
                  <c:v>0.85247406039415008</c:v>
                </c:pt>
                <c:pt idx="60">
                  <c:v>0.42431796724843934</c:v>
                </c:pt>
                <c:pt idx="61">
                  <c:v>0.34639683918552239</c:v>
                </c:pt>
                <c:pt idx="62">
                  <c:v>1.68664024186769</c:v>
                </c:pt>
                <c:pt idx="63">
                  <c:v>-0.56815113755292102</c:v>
                </c:pt>
                <c:pt idx="64">
                  <c:v>0.99027142370541388</c:v>
                </c:pt>
                <c:pt idx="65">
                  <c:v>-0.30814063654297774</c:v>
                </c:pt>
                <c:pt idx="66">
                  <c:v>0.62937356741400963</c:v>
                </c:pt>
                <c:pt idx="67">
                  <c:v>-0.80765607854630728</c:v>
                </c:pt>
                <c:pt idx="68">
                  <c:v>-0.50253334549993811</c:v>
                </c:pt>
                <c:pt idx="69">
                  <c:v>-0.51073556950656107</c:v>
                </c:pt>
                <c:pt idx="70">
                  <c:v>1.0009343149140231</c:v>
                </c:pt>
                <c:pt idx="71">
                  <c:v>-0.83062230576485063</c:v>
                </c:pt>
                <c:pt idx="72">
                  <c:v>-0.48612889748669286</c:v>
                </c:pt>
                <c:pt idx="73">
                  <c:v>0.7515867051126891</c:v>
                </c:pt>
                <c:pt idx="74">
                  <c:v>1.2494617023146943</c:v>
                </c:pt>
                <c:pt idx="75">
                  <c:v>-0.50253334549993811</c:v>
                </c:pt>
                <c:pt idx="76">
                  <c:v>1.8449431651955097</c:v>
                </c:pt>
                <c:pt idx="77">
                  <c:v>0.43744152565903555</c:v>
                </c:pt>
                <c:pt idx="78">
                  <c:v>0.38330684721532526</c:v>
                </c:pt>
                <c:pt idx="79">
                  <c:v>0.61296911940076382</c:v>
                </c:pt>
                <c:pt idx="80">
                  <c:v>1.375775952016685</c:v>
                </c:pt>
                <c:pt idx="81">
                  <c:v>5.8498776553061876E-2</c:v>
                </c:pt>
                <c:pt idx="82">
                  <c:v>1.2314168095001243</c:v>
                </c:pt>
                <c:pt idx="83">
                  <c:v>0.56375577536102739</c:v>
                </c:pt>
                <c:pt idx="84">
                  <c:v>-1.2040349903894259E-2</c:v>
                </c:pt>
                <c:pt idx="85">
                  <c:v>-0.2458037340926445</c:v>
                </c:pt>
                <c:pt idx="86">
                  <c:v>0.39971129522857113</c:v>
                </c:pt>
                <c:pt idx="87">
                  <c:v>-0.617364481592658</c:v>
                </c:pt>
                <c:pt idx="88">
                  <c:v>-2.6804353115815298E-2</c:v>
                </c:pt>
                <c:pt idx="89">
                  <c:v>0.17497035744710593</c:v>
                </c:pt>
                <c:pt idx="90">
                  <c:v>-0.19905105725489447</c:v>
                </c:pt>
                <c:pt idx="91">
                  <c:v>2.0253920933412117</c:v>
                </c:pt>
                <c:pt idx="92">
                  <c:v>0.39971129522857113</c:v>
                </c:pt>
                <c:pt idx="93">
                  <c:v>-0.16788260602972757</c:v>
                </c:pt>
                <c:pt idx="94">
                  <c:v>-0.17444438523502567</c:v>
                </c:pt>
                <c:pt idx="95">
                  <c:v>1.1051025597981325</c:v>
                </c:pt>
                <c:pt idx="96">
                  <c:v>1.4660004160895366</c:v>
                </c:pt>
                <c:pt idx="97">
                  <c:v>-0.77566740492047825</c:v>
                </c:pt>
                <c:pt idx="98">
                  <c:v>0.32917216877161504</c:v>
                </c:pt>
                <c:pt idx="99">
                  <c:v>-8.9961477966811199E-2</c:v>
                </c:pt>
                <c:pt idx="100">
                  <c:v>-0.14163548920853455</c:v>
                </c:pt>
                <c:pt idx="101">
                  <c:v>0.4399021928610225</c:v>
                </c:pt>
                <c:pt idx="102">
                  <c:v>1.0148780957252821</c:v>
                </c:pt>
                <c:pt idx="103">
                  <c:v>0.31112727595704492</c:v>
                </c:pt>
                <c:pt idx="104">
                  <c:v>0.11263345499677274</c:v>
                </c:pt>
                <c:pt idx="105">
                  <c:v>6.5880778159022685E-2</c:v>
                </c:pt>
                <c:pt idx="106">
                  <c:v>-0.32208441735423665</c:v>
                </c:pt>
                <c:pt idx="107">
                  <c:v>0.36690239920207945</c:v>
                </c:pt>
                <c:pt idx="108">
                  <c:v>-0.9159254354337284</c:v>
                </c:pt>
                <c:pt idx="109">
                  <c:v>-0.9159254354337284</c:v>
                </c:pt>
                <c:pt idx="110">
                  <c:v>2.0893694405928698</c:v>
                </c:pt>
                <c:pt idx="111">
                  <c:v>-0.44839866705622788</c:v>
                </c:pt>
                <c:pt idx="112">
                  <c:v>1.4003826240365544</c:v>
                </c:pt>
                <c:pt idx="113">
                  <c:v>-0.76008317930789449</c:v>
                </c:pt>
                <c:pt idx="114">
                  <c:v>-0.88475698420856153</c:v>
                </c:pt>
                <c:pt idx="115">
                  <c:v>-0.32208441735423665</c:v>
                </c:pt>
                <c:pt idx="116">
                  <c:v>0.49157620410274583</c:v>
                </c:pt>
                <c:pt idx="117">
                  <c:v>-4.3208801129061156E-2</c:v>
                </c:pt>
                <c:pt idx="118">
                  <c:v>0.82622694357295756</c:v>
                </c:pt>
                <c:pt idx="119">
                  <c:v>3.4712326933855793E-2</c:v>
                </c:pt>
                <c:pt idx="120">
                  <c:v>-0.54190402073172794</c:v>
                </c:pt>
                <c:pt idx="121">
                  <c:v>2.223885914301484</c:v>
                </c:pt>
                <c:pt idx="122">
                  <c:v>0.53340754653652256</c:v>
                </c:pt>
                <c:pt idx="123">
                  <c:v>1.1592372382418428</c:v>
                </c:pt>
                <c:pt idx="124">
                  <c:v>0.52766598973188716</c:v>
                </c:pt>
                <c:pt idx="125">
                  <c:v>-0.85358853298339454</c:v>
                </c:pt>
                <c:pt idx="126">
                  <c:v>0.17497035744710593</c:v>
                </c:pt>
                <c:pt idx="127">
                  <c:v>0.90660873883786031</c:v>
                </c:pt>
                <c:pt idx="128">
                  <c:v>1.6103595586060975</c:v>
                </c:pt>
                <c:pt idx="129">
                  <c:v>0.11263345499677274</c:v>
                </c:pt>
                <c:pt idx="130">
                  <c:v>0.92465363165243042</c:v>
                </c:pt>
                <c:pt idx="131">
                  <c:v>0.78275515633785664</c:v>
                </c:pt>
                <c:pt idx="132">
                  <c:v>-0.33930908776814461</c:v>
                </c:pt>
                <c:pt idx="133">
                  <c:v>2.2408990923921689E-2</c:v>
                </c:pt>
                <c:pt idx="134">
                  <c:v>-0.28435418692377162</c:v>
                </c:pt>
                <c:pt idx="135">
                  <c:v>1.748977144318024</c:v>
                </c:pt>
                <c:pt idx="136">
                  <c:v>0.5818006681755975</c:v>
                </c:pt>
                <c:pt idx="137">
                  <c:v>0.33081261357293923</c:v>
                </c:pt>
                <c:pt idx="138">
                  <c:v>-2.6804353115815298E-2</c:v>
                </c:pt>
                <c:pt idx="139">
                  <c:v>-0.2564666253012538</c:v>
                </c:pt>
                <c:pt idx="140">
                  <c:v>-0.62720715040060515</c:v>
                </c:pt>
                <c:pt idx="141">
                  <c:v>0.86067628440077237</c:v>
                </c:pt>
                <c:pt idx="142">
                  <c:v>-0.27287107331449967</c:v>
                </c:pt>
                <c:pt idx="143">
                  <c:v>1.5742697729769572</c:v>
                </c:pt>
                <c:pt idx="144">
                  <c:v>1.3938208448312552</c:v>
                </c:pt>
                <c:pt idx="145">
                  <c:v>-0.87983564980458762</c:v>
                </c:pt>
                <c:pt idx="146">
                  <c:v>0.56375577536102739</c:v>
                </c:pt>
                <c:pt idx="147">
                  <c:v>-0.90034120982114463</c:v>
                </c:pt>
                <c:pt idx="148">
                  <c:v>0.40873374163585618</c:v>
                </c:pt>
                <c:pt idx="149">
                  <c:v>0.38330684721532526</c:v>
                </c:pt>
                <c:pt idx="150">
                  <c:v>-0.33930908776814461</c:v>
                </c:pt>
                <c:pt idx="151">
                  <c:v>1.0558892157583961</c:v>
                </c:pt>
                <c:pt idx="152">
                  <c:v>1.2035292478776065</c:v>
                </c:pt>
                <c:pt idx="153">
                  <c:v>-0.22365772927476266</c:v>
                </c:pt>
                <c:pt idx="154">
                  <c:v>0.79833938195043974</c:v>
                </c:pt>
                <c:pt idx="155">
                  <c:v>1.2346976991027727</c:v>
                </c:pt>
                <c:pt idx="156">
                  <c:v>0.53340754653652256</c:v>
                </c:pt>
                <c:pt idx="157">
                  <c:v>-0.35489331338072777</c:v>
                </c:pt>
                <c:pt idx="158">
                  <c:v>0.37756529041068987</c:v>
                </c:pt>
                <c:pt idx="159">
                  <c:v>7.6543669367631961E-2</c:v>
                </c:pt>
                <c:pt idx="160">
                  <c:v>0.74420470350672951</c:v>
                </c:pt>
                <c:pt idx="161">
                  <c:v>0.49157620410274583</c:v>
                </c:pt>
                <c:pt idx="162">
                  <c:v>8.1465003771605843E-2</c:v>
                </c:pt>
                <c:pt idx="163">
                  <c:v>-0.15803993722178039</c:v>
                </c:pt>
                <c:pt idx="164">
                  <c:v>5.8498776553061876E-2</c:v>
                </c:pt>
                <c:pt idx="165">
                  <c:v>1.8088533795663695</c:v>
                </c:pt>
                <c:pt idx="166">
                  <c:v>-0.54190402073172794</c:v>
                </c:pt>
                <c:pt idx="167">
                  <c:v>0.69007002506301807</c:v>
                </c:pt>
                <c:pt idx="168">
                  <c:v>2.3100092663710234</c:v>
                </c:pt>
                <c:pt idx="169">
                  <c:v>1.7727635939372295</c:v>
                </c:pt>
                <c:pt idx="170">
                  <c:v>-0.47956711828139476</c:v>
                </c:pt>
                <c:pt idx="171">
                  <c:v>1.6087191138047732</c:v>
                </c:pt>
                <c:pt idx="172">
                  <c:v>-0.28927552132774553</c:v>
                </c:pt>
                <c:pt idx="173">
                  <c:v>1.6398875650299396</c:v>
                </c:pt>
                <c:pt idx="174">
                  <c:v>1.1051025597981325</c:v>
                </c:pt>
                <c:pt idx="175">
                  <c:v>0.77701359953322002</c:v>
                </c:pt>
                <c:pt idx="176">
                  <c:v>1.577550662579607</c:v>
                </c:pt>
                <c:pt idx="177">
                  <c:v>-0.66329693602974538</c:v>
                </c:pt>
                <c:pt idx="178">
                  <c:v>-0.76008317930789449</c:v>
                </c:pt>
                <c:pt idx="179">
                  <c:v>1.4824048641027825</c:v>
                </c:pt>
                <c:pt idx="180">
                  <c:v>0.95418163807627243</c:v>
                </c:pt>
                <c:pt idx="181">
                  <c:v>1.4996295345166899</c:v>
                </c:pt>
                <c:pt idx="182">
                  <c:v>1.718628915493519</c:v>
                </c:pt>
                <c:pt idx="183">
                  <c:v>1.0321027661391895</c:v>
                </c:pt>
                <c:pt idx="184">
                  <c:v>-0.12195015159263964</c:v>
                </c:pt>
                <c:pt idx="185">
                  <c:v>1.8268982723809397</c:v>
                </c:pt>
                <c:pt idx="186">
                  <c:v>-0.50253334549993811</c:v>
                </c:pt>
                <c:pt idx="187">
                  <c:v>0.39971129522857113</c:v>
                </c:pt>
                <c:pt idx="188">
                  <c:v>0.87051895320872008</c:v>
                </c:pt>
                <c:pt idx="189">
                  <c:v>-0.68134182884431538</c:v>
                </c:pt>
                <c:pt idx="190">
                  <c:v>-8.5860365963499455E-2</c:v>
                </c:pt>
                <c:pt idx="191">
                  <c:v>0.13067834781134283</c:v>
                </c:pt>
                <c:pt idx="192">
                  <c:v>7.6543669367631961E-2</c:v>
                </c:pt>
                <c:pt idx="193">
                  <c:v>0.39971129522857113</c:v>
                </c:pt>
                <c:pt idx="194">
                  <c:v>0.13724012701664093</c:v>
                </c:pt>
                <c:pt idx="195">
                  <c:v>-0.38606176460589464</c:v>
                </c:pt>
                <c:pt idx="196">
                  <c:v>7.1622334963658676E-2</c:v>
                </c:pt>
                <c:pt idx="197">
                  <c:v>-2.7624575516477415E-2</c:v>
                </c:pt>
                <c:pt idx="198">
                  <c:v>-0.17444438523502567</c:v>
                </c:pt>
                <c:pt idx="199">
                  <c:v>-0.42051110543371001</c:v>
                </c:pt>
                <c:pt idx="200">
                  <c:v>-0.86343120179134236</c:v>
                </c:pt>
                <c:pt idx="201">
                  <c:v>1.0870576669835623</c:v>
                </c:pt>
                <c:pt idx="202">
                  <c:v>0.90824918363918572</c:v>
                </c:pt>
                <c:pt idx="203">
                  <c:v>1.4495959680762909</c:v>
                </c:pt>
                <c:pt idx="204">
                  <c:v>0.23730725989743914</c:v>
                </c:pt>
                <c:pt idx="205">
                  <c:v>2.187796128672344</c:v>
                </c:pt>
                <c:pt idx="206">
                  <c:v>1.5742697729769572</c:v>
                </c:pt>
                <c:pt idx="207">
                  <c:v>1.0148780957252821</c:v>
                </c:pt>
                <c:pt idx="208">
                  <c:v>0.72780025549348359</c:v>
                </c:pt>
                <c:pt idx="209">
                  <c:v>0.54571088254645728</c:v>
                </c:pt>
                <c:pt idx="210">
                  <c:v>-0.40410665742046475</c:v>
                </c:pt>
                <c:pt idx="211">
                  <c:v>-0.9290489938443246</c:v>
                </c:pt>
                <c:pt idx="212">
                  <c:v>0.41611574324181699</c:v>
                </c:pt>
                <c:pt idx="213">
                  <c:v>1.3938208448312552</c:v>
                </c:pt>
                <c:pt idx="214">
                  <c:v>0.76060915151997421</c:v>
                </c:pt>
                <c:pt idx="215">
                  <c:v>-0.51893779351318403</c:v>
                </c:pt>
                <c:pt idx="216">
                  <c:v>-0.19412972285092059</c:v>
                </c:pt>
                <c:pt idx="217">
                  <c:v>1.5619664369670236</c:v>
                </c:pt>
                <c:pt idx="218">
                  <c:v>1.520135094533247</c:v>
                </c:pt>
                <c:pt idx="219">
                  <c:v>-0.7814089617251142</c:v>
                </c:pt>
                <c:pt idx="220">
                  <c:v>1.613640448208747</c:v>
                </c:pt>
                <c:pt idx="221">
                  <c:v>0.78029448913586963</c:v>
                </c:pt>
                <c:pt idx="222">
                  <c:v>1.5562248801623872</c:v>
                </c:pt>
                <c:pt idx="223">
                  <c:v>-0.12195015159263964</c:v>
                </c:pt>
                <c:pt idx="224">
                  <c:v>0.65808135143718904</c:v>
                </c:pt>
                <c:pt idx="225">
                  <c:v>1.0148780957252821</c:v>
                </c:pt>
                <c:pt idx="226">
                  <c:v>-0.79781340973835946</c:v>
                </c:pt>
                <c:pt idx="227">
                  <c:v>-0.17444438523502567</c:v>
                </c:pt>
                <c:pt idx="228">
                  <c:v>-0.50253334549993811</c:v>
                </c:pt>
                <c:pt idx="229">
                  <c:v>1.0394847677451502</c:v>
                </c:pt>
                <c:pt idx="230">
                  <c:v>0.64577801542725555</c:v>
                </c:pt>
                <c:pt idx="231">
                  <c:v>0.15364457502988679</c:v>
                </c:pt>
                <c:pt idx="232">
                  <c:v>-0.44839866705622788</c:v>
                </c:pt>
                <c:pt idx="233">
                  <c:v>-0.29255641093039458</c:v>
                </c:pt>
                <c:pt idx="234">
                  <c:v>-0.79781340973835946</c:v>
                </c:pt>
                <c:pt idx="235">
                  <c:v>-0.9159254354337284</c:v>
                </c:pt>
                <c:pt idx="236">
                  <c:v>-0.6977462768575613</c:v>
                </c:pt>
                <c:pt idx="237">
                  <c:v>-0.28927552132774553</c:v>
                </c:pt>
                <c:pt idx="238">
                  <c:v>0.18481302625505311</c:v>
                </c:pt>
                <c:pt idx="239">
                  <c:v>1.4479555232749666</c:v>
                </c:pt>
                <c:pt idx="240">
                  <c:v>0.22090281188419328</c:v>
                </c:pt>
                <c:pt idx="241">
                  <c:v>1.9671563028941905</c:v>
                </c:pt>
                <c:pt idx="242">
                  <c:v>0.1282176806093559</c:v>
                </c:pt>
                <c:pt idx="243">
                  <c:v>-0.76008317930789449</c:v>
                </c:pt>
                <c:pt idx="244">
                  <c:v>-0.27697218531781082</c:v>
                </c:pt>
                <c:pt idx="245">
                  <c:v>-0.13671415480456126</c:v>
                </c:pt>
                <c:pt idx="246">
                  <c:v>0.50962109691731705</c:v>
                </c:pt>
                <c:pt idx="247">
                  <c:v>3.4712326933855793E-2</c:v>
                </c:pt>
                <c:pt idx="248">
                  <c:v>0.88856384602329019</c:v>
                </c:pt>
                <c:pt idx="249">
                  <c:v>-0.14163548920853455</c:v>
                </c:pt>
                <c:pt idx="250">
                  <c:v>9.458856218220206E-2</c:v>
                </c:pt>
                <c:pt idx="251">
                  <c:v>-0.12523104119528927</c:v>
                </c:pt>
                <c:pt idx="252">
                  <c:v>1.577550662579607</c:v>
                </c:pt>
                <c:pt idx="253">
                  <c:v>-6.7815473148929356E-2</c:v>
                </c:pt>
                <c:pt idx="254">
                  <c:v>0.56375577536102739</c:v>
                </c:pt>
                <c:pt idx="255">
                  <c:v>-5.8793026741644307E-2</c:v>
                </c:pt>
                <c:pt idx="256">
                  <c:v>-1.2040349903894259E-2</c:v>
                </c:pt>
                <c:pt idx="257">
                  <c:v>1.7120671362882209</c:v>
                </c:pt>
                <c:pt idx="258">
                  <c:v>-0.4016459902184778</c:v>
                </c:pt>
                <c:pt idx="259">
                  <c:v>-0.74449895369531127</c:v>
                </c:pt>
                <c:pt idx="260">
                  <c:v>1.5923146657915273</c:v>
                </c:pt>
                <c:pt idx="261">
                  <c:v>1.8449431651955097</c:v>
                </c:pt>
                <c:pt idx="262">
                  <c:v>-0.58455558556616627</c:v>
                </c:pt>
                <c:pt idx="263">
                  <c:v>0.68924980266235647</c:v>
                </c:pt>
                <c:pt idx="264">
                  <c:v>-5.9613249142306424E-2</c:v>
                </c:pt>
                <c:pt idx="265">
                  <c:v>-0.43691555344695587</c:v>
                </c:pt>
                <c:pt idx="266">
                  <c:v>0.47353131128817577</c:v>
                </c:pt>
                <c:pt idx="267">
                  <c:v>1.3905399552286066</c:v>
                </c:pt>
                <c:pt idx="268">
                  <c:v>-0.9159254354337284</c:v>
                </c:pt>
                <c:pt idx="269">
                  <c:v>-0.87983564980458762</c:v>
                </c:pt>
                <c:pt idx="270">
                  <c:v>0.61789045380473762</c:v>
                </c:pt>
                <c:pt idx="271">
                  <c:v>-5.8793026741644307E-2</c:v>
                </c:pt>
                <c:pt idx="272">
                  <c:v>0.40135174002989538</c:v>
                </c:pt>
                <c:pt idx="273">
                  <c:v>0.43744152565903555</c:v>
                </c:pt>
                <c:pt idx="274">
                  <c:v>1.5020902017186768</c:v>
                </c:pt>
                <c:pt idx="275">
                  <c:v>-0.48284800788404381</c:v>
                </c:pt>
                <c:pt idx="276">
                  <c:v>1.1871247998643606</c:v>
                </c:pt>
                <c:pt idx="277">
                  <c:v>-2.6804353115815298E-2</c:v>
                </c:pt>
                <c:pt idx="278">
                  <c:v>0.43252019125506169</c:v>
                </c:pt>
                <c:pt idx="279">
                  <c:v>-4.3208801129061156E-2</c:v>
                </c:pt>
                <c:pt idx="280">
                  <c:v>0.43744152565903555</c:v>
                </c:pt>
                <c:pt idx="281">
                  <c:v>-0.90034120982114463</c:v>
                </c:pt>
                <c:pt idx="282">
                  <c:v>-0.74449895369531127</c:v>
                </c:pt>
                <c:pt idx="283">
                  <c:v>-0.48284800788404381</c:v>
                </c:pt>
                <c:pt idx="284">
                  <c:v>3.6855222322816696</c:v>
                </c:pt>
                <c:pt idx="285">
                  <c:v>1.3396861663875448</c:v>
                </c:pt>
                <c:pt idx="286">
                  <c:v>0.47107064408618882</c:v>
                </c:pt>
                <c:pt idx="287">
                  <c:v>0.36198106479810555</c:v>
                </c:pt>
                <c:pt idx="288">
                  <c:v>0.44892463926830756</c:v>
                </c:pt>
                <c:pt idx="289">
                  <c:v>0.20613880867227283</c:v>
                </c:pt>
                <c:pt idx="290">
                  <c:v>1.0148780957252821</c:v>
                </c:pt>
                <c:pt idx="291">
                  <c:v>-0.79781340973835946</c:v>
                </c:pt>
                <c:pt idx="292">
                  <c:v>-0.29255641093039458</c:v>
                </c:pt>
                <c:pt idx="293">
                  <c:v>-0.79125163053306136</c:v>
                </c:pt>
                <c:pt idx="294">
                  <c:v>-0.38606176460589464</c:v>
                </c:pt>
                <c:pt idx="295">
                  <c:v>0.67366557704977337</c:v>
                </c:pt>
                <c:pt idx="296">
                  <c:v>0.54899177214910577</c:v>
                </c:pt>
                <c:pt idx="297">
                  <c:v>0.37756529041068987</c:v>
                </c:pt>
                <c:pt idx="298">
                  <c:v>-0.47956711828139476</c:v>
                </c:pt>
                <c:pt idx="299">
                  <c:v>-0.60424092318206113</c:v>
                </c:pt>
                <c:pt idx="300">
                  <c:v>0.82950783317560606</c:v>
                </c:pt>
                <c:pt idx="301">
                  <c:v>-0.27697218531781082</c:v>
                </c:pt>
                <c:pt idx="302">
                  <c:v>-0.83800430737081144</c:v>
                </c:pt>
                <c:pt idx="303">
                  <c:v>-0.90034120982114463</c:v>
                </c:pt>
                <c:pt idx="304">
                  <c:v>1.4528768576789404</c:v>
                </c:pt>
                <c:pt idx="305">
                  <c:v>-0.16788260602972757</c:v>
                </c:pt>
                <c:pt idx="306">
                  <c:v>0.4399021928610225</c:v>
                </c:pt>
                <c:pt idx="307">
                  <c:v>-0.33930908776814461</c:v>
                </c:pt>
                <c:pt idx="308">
                  <c:v>-0.6977462768575613</c:v>
                </c:pt>
                <c:pt idx="309">
                  <c:v>-1.2040349903894259E-2</c:v>
                </c:pt>
                <c:pt idx="310">
                  <c:v>0.23730725989743914</c:v>
                </c:pt>
                <c:pt idx="311">
                  <c:v>-0.66657782563239443</c:v>
                </c:pt>
                <c:pt idx="312">
                  <c:v>-0.10554570357939436</c:v>
                </c:pt>
                <c:pt idx="313">
                  <c:v>-0.51073556950656107</c:v>
                </c:pt>
                <c:pt idx="314">
                  <c:v>-0.72891472808272817</c:v>
                </c:pt>
                <c:pt idx="315">
                  <c:v>0.25289148551002233</c:v>
                </c:pt>
                <c:pt idx="316">
                  <c:v>-0.49515134389397791</c:v>
                </c:pt>
                <c:pt idx="317">
                  <c:v>8.1465003771605843E-2</c:v>
                </c:pt>
                <c:pt idx="318">
                  <c:v>-0.10554570357939436</c:v>
                </c:pt>
                <c:pt idx="319">
                  <c:v>-0.46398289266881104</c:v>
                </c:pt>
                <c:pt idx="320">
                  <c:v>1.1100238942021063</c:v>
                </c:pt>
                <c:pt idx="321">
                  <c:v>0.37756529041068987</c:v>
                </c:pt>
                <c:pt idx="322">
                  <c:v>0.736002479500106</c:v>
                </c:pt>
                <c:pt idx="323">
                  <c:v>-0.82242008175822823</c:v>
                </c:pt>
                <c:pt idx="324">
                  <c:v>-0.15229838041714441</c:v>
                </c:pt>
                <c:pt idx="325">
                  <c:v>-2.7624575516477415E-2</c:v>
                </c:pt>
                <c:pt idx="326">
                  <c:v>-0.90034120982114463</c:v>
                </c:pt>
                <c:pt idx="327">
                  <c:v>0.81392360756302295</c:v>
                </c:pt>
                <c:pt idx="328">
                  <c:v>-7.4377252354227472E-2</c:v>
                </c:pt>
                <c:pt idx="329">
                  <c:v>0.79833938195043974</c:v>
                </c:pt>
                <c:pt idx="330">
                  <c:v>-2.7624575516477415E-2</c:v>
                </c:pt>
                <c:pt idx="331">
                  <c:v>-0.57307247195689426</c:v>
                </c:pt>
                <c:pt idx="332">
                  <c:v>-1.2040349903894259E-2</c:v>
                </c:pt>
                <c:pt idx="333">
                  <c:v>0.1593861318345228</c:v>
                </c:pt>
                <c:pt idx="334">
                  <c:v>-0.30814063654297774</c:v>
                </c:pt>
                <c:pt idx="335">
                  <c:v>-0.76008317930789449</c:v>
                </c:pt>
                <c:pt idx="336">
                  <c:v>1.5619664369670236</c:v>
                </c:pt>
                <c:pt idx="337">
                  <c:v>0.50223909531135624</c:v>
                </c:pt>
                <c:pt idx="338">
                  <c:v>0.45548641847360566</c:v>
                </c:pt>
                <c:pt idx="339">
                  <c:v>-0.6977462768575613</c:v>
                </c:pt>
                <c:pt idx="340">
                  <c:v>3.4712326933855793E-2</c:v>
                </c:pt>
                <c:pt idx="341">
                  <c:v>-0.27697218531781082</c:v>
                </c:pt>
                <c:pt idx="342">
                  <c:v>1.1879450222650234</c:v>
                </c:pt>
                <c:pt idx="343">
                  <c:v>0.19055458305968909</c:v>
                </c:pt>
                <c:pt idx="344">
                  <c:v>-0.29255641093039458</c:v>
                </c:pt>
                <c:pt idx="345">
                  <c:v>1.0165185405266062</c:v>
                </c:pt>
                <c:pt idx="346">
                  <c:v>0.84509205878818927</c:v>
                </c:pt>
                <c:pt idx="347">
                  <c:v>0.96976586368885676</c:v>
                </c:pt>
                <c:pt idx="348">
                  <c:v>-0.79125163053306136</c:v>
                </c:pt>
                <c:pt idx="349">
                  <c:v>0.61132867459943951</c:v>
                </c:pt>
                <c:pt idx="350">
                  <c:v>0.11263345499677274</c:v>
                </c:pt>
                <c:pt idx="351">
                  <c:v>0.34639683918552239</c:v>
                </c:pt>
                <c:pt idx="352">
                  <c:v>-0.41723021583106096</c:v>
                </c:pt>
                <c:pt idx="353">
                  <c:v>-0.10554570357939436</c:v>
                </c:pt>
                <c:pt idx="354">
                  <c:v>0.84509205878818927</c:v>
                </c:pt>
                <c:pt idx="355">
                  <c:v>9.7049229384189001E-2</c:v>
                </c:pt>
                <c:pt idx="356">
                  <c:v>-0.61982514879464434</c:v>
                </c:pt>
                <c:pt idx="357">
                  <c:v>-0.85358853298339454</c:v>
                </c:pt>
                <c:pt idx="358">
                  <c:v>1.2658661503279403</c:v>
                </c:pt>
                <c:pt idx="359">
                  <c:v>-0.49515134389397791</c:v>
                </c:pt>
                <c:pt idx="360">
                  <c:v>9.7049229384189001E-2</c:v>
                </c:pt>
                <c:pt idx="361">
                  <c:v>0.14380190622193906</c:v>
                </c:pt>
                <c:pt idx="362">
                  <c:v>-0.12112992919197751</c:v>
                </c:pt>
                <c:pt idx="363">
                  <c:v>-0.9159254354337284</c:v>
                </c:pt>
                <c:pt idx="364">
                  <c:v>0.51782332092393946</c:v>
                </c:pt>
                <c:pt idx="365">
                  <c:v>0.20613880867227283</c:v>
                </c:pt>
                <c:pt idx="366">
                  <c:v>0.95418163807627243</c:v>
                </c:pt>
                <c:pt idx="367">
                  <c:v>-0.12112992919197751</c:v>
                </c:pt>
                <c:pt idx="368">
                  <c:v>0.33081261357293923</c:v>
                </c:pt>
                <c:pt idx="369">
                  <c:v>0.96976586368885676</c:v>
                </c:pt>
                <c:pt idx="370">
                  <c:v>0.23730725989743914</c:v>
                </c:pt>
                <c:pt idx="371">
                  <c:v>6.5880778159022685E-2</c:v>
                </c:pt>
                <c:pt idx="372">
                  <c:v>-0.4016459902184778</c:v>
                </c:pt>
                <c:pt idx="373">
                  <c:v>0.62691290021202273</c:v>
                </c:pt>
                <c:pt idx="374">
                  <c:v>-0.15229838041714441</c:v>
                </c:pt>
                <c:pt idx="375">
                  <c:v>-0.65099360001981121</c:v>
                </c:pt>
                <c:pt idx="376">
                  <c:v>8.1465003771605843E-2</c:v>
                </c:pt>
                <c:pt idx="377">
                  <c:v>-0.66657782563239443</c:v>
                </c:pt>
                <c:pt idx="378">
                  <c:v>-0.26138795970522766</c:v>
                </c:pt>
                <c:pt idx="379">
                  <c:v>0.48665486969877314</c:v>
                </c:pt>
                <c:pt idx="380">
                  <c:v>0.20613880867227283</c:v>
                </c:pt>
                <c:pt idx="381">
                  <c:v>1.0321027661391895</c:v>
                </c:pt>
                <c:pt idx="382">
                  <c:v>-0.54190402073172794</c:v>
                </c:pt>
                <c:pt idx="383">
                  <c:v>-0.38606176460589464</c:v>
                </c:pt>
                <c:pt idx="384">
                  <c:v>-0.60424092318206113</c:v>
                </c:pt>
                <c:pt idx="385">
                  <c:v>-0.38606176460589464</c:v>
                </c:pt>
                <c:pt idx="386">
                  <c:v>1.3593715040034404</c:v>
                </c:pt>
                <c:pt idx="387">
                  <c:v>-0.29255641093039458</c:v>
                </c:pt>
                <c:pt idx="388">
                  <c:v>-0.35489331338072777</c:v>
                </c:pt>
                <c:pt idx="389">
                  <c:v>0.79833938195043974</c:v>
                </c:pt>
                <c:pt idx="390">
                  <c:v>-0.61982514879464434</c:v>
                </c:pt>
                <c:pt idx="391">
                  <c:v>-0.61982514879464434</c:v>
                </c:pt>
                <c:pt idx="392">
                  <c:v>-0.43281444144364473</c:v>
                </c:pt>
                <c:pt idx="393">
                  <c:v>-4.3208801129061156E-2</c:v>
                </c:pt>
                <c:pt idx="394">
                  <c:v>0.29964416234777291</c:v>
                </c:pt>
                <c:pt idx="395">
                  <c:v>-0.10554570357939436</c:v>
                </c:pt>
                <c:pt idx="396">
                  <c:v>-0.26138795970522766</c:v>
                </c:pt>
                <c:pt idx="397">
                  <c:v>-0.45332000146020174</c:v>
                </c:pt>
                <c:pt idx="398">
                  <c:v>-0.71743161447345616</c:v>
                </c:pt>
                <c:pt idx="399">
                  <c:v>1.8810329508246511</c:v>
                </c:pt>
                <c:pt idx="400">
                  <c:v>0.76060915151997421</c:v>
                </c:pt>
                <c:pt idx="401">
                  <c:v>0.80982249555971175</c:v>
                </c:pt>
                <c:pt idx="402">
                  <c:v>1.515213760129273</c:v>
                </c:pt>
                <c:pt idx="403">
                  <c:v>0.61789045380473762</c:v>
                </c:pt>
                <c:pt idx="404">
                  <c:v>0.7261598106921594</c:v>
                </c:pt>
                <c:pt idx="405">
                  <c:v>-0.38770220940721889</c:v>
                </c:pt>
                <c:pt idx="406">
                  <c:v>-0.90034120982114463</c:v>
                </c:pt>
                <c:pt idx="407">
                  <c:v>0.79833938195043974</c:v>
                </c:pt>
                <c:pt idx="408">
                  <c:v>1.0148780957252821</c:v>
                </c:pt>
                <c:pt idx="409">
                  <c:v>1.1543159038378701</c:v>
                </c:pt>
                <c:pt idx="410">
                  <c:v>0.88856384602329019</c:v>
                </c:pt>
                <c:pt idx="411">
                  <c:v>0.67858691145374606</c:v>
                </c:pt>
                <c:pt idx="412">
                  <c:v>-0.47956711828139476</c:v>
                </c:pt>
                <c:pt idx="413">
                  <c:v>0.19055458305968909</c:v>
                </c:pt>
                <c:pt idx="414">
                  <c:v>-0.48612889748669286</c:v>
                </c:pt>
                <c:pt idx="415">
                  <c:v>0.12083567900339508</c:v>
                </c:pt>
                <c:pt idx="416">
                  <c:v>2.2408990923921689E-2</c:v>
                </c:pt>
                <c:pt idx="417">
                  <c:v>1.5562248801623872</c:v>
                </c:pt>
                <c:pt idx="418">
                  <c:v>3.5438757086888968E-3</c:v>
                </c:pt>
                <c:pt idx="419">
                  <c:v>0.52766598973188716</c:v>
                </c:pt>
                <c:pt idx="420">
                  <c:v>0.85247406039415008</c:v>
                </c:pt>
                <c:pt idx="421">
                  <c:v>0.46532908728155342</c:v>
                </c:pt>
                <c:pt idx="422">
                  <c:v>-0.10882659318204341</c:v>
                </c:pt>
                <c:pt idx="423">
                  <c:v>-0.35489331338072777</c:v>
                </c:pt>
                <c:pt idx="424">
                  <c:v>1.2133719166855541</c:v>
                </c:pt>
                <c:pt idx="425">
                  <c:v>0.61296911940076382</c:v>
                </c:pt>
                <c:pt idx="426">
                  <c:v>-6.7815473148929356E-2</c:v>
                </c:pt>
                <c:pt idx="427">
                  <c:v>2.7471878059240189</c:v>
                </c:pt>
                <c:pt idx="428">
                  <c:v>2.548693984963748</c:v>
                </c:pt>
                <c:pt idx="429">
                  <c:v>0.40135174002989538</c:v>
                </c:pt>
                <c:pt idx="430">
                  <c:v>0.47107064408618882</c:v>
                </c:pt>
                <c:pt idx="431">
                  <c:v>-0.6977462768575613</c:v>
                </c:pt>
                <c:pt idx="432">
                  <c:v>0.22172303428485599</c:v>
                </c:pt>
                <c:pt idx="433">
                  <c:v>1.2133719166855541</c:v>
                </c:pt>
                <c:pt idx="434">
                  <c:v>1.2675065951292646</c:v>
                </c:pt>
                <c:pt idx="435">
                  <c:v>-0.24826440129463145</c:v>
                </c:pt>
                <c:pt idx="436">
                  <c:v>0.56457599776168887</c:v>
                </c:pt>
                <c:pt idx="437">
                  <c:v>-0.69938672165888605</c:v>
                </c:pt>
                <c:pt idx="438">
                  <c:v>-0.46480311506947375</c:v>
                </c:pt>
                <c:pt idx="439">
                  <c:v>1.2314168095001243</c:v>
                </c:pt>
                <c:pt idx="440">
                  <c:v>1.8990778436392213</c:v>
                </c:pt>
                <c:pt idx="441">
                  <c:v>-0.13999504440721031</c:v>
                </c:pt>
                <c:pt idx="442">
                  <c:v>0.29308238314247481</c:v>
                </c:pt>
                <c:pt idx="443">
                  <c:v>1.9128101321272635E-2</c:v>
                </c:pt>
                <c:pt idx="444">
                  <c:v>0.79833938195043974</c:v>
                </c:pt>
                <c:pt idx="445">
                  <c:v>0.40135174002989538</c:v>
                </c:pt>
                <c:pt idx="446">
                  <c:v>-0.27697218531781082</c:v>
                </c:pt>
                <c:pt idx="447">
                  <c:v>1.682539129864379</c:v>
                </c:pt>
                <c:pt idx="448">
                  <c:v>0.17497035744710593</c:v>
                </c:pt>
                <c:pt idx="449">
                  <c:v>0.33409350317558889</c:v>
                </c:pt>
                <c:pt idx="450">
                  <c:v>0.74420470350672951</c:v>
                </c:pt>
                <c:pt idx="451">
                  <c:v>3.5438757086888968E-3</c:v>
                </c:pt>
                <c:pt idx="452">
                  <c:v>3.8813438937166961E-2</c:v>
                </c:pt>
                <c:pt idx="453">
                  <c:v>0.16676813344048302</c:v>
                </c:pt>
                <c:pt idx="454">
                  <c:v>0.90660873883786031</c:v>
                </c:pt>
                <c:pt idx="455">
                  <c:v>0.12083567900339508</c:v>
                </c:pt>
                <c:pt idx="456">
                  <c:v>0.35049795118883359</c:v>
                </c:pt>
                <c:pt idx="457">
                  <c:v>2.3321552711889058</c:v>
                </c:pt>
                <c:pt idx="458">
                  <c:v>-0.13999504440721031</c:v>
                </c:pt>
                <c:pt idx="459">
                  <c:v>-0.13671415480456126</c:v>
                </c:pt>
                <c:pt idx="460">
                  <c:v>-0.55174668953967509</c:v>
                </c:pt>
                <c:pt idx="461">
                  <c:v>6.5880778159022685E-2</c:v>
                </c:pt>
                <c:pt idx="462">
                  <c:v>-0.59111736477146493</c:v>
                </c:pt>
                <c:pt idx="463">
                  <c:v>0.69499135946699186</c:v>
                </c:pt>
                <c:pt idx="464">
                  <c:v>-4.9770580334359264E-2</c:v>
                </c:pt>
                <c:pt idx="465">
                  <c:v>-0.46972444947344699</c:v>
                </c:pt>
                <c:pt idx="466">
                  <c:v>-7.6017697155552288E-2</c:v>
                </c:pt>
                <c:pt idx="467">
                  <c:v>-0.65099360001981121</c:v>
                </c:pt>
                <c:pt idx="468">
                  <c:v>0.20613880867227283</c:v>
                </c:pt>
                <c:pt idx="469">
                  <c:v>0.94105807966567623</c:v>
                </c:pt>
                <c:pt idx="470">
                  <c:v>0.98535008930143997</c:v>
                </c:pt>
                <c:pt idx="471">
                  <c:v>0.74420470350672951</c:v>
                </c:pt>
                <c:pt idx="472">
                  <c:v>-0.43691555344695587</c:v>
                </c:pt>
                <c:pt idx="473">
                  <c:v>1.1411923454272728</c:v>
                </c:pt>
                <c:pt idx="474">
                  <c:v>-0.43281444144364473</c:v>
                </c:pt>
                <c:pt idx="475">
                  <c:v>-0.44675822225490303</c:v>
                </c:pt>
                <c:pt idx="476">
                  <c:v>0.11263345499677274</c:v>
                </c:pt>
                <c:pt idx="477">
                  <c:v>-0.62720715040060515</c:v>
                </c:pt>
                <c:pt idx="478">
                  <c:v>-0.41723021583106096</c:v>
                </c:pt>
                <c:pt idx="479">
                  <c:v>1.0009343149140231</c:v>
                </c:pt>
                <c:pt idx="480">
                  <c:v>-0.8617907569900175</c:v>
                </c:pt>
                <c:pt idx="481">
                  <c:v>0.51454243132128985</c:v>
                </c:pt>
                <c:pt idx="482">
                  <c:v>0.93859741246368933</c:v>
                </c:pt>
                <c:pt idx="483">
                  <c:v>0.26847571112260549</c:v>
                </c:pt>
                <c:pt idx="484">
                  <c:v>0.34639683918552239</c:v>
                </c:pt>
                <c:pt idx="485">
                  <c:v>-0.65099360001981121</c:v>
                </c:pt>
                <c:pt idx="486">
                  <c:v>-0.37457865099662269</c:v>
                </c:pt>
                <c:pt idx="487">
                  <c:v>-0.38606176460589464</c:v>
                </c:pt>
                <c:pt idx="488">
                  <c:v>-0.38770220940721889</c:v>
                </c:pt>
                <c:pt idx="489">
                  <c:v>-0.75352140010259638</c:v>
                </c:pt>
                <c:pt idx="490">
                  <c:v>1.8810329508246511</c:v>
                </c:pt>
                <c:pt idx="491">
                  <c:v>1.2191134734901896</c:v>
                </c:pt>
                <c:pt idx="492">
                  <c:v>-7.4377252354227472E-2</c:v>
                </c:pt>
                <c:pt idx="493">
                  <c:v>0.97878831009614187</c:v>
                </c:pt>
                <c:pt idx="494">
                  <c:v>7.6543669367631961E-2</c:v>
                </c:pt>
                <c:pt idx="495">
                  <c:v>0.83442916757957997</c:v>
                </c:pt>
                <c:pt idx="496">
                  <c:v>-0.58455558556616627</c:v>
                </c:pt>
                <c:pt idx="497">
                  <c:v>-0.50253334549993811</c:v>
                </c:pt>
                <c:pt idx="498">
                  <c:v>-0.74449895369531127</c:v>
                </c:pt>
                <c:pt idx="499">
                  <c:v>-0.43281444144364473</c:v>
                </c:pt>
                <c:pt idx="500">
                  <c:v>-0.28435418692377162</c:v>
                </c:pt>
                <c:pt idx="501">
                  <c:v>0.5801602233742732</c:v>
                </c:pt>
                <c:pt idx="502">
                  <c:v>-0.46398289266881104</c:v>
                </c:pt>
                <c:pt idx="503">
                  <c:v>2.2408990923921689E-2</c:v>
                </c:pt>
                <c:pt idx="504">
                  <c:v>0.70483402827493968</c:v>
                </c:pt>
                <c:pt idx="505">
                  <c:v>0.88856384602329019</c:v>
                </c:pt>
                <c:pt idx="506">
                  <c:v>-0.76008317930789449</c:v>
                </c:pt>
                <c:pt idx="507">
                  <c:v>-2.7624575516477415E-2</c:v>
                </c:pt>
                <c:pt idx="508">
                  <c:v>3.5952977682088183</c:v>
                </c:pt>
                <c:pt idx="509">
                  <c:v>1.718628915493519</c:v>
                </c:pt>
                <c:pt idx="510">
                  <c:v>1.0509678813544223</c:v>
                </c:pt>
                <c:pt idx="511">
                  <c:v>0.83442916757957997</c:v>
                </c:pt>
                <c:pt idx="512">
                  <c:v>1.9827405285067736</c:v>
                </c:pt>
                <c:pt idx="513">
                  <c:v>-0.54190402073172794</c:v>
                </c:pt>
                <c:pt idx="514">
                  <c:v>-0.35653375818205257</c:v>
                </c:pt>
                <c:pt idx="515">
                  <c:v>-0.88475698420856153</c:v>
                </c:pt>
                <c:pt idx="516">
                  <c:v>-0.83800430737081144</c:v>
                </c:pt>
                <c:pt idx="517">
                  <c:v>0.64577801542725555</c:v>
                </c:pt>
                <c:pt idx="518">
                  <c:v>0.48665486969877314</c:v>
                </c:pt>
                <c:pt idx="519">
                  <c:v>-0.12112992919197751</c:v>
                </c:pt>
                <c:pt idx="520">
                  <c:v>0.92465363165243042</c:v>
                </c:pt>
                <c:pt idx="521">
                  <c:v>-0.77566740492047825</c:v>
                </c:pt>
                <c:pt idx="522">
                  <c:v>-0.7133305024701444</c:v>
                </c:pt>
                <c:pt idx="523">
                  <c:v>0.48665486969877314</c:v>
                </c:pt>
                <c:pt idx="524">
                  <c:v>1.1100238942021063</c:v>
                </c:pt>
                <c:pt idx="525">
                  <c:v>0.19055458305968909</c:v>
                </c:pt>
                <c:pt idx="526">
                  <c:v>-0.66657782563239443</c:v>
                </c:pt>
                <c:pt idx="527">
                  <c:v>0.90742896123852301</c:v>
                </c:pt>
                <c:pt idx="528">
                  <c:v>-0.29255641093039458</c:v>
                </c:pt>
                <c:pt idx="529">
                  <c:v>-0.88475698420856153</c:v>
                </c:pt>
                <c:pt idx="530">
                  <c:v>-0.51073556950656107</c:v>
                </c:pt>
                <c:pt idx="531">
                  <c:v>-0.33930908776814461</c:v>
                </c:pt>
                <c:pt idx="532">
                  <c:v>0.33081261357293923</c:v>
                </c:pt>
                <c:pt idx="533">
                  <c:v>8.1465003771605843E-2</c:v>
                </c:pt>
                <c:pt idx="534">
                  <c:v>0.11263345499677274</c:v>
                </c:pt>
                <c:pt idx="535">
                  <c:v>1.6243033394173563</c:v>
                </c:pt>
                <c:pt idx="536">
                  <c:v>-0.72891472808272817</c:v>
                </c:pt>
                <c:pt idx="537">
                  <c:v>0.28405993673518976</c:v>
                </c:pt>
                <c:pt idx="538">
                  <c:v>-0.6977462768575613</c:v>
                </c:pt>
                <c:pt idx="539">
                  <c:v>-0.18346683164231073</c:v>
                </c:pt>
                <c:pt idx="540">
                  <c:v>-0.37047753899331093</c:v>
                </c:pt>
                <c:pt idx="541">
                  <c:v>0.67366557704977337</c:v>
                </c:pt>
                <c:pt idx="542">
                  <c:v>-8.9961477966811199E-2</c:v>
                </c:pt>
                <c:pt idx="543">
                  <c:v>1.7645613699306071</c:v>
                </c:pt>
                <c:pt idx="544">
                  <c:v>0.51782332092393946</c:v>
                </c:pt>
                <c:pt idx="545">
                  <c:v>-0.54190402073172794</c:v>
                </c:pt>
                <c:pt idx="546">
                  <c:v>0.48665486969877314</c:v>
                </c:pt>
                <c:pt idx="547">
                  <c:v>-0.83800430737081144</c:v>
                </c:pt>
                <c:pt idx="548">
                  <c:v>-0.38606176460589464</c:v>
                </c:pt>
                <c:pt idx="549">
                  <c:v>-0.37047753899331093</c:v>
                </c:pt>
                <c:pt idx="550">
                  <c:v>-0.63540937440722811</c:v>
                </c:pt>
                <c:pt idx="551">
                  <c:v>0.98535008930143997</c:v>
                </c:pt>
                <c:pt idx="552">
                  <c:v>1.4684610832915237</c:v>
                </c:pt>
                <c:pt idx="553">
                  <c:v>-0.86917275859597831</c:v>
                </c:pt>
                <c:pt idx="554">
                  <c:v>-0.49515134389397791</c:v>
                </c:pt>
                <c:pt idx="555">
                  <c:v>0.26847571112260549</c:v>
                </c:pt>
                <c:pt idx="556">
                  <c:v>1.0321027661391895</c:v>
                </c:pt>
                <c:pt idx="557">
                  <c:v>0.51782332092393946</c:v>
                </c:pt>
                <c:pt idx="558">
                  <c:v>-0.46398289266881104</c:v>
                </c:pt>
                <c:pt idx="559">
                  <c:v>0.84509205878818927</c:v>
                </c:pt>
                <c:pt idx="560">
                  <c:v>0.64249712582460583</c:v>
                </c:pt>
                <c:pt idx="561">
                  <c:v>-0.38606176460589464</c:v>
                </c:pt>
                <c:pt idx="562">
                  <c:v>0.56457599776168887</c:v>
                </c:pt>
                <c:pt idx="563">
                  <c:v>-0.21463528286747763</c:v>
                </c:pt>
                <c:pt idx="564">
                  <c:v>3.4712326933855793E-2</c:v>
                </c:pt>
                <c:pt idx="565">
                  <c:v>9.7049229384189001E-2</c:v>
                </c:pt>
                <c:pt idx="566">
                  <c:v>-0.49515134389397791</c:v>
                </c:pt>
                <c:pt idx="567">
                  <c:v>0.53340754653652256</c:v>
                </c:pt>
                <c:pt idx="568">
                  <c:v>-0.80683585614564457</c:v>
                </c:pt>
                <c:pt idx="569">
                  <c:v>-0.7133305024701444</c:v>
                </c:pt>
                <c:pt idx="570">
                  <c:v>-0.77566740492047825</c:v>
                </c:pt>
                <c:pt idx="571">
                  <c:v>1.9128101321272635E-2</c:v>
                </c:pt>
                <c:pt idx="572">
                  <c:v>0.2848801591358513</c:v>
                </c:pt>
                <c:pt idx="573">
                  <c:v>1.0476869917517726</c:v>
                </c:pt>
                <c:pt idx="574">
                  <c:v>-0.61982514879464434</c:v>
                </c:pt>
                <c:pt idx="575">
                  <c:v>-0.51893779351318403</c:v>
                </c:pt>
                <c:pt idx="576">
                  <c:v>-0.37129776139397364</c:v>
                </c:pt>
                <c:pt idx="577">
                  <c:v>0.29964416234777291</c:v>
                </c:pt>
                <c:pt idx="578">
                  <c:v>-0.37129776139397364</c:v>
                </c:pt>
                <c:pt idx="579">
                  <c:v>-0.85358853298339454</c:v>
                </c:pt>
                <c:pt idx="580">
                  <c:v>1.4660004160895366</c:v>
                </c:pt>
                <c:pt idx="581">
                  <c:v>0.67858691145374606</c:v>
                </c:pt>
                <c:pt idx="582">
                  <c:v>-0.24006217728800852</c:v>
                </c:pt>
                <c:pt idx="583">
                  <c:v>0.25207126310936079</c:v>
                </c:pt>
                <c:pt idx="584">
                  <c:v>-0.29255641093039458</c:v>
                </c:pt>
                <c:pt idx="585">
                  <c:v>1.7333929187054395</c:v>
                </c:pt>
                <c:pt idx="586">
                  <c:v>0.38330684721532526</c:v>
                </c:pt>
                <c:pt idx="587">
                  <c:v>0.4981379833080451</c:v>
                </c:pt>
                <c:pt idx="588">
                  <c:v>0.1593861318345228</c:v>
                </c:pt>
                <c:pt idx="589">
                  <c:v>-0.51893779351318403</c:v>
                </c:pt>
                <c:pt idx="590">
                  <c:v>-0.63376892960590325</c:v>
                </c:pt>
                <c:pt idx="591">
                  <c:v>-0.27697218531781082</c:v>
                </c:pt>
                <c:pt idx="592">
                  <c:v>-7.6017697155552288E-2</c:v>
                </c:pt>
                <c:pt idx="593">
                  <c:v>-0.79125163053306136</c:v>
                </c:pt>
                <c:pt idx="594">
                  <c:v>-0.52631979511914484</c:v>
                </c:pt>
                <c:pt idx="595">
                  <c:v>-0.49515134389397791</c:v>
                </c:pt>
                <c:pt idx="596">
                  <c:v>0.28405993673518976</c:v>
                </c:pt>
                <c:pt idx="597">
                  <c:v>-0.16788260602972757</c:v>
                </c:pt>
                <c:pt idx="598">
                  <c:v>1.0944396685895232</c:v>
                </c:pt>
                <c:pt idx="599">
                  <c:v>0.56457599776168887</c:v>
                </c:pt>
                <c:pt idx="600">
                  <c:v>0.4399021928610225</c:v>
                </c:pt>
                <c:pt idx="601">
                  <c:v>-2.6804353115815298E-2</c:v>
                </c:pt>
                <c:pt idx="602">
                  <c:v>-0.69938672165888605</c:v>
                </c:pt>
                <c:pt idx="603">
                  <c:v>1.9128101321272635E-2</c:v>
                </c:pt>
                <c:pt idx="604">
                  <c:v>0.40873374163585618</c:v>
                </c:pt>
                <c:pt idx="605">
                  <c:v>0.1282176806093559</c:v>
                </c:pt>
                <c:pt idx="606">
                  <c:v>0.11263345499677274</c:v>
                </c:pt>
                <c:pt idx="607">
                  <c:v>-0.55748824634431116</c:v>
                </c:pt>
                <c:pt idx="608">
                  <c:v>1.3019559359570805</c:v>
                </c:pt>
                <c:pt idx="609">
                  <c:v>-0.32208441735423665</c:v>
                </c:pt>
                <c:pt idx="610">
                  <c:v>1.4495959680762909</c:v>
                </c:pt>
                <c:pt idx="611">
                  <c:v>0.23730725989743914</c:v>
                </c:pt>
                <c:pt idx="612">
                  <c:v>5.5217886950412819E-2</c:v>
                </c:pt>
                <c:pt idx="613">
                  <c:v>-0.79781340973835946</c:v>
                </c:pt>
                <c:pt idx="614">
                  <c:v>1.4372926320663562</c:v>
                </c:pt>
                <c:pt idx="615">
                  <c:v>-0.43281444144364473</c:v>
                </c:pt>
                <c:pt idx="616">
                  <c:v>0.45548641847360566</c:v>
                </c:pt>
                <c:pt idx="617">
                  <c:v>1.0165185405266062</c:v>
                </c:pt>
                <c:pt idx="618">
                  <c:v>-7.6017697155552288E-2</c:v>
                </c:pt>
                <c:pt idx="619">
                  <c:v>-0.85358853298339454</c:v>
                </c:pt>
                <c:pt idx="620">
                  <c:v>0.50223909531135624</c:v>
                </c:pt>
                <c:pt idx="621">
                  <c:v>0.42431796724843934</c:v>
                </c:pt>
                <c:pt idx="622">
                  <c:v>0.12083567900339508</c:v>
                </c:pt>
                <c:pt idx="623">
                  <c:v>0.8918447356259398</c:v>
                </c:pt>
                <c:pt idx="624">
                  <c:v>1.4824048641027825</c:v>
                </c:pt>
                <c:pt idx="625">
                  <c:v>1.9253249604604137</c:v>
                </c:pt>
                <c:pt idx="626">
                  <c:v>0.86067628440077237</c:v>
                </c:pt>
                <c:pt idx="627">
                  <c:v>0.14380190622193906</c:v>
                </c:pt>
                <c:pt idx="628">
                  <c:v>-0.32208441735423665</c:v>
                </c:pt>
                <c:pt idx="629">
                  <c:v>0.90824918363918572</c:v>
                </c:pt>
                <c:pt idx="630">
                  <c:v>0.67858691145374606</c:v>
                </c:pt>
                <c:pt idx="631">
                  <c:v>-0.58865669756947803</c:v>
                </c:pt>
                <c:pt idx="632">
                  <c:v>-0.55748824634431116</c:v>
                </c:pt>
                <c:pt idx="633">
                  <c:v>0.87544028761269399</c:v>
                </c:pt>
                <c:pt idx="634">
                  <c:v>0.74420470350672951</c:v>
                </c:pt>
                <c:pt idx="635">
                  <c:v>0.26847571112260549</c:v>
                </c:pt>
                <c:pt idx="636">
                  <c:v>-0.27287107331449967</c:v>
                </c:pt>
                <c:pt idx="637">
                  <c:v>-0.79125163053306136</c:v>
                </c:pt>
                <c:pt idx="638">
                  <c:v>0.4981379833080451</c:v>
                </c:pt>
                <c:pt idx="639">
                  <c:v>0.5801602233742732</c:v>
                </c:pt>
                <c:pt idx="640">
                  <c:v>2.1385827846326073</c:v>
                </c:pt>
                <c:pt idx="641">
                  <c:v>-9.2422145168797556E-2</c:v>
                </c:pt>
                <c:pt idx="642">
                  <c:v>-0.58455558556616627</c:v>
                </c:pt>
                <c:pt idx="643">
                  <c:v>-0.30567996934099079</c:v>
                </c:pt>
                <c:pt idx="644">
                  <c:v>-0.51893779351318403</c:v>
                </c:pt>
                <c:pt idx="645">
                  <c:v>5.5217886950412819E-2</c:v>
                </c:pt>
                <c:pt idx="646">
                  <c:v>0.30128460714909716</c:v>
                </c:pt>
                <c:pt idx="647">
                  <c:v>0.84263139158620226</c:v>
                </c:pt>
                <c:pt idx="648">
                  <c:v>-0.58455558556616627</c:v>
                </c:pt>
                <c:pt idx="649">
                  <c:v>-0.85358853298339454</c:v>
                </c:pt>
                <c:pt idx="650">
                  <c:v>-1.2040349903894259E-2</c:v>
                </c:pt>
                <c:pt idx="651">
                  <c:v>-0.79781340973835946</c:v>
                </c:pt>
                <c:pt idx="652">
                  <c:v>-0.47956711828139476</c:v>
                </c:pt>
                <c:pt idx="653">
                  <c:v>0.7515867051126891</c:v>
                </c:pt>
                <c:pt idx="654">
                  <c:v>-0.13671415480456126</c:v>
                </c:pt>
                <c:pt idx="655">
                  <c:v>-0.87983564980458762</c:v>
                </c:pt>
                <c:pt idx="656">
                  <c:v>0.21926236708286906</c:v>
                </c:pt>
                <c:pt idx="657">
                  <c:v>0.13724012701664093</c:v>
                </c:pt>
                <c:pt idx="658">
                  <c:v>-0.10882659318204341</c:v>
                </c:pt>
                <c:pt idx="659">
                  <c:v>0.26847571112260549</c:v>
                </c:pt>
                <c:pt idx="660">
                  <c:v>0.28405993673518976</c:v>
                </c:pt>
                <c:pt idx="661">
                  <c:v>0.35049795118883359</c:v>
                </c:pt>
                <c:pt idx="662">
                  <c:v>-0.9290489938443246</c:v>
                </c:pt>
                <c:pt idx="663">
                  <c:v>-0.53534224152642984</c:v>
                </c:pt>
                <c:pt idx="664">
                  <c:v>1.748977144318024</c:v>
                </c:pt>
                <c:pt idx="665">
                  <c:v>-0.54190402073172794</c:v>
                </c:pt>
                <c:pt idx="666">
                  <c:v>0.28405993673518976</c:v>
                </c:pt>
                <c:pt idx="667">
                  <c:v>0.26847571112260549</c:v>
                </c:pt>
                <c:pt idx="668">
                  <c:v>1.0558892157583961</c:v>
                </c:pt>
                <c:pt idx="669">
                  <c:v>1.0558892157583961</c:v>
                </c:pt>
                <c:pt idx="670">
                  <c:v>-0.12523104119528927</c:v>
                </c:pt>
                <c:pt idx="671">
                  <c:v>-0.7814089617251142</c:v>
                </c:pt>
                <c:pt idx="672">
                  <c:v>2.0073472005266417</c:v>
                </c:pt>
                <c:pt idx="673">
                  <c:v>-0.38606176460589464</c:v>
                </c:pt>
                <c:pt idx="674">
                  <c:v>0.50962109691731705</c:v>
                </c:pt>
                <c:pt idx="675">
                  <c:v>0.45548641847360566</c:v>
                </c:pt>
                <c:pt idx="676">
                  <c:v>0.22090281188419328</c:v>
                </c:pt>
                <c:pt idx="677">
                  <c:v>-0.1760848300363505</c:v>
                </c:pt>
                <c:pt idx="678">
                  <c:v>1.1411923454272728</c:v>
                </c:pt>
                <c:pt idx="679">
                  <c:v>1.1592372382418428</c:v>
                </c:pt>
                <c:pt idx="680">
                  <c:v>0.25699259751333348</c:v>
                </c:pt>
                <c:pt idx="681">
                  <c:v>-0.64525204321517526</c:v>
                </c:pt>
                <c:pt idx="682">
                  <c:v>-0.12195015159263964</c:v>
                </c:pt>
                <c:pt idx="683">
                  <c:v>1.2133719166855541</c:v>
                </c:pt>
                <c:pt idx="684">
                  <c:v>-0.21217461566549067</c:v>
                </c:pt>
                <c:pt idx="685">
                  <c:v>-0.66329693602974538</c:v>
                </c:pt>
                <c:pt idx="686">
                  <c:v>0.43744152565903555</c:v>
                </c:pt>
                <c:pt idx="687">
                  <c:v>-0.48284800788404381</c:v>
                </c:pt>
                <c:pt idx="688">
                  <c:v>-0.12195015159263964</c:v>
                </c:pt>
                <c:pt idx="689">
                  <c:v>0.13067834781134283</c:v>
                </c:pt>
                <c:pt idx="690">
                  <c:v>2.7652326987385902</c:v>
                </c:pt>
                <c:pt idx="691">
                  <c:v>-0.10390525877806954</c:v>
                </c:pt>
                <c:pt idx="692">
                  <c:v>0.81638427476500985</c:v>
                </c:pt>
                <c:pt idx="693">
                  <c:v>1.3938208448312552</c:v>
                </c:pt>
                <c:pt idx="694">
                  <c:v>0.96074341728157175</c:v>
                </c:pt>
                <c:pt idx="695">
                  <c:v>-0.28435418692377162</c:v>
                </c:pt>
                <c:pt idx="696">
                  <c:v>0.76224959632129952</c:v>
                </c:pt>
                <c:pt idx="697">
                  <c:v>-0.42871332944033297</c:v>
                </c:pt>
                <c:pt idx="698">
                  <c:v>2.3141103783743358</c:v>
                </c:pt>
                <c:pt idx="699">
                  <c:v>1.0870576669835623</c:v>
                </c:pt>
                <c:pt idx="700">
                  <c:v>-0.39262354381119274</c:v>
                </c:pt>
                <c:pt idx="701">
                  <c:v>4.3640981093515975E-3</c:v>
                </c:pt>
                <c:pt idx="702">
                  <c:v>-0.21217461566549067</c:v>
                </c:pt>
                <c:pt idx="703">
                  <c:v>1.9351676292683615</c:v>
                </c:pt>
                <c:pt idx="704">
                  <c:v>1.4660004160895366</c:v>
                </c:pt>
                <c:pt idx="705">
                  <c:v>-0.13999504440721031</c:v>
                </c:pt>
                <c:pt idx="706">
                  <c:v>0.74420470350672951</c:v>
                </c:pt>
                <c:pt idx="707">
                  <c:v>0.88856384602329019</c:v>
                </c:pt>
                <c:pt idx="708">
                  <c:v>0.87051895320872008</c:v>
                </c:pt>
                <c:pt idx="709">
                  <c:v>-0.23021950848006076</c:v>
                </c:pt>
                <c:pt idx="710">
                  <c:v>-0.73547650728802627</c:v>
                </c:pt>
                <c:pt idx="711">
                  <c:v>3.2343999119174152</c:v>
                </c:pt>
                <c:pt idx="712">
                  <c:v>0.25699259751333348</c:v>
                </c:pt>
                <c:pt idx="713">
                  <c:v>-0.19412972285092059</c:v>
                </c:pt>
                <c:pt idx="714">
                  <c:v>0.27503749032790475</c:v>
                </c:pt>
                <c:pt idx="715">
                  <c:v>0.5818006681755975</c:v>
                </c:pt>
                <c:pt idx="716">
                  <c:v>0.5818006681755975</c:v>
                </c:pt>
                <c:pt idx="717">
                  <c:v>2.6028286634074584</c:v>
                </c:pt>
                <c:pt idx="718">
                  <c:v>2.530649092149178</c:v>
                </c:pt>
                <c:pt idx="719">
                  <c:v>1.4479555232749666</c:v>
                </c:pt>
                <c:pt idx="720">
                  <c:v>0.74420470350672951</c:v>
                </c:pt>
                <c:pt idx="721">
                  <c:v>-0.24826440129463145</c:v>
                </c:pt>
                <c:pt idx="722">
                  <c:v>-0.39262354381119274</c:v>
                </c:pt>
                <c:pt idx="723">
                  <c:v>2.4043348424471862</c:v>
                </c:pt>
                <c:pt idx="724">
                  <c:v>-0.44675822225490303</c:v>
                </c:pt>
                <c:pt idx="725">
                  <c:v>0.20285791906962319</c:v>
                </c:pt>
                <c:pt idx="726">
                  <c:v>-0.1760848300363505</c:v>
                </c:pt>
                <c:pt idx="727">
                  <c:v>2.8013224843677307</c:v>
                </c:pt>
                <c:pt idx="728">
                  <c:v>0.54571088254645728</c:v>
                </c:pt>
                <c:pt idx="729">
                  <c:v>1.357731059202115</c:v>
                </c:pt>
                <c:pt idx="730">
                  <c:v>0.32917216877161504</c:v>
                </c:pt>
                <c:pt idx="731">
                  <c:v>1.0509678813544223</c:v>
                </c:pt>
                <c:pt idx="732">
                  <c:v>1.3396861663875448</c:v>
                </c:pt>
                <c:pt idx="733">
                  <c:v>1.5020902017186768</c:v>
                </c:pt>
                <c:pt idx="734">
                  <c:v>1.8810329508246511</c:v>
                </c:pt>
                <c:pt idx="735">
                  <c:v>-0.42871332944033297</c:v>
                </c:pt>
                <c:pt idx="736">
                  <c:v>-0.50089290069861392</c:v>
                </c:pt>
                <c:pt idx="737">
                  <c:v>-0.10390525877806954</c:v>
                </c:pt>
                <c:pt idx="738">
                  <c:v>0.59984556099016761</c:v>
                </c:pt>
                <c:pt idx="739">
                  <c:v>-0.10390525877806954</c:v>
                </c:pt>
                <c:pt idx="740">
                  <c:v>1.3839781760233085</c:v>
                </c:pt>
                <c:pt idx="741">
                  <c:v>-0.53534224152642984</c:v>
                </c:pt>
                <c:pt idx="742">
                  <c:v>-0.15803993722178039</c:v>
                </c:pt>
                <c:pt idx="743">
                  <c:v>1.0558892157583961</c:v>
                </c:pt>
                <c:pt idx="744">
                  <c:v>0.66218246344050136</c:v>
                </c:pt>
                <c:pt idx="745">
                  <c:v>0.85903583959944818</c:v>
                </c:pt>
                <c:pt idx="746">
                  <c:v>-0.14163548920853455</c:v>
                </c:pt>
                <c:pt idx="747">
                  <c:v>-0.28927552132774553</c:v>
                </c:pt>
                <c:pt idx="748">
                  <c:v>3.8813438937166961E-2</c:v>
                </c:pt>
                <c:pt idx="749">
                  <c:v>1.0558892157583961</c:v>
                </c:pt>
                <c:pt idx="750">
                  <c:v>1.2035292478776065</c:v>
                </c:pt>
                <c:pt idx="751">
                  <c:v>-0.51893779351318403</c:v>
                </c:pt>
                <c:pt idx="752">
                  <c:v>-0.83062230576485063</c:v>
                </c:pt>
                <c:pt idx="753">
                  <c:v>-7.6017697155552288E-2</c:v>
                </c:pt>
                <c:pt idx="754">
                  <c:v>-0.32208441735423665</c:v>
                </c:pt>
                <c:pt idx="755">
                  <c:v>-7.6017697155552288E-2</c:v>
                </c:pt>
                <c:pt idx="756">
                  <c:v>2.630716225029976</c:v>
                </c:pt>
                <c:pt idx="757">
                  <c:v>0.31768905516234303</c:v>
                </c:pt>
                <c:pt idx="758">
                  <c:v>0.67858691145374606</c:v>
                </c:pt>
                <c:pt idx="759">
                  <c:v>0.36690239920207945</c:v>
                </c:pt>
                <c:pt idx="760">
                  <c:v>-0.60096003357941208</c:v>
                </c:pt>
                <c:pt idx="761">
                  <c:v>-0.65017337761914906</c:v>
                </c:pt>
                <c:pt idx="762">
                  <c:v>-0.12523104119528927</c:v>
                </c:pt>
                <c:pt idx="763">
                  <c:v>-0.19084883324827154</c:v>
                </c:pt>
                <c:pt idx="764">
                  <c:v>0.84263139158620226</c:v>
                </c:pt>
                <c:pt idx="765">
                  <c:v>0.15364457502988679</c:v>
                </c:pt>
                <c:pt idx="766">
                  <c:v>0.5801602233742732</c:v>
                </c:pt>
                <c:pt idx="767">
                  <c:v>2.4994806409240105</c:v>
                </c:pt>
                <c:pt idx="768">
                  <c:v>0.26847571112260549</c:v>
                </c:pt>
                <c:pt idx="769">
                  <c:v>0.74420470350672951</c:v>
                </c:pt>
                <c:pt idx="770">
                  <c:v>-0.79781340973835946</c:v>
                </c:pt>
                <c:pt idx="771">
                  <c:v>0.67858691145374606</c:v>
                </c:pt>
                <c:pt idx="772">
                  <c:v>0.43252019125506169</c:v>
                </c:pt>
                <c:pt idx="773">
                  <c:v>0.25207126310936079</c:v>
                </c:pt>
                <c:pt idx="774">
                  <c:v>1.3019559359570805</c:v>
                </c:pt>
                <c:pt idx="775">
                  <c:v>-0.13671415480456126</c:v>
                </c:pt>
                <c:pt idx="776">
                  <c:v>-0.43281444144364473</c:v>
                </c:pt>
                <c:pt idx="777">
                  <c:v>0.34639683918552239</c:v>
                </c:pt>
                <c:pt idx="778">
                  <c:v>0.97878831009614187</c:v>
                </c:pt>
                <c:pt idx="779">
                  <c:v>2.2408990923921689E-2</c:v>
                </c:pt>
                <c:pt idx="780">
                  <c:v>1.3126188271656898</c:v>
                </c:pt>
                <c:pt idx="781">
                  <c:v>0.48665486969877314</c:v>
                </c:pt>
                <c:pt idx="782">
                  <c:v>0.19055458305968909</c:v>
                </c:pt>
                <c:pt idx="783">
                  <c:v>1.0944396685895232</c:v>
                </c:pt>
                <c:pt idx="784">
                  <c:v>0.67366557704977337</c:v>
                </c:pt>
                <c:pt idx="785">
                  <c:v>3.4712326933855793E-2</c:v>
                </c:pt>
                <c:pt idx="786">
                  <c:v>-0.15229838041714441</c:v>
                </c:pt>
                <c:pt idx="787">
                  <c:v>-0.46398289266881104</c:v>
                </c:pt>
                <c:pt idx="788">
                  <c:v>4.3640981093515975E-3</c:v>
                </c:pt>
                <c:pt idx="789">
                  <c:v>-0.12195015159263964</c:v>
                </c:pt>
                <c:pt idx="790">
                  <c:v>0.23730725989743914</c:v>
                </c:pt>
                <c:pt idx="791">
                  <c:v>-0.33848886536748191</c:v>
                </c:pt>
                <c:pt idx="792">
                  <c:v>-0.35489331338072777</c:v>
                </c:pt>
                <c:pt idx="793">
                  <c:v>-0.85358853298339454</c:v>
                </c:pt>
                <c:pt idx="794">
                  <c:v>1.2675065951292646</c:v>
                </c:pt>
                <c:pt idx="795">
                  <c:v>1.0476869917517726</c:v>
                </c:pt>
                <c:pt idx="796">
                  <c:v>-0.66657782563239443</c:v>
                </c:pt>
                <c:pt idx="797">
                  <c:v>0.18481302625505311</c:v>
                </c:pt>
                <c:pt idx="798">
                  <c:v>2.8554571628114407</c:v>
                </c:pt>
                <c:pt idx="799">
                  <c:v>1.1231474526127025</c:v>
                </c:pt>
                <c:pt idx="800">
                  <c:v>0.38330684721532526</c:v>
                </c:pt>
                <c:pt idx="801">
                  <c:v>0.4399021928610225</c:v>
                </c:pt>
                <c:pt idx="802">
                  <c:v>0.39314951602327303</c:v>
                </c:pt>
                <c:pt idx="803">
                  <c:v>0.82950783317560606</c:v>
                </c:pt>
                <c:pt idx="804">
                  <c:v>0.83442916757957997</c:v>
                </c:pt>
                <c:pt idx="805">
                  <c:v>0.26847571112260549</c:v>
                </c:pt>
                <c:pt idx="806">
                  <c:v>0.22172303428485599</c:v>
                </c:pt>
                <c:pt idx="807">
                  <c:v>2.0795267717849235</c:v>
                </c:pt>
                <c:pt idx="808">
                  <c:v>-0.86917275859597831</c:v>
                </c:pt>
                <c:pt idx="809">
                  <c:v>0.26847571112260549</c:v>
                </c:pt>
                <c:pt idx="810">
                  <c:v>1.2658661503279403</c:v>
                </c:pt>
                <c:pt idx="811">
                  <c:v>2.6028286634074584</c:v>
                </c:pt>
                <c:pt idx="812">
                  <c:v>-8.5860365963499455E-2</c:v>
                </c:pt>
                <c:pt idx="813">
                  <c:v>1.2191134734901896</c:v>
                </c:pt>
                <c:pt idx="814">
                  <c:v>0.51782332092393946</c:v>
                </c:pt>
                <c:pt idx="815">
                  <c:v>1.1231474526127025</c:v>
                </c:pt>
                <c:pt idx="816">
                  <c:v>-2.7624575516477415E-2</c:v>
                </c:pt>
                <c:pt idx="817">
                  <c:v>-1.2040349903894259E-2</c:v>
                </c:pt>
                <c:pt idx="818">
                  <c:v>-0.15803993722178039</c:v>
                </c:pt>
                <c:pt idx="819">
                  <c:v>0.18481302625505311</c:v>
                </c:pt>
                <c:pt idx="820">
                  <c:v>0.17497035744710593</c:v>
                </c:pt>
                <c:pt idx="821">
                  <c:v>0.23894770469876339</c:v>
                </c:pt>
                <c:pt idx="822">
                  <c:v>-1.2040349903894259E-2</c:v>
                </c:pt>
                <c:pt idx="823">
                  <c:v>2.0434369861557822</c:v>
                </c:pt>
                <c:pt idx="824">
                  <c:v>0.59574444898685641</c:v>
                </c:pt>
                <c:pt idx="825">
                  <c:v>2.4223797352617562</c:v>
                </c:pt>
                <c:pt idx="826">
                  <c:v>7.6543669367631961E-2</c:v>
                </c:pt>
                <c:pt idx="827">
                  <c:v>-0.19412972285092059</c:v>
                </c:pt>
                <c:pt idx="828">
                  <c:v>1.1256081198146894</c:v>
                </c:pt>
                <c:pt idx="829">
                  <c:v>-0.60424092318206113</c:v>
                </c:pt>
                <c:pt idx="830">
                  <c:v>1.2191134734901896</c:v>
                </c:pt>
                <c:pt idx="831">
                  <c:v>0.76224959632129952</c:v>
                </c:pt>
                <c:pt idx="832">
                  <c:v>1.9712574148975015</c:v>
                </c:pt>
                <c:pt idx="833">
                  <c:v>0.92465363165243042</c:v>
                </c:pt>
                <c:pt idx="834">
                  <c:v>0.40873374163585618</c:v>
                </c:pt>
                <c:pt idx="835">
                  <c:v>-0.6977462768575613</c:v>
                </c:pt>
                <c:pt idx="836">
                  <c:v>-0.74449895369531127</c:v>
                </c:pt>
                <c:pt idx="837">
                  <c:v>0.26847571112260549</c:v>
                </c:pt>
                <c:pt idx="838">
                  <c:v>1.4118657376458263</c:v>
                </c:pt>
                <c:pt idx="839">
                  <c:v>3.5438757086888968E-3</c:v>
                </c:pt>
                <c:pt idx="840">
                  <c:v>0.98535008930143997</c:v>
                </c:pt>
                <c:pt idx="841">
                  <c:v>-0.49515134389397791</c:v>
                </c:pt>
                <c:pt idx="842">
                  <c:v>0.64249712582460583</c:v>
                </c:pt>
                <c:pt idx="843">
                  <c:v>-0.90034120982114463</c:v>
                </c:pt>
                <c:pt idx="844">
                  <c:v>0.5801602233742732</c:v>
                </c:pt>
                <c:pt idx="845">
                  <c:v>0.26847571112260549</c:v>
                </c:pt>
                <c:pt idx="846">
                  <c:v>0.20613880867227283</c:v>
                </c:pt>
                <c:pt idx="847">
                  <c:v>2.223885914301484</c:v>
                </c:pt>
                <c:pt idx="848">
                  <c:v>0.61789045380473762</c:v>
                </c:pt>
                <c:pt idx="849">
                  <c:v>-0.13999504440721031</c:v>
                </c:pt>
                <c:pt idx="850">
                  <c:v>0.19055458305968909</c:v>
                </c:pt>
                <c:pt idx="851">
                  <c:v>0.87051895320872008</c:v>
                </c:pt>
                <c:pt idx="852">
                  <c:v>0.26847571112260549</c:v>
                </c:pt>
                <c:pt idx="853">
                  <c:v>0.47107064408618882</c:v>
                </c:pt>
                <c:pt idx="854">
                  <c:v>-0.21463528286747763</c:v>
                </c:pt>
                <c:pt idx="855">
                  <c:v>0.23730725989743914</c:v>
                </c:pt>
                <c:pt idx="856">
                  <c:v>1.0690127741689923</c:v>
                </c:pt>
                <c:pt idx="857">
                  <c:v>-0.15229838041714441</c:v>
                </c:pt>
                <c:pt idx="858">
                  <c:v>-0.73547650728802627</c:v>
                </c:pt>
                <c:pt idx="859">
                  <c:v>1.0009343149140231</c:v>
                </c:pt>
                <c:pt idx="860">
                  <c:v>-0.80683585614564457</c:v>
                </c:pt>
                <c:pt idx="861">
                  <c:v>-0.46398289266881104</c:v>
                </c:pt>
                <c:pt idx="862">
                  <c:v>0.17497035744710593</c:v>
                </c:pt>
                <c:pt idx="863">
                  <c:v>-0.23021950848006076</c:v>
                </c:pt>
                <c:pt idx="864">
                  <c:v>0.33081261357293923</c:v>
                </c:pt>
                <c:pt idx="865">
                  <c:v>-0.55748824634431116</c:v>
                </c:pt>
                <c:pt idx="866">
                  <c:v>1.0870576669835623</c:v>
                </c:pt>
                <c:pt idx="867">
                  <c:v>-0.29255641093039458</c:v>
                </c:pt>
                <c:pt idx="868">
                  <c:v>-2.7624575516477415E-2</c:v>
                </c:pt>
                <c:pt idx="869">
                  <c:v>-0.72891472808272817</c:v>
                </c:pt>
                <c:pt idx="870">
                  <c:v>1.2314168095001243</c:v>
                </c:pt>
                <c:pt idx="871">
                  <c:v>0.85247406039415008</c:v>
                </c:pt>
                <c:pt idx="872">
                  <c:v>0.27503749032790475</c:v>
                </c:pt>
                <c:pt idx="873">
                  <c:v>1.8810329508246511</c:v>
                </c:pt>
                <c:pt idx="874">
                  <c:v>-0.23021950848006076</c:v>
                </c:pt>
                <c:pt idx="875">
                  <c:v>0.23730725989743914</c:v>
                </c:pt>
                <c:pt idx="876">
                  <c:v>0.34639683918552239</c:v>
                </c:pt>
                <c:pt idx="877">
                  <c:v>1.5931348881921901</c:v>
                </c:pt>
                <c:pt idx="878">
                  <c:v>0.56375577536102739</c:v>
                </c:pt>
                <c:pt idx="879">
                  <c:v>1.0870576669835623</c:v>
                </c:pt>
                <c:pt idx="880">
                  <c:v>1.0690127741689923</c:v>
                </c:pt>
                <c:pt idx="881">
                  <c:v>-0.46480311506947375</c:v>
                </c:pt>
                <c:pt idx="882">
                  <c:v>0.4399021928610225</c:v>
                </c:pt>
                <c:pt idx="883">
                  <c:v>-0.63540937440722811</c:v>
                </c:pt>
                <c:pt idx="884">
                  <c:v>-0.68134182884431538</c:v>
                </c:pt>
                <c:pt idx="885">
                  <c:v>-0.52631979511914484</c:v>
                </c:pt>
                <c:pt idx="886">
                  <c:v>-0.7133305024701444</c:v>
                </c:pt>
                <c:pt idx="887">
                  <c:v>-0.80765607854630728</c:v>
                </c:pt>
                <c:pt idx="888">
                  <c:v>0.92465363165243042</c:v>
                </c:pt>
                <c:pt idx="889">
                  <c:v>1.0321027661391895</c:v>
                </c:pt>
                <c:pt idx="890">
                  <c:v>0.16676813344048302</c:v>
                </c:pt>
                <c:pt idx="891">
                  <c:v>0.67858691145374606</c:v>
                </c:pt>
                <c:pt idx="892">
                  <c:v>0.10443123099014981</c:v>
                </c:pt>
                <c:pt idx="893">
                  <c:v>-0.87983564980458762</c:v>
                </c:pt>
                <c:pt idx="894">
                  <c:v>-0.47956711828139476</c:v>
                </c:pt>
                <c:pt idx="895">
                  <c:v>0.98535008930143997</c:v>
                </c:pt>
                <c:pt idx="896">
                  <c:v>0.25207126310936079</c:v>
                </c:pt>
                <c:pt idx="897">
                  <c:v>0.5818006681755975</c:v>
                </c:pt>
                <c:pt idx="898">
                  <c:v>0.5801602233742732</c:v>
                </c:pt>
                <c:pt idx="899">
                  <c:v>2.4404246280763262</c:v>
                </c:pt>
                <c:pt idx="900">
                  <c:v>0.95418163807627243</c:v>
                </c:pt>
                <c:pt idx="901">
                  <c:v>0.36690239920207945</c:v>
                </c:pt>
                <c:pt idx="902">
                  <c:v>-0.79125163053306136</c:v>
                </c:pt>
                <c:pt idx="903">
                  <c:v>1.6243033394173563</c:v>
                </c:pt>
                <c:pt idx="904">
                  <c:v>1.1707203518511147</c:v>
                </c:pt>
                <c:pt idx="905">
                  <c:v>-0.83062230576485063</c:v>
                </c:pt>
                <c:pt idx="906">
                  <c:v>-0.87983564980458762</c:v>
                </c:pt>
                <c:pt idx="907">
                  <c:v>1.2133719166855541</c:v>
                </c:pt>
                <c:pt idx="908">
                  <c:v>0.34639683918552239</c:v>
                </c:pt>
                <c:pt idx="909">
                  <c:v>2.169751235857774</c:v>
                </c:pt>
                <c:pt idx="910">
                  <c:v>0.76060915151997421</c:v>
                </c:pt>
                <c:pt idx="911">
                  <c:v>0.79341804754646583</c:v>
                </c:pt>
                <c:pt idx="912">
                  <c:v>0.18481302625505311</c:v>
                </c:pt>
                <c:pt idx="913">
                  <c:v>0.34721706158618509</c:v>
                </c:pt>
                <c:pt idx="914">
                  <c:v>2.7783562571491864</c:v>
                </c:pt>
                <c:pt idx="915">
                  <c:v>1.357731059202115</c:v>
                </c:pt>
                <c:pt idx="916">
                  <c:v>2.0073472005266417</c:v>
                </c:pt>
                <c:pt idx="917">
                  <c:v>-7.6017697155552288E-2</c:v>
                </c:pt>
                <c:pt idx="918">
                  <c:v>1.0509678813544223</c:v>
                </c:pt>
                <c:pt idx="919">
                  <c:v>0.70483402827493968</c:v>
                </c:pt>
                <c:pt idx="920">
                  <c:v>0.43744152565903555</c:v>
                </c:pt>
                <c:pt idx="921">
                  <c:v>-0.65017337761914906</c:v>
                </c:pt>
                <c:pt idx="922">
                  <c:v>0.44892463926830756</c:v>
                </c:pt>
                <c:pt idx="923">
                  <c:v>1.8268982723809397</c:v>
                </c:pt>
                <c:pt idx="924">
                  <c:v>1.0329229885398521</c:v>
                </c:pt>
                <c:pt idx="925">
                  <c:v>-0.49515134389397791</c:v>
                </c:pt>
                <c:pt idx="926">
                  <c:v>1.433191520063045</c:v>
                </c:pt>
                <c:pt idx="927">
                  <c:v>0.66218246344050136</c:v>
                </c:pt>
                <c:pt idx="928">
                  <c:v>1.5923146657915273</c:v>
                </c:pt>
                <c:pt idx="929">
                  <c:v>-0.13671415480456126</c:v>
                </c:pt>
                <c:pt idx="930">
                  <c:v>-0.12195015159263964</c:v>
                </c:pt>
                <c:pt idx="931">
                  <c:v>-0.3237248621555609</c:v>
                </c:pt>
                <c:pt idx="932">
                  <c:v>-2.7624575516477415E-2</c:v>
                </c:pt>
                <c:pt idx="933">
                  <c:v>1.8424824979935239</c:v>
                </c:pt>
                <c:pt idx="934">
                  <c:v>1.9171227364537913</c:v>
                </c:pt>
                <c:pt idx="935">
                  <c:v>1.6243033394173563</c:v>
                </c:pt>
                <c:pt idx="936">
                  <c:v>0.61132867459943951</c:v>
                </c:pt>
                <c:pt idx="937">
                  <c:v>0.87051895320872008</c:v>
                </c:pt>
                <c:pt idx="938">
                  <c:v>-0.91264454583107868</c:v>
                </c:pt>
                <c:pt idx="939">
                  <c:v>0.56457599776168887</c:v>
                </c:pt>
                <c:pt idx="940">
                  <c:v>-0.38606176460589464</c:v>
                </c:pt>
                <c:pt idx="941">
                  <c:v>0.11263345499677274</c:v>
                </c:pt>
                <c:pt idx="942">
                  <c:v>1.375775952016685</c:v>
                </c:pt>
                <c:pt idx="943">
                  <c:v>0.17497035744710593</c:v>
                </c:pt>
                <c:pt idx="944">
                  <c:v>1.9128101321272635E-2</c:v>
                </c:pt>
                <c:pt idx="945">
                  <c:v>1.0476869917517726</c:v>
                </c:pt>
                <c:pt idx="946">
                  <c:v>-0.15803993722178039</c:v>
                </c:pt>
                <c:pt idx="947">
                  <c:v>-0.7814089617251142</c:v>
                </c:pt>
                <c:pt idx="948">
                  <c:v>-0.4016459902184778</c:v>
                </c:pt>
                <c:pt idx="949">
                  <c:v>5.8498776553061876E-2</c:v>
                </c:pt>
                <c:pt idx="950">
                  <c:v>-0.14163548920853455</c:v>
                </c:pt>
                <c:pt idx="951">
                  <c:v>1.2675065951292646</c:v>
                </c:pt>
                <c:pt idx="952">
                  <c:v>-0.78961118573173661</c:v>
                </c:pt>
                <c:pt idx="953">
                  <c:v>1.0165185405266062</c:v>
                </c:pt>
                <c:pt idx="954">
                  <c:v>0.31112727595704492</c:v>
                </c:pt>
                <c:pt idx="955">
                  <c:v>0.81392360756302295</c:v>
                </c:pt>
                <c:pt idx="956">
                  <c:v>-0.55502757914232415</c:v>
                </c:pt>
                <c:pt idx="957">
                  <c:v>0.62691290021202273</c:v>
                </c:pt>
                <c:pt idx="958">
                  <c:v>3.4712326933855793E-2</c:v>
                </c:pt>
                <c:pt idx="959">
                  <c:v>0.38330684721532526</c:v>
                </c:pt>
                <c:pt idx="960">
                  <c:v>-0.48284800788404381</c:v>
                </c:pt>
                <c:pt idx="961">
                  <c:v>0.20285791906962319</c:v>
                </c:pt>
                <c:pt idx="962">
                  <c:v>1.3396861663875448</c:v>
                </c:pt>
                <c:pt idx="963">
                  <c:v>-0.46480311506947375</c:v>
                </c:pt>
                <c:pt idx="964">
                  <c:v>0.52766598973188716</c:v>
                </c:pt>
                <c:pt idx="965">
                  <c:v>-0.46480311506947375</c:v>
                </c:pt>
                <c:pt idx="966">
                  <c:v>1.2133719166855541</c:v>
                </c:pt>
                <c:pt idx="967">
                  <c:v>-0.69938672165888605</c:v>
                </c:pt>
                <c:pt idx="968">
                  <c:v>-0.23021950848006076</c:v>
                </c:pt>
                <c:pt idx="969">
                  <c:v>2.169751235857774</c:v>
                </c:pt>
                <c:pt idx="970">
                  <c:v>0.40135174002989538</c:v>
                </c:pt>
                <c:pt idx="971">
                  <c:v>0.38330684721532526</c:v>
                </c:pt>
                <c:pt idx="972">
                  <c:v>0.97878831009614187</c:v>
                </c:pt>
                <c:pt idx="973">
                  <c:v>1.375775952016685</c:v>
                </c:pt>
                <c:pt idx="974">
                  <c:v>2.6028286634074584</c:v>
                </c:pt>
                <c:pt idx="975">
                  <c:v>0.14872324062591291</c:v>
                </c:pt>
                <c:pt idx="976">
                  <c:v>1.6644942370498088</c:v>
                </c:pt>
                <c:pt idx="977">
                  <c:v>0.43744152565903555</c:v>
                </c:pt>
                <c:pt idx="978">
                  <c:v>0.59984556099016761</c:v>
                </c:pt>
                <c:pt idx="979">
                  <c:v>-0.41066843662576286</c:v>
                </c:pt>
                <c:pt idx="980">
                  <c:v>0.49157620410274583</c:v>
                </c:pt>
                <c:pt idx="981">
                  <c:v>-0.47956711828139476</c:v>
                </c:pt>
                <c:pt idx="982">
                  <c:v>0.37756529041068987</c:v>
                </c:pt>
                <c:pt idx="983">
                  <c:v>-0.3237248621555609</c:v>
                </c:pt>
                <c:pt idx="984">
                  <c:v>-0.54190402073172794</c:v>
                </c:pt>
                <c:pt idx="985">
                  <c:v>-0.42051110543371001</c:v>
                </c:pt>
                <c:pt idx="986">
                  <c:v>2.2408990923921689E-2</c:v>
                </c:pt>
                <c:pt idx="987">
                  <c:v>0.25289148551002233</c:v>
                </c:pt>
                <c:pt idx="988">
                  <c:v>0.53340754653652256</c:v>
                </c:pt>
                <c:pt idx="989">
                  <c:v>1.0632712173643568</c:v>
                </c:pt>
                <c:pt idx="990">
                  <c:v>0.40873374163585618</c:v>
                </c:pt>
                <c:pt idx="991">
                  <c:v>0.40873374163585618</c:v>
                </c:pt>
                <c:pt idx="992">
                  <c:v>3.8813438937166961E-2</c:v>
                </c:pt>
                <c:pt idx="993">
                  <c:v>2.2408990923921689E-2</c:v>
                </c:pt>
                <c:pt idx="994">
                  <c:v>0.76060915151997421</c:v>
                </c:pt>
                <c:pt idx="995">
                  <c:v>-5.9613249142306424E-2</c:v>
                </c:pt>
                <c:pt idx="996">
                  <c:v>-0.86917275859597831</c:v>
                </c:pt>
                <c:pt idx="997">
                  <c:v>0.28405993673518976</c:v>
                </c:pt>
                <c:pt idx="998">
                  <c:v>-0.63376892960590325</c:v>
                </c:pt>
                <c:pt idx="999">
                  <c:v>-0.51073556950656107</c:v>
                </c:pt>
                <c:pt idx="1000">
                  <c:v>-0.13671415480456126</c:v>
                </c:pt>
                <c:pt idx="1001">
                  <c:v>0.26847571112260549</c:v>
                </c:pt>
                <c:pt idx="1002">
                  <c:v>-4.3208801129061156E-2</c:v>
                </c:pt>
                <c:pt idx="1003">
                  <c:v>-8.9961477966811199E-2</c:v>
                </c:pt>
                <c:pt idx="1004">
                  <c:v>-7.4377252354227472E-2</c:v>
                </c:pt>
                <c:pt idx="1005">
                  <c:v>0.61296911940076382</c:v>
                </c:pt>
                <c:pt idx="1006">
                  <c:v>0.26847571112260549</c:v>
                </c:pt>
                <c:pt idx="1007">
                  <c:v>-4.3208801129061156E-2</c:v>
                </c:pt>
                <c:pt idx="1008">
                  <c:v>-0.28927552132774553</c:v>
                </c:pt>
                <c:pt idx="1009">
                  <c:v>1.748977144318024</c:v>
                </c:pt>
                <c:pt idx="1010">
                  <c:v>0.5965646713875179</c:v>
                </c:pt>
                <c:pt idx="1011">
                  <c:v>3.4712326933855793E-2</c:v>
                </c:pt>
                <c:pt idx="1012">
                  <c:v>1.3511692799968169</c:v>
                </c:pt>
                <c:pt idx="1013">
                  <c:v>1.2035292478776065</c:v>
                </c:pt>
                <c:pt idx="1014">
                  <c:v>-0.29255641093039458</c:v>
                </c:pt>
                <c:pt idx="1015">
                  <c:v>0.70483402827493968</c:v>
                </c:pt>
                <c:pt idx="1016">
                  <c:v>1.9128101321272635E-2</c:v>
                </c:pt>
                <c:pt idx="1017">
                  <c:v>0.8918447356259398</c:v>
                </c:pt>
                <c:pt idx="1018">
                  <c:v>-0.3237248621555609</c:v>
                </c:pt>
                <c:pt idx="1019">
                  <c:v>-2.7624575516477415E-2</c:v>
                </c:pt>
                <c:pt idx="1020">
                  <c:v>0.97386697569216796</c:v>
                </c:pt>
                <c:pt idx="1021">
                  <c:v>-9.2422145168797556E-2</c:v>
                </c:pt>
                <c:pt idx="1022">
                  <c:v>0.23566681509611492</c:v>
                </c:pt>
                <c:pt idx="1023">
                  <c:v>1.1100238942021063</c:v>
                </c:pt>
                <c:pt idx="1024">
                  <c:v>0.8918447356259398</c:v>
                </c:pt>
                <c:pt idx="1025">
                  <c:v>-0.48612889748669286</c:v>
                </c:pt>
                <c:pt idx="1026">
                  <c:v>2.2408990923921689E-2</c:v>
                </c:pt>
                <c:pt idx="1027">
                  <c:v>2.0139089797319398</c:v>
                </c:pt>
                <c:pt idx="1028">
                  <c:v>1.0558892157583961</c:v>
                </c:pt>
                <c:pt idx="1029">
                  <c:v>-0.43691555344695587</c:v>
                </c:pt>
                <c:pt idx="1030">
                  <c:v>0.67858691145374606</c:v>
                </c:pt>
                <c:pt idx="1031">
                  <c:v>-0.55748824634431116</c:v>
                </c:pt>
                <c:pt idx="1032">
                  <c:v>0.31522838796035607</c:v>
                </c:pt>
                <c:pt idx="1033">
                  <c:v>1.4988093121160273</c:v>
                </c:pt>
                <c:pt idx="1034">
                  <c:v>-0.65099360001981121</c:v>
                </c:pt>
                <c:pt idx="1035">
                  <c:v>1.5307979857418563</c:v>
                </c:pt>
                <c:pt idx="1036">
                  <c:v>-8.9961477966811199E-2</c:v>
                </c:pt>
                <c:pt idx="1037">
                  <c:v>0.56375577536102739</c:v>
                </c:pt>
                <c:pt idx="1038">
                  <c:v>0.92301318685110612</c:v>
                </c:pt>
                <c:pt idx="1039">
                  <c:v>0.84509205878818927</c:v>
                </c:pt>
                <c:pt idx="1040">
                  <c:v>-0.33930908776814461</c:v>
                </c:pt>
                <c:pt idx="1041">
                  <c:v>0.33409350317558889</c:v>
                </c:pt>
                <c:pt idx="1042">
                  <c:v>-0.33848886536748191</c:v>
                </c:pt>
                <c:pt idx="1043">
                  <c:v>-0.7133305024701444</c:v>
                </c:pt>
                <c:pt idx="1044">
                  <c:v>-0.41723021583106096</c:v>
                </c:pt>
                <c:pt idx="1045">
                  <c:v>0.31768905516234303</c:v>
                </c:pt>
                <c:pt idx="1046">
                  <c:v>0.34639683918552239</c:v>
                </c:pt>
                <c:pt idx="1047">
                  <c:v>-0.44839866705622788</c:v>
                </c:pt>
                <c:pt idx="1048">
                  <c:v>-7.4377252354227472E-2</c:v>
                </c:pt>
                <c:pt idx="1049">
                  <c:v>-0.81421785775160538</c:v>
                </c:pt>
                <c:pt idx="1050">
                  <c:v>0.93859741246368933</c:v>
                </c:pt>
                <c:pt idx="1051">
                  <c:v>1.156776571039857</c:v>
                </c:pt>
                <c:pt idx="1052">
                  <c:v>-0.51893779351318403</c:v>
                </c:pt>
                <c:pt idx="1053">
                  <c:v>-0.80683585614564457</c:v>
                </c:pt>
                <c:pt idx="1054">
                  <c:v>6.5880778159022685E-2</c:v>
                </c:pt>
                <c:pt idx="1055">
                  <c:v>2.3026272647650639</c:v>
                </c:pt>
                <c:pt idx="1056">
                  <c:v>5.0296552546438944E-2</c:v>
                </c:pt>
                <c:pt idx="1057">
                  <c:v>-0.33848886536748191</c:v>
                </c:pt>
                <c:pt idx="1058">
                  <c:v>0.49157620410274583</c:v>
                </c:pt>
                <c:pt idx="1059">
                  <c:v>-0.35489331338072777</c:v>
                </c:pt>
                <c:pt idx="1060">
                  <c:v>1.7333929187054395</c:v>
                </c:pt>
                <c:pt idx="1061">
                  <c:v>-0.4016459902184778</c:v>
                </c:pt>
                <c:pt idx="1062">
                  <c:v>1.0394847677451502</c:v>
                </c:pt>
                <c:pt idx="1063">
                  <c:v>3.4712326933855793E-2</c:v>
                </c:pt>
                <c:pt idx="1064">
                  <c:v>-0.16788260602972757</c:v>
                </c:pt>
                <c:pt idx="1065">
                  <c:v>1.7727635939372295</c:v>
                </c:pt>
                <c:pt idx="1066">
                  <c:v>0.81392360756302295</c:v>
                </c:pt>
                <c:pt idx="1067">
                  <c:v>2.6389184490365984</c:v>
                </c:pt>
                <c:pt idx="1068">
                  <c:v>-0.17444438523502567</c:v>
                </c:pt>
                <c:pt idx="1069">
                  <c:v>-0.81421785775160538</c:v>
                </c:pt>
                <c:pt idx="1070">
                  <c:v>0.20285791906962319</c:v>
                </c:pt>
                <c:pt idx="1071">
                  <c:v>0.56375577536102739</c:v>
                </c:pt>
                <c:pt idx="1072">
                  <c:v>0.49157620410274583</c:v>
                </c:pt>
                <c:pt idx="1073">
                  <c:v>1.9253249604604137</c:v>
                </c:pt>
                <c:pt idx="1074">
                  <c:v>-0.30814063654297774</c:v>
                </c:pt>
                <c:pt idx="1075">
                  <c:v>0.48665486969877314</c:v>
                </c:pt>
                <c:pt idx="1076">
                  <c:v>0.45548641847360566</c:v>
                </c:pt>
                <c:pt idx="1077">
                  <c:v>-0.65099360001981121</c:v>
                </c:pt>
                <c:pt idx="1078">
                  <c:v>-0.26630929410920157</c:v>
                </c:pt>
                <c:pt idx="1079">
                  <c:v>-0.79781340973835946</c:v>
                </c:pt>
                <c:pt idx="1080">
                  <c:v>0.59984556099016761</c:v>
                </c:pt>
                <c:pt idx="1081">
                  <c:v>-8.9961477966811199E-2</c:v>
                </c:pt>
                <c:pt idx="1082">
                  <c:v>0.43744152565903555</c:v>
                </c:pt>
                <c:pt idx="1083">
                  <c:v>-0.83062230576485063</c:v>
                </c:pt>
                <c:pt idx="1084">
                  <c:v>0.4981379833080451</c:v>
                </c:pt>
                <c:pt idx="1085">
                  <c:v>0.11263345499677274</c:v>
                </c:pt>
                <c:pt idx="1086">
                  <c:v>-0.16788260602972757</c:v>
                </c:pt>
                <c:pt idx="1087">
                  <c:v>-0.44839866705622788</c:v>
                </c:pt>
                <c:pt idx="1088">
                  <c:v>-0.20725328126151737</c:v>
                </c:pt>
                <c:pt idx="1089">
                  <c:v>-0.22365772927476266</c:v>
                </c:pt>
                <c:pt idx="1090">
                  <c:v>-0.84374586417544739</c:v>
                </c:pt>
                <c:pt idx="1091">
                  <c:v>-0.41723021583106096</c:v>
                </c:pt>
                <c:pt idx="1092">
                  <c:v>1.4840453089041068</c:v>
                </c:pt>
                <c:pt idx="1093">
                  <c:v>-0.99466678589730684</c:v>
                </c:pt>
                <c:pt idx="1094">
                  <c:v>-1.4572722198708334</c:v>
                </c:pt>
                <c:pt idx="1095">
                  <c:v>-1.2768232917251319</c:v>
                </c:pt>
                <c:pt idx="1096">
                  <c:v>-0.97826233788406158</c:v>
                </c:pt>
                <c:pt idx="1097">
                  <c:v>-1.0963743635794299</c:v>
                </c:pt>
                <c:pt idx="1098">
                  <c:v>-1.274362624523145</c:v>
                </c:pt>
                <c:pt idx="1099">
                  <c:v>-0.96267811227147781</c:v>
                </c:pt>
                <c:pt idx="1100">
                  <c:v>-1.1964414964602281</c:v>
                </c:pt>
                <c:pt idx="1101">
                  <c:v>-1.3522837525860614</c:v>
                </c:pt>
                <c:pt idx="1102">
                  <c:v>-1.0717676915595618</c:v>
                </c:pt>
                <c:pt idx="1103">
                  <c:v>-1.928900100251645</c:v>
                </c:pt>
                <c:pt idx="1104">
                  <c:v>-1.7574736185132287</c:v>
                </c:pt>
                <c:pt idx="1105">
                  <c:v>-1.0094307891092278</c:v>
                </c:pt>
                <c:pt idx="1106">
                  <c:v>-1.3850926486125532</c:v>
                </c:pt>
                <c:pt idx="1107">
                  <c:v>-1.3990364294238113</c:v>
                </c:pt>
                <c:pt idx="1108">
                  <c:v>-1.6016313623873955</c:v>
                </c:pt>
                <c:pt idx="1109">
                  <c:v>-1.0250150147218116</c:v>
                </c:pt>
                <c:pt idx="1110">
                  <c:v>-1.0405992403343949</c:v>
                </c:pt>
                <c:pt idx="1111">
                  <c:v>-1.7820802905330968</c:v>
                </c:pt>
                <c:pt idx="1112">
                  <c:v>-1.6483840392251454</c:v>
                </c:pt>
                <c:pt idx="1113">
                  <c:v>-1.4933620054999743</c:v>
                </c:pt>
                <c:pt idx="1114">
                  <c:v>-1.3211153013608952</c:v>
                </c:pt>
                <c:pt idx="1115">
                  <c:v>-1.2226886132814212</c:v>
                </c:pt>
                <c:pt idx="1116">
                  <c:v>-1.4392273270562634</c:v>
                </c:pt>
                <c:pt idx="1117">
                  <c:v>-0.9315096610463115</c:v>
                </c:pt>
                <c:pt idx="1118">
                  <c:v>-0.94709388665889471</c:v>
                </c:pt>
                <c:pt idx="1119">
                  <c:v>-1.3990364294238113</c:v>
                </c:pt>
                <c:pt idx="1120">
                  <c:v>-1.1587112660297632</c:v>
                </c:pt>
                <c:pt idx="1121">
                  <c:v>-1.5655415767582546</c:v>
                </c:pt>
                <c:pt idx="1122">
                  <c:v>-1.7107209416754787</c:v>
                </c:pt>
                <c:pt idx="1123">
                  <c:v>-1.1094979219900267</c:v>
                </c:pt>
                <c:pt idx="1124">
                  <c:v>-1.3227557461622192</c:v>
                </c:pt>
                <c:pt idx="1125">
                  <c:v>-1.0422396851357196</c:v>
                </c:pt>
                <c:pt idx="1126">
                  <c:v>-1.7107209416754787</c:v>
                </c:pt>
                <c:pt idx="1127">
                  <c:v>-1.0717676915595618</c:v>
                </c:pt>
                <c:pt idx="1128">
                  <c:v>-1.0405992403343949</c:v>
                </c:pt>
                <c:pt idx="1129">
                  <c:v>-1.0783294707648599</c:v>
                </c:pt>
                <c:pt idx="1130">
                  <c:v>-1.5081260087118953</c:v>
                </c:pt>
                <c:pt idx="1131">
                  <c:v>-1.1587112660297632</c:v>
                </c:pt>
                <c:pt idx="1132">
                  <c:v>-1.0963743635794299</c:v>
                </c:pt>
                <c:pt idx="1133">
                  <c:v>-1.2226886132814212</c:v>
                </c:pt>
                <c:pt idx="1134">
                  <c:v>-1.1341045940098948</c:v>
                </c:pt>
                <c:pt idx="1135">
                  <c:v>-1.125902370003272</c:v>
                </c:pt>
                <c:pt idx="1136">
                  <c:v>-1.7574736185132287</c:v>
                </c:pt>
                <c:pt idx="1137">
                  <c:v>-1.1505090420231407</c:v>
                </c:pt>
                <c:pt idx="1138">
                  <c:v>-1.7107209416754787</c:v>
                </c:pt>
                <c:pt idx="1139">
                  <c:v>-1.819810520963562</c:v>
                </c:pt>
                <c:pt idx="1140">
                  <c:v>-1.4457891062615615</c:v>
                </c:pt>
                <c:pt idx="1141">
                  <c:v>-1.9133158746390619</c:v>
                </c:pt>
                <c:pt idx="1142">
                  <c:v>-1.5360135703344124</c:v>
                </c:pt>
                <c:pt idx="1143">
                  <c:v>-1.3055310757483118</c:v>
                </c:pt>
                <c:pt idx="1144">
                  <c:v>-1.0094307891092278</c:v>
                </c:pt>
                <c:pt idx="1145">
                  <c:v>-1.1964414964602281</c:v>
                </c:pt>
                <c:pt idx="1146">
                  <c:v>-1.0963743635794299</c:v>
                </c:pt>
                <c:pt idx="1147">
                  <c:v>-1.227609947685395</c:v>
                </c:pt>
                <c:pt idx="1148">
                  <c:v>-1.9953381147052902</c:v>
                </c:pt>
                <c:pt idx="1149">
                  <c:v>-1.0766890259635349</c:v>
                </c:pt>
                <c:pt idx="1150">
                  <c:v>-1.1685539348377108</c:v>
                </c:pt>
                <c:pt idx="1151">
                  <c:v>-1.3211153013608952</c:v>
                </c:pt>
                <c:pt idx="1152">
                  <c:v>-1.0405992403343949</c:v>
                </c:pt>
                <c:pt idx="1153">
                  <c:v>-1.4613733318741453</c:v>
                </c:pt>
                <c:pt idx="1154">
                  <c:v>-1.024194792321149</c:v>
                </c:pt>
                <c:pt idx="1155">
                  <c:v>-1.5196091223211672</c:v>
                </c:pt>
                <c:pt idx="1156">
                  <c:v>-1.1423068180165179</c:v>
                </c:pt>
                <c:pt idx="1157">
                  <c:v>-1.0873519171721449</c:v>
                </c:pt>
                <c:pt idx="1158">
                  <c:v>-1.2899468501357283</c:v>
                </c:pt>
                <c:pt idx="1159">
                  <c:v>-1.8353947465761451</c:v>
                </c:pt>
                <c:pt idx="1160">
                  <c:v>-1.0274756819237985</c:v>
                </c:pt>
                <c:pt idx="1161">
                  <c:v>-1.3366995269734783</c:v>
                </c:pt>
                <c:pt idx="1162">
                  <c:v>-1.274362624523145</c:v>
                </c:pt>
                <c:pt idx="1163">
                  <c:v>-1.3719690902019563</c:v>
                </c:pt>
                <c:pt idx="1164">
                  <c:v>-1.5835864695728248</c:v>
                </c:pt>
                <c:pt idx="1165">
                  <c:v>-1.3366995269734783</c:v>
                </c:pt>
                <c:pt idx="1166">
                  <c:v>-1.4457891062615615</c:v>
                </c:pt>
                <c:pt idx="1167">
                  <c:v>-1.1185203683973117</c:v>
                </c:pt>
                <c:pt idx="1168">
                  <c:v>-1.180857270847645</c:v>
                </c:pt>
                <c:pt idx="1169">
                  <c:v>-1.1341045940098948</c:v>
                </c:pt>
                <c:pt idx="1170">
                  <c:v>-1.1185203683973117</c:v>
                </c:pt>
                <c:pt idx="1171">
                  <c:v>-1.0438801299370439</c:v>
                </c:pt>
                <c:pt idx="1172">
                  <c:v>-1.4457891062615615</c:v>
                </c:pt>
                <c:pt idx="1173">
                  <c:v>-1.7418893929006449</c:v>
                </c:pt>
                <c:pt idx="1174">
                  <c:v>-0.99384656349664469</c:v>
                </c:pt>
                <c:pt idx="1175">
                  <c:v>-1.1915201620562548</c:v>
                </c:pt>
                <c:pt idx="1176">
                  <c:v>-1.7328669464933599</c:v>
                </c:pt>
                <c:pt idx="1177">
                  <c:v>-1.056183465946978</c:v>
                </c:pt>
                <c:pt idx="1178">
                  <c:v>-0.96267811227147781</c:v>
                </c:pt>
                <c:pt idx="1179">
                  <c:v>-0.96267811227147781</c:v>
                </c:pt>
                <c:pt idx="1180">
                  <c:v>-1.7820802905330968</c:v>
                </c:pt>
                <c:pt idx="1181">
                  <c:v>-1.7418893929006449</c:v>
                </c:pt>
                <c:pt idx="1182">
                  <c:v>-1.2120257220728119</c:v>
                </c:pt>
                <c:pt idx="1183">
                  <c:v>-1.2587783989105619</c:v>
                </c:pt>
                <c:pt idx="1184">
                  <c:v>-1.8821474234138951</c:v>
                </c:pt>
                <c:pt idx="1185">
                  <c:v>-0.9315096610463115</c:v>
                </c:pt>
                <c:pt idx="1186">
                  <c:v>-1.7279456120893866</c:v>
                </c:pt>
                <c:pt idx="1187">
                  <c:v>-0.99384656349664469</c:v>
                </c:pt>
                <c:pt idx="1188">
                  <c:v>-1.204643720466851</c:v>
                </c:pt>
                <c:pt idx="1189">
                  <c:v>-1.1496888196224779</c:v>
                </c:pt>
                <c:pt idx="1190">
                  <c:v>-1.2571379541092371</c:v>
                </c:pt>
                <c:pt idx="1191">
                  <c:v>-0.97826233788406158</c:v>
                </c:pt>
                <c:pt idx="1192">
                  <c:v>-1.3366995269734783</c:v>
                </c:pt>
                <c:pt idx="1193">
                  <c:v>-1.4769575574867284</c:v>
                </c:pt>
                <c:pt idx="1194">
                  <c:v>-1.4572722198708334</c:v>
                </c:pt>
                <c:pt idx="1195">
                  <c:v>-1.7574736185132287</c:v>
                </c:pt>
                <c:pt idx="1196">
                  <c:v>-1.8977316490264788</c:v>
                </c:pt>
                <c:pt idx="1197">
                  <c:v>-1.6918558264602459</c:v>
                </c:pt>
                <c:pt idx="1198">
                  <c:v>-1.7574736185132287</c:v>
                </c:pt>
                <c:pt idx="1199">
                  <c:v>-1.1144192563940001</c:v>
                </c:pt>
                <c:pt idx="1200">
                  <c:v>-1.5032046743079215</c:v>
                </c:pt>
                <c:pt idx="1201">
                  <c:v>-1.3990364294238113</c:v>
                </c:pt>
                <c:pt idx="1202">
                  <c:v>-1.227609947685395</c:v>
                </c:pt>
                <c:pt idx="1203">
                  <c:v>-0.99466678589730684</c:v>
                </c:pt>
                <c:pt idx="1204">
                  <c:v>-1.0717676915595618</c:v>
                </c:pt>
                <c:pt idx="1205">
                  <c:v>-1.1652730452350617</c:v>
                </c:pt>
                <c:pt idx="1206">
                  <c:v>-1.4613733318741453</c:v>
                </c:pt>
                <c:pt idx="1207">
                  <c:v>-1.0405992403343949</c:v>
                </c:pt>
                <c:pt idx="1208">
                  <c:v>-1.4302048806489784</c:v>
                </c:pt>
                <c:pt idx="1209">
                  <c:v>-0.93397032824829851</c:v>
                </c:pt>
                <c:pt idx="1210">
                  <c:v>-1.102936142784728</c:v>
                </c:pt>
                <c:pt idx="1211">
                  <c:v>-0.99384656349664469</c:v>
                </c:pt>
                <c:pt idx="1212">
                  <c:v>-1.3055310757483118</c:v>
                </c:pt>
                <c:pt idx="1213">
                  <c:v>-1.5392944599370615</c:v>
                </c:pt>
                <c:pt idx="1214">
                  <c:v>-1.0438801299370439</c:v>
                </c:pt>
                <c:pt idx="1215">
                  <c:v>-1.7574736185132287</c:v>
                </c:pt>
                <c:pt idx="1216">
                  <c:v>-1.4211824342416932</c:v>
                </c:pt>
                <c:pt idx="1217">
                  <c:v>-1.6180358104006407</c:v>
                </c:pt>
                <c:pt idx="1218">
                  <c:v>-0.99384656349664469</c:v>
                </c:pt>
                <c:pt idx="1219">
                  <c:v>-1.1496888196224779</c:v>
                </c:pt>
                <c:pt idx="1220">
                  <c:v>-1.056183465946978</c:v>
                </c:pt>
                <c:pt idx="1221">
                  <c:v>-1.0061498995065787</c:v>
                </c:pt>
                <c:pt idx="1222">
                  <c:v>-0.97006011387743862</c:v>
                </c:pt>
                <c:pt idx="1223">
                  <c:v>-1.024194792321149</c:v>
                </c:pt>
                <c:pt idx="1224">
                  <c:v>-1.2407335060959912</c:v>
                </c:pt>
                <c:pt idx="1225">
                  <c:v>-1.2226886132814212</c:v>
                </c:pt>
                <c:pt idx="1226">
                  <c:v>-0.98810500669200874</c:v>
                </c:pt>
                <c:pt idx="1227">
                  <c:v>-1.6196762552019655</c:v>
                </c:pt>
                <c:pt idx="1228">
                  <c:v>-1.0422396851357196</c:v>
                </c:pt>
                <c:pt idx="1229">
                  <c:v>-1.2587783989105619</c:v>
                </c:pt>
                <c:pt idx="1230">
                  <c:v>-1.2948681845397021</c:v>
                </c:pt>
                <c:pt idx="1231">
                  <c:v>-1.6016313623873955</c:v>
                </c:pt>
                <c:pt idx="1232">
                  <c:v>-0.95201522106286851</c:v>
                </c:pt>
                <c:pt idx="1233">
                  <c:v>-1.2226886132814212</c:v>
                </c:pt>
                <c:pt idx="1234">
                  <c:v>-0.95201522106286851</c:v>
                </c:pt>
                <c:pt idx="1235">
                  <c:v>-1.024194792321149</c:v>
                </c:pt>
                <c:pt idx="1236">
                  <c:v>-1.1324641492085701</c:v>
                </c:pt>
                <c:pt idx="1237">
                  <c:v>-1.2226886132814212</c:v>
                </c:pt>
                <c:pt idx="1238">
                  <c:v>-1.3055310757483118</c:v>
                </c:pt>
                <c:pt idx="1239">
                  <c:v>-1.1185203683973117</c:v>
                </c:pt>
                <c:pt idx="1240">
                  <c:v>-1.2431941732979781</c:v>
                </c:pt>
                <c:pt idx="1241">
                  <c:v>-1.6795524904503119</c:v>
                </c:pt>
                <c:pt idx="1242">
                  <c:v>-1.6180358104006407</c:v>
                </c:pt>
                <c:pt idx="1243">
                  <c:v>-1.3522837525860614</c:v>
                </c:pt>
                <c:pt idx="1244">
                  <c:v>-1.7574736185132287</c:v>
                </c:pt>
                <c:pt idx="1245">
                  <c:v>-1.8641025305993251</c:v>
                </c:pt>
                <c:pt idx="1246">
                  <c:v>-1.1341045940098948</c:v>
                </c:pt>
                <c:pt idx="1247">
                  <c:v>-1.4146206550363951</c:v>
                </c:pt>
                <c:pt idx="1248">
                  <c:v>-1.1964414964602281</c:v>
                </c:pt>
                <c:pt idx="1249">
                  <c:v>-1.0873519171721449</c:v>
                </c:pt>
                <c:pt idx="1250">
                  <c:v>-1.3719690902019563</c:v>
                </c:pt>
                <c:pt idx="1251">
                  <c:v>-1.0438801299370439</c:v>
                </c:pt>
                <c:pt idx="1252">
                  <c:v>-1.2587783989105619</c:v>
                </c:pt>
                <c:pt idx="1253">
                  <c:v>-0.97826233788406158</c:v>
                </c:pt>
                <c:pt idx="1254">
                  <c:v>-1.227609947685395</c:v>
                </c:pt>
                <c:pt idx="1255">
                  <c:v>-1.4703957782814303</c:v>
                </c:pt>
                <c:pt idx="1256">
                  <c:v>-1.5704629111622286</c:v>
                </c:pt>
                <c:pt idx="1257">
                  <c:v>-1.3834522038112282</c:v>
                </c:pt>
                <c:pt idx="1258">
                  <c:v>-1.3211153013608952</c:v>
                </c:pt>
                <c:pt idx="1259">
                  <c:v>-1.7730578441258118</c:v>
                </c:pt>
                <c:pt idx="1260">
                  <c:v>-1.6508447064271319</c:v>
                </c:pt>
                <c:pt idx="1261">
                  <c:v>-1.6836536024536235</c:v>
                </c:pt>
                <c:pt idx="1262">
                  <c:v>-1.1915201620562548</c:v>
                </c:pt>
                <c:pt idx="1263">
                  <c:v>-1.3522837525860614</c:v>
                </c:pt>
                <c:pt idx="1264">
                  <c:v>-1.5196091223211672</c:v>
                </c:pt>
                <c:pt idx="1265">
                  <c:v>-1.180857270847645</c:v>
                </c:pt>
                <c:pt idx="1266">
                  <c:v>-1.6344402584138864</c:v>
                </c:pt>
                <c:pt idx="1267">
                  <c:v>-1.1496888196224779</c:v>
                </c:pt>
                <c:pt idx="1268">
                  <c:v>-1.5237102343244784</c:v>
                </c:pt>
                <c:pt idx="1269">
                  <c:v>-1.7000580504668688</c:v>
                </c:pt>
                <c:pt idx="1270">
                  <c:v>-1.0405992403343949</c:v>
                </c:pt>
                <c:pt idx="1271">
                  <c:v>-1.1496888196224779</c:v>
                </c:pt>
                <c:pt idx="1272">
                  <c:v>-1.3227557461622192</c:v>
                </c:pt>
                <c:pt idx="1273">
                  <c:v>-1.4613733318741453</c:v>
                </c:pt>
                <c:pt idx="1274">
                  <c:v>-1.227609947685395</c:v>
                </c:pt>
                <c:pt idx="1275">
                  <c:v>-0.96267811227147781</c:v>
                </c:pt>
                <c:pt idx="1276">
                  <c:v>-1.056183465946978</c:v>
                </c:pt>
                <c:pt idx="1277">
                  <c:v>-1.0405992403343949</c:v>
                </c:pt>
                <c:pt idx="1278">
                  <c:v>-0.97826233788406158</c:v>
                </c:pt>
                <c:pt idx="1279">
                  <c:v>-1.0766890259635349</c:v>
                </c:pt>
                <c:pt idx="1280">
                  <c:v>-1.0717676915595618</c:v>
                </c:pt>
                <c:pt idx="1281">
                  <c:v>-1.7730578441258118</c:v>
                </c:pt>
                <c:pt idx="1282">
                  <c:v>-1.1496888196224779</c:v>
                </c:pt>
                <c:pt idx="1283">
                  <c:v>-1.3990364294238113</c:v>
                </c:pt>
                <c:pt idx="1284">
                  <c:v>-1.0873519171721449</c:v>
                </c:pt>
                <c:pt idx="1285">
                  <c:v>-1.3366995269734783</c:v>
                </c:pt>
                <c:pt idx="1286">
                  <c:v>-1.3366995269734783</c:v>
                </c:pt>
                <c:pt idx="1287">
                  <c:v>-0.99466678589730684</c:v>
                </c:pt>
                <c:pt idx="1288">
                  <c:v>-1.274362624523145</c:v>
                </c:pt>
                <c:pt idx="1289">
                  <c:v>-1.2243290580827459</c:v>
                </c:pt>
                <c:pt idx="1290">
                  <c:v>-1.3211153013608952</c:v>
                </c:pt>
                <c:pt idx="1291">
                  <c:v>-1.1652730452350617</c:v>
                </c:pt>
                <c:pt idx="1292">
                  <c:v>-1.7107209416754787</c:v>
                </c:pt>
                <c:pt idx="1293">
                  <c:v>-1.274362624523145</c:v>
                </c:pt>
                <c:pt idx="1294">
                  <c:v>-1.5237102343244784</c:v>
                </c:pt>
                <c:pt idx="1295">
                  <c:v>-1.6639682648377285</c:v>
                </c:pt>
                <c:pt idx="1296">
                  <c:v>-1.2899468501357283</c:v>
                </c:pt>
                <c:pt idx="1297">
                  <c:v>-1.9600685514768121</c:v>
                </c:pt>
                <c:pt idx="1298">
                  <c:v>-1.4925417830993115</c:v>
                </c:pt>
                <c:pt idx="1299">
                  <c:v>-1.2431941732979781</c:v>
                </c:pt>
                <c:pt idx="1300">
                  <c:v>-1.5081260087118953</c:v>
                </c:pt>
                <c:pt idx="1301">
                  <c:v>-1.4047779862284475</c:v>
                </c:pt>
                <c:pt idx="1302">
                  <c:v>-1.0094307891092278</c:v>
                </c:pt>
                <c:pt idx="1303">
                  <c:v>-1.9789336666920443</c:v>
                </c:pt>
                <c:pt idx="1304">
                  <c:v>-1.3834522038112282</c:v>
                </c:pt>
                <c:pt idx="1305">
                  <c:v>-1.4613733318741453</c:v>
                </c:pt>
                <c:pt idx="1306">
                  <c:v>-1.5081260087118953</c:v>
                </c:pt>
                <c:pt idx="1307">
                  <c:v>-1.4539913302681844</c:v>
                </c:pt>
                <c:pt idx="1308">
                  <c:v>-1.2079246100695</c:v>
                </c:pt>
                <c:pt idx="1309">
                  <c:v>-1.4769575574867284</c:v>
                </c:pt>
                <c:pt idx="1310">
                  <c:v>-1.7820802905330968</c:v>
                </c:pt>
                <c:pt idx="1311">
                  <c:v>-1.227609947685395</c:v>
                </c:pt>
                <c:pt idx="1312">
                  <c:v>-1.6639682648377285</c:v>
                </c:pt>
                <c:pt idx="1313">
                  <c:v>-1.1423068180165179</c:v>
                </c:pt>
                <c:pt idx="1314">
                  <c:v>-1.4769575574867284</c:v>
                </c:pt>
                <c:pt idx="1315">
                  <c:v>-1.0405992403343949</c:v>
                </c:pt>
                <c:pt idx="1316">
                  <c:v>-1.4457891062615615</c:v>
                </c:pt>
                <c:pt idx="1317">
                  <c:v>-1.6508447064271319</c:v>
                </c:pt>
                <c:pt idx="1318">
                  <c:v>-2.1782477100529785</c:v>
                </c:pt>
                <c:pt idx="1319">
                  <c:v>-2.1159108076026452</c:v>
                </c:pt>
                <c:pt idx="1320">
                  <c:v>-2.4120110942417288</c:v>
                </c:pt>
                <c:pt idx="1321">
                  <c:v>-2.0691581307648952</c:v>
                </c:pt>
                <c:pt idx="1322">
                  <c:v>-2.1101692507980094</c:v>
                </c:pt>
                <c:pt idx="1323">
                  <c:v>-2.1938319356655622</c:v>
                </c:pt>
                <c:pt idx="1324">
                  <c:v>-2.084742356377479</c:v>
                </c:pt>
                <c:pt idx="1325">
                  <c:v>-2.1626634844403956</c:v>
                </c:pt>
                <c:pt idx="1326">
                  <c:v>-2.2094161612781456</c:v>
                </c:pt>
                <c:pt idx="1327">
                  <c:v>-2.2717530637284788</c:v>
                </c:pt>
                <c:pt idx="1328">
                  <c:v>-2.1757870428509922</c:v>
                </c:pt>
                <c:pt idx="1329">
                  <c:v>-2.1314950332152285</c:v>
                </c:pt>
                <c:pt idx="1330">
                  <c:v>-2.0224054539271452</c:v>
                </c:pt>
                <c:pt idx="1331">
                  <c:v>-2.1938319356655622</c:v>
                </c:pt>
                <c:pt idx="1332">
                  <c:v>-2.0224054539271452</c:v>
                </c:pt>
                <c:pt idx="1333">
                  <c:v>-2.0281470107317814</c:v>
                </c:pt>
                <c:pt idx="1334">
                  <c:v>-2.0224054539271452</c:v>
                </c:pt>
                <c:pt idx="1335">
                  <c:v>-2.1003265819900623</c:v>
                </c:pt>
                <c:pt idx="1336">
                  <c:v>-2.2717530637284788</c:v>
                </c:pt>
                <c:pt idx="1337">
                  <c:v>-2.1938319356655622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CA5-4305-840A-9ABD142315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4368943"/>
        <c:axId val="234368463"/>
      </c:scatterChart>
      <c:valAx>
        <c:axId val="23436894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4368463"/>
        <c:crosses val="autoZero"/>
        <c:crossBetween val="midCat"/>
      </c:valAx>
      <c:valAx>
        <c:axId val="234368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436894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Sheet4!$B$1</c:f>
              <c:strCache>
                <c:ptCount val="1"/>
                <c:pt idx="0">
                  <c:v>z_age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Sheet4!$A$2:$A$1339</c:f>
              <c:numCache>
                <c:formatCode>General</c:formatCode>
                <c:ptCount val="1338"/>
                <c:pt idx="0">
                  <c:v>-0.80765607854630728</c:v>
                </c:pt>
                <c:pt idx="1">
                  <c:v>-0.72891472808272817</c:v>
                </c:pt>
                <c:pt idx="2">
                  <c:v>0.61296911940076382</c:v>
                </c:pt>
                <c:pt idx="3">
                  <c:v>1.5020902017186768</c:v>
                </c:pt>
                <c:pt idx="4">
                  <c:v>1.5808315521822554</c:v>
                </c:pt>
                <c:pt idx="5">
                  <c:v>0.8762605100133567</c:v>
                </c:pt>
                <c:pt idx="6">
                  <c:v>0.56375577536102739</c:v>
                </c:pt>
                <c:pt idx="7">
                  <c:v>-0.7133305024701444</c:v>
                </c:pt>
                <c:pt idx="8">
                  <c:v>-0.66657782563239443</c:v>
                </c:pt>
                <c:pt idx="9">
                  <c:v>1.0886981117848866</c:v>
                </c:pt>
                <c:pt idx="10">
                  <c:v>0.81392360756302295</c:v>
                </c:pt>
                <c:pt idx="11">
                  <c:v>-0.28927552132774553</c:v>
                </c:pt>
                <c:pt idx="12">
                  <c:v>0.90660873883786031</c:v>
                </c:pt>
                <c:pt idx="13">
                  <c:v>0.79833938195043974</c:v>
                </c:pt>
                <c:pt idx="14">
                  <c:v>1.4996295345166899</c:v>
                </c:pt>
                <c:pt idx="15">
                  <c:v>1.250281924715356</c:v>
                </c:pt>
                <c:pt idx="16">
                  <c:v>-0.56815113755292102</c:v>
                </c:pt>
                <c:pt idx="17">
                  <c:v>1.4479555232749666</c:v>
                </c:pt>
                <c:pt idx="18">
                  <c:v>1.2494617023146943</c:v>
                </c:pt>
                <c:pt idx="19">
                  <c:v>0.15364457502988679</c:v>
                </c:pt>
                <c:pt idx="20">
                  <c:v>-0.85358853298339454</c:v>
                </c:pt>
                <c:pt idx="21">
                  <c:v>-8.9961477966811199E-2</c:v>
                </c:pt>
                <c:pt idx="22">
                  <c:v>-0.44675822225490303</c:v>
                </c:pt>
                <c:pt idx="23">
                  <c:v>2.2408990923921689E-2</c:v>
                </c:pt>
                <c:pt idx="24">
                  <c:v>-0.33930908776814461</c:v>
                </c:pt>
                <c:pt idx="25">
                  <c:v>3.0178611981425729</c:v>
                </c:pt>
                <c:pt idx="26">
                  <c:v>-0.57307247195689426</c:v>
                </c:pt>
                <c:pt idx="27">
                  <c:v>-0.30814063654297774</c:v>
                </c:pt>
                <c:pt idx="28">
                  <c:v>1.1051025597981325</c:v>
                </c:pt>
                <c:pt idx="29">
                  <c:v>-0.68216205124497808</c:v>
                </c:pt>
                <c:pt idx="30">
                  <c:v>-0.30814063654297774</c:v>
                </c:pt>
                <c:pt idx="31">
                  <c:v>-0.42871332944033297</c:v>
                </c:pt>
                <c:pt idx="32">
                  <c:v>0.56375577536102739</c:v>
                </c:pt>
                <c:pt idx="33">
                  <c:v>0.87544028761269399</c:v>
                </c:pt>
                <c:pt idx="34">
                  <c:v>-0.15803993722178039</c:v>
                </c:pt>
                <c:pt idx="35">
                  <c:v>1.7727635939372295</c:v>
                </c:pt>
                <c:pt idx="36">
                  <c:v>-5.9613249142306424E-2</c:v>
                </c:pt>
                <c:pt idx="37">
                  <c:v>1.2494617023146943</c:v>
                </c:pt>
                <c:pt idx="38">
                  <c:v>0.14872324062591291</c:v>
                </c:pt>
                <c:pt idx="39">
                  <c:v>-0.73219561768537722</c:v>
                </c:pt>
                <c:pt idx="40">
                  <c:v>-0.80765607854630728</c:v>
                </c:pt>
                <c:pt idx="41">
                  <c:v>0.61789045380473762</c:v>
                </c:pt>
                <c:pt idx="42">
                  <c:v>0.35049795118883359</c:v>
                </c:pt>
                <c:pt idx="43">
                  <c:v>1.4217084064537731</c:v>
                </c:pt>
                <c:pt idx="44">
                  <c:v>-0.69938672165888605</c:v>
                </c:pt>
                <c:pt idx="45">
                  <c:v>0.18645347105637791</c:v>
                </c:pt>
                <c:pt idx="46">
                  <c:v>0.42431796724843934</c:v>
                </c:pt>
                <c:pt idx="47">
                  <c:v>1.2133719166855541</c:v>
                </c:pt>
                <c:pt idx="48">
                  <c:v>1.8449431651955097</c:v>
                </c:pt>
                <c:pt idx="49">
                  <c:v>-0.64525204321517526</c:v>
                </c:pt>
                <c:pt idx="50">
                  <c:v>1.2133719166855541</c:v>
                </c:pt>
                <c:pt idx="51">
                  <c:v>0.85247406039415008</c:v>
                </c:pt>
                <c:pt idx="52">
                  <c:v>1.5562248801623872</c:v>
                </c:pt>
                <c:pt idx="53">
                  <c:v>-0.89624009781783343</c:v>
                </c:pt>
                <c:pt idx="54">
                  <c:v>8.8026782976903944E-2</c:v>
                </c:pt>
                <c:pt idx="55">
                  <c:v>0.44892463926830756</c:v>
                </c:pt>
                <c:pt idx="56">
                  <c:v>-0.30239907973834174</c:v>
                </c:pt>
                <c:pt idx="57">
                  <c:v>0.68924980266235647</c:v>
                </c:pt>
                <c:pt idx="58">
                  <c:v>-0.66657782563239443</c:v>
                </c:pt>
                <c:pt idx="59">
                  <c:v>0.85247406039415008</c:v>
                </c:pt>
                <c:pt idx="60">
                  <c:v>0.42431796724843934</c:v>
                </c:pt>
                <c:pt idx="61">
                  <c:v>0.34639683918552239</c:v>
                </c:pt>
                <c:pt idx="62">
                  <c:v>1.68664024186769</c:v>
                </c:pt>
                <c:pt idx="63">
                  <c:v>-0.56815113755292102</c:v>
                </c:pt>
                <c:pt idx="64">
                  <c:v>0.99027142370541388</c:v>
                </c:pt>
                <c:pt idx="65">
                  <c:v>-0.30814063654297774</c:v>
                </c:pt>
                <c:pt idx="66">
                  <c:v>0.62937356741400963</c:v>
                </c:pt>
                <c:pt idx="67">
                  <c:v>-0.80765607854630728</c:v>
                </c:pt>
                <c:pt idx="68">
                  <c:v>-0.50253334549993811</c:v>
                </c:pt>
                <c:pt idx="69">
                  <c:v>-0.51073556950656107</c:v>
                </c:pt>
                <c:pt idx="70">
                  <c:v>1.0009343149140231</c:v>
                </c:pt>
                <c:pt idx="71">
                  <c:v>-0.83062230576485063</c:v>
                </c:pt>
                <c:pt idx="72">
                  <c:v>-0.48612889748669286</c:v>
                </c:pt>
                <c:pt idx="73">
                  <c:v>0.7515867051126891</c:v>
                </c:pt>
                <c:pt idx="74">
                  <c:v>1.2494617023146943</c:v>
                </c:pt>
                <c:pt idx="75">
                  <c:v>-0.50253334549993811</c:v>
                </c:pt>
                <c:pt idx="76">
                  <c:v>1.8449431651955097</c:v>
                </c:pt>
                <c:pt idx="77">
                  <c:v>0.43744152565903555</c:v>
                </c:pt>
                <c:pt idx="78">
                  <c:v>0.38330684721532526</c:v>
                </c:pt>
                <c:pt idx="79">
                  <c:v>0.61296911940076382</c:v>
                </c:pt>
                <c:pt idx="80">
                  <c:v>1.375775952016685</c:v>
                </c:pt>
                <c:pt idx="81">
                  <c:v>5.8498776553061876E-2</c:v>
                </c:pt>
                <c:pt idx="82">
                  <c:v>1.2314168095001243</c:v>
                </c:pt>
                <c:pt idx="83">
                  <c:v>0.56375577536102739</c:v>
                </c:pt>
                <c:pt idx="84">
                  <c:v>-1.2040349903894259E-2</c:v>
                </c:pt>
                <c:pt idx="85">
                  <c:v>-0.2458037340926445</c:v>
                </c:pt>
                <c:pt idx="86">
                  <c:v>0.39971129522857113</c:v>
                </c:pt>
                <c:pt idx="87">
                  <c:v>-0.617364481592658</c:v>
                </c:pt>
                <c:pt idx="88">
                  <c:v>-2.6804353115815298E-2</c:v>
                </c:pt>
                <c:pt idx="89">
                  <c:v>0.17497035744710593</c:v>
                </c:pt>
                <c:pt idx="90">
                  <c:v>-0.19905105725489447</c:v>
                </c:pt>
                <c:pt idx="91">
                  <c:v>2.0253920933412117</c:v>
                </c:pt>
                <c:pt idx="92">
                  <c:v>0.39971129522857113</c:v>
                </c:pt>
                <c:pt idx="93">
                  <c:v>-0.16788260602972757</c:v>
                </c:pt>
                <c:pt idx="94">
                  <c:v>-0.17444438523502567</c:v>
                </c:pt>
                <c:pt idx="95">
                  <c:v>1.1051025597981325</c:v>
                </c:pt>
                <c:pt idx="96">
                  <c:v>1.4660004160895366</c:v>
                </c:pt>
                <c:pt idx="97">
                  <c:v>-0.77566740492047825</c:v>
                </c:pt>
                <c:pt idx="98">
                  <c:v>0.32917216877161504</c:v>
                </c:pt>
                <c:pt idx="99">
                  <c:v>-8.9961477966811199E-2</c:v>
                </c:pt>
                <c:pt idx="100">
                  <c:v>-0.14163548920853455</c:v>
                </c:pt>
                <c:pt idx="101">
                  <c:v>0.4399021928610225</c:v>
                </c:pt>
                <c:pt idx="102">
                  <c:v>1.0148780957252821</c:v>
                </c:pt>
                <c:pt idx="103">
                  <c:v>0.31112727595704492</c:v>
                </c:pt>
                <c:pt idx="104">
                  <c:v>0.11263345499677274</c:v>
                </c:pt>
                <c:pt idx="105">
                  <c:v>6.5880778159022685E-2</c:v>
                </c:pt>
                <c:pt idx="106">
                  <c:v>-0.32208441735423665</c:v>
                </c:pt>
                <c:pt idx="107">
                  <c:v>0.36690239920207945</c:v>
                </c:pt>
                <c:pt idx="108">
                  <c:v>-0.9159254354337284</c:v>
                </c:pt>
                <c:pt idx="109">
                  <c:v>-0.9159254354337284</c:v>
                </c:pt>
                <c:pt idx="110">
                  <c:v>2.0893694405928698</c:v>
                </c:pt>
                <c:pt idx="111">
                  <c:v>-0.44839866705622788</c:v>
                </c:pt>
                <c:pt idx="112">
                  <c:v>1.4003826240365544</c:v>
                </c:pt>
                <c:pt idx="113">
                  <c:v>-0.76008317930789449</c:v>
                </c:pt>
                <c:pt idx="114">
                  <c:v>-0.88475698420856153</c:v>
                </c:pt>
                <c:pt idx="115">
                  <c:v>-0.32208441735423665</c:v>
                </c:pt>
                <c:pt idx="116">
                  <c:v>0.49157620410274583</c:v>
                </c:pt>
                <c:pt idx="117">
                  <c:v>-4.3208801129061156E-2</c:v>
                </c:pt>
                <c:pt idx="118">
                  <c:v>0.82622694357295756</c:v>
                </c:pt>
                <c:pt idx="119">
                  <c:v>3.4712326933855793E-2</c:v>
                </c:pt>
                <c:pt idx="120">
                  <c:v>-0.54190402073172794</c:v>
                </c:pt>
                <c:pt idx="121">
                  <c:v>2.223885914301484</c:v>
                </c:pt>
                <c:pt idx="122">
                  <c:v>0.53340754653652256</c:v>
                </c:pt>
                <c:pt idx="123">
                  <c:v>1.1592372382418428</c:v>
                </c:pt>
                <c:pt idx="124">
                  <c:v>0.52766598973188716</c:v>
                </c:pt>
                <c:pt idx="125">
                  <c:v>-0.85358853298339454</c:v>
                </c:pt>
                <c:pt idx="126">
                  <c:v>0.17497035744710593</c:v>
                </c:pt>
                <c:pt idx="127">
                  <c:v>0.90660873883786031</c:v>
                </c:pt>
                <c:pt idx="128">
                  <c:v>1.6103595586060975</c:v>
                </c:pt>
                <c:pt idx="129">
                  <c:v>0.11263345499677274</c:v>
                </c:pt>
                <c:pt idx="130">
                  <c:v>0.92465363165243042</c:v>
                </c:pt>
                <c:pt idx="131">
                  <c:v>0.78275515633785664</c:v>
                </c:pt>
                <c:pt idx="132">
                  <c:v>-0.33930908776814461</c:v>
                </c:pt>
                <c:pt idx="133">
                  <c:v>2.2408990923921689E-2</c:v>
                </c:pt>
                <c:pt idx="134">
                  <c:v>-0.28435418692377162</c:v>
                </c:pt>
                <c:pt idx="135">
                  <c:v>1.748977144318024</c:v>
                </c:pt>
                <c:pt idx="136">
                  <c:v>0.5818006681755975</c:v>
                </c:pt>
                <c:pt idx="137">
                  <c:v>0.33081261357293923</c:v>
                </c:pt>
                <c:pt idx="138">
                  <c:v>-2.6804353115815298E-2</c:v>
                </c:pt>
                <c:pt idx="139">
                  <c:v>-0.2564666253012538</c:v>
                </c:pt>
                <c:pt idx="140">
                  <c:v>-0.62720715040060515</c:v>
                </c:pt>
                <c:pt idx="141">
                  <c:v>0.86067628440077237</c:v>
                </c:pt>
                <c:pt idx="142">
                  <c:v>-0.27287107331449967</c:v>
                </c:pt>
                <c:pt idx="143">
                  <c:v>1.5742697729769572</c:v>
                </c:pt>
                <c:pt idx="144">
                  <c:v>1.3938208448312552</c:v>
                </c:pt>
                <c:pt idx="145">
                  <c:v>-0.87983564980458762</c:v>
                </c:pt>
                <c:pt idx="146">
                  <c:v>0.56375577536102739</c:v>
                </c:pt>
                <c:pt idx="147">
                  <c:v>-0.90034120982114463</c:v>
                </c:pt>
                <c:pt idx="148">
                  <c:v>0.40873374163585618</c:v>
                </c:pt>
                <c:pt idx="149">
                  <c:v>0.38330684721532526</c:v>
                </c:pt>
                <c:pt idx="150">
                  <c:v>-0.33930908776814461</c:v>
                </c:pt>
                <c:pt idx="151">
                  <c:v>1.0558892157583961</c:v>
                </c:pt>
                <c:pt idx="152">
                  <c:v>1.2035292478776065</c:v>
                </c:pt>
                <c:pt idx="153">
                  <c:v>-0.22365772927476266</c:v>
                </c:pt>
                <c:pt idx="154">
                  <c:v>0.79833938195043974</c:v>
                </c:pt>
                <c:pt idx="155">
                  <c:v>1.2346976991027727</c:v>
                </c:pt>
                <c:pt idx="156">
                  <c:v>0.53340754653652256</c:v>
                </c:pt>
                <c:pt idx="157">
                  <c:v>-0.35489331338072777</c:v>
                </c:pt>
                <c:pt idx="158">
                  <c:v>0.37756529041068987</c:v>
                </c:pt>
                <c:pt idx="159">
                  <c:v>7.6543669367631961E-2</c:v>
                </c:pt>
                <c:pt idx="160">
                  <c:v>0.74420470350672951</c:v>
                </c:pt>
                <c:pt idx="161">
                  <c:v>0.49157620410274583</c:v>
                </c:pt>
                <c:pt idx="162">
                  <c:v>8.1465003771605843E-2</c:v>
                </c:pt>
                <c:pt idx="163">
                  <c:v>-0.15803993722178039</c:v>
                </c:pt>
                <c:pt idx="164">
                  <c:v>5.8498776553061876E-2</c:v>
                </c:pt>
                <c:pt idx="165">
                  <c:v>1.8088533795663695</c:v>
                </c:pt>
                <c:pt idx="166">
                  <c:v>-0.54190402073172794</c:v>
                </c:pt>
                <c:pt idx="167">
                  <c:v>0.69007002506301807</c:v>
                </c:pt>
                <c:pt idx="168">
                  <c:v>2.3100092663710234</c:v>
                </c:pt>
                <c:pt idx="169">
                  <c:v>1.7727635939372295</c:v>
                </c:pt>
                <c:pt idx="170">
                  <c:v>-0.47956711828139476</c:v>
                </c:pt>
                <c:pt idx="171">
                  <c:v>1.6087191138047732</c:v>
                </c:pt>
                <c:pt idx="172">
                  <c:v>-0.28927552132774553</c:v>
                </c:pt>
                <c:pt idx="173">
                  <c:v>1.6398875650299396</c:v>
                </c:pt>
                <c:pt idx="174">
                  <c:v>1.1051025597981325</c:v>
                </c:pt>
                <c:pt idx="175">
                  <c:v>0.77701359953322002</c:v>
                </c:pt>
                <c:pt idx="176">
                  <c:v>1.577550662579607</c:v>
                </c:pt>
                <c:pt idx="177">
                  <c:v>-0.66329693602974538</c:v>
                </c:pt>
                <c:pt idx="178">
                  <c:v>-0.76008317930789449</c:v>
                </c:pt>
                <c:pt idx="179">
                  <c:v>1.4824048641027825</c:v>
                </c:pt>
                <c:pt idx="180">
                  <c:v>0.95418163807627243</c:v>
                </c:pt>
                <c:pt idx="181">
                  <c:v>1.4996295345166899</c:v>
                </c:pt>
                <c:pt idx="182">
                  <c:v>1.718628915493519</c:v>
                </c:pt>
                <c:pt idx="183">
                  <c:v>1.0321027661391895</c:v>
                </c:pt>
                <c:pt idx="184">
                  <c:v>-0.12195015159263964</c:v>
                </c:pt>
                <c:pt idx="185">
                  <c:v>1.8268982723809397</c:v>
                </c:pt>
                <c:pt idx="186">
                  <c:v>-0.50253334549993811</c:v>
                </c:pt>
                <c:pt idx="187">
                  <c:v>0.39971129522857113</c:v>
                </c:pt>
                <c:pt idx="188">
                  <c:v>0.87051895320872008</c:v>
                </c:pt>
                <c:pt idx="189">
                  <c:v>-0.68134182884431538</c:v>
                </c:pt>
                <c:pt idx="190">
                  <c:v>-8.5860365963499455E-2</c:v>
                </c:pt>
                <c:pt idx="191">
                  <c:v>0.13067834781134283</c:v>
                </c:pt>
                <c:pt idx="192">
                  <c:v>7.6543669367631961E-2</c:v>
                </c:pt>
                <c:pt idx="193">
                  <c:v>0.39971129522857113</c:v>
                </c:pt>
                <c:pt idx="194">
                  <c:v>0.13724012701664093</c:v>
                </c:pt>
                <c:pt idx="195">
                  <c:v>-0.38606176460589464</c:v>
                </c:pt>
                <c:pt idx="196">
                  <c:v>7.1622334963658676E-2</c:v>
                </c:pt>
                <c:pt idx="197">
                  <c:v>-2.7624575516477415E-2</c:v>
                </c:pt>
                <c:pt idx="198">
                  <c:v>-0.17444438523502567</c:v>
                </c:pt>
                <c:pt idx="199">
                  <c:v>-0.42051110543371001</c:v>
                </c:pt>
                <c:pt idx="200">
                  <c:v>-0.86343120179134236</c:v>
                </c:pt>
                <c:pt idx="201">
                  <c:v>1.0870576669835623</c:v>
                </c:pt>
                <c:pt idx="202">
                  <c:v>0.90824918363918572</c:v>
                </c:pt>
                <c:pt idx="203">
                  <c:v>1.4495959680762909</c:v>
                </c:pt>
                <c:pt idx="204">
                  <c:v>0.23730725989743914</c:v>
                </c:pt>
                <c:pt idx="205">
                  <c:v>2.187796128672344</c:v>
                </c:pt>
                <c:pt idx="206">
                  <c:v>1.5742697729769572</c:v>
                </c:pt>
                <c:pt idx="207">
                  <c:v>1.0148780957252821</c:v>
                </c:pt>
                <c:pt idx="208">
                  <c:v>0.72780025549348359</c:v>
                </c:pt>
                <c:pt idx="209">
                  <c:v>0.54571088254645728</c:v>
                </c:pt>
                <c:pt idx="210">
                  <c:v>-0.40410665742046475</c:v>
                </c:pt>
                <c:pt idx="211">
                  <c:v>-0.9290489938443246</c:v>
                </c:pt>
                <c:pt idx="212">
                  <c:v>0.41611574324181699</c:v>
                </c:pt>
                <c:pt idx="213">
                  <c:v>1.3938208448312552</c:v>
                </c:pt>
                <c:pt idx="214">
                  <c:v>0.76060915151997421</c:v>
                </c:pt>
                <c:pt idx="215">
                  <c:v>-0.51893779351318403</c:v>
                </c:pt>
                <c:pt idx="216">
                  <c:v>-0.19412972285092059</c:v>
                </c:pt>
                <c:pt idx="217">
                  <c:v>1.5619664369670236</c:v>
                </c:pt>
                <c:pt idx="218">
                  <c:v>1.520135094533247</c:v>
                </c:pt>
                <c:pt idx="219">
                  <c:v>-0.7814089617251142</c:v>
                </c:pt>
                <c:pt idx="220">
                  <c:v>1.613640448208747</c:v>
                </c:pt>
                <c:pt idx="221">
                  <c:v>0.78029448913586963</c:v>
                </c:pt>
                <c:pt idx="222">
                  <c:v>1.5562248801623872</c:v>
                </c:pt>
                <c:pt idx="223">
                  <c:v>-0.12195015159263964</c:v>
                </c:pt>
                <c:pt idx="224">
                  <c:v>0.65808135143718904</c:v>
                </c:pt>
                <c:pt idx="225">
                  <c:v>1.0148780957252821</c:v>
                </c:pt>
                <c:pt idx="226">
                  <c:v>-0.79781340973835946</c:v>
                </c:pt>
                <c:pt idx="227">
                  <c:v>-0.17444438523502567</c:v>
                </c:pt>
                <c:pt idx="228">
                  <c:v>-0.50253334549993811</c:v>
                </c:pt>
                <c:pt idx="229">
                  <c:v>1.0394847677451502</c:v>
                </c:pt>
                <c:pt idx="230">
                  <c:v>0.64577801542725555</c:v>
                </c:pt>
                <c:pt idx="231">
                  <c:v>0.15364457502988679</c:v>
                </c:pt>
                <c:pt idx="232">
                  <c:v>-0.44839866705622788</c:v>
                </c:pt>
                <c:pt idx="233">
                  <c:v>-0.29255641093039458</c:v>
                </c:pt>
                <c:pt idx="234">
                  <c:v>-0.79781340973835946</c:v>
                </c:pt>
                <c:pt idx="235">
                  <c:v>-0.9159254354337284</c:v>
                </c:pt>
                <c:pt idx="236">
                  <c:v>-0.6977462768575613</c:v>
                </c:pt>
                <c:pt idx="237">
                  <c:v>-0.28927552132774553</c:v>
                </c:pt>
                <c:pt idx="238">
                  <c:v>0.18481302625505311</c:v>
                </c:pt>
                <c:pt idx="239">
                  <c:v>1.4479555232749666</c:v>
                </c:pt>
                <c:pt idx="240">
                  <c:v>0.22090281188419328</c:v>
                </c:pt>
                <c:pt idx="241">
                  <c:v>1.9671563028941905</c:v>
                </c:pt>
                <c:pt idx="242">
                  <c:v>0.1282176806093559</c:v>
                </c:pt>
                <c:pt idx="243">
                  <c:v>-0.76008317930789449</c:v>
                </c:pt>
                <c:pt idx="244">
                  <c:v>-0.27697218531781082</c:v>
                </c:pt>
                <c:pt idx="245">
                  <c:v>-0.13671415480456126</c:v>
                </c:pt>
                <c:pt idx="246">
                  <c:v>0.50962109691731705</c:v>
                </c:pt>
                <c:pt idx="247">
                  <c:v>3.4712326933855793E-2</c:v>
                </c:pt>
                <c:pt idx="248">
                  <c:v>0.88856384602329019</c:v>
                </c:pt>
                <c:pt idx="249">
                  <c:v>-0.14163548920853455</c:v>
                </c:pt>
                <c:pt idx="250">
                  <c:v>9.458856218220206E-2</c:v>
                </c:pt>
                <c:pt idx="251">
                  <c:v>-0.12523104119528927</c:v>
                </c:pt>
                <c:pt idx="252">
                  <c:v>1.577550662579607</c:v>
                </c:pt>
                <c:pt idx="253">
                  <c:v>-6.7815473148929356E-2</c:v>
                </c:pt>
                <c:pt idx="254">
                  <c:v>0.56375577536102739</c:v>
                </c:pt>
                <c:pt idx="255">
                  <c:v>-5.8793026741644307E-2</c:v>
                </c:pt>
                <c:pt idx="256">
                  <c:v>-1.2040349903894259E-2</c:v>
                </c:pt>
                <c:pt idx="257">
                  <c:v>1.7120671362882209</c:v>
                </c:pt>
                <c:pt idx="258">
                  <c:v>-0.4016459902184778</c:v>
                </c:pt>
                <c:pt idx="259">
                  <c:v>-0.74449895369531127</c:v>
                </c:pt>
                <c:pt idx="260">
                  <c:v>1.5923146657915273</c:v>
                </c:pt>
                <c:pt idx="261">
                  <c:v>1.8449431651955097</c:v>
                </c:pt>
                <c:pt idx="262">
                  <c:v>-0.58455558556616627</c:v>
                </c:pt>
                <c:pt idx="263">
                  <c:v>0.68924980266235647</c:v>
                </c:pt>
                <c:pt idx="264">
                  <c:v>-5.9613249142306424E-2</c:v>
                </c:pt>
                <c:pt idx="265">
                  <c:v>-0.43691555344695587</c:v>
                </c:pt>
                <c:pt idx="266">
                  <c:v>0.47353131128817577</c:v>
                </c:pt>
                <c:pt idx="267">
                  <c:v>1.3905399552286066</c:v>
                </c:pt>
                <c:pt idx="268">
                  <c:v>-0.9159254354337284</c:v>
                </c:pt>
                <c:pt idx="269">
                  <c:v>-0.87983564980458762</c:v>
                </c:pt>
                <c:pt idx="270">
                  <c:v>0.61789045380473762</c:v>
                </c:pt>
                <c:pt idx="271">
                  <c:v>-5.8793026741644307E-2</c:v>
                </c:pt>
                <c:pt idx="272">
                  <c:v>0.40135174002989538</c:v>
                </c:pt>
                <c:pt idx="273">
                  <c:v>0.43744152565903555</c:v>
                </c:pt>
                <c:pt idx="274">
                  <c:v>1.5020902017186768</c:v>
                </c:pt>
                <c:pt idx="275">
                  <c:v>-0.48284800788404381</c:v>
                </c:pt>
                <c:pt idx="276">
                  <c:v>1.1871247998643606</c:v>
                </c:pt>
                <c:pt idx="277">
                  <c:v>-2.6804353115815298E-2</c:v>
                </c:pt>
                <c:pt idx="278">
                  <c:v>0.43252019125506169</c:v>
                </c:pt>
                <c:pt idx="279">
                  <c:v>-4.3208801129061156E-2</c:v>
                </c:pt>
                <c:pt idx="280">
                  <c:v>0.43744152565903555</c:v>
                </c:pt>
                <c:pt idx="281">
                  <c:v>-0.90034120982114463</c:v>
                </c:pt>
                <c:pt idx="282">
                  <c:v>-0.74449895369531127</c:v>
                </c:pt>
                <c:pt idx="283">
                  <c:v>-0.48284800788404381</c:v>
                </c:pt>
                <c:pt idx="284">
                  <c:v>3.6855222322816696</c:v>
                </c:pt>
                <c:pt idx="285">
                  <c:v>1.3396861663875448</c:v>
                </c:pt>
                <c:pt idx="286">
                  <c:v>0.47107064408618882</c:v>
                </c:pt>
                <c:pt idx="287">
                  <c:v>0.36198106479810555</c:v>
                </c:pt>
                <c:pt idx="288">
                  <c:v>0.44892463926830756</c:v>
                </c:pt>
                <c:pt idx="289">
                  <c:v>0.20613880867227283</c:v>
                </c:pt>
                <c:pt idx="290">
                  <c:v>1.0148780957252821</c:v>
                </c:pt>
                <c:pt idx="291">
                  <c:v>-0.79781340973835946</c:v>
                </c:pt>
                <c:pt idx="292">
                  <c:v>-0.29255641093039458</c:v>
                </c:pt>
                <c:pt idx="293">
                  <c:v>-0.79125163053306136</c:v>
                </c:pt>
                <c:pt idx="294">
                  <c:v>-0.38606176460589464</c:v>
                </c:pt>
                <c:pt idx="295">
                  <c:v>0.67366557704977337</c:v>
                </c:pt>
                <c:pt idx="296">
                  <c:v>0.54899177214910577</c:v>
                </c:pt>
                <c:pt idx="297">
                  <c:v>0.37756529041068987</c:v>
                </c:pt>
                <c:pt idx="298">
                  <c:v>-0.47956711828139476</c:v>
                </c:pt>
                <c:pt idx="299">
                  <c:v>-0.60424092318206113</c:v>
                </c:pt>
                <c:pt idx="300">
                  <c:v>0.82950783317560606</c:v>
                </c:pt>
                <c:pt idx="301">
                  <c:v>-0.27697218531781082</c:v>
                </c:pt>
                <c:pt idx="302">
                  <c:v>-0.83800430737081144</c:v>
                </c:pt>
                <c:pt idx="303">
                  <c:v>-0.90034120982114463</c:v>
                </c:pt>
                <c:pt idx="304">
                  <c:v>1.4528768576789404</c:v>
                </c:pt>
                <c:pt idx="305">
                  <c:v>-0.16788260602972757</c:v>
                </c:pt>
                <c:pt idx="306">
                  <c:v>0.4399021928610225</c:v>
                </c:pt>
                <c:pt idx="307">
                  <c:v>-0.33930908776814461</c:v>
                </c:pt>
                <c:pt idx="308">
                  <c:v>-0.6977462768575613</c:v>
                </c:pt>
                <c:pt idx="309">
                  <c:v>-1.2040349903894259E-2</c:v>
                </c:pt>
                <c:pt idx="310">
                  <c:v>0.23730725989743914</c:v>
                </c:pt>
                <c:pt idx="311">
                  <c:v>-0.66657782563239443</c:v>
                </c:pt>
                <c:pt idx="312">
                  <c:v>-0.10554570357939436</c:v>
                </c:pt>
                <c:pt idx="313">
                  <c:v>-0.51073556950656107</c:v>
                </c:pt>
                <c:pt idx="314">
                  <c:v>-0.72891472808272817</c:v>
                </c:pt>
                <c:pt idx="315">
                  <c:v>0.25289148551002233</c:v>
                </c:pt>
                <c:pt idx="316">
                  <c:v>-0.49515134389397791</c:v>
                </c:pt>
                <c:pt idx="317">
                  <c:v>8.1465003771605843E-2</c:v>
                </c:pt>
                <c:pt idx="318">
                  <c:v>-0.10554570357939436</c:v>
                </c:pt>
                <c:pt idx="319">
                  <c:v>-0.46398289266881104</c:v>
                </c:pt>
                <c:pt idx="320">
                  <c:v>1.1100238942021063</c:v>
                </c:pt>
                <c:pt idx="321">
                  <c:v>0.37756529041068987</c:v>
                </c:pt>
                <c:pt idx="322">
                  <c:v>0.736002479500106</c:v>
                </c:pt>
                <c:pt idx="323">
                  <c:v>-0.82242008175822823</c:v>
                </c:pt>
                <c:pt idx="324">
                  <c:v>-0.15229838041714441</c:v>
                </c:pt>
                <c:pt idx="325">
                  <c:v>-2.7624575516477415E-2</c:v>
                </c:pt>
                <c:pt idx="326">
                  <c:v>-0.90034120982114463</c:v>
                </c:pt>
                <c:pt idx="327">
                  <c:v>0.81392360756302295</c:v>
                </c:pt>
                <c:pt idx="328">
                  <c:v>-7.4377252354227472E-2</c:v>
                </c:pt>
                <c:pt idx="329">
                  <c:v>0.79833938195043974</c:v>
                </c:pt>
                <c:pt idx="330">
                  <c:v>-2.7624575516477415E-2</c:v>
                </c:pt>
                <c:pt idx="331">
                  <c:v>-0.57307247195689426</c:v>
                </c:pt>
                <c:pt idx="332">
                  <c:v>-1.2040349903894259E-2</c:v>
                </c:pt>
                <c:pt idx="333">
                  <c:v>0.1593861318345228</c:v>
                </c:pt>
                <c:pt idx="334">
                  <c:v>-0.30814063654297774</c:v>
                </c:pt>
                <c:pt idx="335">
                  <c:v>-0.76008317930789449</c:v>
                </c:pt>
                <c:pt idx="336">
                  <c:v>1.5619664369670236</c:v>
                </c:pt>
                <c:pt idx="337">
                  <c:v>0.50223909531135624</c:v>
                </c:pt>
                <c:pt idx="338">
                  <c:v>0.45548641847360566</c:v>
                </c:pt>
                <c:pt idx="339">
                  <c:v>-0.6977462768575613</c:v>
                </c:pt>
                <c:pt idx="340">
                  <c:v>3.4712326933855793E-2</c:v>
                </c:pt>
                <c:pt idx="341">
                  <c:v>-0.27697218531781082</c:v>
                </c:pt>
                <c:pt idx="342">
                  <c:v>1.1879450222650234</c:v>
                </c:pt>
                <c:pt idx="343">
                  <c:v>0.19055458305968909</c:v>
                </c:pt>
                <c:pt idx="344">
                  <c:v>-0.29255641093039458</c:v>
                </c:pt>
                <c:pt idx="345">
                  <c:v>1.0165185405266062</c:v>
                </c:pt>
                <c:pt idx="346">
                  <c:v>0.84509205878818927</c:v>
                </c:pt>
                <c:pt idx="347">
                  <c:v>0.96976586368885676</c:v>
                </c:pt>
                <c:pt idx="348">
                  <c:v>-0.79125163053306136</c:v>
                </c:pt>
                <c:pt idx="349">
                  <c:v>0.61132867459943951</c:v>
                </c:pt>
                <c:pt idx="350">
                  <c:v>0.11263345499677274</c:v>
                </c:pt>
                <c:pt idx="351">
                  <c:v>0.34639683918552239</c:v>
                </c:pt>
                <c:pt idx="352">
                  <c:v>-0.41723021583106096</c:v>
                </c:pt>
                <c:pt idx="353">
                  <c:v>-0.10554570357939436</c:v>
                </c:pt>
                <c:pt idx="354">
                  <c:v>0.84509205878818927</c:v>
                </c:pt>
                <c:pt idx="355">
                  <c:v>9.7049229384189001E-2</c:v>
                </c:pt>
                <c:pt idx="356">
                  <c:v>-0.61982514879464434</c:v>
                </c:pt>
                <c:pt idx="357">
                  <c:v>-0.85358853298339454</c:v>
                </c:pt>
                <c:pt idx="358">
                  <c:v>1.2658661503279403</c:v>
                </c:pt>
                <c:pt idx="359">
                  <c:v>-0.49515134389397791</c:v>
                </c:pt>
                <c:pt idx="360">
                  <c:v>9.7049229384189001E-2</c:v>
                </c:pt>
                <c:pt idx="361">
                  <c:v>0.14380190622193906</c:v>
                </c:pt>
                <c:pt idx="362">
                  <c:v>-0.12112992919197751</c:v>
                </c:pt>
                <c:pt idx="363">
                  <c:v>-0.9159254354337284</c:v>
                </c:pt>
                <c:pt idx="364">
                  <c:v>0.51782332092393946</c:v>
                </c:pt>
                <c:pt idx="365">
                  <c:v>0.20613880867227283</c:v>
                </c:pt>
                <c:pt idx="366">
                  <c:v>0.95418163807627243</c:v>
                </c:pt>
                <c:pt idx="367">
                  <c:v>-0.12112992919197751</c:v>
                </c:pt>
                <c:pt idx="368">
                  <c:v>0.33081261357293923</c:v>
                </c:pt>
                <c:pt idx="369">
                  <c:v>0.96976586368885676</c:v>
                </c:pt>
                <c:pt idx="370">
                  <c:v>0.23730725989743914</c:v>
                </c:pt>
                <c:pt idx="371">
                  <c:v>6.5880778159022685E-2</c:v>
                </c:pt>
                <c:pt idx="372">
                  <c:v>-0.4016459902184778</c:v>
                </c:pt>
                <c:pt idx="373">
                  <c:v>0.62691290021202273</c:v>
                </c:pt>
                <c:pt idx="374">
                  <c:v>-0.15229838041714441</c:v>
                </c:pt>
                <c:pt idx="375">
                  <c:v>-0.65099360001981121</c:v>
                </c:pt>
                <c:pt idx="376">
                  <c:v>8.1465003771605843E-2</c:v>
                </c:pt>
                <c:pt idx="377">
                  <c:v>-0.66657782563239443</c:v>
                </c:pt>
                <c:pt idx="378">
                  <c:v>-0.26138795970522766</c:v>
                </c:pt>
                <c:pt idx="379">
                  <c:v>0.48665486969877314</c:v>
                </c:pt>
                <c:pt idx="380">
                  <c:v>0.20613880867227283</c:v>
                </c:pt>
                <c:pt idx="381">
                  <c:v>1.0321027661391895</c:v>
                </c:pt>
                <c:pt idx="382">
                  <c:v>-0.54190402073172794</c:v>
                </c:pt>
                <c:pt idx="383">
                  <c:v>-0.38606176460589464</c:v>
                </c:pt>
                <c:pt idx="384">
                  <c:v>-0.60424092318206113</c:v>
                </c:pt>
                <c:pt idx="385">
                  <c:v>-0.38606176460589464</c:v>
                </c:pt>
                <c:pt idx="386">
                  <c:v>1.3593715040034404</c:v>
                </c:pt>
                <c:pt idx="387">
                  <c:v>-0.29255641093039458</c:v>
                </c:pt>
                <c:pt idx="388">
                  <c:v>-0.35489331338072777</c:v>
                </c:pt>
                <c:pt idx="389">
                  <c:v>0.79833938195043974</c:v>
                </c:pt>
                <c:pt idx="390">
                  <c:v>-0.61982514879464434</c:v>
                </c:pt>
                <c:pt idx="391">
                  <c:v>-0.61982514879464434</c:v>
                </c:pt>
                <c:pt idx="392">
                  <c:v>-0.43281444144364473</c:v>
                </c:pt>
                <c:pt idx="393">
                  <c:v>-4.3208801129061156E-2</c:v>
                </c:pt>
                <c:pt idx="394">
                  <c:v>0.29964416234777291</c:v>
                </c:pt>
                <c:pt idx="395">
                  <c:v>-0.10554570357939436</c:v>
                </c:pt>
                <c:pt idx="396">
                  <c:v>-0.26138795970522766</c:v>
                </c:pt>
                <c:pt idx="397">
                  <c:v>-0.45332000146020174</c:v>
                </c:pt>
                <c:pt idx="398">
                  <c:v>-0.71743161447345616</c:v>
                </c:pt>
                <c:pt idx="399">
                  <c:v>1.8810329508246511</c:v>
                </c:pt>
                <c:pt idx="400">
                  <c:v>0.76060915151997421</c:v>
                </c:pt>
                <c:pt idx="401">
                  <c:v>0.80982249555971175</c:v>
                </c:pt>
                <c:pt idx="402">
                  <c:v>1.515213760129273</c:v>
                </c:pt>
                <c:pt idx="403">
                  <c:v>0.61789045380473762</c:v>
                </c:pt>
                <c:pt idx="404">
                  <c:v>0.7261598106921594</c:v>
                </c:pt>
                <c:pt idx="405">
                  <c:v>-0.38770220940721889</c:v>
                </c:pt>
                <c:pt idx="406">
                  <c:v>-0.90034120982114463</c:v>
                </c:pt>
                <c:pt idx="407">
                  <c:v>0.79833938195043974</c:v>
                </c:pt>
                <c:pt idx="408">
                  <c:v>1.0148780957252821</c:v>
                </c:pt>
                <c:pt idx="409">
                  <c:v>1.1543159038378701</c:v>
                </c:pt>
                <c:pt idx="410">
                  <c:v>0.88856384602329019</c:v>
                </c:pt>
                <c:pt idx="411">
                  <c:v>0.67858691145374606</c:v>
                </c:pt>
                <c:pt idx="412">
                  <c:v>-0.47956711828139476</c:v>
                </c:pt>
                <c:pt idx="413">
                  <c:v>0.19055458305968909</c:v>
                </c:pt>
                <c:pt idx="414">
                  <c:v>-0.48612889748669286</c:v>
                </c:pt>
                <c:pt idx="415">
                  <c:v>0.12083567900339508</c:v>
                </c:pt>
                <c:pt idx="416">
                  <c:v>2.2408990923921689E-2</c:v>
                </c:pt>
                <c:pt idx="417">
                  <c:v>1.5562248801623872</c:v>
                </c:pt>
                <c:pt idx="418">
                  <c:v>3.5438757086888968E-3</c:v>
                </c:pt>
                <c:pt idx="419">
                  <c:v>0.52766598973188716</c:v>
                </c:pt>
                <c:pt idx="420">
                  <c:v>0.85247406039415008</c:v>
                </c:pt>
                <c:pt idx="421">
                  <c:v>0.46532908728155342</c:v>
                </c:pt>
                <c:pt idx="422">
                  <c:v>-0.10882659318204341</c:v>
                </c:pt>
                <c:pt idx="423">
                  <c:v>-0.35489331338072777</c:v>
                </c:pt>
                <c:pt idx="424">
                  <c:v>1.2133719166855541</c:v>
                </c:pt>
                <c:pt idx="425">
                  <c:v>0.61296911940076382</c:v>
                </c:pt>
                <c:pt idx="426">
                  <c:v>-6.7815473148929356E-2</c:v>
                </c:pt>
                <c:pt idx="427">
                  <c:v>2.7471878059240189</c:v>
                </c:pt>
                <c:pt idx="428">
                  <c:v>2.548693984963748</c:v>
                </c:pt>
                <c:pt idx="429">
                  <c:v>0.40135174002989538</c:v>
                </c:pt>
                <c:pt idx="430">
                  <c:v>0.47107064408618882</c:v>
                </c:pt>
                <c:pt idx="431">
                  <c:v>-0.6977462768575613</c:v>
                </c:pt>
                <c:pt idx="432">
                  <c:v>0.22172303428485599</c:v>
                </c:pt>
                <c:pt idx="433">
                  <c:v>1.2133719166855541</c:v>
                </c:pt>
                <c:pt idx="434">
                  <c:v>1.2675065951292646</c:v>
                </c:pt>
                <c:pt idx="435">
                  <c:v>-0.24826440129463145</c:v>
                </c:pt>
                <c:pt idx="436">
                  <c:v>0.56457599776168887</c:v>
                </c:pt>
                <c:pt idx="437">
                  <c:v>-0.69938672165888605</c:v>
                </c:pt>
                <c:pt idx="438">
                  <c:v>-0.46480311506947375</c:v>
                </c:pt>
                <c:pt idx="439">
                  <c:v>1.2314168095001243</c:v>
                </c:pt>
                <c:pt idx="440">
                  <c:v>1.8990778436392213</c:v>
                </c:pt>
                <c:pt idx="441">
                  <c:v>-0.13999504440721031</c:v>
                </c:pt>
                <c:pt idx="442">
                  <c:v>0.29308238314247481</c:v>
                </c:pt>
                <c:pt idx="443">
                  <c:v>1.9128101321272635E-2</c:v>
                </c:pt>
                <c:pt idx="444">
                  <c:v>0.79833938195043974</c:v>
                </c:pt>
                <c:pt idx="445">
                  <c:v>0.40135174002989538</c:v>
                </c:pt>
                <c:pt idx="446">
                  <c:v>-0.27697218531781082</c:v>
                </c:pt>
                <c:pt idx="447">
                  <c:v>1.682539129864379</c:v>
                </c:pt>
                <c:pt idx="448">
                  <c:v>0.17497035744710593</c:v>
                </c:pt>
                <c:pt idx="449">
                  <c:v>0.33409350317558889</c:v>
                </c:pt>
                <c:pt idx="450">
                  <c:v>0.74420470350672951</c:v>
                </c:pt>
                <c:pt idx="451">
                  <c:v>3.5438757086888968E-3</c:v>
                </c:pt>
                <c:pt idx="452">
                  <c:v>3.8813438937166961E-2</c:v>
                </c:pt>
                <c:pt idx="453">
                  <c:v>0.16676813344048302</c:v>
                </c:pt>
                <c:pt idx="454">
                  <c:v>0.90660873883786031</c:v>
                </c:pt>
                <c:pt idx="455">
                  <c:v>0.12083567900339508</c:v>
                </c:pt>
                <c:pt idx="456">
                  <c:v>0.35049795118883359</c:v>
                </c:pt>
                <c:pt idx="457">
                  <c:v>2.3321552711889058</c:v>
                </c:pt>
                <c:pt idx="458">
                  <c:v>-0.13999504440721031</c:v>
                </c:pt>
                <c:pt idx="459">
                  <c:v>-0.13671415480456126</c:v>
                </c:pt>
                <c:pt idx="460">
                  <c:v>-0.55174668953967509</c:v>
                </c:pt>
                <c:pt idx="461">
                  <c:v>6.5880778159022685E-2</c:v>
                </c:pt>
                <c:pt idx="462">
                  <c:v>-0.59111736477146493</c:v>
                </c:pt>
                <c:pt idx="463">
                  <c:v>0.69499135946699186</c:v>
                </c:pt>
                <c:pt idx="464">
                  <c:v>-4.9770580334359264E-2</c:v>
                </c:pt>
                <c:pt idx="465">
                  <c:v>-0.46972444947344699</c:v>
                </c:pt>
                <c:pt idx="466">
                  <c:v>-7.6017697155552288E-2</c:v>
                </c:pt>
                <c:pt idx="467">
                  <c:v>-0.65099360001981121</c:v>
                </c:pt>
                <c:pt idx="468">
                  <c:v>0.20613880867227283</c:v>
                </c:pt>
                <c:pt idx="469">
                  <c:v>0.94105807966567623</c:v>
                </c:pt>
                <c:pt idx="470">
                  <c:v>0.98535008930143997</c:v>
                </c:pt>
                <c:pt idx="471">
                  <c:v>0.74420470350672951</c:v>
                </c:pt>
                <c:pt idx="472">
                  <c:v>-0.43691555344695587</c:v>
                </c:pt>
                <c:pt idx="473">
                  <c:v>1.1411923454272728</c:v>
                </c:pt>
                <c:pt idx="474">
                  <c:v>-0.43281444144364473</c:v>
                </c:pt>
                <c:pt idx="475">
                  <c:v>-0.44675822225490303</c:v>
                </c:pt>
                <c:pt idx="476">
                  <c:v>0.11263345499677274</c:v>
                </c:pt>
                <c:pt idx="477">
                  <c:v>-0.62720715040060515</c:v>
                </c:pt>
                <c:pt idx="478">
                  <c:v>-0.41723021583106096</c:v>
                </c:pt>
                <c:pt idx="479">
                  <c:v>1.0009343149140231</c:v>
                </c:pt>
                <c:pt idx="480">
                  <c:v>-0.8617907569900175</c:v>
                </c:pt>
                <c:pt idx="481">
                  <c:v>0.51454243132128985</c:v>
                </c:pt>
                <c:pt idx="482">
                  <c:v>0.93859741246368933</c:v>
                </c:pt>
                <c:pt idx="483">
                  <c:v>0.26847571112260549</c:v>
                </c:pt>
                <c:pt idx="484">
                  <c:v>0.34639683918552239</c:v>
                </c:pt>
                <c:pt idx="485">
                  <c:v>-0.65099360001981121</c:v>
                </c:pt>
                <c:pt idx="486">
                  <c:v>-0.37457865099662269</c:v>
                </c:pt>
                <c:pt idx="487">
                  <c:v>-0.38606176460589464</c:v>
                </c:pt>
                <c:pt idx="488">
                  <c:v>-0.38770220940721889</c:v>
                </c:pt>
                <c:pt idx="489">
                  <c:v>-0.75352140010259638</c:v>
                </c:pt>
                <c:pt idx="490">
                  <c:v>1.8810329508246511</c:v>
                </c:pt>
                <c:pt idx="491">
                  <c:v>1.2191134734901896</c:v>
                </c:pt>
                <c:pt idx="492">
                  <c:v>-7.4377252354227472E-2</c:v>
                </c:pt>
                <c:pt idx="493">
                  <c:v>0.97878831009614187</c:v>
                </c:pt>
                <c:pt idx="494">
                  <c:v>7.6543669367631961E-2</c:v>
                </c:pt>
                <c:pt idx="495">
                  <c:v>0.83442916757957997</c:v>
                </c:pt>
                <c:pt idx="496">
                  <c:v>-0.58455558556616627</c:v>
                </c:pt>
                <c:pt idx="497">
                  <c:v>-0.50253334549993811</c:v>
                </c:pt>
                <c:pt idx="498">
                  <c:v>-0.74449895369531127</c:v>
                </c:pt>
                <c:pt idx="499">
                  <c:v>-0.43281444144364473</c:v>
                </c:pt>
                <c:pt idx="500">
                  <c:v>-0.28435418692377162</c:v>
                </c:pt>
                <c:pt idx="501">
                  <c:v>0.5801602233742732</c:v>
                </c:pt>
                <c:pt idx="502">
                  <c:v>-0.46398289266881104</c:v>
                </c:pt>
                <c:pt idx="503">
                  <c:v>2.2408990923921689E-2</c:v>
                </c:pt>
                <c:pt idx="504">
                  <c:v>0.70483402827493968</c:v>
                </c:pt>
                <c:pt idx="505">
                  <c:v>0.88856384602329019</c:v>
                </c:pt>
                <c:pt idx="506">
                  <c:v>-0.76008317930789449</c:v>
                </c:pt>
                <c:pt idx="507">
                  <c:v>-2.7624575516477415E-2</c:v>
                </c:pt>
                <c:pt idx="508">
                  <c:v>3.5952977682088183</c:v>
                </c:pt>
                <c:pt idx="509">
                  <c:v>1.718628915493519</c:v>
                </c:pt>
                <c:pt idx="510">
                  <c:v>1.0509678813544223</c:v>
                </c:pt>
                <c:pt idx="511">
                  <c:v>0.83442916757957997</c:v>
                </c:pt>
                <c:pt idx="512">
                  <c:v>1.9827405285067736</c:v>
                </c:pt>
                <c:pt idx="513">
                  <c:v>-0.54190402073172794</c:v>
                </c:pt>
                <c:pt idx="514">
                  <c:v>-0.35653375818205257</c:v>
                </c:pt>
                <c:pt idx="515">
                  <c:v>-0.88475698420856153</c:v>
                </c:pt>
                <c:pt idx="516">
                  <c:v>-0.83800430737081144</c:v>
                </c:pt>
                <c:pt idx="517">
                  <c:v>0.64577801542725555</c:v>
                </c:pt>
                <c:pt idx="518">
                  <c:v>0.48665486969877314</c:v>
                </c:pt>
                <c:pt idx="519">
                  <c:v>-0.12112992919197751</c:v>
                </c:pt>
                <c:pt idx="520">
                  <c:v>0.92465363165243042</c:v>
                </c:pt>
                <c:pt idx="521">
                  <c:v>-0.77566740492047825</c:v>
                </c:pt>
                <c:pt idx="522">
                  <c:v>-0.7133305024701444</c:v>
                </c:pt>
                <c:pt idx="523">
                  <c:v>0.48665486969877314</c:v>
                </c:pt>
                <c:pt idx="524">
                  <c:v>1.1100238942021063</c:v>
                </c:pt>
                <c:pt idx="525">
                  <c:v>0.19055458305968909</c:v>
                </c:pt>
                <c:pt idx="526">
                  <c:v>-0.66657782563239443</c:v>
                </c:pt>
                <c:pt idx="527">
                  <c:v>0.90742896123852301</c:v>
                </c:pt>
                <c:pt idx="528">
                  <c:v>-0.29255641093039458</c:v>
                </c:pt>
                <c:pt idx="529">
                  <c:v>-0.88475698420856153</c:v>
                </c:pt>
                <c:pt idx="530">
                  <c:v>-0.51073556950656107</c:v>
                </c:pt>
                <c:pt idx="531">
                  <c:v>-0.33930908776814461</c:v>
                </c:pt>
                <c:pt idx="532">
                  <c:v>0.33081261357293923</c:v>
                </c:pt>
                <c:pt idx="533">
                  <c:v>8.1465003771605843E-2</c:v>
                </c:pt>
                <c:pt idx="534">
                  <c:v>0.11263345499677274</c:v>
                </c:pt>
                <c:pt idx="535">
                  <c:v>1.6243033394173563</c:v>
                </c:pt>
                <c:pt idx="536">
                  <c:v>-0.72891472808272817</c:v>
                </c:pt>
                <c:pt idx="537">
                  <c:v>0.28405993673518976</c:v>
                </c:pt>
                <c:pt idx="538">
                  <c:v>-0.6977462768575613</c:v>
                </c:pt>
                <c:pt idx="539">
                  <c:v>-0.18346683164231073</c:v>
                </c:pt>
                <c:pt idx="540">
                  <c:v>-0.37047753899331093</c:v>
                </c:pt>
                <c:pt idx="541">
                  <c:v>0.67366557704977337</c:v>
                </c:pt>
                <c:pt idx="542">
                  <c:v>-8.9961477966811199E-2</c:v>
                </c:pt>
                <c:pt idx="543">
                  <c:v>1.7645613699306071</c:v>
                </c:pt>
                <c:pt idx="544">
                  <c:v>0.51782332092393946</c:v>
                </c:pt>
                <c:pt idx="545">
                  <c:v>-0.54190402073172794</c:v>
                </c:pt>
                <c:pt idx="546">
                  <c:v>0.48665486969877314</c:v>
                </c:pt>
                <c:pt idx="547">
                  <c:v>-0.83800430737081144</c:v>
                </c:pt>
                <c:pt idx="548">
                  <c:v>-0.38606176460589464</c:v>
                </c:pt>
                <c:pt idx="549">
                  <c:v>-0.37047753899331093</c:v>
                </c:pt>
                <c:pt idx="550">
                  <c:v>-0.63540937440722811</c:v>
                </c:pt>
                <c:pt idx="551">
                  <c:v>0.98535008930143997</c:v>
                </c:pt>
                <c:pt idx="552">
                  <c:v>1.4684610832915237</c:v>
                </c:pt>
                <c:pt idx="553">
                  <c:v>-0.86917275859597831</c:v>
                </c:pt>
                <c:pt idx="554">
                  <c:v>-0.49515134389397791</c:v>
                </c:pt>
                <c:pt idx="555">
                  <c:v>0.26847571112260549</c:v>
                </c:pt>
                <c:pt idx="556">
                  <c:v>1.0321027661391895</c:v>
                </c:pt>
                <c:pt idx="557">
                  <c:v>0.51782332092393946</c:v>
                </c:pt>
                <c:pt idx="558">
                  <c:v>-0.46398289266881104</c:v>
                </c:pt>
                <c:pt idx="559">
                  <c:v>0.84509205878818927</c:v>
                </c:pt>
                <c:pt idx="560">
                  <c:v>0.64249712582460583</c:v>
                </c:pt>
                <c:pt idx="561">
                  <c:v>-0.38606176460589464</c:v>
                </c:pt>
                <c:pt idx="562">
                  <c:v>0.56457599776168887</c:v>
                </c:pt>
                <c:pt idx="563">
                  <c:v>-0.21463528286747763</c:v>
                </c:pt>
                <c:pt idx="564">
                  <c:v>3.4712326933855793E-2</c:v>
                </c:pt>
                <c:pt idx="565">
                  <c:v>9.7049229384189001E-2</c:v>
                </c:pt>
                <c:pt idx="566">
                  <c:v>-0.49515134389397791</c:v>
                </c:pt>
                <c:pt idx="567">
                  <c:v>0.53340754653652256</c:v>
                </c:pt>
                <c:pt idx="568">
                  <c:v>-0.80683585614564457</c:v>
                </c:pt>
                <c:pt idx="569">
                  <c:v>-0.7133305024701444</c:v>
                </c:pt>
                <c:pt idx="570">
                  <c:v>-0.77566740492047825</c:v>
                </c:pt>
                <c:pt idx="571">
                  <c:v>1.9128101321272635E-2</c:v>
                </c:pt>
                <c:pt idx="572">
                  <c:v>0.2848801591358513</c:v>
                </c:pt>
                <c:pt idx="573">
                  <c:v>1.0476869917517726</c:v>
                </c:pt>
                <c:pt idx="574">
                  <c:v>-0.61982514879464434</c:v>
                </c:pt>
                <c:pt idx="575">
                  <c:v>-0.51893779351318403</c:v>
                </c:pt>
                <c:pt idx="576">
                  <c:v>-0.37129776139397364</c:v>
                </c:pt>
                <c:pt idx="577">
                  <c:v>0.29964416234777291</c:v>
                </c:pt>
                <c:pt idx="578">
                  <c:v>-0.37129776139397364</c:v>
                </c:pt>
                <c:pt idx="579">
                  <c:v>-0.85358853298339454</c:v>
                </c:pt>
                <c:pt idx="580">
                  <c:v>1.4660004160895366</c:v>
                </c:pt>
                <c:pt idx="581">
                  <c:v>0.67858691145374606</c:v>
                </c:pt>
                <c:pt idx="582">
                  <c:v>-0.24006217728800852</c:v>
                </c:pt>
                <c:pt idx="583">
                  <c:v>0.25207126310936079</c:v>
                </c:pt>
                <c:pt idx="584">
                  <c:v>-0.29255641093039458</c:v>
                </c:pt>
                <c:pt idx="585">
                  <c:v>1.7333929187054395</c:v>
                </c:pt>
                <c:pt idx="586">
                  <c:v>0.38330684721532526</c:v>
                </c:pt>
                <c:pt idx="587">
                  <c:v>0.4981379833080451</c:v>
                </c:pt>
                <c:pt idx="588">
                  <c:v>0.1593861318345228</c:v>
                </c:pt>
                <c:pt idx="589">
                  <c:v>-0.51893779351318403</c:v>
                </c:pt>
                <c:pt idx="590">
                  <c:v>-0.63376892960590325</c:v>
                </c:pt>
                <c:pt idx="591">
                  <c:v>-0.27697218531781082</c:v>
                </c:pt>
                <c:pt idx="592">
                  <c:v>-7.6017697155552288E-2</c:v>
                </c:pt>
                <c:pt idx="593">
                  <c:v>-0.79125163053306136</c:v>
                </c:pt>
                <c:pt idx="594">
                  <c:v>-0.52631979511914484</c:v>
                </c:pt>
                <c:pt idx="595">
                  <c:v>-0.49515134389397791</c:v>
                </c:pt>
                <c:pt idx="596">
                  <c:v>0.28405993673518976</c:v>
                </c:pt>
                <c:pt idx="597">
                  <c:v>-0.16788260602972757</c:v>
                </c:pt>
                <c:pt idx="598">
                  <c:v>1.0944396685895232</c:v>
                </c:pt>
                <c:pt idx="599">
                  <c:v>0.56457599776168887</c:v>
                </c:pt>
                <c:pt idx="600">
                  <c:v>0.4399021928610225</c:v>
                </c:pt>
                <c:pt idx="601">
                  <c:v>-2.6804353115815298E-2</c:v>
                </c:pt>
                <c:pt idx="602">
                  <c:v>-0.69938672165888605</c:v>
                </c:pt>
                <c:pt idx="603">
                  <c:v>1.9128101321272635E-2</c:v>
                </c:pt>
                <c:pt idx="604">
                  <c:v>0.40873374163585618</c:v>
                </c:pt>
                <c:pt idx="605">
                  <c:v>0.1282176806093559</c:v>
                </c:pt>
                <c:pt idx="606">
                  <c:v>0.11263345499677274</c:v>
                </c:pt>
                <c:pt idx="607">
                  <c:v>-0.55748824634431116</c:v>
                </c:pt>
                <c:pt idx="608">
                  <c:v>1.3019559359570805</c:v>
                </c:pt>
                <c:pt idx="609">
                  <c:v>-0.32208441735423665</c:v>
                </c:pt>
                <c:pt idx="610">
                  <c:v>1.4495959680762909</c:v>
                </c:pt>
                <c:pt idx="611">
                  <c:v>0.23730725989743914</c:v>
                </c:pt>
                <c:pt idx="612">
                  <c:v>5.5217886950412819E-2</c:v>
                </c:pt>
                <c:pt idx="613">
                  <c:v>-0.79781340973835946</c:v>
                </c:pt>
                <c:pt idx="614">
                  <c:v>1.4372926320663562</c:v>
                </c:pt>
                <c:pt idx="615">
                  <c:v>-0.43281444144364473</c:v>
                </c:pt>
                <c:pt idx="616">
                  <c:v>0.45548641847360566</c:v>
                </c:pt>
                <c:pt idx="617">
                  <c:v>1.0165185405266062</c:v>
                </c:pt>
                <c:pt idx="618">
                  <c:v>-7.6017697155552288E-2</c:v>
                </c:pt>
                <c:pt idx="619">
                  <c:v>-0.85358853298339454</c:v>
                </c:pt>
                <c:pt idx="620">
                  <c:v>0.50223909531135624</c:v>
                </c:pt>
                <c:pt idx="621">
                  <c:v>0.42431796724843934</c:v>
                </c:pt>
                <c:pt idx="622">
                  <c:v>0.12083567900339508</c:v>
                </c:pt>
                <c:pt idx="623">
                  <c:v>0.8918447356259398</c:v>
                </c:pt>
                <c:pt idx="624">
                  <c:v>1.4824048641027825</c:v>
                </c:pt>
                <c:pt idx="625">
                  <c:v>1.9253249604604137</c:v>
                </c:pt>
                <c:pt idx="626">
                  <c:v>0.86067628440077237</c:v>
                </c:pt>
                <c:pt idx="627">
                  <c:v>0.14380190622193906</c:v>
                </c:pt>
                <c:pt idx="628">
                  <c:v>-0.32208441735423665</c:v>
                </c:pt>
                <c:pt idx="629">
                  <c:v>0.90824918363918572</c:v>
                </c:pt>
                <c:pt idx="630">
                  <c:v>0.67858691145374606</c:v>
                </c:pt>
                <c:pt idx="631">
                  <c:v>-0.58865669756947803</c:v>
                </c:pt>
                <c:pt idx="632">
                  <c:v>-0.55748824634431116</c:v>
                </c:pt>
                <c:pt idx="633">
                  <c:v>0.87544028761269399</c:v>
                </c:pt>
                <c:pt idx="634">
                  <c:v>0.74420470350672951</c:v>
                </c:pt>
                <c:pt idx="635">
                  <c:v>0.26847571112260549</c:v>
                </c:pt>
                <c:pt idx="636">
                  <c:v>-0.27287107331449967</c:v>
                </c:pt>
                <c:pt idx="637">
                  <c:v>-0.79125163053306136</c:v>
                </c:pt>
                <c:pt idx="638">
                  <c:v>0.4981379833080451</c:v>
                </c:pt>
                <c:pt idx="639">
                  <c:v>0.5801602233742732</c:v>
                </c:pt>
                <c:pt idx="640">
                  <c:v>2.1385827846326073</c:v>
                </c:pt>
                <c:pt idx="641">
                  <c:v>-9.2422145168797556E-2</c:v>
                </c:pt>
                <c:pt idx="642">
                  <c:v>-0.58455558556616627</c:v>
                </c:pt>
                <c:pt idx="643">
                  <c:v>-0.30567996934099079</c:v>
                </c:pt>
                <c:pt idx="644">
                  <c:v>-0.51893779351318403</c:v>
                </c:pt>
                <c:pt idx="645">
                  <c:v>5.5217886950412819E-2</c:v>
                </c:pt>
                <c:pt idx="646">
                  <c:v>0.30128460714909716</c:v>
                </c:pt>
                <c:pt idx="647">
                  <c:v>0.84263139158620226</c:v>
                </c:pt>
                <c:pt idx="648">
                  <c:v>-0.58455558556616627</c:v>
                </c:pt>
                <c:pt idx="649">
                  <c:v>-0.85358853298339454</c:v>
                </c:pt>
                <c:pt idx="650">
                  <c:v>-1.2040349903894259E-2</c:v>
                </c:pt>
                <c:pt idx="651">
                  <c:v>-0.79781340973835946</c:v>
                </c:pt>
                <c:pt idx="652">
                  <c:v>-0.47956711828139476</c:v>
                </c:pt>
                <c:pt idx="653">
                  <c:v>0.7515867051126891</c:v>
                </c:pt>
                <c:pt idx="654">
                  <c:v>-0.13671415480456126</c:v>
                </c:pt>
                <c:pt idx="655">
                  <c:v>-0.87983564980458762</c:v>
                </c:pt>
                <c:pt idx="656">
                  <c:v>0.21926236708286906</c:v>
                </c:pt>
                <c:pt idx="657">
                  <c:v>0.13724012701664093</c:v>
                </c:pt>
                <c:pt idx="658">
                  <c:v>-0.10882659318204341</c:v>
                </c:pt>
                <c:pt idx="659">
                  <c:v>0.26847571112260549</c:v>
                </c:pt>
                <c:pt idx="660">
                  <c:v>0.28405993673518976</c:v>
                </c:pt>
                <c:pt idx="661">
                  <c:v>0.35049795118883359</c:v>
                </c:pt>
                <c:pt idx="662">
                  <c:v>-0.9290489938443246</c:v>
                </c:pt>
                <c:pt idx="663">
                  <c:v>-0.53534224152642984</c:v>
                </c:pt>
                <c:pt idx="664">
                  <c:v>1.748977144318024</c:v>
                </c:pt>
                <c:pt idx="665">
                  <c:v>-0.54190402073172794</c:v>
                </c:pt>
                <c:pt idx="666">
                  <c:v>0.28405993673518976</c:v>
                </c:pt>
                <c:pt idx="667">
                  <c:v>0.26847571112260549</c:v>
                </c:pt>
                <c:pt idx="668">
                  <c:v>1.0558892157583961</c:v>
                </c:pt>
                <c:pt idx="669">
                  <c:v>1.0558892157583961</c:v>
                </c:pt>
                <c:pt idx="670">
                  <c:v>-0.12523104119528927</c:v>
                </c:pt>
                <c:pt idx="671">
                  <c:v>-0.7814089617251142</c:v>
                </c:pt>
                <c:pt idx="672">
                  <c:v>2.0073472005266417</c:v>
                </c:pt>
                <c:pt idx="673">
                  <c:v>-0.38606176460589464</c:v>
                </c:pt>
                <c:pt idx="674">
                  <c:v>0.50962109691731705</c:v>
                </c:pt>
                <c:pt idx="675">
                  <c:v>0.45548641847360566</c:v>
                </c:pt>
                <c:pt idx="676">
                  <c:v>0.22090281188419328</c:v>
                </c:pt>
                <c:pt idx="677">
                  <c:v>-0.1760848300363505</c:v>
                </c:pt>
                <c:pt idx="678">
                  <c:v>1.1411923454272728</c:v>
                </c:pt>
                <c:pt idx="679">
                  <c:v>1.1592372382418428</c:v>
                </c:pt>
                <c:pt idx="680">
                  <c:v>0.25699259751333348</c:v>
                </c:pt>
                <c:pt idx="681">
                  <c:v>-0.64525204321517526</c:v>
                </c:pt>
                <c:pt idx="682">
                  <c:v>-0.12195015159263964</c:v>
                </c:pt>
                <c:pt idx="683">
                  <c:v>1.2133719166855541</c:v>
                </c:pt>
                <c:pt idx="684">
                  <c:v>-0.21217461566549067</c:v>
                </c:pt>
                <c:pt idx="685">
                  <c:v>-0.66329693602974538</c:v>
                </c:pt>
                <c:pt idx="686">
                  <c:v>0.43744152565903555</c:v>
                </c:pt>
                <c:pt idx="687">
                  <c:v>-0.48284800788404381</c:v>
                </c:pt>
                <c:pt idx="688">
                  <c:v>-0.12195015159263964</c:v>
                </c:pt>
                <c:pt idx="689">
                  <c:v>0.13067834781134283</c:v>
                </c:pt>
                <c:pt idx="690">
                  <c:v>2.7652326987385902</c:v>
                </c:pt>
                <c:pt idx="691">
                  <c:v>-0.10390525877806954</c:v>
                </c:pt>
                <c:pt idx="692">
                  <c:v>0.81638427476500985</c:v>
                </c:pt>
                <c:pt idx="693">
                  <c:v>1.3938208448312552</c:v>
                </c:pt>
                <c:pt idx="694">
                  <c:v>0.96074341728157175</c:v>
                </c:pt>
                <c:pt idx="695">
                  <c:v>-0.28435418692377162</c:v>
                </c:pt>
                <c:pt idx="696">
                  <c:v>0.76224959632129952</c:v>
                </c:pt>
                <c:pt idx="697">
                  <c:v>-0.42871332944033297</c:v>
                </c:pt>
                <c:pt idx="698">
                  <c:v>2.3141103783743358</c:v>
                </c:pt>
                <c:pt idx="699">
                  <c:v>1.0870576669835623</c:v>
                </c:pt>
                <c:pt idx="700">
                  <c:v>-0.39262354381119274</c:v>
                </c:pt>
                <c:pt idx="701">
                  <c:v>4.3640981093515975E-3</c:v>
                </c:pt>
                <c:pt idx="702">
                  <c:v>-0.21217461566549067</c:v>
                </c:pt>
                <c:pt idx="703">
                  <c:v>1.9351676292683615</c:v>
                </c:pt>
                <c:pt idx="704">
                  <c:v>1.4660004160895366</c:v>
                </c:pt>
                <c:pt idx="705">
                  <c:v>-0.13999504440721031</c:v>
                </c:pt>
                <c:pt idx="706">
                  <c:v>0.74420470350672951</c:v>
                </c:pt>
                <c:pt idx="707">
                  <c:v>0.88856384602329019</c:v>
                </c:pt>
                <c:pt idx="708">
                  <c:v>0.87051895320872008</c:v>
                </c:pt>
                <c:pt idx="709">
                  <c:v>-0.23021950848006076</c:v>
                </c:pt>
                <c:pt idx="710">
                  <c:v>-0.73547650728802627</c:v>
                </c:pt>
                <c:pt idx="711">
                  <c:v>3.2343999119174152</c:v>
                </c:pt>
                <c:pt idx="712">
                  <c:v>0.25699259751333348</c:v>
                </c:pt>
                <c:pt idx="713">
                  <c:v>-0.19412972285092059</c:v>
                </c:pt>
                <c:pt idx="714">
                  <c:v>0.27503749032790475</c:v>
                </c:pt>
                <c:pt idx="715">
                  <c:v>0.5818006681755975</c:v>
                </c:pt>
                <c:pt idx="716">
                  <c:v>0.5818006681755975</c:v>
                </c:pt>
                <c:pt idx="717">
                  <c:v>2.6028286634074584</c:v>
                </c:pt>
                <c:pt idx="718">
                  <c:v>2.530649092149178</c:v>
                </c:pt>
                <c:pt idx="719">
                  <c:v>1.4479555232749666</c:v>
                </c:pt>
                <c:pt idx="720">
                  <c:v>0.74420470350672951</c:v>
                </c:pt>
                <c:pt idx="721">
                  <c:v>-0.24826440129463145</c:v>
                </c:pt>
                <c:pt idx="722">
                  <c:v>-0.39262354381119274</c:v>
                </c:pt>
                <c:pt idx="723">
                  <c:v>2.4043348424471862</c:v>
                </c:pt>
                <c:pt idx="724">
                  <c:v>-0.44675822225490303</c:v>
                </c:pt>
                <c:pt idx="725">
                  <c:v>0.20285791906962319</c:v>
                </c:pt>
                <c:pt idx="726">
                  <c:v>-0.1760848300363505</c:v>
                </c:pt>
                <c:pt idx="727">
                  <c:v>2.8013224843677307</c:v>
                </c:pt>
                <c:pt idx="728">
                  <c:v>0.54571088254645728</c:v>
                </c:pt>
                <c:pt idx="729">
                  <c:v>1.357731059202115</c:v>
                </c:pt>
                <c:pt idx="730">
                  <c:v>0.32917216877161504</c:v>
                </c:pt>
                <c:pt idx="731">
                  <c:v>1.0509678813544223</c:v>
                </c:pt>
                <c:pt idx="732">
                  <c:v>1.3396861663875448</c:v>
                </c:pt>
                <c:pt idx="733">
                  <c:v>1.5020902017186768</c:v>
                </c:pt>
                <c:pt idx="734">
                  <c:v>1.8810329508246511</c:v>
                </c:pt>
                <c:pt idx="735">
                  <c:v>-0.42871332944033297</c:v>
                </c:pt>
                <c:pt idx="736">
                  <c:v>-0.50089290069861392</c:v>
                </c:pt>
                <c:pt idx="737">
                  <c:v>-0.10390525877806954</c:v>
                </c:pt>
                <c:pt idx="738">
                  <c:v>0.59984556099016761</c:v>
                </c:pt>
                <c:pt idx="739">
                  <c:v>-0.10390525877806954</c:v>
                </c:pt>
                <c:pt idx="740">
                  <c:v>1.3839781760233085</c:v>
                </c:pt>
                <c:pt idx="741">
                  <c:v>-0.53534224152642984</c:v>
                </c:pt>
                <c:pt idx="742">
                  <c:v>-0.15803993722178039</c:v>
                </c:pt>
                <c:pt idx="743">
                  <c:v>1.0558892157583961</c:v>
                </c:pt>
                <c:pt idx="744">
                  <c:v>0.66218246344050136</c:v>
                </c:pt>
                <c:pt idx="745">
                  <c:v>0.85903583959944818</c:v>
                </c:pt>
                <c:pt idx="746">
                  <c:v>-0.14163548920853455</c:v>
                </c:pt>
                <c:pt idx="747">
                  <c:v>-0.28927552132774553</c:v>
                </c:pt>
                <c:pt idx="748">
                  <c:v>3.8813438937166961E-2</c:v>
                </c:pt>
                <c:pt idx="749">
                  <c:v>1.0558892157583961</c:v>
                </c:pt>
                <c:pt idx="750">
                  <c:v>1.2035292478776065</c:v>
                </c:pt>
                <c:pt idx="751">
                  <c:v>-0.51893779351318403</c:v>
                </c:pt>
                <c:pt idx="752">
                  <c:v>-0.83062230576485063</c:v>
                </c:pt>
                <c:pt idx="753">
                  <c:v>-7.6017697155552288E-2</c:v>
                </c:pt>
                <c:pt idx="754">
                  <c:v>-0.32208441735423665</c:v>
                </c:pt>
                <c:pt idx="755">
                  <c:v>-7.6017697155552288E-2</c:v>
                </c:pt>
                <c:pt idx="756">
                  <c:v>2.630716225029976</c:v>
                </c:pt>
                <c:pt idx="757">
                  <c:v>0.31768905516234303</c:v>
                </c:pt>
                <c:pt idx="758">
                  <c:v>0.67858691145374606</c:v>
                </c:pt>
                <c:pt idx="759">
                  <c:v>0.36690239920207945</c:v>
                </c:pt>
                <c:pt idx="760">
                  <c:v>-0.60096003357941208</c:v>
                </c:pt>
                <c:pt idx="761">
                  <c:v>-0.65017337761914906</c:v>
                </c:pt>
                <c:pt idx="762">
                  <c:v>-0.12523104119528927</c:v>
                </c:pt>
                <c:pt idx="763">
                  <c:v>-0.19084883324827154</c:v>
                </c:pt>
                <c:pt idx="764">
                  <c:v>0.84263139158620226</c:v>
                </c:pt>
                <c:pt idx="765">
                  <c:v>0.15364457502988679</c:v>
                </c:pt>
                <c:pt idx="766">
                  <c:v>0.5801602233742732</c:v>
                </c:pt>
                <c:pt idx="767">
                  <c:v>2.4994806409240105</c:v>
                </c:pt>
                <c:pt idx="768">
                  <c:v>0.26847571112260549</c:v>
                </c:pt>
                <c:pt idx="769">
                  <c:v>0.74420470350672951</c:v>
                </c:pt>
                <c:pt idx="770">
                  <c:v>-0.79781340973835946</c:v>
                </c:pt>
                <c:pt idx="771">
                  <c:v>0.67858691145374606</c:v>
                </c:pt>
                <c:pt idx="772">
                  <c:v>0.43252019125506169</c:v>
                </c:pt>
                <c:pt idx="773">
                  <c:v>0.25207126310936079</c:v>
                </c:pt>
                <c:pt idx="774">
                  <c:v>1.3019559359570805</c:v>
                </c:pt>
                <c:pt idx="775">
                  <c:v>-0.13671415480456126</c:v>
                </c:pt>
                <c:pt idx="776">
                  <c:v>-0.43281444144364473</c:v>
                </c:pt>
                <c:pt idx="777">
                  <c:v>0.34639683918552239</c:v>
                </c:pt>
                <c:pt idx="778">
                  <c:v>0.97878831009614187</c:v>
                </c:pt>
                <c:pt idx="779">
                  <c:v>2.2408990923921689E-2</c:v>
                </c:pt>
                <c:pt idx="780">
                  <c:v>1.3126188271656898</c:v>
                </c:pt>
                <c:pt idx="781">
                  <c:v>0.48665486969877314</c:v>
                </c:pt>
                <c:pt idx="782">
                  <c:v>0.19055458305968909</c:v>
                </c:pt>
                <c:pt idx="783">
                  <c:v>1.0944396685895232</c:v>
                </c:pt>
                <c:pt idx="784">
                  <c:v>0.67366557704977337</c:v>
                </c:pt>
                <c:pt idx="785">
                  <c:v>3.4712326933855793E-2</c:v>
                </c:pt>
                <c:pt idx="786">
                  <c:v>-0.15229838041714441</c:v>
                </c:pt>
                <c:pt idx="787">
                  <c:v>-0.46398289266881104</c:v>
                </c:pt>
                <c:pt idx="788">
                  <c:v>4.3640981093515975E-3</c:v>
                </c:pt>
                <c:pt idx="789">
                  <c:v>-0.12195015159263964</c:v>
                </c:pt>
                <c:pt idx="790">
                  <c:v>0.23730725989743914</c:v>
                </c:pt>
                <c:pt idx="791">
                  <c:v>-0.33848886536748191</c:v>
                </c:pt>
                <c:pt idx="792">
                  <c:v>-0.35489331338072777</c:v>
                </c:pt>
                <c:pt idx="793">
                  <c:v>-0.85358853298339454</c:v>
                </c:pt>
                <c:pt idx="794">
                  <c:v>1.2675065951292646</c:v>
                </c:pt>
                <c:pt idx="795">
                  <c:v>1.0476869917517726</c:v>
                </c:pt>
                <c:pt idx="796">
                  <c:v>-0.66657782563239443</c:v>
                </c:pt>
                <c:pt idx="797">
                  <c:v>0.18481302625505311</c:v>
                </c:pt>
                <c:pt idx="798">
                  <c:v>2.8554571628114407</c:v>
                </c:pt>
                <c:pt idx="799">
                  <c:v>1.1231474526127025</c:v>
                </c:pt>
                <c:pt idx="800">
                  <c:v>0.38330684721532526</c:v>
                </c:pt>
                <c:pt idx="801">
                  <c:v>0.4399021928610225</c:v>
                </c:pt>
                <c:pt idx="802">
                  <c:v>0.39314951602327303</c:v>
                </c:pt>
                <c:pt idx="803">
                  <c:v>0.82950783317560606</c:v>
                </c:pt>
                <c:pt idx="804">
                  <c:v>0.83442916757957997</c:v>
                </c:pt>
                <c:pt idx="805">
                  <c:v>0.26847571112260549</c:v>
                </c:pt>
                <c:pt idx="806">
                  <c:v>0.22172303428485599</c:v>
                </c:pt>
                <c:pt idx="807">
                  <c:v>2.0795267717849235</c:v>
                </c:pt>
                <c:pt idx="808">
                  <c:v>-0.86917275859597831</c:v>
                </c:pt>
                <c:pt idx="809">
                  <c:v>0.26847571112260549</c:v>
                </c:pt>
                <c:pt idx="810">
                  <c:v>1.2658661503279403</c:v>
                </c:pt>
                <c:pt idx="811">
                  <c:v>2.6028286634074584</c:v>
                </c:pt>
                <c:pt idx="812">
                  <c:v>-8.5860365963499455E-2</c:v>
                </c:pt>
                <c:pt idx="813">
                  <c:v>1.2191134734901896</c:v>
                </c:pt>
                <c:pt idx="814">
                  <c:v>0.51782332092393946</c:v>
                </c:pt>
                <c:pt idx="815">
                  <c:v>1.1231474526127025</c:v>
                </c:pt>
                <c:pt idx="816">
                  <c:v>-2.7624575516477415E-2</c:v>
                </c:pt>
                <c:pt idx="817">
                  <c:v>-1.2040349903894259E-2</c:v>
                </c:pt>
                <c:pt idx="818">
                  <c:v>-0.15803993722178039</c:v>
                </c:pt>
                <c:pt idx="819">
                  <c:v>0.18481302625505311</c:v>
                </c:pt>
                <c:pt idx="820">
                  <c:v>0.17497035744710593</c:v>
                </c:pt>
                <c:pt idx="821">
                  <c:v>0.23894770469876339</c:v>
                </c:pt>
                <c:pt idx="822">
                  <c:v>-1.2040349903894259E-2</c:v>
                </c:pt>
                <c:pt idx="823">
                  <c:v>2.0434369861557822</c:v>
                </c:pt>
                <c:pt idx="824">
                  <c:v>0.59574444898685641</c:v>
                </c:pt>
                <c:pt idx="825">
                  <c:v>2.4223797352617562</c:v>
                </c:pt>
                <c:pt idx="826">
                  <c:v>7.6543669367631961E-2</c:v>
                </c:pt>
                <c:pt idx="827">
                  <c:v>-0.19412972285092059</c:v>
                </c:pt>
                <c:pt idx="828">
                  <c:v>1.1256081198146894</c:v>
                </c:pt>
                <c:pt idx="829">
                  <c:v>-0.60424092318206113</c:v>
                </c:pt>
                <c:pt idx="830">
                  <c:v>1.2191134734901896</c:v>
                </c:pt>
                <c:pt idx="831">
                  <c:v>0.76224959632129952</c:v>
                </c:pt>
                <c:pt idx="832">
                  <c:v>1.9712574148975015</c:v>
                </c:pt>
                <c:pt idx="833">
                  <c:v>0.92465363165243042</c:v>
                </c:pt>
                <c:pt idx="834">
                  <c:v>0.40873374163585618</c:v>
                </c:pt>
                <c:pt idx="835">
                  <c:v>-0.6977462768575613</c:v>
                </c:pt>
                <c:pt idx="836">
                  <c:v>-0.74449895369531127</c:v>
                </c:pt>
                <c:pt idx="837">
                  <c:v>0.26847571112260549</c:v>
                </c:pt>
                <c:pt idx="838">
                  <c:v>1.4118657376458263</c:v>
                </c:pt>
                <c:pt idx="839">
                  <c:v>3.5438757086888968E-3</c:v>
                </c:pt>
                <c:pt idx="840">
                  <c:v>0.98535008930143997</c:v>
                </c:pt>
                <c:pt idx="841">
                  <c:v>-0.49515134389397791</c:v>
                </c:pt>
                <c:pt idx="842">
                  <c:v>0.64249712582460583</c:v>
                </c:pt>
                <c:pt idx="843">
                  <c:v>-0.90034120982114463</c:v>
                </c:pt>
                <c:pt idx="844">
                  <c:v>0.5801602233742732</c:v>
                </c:pt>
                <c:pt idx="845">
                  <c:v>0.26847571112260549</c:v>
                </c:pt>
                <c:pt idx="846">
                  <c:v>0.20613880867227283</c:v>
                </c:pt>
                <c:pt idx="847">
                  <c:v>2.223885914301484</c:v>
                </c:pt>
                <c:pt idx="848">
                  <c:v>0.61789045380473762</c:v>
                </c:pt>
                <c:pt idx="849">
                  <c:v>-0.13999504440721031</c:v>
                </c:pt>
                <c:pt idx="850">
                  <c:v>0.19055458305968909</c:v>
                </c:pt>
                <c:pt idx="851">
                  <c:v>0.87051895320872008</c:v>
                </c:pt>
                <c:pt idx="852">
                  <c:v>0.26847571112260549</c:v>
                </c:pt>
                <c:pt idx="853">
                  <c:v>0.47107064408618882</c:v>
                </c:pt>
                <c:pt idx="854">
                  <c:v>-0.21463528286747763</c:v>
                </c:pt>
                <c:pt idx="855">
                  <c:v>0.23730725989743914</c:v>
                </c:pt>
                <c:pt idx="856">
                  <c:v>1.0690127741689923</c:v>
                </c:pt>
                <c:pt idx="857">
                  <c:v>-0.15229838041714441</c:v>
                </c:pt>
                <c:pt idx="858">
                  <c:v>-0.73547650728802627</c:v>
                </c:pt>
                <c:pt idx="859">
                  <c:v>1.0009343149140231</c:v>
                </c:pt>
                <c:pt idx="860">
                  <c:v>-0.80683585614564457</c:v>
                </c:pt>
                <c:pt idx="861">
                  <c:v>-0.46398289266881104</c:v>
                </c:pt>
                <c:pt idx="862">
                  <c:v>0.17497035744710593</c:v>
                </c:pt>
                <c:pt idx="863">
                  <c:v>-0.23021950848006076</c:v>
                </c:pt>
                <c:pt idx="864">
                  <c:v>0.33081261357293923</c:v>
                </c:pt>
                <c:pt idx="865">
                  <c:v>-0.55748824634431116</c:v>
                </c:pt>
                <c:pt idx="866">
                  <c:v>1.0870576669835623</c:v>
                </c:pt>
                <c:pt idx="867">
                  <c:v>-0.29255641093039458</c:v>
                </c:pt>
                <c:pt idx="868">
                  <c:v>-2.7624575516477415E-2</c:v>
                </c:pt>
                <c:pt idx="869">
                  <c:v>-0.72891472808272817</c:v>
                </c:pt>
                <c:pt idx="870">
                  <c:v>1.2314168095001243</c:v>
                </c:pt>
                <c:pt idx="871">
                  <c:v>0.85247406039415008</c:v>
                </c:pt>
                <c:pt idx="872">
                  <c:v>0.27503749032790475</c:v>
                </c:pt>
                <c:pt idx="873">
                  <c:v>1.8810329508246511</c:v>
                </c:pt>
                <c:pt idx="874">
                  <c:v>-0.23021950848006076</c:v>
                </c:pt>
                <c:pt idx="875">
                  <c:v>0.23730725989743914</c:v>
                </c:pt>
                <c:pt idx="876">
                  <c:v>0.34639683918552239</c:v>
                </c:pt>
                <c:pt idx="877">
                  <c:v>1.5931348881921901</c:v>
                </c:pt>
                <c:pt idx="878">
                  <c:v>0.56375577536102739</c:v>
                </c:pt>
                <c:pt idx="879">
                  <c:v>1.0870576669835623</c:v>
                </c:pt>
                <c:pt idx="880">
                  <c:v>1.0690127741689923</c:v>
                </c:pt>
                <c:pt idx="881">
                  <c:v>-0.46480311506947375</c:v>
                </c:pt>
                <c:pt idx="882">
                  <c:v>0.4399021928610225</c:v>
                </c:pt>
                <c:pt idx="883">
                  <c:v>-0.63540937440722811</c:v>
                </c:pt>
                <c:pt idx="884">
                  <c:v>-0.68134182884431538</c:v>
                </c:pt>
                <c:pt idx="885">
                  <c:v>-0.52631979511914484</c:v>
                </c:pt>
                <c:pt idx="886">
                  <c:v>-0.7133305024701444</c:v>
                </c:pt>
                <c:pt idx="887">
                  <c:v>-0.80765607854630728</c:v>
                </c:pt>
                <c:pt idx="888">
                  <c:v>0.92465363165243042</c:v>
                </c:pt>
                <c:pt idx="889">
                  <c:v>1.0321027661391895</c:v>
                </c:pt>
                <c:pt idx="890">
                  <c:v>0.16676813344048302</c:v>
                </c:pt>
                <c:pt idx="891">
                  <c:v>0.67858691145374606</c:v>
                </c:pt>
                <c:pt idx="892">
                  <c:v>0.10443123099014981</c:v>
                </c:pt>
                <c:pt idx="893">
                  <c:v>-0.87983564980458762</c:v>
                </c:pt>
                <c:pt idx="894">
                  <c:v>-0.47956711828139476</c:v>
                </c:pt>
                <c:pt idx="895">
                  <c:v>0.98535008930143997</c:v>
                </c:pt>
                <c:pt idx="896">
                  <c:v>0.25207126310936079</c:v>
                </c:pt>
                <c:pt idx="897">
                  <c:v>0.5818006681755975</c:v>
                </c:pt>
                <c:pt idx="898">
                  <c:v>0.5801602233742732</c:v>
                </c:pt>
                <c:pt idx="899">
                  <c:v>2.4404246280763262</c:v>
                </c:pt>
                <c:pt idx="900">
                  <c:v>0.95418163807627243</c:v>
                </c:pt>
                <c:pt idx="901">
                  <c:v>0.36690239920207945</c:v>
                </c:pt>
                <c:pt idx="902">
                  <c:v>-0.79125163053306136</c:v>
                </c:pt>
                <c:pt idx="903">
                  <c:v>1.6243033394173563</c:v>
                </c:pt>
                <c:pt idx="904">
                  <c:v>1.1707203518511147</c:v>
                </c:pt>
                <c:pt idx="905">
                  <c:v>-0.83062230576485063</c:v>
                </c:pt>
                <c:pt idx="906">
                  <c:v>-0.87983564980458762</c:v>
                </c:pt>
                <c:pt idx="907">
                  <c:v>1.2133719166855541</c:v>
                </c:pt>
                <c:pt idx="908">
                  <c:v>0.34639683918552239</c:v>
                </c:pt>
                <c:pt idx="909">
                  <c:v>2.169751235857774</c:v>
                </c:pt>
                <c:pt idx="910">
                  <c:v>0.76060915151997421</c:v>
                </c:pt>
                <c:pt idx="911">
                  <c:v>0.79341804754646583</c:v>
                </c:pt>
                <c:pt idx="912">
                  <c:v>0.18481302625505311</c:v>
                </c:pt>
                <c:pt idx="913">
                  <c:v>0.34721706158618509</c:v>
                </c:pt>
                <c:pt idx="914">
                  <c:v>2.7783562571491864</c:v>
                </c:pt>
                <c:pt idx="915">
                  <c:v>1.357731059202115</c:v>
                </c:pt>
                <c:pt idx="916">
                  <c:v>2.0073472005266417</c:v>
                </c:pt>
                <c:pt idx="917">
                  <c:v>-7.6017697155552288E-2</c:v>
                </c:pt>
                <c:pt idx="918">
                  <c:v>1.0509678813544223</c:v>
                </c:pt>
                <c:pt idx="919">
                  <c:v>0.70483402827493968</c:v>
                </c:pt>
                <c:pt idx="920">
                  <c:v>0.43744152565903555</c:v>
                </c:pt>
                <c:pt idx="921">
                  <c:v>-0.65017337761914906</c:v>
                </c:pt>
                <c:pt idx="922">
                  <c:v>0.44892463926830756</c:v>
                </c:pt>
                <c:pt idx="923">
                  <c:v>1.8268982723809397</c:v>
                </c:pt>
                <c:pt idx="924">
                  <c:v>1.0329229885398521</c:v>
                </c:pt>
                <c:pt idx="925">
                  <c:v>-0.49515134389397791</c:v>
                </c:pt>
                <c:pt idx="926">
                  <c:v>1.433191520063045</c:v>
                </c:pt>
                <c:pt idx="927">
                  <c:v>0.66218246344050136</c:v>
                </c:pt>
                <c:pt idx="928">
                  <c:v>1.5923146657915273</c:v>
                </c:pt>
                <c:pt idx="929">
                  <c:v>-0.13671415480456126</c:v>
                </c:pt>
                <c:pt idx="930">
                  <c:v>-0.12195015159263964</c:v>
                </c:pt>
                <c:pt idx="931">
                  <c:v>-0.3237248621555609</c:v>
                </c:pt>
                <c:pt idx="932">
                  <c:v>-2.7624575516477415E-2</c:v>
                </c:pt>
                <c:pt idx="933">
                  <c:v>1.8424824979935239</c:v>
                </c:pt>
                <c:pt idx="934">
                  <c:v>1.9171227364537913</c:v>
                </c:pt>
                <c:pt idx="935">
                  <c:v>1.6243033394173563</c:v>
                </c:pt>
                <c:pt idx="936">
                  <c:v>0.61132867459943951</c:v>
                </c:pt>
                <c:pt idx="937">
                  <c:v>0.87051895320872008</c:v>
                </c:pt>
                <c:pt idx="938">
                  <c:v>-0.91264454583107868</c:v>
                </c:pt>
                <c:pt idx="939">
                  <c:v>0.56457599776168887</c:v>
                </c:pt>
                <c:pt idx="940">
                  <c:v>-0.38606176460589464</c:v>
                </c:pt>
                <c:pt idx="941">
                  <c:v>0.11263345499677274</c:v>
                </c:pt>
                <c:pt idx="942">
                  <c:v>1.375775952016685</c:v>
                </c:pt>
                <c:pt idx="943">
                  <c:v>0.17497035744710593</c:v>
                </c:pt>
                <c:pt idx="944">
                  <c:v>1.9128101321272635E-2</c:v>
                </c:pt>
                <c:pt idx="945">
                  <c:v>1.0476869917517726</c:v>
                </c:pt>
                <c:pt idx="946">
                  <c:v>-0.15803993722178039</c:v>
                </c:pt>
                <c:pt idx="947">
                  <c:v>-0.7814089617251142</c:v>
                </c:pt>
                <c:pt idx="948">
                  <c:v>-0.4016459902184778</c:v>
                </c:pt>
                <c:pt idx="949">
                  <c:v>5.8498776553061876E-2</c:v>
                </c:pt>
                <c:pt idx="950">
                  <c:v>-0.14163548920853455</c:v>
                </c:pt>
                <c:pt idx="951">
                  <c:v>1.2675065951292646</c:v>
                </c:pt>
                <c:pt idx="952">
                  <c:v>-0.78961118573173661</c:v>
                </c:pt>
                <c:pt idx="953">
                  <c:v>1.0165185405266062</c:v>
                </c:pt>
                <c:pt idx="954">
                  <c:v>0.31112727595704492</c:v>
                </c:pt>
                <c:pt idx="955">
                  <c:v>0.81392360756302295</c:v>
                </c:pt>
                <c:pt idx="956">
                  <c:v>-0.55502757914232415</c:v>
                </c:pt>
                <c:pt idx="957">
                  <c:v>0.62691290021202273</c:v>
                </c:pt>
                <c:pt idx="958">
                  <c:v>3.4712326933855793E-2</c:v>
                </c:pt>
                <c:pt idx="959">
                  <c:v>0.38330684721532526</c:v>
                </c:pt>
                <c:pt idx="960">
                  <c:v>-0.48284800788404381</c:v>
                </c:pt>
                <c:pt idx="961">
                  <c:v>0.20285791906962319</c:v>
                </c:pt>
                <c:pt idx="962">
                  <c:v>1.3396861663875448</c:v>
                </c:pt>
                <c:pt idx="963">
                  <c:v>-0.46480311506947375</c:v>
                </c:pt>
                <c:pt idx="964">
                  <c:v>0.52766598973188716</c:v>
                </c:pt>
                <c:pt idx="965">
                  <c:v>-0.46480311506947375</c:v>
                </c:pt>
                <c:pt idx="966">
                  <c:v>1.2133719166855541</c:v>
                </c:pt>
                <c:pt idx="967">
                  <c:v>-0.69938672165888605</c:v>
                </c:pt>
                <c:pt idx="968">
                  <c:v>-0.23021950848006076</c:v>
                </c:pt>
                <c:pt idx="969">
                  <c:v>2.169751235857774</c:v>
                </c:pt>
                <c:pt idx="970">
                  <c:v>0.40135174002989538</c:v>
                </c:pt>
                <c:pt idx="971">
                  <c:v>0.38330684721532526</c:v>
                </c:pt>
                <c:pt idx="972">
                  <c:v>0.97878831009614187</c:v>
                </c:pt>
                <c:pt idx="973">
                  <c:v>1.375775952016685</c:v>
                </c:pt>
                <c:pt idx="974">
                  <c:v>2.6028286634074584</c:v>
                </c:pt>
                <c:pt idx="975">
                  <c:v>0.14872324062591291</c:v>
                </c:pt>
                <c:pt idx="976">
                  <c:v>1.6644942370498088</c:v>
                </c:pt>
                <c:pt idx="977">
                  <c:v>0.43744152565903555</c:v>
                </c:pt>
                <c:pt idx="978">
                  <c:v>0.59984556099016761</c:v>
                </c:pt>
                <c:pt idx="979">
                  <c:v>-0.41066843662576286</c:v>
                </c:pt>
                <c:pt idx="980">
                  <c:v>0.49157620410274583</c:v>
                </c:pt>
                <c:pt idx="981">
                  <c:v>-0.47956711828139476</c:v>
                </c:pt>
                <c:pt idx="982">
                  <c:v>0.37756529041068987</c:v>
                </c:pt>
                <c:pt idx="983">
                  <c:v>-0.3237248621555609</c:v>
                </c:pt>
                <c:pt idx="984">
                  <c:v>-0.54190402073172794</c:v>
                </c:pt>
                <c:pt idx="985">
                  <c:v>-0.42051110543371001</c:v>
                </c:pt>
                <c:pt idx="986">
                  <c:v>2.2408990923921689E-2</c:v>
                </c:pt>
                <c:pt idx="987">
                  <c:v>0.25289148551002233</c:v>
                </c:pt>
                <c:pt idx="988">
                  <c:v>0.53340754653652256</c:v>
                </c:pt>
                <c:pt idx="989">
                  <c:v>1.0632712173643568</c:v>
                </c:pt>
                <c:pt idx="990">
                  <c:v>0.40873374163585618</c:v>
                </c:pt>
                <c:pt idx="991">
                  <c:v>0.40873374163585618</c:v>
                </c:pt>
                <c:pt idx="992">
                  <c:v>3.8813438937166961E-2</c:v>
                </c:pt>
                <c:pt idx="993">
                  <c:v>2.2408990923921689E-2</c:v>
                </c:pt>
                <c:pt idx="994">
                  <c:v>0.76060915151997421</c:v>
                </c:pt>
                <c:pt idx="995">
                  <c:v>-5.9613249142306424E-2</c:v>
                </c:pt>
                <c:pt idx="996">
                  <c:v>-0.86917275859597831</c:v>
                </c:pt>
                <c:pt idx="997">
                  <c:v>0.28405993673518976</c:v>
                </c:pt>
                <c:pt idx="998">
                  <c:v>-0.63376892960590325</c:v>
                </c:pt>
                <c:pt idx="999">
                  <c:v>-0.51073556950656107</c:v>
                </c:pt>
                <c:pt idx="1000">
                  <c:v>-0.13671415480456126</c:v>
                </c:pt>
                <c:pt idx="1001">
                  <c:v>0.26847571112260549</c:v>
                </c:pt>
                <c:pt idx="1002">
                  <c:v>-4.3208801129061156E-2</c:v>
                </c:pt>
                <c:pt idx="1003">
                  <c:v>-8.9961477966811199E-2</c:v>
                </c:pt>
                <c:pt idx="1004">
                  <c:v>-7.4377252354227472E-2</c:v>
                </c:pt>
                <c:pt idx="1005">
                  <c:v>0.61296911940076382</c:v>
                </c:pt>
                <c:pt idx="1006">
                  <c:v>0.26847571112260549</c:v>
                </c:pt>
                <c:pt idx="1007">
                  <c:v>-4.3208801129061156E-2</c:v>
                </c:pt>
                <c:pt idx="1008">
                  <c:v>-0.28927552132774553</c:v>
                </c:pt>
                <c:pt idx="1009">
                  <c:v>1.748977144318024</c:v>
                </c:pt>
                <c:pt idx="1010">
                  <c:v>0.5965646713875179</c:v>
                </c:pt>
                <c:pt idx="1011">
                  <c:v>3.4712326933855793E-2</c:v>
                </c:pt>
                <c:pt idx="1012">
                  <c:v>1.3511692799968169</c:v>
                </c:pt>
                <c:pt idx="1013">
                  <c:v>1.2035292478776065</c:v>
                </c:pt>
                <c:pt idx="1014">
                  <c:v>-0.29255641093039458</c:v>
                </c:pt>
                <c:pt idx="1015">
                  <c:v>0.70483402827493968</c:v>
                </c:pt>
                <c:pt idx="1016">
                  <c:v>1.9128101321272635E-2</c:v>
                </c:pt>
                <c:pt idx="1017">
                  <c:v>0.8918447356259398</c:v>
                </c:pt>
                <c:pt idx="1018">
                  <c:v>-0.3237248621555609</c:v>
                </c:pt>
                <c:pt idx="1019">
                  <c:v>-2.7624575516477415E-2</c:v>
                </c:pt>
                <c:pt idx="1020">
                  <c:v>0.97386697569216796</c:v>
                </c:pt>
                <c:pt idx="1021">
                  <c:v>-9.2422145168797556E-2</c:v>
                </c:pt>
                <c:pt idx="1022">
                  <c:v>0.23566681509611492</c:v>
                </c:pt>
                <c:pt idx="1023">
                  <c:v>1.1100238942021063</c:v>
                </c:pt>
                <c:pt idx="1024">
                  <c:v>0.8918447356259398</c:v>
                </c:pt>
                <c:pt idx="1025">
                  <c:v>-0.48612889748669286</c:v>
                </c:pt>
                <c:pt idx="1026">
                  <c:v>2.2408990923921689E-2</c:v>
                </c:pt>
                <c:pt idx="1027">
                  <c:v>2.0139089797319398</c:v>
                </c:pt>
                <c:pt idx="1028">
                  <c:v>1.0558892157583961</c:v>
                </c:pt>
                <c:pt idx="1029">
                  <c:v>-0.43691555344695587</c:v>
                </c:pt>
                <c:pt idx="1030">
                  <c:v>0.67858691145374606</c:v>
                </c:pt>
                <c:pt idx="1031">
                  <c:v>-0.55748824634431116</c:v>
                </c:pt>
                <c:pt idx="1032">
                  <c:v>0.31522838796035607</c:v>
                </c:pt>
                <c:pt idx="1033">
                  <c:v>1.4988093121160273</c:v>
                </c:pt>
                <c:pt idx="1034">
                  <c:v>-0.65099360001981121</c:v>
                </c:pt>
                <c:pt idx="1035">
                  <c:v>1.5307979857418563</c:v>
                </c:pt>
                <c:pt idx="1036">
                  <c:v>-8.9961477966811199E-2</c:v>
                </c:pt>
                <c:pt idx="1037">
                  <c:v>0.56375577536102739</c:v>
                </c:pt>
                <c:pt idx="1038">
                  <c:v>0.92301318685110612</c:v>
                </c:pt>
                <c:pt idx="1039">
                  <c:v>0.84509205878818927</c:v>
                </c:pt>
                <c:pt idx="1040">
                  <c:v>-0.33930908776814461</c:v>
                </c:pt>
                <c:pt idx="1041">
                  <c:v>0.33409350317558889</c:v>
                </c:pt>
                <c:pt idx="1042">
                  <c:v>-0.33848886536748191</c:v>
                </c:pt>
                <c:pt idx="1043">
                  <c:v>-0.7133305024701444</c:v>
                </c:pt>
                <c:pt idx="1044">
                  <c:v>-0.41723021583106096</c:v>
                </c:pt>
                <c:pt idx="1045">
                  <c:v>0.31768905516234303</c:v>
                </c:pt>
                <c:pt idx="1046">
                  <c:v>0.34639683918552239</c:v>
                </c:pt>
                <c:pt idx="1047">
                  <c:v>-0.44839866705622788</c:v>
                </c:pt>
                <c:pt idx="1048">
                  <c:v>-7.4377252354227472E-2</c:v>
                </c:pt>
                <c:pt idx="1049">
                  <c:v>-0.81421785775160538</c:v>
                </c:pt>
                <c:pt idx="1050">
                  <c:v>0.93859741246368933</c:v>
                </c:pt>
                <c:pt idx="1051">
                  <c:v>1.156776571039857</c:v>
                </c:pt>
                <c:pt idx="1052">
                  <c:v>-0.51893779351318403</c:v>
                </c:pt>
                <c:pt idx="1053">
                  <c:v>-0.80683585614564457</c:v>
                </c:pt>
                <c:pt idx="1054">
                  <c:v>6.5880778159022685E-2</c:v>
                </c:pt>
                <c:pt idx="1055">
                  <c:v>2.3026272647650639</c:v>
                </c:pt>
                <c:pt idx="1056">
                  <c:v>5.0296552546438944E-2</c:v>
                </c:pt>
                <c:pt idx="1057">
                  <c:v>-0.33848886536748191</c:v>
                </c:pt>
                <c:pt idx="1058">
                  <c:v>0.49157620410274583</c:v>
                </c:pt>
                <c:pt idx="1059">
                  <c:v>-0.35489331338072777</c:v>
                </c:pt>
                <c:pt idx="1060">
                  <c:v>1.7333929187054395</c:v>
                </c:pt>
                <c:pt idx="1061">
                  <c:v>-0.4016459902184778</c:v>
                </c:pt>
                <c:pt idx="1062">
                  <c:v>1.0394847677451502</c:v>
                </c:pt>
                <c:pt idx="1063">
                  <c:v>3.4712326933855793E-2</c:v>
                </c:pt>
                <c:pt idx="1064">
                  <c:v>-0.16788260602972757</c:v>
                </c:pt>
                <c:pt idx="1065">
                  <c:v>1.7727635939372295</c:v>
                </c:pt>
                <c:pt idx="1066">
                  <c:v>0.81392360756302295</c:v>
                </c:pt>
                <c:pt idx="1067">
                  <c:v>2.6389184490365984</c:v>
                </c:pt>
                <c:pt idx="1068">
                  <c:v>-0.17444438523502567</c:v>
                </c:pt>
                <c:pt idx="1069">
                  <c:v>-0.81421785775160538</c:v>
                </c:pt>
                <c:pt idx="1070">
                  <c:v>0.20285791906962319</c:v>
                </c:pt>
                <c:pt idx="1071">
                  <c:v>0.56375577536102739</c:v>
                </c:pt>
                <c:pt idx="1072">
                  <c:v>0.49157620410274583</c:v>
                </c:pt>
                <c:pt idx="1073">
                  <c:v>1.9253249604604137</c:v>
                </c:pt>
                <c:pt idx="1074">
                  <c:v>-0.30814063654297774</c:v>
                </c:pt>
                <c:pt idx="1075">
                  <c:v>0.48665486969877314</c:v>
                </c:pt>
                <c:pt idx="1076">
                  <c:v>0.45548641847360566</c:v>
                </c:pt>
                <c:pt idx="1077">
                  <c:v>-0.65099360001981121</c:v>
                </c:pt>
                <c:pt idx="1078">
                  <c:v>-0.26630929410920157</c:v>
                </c:pt>
                <c:pt idx="1079">
                  <c:v>-0.79781340973835946</c:v>
                </c:pt>
                <c:pt idx="1080">
                  <c:v>0.59984556099016761</c:v>
                </c:pt>
                <c:pt idx="1081">
                  <c:v>-8.9961477966811199E-2</c:v>
                </c:pt>
                <c:pt idx="1082">
                  <c:v>0.43744152565903555</c:v>
                </c:pt>
                <c:pt idx="1083">
                  <c:v>-0.83062230576485063</c:v>
                </c:pt>
                <c:pt idx="1084">
                  <c:v>0.4981379833080451</c:v>
                </c:pt>
                <c:pt idx="1085">
                  <c:v>0.11263345499677274</c:v>
                </c:pt>
                <c:pt idx="1086">
                  <c:v>-0.16788260602972757</c:v>
                </c:pt>
                <c:pt idx="1087">
                  <c:v>-0.44839866705622788</c:v>
                </c:pt>
                <c:pt idx="1088">
                  <c:v>-0.20725328126151737</c:v>
                </c:pt>
                <c:pt idx="1089">
                  <c:v>-0.22365772927476266</c:v>
                </c:pt>
                <c:pt idx="1090">
                  <c:v>-0.84374586417544739</c:v>
                </c:pt>
                <c:pt idx="1091">
                  <c:v>-0.41723021583106096</c:v>
                </c:pt>
                <c:pt idx="1092">
                  <c:v>1.4840453089041068</c:v>
                </c:pt>
                <c:pt idx="1093">
                  <c:v>-0.99466678589730684</c:v>
                </c:pt>
                <c:pt idx="1094">
                  <c:v>-1.4572722198708334</c:v>
                </c:pt>
                <c:pt idx="1095">
                  <c:v>-1.2768232917251319</c:v>
                </c:pt>
                <c:pt idx="1096">
                  <c:v>-0.97826233788406158</c:v>
                </c:pt>
                <c:pt idx="1097">
                  <c:v>-1.0963743635794299</c:v>
                </c:pt>
                <c:pt idx="1098">
                  <c:v>-1.274362624523145</c:v>
                </c:pt>
                <c:pt idx="1099">
                  <c:v>-0.96267811227147781</c:v>
                </c:pt>
                <c:pt idx="1100">
                  <c:v>-1.1964414964602281</c:v>
                </c:pt>
                <c:pt idx="1101">
                  <c:v>-1.3522837525860614</c:v>
                </c:pt>
                <c:pt idx="1102">
                  <c:v>-1.0717676915595618</c:v>
                </c:pt>
                <c:pt idx="1103">
                  <c:v>-1.928900100251645</c:v>
                </c:pt>
                <c:pt idx="1104">
                  <c:v>-1.7574736185132287</c:v>
                </c:pt>
                <c:pt idx="1105">
                  <c:v>-1.0094307891092278</c:v>
                </c:pt>
                <c:pt idx="1106">
                  <c:v>-1.3850926486125532</c:v>
                </c:pt>
                <c:pt idx="1107">
                  <c:v>-1.3990364294238113</c:v>
                </c:pt>
                <c:pt idx="1108">
                  <c:v>-1.6016313623873955</c:v>
                </c:pt>
                <c:pt idx="1109">
                  <c:v>-1.0250150147218116</c:v>
                </c:pt>
                <c:pt idx="1110">
                  <c:v>-1.0405992403343949</c:v>
                </c:pt>
                <c:pt idx="1111">
                  <c:v>-1.7820802905330968</c:v>
                </c:pt>
                <c:pt idx="1112">
                  <c:v>-1.6483840392251454</c:v>
                </c:pt>
                <c:pt idx="1113">
                  <c:v>-1.4933620054999743</c:v>
                </c:pt>
                <c:pt idx="1114">
                  <c:v>-1.3211153013608952</c:v>
                </c:pt>
                <c:pt idx="1115">
                  <c:v>-1.2226886132814212</c:v>
                </c:pt>
                <c:pt idx="1116">
                  <c:v>-1.4392273270562634</c:v>
                </c:pt>
                <c:pt idx="1117">
                  <c:v>-0.9315096610463115</c:v>
                </c:pt>
                <c:pt idx="1118">
                  <c:v>-0.94709388665889471</c:v>
                </c:pt>
                <c:pt idx="1119">
                  <c:v>-1.3990364294238113</c:v>
                </c:pt>
                <c:pt idx="1120">
                  <c:v>-1.1587112660297632</c:v>
                </c:pt>
                <c:pt idx="1121">
                  <c:v>-1.5655415767582546</c:v>
                </c:pt>
                <c:pt idx="1122">
                  <c:v>-1.7107209416754787</c:v>
                </c:pt>
                <c:pt idx="1123">
                  <c:v>-1.1094979219900267</c:v>
                </c:pt>
                <c:pt idx="1124">
                  <c:v>-1.3227557461622192</c:v>
                </c:pt>
                <c:pt idx="1125">
                  <c:v>-1.0422396851357196</c:v>
                </c:pt>
                <c:pt idx="1126">
                  <c:v>-1.7107209416754787</c:v>
                </c:pt>
                <c:pt idx="1127">
                  <c:v>-1.0717676915595618</c:v>
                </c:pt>
                <c:pt idx="1128">
                  <c:v>-1.0405992403343949</c:v>
                </c:pt>
                <c:pt idx="1129">
                  <c:v>-1.0783294707648599</c:v>
                </c:pt>
                <c:pt idx="1130">
                  <c:v>-1.5081260087118953</c:v>
                </c:pt>
                <c:pt idx="1131">
                  <c:v>-1.1587112660297632</c:v>
                </c:pt>
                <c:pt idx="1132">
                  <c:v>-1.0963743635794299</c:v>
                </c:pt>
                <c:pt idx="1133">
                  <c:v>-1.2226886132814212</c:v>
                </c:pt>
                <c:pt idx="1134">
                  <c:v>-1.1341045940098948</c:v>
                </c:pt>
                <c:pt idx="1135">
                  <c:v>-1.125902370003272</c:v>
                </c:pt>
                <c:pt idx="1136">
                  <c:v>-1.7574736185132287</c:v>
                </c:pt>
                <c:pt idx="1137">
                  <c:v>-1.1505090420231407</c:v>
                </c:pt>
                <c:pt idx="1138">
                  <c:v>-1.7107209416754787</c:v>
                </c:pt>
                <c:pt idx="1139">
                  <c:v>-1.819810520963562</c:v>
                </c:pt>
                <c:pt idx="1140">
                  <c:v>-1.4457891062615615</c:v>
                </c:pt>
                <c:pt idx="1141">
                  <c:v>-1.9133158746390619</c:v>
                </c:pt>
                <c:pt idx="1142">
                  <c:v>-1.5360135703344124</c:v>
                </c:pt>
                <c:pt idx="1143">
                  <c:v>-1.3055310757483118</c:v>
                </c:pt>
                <c:pt idx="1144">
                  <c:v>-1.0094307891092278</c:v>
                </c:pt>
                <c:pt idx="1145">
                  <c:v>-1.1964414964602281</c:v>
                </c:pt>
                <c:pt idx="1146">
                  <c:v>-1.0963743635794299</c:v>
                </c:pt>
                <c:pt idx="1147">
                  <c:v>-1.227609947685395</c:v>
                </c:pt>
                <c:pt idx="1148">
                  <c:v>-1.9953381147052902</c:v>
                </c:pt>
                <c:pt idx="1149">
                  <c:v>-1.0766890259635349</c:v>
                </c:pt>
                <c:pt idx="1150">
                  <c:v>-1.1685539348377108</c:v>
                </c:pt>
                <c:pt idx="1151">
                  <c:v>-1.3211153013608952</c:v>
                </c:pt>
                <c:pt idx="1152">
                  <c:v>-1.0405992403343949</c:v>
                </c:pt>
                <c:pt idx="1153">
                  <c:v>-1.4613733318741453</c:v>
                </c:pt>
                <c:pt idx="1154">
                  <c:v>-1.024194792321149</c:v>
                </c:pt>
                <c:pt idx="1155">
                  <c:v>-1.5196091223211672</c:v>
                </c:pt>
                <c:pt idx="1156">
                  <c:v>-1.1423068180165179</c:v>
                </c:pt>
                <c:pt idx="1157">
                  <c:v>-1.0873519171721449</c:v>
                </c:pt>
                <c:pt idx="1158">
                  <c:v>-1.2899468501357283</c:v>
                </c:pt>
                <c:pt idx="1159">
                  <c:v>-1.8353947465761451</c:v>
                </c:pt>
                <c:pt idx="1160">
                  <c:v>-1.0274756819237985</c:v>
                </c:pt>
                <c:pt idx="1161">
                  <c:v>-1.3366995269734783</c:v>
                </c:pt>
                <c:pt idx="1162">
                  <c:v>-1.274362624523145</c:v>
                </c:pt>
                <c:pt idx="1163">
                  <c:v>-1.3719690902019563</c:v>
                </c:pt>
                <c:pt idx="1164">
                  <c:v>-1.5835864695728248</c:v>
                </c:pt>
                <c:pt idx="1165">
                  <c:v>-1.3366995269734783</c:v>
                </c:pt>
                <c:pt idx="1166">
                  <c:v>-1.4457891062615615</c:v>
                </c:pt>
                <c:pt idx="1167">
                  <c:v>-1.1185203683973117</c:v>
                </c:pt>
                <c:pt idx="1168">
                  <c:v>-1.180857270847645</c:v>
                </c:pt>
                <c:pt idx="1169">
                  <c:v>-1.1341045940098948</c:v>
                </c:pt>
                <c:pt idx="1170">
                  <c:v>-1.1185203683973117</c:v>
                </c:pt>
                <c:pt idx="1171">
                  <c:v>-1.0438801299370439</c:v>
                </c:pt>
                <c:pt idx="1172">
                  <c:v>-1.4457891062615615</c:v>
                </c:pt>
                <c:pt idx="1173">
                  <c:v>-1.7418893929006449</c:v>
                </c:pt>
                <c:pt idx="1174">
                  <c:v>-0.99384656349664469</c:v>
                </c:pt>
                <c:pt idx="1175">
                  <c:v>-1.1915201620562548</c:v>
                </c:pt>
                <c:pt idx="1176">
                  <c:v>-1.7328669464933599</c:v>
                </c:pt>
                <c:pt idx="1177">
                  <c:v>-1.056183465946978</c:v>
                </c:pt>
                <c:pt idx="1178">
                  <c:v>-0.96267811227147781</c:v>
                </c:pt>
                <c:pt idx="1179">
                  <c:v>-0.96267811227147781</c:v>
                </c:pt>
                <c:pt idx="1180">
                  <c:v>-1.7820802905330968</c:v>
                </c:pt>
                <c:pt idx="1181">
                  <c:v>-1.7418893929006449</c:v>
                </c:pt>
                <c:pt idx="1182">
                  <c:v>-1.2120257220728119</c:v>
                </c:pt>
                <c:pt idx="1183">
                  <c:v>-1.2587783989105619</c:v>
                </c:pt>
                <c:pt idx="1184">
                  <c:v>-1.8821474234138951</c:v>
                </c:pt>
                <c:pt idx="1185">
                  <c:v>-0.9315096610463115</c:v>
                </c:pt>
                <c:pt idx="1186">
                  <c:v>-1.7279456120893866</c:v>
                </c:pt>
                <c:pt idx="1187">
                  <c:v>-0.99384656349664469</c:v>
                </c:pt>
                <c:pt idx="1188">
                  <c:v>-1.204643720466851</c:v>
                </c:pt>
                <c:pt idx="1189">
                  <c:v>-1.1496888196224779</c:v>
                </c:pt>
                <c:pt idx="1190">
                  <c:v>-1.2571379541092371</c:v>
                </c:pt>
                <c:pt idx="1191">
                  <c:v>-0.97826233788406158</c:v>
                </c:pt>
                <c:pt idx="1192">
                  <c:v>-1.3366995269734783</c:v>
                </c:pt>
                <c:pt idx="1193">
                  <c:v>-1.4769575574867284</c:v>
                </c:pt>
                <c:pt idx="1194">
                  <c:v>-1.4572722198708334</c:v>
                </c:pt>
                <c:pt idx="1195">
                  <c:v>-1.7574736185132287</c:v>
                </c:pt>
                <c:pt idx="1196">
                  <c:v>-1.8977316490264788</c:v>
                </c:pt>
                <c:pt idx="1197">
                  <c:v>-1.6918558264602459</c:v>
                </c:pt>
                <c:pt idx="1198">
                  <c:v>-1.7574736185132287</c:v>
                </c:pt>
                <c:pt idx="1199">
                  <c:v>-1.1144192563940001</c:v>
                </c:pt>
                <c:pt idx="1200">
                  <c:v>-1.5032046743079215</c:v>
                </c:pt>
                <c:pt idx="1201">
                  <c:v>-1.3990364294238113</c:v>
                </c:pt>
                <c:pt idx="1202">
                  <c:v>-1.227609947685395</c:v>
                </c:pt>
                <c:pt idx="1203">
                  <c:v>-0.99466678589730684</c:v>
                </c:pt>
                <c:pt idx="1204">
                  <c:v>-1.0717676915595618</c:v>
                </c:pt>
                <c:pt idx="1205">
                  <c:v>-1.1652730452350617</c:v>
                </c:pt>
                <c:pt idx="1206">
                  <c:v>-1.4613733318741453</c:v>
                </c:pt>
                <c:pt idx="1207">
                  <c:v>-1.0405992403343949</c:v>
                </c:pt>
                <c:pt idx="1208">
                  <c:v>-1.4302048806489784</c:v>
                </c:pt>
                <c:pt idx="1209">
                  <c:v>-0.93397032824829851</c:v>
                </c:pt>
                <c:pt idx="1210">
                  <c:v>-1.102936142784728</c:v>
                </c:pt>
                <c:pt idx="1211">
                  <c:v>-0.99384656349664469</c:v>
                </c:pt>
                <c:pt idx="1212">
                  <c:v>-1.3055310757483118</c:v>
                </c:pt>
                <c:pt idx="1213">
                  <c:v>-1.5392944599370615</c:v>
                </c:pt>
                <c:pt idx="1214">
                  <c:v>-1.0438801299370439</c:v>
                </c:pt>
                <c:pt idx="1215">
                  <c:v>-1.7574736185132287</c:v>
                </c:pt>
                <c:pt idx="1216">
                  <c:v>-1.4211824342416932</c:v>
                </c:pt>
                <c:pt idx="1217">
                  <c:v>-1.6180358104006407</c:v>
                </c:pt>
                <c:pt idx="1218">
                  <c:v>-0.99384656349664469</c:v>
                </c:pt>
                <c:pt idx="1219">
                  <c:v>-1.1496888196224779</c:v>
                </c:pt>
                <c:pt idx="1220">
                  <c:v>-1.056183465946978</c:v>
                </c:pt>
                <c:pt idx="1221">
                  <c:v>-1.0061498995065787</c:v>
                </c:pt>
                <c:pt idx="1222">
                  <c:v>-0.97006011387743862</c:v>
                </c:pt>
                <c:pt idx="1223">
                  <c:v>-1.024194792321149</c:v>
                </c:pt>
                <c:pt idx="1224">
                  <c:v>-1.2407335060959912</c:v>
                </c:pt>
                <c:pt idx="1225">
                  <c:v>-1.2226886132814212</c:v>
                </c:pt>
                <c:pt idx="1226">
                  <c:v>-0.98810500669200874</c:v>
                </c:pt>
                <c:pt idx="1227">
                  <c:v>-1.6196762552019655</c:v>
                </c:pt>
                <c:pt idx="1228">
                  <c:v>-1.0422396851357196</c:v>
                </c:pt>
                <c:pt idx="1229">
                  <c:v>-1.2587783989105619</c:v>
                </c:pt>
                <c:pt idx="1230">
                  <c:v>-1.2948681845397021</c:v>
                </c:pt>
                <c:pt idx="1231">
                  <c:v>-1.6016313623873955</c:v>
                </c:pt>
                <c:pt idx="1232">
                  <c:v>-0.95201522106286851</c:v>
                </c:pt>
                <c:pt idx="1233">
                  <c:v>-1.2226886132814212</c:v>
                </c:pt>
                <c:pt idx="1234">
                  <c:v>-0.95201522106286851</c:v>
                </c:pt>
                <c:pt idx="1235">
                  <c:v>-1.024194792321149</c:v>
                </c:pt>
                <c:pt idx="1236">
                  <c:v>-1.1324641492085701</c:v>
                </c:pt>
                <c:pt idx="1237">
                  <c:v>-1.2226886132814212</c:v>
                </c:pt>
                <c:pt idx="1238">
                  <c:v>-1.3055310757483118</c:v>
                </c:pt>
                <c:pt idx="1239">
                  <c:v>-1.1185203683973117</c:v>
                </c:pt>
                <c:pt idx="1240">
                  <c:v>-1.2431941732979781</c:v>
                </c:pt>
                <c:pt idx="1241">
                  <c:v>-1.6795524904503119</c:v>
                </c:pt>
                <c:pt idx="1242">
                  <c:v>-1.6180358104006407</c:v>
                </c:pt>
                <c:pt idx="1243">
                  <c:v>-1.3522837525860614</c:v>
                </c:pt>
                <c:pt idx="1244">
                  <c:v>-1.7574736185132287</c:v>
                </c:pt>
                <c:pt idx="1245">
                  <c:v>-1.8641025305993251</c:v>
                </c:pt>
                <c:pt idx="1246">
                  <c:v>-1.1341045940098948</c:v>
                </c:pt>
                <c:pt idx="1247">
                  <c:v>-1.4146206550363951</c:v>
                </c:pt>
                <c:pt idx="1248">
                  <c:v>-1.1964414964602281</c:v>
                </c:pt>
                <c:pt idx="1249">
                  <c:v>-1.0873519171721449</c:v>
                </c:pt>
                <c:pt idx="1250">
                  <c:v>-1.3719690902019563</c:v>
                </c:pt>
                <c:pt idx="1251">
                  <c:v>-1.0438801299370439</c:v>
                </c:pt>
                <c:pt idx="1252">
                  <c:v>-1.2587783989105619</c:v>
                </c:pt>
                <c:pt idx="1253">
                  <c:v>-0.97826233788406158</c:v>
                </c:pt>
                <c:pt idx="1254">
                  <c:v>-1.227609947685395</c:v>
                </c:pt>
                <c:pt idx="1255">
                  <c:v>-1.4703957782814303</c:v>
                </c:pt>
                <c:pt idx="1256">
                  <c:v>-1.5704629111622286</c:v>
                </c:pt>
                <c:pt idx="1257">
                  <c:v>-1.3834522038112282</c:v>
                </c:pt>
                <c:pt idx="1258">
                  <c:v>-1.3211153013608952</c:v>
                </c:pt>
                <c:pt idx="1259">
                  <c:v>-1.7730578441258118</c:v>
                </c:pt>
                <c:pt idx="1260">
                  <c:v>-1.6508447064271319</c:v>
                </c:pt>
                <c:pt idx="1261">
                  <c:v>-1.6836536024536235</c:v>
                </c:pt>
                <c:pt idx="1262">
                  <c:v>-1.1915201620562548</c:v>
                </c:pt>
                <c:pt idx="1263">
                  <c:v>-1.3522837525860614</c:v>
                </c:pt>
                <c:pt idx="1264">
                  <c:v>-1.5196091223211672</c:v>
                </c:pt>
                <c:pt idx="1265">
                  <c:v>-1.180857270847645</c:v>
                </c:pt>
                <c:pt idx="1266">
                  <c:v>-1.6344402584138864</c:v>
                </c:pt>
                <c:pt idx="1267">
                  <c:v>-1.1496888196224779</c:v>
                </c:pt>
                <c:pt idx="1268">
                  <c:v>-1.5237102343244784</c:v>
                </c:pt>
                <c:pt idx="1269">
                  <c:v>-1.7000580504668688</c:v>
                </c:pt>
                <c:pt idx="1270">
                  <c:v>-1.0405992403343949</c:v>
                </c:pt>
                <c:pt idx="1271">
                  <c:v>-1.1496888196224779</c:v>
                </c:pt>
                <c:pt idx="1272">
                  <c:v>-1.3227557461622192</c:v>
                </c:pt>
                <c:pt idx="1273">
                  <c:v>-1.4613733318741453</c:v>
                </c:pt>
                <c:pt idx="1274">
                  <c:v>-1.227609947685395</c:v>
                </c:pt>
                <c:pt idx="1275">
                  <c:v>-0.96267811227147781</c:v>
                </c:pt>
                <c:pt idx="1276">
                  <c:v>-1.056183465946978</c:v>
                </c:pt>
                <c:pt idx="1277">
                  <c:v>-1.0405992403343949</c:v>
                </c:pt>
                <c:pt idx="1278">
                  <c:v>-0.97826233788406158</c:v>
                </c:pt>
                <c:pt idx="1279">
                  <c:v>-1.0766890259635349</c:v>
                </c:pt>
                <c:pt idx="1280">
                  <c:v>-1.0717676915595618</c:v>
                </c:pt>
                <c:pt idx="1281">
                  <c:v>-1.7730578441258118</c:v>
                </c:pt>
                <c:pt idx="1282">
                  <c:v>-1.1496888196224779</c:v>
                </c:pt>
                <c:pt idx="1283">
                  <c:v>-1.3990364294238113</c:v>
                </c:pt>
                <c:pt idx="1284">
                  <c:v>-1.0873519171721449</c:v>
                </c:pt>
                <c:pt idx="1285">
                  <c:v>-1.3366995269734783</c:v>
                </c:pt>
                <c:pt idx="1286">
                  <c:v>-1.3366995269734783</c:v>
                </c:pt>
                <c:pt idx="1287">
                  <c:v>-0.99466678589730684</c:v>
                </c:pt>
                <c:pt idx="1288">
                  <c:v>-1.274362624523145</c:v>
                </c:pt>
                <c:pt idx="1289">
                  <c:v>-1.2243290580827459</c:v>
                </c:pt>
                <c:pt idx="1290">
                  <c:v>-1.3211153013608952</c:v>
                </c:pt>
                <c:pt idx="1291">
                  <c:v>-1.1652730452350617</c:v>
                </c:pt>
                <c:pt idx="1292">
                  <c:v>-1.7107209416754787</c:v>
                </c:pt>
                <c:pt idx="1293">
                  <c:v>-1.274362624523145</c:v>
                </c:pt>
                <c:pt idx="1294">
                  <c:v>-1.5237102343244784</c:v>
                </c:pt>
                <c:pt idx="1295">
                  <c:v>-1.6639682648377285</c:v>
                </c:pt>
                <c:pt idx="1296">
                  <c:v>-1.2899468501357283</c:v>
                </c:pt>
                <c:pt idx="1297">
                  <c:v>-1.9600685514768121</c:v>
                </c:pt>
                <c:pt idx="1298">
                  <c:v>-1.4925417830993115</c:v>
                </c:pt>
                <c:pt idx="1299">
                  <c:v>-1.2431941732979781</c:v>
                </c:pt>
                <c:pt idx="1300">
                  <c:v>-1.5081260087118953</c:v>
                </c:pt>
                <c:pt idx="1301">
                  <c:v>-1.4047779862284475</c:v>
                </c:pt>
                <c:pt idx="1302">
                  <c:v>-1.0094307891092278</c:v>
                </c:pt>
                <c:pt idx="1303">
                  <c:v>-1.9789336666920443</c:v>
                </c:pt>
                <c:pt idx="1304">
                  <c:v>-1.3834522038112282</c:v>
                </c:pt>
                <c:pt idx="1305">
                  <c:v>-1.4613733318741453</c:v>
                </c:pt>
                <c:pt idx="1306">
                  <c:v>-1.5081260087118953</c:v>
                </c:pt>
                <c:pt idx="1307">
                  <c:v>-1.4539913302681844</c:v>
                </c:pt>
                <c:pt idx="1308">
                  <c:v>-1.2079246100695</c:v>
                </c:pt>
                <c:pt idx="1309">
                  <c:v>-1.4769575574867284</c:v>
                </c:pt>
                <c:pt idx="1310">
                  <c:v>-1.7820802905330968</c:v>
                </c:pt>
                <c:pt idx="1311">
                  <c:v>-1.227609947685395</c:v>
                </c:pt>
                <c:pt idx="1312">
                  <c:v>-1.6639682648377285</c:v>
                </c:pt>
                <c:pt idx="1313">
                  <c:v>-1.1423068180165179</c:v>
                </c:pt>
                <c:pt idx="1314">
                  <c:v>-1.4769575574867284</c:v>
                </c:pt>
                <c:pt idx="1315">
                  <c:v>-1.0405992403343949</c:v>
                </c:pt>
                <c:pt idx="1316">
                  <c:v>-1.4457891062615615</c:v>
                </c:pt>
                <c:pt idx="1317">
                  <c:v>-1.6508447064271319</c:v>
                </c:pt>
                <c:pt idx="1318">
                  <c:v>-2.1782477100529785</c:v>
                </c:pt>
                <c:pt idx="1319">
                  <c:v>-2.1159108076026452</c:v>
                </c:pt>
                <c:pt idx="1320">
                  <c:v>-2.4120110942417288</c:v>
                </c:pt>
                <c:pt idx="1321">
                  <c:v>-2.0691581307648952</c:v>
                </c:pt>
                <c:pt idx="1322">
                  <c:v>-2.1101692507980094</c:v>
                </c:pt>
                <c:pt idx="1323">
                  <c:v>-2.1938319356655622</c:v>
                </c:pt>
                <c:pt idx="1324">
                  <c:v>-2.084742356377479</c:v>
                </c:pt>
                <c:pt idx="1325">
                  <c:v>-2.1626634844403956</c:v>
                </c:pt>
                <c:pt idx="1326">
                  <c:v>-2.2094161612781456</c:v>
                </c:pt>
                <c:pt idx="1327">
                  <c:v>-2.2717530637284788</c:v>
                </c:pt>
                <c:pt idx="1328">
                  <c:v>-2.1757870428509922</c:v>
                </c:pt>
                <c:pt idx="1329">
                  <c:v>-2.1314950332152285</c:v>
                </c:pt>
                <c:pt idx="1330">
                  <c:v>-2.0224054539271452</c:v>
                </c:pt>
                <c:pt idx="1331">
                  <c:v>-2.1938319356655622</c:v>
                </c:pt>
                <c:pt idx="1332">
                  <c:v>-2.0224054539271452</c:v>
                </c:pt>
                <c:pt idx="1333">
                  <c:v>-2.0281470107317814</c:v>
                </c:pt>
                <c:pt idx="1334">
                  <c:v>-2.0224054539271452</c:v>
                </c:pt>
                <c:pt idx="1335">
                  <c:v>-2.1003265819900623</c:v>
                </c:pt>
                <c:pt idx="1336">
                  <c:v>-2.2717530637284788</c:v>
                </c:pt>
                <c:pt idx="1337">
                  <c:v>-2.1938319356655622</c:v>
                </c:pt>
              </c:numCache>
            </c:numRef>
          </c:xVal>
          <c:yVal>
            <c:numRef>
              <c:f>Sheet4!$B$2:$B$1339</c:f>
              <c:numCache>
                <c:formatCode>General</c:formatCode>
                <c:ptCount val="1338"/>
                <c:pt idx="0">
                  <c:v>-0.58434997751097684</c:v>
                </c:pt>
                <c:pt idx="1">
                  <c:v>-1.0115571188877295</c:v>
                </c:pt>
                <c:pt idx="2">
                  <c:v>-1.1539594993466469</c:v>
                </c:pt>
                <c:pt idx="3">
                  <c:v>1.1956797782254924</c:v>
                </c:pt>
                <c:pt idx="4">
                  <c:v>1.1956797782254924</c:v>
                </c:pt>
                <c:pt idx="5">
                  <c:v>1.4804845391433274</c:v>
                </c:pt>
                <c:pt idx="6">
                  <c:v>-1.5099654504939408</c:v>
                </c:pt>
                <c:pt idx="7">
                  <c:v>-1.5099654504939408</c:v>
                </c:pt>
                <c:pt idx="8">
                  <c:v>-1.0827583091171882</c:v>
                </c:pt>
                <c:pt idx="9">
                  <c:v>1.1244785879960337</c:v>
                </c:pt>
                <c:pt idx="10">
                  <c:v>-1.5099654504939408</c:v>
                </c:pt>
                <c:pt idx="11">
                  <c:v>-1.4387642602644821</c:v>
                </c:pt>
                <c:pt idx="12">
                  <c:v>5.6460734554152112E-2</c:v>
                </c:pt>
                <c:pt idx="13">
                  <c:v>-1.2963618798055645</c:v>
                </c:pt>
                <c:pt idx="14">
                  <c:v>-1.2251606895761058</c:v>
                </c:pt>
                <c:pt idx="15">
                  <c:v>0.41246668570144596</c:v>
                </c:pt>
                <c:pt idx="16">
                  <c:v>1.1956797782254924</c:v>
                </c:pt>
                <c:pt idx="17">
                  <c:v>-1.2963618798055645</c:v>
                </c:pt>
                <c:pt idx="18">
                  <c:v>1.1244785879960337</c:v>
                </c:pt>
                <c:pt idx="19">
                  <c:v>0.12766192478361088</c:v>
                </c:pt>
                <c:pt idx="20">
                  <c:v>-0.65555116774043554</c:v>
                </c:pt>
                <c:pt idx="21">
                  <c:v>-1.5099654504939408</c:v>
                </c:pt>
                <c:pt idx="22">
                  <c:v>-0.72675235796989435</c:v>
                </c:pt>
                <c:pt idx="23">
                  <c:v>-0.1571428361342242</c:v>
                </c:pt>
                <c:pt idx="24">
                  <c:v>1.4804845391433274</c:v>
                </c:pt>
                <c:pt idx="25">
                  <c:v>1.3380821586844101</c:v>
                </c:pt>
                <c:pt idx="26">
                  <c:v>0.69727144661928109</c:v>
                </c:pt>
                <c:pt idx="27">
                  <c:v>-0.94035592865827067</c:v>
                </c:pt>
                <c:pt idx="28">
                  <c:v>0.9108750173076573</c:v>
                </c:pt>
                <c:pt idx="29">
                  <c:v>1.4092833489138687</c:v>
                </c:pt>
                <c:pt idx="30">
                  <c:v>-1.3675630700350232</c:v>
                </c:pt>
                <c:pt idx="31">
                  <c:v>-1.2251606895761058</c:v>
                </c:pt>
                <c:pt idx="32">
                  <c:v>-1.4387642602644821</c:v>
                </c:pt>
                <c:pt idx="33">
                  <c:v>-1.2251606895761058</c:v>
                </c:pt>
                <c:pt idx="34">
                  <c:v>0.62607025638982228</c:v>
                </c:pt>
                <c:pt idx="35">
                  <c:v>1.6940881098317038</c:v>
                </c:pt>
                <c:pt idx="36">
                  <c:v>0.69727144661928109</c:v>
                </c:pt>
                <c:pt idx="37">
                  <c:v>-1.5099654504939408</c:v>
                </c:pt>
                <c:pt idx="38">
                  <c:v>1.5516857293727864</c:v>
                </c:pt>
                <c:pt idx="39">
                  <c:v>-0.22834402636368298</c:v>
                </c:pt>
                <c:pt idx="40">
                  <c:v>-1.0115571188877295</c:v>
                </c:pt>
                <c:pt idx="41">
                  <c:v>-1.5099654504939408</c:v>
                </c:pt>
                <c:pt idx="42">
                  <c:v>-1.4740455675306659E-2</c:v>
                </c:pt>
                <c:pt idx="43">
                  <c:v>1.7652893000611625</c:v>
                </c:pt>
                <c:pt idx="44">
                  <c:v>1.4092833489138687</c:v>
                </c:pt>
                <c:pt idx="45">
                  <c:v>1.6940881098317038</c:v>
                </c:pt>
                <c:pt idx="46">
                  <c:v>0.98207620753711611</c:v>
                </c:pt>
                <c:pt idx="47">
                  <c:v>-0.79795354819935316</c:v>
                </c:pt>
                <c:pt idx="48">
                  <c:v>1.3380821586844101</c:v>
                </c:pt>
                <c:pt idx="49">
                  <c:v>-1.5099654504939408</c:v>
                </c:pt>
                <c:pt idx="50">
                  <c:v>1.4804845391433274</c:v>
                </c:pt>
                <c:pt idx="51">
                  <c:v>-1.0827583091171882</c:v>
                </c:pt>
                <c:pt idx="52">
                  <c:v>-8.5941645904765426E-2</c:v>
                </c:pt>
                <c:pt idx="53">
                  <c:v>1.3380821586844101</c:v>
                </c:pt>
                <c:pt idx="54">
                  <c:v>0.9108750173076573</c:v>
                </c:pt>
                <c:pt idx="55">
                  <c:v>-0.79795354819935316</c:v>
                </c:pt>
                <c:pt idx="56">
                  <c:v>-1.2251606895761058</c:v>
                </c:pt>
                <c:pt idx="57">
                  <c:v>1.3380821586844101</c:v>
                </c:pt>
                <c:pt idx="58">
                  <c:v>0.76847263684873979</c:v>
                </c:pt>
                <c:pt idx="59">
                  <c:v>0.69727144661928109</c:v>
                </c:pt>
                <c:pt idx="60">
                  <c:v>0.9108750173076573</c:v>
                </c:pt>
                <c:pt idx="61">
                  <c:v>1.0532773977665748</c:v>
                </c:pt>
                <c:pt idx="62">
                  <c:v>1.2668809684549511</c:v>
                </c:pt>
                <c:pt idx="63">
                  <c:v>-0.72675235796989435</c:v>
                </c:pt>
                <c:pt idx="64">
                  <c:v>0.9108750173076573</c:v>
                </c:pt>
                <c:pt idx="65">
                  <c:v>1.1956797782254924</c:v>
                </c:pt>
                <c:pt idx="66">
                  <c:v>1.7652893000611625</c:v>
                </c:pt>
                <c:pt idx="67">
                  <c:v>1.4804845391433274</c:v>
                </c:pt>
                <c:pt idx="68">
                  <c:v>-1.0827583091171882</c:v>
                </c:pt>
                <c:pt idx="69">
                  <c:v>1.4804845391433274</c:v>
                </c:pt>
                <c:pt idx="70">
                  <c:v>1.6940881098317038</c:v>
                </c:pt>
                <c:pt idx="71">
                  <c:v>0.76847263684873979</c:v>
                </c:pt>
                <c:pt idx="72">
                  <c:v>-0.65555116774043554</c:v>
                </c:pt>
                <c:pt idx="73">
                  <c:v>-0.44194759705205927</c:v>
                </c:pt>
                <c:pt idx="74">
                  <c:v>-1.5099654504939408</c:v>
                </c:pt>
                <c:pt idx="75">
                  <c:v>0.48366787593090471</c:v>
                </c:pt>
                <c:pt idx="76">
                  <c:v>-1.1539594993466469</c:v>
                </c:pt>
                <c:pt idx="77">
                  <c:v>-1.3675630700350232</c:v>
                </c:pt>
                <c:pt idx="78">
                  <c:v>1.1244785879960337</c:v>
                </c:pt>
                <c:pt idx="79">
                  <c:v>-1.4387642602644821</c:v>
                </c:pt>
                <c:pt idx="80">
                  <c:v>1.3380821586844101</c:v>
                </c:pt>
                <c:pt idx="81">
                  <c:v>-1.2963618798055645</c:v>
                </c:pt>
                <c:pt idx="82">
                  <c:v>-1.5099654504939408</c:v>
                </c:pt>
                <c:pt idx="83">
                  <c:v>0.9108750173076573</c:v>
                </c:pt>
                <c:pt idx="84">
                  <c:v>-1.0115571188877295</c:v>
                </c:pt>
                <c:pt idx="85">
                  <c:v>-1.5099654504939408</c:v>
                </c:pt>
                <c:pt idx="86">
                  <c:v>-1.4387642602644821</c:v>
                </c:pt>
                <c:pt idx="87">
                  <c:v>0.19886311501306964</c:v>
                </c:pt>
                <c:pt idx="88">
                  <c:v>1.4804845391433274</c:v>
                </c:pt>
                <c:pt idx="89">
                  <c:v>-1.2251606895761058</c:v>
                </c:pt>
                <c:pt idx="90">
                  <c:v>-0.94035592865827067</c:v>
                </c:pt>
                <c:pt idx="91">
                  <c:v>-1.5099654504939408</c:v>
                </c:pt>
                <c:pt idx="92">
                  <c:v>0.41246668570144596</c:v>
                </c:pt>
                <c:pt idx="93">
                  <c:v>1.4804845391433274</c:v>
                </c:pt>
                <c:pt idx="94">
                  <c:v>5.6460734554152112E-2</c:v>
                </c:pt>
                <c:pt idx="95">
                  <c:v>1.4092833489138687</c:v>
                </c:pt>
                <c:pt idx="96">
                  <c:v>1.1956797782254924</c:v>
                </c:pt>
                <c:pt idx="97">
                  <c:v>1.1956797782254924</c:v>
                </c:pt>
                <c:pt idx="98">
                  <c:v>-0.86915473842881186</c:v>
                </c:pt>
                <c:pt idx="99">
                  <c:v>-1.5099654504939408</c:v>
                </c:pt>
                <c:pt idx="100">
                  <c:v>-1.4387642602644821</c:v>
                </c:pt>
                <c:pt idx="101">
                  <c:v>0.55486906616036347</c:v>
                </c:pt>
                <c:pt idx="102">
                  <c:v>-1.2963618798055645</c:v>
                </c:pt>
                <c:pt idx="103">
                  <c:v>-1.1539594993466469</c:v>
                </c:pt>
                <c:pt idx="104">
                  <c:v>-1.5099654504939408</c:v>
                </c:pt>
                <c:pt idx="105">
                  <c:v>-0.58434997751097684</c:v>
                </c:pt>
                <c:pt idx="106">
                  <c:v>-1.4387642602644821</c:v>
                </c:pt>
                <c:pt idx="107">
                  <c:v>-1.4387642602644821</c:v>
                </c:pt>
                <c:pt idx="108">
                  <c:v>1.5516857293727864</c:v>
                </c:pt>
                <c:pt idx="109">
                  <c:v>-1.5099654504939408</c:v>
                </c:pt>
                <c:pt idx="110">
                  <c:v>1.5516857293727864</c:v>
                </c:pt>
                <c:pt idx="111">
                  <c:v>-1.3675630700350232</c:v>
                </c:pt>
                <c:pt idx="112">
                  <c:v>1.6228869196022451</c:v>
                </c:pt>
                <c:pt idx="113">
                  <c:v>0.27006430524252845</c:v>
                </c:pt>
                <c:pt idx="114">
                  <c:v>-1.0827583091171882</c:v>
                </c:pt>
                <c:pt idx="115">
                  <c:v>1.2668809684549511</c:v>
                </c:pt>
                <c:pt idx="116">
                  <c:v>-0.86915473842881186</c:v>
                </c:pt>
                <c:pt idx="117">
                  <c:v>-1.4387642602644821</c:v>
                </c:pt>
                <c:pt idx="118">
                  <c:v>1.3380821586844101</c:v>
                </c:pt>
                <c:pt idx="119">
                  <c:v>-0.58434997751097684</c:v>
                </c:pt>
                <c:pt idx="120">
                  <c:v>0.76847263684873979</c:v>
                </c:pt>
                <c:pt idx="121">
                  <c:v>-0.51314878728151803</c:v>
                </c:pt>
                <c:pt idx="122">
                  <c:v>0.8396738270781986</c:v>
                </c:pt>
                <c:pt idx="123">
                  <c:v>-8.5941645904765426E-2</c:v>
                </c:pt>
                <c:pt idx="124">
                  <c:v>-1.5099654504939408</c:v>
                </c:pt>
                <c:pt idx="125">
                  <c:v>-1.5099654504939408</c:v>
                </c:pt>
                <c:pt idx="126">
                  <c:v>1.6228869196022451</c:v>
                </c:pt>
                <c:pt idx="127">
                  <c:v>-0.1571428361342242</c:v>
                </c:pt>
                <c:pt idx="128">
                  <c:v>1.7652893000611625</c:v>
                </c:pt>
                <c:pt idx="129">
                  <c:v>0.98207620753711611</c:v>
                </c:pt>
                <c:pt idx="130">
                  <c:v>1.6940881098317038</c:v>
                </c:pt>
                <c:pt idx="131">
                  <c:v>-0.79795354819935316</c:v>
                </c:pt>
                <c:pt idx="132">
                  <c:v>-1.0115571188877295</c:v>
                </c:pt>
                <c:pt idx="133">
                  <c:v>1.6940881098317038</c:v>
                </c:pt>
                <c:pt idx="134">
                  <c:v>-0.51314878728151803</c:v>
                </c:pt>
                <c:pt idx="135">
                  <c:v>-1.0115571188877295</c:v>
                </c:pt>
                <c:pt idx="136">
                  <c:v>-0.37074640682260052</c:v>
                </c:pt>
                <c:pt idx="137">
                  <c:v>1.0532773977665748</c:v>
                </c:pt>
                <c:pt idx="138">
                  <c:v>-0.86915473842881186</c:v>
                </c:pt>
                <c:pt idx="139">
                  <c:v>-0.58434997751097684</c:v>
                </c:pt>
                <c:pt idx="140">
                  <c:v>-1.2251606895761058</c:v>
                </c:pt>
                <c:pt idx="141">
                  <c:v>1.5516857293727864</c:v>
                </c:pt>
                <c:pt idx="142">
                  <c:v>1.3380821586844101</c:v>
                </c:pt>
                <c:pt idx="143">
                  <c:v>0.12766192478361088</c:v>
                </c:pt>
                <c:pt idx="144">
                  <c:v>-1.5099654504939408</c:v>
                </c:pt>
                <c:pt idx="145">
                  <c:v>1.1956797782254924</c:v>
                </c:pt>
                <c:pt idx="146">
                  <c:v>0.8396738270781986</c:v>
                </c:pt>
                <c:pt idx="147">
                  <c:v>-0.86915473842881186</c:v>
                </c:pt>
                <c:pt idx="148">
                  <c:v>-1.5099654504939408</c:v>
                </c:pt>
                <c:pt idx="149">
                  <c:v>-1.3675630700350232</c:v>
                </c:pt>
                <c:pt idx="150">
                  <c:v>1.1956797782254924</c:v>
                </c:pt>
                <c:pt idx="151">
                  <c:v>1.1244785879960337</c:v>
                </c:pt>
                <c:pt idx="152">
                  <c:v>1.3380821586844101</c:v>
                </c:pt>
                <c:pt idx="153">
                  <c:v>-1.0827583091171882</c:v>
                </c:pt>
                <c:pt idx="154">
                  <c:v>-0.72675235796989435</c:v>
                </c:pt>
                <c:pt idx="155">
                  <c:v>1.7652893000611625</c:v>
                </c:pt>
                <c:pt idx="156">
                  <c:v>1.5516857293727864</c:v>
                </c:pt>
                <c:pt idx="157">
                  <c:v>-1.5099654504939408</c:v>
                </c:pt>
                <c:pt idx="158">
                  <c:v>1.3380821586844101</c:v>
                </c:pt>
                <c:pt idx="159">
                  <c:v>0.62607025638982228</c:v>
                </c:pt>
                <c:pt idx="160">
                  <c:v>1.4092833489138687</c:v>
                </c:pt>
                <c:pt idx="161">
                  <c:v>-1.5099654504939408</c:v>
                </c:pt>
                <c:pt idx="162">
                  <c:v>-0.72675235796989435</c:v>
                </c:pt>
                <c:pt idx="163">
                  <c:v>-0.22834402636368298</c:v>
                </c:pt>
                <c:pt idx="164">
                  <c:v>0.12766192478361088</c:v>
                </c:pt>
                <c:pt idx="165">
                  <c:v>5.6460734554152112E-2</c:v>
                </c:pt>
                <c:pt idx="166">
                  <c:v>-1.2963618798055645</c:v>
                </c:pt>
                <c:pt idx="167">
                  <c:v>-1.2963618798055645</c:v>
                </c:pt>
                <c:pt idx="168">
                  <c:v>0.76847263684873979</c:v>
                </c:pt>
                <c:pt idx="169">
                  <c:v>0.98207620753711611</c:v>
                </c:pt>
                <c:pt idx="170">
                  <c:v>-0.22834402636368298</c:v>
                </c:pt>
                <c:pt idx="171">
                  <c:v>-1.3675630700350232</c:v>
                </c:pt>
                <c:pt idx="172">
                  <c:v>1.4804845391433274</c:v>
                </c:pt>
                <c:pt idx="173">
                  <c:v>0.8396738270781986</c:v>
                </c:pt>
                <c:pt idx="174">
                  <c:v>1.6228869196022451</c:v>
                </c:pt>
                <c:pt idx="175">
                  <c:v>-1.4387642602644821</c:v>
                </c:pt>
                <c:pt idx="176">
                  <c:v>-1.5099654504939408</c:v>
                </c:pt>
                <c:pt idx="177">
                  <c:v>-0.58434997751097684</c:v>
                </c:pt>
                <c:pt idx="178">
                  <c:v>-0.86915473842881186</c:v>
                </c:pt>
                <c:pt idx="179">
                  <c:v>1.7652893000611625</c:v>
                </c:pt>
                <c:pt idx="180">
                  <c:v>0.3412654954719872</c:v>
                </c:pt>
                <c:pt idx="181">
                  <c:v>0.41246668570144596</c:v>
                </c:pt>
                <c:pt idx="182">
                  <c:v>-1.5099654504939408</c:v>
                </c:pt>
                <c:pt idx="183">
                  <c:v>1.4804845391433274</c:v>
                </c:pt>
                <c:pt idx="184">
                  <c:v>1.6228869196022451</c:v>
                </c:pt>
                <c:pt idx="185">
                  <c:v>-1.4740455675306659E-2</c:v>
                </c:pt>
                <c:pt idx="186">
                  <c:v>-1.4387642602644821</c:v>
                </c:pt>
                <c:pt idx="187">
                  <c:v>1.3380821586844101</c:v>
                </c:pt>
                <c:pt idx="188">
                  <c:v>1.7652893000611625</c:v>
                </c:pt>
                <c:pt idx="189">
                  <c:v>-1.1539594993466469</c:v>
                </c:pt>
                <c:pt idx="190">
                  <c:v>-1.5099654504939408</c:v>
                </c:pt>
                <c:pt idx="191">
                  <c:v>-1.3675630700350232</c:v>
                </c:pt>
                <c:pt idx="192">
                  <c:v>-1.5099654504939408</c:v>
                </c:pt>
                <c:pt idx="193">
                  <c:v>1.6940881098317038</c:v>
                </c:pt>
                <c:pt idx="194">
                  <c:v>-0.22834402636368298</c:v>
                </c:pt>
                <c:pt idx="195">
                  <c:v>1.1956797782254924</c:v>
                </c:pt>
                <c:pt idx="196">
                  <c:v>-1.2963618798055645</c:v>
                </c:pt>
                <c:pt idx="197">
                  <c:v>0.98207620753711611</c:v>
                </c:pt>
                <c:pt idx="198">
                  <c:v>-1.3675630700350232</c:v>
                </c:pt>
                <c:pt idx="199">
                  <c:v>1.2668809684549511</c:v>
                </c:pt>
                <c:pt idx="200">
                  <c:v>0.8396738270781986</c:v>
                </c:pt>
                <c:pt idx="201">
                  <c:v>-1.5099654504939408</c:v>
                </c:pt>
                <c:pt idx="202">
                  <c:v>0.76847263684873979</c:v>
                </c:pt>
                <c:pt idx="203">
                  <c:v>-1.2251606895761058</c:v>
                </c:pt>
                <c:pt idx="204">
                  <c:v>1.6228869196022451</c:v>
                </c:pt>
                <c:pt idx="205">
                  <c:v>1.5516857293727864</c:v>
                </c:pt>
                <c:pt idx="206">
                  <c:v>-1.5099654504939408</c:v>
                </c:pt>
                <c:pt idx="207">
                  <c:v>0.69727144661928109</c:v>
                </c:pt>
                <c:pt idx="208">
                  <c:v>1.4804845391433274</c:v>
                </c:pt>
                <c:pt idx="209">
                  <c:v>-1.0827583091171882</c:v>
                </c:pt>
                <c:pt idx="210">
                  <c:v>1.5516857293727864</c:v>
                </c:pt>
                <c:pt idx="211">
                  <c:v>1.6228869196022451</c:v>
                </c:pt>
                <c:pt idx="212">
                  <c:v>1.6228869196022451</c:v>
                </c:pt>
                <c:pt idx="213">
                  <c:v>1.6228869196022451</c:v>
                </c:pt>
                <c:pt idx="214">
                  <c:v>0.41246668570144596</c:v>
                </c:pt>
                <c:pt idx="215">
                  <c:v>1.4092833489138687</c:v>
                </c:pt>
                <c:pt idx="216">
                  <c:v>0.98207620753711611</c:v>
                </c:pt>
                <c:pt idx="217">
                  <c:v>-1.5099654504939408</c:v>
                </c:pt>
                <c:pt idx="218">
                  <c:v>1.6228869196022451</c:v>
                </c:pt>
                <c:pt idx="219">
                  <c:v>-0.72675235796989435</c:v>
                </c:pt>
                <c:pt idx="220">
                  <c:v>-1.4387642602644821</c:v>
                </c:pt>
                <c:pt idx="221">
                  <c:v>-0.94035592865827067</c:v>
                </c:pt>
                <c:pt idx="222">
                  <c:v>0.62607025638982228</c:v>
                </c:pt>
                <c:pt idx="223">
                  <c:v>-0.22834402636368298</c:v>
                </c:pt>
                <c:pt idx="224">
                  <c:v>-0.37074640682260052</c:v>
                </c:pt>
                <c:pt idx="225">
                  <c:v>1.6940881098317038</c:v>
                </c:pt>
                <c:pt idx="226">
                  <c:v>-1.0827583091171882</c:v>
                </c:pt>
                <c:pt idx="227">
                  <c:v>0.62607025638982228</c:v>
                </c:pt>
                <c:pt idx="228">
                  <c:v>-8.5941645904765426E-2</c:v>
                </c:pt>
                <c:pt idx="229">
                  <c:v>0.8396738270781986</c:v>
                </c:pt>
                <c:pt idx="230">
                  <c:v>-1.2963618798055645</c:v>
                </c:pt>
                <c:pt idx="231">
                  <c:v>1.0532773977665748</c:v>
                </c:pt>
                <c:pt idx="232">
                  <c:v>-0.65555116774043554</c:v>
                </c:pt>
                <c:pt idx="233">
                  <c:v>-1.2251606895761058</c:v>
                </c:pt>
                <c:pt idx="234">
                  <c:v>-0.79795354819935316</c:v>
                </c:pt>
                <c:pt idx="235">
                  <c:v>0.27006430524252845</c:v>
                </c:pt>
                <c:pt idx="236">
                  <c:v>1.7652893000611625</c:v>
                </c:pt>
                <c:pt idx="237">
                  <c:v>0.62607025638982228</c:v>
                </c:pt>
                <c:pt idx="238">
                  <c:v>0.41246668570144596</c:v>
                </c:pt>
                <c:pt idx="239">
                  <c:v>-1.0827583091171882</c:v>
                </c:pt>
                <c:pt idx="240">
                  <c:v>-1.0827583091171882</c:v>
                </c:pt>
                <c:pt idx="241">
                  <c:v>-1.4740455675306659E-2</c:v>
                </c:pt>
                <c:pt idx="242">
                  <c:v>1.6940881098317038</c:v>
                </c:pt>
                <c:pt idx="243">
                  <c:v>-1.2963618798055645</c:v>
                </c:pt>
                <c:pt idx="244">
                  <c:v>1.1244785879960337</c:v>
                </c:pt>
                <c:pt idx="245">
                  <c:v>1.1244785879960337</c:v>
                </c:pt>
                <c:pt idx="246">
                  <c:v>-1.2251606895761058</c:v>
                </c:pt>
                <c:pt idx="247">
                  <c:v>0.9108750173076573</c:v>
                </c:pt>
                <c:pt idx="248">
                  <c:v>1.3380821586844101</c:v>
                </c:pt>
                <c:pt idx="249">
                  <c:v>-0.1571428361342242</c:v>
                </c:pt>
                <c:pt idx="250">
                  <c:v>1.0532773977665748</c:v>
                </c:pt>
                <c:pt idx="251">
                  <c:v>1.1244785879960337</c:v>
                </c:pt>
                <c:pt idx="252">
                  <c:v>1.2668809684549511</c:v>
                </c:pt>
                <c:pt idx="253">
                  <c:v>-0.44194759705205927</c:v>
                </c:pt>
                <c:pt idx="254">
                  <c:v>0.19886311501306964</c:v>
                </c:pt>
                <c:pt idx="255">
                  <c:v>-1.5099654504939408</c:v>
                </c:pt>
                <c:pt idx="256">
                  <c:v>-1.3675630700350232</c:v>
                </c:pt>
                <c:pt idx="257">
                  <c:v>-0.51314878728151803</c:v>
                </c:pt>
                <c:pt idx="258">
                  <c:v>-1.5099654504939408</c:v>
                </c:pt>
                <c:pt idx="259">
                  <c:v>-0.29954521659314176</c:v>
                </c:pt>
                <c:pt idx="260">
                  <c:v>1.2668809684549511</c:v>
                </c:pt>
                <c:pt idx="261">
                  <c:v>1.1956797782254924</c:v>
                </c:pt>
                <c:pt idx="262">
                  <c:v>-1.2251606895761058</c:v>
                </c:pt>
                <c:pt idx="263">
                  <c:v>-1.1539594993466469</c:v>
                </c:pt>
                <c:pt idx="264">
                  <c:v>-1.0115571188877295</c:v>
                </c:pt>
                <c:pt idx="265">
                  <c:v>-1.1539594993466469</c:v>
                </c:pt>
                <c:pt idx="266">
                  <c:v>0.12766192478361088</c:v>
                </c:pt>
                <c:pt idx="267">
                  <c:v>-1.5099654504939408</c:v>
                </c:pt>
                <c:pt idx="268">
                  <c:v>5.6460734554152112E-2</c:v>
                </c:pt>
                <c:pt idx="269">
                  <c:v>0.76847263684873979</c:v>
                </c:pt>
                <c:pt idx="270">
                  <c:v>1.1956797782254924</c:v>
                </c:pt>
                <c:pt idx="271">
                  <c:v>1.3380821586844101</c:v>
                </c:pt>
                <c:pt idx="272">
                  <c:v>-0.79795354819935316</c:v>
                </c:pt>
                <c:pt idx="273">
                  <c:v>-1.5099654504939408</c:v>
                </c:pt>
                <c:pt idx="274">
                  <c:v>-1.5099654504939408</c:v>
                </c:pt>
                <c:pt idx="275">
                  <c:v>-0.37074640682260052</c:v>
                </c:pt>
                <c:pt idx="276">
                  <c:v>0.19886311501306964</c:v>
                </c:pt>
                <c:pt idx="277">
                  <c:v>1.1244785879960337</c:v>
                </c:pt>
                <c:pt idx="278">
                  <c:v>-1.3675630700350232</c:v>
                </c:pt>
                <c:pt idx="279">
                  <c:v>-1.2251606895761058</c:v>
                </c:pt>
                <c:pt idx="280">
                  <c:v>0.62607025638982228</c:v>
                </c:pt>
                <c:pt idx="281">
                  <c:v>1.3380821586844101</c:v>
                </c:pt>
                <c:pt idx="282">
                  <c:v>-1.5099654504939408</c:v>
                </c:pt>
                <c:pt idx="283">
                  <c:v>-1.0827583091171882</c:v>
                </c:pt>
                <c:pt idx="284">
                  <c:v>-1.5099654504939408</c:v>
                </c:pt>
                <c:pt idx="285">
                  <c:v>1.6228869196022451</c:v>
                </c:pt>
                <c:pt idx="286">
                  <c:v>1.5516857293727864</c:v>
                </c:pt>
                <c:pt idx="287">
                  <c:v>0.19886311501306964</c:v>
                </c:pt>
                <c:pt idx="288">
                  <c:v>-1.1539594993466469</c:v>
                </c:pt>
                <c:pt idx="289">
                  <c:v>-1.5099654504939408</c:v>
                </c:pt>
                <c:pt idx="290">
                  <c:v>-1.5099654504939408</c:v>
                </c:pt>
                <c:pt idx="291">
                  <c:v>-1.2963618798055645</c:v>
                </c:pt>
                <c:pt idx="292">
                  <c:v>-0.51314878728151803</c:v>
                </c:pt>
                <c:pt idx="293">
                  <c:v>1.4804845391433274</c:v>
                </c:pt>
                <c:pt idx="294">
                  <c:v>1.6940881098317038</c:v>
                </c:pt>
                <c:pt idx="295">
                  <c:v>-0.79795354819935316</c:v>
                </c:pt>
                <c:pt idx="296">
                  <c:v>1.2668809684549511</c:v>
                </c:pt>
                <c:pt idx="297">
                  <c:v>0.12766192478361088</c:v>
                </c:pt>
                <c:pt idx="298">
                  <c:v>0.48366787593090471</c:v>
                </c:pt>
                <c:pt idx="299">
                  <c:v>1.1244785879960337</c:v>
                </c:pt>
                <c:pt idx="300">
                  <c:v>-1.2963618798055645</c:v>
                </c:pt>
                <c:pt idx="301">
                  <c:v>-1.3675630700350232</c:v>
                </c:pt>
                <c:pt idx="302">
                  <c:v>-1.4387642602644821</c:v>
                </c:pt>
                <c:pt idx="303">
                  <c:v>-1.2251606895761058</c:v>
                </c:pt>
                <c:pt idx="304">
                  <c:v>0.3412654954719872</c:v>
                </c:pt>
                <c:pt idx="305">
                  <c:v>-0.1571428361342242</c:v>
                </c:pt>
                <c:pt idx="306">
                  <c:v>-1.0827583091171882</c:v>
                </c:pt>
                <c:pt idx="307">
                  <c:v>1.3380821586844101</c:v>
                </c:pt>
                <c:pt idx="308">
                  <c:v>0.3412654954719872</c:v>
                </c:pt>
                <c:pt idx="309">
                  <c:v>-1.4387642602644821</c:v>
                </c:pt>
                <c:pt idx="310">
                  <c:v>-1.4387642602644821</c:v>
                </c:pt>
                <c:pt idx="311">
                  <c:v>0.98207620753711611</c:v>
                </c:pt>
                <c:pt idx="312">
                  <c:v>1.0532773977665748</c:v>
                </c:pt>
                <c:pt idx="313">
                  <c:v>-1.0115571188877295</c:v>
                </c:pt>
                <c:pt idx="314">
                  <c:v>1.6940881098317038</c:v>
                </c:pt>
                <c:pt idx="315">
                  <c:v>0.76847263684873979</c:v>
                </c:pt>
                <c:pt idx="316">
                  <c:v>0.3412654954719872</c:v>
                </c:pt>
                <c:pt idx="317">
                  <c:v>1.5516857293727864</c:v>
                </c:pt>
                <c:pt idx="318">
                  <c:v>1.6228869196022451</c:v>
                </c:pt>
                <c:pt idx="319">
                  <c:v>-1.4387642602644821</c:v>
                </c:pt>
                <c:pt idx="320">
                  <c:v>-1.4387642602644821</c:v>
                </c:pt>
                <c:pt idx="321">
                  <c:v>1.7652893000611625</c:v>
                </c:pt>
                <c:pt idx="322">
                  <c:v>-1.4387642602644821</c:v>
                </c:pt>
                <c:pt idx="323">
                  <c:v>1.1956797782254924</c:v>
                </c:pt>
                <c:pt idx="324">
                  <c:v>-1.3675630700350232</c:v>
                </c:pt>
                <c:pt idx="325">
                  <c:v>1.2668809684549511</c:v>
                </c:pt>
                <c:pt idx="326">
                  <c:v>-1.4387642602644821</c:v>
                </c:pt>
                <c:pt idx="327">
                  <c:v>-1.0115571188877295</c:v>
                </c:pt>
                <c:pt idx="328">
                  <c:v>1.0532773977665748</c:v>
                </c:pt>
                <c:pt idx="329">
                  <c:v>-1.4387642602644821</c:v>
                </c:pt>
                <c:pt idx="330">
                  <c:v>-1.4387642602644821</c:v>
                </c:pt>
                <c:pt idx="331">
                  <c:v>1.3380821586844101</c:v>
                </c:pt>
                <c:pt idx="332">
                  <c:v>-1.4387642602644821</c:v>
                </c:pt>
                <c:pt idx="333">
                  <c:v>0.8396738270781986</c:v>
                </c:pt>
                <c:pt idx="334">
                  <c:v>1.4092833489138687</c:v>
                </c:pt>
                <c:pt idx="335">
                  <c:v>-0.72675235796989435</c:v>
                </c:pt>
                <c:pt idx="336">
                  <c:v>-0.94035592865827067</c:v>
                </c:pt>
                <c:pt idx="337">
                  <c:v>1.1956797782254924</c:v>
                </c:pt>
                <c:pt idx="338">
                  <c:v>1.3380821586844101</c:v>
                </c:pt>
                <c:pt idx="339">
                  <c:v>0.76847263684873979</c:v>
                </c:pt>
                <c:pt idx="340">
                  <c:v>-0.79795354819935316</c:v>
                </c:pt>
                <c:pt idx="341">
                  <c:v>-1.2963618798055645</c:v>
                </c:pt>
                <c:pt idx="342">
                  <c:v>1.7652893000611625</c:v>
                </c:pt>
                <c:pt idx="343">
                  <c:v>1.2668809684549511</c:v>
                </c:pt>
                <c:pt idx="344">
                  <c:v>0.98207620753711611</c:v>
                </c:pt>
                <c:pt idx="345">
                  <c:v>-1.2963618798055645</c:v>
                </c:pt>
                <c:pt idx="346">
                  <c:v>0.41246668570144596</c:v>
                </c:pt>
                <c:pt idx="347">
                  <c:v>-1.4387642602644821</c:v>
                </c:pt>
                <c:pt idx="348">
                  <c:v>-0.22834402636368298</c:v>
                </c:pt>
                <c:pt idx="349">
                  <c:v>1.3380821586844101</c:v>
                </c:pt>
                <c:pt idx="350">
                  <c:v>1.4092833489138687</c:v>
                </c:pt>
                <c:pt idx="351">
                  <c:v>1.1244785879960337</c:v>
                </c:pt>
                <c:pt idx="352">
                  <c:v>-1.1539594993466469</c:v>
                </c:pt>
                <c:pt idx="353">
                  <c:v>-0.22834402636368298</c:v>
                </c:pt>
                <c:pt idx="354">
                  <c:v>-0.37074640682260052</c:v>
                </c:pt>
                <c:pt idx="355">
                  <c:v>0.19886311501306964</c:v>
                </c:pt>
                <c:pt idx="356">
                  <c:v>-0.22834402636368298</c:v>
                </c:pt>
                <c:pt idx="357">
                  <c:v>1.4092833489138687</c:v>
                </c:pt>
                <c:pt idx="358">
                  <c:v>1.5516857293727864</c:v>
                </c:pt>
                <c:pt idx="359">
                  <c:v>1.1244785879960337</c:v>
                </c:pt>
                <c:pt idx="360">
                  <c:v>-1.2963618798055645</c:v>
                </c:pt>
                <c:pt idx="361">
                  <c:v>1.2668809684549511</c:v>
                </c:pt>
                <c:pt idx="362">
                  <c:v>0.69727144661928109</c:v>
                </c:pt>
                <c:pt idx="363">
                  <c:v>1.6940881098317038</c:v>
                </c:pt>
                <c:pt idx="364">
                  <c:v>-0.79795354819935316</c:v>
                </c:pt>
                <c:pt idx="365">
                  <c:v>-1.3675630700350232</c:v>
                </c:pt>
                <c:pt idx="366">
                  <c:v>1.3380821586844101</c:v>
                </c:pt>
                <c:pt idx="367">
                  <c:v>-1.0827583091171882</c:v>
                </c:pt>
                <c:pt idx="368">
                  <c:v>1.6228869196022451</c:v>
                </c:pt>
                <c:pt idx="369">
                  <c:v>0.62607025638982228</c:v>
                </c:pt>
                <c:pt idx="370">
                  <c:v>-1.2251606895761058</c:v>
                </c:pt>
                <c:pt idx="371">
                  <c:v>-0.94035592865827067</c:v>
                </c:pt>
                <c:pt idx="372">
                  <c:v>1.3380821586844101</c:v>
                </c:pt>
                <c:pt idx="373">
                  <c:v>-1.0115571188877295</c:v>
                </c:pt>
                <c:pt idx="374">
                  <c:v>-0.51314878728151803</c:v>
                </c:pt>
                <c:pt idx="375">
                  <c:v>-0.44194759705205927</c:v>
                </c:pt>
                <c:pt idx="376">
                  <c:v>1.2668809684549511</c:v>
                </c:pt>
                <c:pt idx="377">
                  <c:v>0.19886311501306964</c:v>
                </c:pt>
                <c:pt idx="378">
                  <c:v>-1.4387642602644821</c:v>
                </c:pt>
                <c:pt idx="379">
                  <c:v>1.1956797782254924</c:v>
                </c:pt>
                <c:pt idx="380">
                  <c:v>-1.4387642602644821</c:v>
                </c:pt>
                <c:pt idx="381">
                  <c:v>-1.4387642602644821</c:v>
                </c:pt>
                <c:pt idx="382">
                  <c:v>0.9108750173076573</c:v>
                </c:pt>
                <c:pt idx="383">
                  <c:v>-1.1539594993466469</c:v>
                </c:pt>
                <c:pt idx="384">
                  <c:v>1.6940881098317038</c:v>
                </c:pt>
                <c:pt idx="385">
                  <c:v>-1.4387642602644821</c:v>
                </c:pt>
                <c:pt idx="386">
                  <c:v>0.3412654954719872</c:v>
                </c:pt>
                <c:pt idx="387">
                  <c:v>-1.4387642602644821</c:v>
                </c:pt>
                <c:pt idx="388">
                  <c:v>-0.86915473842881186</c:v>
                </c:pt>
                <c:pt idx="389">
                  <c:v>-0.44194759705205927</c:v>
                </c:pt>
                <c:pt idx="390">
                  <c:v>1.7652893000611625</c:v>
                </c:pt>
                <c:pt idx="391">
                  <c:v>0.27006430524252845</c:v>
                </c:pt>
                <c:pt idx="392">
                  <c:v>-0.29954521659314176</c:v>
                </c:pt>
                <c:pt idx="393">
                  <c:v>-1.2251606895761058</c:v>
                </c:pt>
                <c:pt idx="394">
                  <c:v>-1.4387642602644821</c:v>
                </c:pt>
                <c:pt idx="395">
                  <c:v>-1.4387642602644821</c:v>
                </c:pt>
                <c:pt idx="396">
                  <c:v>1.5516857293727864</c:v>
                </c:pt>
                <c:pt idx="397">
                  <c:v>-1.4387642602644821</c:v>
                </c:pt>
                <c:pt idx="398">
                  <c:v>1.6228869196022451</c:v>
                </c:pt>
                <c:pt idx="399">
                  <c:v>-0.86915473842881186</c:v>
                </c:pt>
                <c:pt idx="400">
                  <c:v>-0.65555116774043554</c:v>
                </c:pt>
                <c:pt idx="401">
                  <c:v>-1.2251606895761058</c:v>
                </c:pt>
                <c:pt idx="402">
                  <c:v>1.4804845391433274</c:v>
                </c:pt>
                <c:pt idx="403">
                  <c:v>-0.22834402636368298</c:v>
                </c:pt>
                <c:pt idx="404">
                  <c:v>1.6940881098317038</c:v>
                </c:pt>
                <c:pt idx="405">
                  <c:v>-1.4387642602644821</c:v>
                </c:pt>
                <c:pt idx="406">
                  <c:v>-1.5099654504939408</c:v>
                </c:pt>
                <c:pt idx="407">
                  <c:v>-0.65555116774043554</c:v>
                </c:pt>
                <c:pt idx="408">
                  <c:v>-1.5099654504939408</c:v>
                </c:pt>
                <c:pt idx="409">
                  <c:v>1.6940881098317038</c:v>
                </c:pt>
                <c:pt idx="410">
                  <c:v>-0.86915473842881186</c:v>
                </c:pt>
                <c:pt idx="411">
                  <c:v>-1.4387642602644821</c:v>
                </c:pt>
                <c:pt idx="412">
                  <c:v>1.6940881098317038</c:v>
                </c:pt>
                <c:pt idx="413">
                  <c:v>0.76847263684873979</c:v>
                </c:pt>
                <c:pt idx="414">
                  <c:v>-1.4387642602644821</c:v>
                </c:pt>
                <c:pt idx="415">
                  <c:v>-0.86915473842881186</c:v>
                </c:pt>
                <c:pt idx="416">
                  <c:v>-0.37074640682260052</c:v>
                </c:pt>
                <c:pt idx="417">
                  <c:v>-1.0827583091171882</c:v>
                </c:pt>
                <c:pt idx="418">
                  <c:v>1.1244785879960337</c:v>
                </c:pt>
                <c:pt idx="419">
                  <c:v>1.7652893000611625</c:v>
                </c:pt>
                <c:pt idx="420">
                  <c:v>1.5516857293727864</c:v>
                </c:pt>
                <c:pt idx="421">
                  <c:v>-0.44194759705205927</c:v>
                </c:pt>
                <c:pt idx="422">
                  <c:v>0.19886311501306964</c:v>
                </c:pt>
                <c:pt idx="423">
                  <c:v>-1.0827583091171882</c:v>
                </c:pt>
                <c:pt idx="424">
                  <c:v>0.3412654954719872</c:v>
                </c:pt>
                <c:pt idx="425">
                  <c:v>-0.72675235796989435</c:v>
                </c:pt>
                <c:pt idx="426">
                  <c:v>-1.4387642602644821</c:v>
                </c:pt>
                <c:pt idx="427">
                  <c:v>1.0532773977665748</c:v>
                </c:pt>
                <c:pt idx="428">
                  <c:v>0.27006430524252845</c:v>
                </c:pt>
                <c:pt idx="429">
                  <c:v>-1.4387642602644821</c:v>
                </c:pt>
                <c:pt idx="430">
                  <c:v>-1.5099654504939408</c:v>
                </c:pt>
                <c:pt idx="431">
                  <c:v>-1.4740455675306659E-2</c:v>
                </c:pt>
                <c:pt idx="432">
                  <c:v>1.6228869196022451</c:v>
                </c:pt>
                <c:pt idx="433">
                  <c:v>0.8396738270781986</c:v>
                </c:pt>
                <c:pt idx="434">
                  <c:v>-0.1571428361342242</c:v>
                </c:pt>
                <c:pt idx="435">
                  <c:v>-0.86915473842881186</c:v>
                </c:pt>
                <c:pt idx="436">
                  <c:v>0.98207620753711611</c:v>
                </c:pt>
                <c:pt idx="437">
                  <c:v>-0.1571428361342242</c:v>
                </c:pt>
                <c:pt idx="438">
                  <c:v>0.55486906616036347</c:v>
                </c:pt>
                <c:pt idx="439">
                  <c:v>-1.5099654504939408</c:v>
                </c:pt>
                <c:pt idx="440">
                  <c:v>-1.5099654504939408</c:v>
                </c:pt>
                <c:pt idx="441">
                  <c:v>1.2668809684549511</c:v>
                </c:pt>
                <c:pt idx="442">
                  <c:v>1.4804845391433274</c:v>
                </c:pt>
                <c:pt idx="443">
                  <c:v>-0.1571428361342242</c:v>
                </c:pt>
                <c:pt idx="444">
                  <c:v>0.48366787593090471</c:v>
                </c:pt>
                <c:pt idx="445">
                  <c:v>0.62607025638982228</c:v>
                </c:pt>
                <c:pt idx="446">
                  <c:v>1.2668809684549511</c:v>
                </c:pt>
                <c:pt idx="447">
                  <c:v>1.4804845391433274</c:v>
                </c:pt>
                <c:pt idx="448">
                  <c:v>-1.5099654504939408</c:v>
                </c:pt>
                <c:pt idx="449">
                  <c:v>-1.0827583091171882</c:v>
                </c:pt>
                <c:pt idx="450">
                  <c:v>1.1244785879960337</c:v>
                </c:pt>
                <c:pt idx="451">
                  <c:v>-1.3675630700350232</c:v>
                </c:pt>
                <c:pt idx="452">
                  <c:v>0.69727144661928109</c:v>
                </c:pt>
                <c:pt idx="453">
                  <c:v>-0.79795354819935316</c:v>
                </c:pt>
                <c:pt idx="454">
                  <c:v>0.55486906616036347</c:v>
                </c:pt>
                <c:pt idx="455">
                  <c:v>-1.1539594993466469</c:v>
                </c:pt>
                <c:pt idx="456">
                  <c:v>1.4804845391433274</c:v>
                </c:pt>
                <c:pt idx="457">
                  <c:v>-1.4387642602644821</c:v>
                </c:pt>
                <c:pt idx="458">
                  <c:v>-0.58434997751097684</c:v>
                </c:pt>
                <c:pt idx="459">
                  <c:v>-1.0827583091171882</c:v>
                </c:pt>
                <c:pt idx="460">
                  <c:v>-1.3675630700350232</c:v>
                </c:pt>
                <c:pt idx="461">
                  <c:v>-1.0827583091171882</c:v>
                </c:pt>
                <c:pt idx="462">
                  <c:v>-0.94035592865827067</c:v>
                </c:pt>
                <c:pt idx="463">
                  <c:v>-1.4387642602644821</c:v>
                </c:pt>
                <c:pt idx="464">
                  <c:v>0.41246668570144596</c:v>
                </c:pt>
                <c:pt idx="465">
                  <c:v>0.27006430524252845</c:v>
                </c:pt>
                <c:pt idx="466">
                  <c:v>-1.0115571188877295</c:v>
                </c:pt>
                <c:pt idx="467">
                  <c:v>1.6228869196022451</c:v>
                </c:pt>
                <c:pt idx="468">
                  <c:v>-0.37074640682260052</c:v>
                </c:pt>
                <c:pt idx="469">
                  <c:v>-0.79795354819935316</c:v>
                </c:pt>
                <c:pt idx="470">
                  <c:v>-0.29954521659314176</c:v>
                </c:pt>
                <c:pt idx="471">
                  <c:v>-0.22834402636368298</c:v>
                </c:pt>
                <c:pt idx="472">
                  <c:v>0.62607025638982228</c:v>
                </c:pt>
                <c:pt idx="473">
                  <c:v>-1.2251606895761058</c:v>
                </c:pt>
                <c:pt idx="474">
                  <c:v>-1.3675630700350232</c:v>
                </c:pt>
                <c:pt idx="475">
                  <c:v>-0.72675235796989435</c:v>
                </c:pt>
                <c:pt idx="476">
                  <c:v>0.3412654954719872</c:v>
                </c:pt>
                <c:pt idx="477">
                  <c:v>-1.3675630700350232</c:v>
                </c:pt>
                <c:pt idx="478">
                  <c:v>5.6460734554152112E-2</c:v>
                </c:pt>
                <c:pt idx="479">
                  <c:v>1.4092833489138687</c:v>
                </c:pt>
                <c:pt idx="480">
                  <c:v>0.55486906616036347</c:v>
                </c:pt>
                <c:pt idx="481">
                  <c:v>1.7652893000611625</c:v>
                </c:pt>
                <c:pt idx="482">
                  <c:v>1.5516857293727864</c:v>
                </c:pt>
                <c:pt idx="483">
                  <c:v>0.76847263684873979</c:v>
                </c:pt>
                <c:pt idx="484">
                  <c:v>5.6460734554152112E-2</c:v>
                </c:pt>
                <c:pt idx="485">
                  <c:v>1.1956797782254924</c:v>
                </c:pt>
                <c:pt idx="486">
                  <c:v>-0.65555116774043554</c:v>
                </c:pt>
                <c:pt idx="487">
                  <c:v>1.5516857293727864</c:v>
                </c:pt>
                <c:pt idx="488">
                  <c:v>-1.4740455675306659E-2</c:v>
                </c:pt>
                <c:pt idx="489">
                  <c:v>0.19886311501306964</c:v>
                </c:pt>
                <c:pt idx="490">
                  <c:v>1.2668809684549511</c:v>
                </c:pt>
                <c:pt idx="491">
                  <c:v>-0.58434997751097684</c:v>
                </c:pt>
                <c:pt idx="492">
                  <c:v>-0.37074640682260052</c:v>
                </c:pt>
                <c:pt idx="493">
                  <c:v>0.55486906616036347</c:v>
                </c:pt>
                <c:pt idx="494">
                  <c:v>-0.86915473842881186</c:v>
                </c:pt>
                <c:pt idx="495">
                  <c:v>0.12766192478361088</c:v>
                </c:pt>
                <c:pt idx="496">
                  <c:v>-0.44194759705205927</c:v>
                </c:pt>
                <c:pt idx="497">
                  <c:v>0.76847263684873979</c:v>
                </c:pt>
                <c:pt idx="498">
                  <c:v>0.55486906616036347</c:v>
                </c:pt>
                <c:pt idx="499">
                  <c:v>-0.22834402636368298</c:v>
                </c:pt>
                <c:pt idx="500">
                  <c:v>-0.51314878728151803</c:v>
                </c:pt>
                <c:pt idx="501">
                  <c:v>-0.1571428361342242</c:v>
                </c:pt>
                <c:pt idx="502">
                  <c:v>-0.37074640682260052</c:v>
                </c:pt>
                <c:pt idx="503">
                  <c:v>1.0532773977665748</c:v>
                </c:pt>
                <c:pt idx="504">
                  <c:v>0.27006430524252845</c:v>
                </c:pt>
                <c:pt idx="505">
                  <c:v>0.55486906616036347</c:v>
                </c:pt>
                <c:pt idx="506">
                  <c:v>-1.4387642602644821</c:v>
                </c:pt>
                <c:pt idx="507">
                  <c:v>0.41246668570144596</c:v>
                </c:pt>
                <c:pt idx="508">
                  <c:v>-1.2251606895761058</c:v>
                </c:pt>
                <c:pt idx="509">
                  <c:v>1.4092833489138687</c:v>
                </c:pt>
                <c:pt idx="510">
                  <c:v>-0.1571428361342242</c:v>
                </c:pt>
                <c:pt idx="511">
                  <c:v>-0.44194759705205927</c:v>
                </c:pt>
                <c:pt idx="512">
                  <c:v>-1.1539594993466469</c:v>
                </c:pt>
                <c:pt idx="513">
                  <c:v>-1.5099654504939408</c:v>
                </c:pt>
                <c:pt idx="514">
                  <c:v>-1.1539594993466469</c:v>
                </c:pt>
                <c:pt idx="515">
                  <c:v>0.27006430524252845</c:v>
                </c:pt>
                <c:pt idx="516">
                  <c:v>-0.1571428361342242</c:v>
                </c:pt>
                <c:pt idx="517">
                  <c:v>0.48366787593090471</c:v>
                </c:pt>
                <c:pt idx="518">
                  <c:v>-0.51314878728151803</c:v>
                </c:pt>
                <c:pt idx="519">
                  <c:v>-1.4740455675306659E-2</c:v>
                </c:pt>
                <c:pt idx="520">
                  <c:v>1.5516857293727864</c:v>
                </c:pt>
                <c:pt idx="521">
                  <c:v>-0.79795354819935316</c:v>
                </c:pt>
                <c:pt idx="522">
                  <c:v>5.6460734554152112E-2</c:v>
                </c:pt>
                <c:pt idx="523">
                  <c:v>1.0532773977665748</c:v>
                </c:pt>
                <c:pt idx="524">
                  <c:v>0.98207620753711611</c:v>
                </c:pt>
                <c:pt idx="525">
                  <c:v>-1.4387642602644821</c:v>
                </c:pt>
                <c:pt idx="526">
                  <c:v>1.1956797782254924</c:v>
                </c:pt>
                <c:pt idx="527">
                  <c:v>0.19886311501306964</c:v>
                </c:pt>
                <c:pt idx="528">
                  <c:v>0.62607025638982228</c:v>
                </c:pt>
                <c:pt idx="529">
                  <c:v>-0.37074640682260052</c:v>
                </c:pt>
                <c:pt idx="530">
                  <c:v>1.6228869196022451</c:v>
                </c:pt>
                <c:pt idx="531">
                  <c:v>-0.58434997751097684</c:v>
                </c:pt>
                <c:pt idx="532">
                  <c:v>-0.58434997751097684</c:v>
                </c:pt>
                <c:pt idx="533">
                  <c:v>0.98207620753711611</c:v>
                </c:pt>
                <c:pt idx="534">
                  <c:v>-1.2251606895761058</c:v>
                </c:pt>
                <c:pt idx="535">
                  <c:v>-8.5941645904765426E-2</c:v>
                </c:pt>
                <c:pt idx="536">
                  <c:v>-1.4740455675306659E-2</c:v>
                </c:pt>
                <c:pt idx="537">
                  <c:v>-1.3675630700350232</c:v>
                </c:pt>
                <c:pt idx="538">
                  <c:v>-0.37074640682260052</c:v>
                </c:pt>
                <c:pt idx="539">
                  <c:v>0.55486906616036347</c:v>
                </c:pt>
                <c:pt idx="540">
                  <c:v>0.12766192478361088</c:v>
                </c:pt>
                <c:pt idx="541">
                  <c:v>0.69727144661928109</c:v>
                </c:pt>
                <c:pt idx="542">
                  <c:v>0.76847263684873979</c:v>
                </c:pt>
                <c:pt idx="543">
                  <c:v>5.6460734554152112E-2</c:v>
                </c:pt>
                <c:pt idx="544">
                  <c:v>-0.22834402636368298</c:v>
                </c:pt>
                <c:pt idx="545">
                  <c:v>-1.1539594993466469</c:v>
                </c:pt>
                <c:pt idx="546">
                  <c:v>1.2668809684549511</c:v>
                </c:pt>
                <c:pt idx="547">
                  <c:v>-1.4387642602644821</c:v>
                </c:pt>
                <c:pt idx="548">
                  <c:v>-1.2251606895761058</c:v>
                </c:pt>
                <c:pt idx="549">
                  <c:v>-0.65555116774043554</c:v>
                </c:pt>
                <c:pt idx="550">
                  <c:v>-1.0827583091171882</c:v>
                </c:pt>
                <c:pt idx="551">
                  <c:v>0.62607025638982228</c:v>
                </c:pt>
                <c:pt idx="552">
                  <c:v>-1.4387642602644821</c:v>
                </c:pt>
                <c:pt idx="553">
                  <c:v>0.3412654954719872</c:v>
                </c:pt>
                <c:pt idx="554">
                  <c:v>0.41246668570144596</c:v>
                </c:pt>
                <c:pt idx="555">
                  <c:v>0.62607025638982228</c:v>
                </c:pt>
                <c:pt idx="556">
                  <c:v>0.3412654954719872</c:v>
                </c:pt>
                <c:pt idx="557">
                  <c:v>-0.51314878728151803</c:v>
                </c:pt>
                <c:pt idx="558">
                  <c:v>-0.51314878728151803</c:v>
                </c:pt>
                <c:pt idx="559">
                  <c:v>-0.29954521659314176</c:v>
                </c:pt>
                <c:pt idx="560">
                  <c:v>0.27006430524252845</c:v>
                </c:pt>
                <c:pt idx="561">
                  <c:v>0.12766192478361088</c:v>
                </c:pt>
                <c:pt idx="562">
                  <c:v>-0.1571428361342242</c:v>
                </c:pt>
                <c:pt idx="563">
                  <c:v>5.6460734554152112E-2</c:v>
                </c:pt>
                <c:pt idx="564">
                  <c:v>-0.22834402636368298</c:v>
                </c:pt>
                <c:pt idx="565">
                  <c:v>-0.86915473842881186</c:v>
                </c:pt>
                <c:pt idx="566">
                  <c:v>1.0532773977665748</c:v>
                </c:pt>
                <c:pt idx="567">
                  <c:v>-0.94035592865827067</c:v>
                </c:pt>
                <c:pt idx="568">
                  <c:v>-1.4387642602644821</c:v>
                </c:pt>
                <c:pt idx="569">
                  <c:v>0.19886311501306964</c:v>
                </c:pt>
                <c:pt idx="570">
                  <c:v>-0.58434997751097684</c:v>
                </c:pt>
                <c:pt idx="571">
                  <c:v>0.9108750173076573</c:v>
                </c:pt>
                <c:pt idx="572">
                  <c:v>-0.65555116774043554</c:v>
                </c:pt>
                <c:pt idx="573">
                  <c:v>-8.5941645904765426E-2</c:v>
                </c:pt>
                <c:pt idx="574">
                  <c:v>-0.58434997751097684</c:v>
                </c:pt>
                <c:pt idx="575">
                  <c:v>-0.37074640682260052</c:v>
                </c:pt>
                <c:pt idx="576">
                  <c:v>-1.4387642602644821</c:v>
                </c:pt>
                <c:pt idx="577">
                  <c:v>-0.94035592865827067</c:v>
                </c:pt>
                <c:pt idx="578">
                  <c:v>-1.4387642602644821</c:v>
                </c:pt>
                <c:pt idx="579">
                  <c:v>5.6460734554152112E-2</c:v>
                </c:pt>
                <c:pt idx="580">
                  <c:v>1.0532773977665748</c:v>
                </c:pt>
                <c:pt idx="581">
                  <c:v>-0.29954521659314176</c:v>
                </c:pt>
                <c:pt idx="582">
                  <c:v>1.0532773977665748</c:v>
                </c:pt>
                <c:pt idx="583">
                  <c:v>0.12766192478361088</c:v>
                </c:pt>
                <c:pt idx="584">
                  <c:v>-0.79795354819935316</c:v>
                </c:pt>
                <c:pt idx="585">
                  <c:v>5.6460734554152112E-2</c:v>
                </c:pt>
                <c:pt idx="586">
                  <c:v>-1.3675630700350232</c:v>
                </c:pt>
                <c:pt idx="587">
                  <c:v>-0.37074640682260052</c:v>
                </c:pt>
                <c:pt idx="588">
                  <c:v>0.12766192478361088</c:v>
                </c:pt>
                <c:pt idx="589">
                  <c:v>1.4092833489138687</c:v>
                </c:pt>
                <c:pt idx="590">
                  <c:v>1.1244785879960337</c:v>
                </c:pt>
                <c:pt idx="591">
                  <c:v>-0.72675235796989435</c:v>
                </c:pt>
                <c:pt idx="592">
                  <c:v>0.41246668570144596</c:v>
                </c:pt>
                <c:pt idx="593">
                  <c:v>0.69727144661928109</c:v>
                </c:pt>
                <c:pt idx="594">
                  <c:v>0.76847263684873979</c:v>
                </c:pt>
                <c:pt idx="595">
                  <c:v>-0.65555116774043554</c:v>
                </c:pt>
                <c:pt idx="596">
                  <c:v>1.1244785879960337</c:v>
                </c:pt>
                <c:pt idx="597">
                  <c:v>-0.72675235796989435</c:v>
                </c:pt>
                <c:pt idx="598">
                  <c:v>-0.51314878728151803</c:v>
                </c:pt>
                <c:pt idx="599">
                  <c:v>5.6460734554152112E-2</c:v>
                </c:pt>
                <c:pt idx="600">
                  <c:v>0.48366787593090471</c:v>
                </c:pt>
                <c:pt idx="601">
                  <c:v>-0.29954521659314176</c:v>
                </c:pt>
                <c:pt idx="602">
                  <c:v>-1.2963618798055645</c:v>
                </c:pt>
                <c:pt idx="603">
                  <c:v>0.69727144661928109</c:v>
                </c:pt>
                <c:pt idx="604">
                  <c:v>0.19886311501306964</c:v>
                </c:pt>
                <c:pt idx="605">
                  <c:v>0.62607025638982228</c:v>
                </c:pt>
                <c:pt idx="606">
                  <c:v>0.69727144661928109</c:v>
                </c:pt>
                <c:pt idx="607">
                  <c:v>-8.5941645904765426E-2</c:v>
                </c:pt>
                <c:pt idx="608">
                  <c:v>-0.29954521659314176</c:v>
                </c:pt>
                <c:pt idx="609">
                  <c:v>1.4804845391433274</c:v>
                </c:pt>
                <c:pt idx="610">
                  <c:v>0.8396738270781986</c:v>
                </c:pt>
                <c:pt idx="611">
                  <c:v>1.1956797782254924</c:v>
                </c:pt>
                <c:pt idx="612">
                  <c:v>-0.29954521659314176</c:v>
                </c:pt>
                <c:pt idx="613">
                  <c:v>0.8396738270781986</c:v>
                </c:pt>
                <c:pt idx="614">
                  <c:v>0.48366787593090471</c:v>
                </c:pt>
                <c:pt idx="615">
                  <c:v>-8.5941645904765426E-2</c:v>
                </c:pt>
                <c:pt idx="616">
                  <c:v>0.48366787593090471</c:v>
                </c:pt>
                <c:pt idx="617">
                  <c:v>1.6228869196022451</c:v>
                </c:pt>
                <c:pt idx="618">
                  <c:v>0.9108750173076573</c:v>
                </c:pt>
                <c:pt idx="619">
                  <c:v>1.4092833489138687</c:v>
                </c:pt>
                <c:pt idx="620">
                  <c:v>0.48366787593090471</c:v>
                </c:pt>
                <c:pt idx="621">
                  <c:v>-0.37074640682260052</c:v>
                </c:pt>
                <c:pt idx="622">
                  <c:v>-0.65555116774043554</c:v>
                </c:pt>
                <c:pt idx="623">
                  <c:v>0.98207620753711611</c:v>
                </c:pt>
                <c:pt idx="624">
                  <c:v>0.8396738270781986</c:v>
                </c:pt>
                <c:pt idx="625">
                  <c:v>-0.94035592865827067</c:v>
                </c:pt>
                <c:pt idx="626">
                  <c:v>0.62607025638982228</c:v>
                </c:pt>
                <c:pt idx="627">
                  <c:v>-0.51314878728151803</c:v>
                </c:pt>
                <c:pt idx="628">
                  <c:v>0.69727144661928109</c:v>
                </c:pt>
                <c:pt idx="629">
                  <c:v>0.55486906616036347</c:v>
                </c:pt>
                <c:pt idx="630">
                  <c:v>-0.86915473842881186</c:v>
                </c:pt>
                <c:pt idx="631">
                  <c:v>0.76847263684873979</c:v>
                </c:pt>
                <c:pt idx="632">
                  <c:v>0.62607025638982228</c:v>
                </c:pt>
                <c:pt idx="633">
                  <c:v>0.55486906616036347</c:v>
                </c:pt>
                <c:pt idx="634">
                  <c:v>-1.1539594993466469</c:v>
                </c:pt>
                <c:pt idx="635">
                  <c:v>0.55486906616036347</c:v>
                </c:pt>
                <c:pt idx="636">
                  <c:v>0.19886311501306964</c:v>
                </c:pt>
                <c:pt idx="637">
                  <c:v>-1.0115571188877295</c:v>
                </c:pt>
                <c:pt idx="638">
                  <c:v>0.41246668570144596</c:v>
                </c:pt>
                <c:pt idx="639">
                  <c:v>0.8396738270781986</c:v>
                </c:pt>
                <c:pt idx="640">
                  <c:v>1.2668809684549511</c:v>
                </c:pt>
                <c:pt idx="641">
                  <c:v>0.27006430524252845</c:v>
                </c:pt>
                <c:pt idx="642">
                  <c:v>0.69727144661928109</c:v>
                </c:pt>
                <c:pt idx="643">
                  <c:v>0.12766192478361088</c:v>
                </c:pt>
                <c:pt idx="644">
                  <c:v>0.3412654954719872</c:v>
                </c:pt>
                <c:pt idx="645">
                  <c:v>-8.5941645904765426E-2</c:v>
                </c:pt>
                <c:pt idx="646">
                  <c:v>-1.4740455675306659E-2</c:v>
                </c:pt>
                <c:pt idx="647">
                  <c:v>1.1956797782254924</c:v>
                </c:pt>
                <c:pt idx="648">
                  <c:v>-0.29954521659314176</c:v>
                </c:pt>
                <c:pt idx="649">
                  <c:v>1.0532773977665748</c:v>
                </c:pt>
                <c:pt idx="650">
                  <c:v>-0.86915473842881186</c:v>
                </c:pt>
                <c:pt idx="651">
                  <c:v>0.3412654954719872</c:v>
                </c:pt>
                <c:pt idx="652">
                  <c:v>0.8396738270781986</c:v>
                </c:pt>
                <c:pt idx="653">
                  <c:v>1.1244785879960337</c:v>
                </c:pt>
                <c:pt idx="654">
                  <c:v>0.69727144661928109</c:v>
                </c:pt>
                <c:pt idx="655">
                  <c:v>0.19886311501306964</c:v>
                </c:pt>
                <c:pt idx="656">
                  <c:v>0.55486906616036347</c:v>
                </c:pt>
                <c:pt idx="657">
                  <c:v>-0.51314878728151803</c:v>
                </c:pt>
                <c:pt idx="658">
                  <c:v>-0.94035592865827067</c:v>
                </c:pt>
                <c:pt idx="659">
                  <c:v>1.0532773977665748</c:v>
                </c:pt>
                <c:pt idx="660">
                  <c:v>-0.86915473842881186</c:v>
                </c:pt>
                <c:pt idx="661">
                  <c:v>-0.37074640682260052</c:v>
                </c:pt>
                <c:pt idx="662">
                  <c:v>0.3412654954719872</c:v>
                </c:pt>
                <c:pt idx="663">
                  <c:v>5.6460734554152112E-2</c:v>
                </c:pt>
                <c:pt idx="664">
                  <c:v>0.19886311501306964</c:v>
                </c:pt>
                <c:pt idx="665">
                  <c:v>0.62607025638982228</c:v>
                </c:pt>
                <c:pt idx="666">
                  <c:v>1.3380821586844101</c:v>
                </c:pt>
                <c:pt idx="667">
                  <c:v>0.8396738270781986</c:v>
                </c:pt>
                <c:pt idx="668">
                  <c:v>1.4092833489138687</c:v>
                </c:pt>
                <c:pt idx="669">
                  <c:v>-0.79795354819935316</c:v>
                </c:pt>
                <c:pt idx="670">
                  <c:v>0.27006430524252845</c:v>
                </c:pt>
                <c:pt idx="671">
                  <c:v>-0.22834402636368298</c:v>
                </c:pt>
                <c:pt idx="672">
                  <c:v>-0.37074640682260052</c:v>
                </c:pt>
                <c:pt idx="673">
                  <c:v>-1.5099654504939408</c:v>
                </c:pt>
                <c:pt idx="674">
                  <c:v>-1.5099654504939408</c:v>
                </c:pt>
                <c:pt idx="675">
                  <c:v>0.48366787593090471</c:v>
                </c:pt>
                <c:pt idx="676">
                  <c:v>1.3380821586844101</c:v>
                </c:pt>
                <c:pt idx="677">
                  <c:v>-0.72675235796989435</c:v>
                </c:pt>
                <c:pt idx="678">
                  <c:v>-0.79795354819935316</c:v>
                </c:pt>
                <c:pt idx="679">
                  <c:v>0.8396738270781986</c:v>
                </c:pt>
                <c:pt idx="680">
                  <c:v>0.62607025638982228</c:v>
                </c:pt>
                <c:pt idx="681">
                  <c:v>-0.37074640682260052</c:v>
                </c:pt>
                <c:pt idx="682">
                  <c:v>-0.94035592865827067</c:v>
                </c:pt>
                <c:pt idx="683">
                  <c:v>0.3412654954719872</c:v>
                </c:pt>
                <c:pt idx="684">
                  <c:v>-1.5099654504939408</c:v>
                </c:pt>
                <c:pt idx="685">
                  <c:v>0.48366787593090471</c:v>
                </c:pt>
                <c:pt idx="686">
                  <c:v>-0.65555116774043554</c:v>
                </c:pt>
                <c:pt idx="687">
                  <c:v>0.48366787593090471</c:v>
                </c:pt>
                <c:pt idx="688">
                  <c:v>-0.22834402636368298</c:v>
                </c:pt>
                <c:pt idx="689">
                  <c:v>1.6228869196022451</c:v>
                </c:pt>
                <c:pt idx="690">
                  <c:v>0.55486906616036347</c:v>
                </c:pt>
                <c:pt idx="691">
                  <c:v>-0.51314878728151803</c:v>
                </c:pt>
                <c:pt idx="692">
                  <c:v>0.27006430524252845</c:v>
                </c:pt>
                <c:pt idx="693">
                  <c:v>1.7652893000611625</c:v>
                </c:pt>
                <c:pt idx="694">
                  <c:v>1.4092833489138687</c:v>
                </c:pt>
                <c:pt idx="695">
                  <c:v>-8.5941645904765426E-2</c:v>
                </c:pt>
                <c:pt idx="696">
                  <c:v>-1.3675630700350232</c:v>
                </c:pt>
                <c:pt idx="697">
                  <c:v>0.48366787593090471</c:v>
                </c:pt>
                <c:pt idx="698">
                  <c:v>0.76847263684873979</c:v>
                </c:pt>
                <c:pt idx="699">
                  <c:v>-1.5099654504939408</c:v>
                </c:pt>
                <c:pt idx="700">
                  <c:v>-0.44194759705205927</c:v>
                </c:pt>
                <c:pt idx="701">
                  <c:v>-8.5941645904765426E-2</c:v>
                </c:pt>
                <c:pt idx="702">
                  <c:v>0.55486906616036347</c:v>
                </c:pt>
                <c:pt idx="703">
                  <c:v>-0.44194759705205927</c:v>
                </c:pt>
                <c:pt idx="704">
                  <c:v>0.98207620753711611</c:v>
                </c:pt>
                <c:pt idx="705">
                  <c:v>5.6460734554152112E-2</c:v>
                </c:pt>
                <c:pt idx="706">
                  <c:v>-1.5099654504939408</c:v>
                </c:pt>
                <c:pt idx="707">
                  <c:v>0.12766192478361088</c:v>
                </c:pt>
                <c:pt idx="708">
                  <c:v>0.8396738270781986</c:v>
                </c:pt>
                <c:pt idx="709">
                  <c:v>-0.58434997751097684</c:v>
                </c:pt>
                <c:pt idx="710">
                  <c:v>0.19886311501306964</c:v>
                </c:pt>
                <c:pt idx="711">
                  <c:v>-1.1539594993466469</c:v>
                </c:pt>
                <c:pt idx="712">
                  <c:v>-1.0115571188877295</c:v>
                </c:pt>
                <c:pt idx="713">
                  <c:v>-0.94035592865827067</c:v>
                </c:pt>
                <c:pt idx="714">
                  <c:v>0.3412654954719872</c:v>
                </c:pt>
                <c:pt idx="715">
                  <c:v>-0.29954521659314176</c:v>
                </c:pt>
                <c:pt idx="716">
                  <c:v>0.12766192478361088</c:v>
                </c:pt>
                <c:pt idx="717">
                  <c:v>-0.94035592865827067</c:v>
                </c:pt>
                <c:pt idx="718">
                  <c:v>0.76847263684873979</c:v>
                </c:pt>
                <c:pt idx="719">
                  <c:v>-0.58434997751097684</c:v>
                </c:pt>
                <c:pt idx="720">
                  <c:v>1.6940881098317038</c:v>
                </c:pt>
                <c:pt idx="721">
                  <c:v>-0.94035592865827067</c:v>
                </c:pt>
                <c:pt idx="722">
                  <c:v>-8.5941645904765426E-2</c:v>
                </c:pt>
                <c:pt idx="723">
                  <c:v>0.55486906616036347</c:v>
                </c:pt>
                <c:pt idx="724">
                  <c:v>1.2668809684549511</c:v>
                </c:pt>
                <c:pt idx="725">
                  <c:v>1.0532773977665748</c:v>
                </c:pt>
                <c:pt idx="726">
                  <c:v>-0.51314878728151803</c:v>
                </c:pt>
                <c:pt idx="727">
                  <c:v>0.9108750173076573</c:v>
                </c:pt>
                <c:pt idx="728">
                  <c:v>-1.0115571188877295</c:v>
                </c:pt>
                <c:pt idx="729">
                  <c:v>-0.72675235796989435</c:v>
                </c:pt>
                <c:pt idx="730">
                  <c:v>1.1244785879960337</c:v>
                </c:pt>
                <c:pt idx="731">
                  <c:v>0.76847263684873979</c:v>
                </c:pt>
                <c:pt idx="732">
                  <c:v>-0.65555116774043554</c:v>
                </c:pt>
                <c:pt idx="733">
                  <c:v>-0.44194759705205927</c:v>
                </c:pt>
                <c:pt idx="734">
                  <c:v>-1.0115571188877295</c:v>
                </c:pt>
                <c:pt idx="735">
                  <c:v>0.12766192478361088</c:v>
                </c:pt>
                <c:pt idx="736">
                  <c:v>-0.29954521659314176</c:v>
                </c:pt>
                <c:pt idx="737">
                  <c:v>-1.5099654504939408</c:v>
                </c:pt>
                <c:pt idx="738">
                  <c:v>0.3412654954719872</c:v>
                </c:pt>
                <c:pt idx="739">
                  <c:v>0.8396738270781986</c:v>
                </c:pt>
                <c:pt idx="740">
                  <c:v>1.5516857293727864</c:v>
                </c:pt>
                <c:pt idx="741">
                  <c:v>0.3412654954719872</c:v>
                </c:pt>
                <c:pt idx="742">
                  <c:v>1.1244785879960337</c:v>
                </c:pt>
                <c:pt idx="743">
                  <c:v>0.3412654954719872</c:v>
                </c:pt>
                <c:pt idx="744">
                  <c:v>-8.5941645904765426E-2</c:v>
                </c:pt>
                <c:pt idx="745">
                  <c:v>0.98207620753711611</c:v>
                </c:pt>
                <c:pt idx="746">
                  <c:v>-0.51314878728151803</c:v>
                </c:pt>
                <c:pt idx="747">
                  <c:v>0.48366787593090471</c:v>
                </c:pt>
                <c:pt idx="748">
                  <c:v>0.41246668570144596</c:v>
                </c:pt>
                <c:pt idx="749">
                  <c:v>0.12766192478361088</c:v>
                </c:pt>
                <c:pt idx="750">
                  <c:v>1.2668809684549511</c:v>
                </c:pt>
                <c:pt idx="751">
                  <c:v>-0.79795354819935316</c:v>
                </c:pt>
                <c:pt idx="752">
                  <c:v>1.7652893000611625</c:v>
                </c:pt>
                <c:pt idx="753">
                  <c:v>0.62607025638982228</c:v>
                </c:pt>
                <c:pt idx="754">
                  <c:v>0.41246668570144596</c:v>
                </c:pt>
                <c:pt idx="755">
                  <c:v>0.48366787593090471</c:v>
                </c:pt>
                <c:pt idx="756">
                  <c:v>1.0532773977665748</c:v>
                </c:pt>
                <c:pt idx="757">
                  <c:v>0.27006430524252845</c:v>
                </c:pt>
                <c:pt idx="758">
                  <c:v>-8.5941645904765426E-2</c:v>
                </c:pt>
                <c:pt idx="759">
                  <c:v>-0.44194759705205927</c:v>
                </c:pt>
                <c:pt idx="760">
                  <c:v>-0.37074640682260052</c:v>
                </c:pt>
                <c:pt idx="761">
                  <c:v>0.98207620753711611</c:v>
                </c:pt>
                <c:pt idx="762">
                  <c:v>5.6460734554152112E-2</c:v>
                </c:pt>
                <c:pt idx="763">
                  <c:v>-0.1571428361342242</c:v>
                </c:pt>
                <c:pt idx="764">
                  <c:v>0.19886311501306964</c:v>
                </c:pt>
                <c:pt idx="765">
                  <c:v>0.76847263684873979</c:v>
                </c:pt>
                <c:pt idx="766">
                  <c:v>-0.94035592865827067</c:v>
                </c:pt>
                <c:pt idx="767">
                  <c:v>-0.86915473842881186</c:v>
                </c:pt>
                <c:pt idx="768">
                  <c:v>0.76847263684873979</c:v>
                </c:pt>
                <c:pt idx="769">
                  <c:v>-0.51314878728151803</c:v>
                </c:pt>
                <c:pt idx="770">
                  <c:v>-0.58434997751097684</c:v>
                </c:pt>
                <c:pt idx="771">
                  <c:v>1.4092833489138687</c:v>
                </c:pt>
                <c:pt idx="772">
                  <c:v>0.9108750173076573</c:v>
                </c:pt>
                <c:pt idx="773">
                  <c:v>0.12766192478361088</c:v>
                </c:pt>
                <c:pt idx="774">
                  <c:v>0.9108750173076573</c:v>
                </c:pt>
                <c:pt idx="775">
                  <c:v>-0.1571428361342242</c:v>
                </c:pt>
                <c:pt idx="776">
                  <c:v>-0.1571428361342242</c:v>
                </c:pt>
                <c:pt idx="777">
                  <c:v>1.1244785879960337</c:v>
                </c:pt>
                <c:pt idx="778">
                  <c:v>-0.58434997751097684</c:v>
                </c:pt>
                <c:pt idx="779">
                  <c:v>-0.1571428361342242</c:v>
                </c:pt>
                <c:pt idx="780">
                  <c:v>-1.5099654504939408</c:v>
                </c:pt>
                <c:pt idx="781">
                  <c:v>-1.2963618798055645</c:v>
                </c:pt>
                <c:pt idx="782">
                  <c:v>1.3380821586844101</c:v>
                </c:pt>
                <c:pt idx="783">
                  <c:v>-0.37074640682260052</c:v>
                </c:pt>
                <c:pt idx="784">
                  <c:v>-0.29954521659314176</c:v>
                </c:pt>
                <c:pt idx="785">
                  <c:v>-0.94035592865827067</c:v>
                </c:pt>
                <c:pt idx="786">
                  <c:v>-0.72675235796989435</c:v>
                </c:pt>
                <c:pt idx="787">
                  <c:v>-8.5941645904765426E-2</c:v>
                </c:pt>
                <c:pt idx="788">
                  <c:v>0.3412654954719872</c:v>
                </c:pt>
                <c:pt idx="789">
                  <c:v>-0.94035592865827067</c:v>
                </c:pt>
                <c:pt idx="790">
                  <c:v>-0.72675235796989435</c:v>
                </c:pt>
                <c:pt idx="791">
                  <c:v>0.41246668570144596</c:v>
                </c:pt>
                <c:pt idx="792">
                  <c:v>-1.0827583091171882</c:v>
                </c:pt>
                <c:pt idx="793">
                  <c:v>0.55486906616036347</c:v>
                </c:pt>
                <c:pt idx="794">
                  <c:v>-0.58434997751097684</c:v>
                </c:pt>
                <c:pt idx="795">
                  <c:v>0.12766192478361088</c:v>
                </c:pt>
                <c:pt idx="796">
                  <c:v>0.55486906616036347</c:v>
                </c:pt>
                <c:pt idx="797">
                  <c:v>1.4092833489138687</c:v>
                </c:pt>
                <c:pt idx="798">
                  <c:v>0.48366787593090471</c:v>
                </c:pt>
                <c:pt idx="799">
                  <c:v>1.1956797782254924</c:v>
                </c:pt>
                <c:pt idx="800">
                  <c:v>-0.79795354819935316</c:v>
                </c:pt>
                <c:pt idx="801">
                  <c:v>-0.72675235796989435</c:v>
                </c:pt>
                <c:pt idx="802">
                  <c:v>0.12766192478361088</c:v>
                </c:pt>
                <c:pt idx="803">
                  <c:v>0.27006430524252845</c:v>
                </c:pt>
                <c:pt idx="804">
                  <c:v>-0.44194759705205927</c:v>
                </c:pt>
                <c:pt idx="805">
                  <c:v>0.62607025638982228</c:v>
                </c:pt>
                <c:pt idx="806">
                  <c:v>0.3412654954719872</c:v>
                </c:pt>
                <c:pt idx="807">
                  <c:v>-0.29954521659314176</c:v>
                </c:pt>
                <c:pt idx="808">
                  <c:v>0.76847263684873979</c:v>
                </c:pt>
                <c:pt idx="809">
                  <c:v>0.48366787593090471</c:v>
                </c:pt>
                <c:pt idx="810">
                  <c:v>0.9108750173076573</c:v>
                </c:pt>
                <c:pt idx="811">
                  <c:v>-0.51314878728151803</c:v>
                </c:pt>
                <c:pt idx="812">
                  <c:v>1.1244785879960337</c:v>
                </c:pt>
                <c:pt idx="813">
                  <c:v>1.6228869196022451</c:v>
                </c:pt>
                <c:pt idx="814">
                  <c:v>1.1956797782254924</c:v>
                </c:pt>
                <c:pt idx="815">
                  <c:v>0.69727144661928109</c:v>
                </c:pt>
                <c:pt idx="816">
                  <c:v>0.41246668570144596</c:v>
                </c:pt>
                <c:pt idx="817">
                  <c:v>-1.4387642602644821</c:v>
                </c:pt>
                <c:pt idx="818">
                  <c:v>1.4092833489138687</c:v>
                </c:pt>
                <c:pt idx="819">
                  <c:v>-1.3675630700350232</c:v>
                </c:pt>
                <c:pt idx="820">
                  <c:v>0.9108750173076573</c:v>
                </c:pt>
                <c:pt idx="821">
                  <c:v>-1.5099654504939408</c:v>
                </c:pt>
                <c:pt idx="822">
                  <c:v>0.12766192478361088</c:v>
                </c:pt>
                <c:pt idx="823">
                  <c:v>-0.65555116774043554</c:v>
                </c:pt>
                <c:pt idx="824">
                  <c:v>1.2668809684549511</c:v>
                </c:pt>
                <c:pt idx="825">
                  <c:v>-1.4740455675306659E-2</c:v>
                </c:pt>
                <c:pt idx="826">
                  <c:v>-1.3675630700350232</c:v>
                </c:pt>
                <c:pt idx="827">
                  <c:v>0.19886311501306964</c:v>
                </c:pt>
                <c:pt idx="828">
                  <c:v>0.9108750173076573</c:v>
                </c:pt>
                <c:pt idx="829">
                  <c:v>-0.79795354819935316</c:v>
                </c:pt>
                <c:pt idx="830">
                  <c:v>-0.29954521659314176</c:v>
                </c:pt>
                <c:pt idx="831">
                  <c:v>0.27006430524252845</c:v>
                </c:pt>
                <c:pt idx="832">
                  <c:v>0.69727144661928109</c:v>
                </c:pt>
                <c:pt idx="833">
                  <c:v>0.41246668570144596</c:v>
                </c:pt>
                <c:pt idx="834">
                  <c:v>-0.86915473842881186</c:v>
                </c:pt>
                <c:pt idx="835">
                  <c:v>0.98207620753711611</c:v>
                </c:pt>
                <c:pt idx="836">
                  <c:v>0.19886311501306964</c:v>
                </c:pt>
                <c:pt idx="837">
                  <c:v>0.98207620753711611</c:v>
                </c:pt>
                <c:pt idx="838">
                  <c:v>-1.1539594993466469</c:v>
                </c:pt>
                <c:pt idx="839">
                  <c:v>0.27006430524252845</c:v>
                </c:pt>
                <c:pt idx="840">
                  <c:v>0.8396738270781986</c:v>
                </c:pt>
                <c:pt idx="841">
                  <c:v>-0.58434997751097684</c:v>
                </c:pt>
                <c:pt idx="842">
                  <c:v>-1.2251606895761058</c:v>
                </c:pt>
                <c:pt idx="843">
                  <c:v>0.41246668570144596</c:v>
                </c:pt>
                <c:pt idx="844">
                  <c:v>0.12766192478361088</c:v>
                </c:pt>
                <c:pt idx="845">
                  <c:v>5.6460734554152112E-2</c:v>
                </c:pt>
                <c:pt idx="846">
                  <c:v>-1.4740455675306659E-2</c:v>
                </c:pt>
                <c:pt idx="847">
                  <c:v>-0.65555116774043554</c:v>
                </c:pt>
                <c:pt idx="848">
                  <c:v>-0.22834402636368298</c:v>
                </c:pt>
                <c:pt idx="849">
                  <c:v>0.3412654954719872</c:v>
                </c:pt>
                <c:pt idx="850">
                  <c:v>1.7652893000611625</c:v>
                </c:pt>
                <c:pt idx="851">
                  <c:v>0.19886311501306964</c:v>
                </c:pt>
                <c:pt idx="852">
                  <c:v>1.5516857293727864</c:v>
                </c:pt>
                <c:pt idx="853">
                  <c:v>1.1244785879960337</c:v>
                </c:pt>
                <c:pt idx="854">
                  <c:v>-0.94035592865827067</c:v>
                </c:pt>
                <c:pt idx="855">
                  <c:v>0.76847263684873979</c:v>
                </c:pt>
                <c:pt idx="856">
                  <c:v>-0.51314878728151803</c:v>
                </c:pt>
                <c:pt idx="857">
                  <c:v>0.3412654954719872</c:v>
                </c:pt>
                <c:pt idx="858">
                  <c:v>-1.5099654504939408</c:v>
                </c:pt>
                <c:pt idx="859">
                  <c:v>0.9108750173076573</c:v>
                </c:pt>
                <c:pt idx="860">
                  <c:v>-1.2963618798055645</c:v>
                </c:pt>
                <c:pt idx="861">
                  <c:v>-8.5941645904765426E-2</c:v>
                </c:pt>
                <c:pt idx="862">
                  <c:v>-0.72675235796989435</c:v>
                </c:pt>
                <c:pt idx="863">
                  <c:v>-0.79795354819935316</c:v>
                </c:pt>
                <c:pt idx="864">
                  <c:v>-1.2963618798055645</c:v>
                </c:pt>
                <c:pt idx="865">
                  <c:v>-1.4387642602644821</c:v>
                </c:pt>
                <c:pt idx="866">
                  <c:v>0.62607025638982228</c:v>
                </c:pt>
                <c:pt idx="867">
                  <c:v>1.0532773977665748</c:v>
                </c:pt>
                <c:pt idx="868">
                  <c:v>1.6228869196022451</c:v>
                </c:pt>
                <c:pt idx="869">
                  <c:v>0.76847263684873979</c:v>
                </c:pt>
                <c:pt idx="870">
                  <c:v>0.48366787593090471</c:v>
                </c:pt>
                <c:pt idx="871">
                  <c:v>-0.29954521659314176</c:v>
                </c:pt>
                <c:pt idx="872">
                  <c:v>-1.4740455675306659E-2</c:v>
                </c:pt>
                <c:pt idx="873">
                  <c:v>-0.37074640682260052</c:v>
                </c:pt>
                <c:pt idx="874">
                  <c:v>-8.5941645904765426E-2</c:v>
                </c:pt>
                <c:pt idx="875">
                  <c:v>-0.72675235796989435</c:v>
                </c:pt>
                <c:pt idx="876">
                  <c:v>-0.58434997751097684</c:v>
                </c:pt>
                <c:pt idx="877">
                  <c:v>0.48366787593090471</c:v>
                </c:pt>
                <c:pt idx="878">
                  <c:v>-1.4740455675306659E-2</c:v>
                </c:pt>
                <c:pt idx="879">
                  <c:v>-0.72675235796989435</c:v>
                </c:pt>
                <c:pt idx="880">
                  <c:v>0.19886311501306964</c:v>
                </c:pt>
                <c:pt idx="881">
                  <c:v>0.41246668570144596</c:v>
                </c:pt>
                <c:pt idx="882">
                  <c:v>0.69727144661928109</c:v>
                </c:pt>
                <c:pt idx="883">
                  <c:v>-1.0115571188877295</c:v>
                </c:pt>
                <c:pt idx="884">
                  <c:v>-0.79795354819935316</c:v>
                </c:pt>
                <c:pt idx="885">
                  <c:v>-0.44194759705205927</c:v>
                </c:pt>
                <c:pt idx="886">
                  <c:v>-1.4740455675306659E-2</c:v>
                </c:pt>
                <c:pt idx="887">
                  <c:v>1.2668809684549511</c:v>
                </c:pt>
                <c:pt idx="888">
                  <c:v>-0.58434997751097684</c:v>
                </c:pt>
                <c:pt idx="889">
                  <c:v>1.3380821586844101</c:v>
                </c:pt>
                <c:pt idx="890">
                  <c:v>-1.5099654504939408</c:v>
                </c:pt>
                <c:pt idx="891">
                  <c:v>-0.1571428361342242</c:v>
                </c:pt>
                <c:pt idx="892">
                  <c:v>1.7652893000611625</c:v>
                </c:pt>
                <c:pt idx="893">
                  <c:v>-0.37074640682260052</c:v>
                </c:pt>
                <c:pt idx="894">
                  <c:v>-0.29954521659314176</c:v>
                </c:pt>
                <c:pt idx="895">
                  <c:v>-1.1539594993466469</c:v>
                </c:pt>
                <c:pt idx="896">
                  <c:v>1.6940881098317038</c:v>
                </c:pt>
                <c:pt idx="897">
                  <c:v>1.0532773977665748</c:v>
                </c:pt>
                <c:pt idx="898">
                  <c:v>0.76847263684873979</c:v>
                </c:pt>
                <c:pt idx="899">
                  <c:v>-1.0115571188877295</c:v>
                </c:pt>
                <c:pt idx="900">
                  <c:v>0.41246668570144596</c:v>
                </c:pt>
                <c:pt idx="901">
                  <c:v>-0.94035592865827067</c:v>
                </c:pt>
                <c:pt idx="902">
                  <c:v>0.69727144661928109</c:v>
                </c:pt>
                <c:pt idx="903">
                  <c:v>0.62607025638982228</c:v>
                </c:pt>
                <c:pt idx="904">
                  <c:v>-0.65555116774043554</c:v>
                </c:pt>
                <c:pt idx="905">
                  <c:v>0.69727144661928109</c:v>
                </c:pt>
                <c:pt idx="906">
                  <c:v>0.9108750173076573</c:v>
                </c:pt>
                <c:pt idx="907">
                  <c:v>0.27006430524252845</c:v>
                </c:pt>
                <c:pt idx="908">
                  <c:v>5.6460734554152112E-2</c:v>
                </c:pt>
                <c:pt idx="909">
                  <c:v>0.3412654954719872</c:v>
                </c:pt>
                <c:pt idx="910">
                  <c:v>-1.4740455675306659E-2</c:v>
                </c:pt>
                <c:pt idx="911">
                  <c:v>-0.72675235796989435</c:v>
                </c:pt>
                <c:pt idx="912">
                  <c:v>1.1956797782254924</c:v>
                </c:pt>
                <c:pt idx="913">
                  <c:v>-1.1539594993466469</c:v>
                </c:pt>
                <c:pt idx="914">
                  <c:v>-0.1571428361342242</c:v>
                </c:pt>
                <c:pt idx="915">
                  <c:v>0.55486906616036347</c:v>
                </c:pt>
                <c:pt idx="916">
                  <c:v>0.8396738270781986</c:v>
                </c:pt>
                <c:pt idx="917">
                  <c:v>0.3412654954719872</c:v>
                </c:pt>
                <c:pt idx="918">
                  <c:v>-1.2251606895761058</c:v>
                </c:pt>
                <c:pt idx="919">
                  <c:v>0.8396738270781986</c:v>
                </c:pt>
                <c:pt idx="920">
                  <c:v>-1.0115571188877295</c:v>
                </c:pt>
                <c:pt idx="921">
                  <c:v>0.27006430524252845</c:v>
                </c:pt>
                <c:pt idx="922">
                  <c:v>-0.22834402636368298</c:v>
                </c:pt>
                <c:pt idx="923">
                  <c:v>0.9108750173076573</c:v>
                </c:pt>
                <c:pt idx="924">
                  <c:v>1.7652893000611625</c:v>
                </c:pt>
                <c:pt idx="925">
                  <c:v>0.55486906616036347</c:v>
                </c:pt>
                <c:pt idx="926">
                  <c:v>-1.3675630700350232</c:v>
                </c:pt>
                <c:pt idx="927">
                  <c:v>-1.4387642602644821</c:v>
                </c:pt>
                <c:pt idx="928">
                  <c:v>0.19886311501306964</c:v>
                </c:pt>
                <c:pt idx="929">
                  <c:v>1.4092833489138687</c:v>
                </c:pt>
                <c:pt idx="930">
                  <c:v>1.5516857293727864</c:v>
                </c:pt>
                <c:pt idx="931">
                  <c:v>-0.65555116774043554</c:v>
                </c:pt>
                <c:pt idx="932">
                  <c:v>0.48366787593090471</c:v>
                </c:pt>
                <c:pt idx="933">
                  <c:v>-0.22834402636368298</c:v>
                </c:pt>
                <c:pt idx="934">
                  <c:v>0.48366787593090471</c:v>
                </c:pt>
                <c:pt idx="935">
                  <c:v>1.0532773977665748</c:v>
                </c:pt>
                <c:pt idx="936">
                  <c:v>-0.58434997751097684</c:v>
                </c:pt>
                <c:pt idx="937">
                  <c:v>0.27006430524252845</c:v>
                </c:pt>
                <c:pt idx="938">
                  <c:v>1.0532773977665748</c:v>
                </c:pt>
                <c:pt idx="939">
                  <c:v>-0.29954521659314176</c:v>
                </c:pt>
                <c:pt idx="940">
                  <c:v>0.19886311501306964</c:v>
                </c:pt>
                <c:pt idx="941">
                  <c:v>1.4804845391433274</c:v>
                </c:pt>
                <c:pt idx="942">
                  <c:v>-0.65555116774043554</c:v>
                </c:pt>
                <c:pt idx="943">
                  <c:v>-1.1539594993466469</c:v>
                </c:pt>
                <c:pt idx="944">
                  <c:v>0.12766192478361088</c:v>
                </c:pt>
                <c:pt idx="945">
                  <c:v>0.8396738270781986</c:v>
                </c:pt>
                <c:pt idx="946">
                  <c:v>-1.0115571188877295</c:v>
                </c:pt>
                <c:pt idx="947">
                  <c:v>-0.58434997751097684</c:v>
                </c:pt>
                <c:pt idx="948">
                  <c:v>0.55486906616036347</c:v>
                </c:pt>
                <c:pt idx="949">
                  <c:v>-1.2251606895761058</c:v>
                </c:pt>
                <c:pt idx="950">
                  <c:v>0.55486906616036347</c:v>
                </c:pt>
                <c:pt idx="951">
                  <c:v>-8.5941645904765426E-2</c:v>
                </c:pt>
                <c:pt idx="952">
                  <c:v>0.62607025638982228</c:v>
                </c:pt>
                <c:pt idx="953">
                  <c:v>0.98207620753711611</c:v>
                </c:pt>
                <c:pt idx="954">
                  <c:v>0.27006430524252845</c:v>
                </c:pt>
                <c:pt idx="955">
                  <c:v>-1.3675630700350232</c:v>
                </c:pt>
                <c:pt idx="956">
                  <c:v>-1.5099654504939408</c:v>
                </c:pt>
                <c:pt idx="957">
                  <c:v>0.9108750173076573</c:v>
                </c:pt>
                <c:pt idx="958">
                  <c:v>1.6228869196022451</c:v>
                </c:pt>
                <c:pt idx="959">
                  <c:v>-0.79795354819935316</c:v>
                </c:pt>
                <c:pt idx="960">
                  <c:v>1.4092833489138687</c:v>
                </c:pt>
                <c:pt idx="961">
                  <c:v>1.0532773977665748</c:v>
                </c:pt>
                <c:pt idx="962">
                  <c:v>-0.72675235796989435</c:v>
                </c:pt>
                <c:pt idx="963">
                  <c:v>0.76847263684873979</c:v>
                </c:pt>
                <c:pt idx="964">
                  <c:v>1.1244785879960337</c:v>
                </c:pt>
                <c:pt idx="965">
                  <c:v>1.4092833489138687</c:v>
                </c:pt>
                <c:pt idx="966">
                  <c:v>0.98207620753711611</c:v>
                </c:pt>
                <c:pt idx="967">
                  <c:v>0.9108750173076573</c:v>
                </c:pt>
                <c:pt idx="968">
                  <c:v>-0.37074640682260052</c:v>
                </c:pt>
                <c:pt idx="969">
                  <c:v>0.48366787593090471</c:v>
                </c:pt>
                <c:pt idx="970">
                  <c:v>1.4804845391433274</c:v>
                </c:pt>
                <c:pt idx="971">
                  <c:v>5.6460734554152112E-2</c:v>
                </c:pt>
                <c:pt idx="972">
                  <c:v>0.69727144661928109</c:v>
                </c:pt>
                <c:pt idx="973">
                  <c:v>1.7652893000611625</c:v>
                </c:pt>
                <c:pt idx="974">
                  <c:v>-0.1571428361342242</c:v>
                </c:pt>
                <c:pt idx="975">
                  <c:v>-0.65555116774043554</c:v>
                </c:pt>
                <c:pt idx="976">
                  <c:v>1.1244785879960337</c:v>
                </c:pt>
                <c:pt idx="977">
                  <c:v>0.8396738270781986</c:v>
                </c:pt>
                <c:pt idx="978">
                  <c:v>-0.29954521659314176</c:v>
                </c:pt>
                <c:pt idx="979">
                  <c:v>0.76847263684873979</c:v>
                </c:pt>
                <c:pt idx="980">
                  <c:v>1.6940881098317038</c:v>
                </c:pt>
                <c:pt idx="981">
                  <c:v>-0.1571428361342242</c:v>
                </c:pt>
                <c:pt idx="982">
                  <c:v>1.6228869196022451</c:v>
                </c:pt>
                <c:pt idx="983">
                  <c:v>5.6460734554152112E-2</c:v>
                </c:pt>
                <c:pt idx="984">
                  <c:v>0.27006430524252845</c:v>
                </c:pt>
                <c:pt idx="985">
                  <c:v>0.98207620753711611</c:v>
                </c:pt>
                <c:pt idx="986">
                  <c:v>1.0532773977665748</c:v>
                </c:pt>
                <c:pt idx="987">
                  <c:v>0.9108750173076573</c:v>
                </c:pt>
                <c:pt idx="988">
                  <c:v>0.55486906616036347</c:v>
                </c:pt>
                <c:pt idx="989">
                  <c:v>-0.51314878728151803</c:v>
                </c:pt>
                <c:pt idx="990">
                  <c:v>-0.51314878728151803</c:v>
                </c:pt>
                <c:pt idx="991">
                  <c:v>0.12766192478361088</c:v>
                </c:pt>
                <c:pt idx="992">
                  <c:v>-0.65555116774043554</c:v>
                </c:pt>
                <c:pt idx="993">
                  <c:v>-0.51314878728151803</c:v>
                </c:pt>
                <c:pt idx="994">
                  <c:v>5.6460734554152112E-2</c:v>
                </c:pt>
                <c:pt idx="995">
                  <c:v>-0.86915473842881186</c:v>
                </c:pt>
                <c:pt idx="996">
                  <c:v>1.1244785879960337</c:v>
                </c:pt>
                <c:pt idx="997">
                  <c:v>1.4092833489138687</c:v>
                </c:pt>
                <c:pt idx="998">
                  <c:v>-1.0115571188877295</c:v>
                </c:pt>
                <c:pt idx="999">
                  <c:v>-0.22834402636368298</c:v>
                </c:pt>
                <c:pt idx="1000">
                  <c:v>0.55486906616036347</c:v>
                </c:pt>
                <c:pt idx="1001">
                  <c:v>1.1956797782254924</c:v>
                </c:pt>
                <c:pt idx="1002">
                  <c:v>-1.5099654504939408</c:v>
                </c:pt>
                <c:pt idx="1003">
                  <c:v>1.7652893000611625</c:v>
                </c:pt>
                <c:pt idx="1004">
                  <c:v>-1.0827583091171882</c:v>
                </c:pt>
                <c:pt idx="1005">
                  <c:v>0.27006430524252845</c:v>
                </c:pt>
                <c:pt idx="1006">
                  <c:v>0.69727144661928109</c:v>
                </c:pt>
                <c:pt idx="1007">
                  <c:v>-0.86915473842881186</c:v>
                </c:pt>
                <c:pt idx="1008">
                  <c:v>-0.29954521659314176</c:v>
                </c:pt>
                <c:pt idx="1009">
                  <c:v>1.6940881098317038</c:v>
                </c:pt>
                <c:pt idx="1010">
                  <c:v>0.62607025638982228</c:v>
                </c:pt>
                <c:pt idx="1011">
                  <c:v>-0.1571428361342242</c:v>
                </c:pt>
                <c:pt idx="1012">
                  <c:v>-0.44194759705205927</c:v>
                </c:pt>
                <c:pt idx="1013">
                  <c:v>-0.37074640682260052</c:v>
                </c:pt>
                <c:pt idx="1014">
                  <c:v>-0.22834402636368298</c:v>
                </c:pt>
                <c:pt idx="1015">
                  <c:v>-1.1539594993466469</c:v>
                </c:pt>
                <c:pt idx="1016">
                  <c:v>0.62607025638982228</c:v>
                </c:pt>
                <c:pt idx="1017">
                  <c:v>1.1956797782254924</c:v>
                </c:pt>
                <c:pt idx="1018">
                  <c:v>0.69727144661928109</c:v>
                </c:pt>
                <c:pt idx="1019">
                  <c:v>-0.58434997751097684</c:v>
                </c:pt>
                <c:pt idx="1020">
                  <c:v>0.98207620753711611</c:v>
                </c:pt>
                <c:pt idx="1021">
                  <c:v>-1.0827583091171882</c:v>
                </c:pt>
                <c:pt idx="1022">
                  <c:v>1.4092833489138687</c:v>
                </c:pt>
                <c:pt idx="1023">
                  <c:v>-0.65555116774043554</c:v>
                </c:pt>
                <c:pt idx="1024">
                  <c:v>1.5516857293727864</c:v>
                </c:pt>
                <c:pt idx="1025">
                  <c:v>-0.29954521659314176</c:v>
                </c:pt>
                <c:pt idx="1026">
                  <c:v>0.48366787593090471</c:v>
                </c:pt>
                <c:pt idx="1027">
                  <c:v>-0.44194759705205927</c:v>
                </c:pt>
                <c:pt idx="1028">
                  <c:v>-1.1539594993466469</c:v>
                </c:pt>
                <c:pt idx="1029">
                  <c:v>-8.5941645904765426E-2</c:v>
                </c:pt>
                <c:pt idx="1030">
                  <c:v>-1.2251606895761058</c:v>
                </c:pt>
                <c:pt idx="1031">
                  <c:v>-0.94035592865827067</c:v>
                </c:pt>
                <c:pt idx="1032">
                  <c:v>-0.86915473842881186</c:v>
                </c:pt>
                <c:pt idx="1033">
                  <c:v>1.6940881098317038</c:v>
                </c:pt>
                <c:pt idx="1034">
                  <c:v>1.4092833489138687</c:v>
                </c:pt>
                <c:pt idx="1035">
                  <c:v>0.41246668570144596</c:v>
                </c:pt>
                <c:pt idx="1036">
                  <c:v>0.27006430524252845</c:v>
                </c:pt>
                <c:pt idx="1037">
                  <c:v>-1.4740455675306659E-2</c:v>
                </c:pt>
                <c:pt idx="1038">
                  <c:v>-0.44194759705205927</c:v>
                </c:pt>
                <c:pt idx="1039">
                  <c:v>1.0532773977665748</c:v>
                </c:pt>
                <c:pt idx="1040">
                  <c:v>-0.22834402636368298</c:v>
                </c:pt>
                <c:pt idx="1041">
                  <c:v>-1.1539594993466469</c:v>
                </c:pt>
                <c:pt idx="1042">
                  <c:v>0.98207620753711611</c:v>
                </c:pt>
                <c:pt idx="1043">
                  <c:v>-0.79795354819935316</c:v>
                </c:pt>
                <c:pt idx="1044">
                  <c:v>0.76847263684873979</c:v>
                </c:pt>
                <c:pt idx="1045">
                  <c:v>0.12766192478361088</c:v>
                </c:pt>
                <c:pt idx="1046">
                  <c:v>0.9108750173076573</c:v>
                </c:pt>
                <c:pt idx="1047">
                  <c:v>-1.4387642602644821</c:v>
                </c:pt>
                <c:pt idx="1048">
                  <c:v>-8.5941645904765426E-2</c:v>
                </c:pt>
                <c:pt idx="1049">
                  <c:v>0.41246668570144596</c:v>
                </c:pt>
                <c:pt idx="1050">
                  <c:v>0.8396738270781986</c:v>
                </c:pt>
                <c:pt idx="1051">
                  <c:v>1.1244785879960337</c:v>
                </c:pt>
                <c:pt idx="1052">
                  <c:v>0.41246668570144596</c:v>
                </c:pt>
                <c:pt idx="1053">
                  <c:v>0.48366787593090471</c:v>
                </c:pt>
                <c:pt idx="1054">
                  <c:v>-0.58434997751097684</c:v>
                </c:pt>
                <c:pt idx="1055">
                  <c:v>0.9108750173076573</c:v>
                </c:pt>
                <c:pt idx="1056">
                  <c:v>0.76847263684873979</c:v>
                </c:pt>
                <c:pt idx="1057">
                  <c:v>-1.4387642602644821</c:v>
                </c:pt>
                <c:pt idx="1058">
                  <c:v>-1.0115571188877295</c:v>
                </c:pt>
                <c:pt idx="1059">
                  <c:v>-0.58434997751097684</c:v>
                </c:pt>
                <c:pt idx="1060">
                  <c:v>0.62607025638982228</c:v>
                </c:pt>
                <c:pt idx="1061">
                  <c:v>0.55486906616036347</c:v>
                </c:pt>
                <c:pt idx="1062">
                  <c:v>-1.3675630700350232</c:v>
                </c:pt>
                <c:pt idx="1063">
                  <c:v>5.6460734554152112E-2</c:v>
                </c:pt>
                <c:pt idx="1064">
                  <c:v>-0.94035592865827067</c:v>
                </c:pt>
                <c:pt idx="1065">
                  <c:v>0.69727144661928109</c:v>
                </c:pt>
                <c:pt idx="1066">
                  <c:v>0.62607025638982228</c:v>
                </c:pt>
                <c:pt idx="1067">
                  <c:v>0.9108750173076573</c:v>
                </c:pt>
                <c:pt idx="1068">
                  <c:v>-1.4740455675306659E-2</c:v>
                </c:pt>
                <c:pt idx="1069">
                  <c:v>-1.2963618798055645</c:v>
                </c:pt>
                <c:pt idx="1070">
                  <c:v>0.69727144661928109</c:v>
                </c:pt>
                <c:pt idx="1071">
                  <c:v>-0.1571428361342242</c:v>
                </c:pt>
                <c:pt idx="1072">
                  <c:v>1.1956797782254924</c:v>
                </c:pt>
                <c:pt idx="1073">
                  <c:v>-0.44194759705205927</c:v>
                </c:pt>
                <c:pt idx="1074">
                  <c:v>1.2668809684549511</c:v>
                </c:pt>
                <c:pt idx="1075">
                  <c:v>-1.0827583091171882</c:v>
                </c:pt>
                <c:pt idx="1076">
                  <c:v>-0.44194759705205927</c:v>
                </c:pt>
                <c:pt idx="1077">
                  <c:v>-1.0115571188877295</c:v>
                </c:pt>
                <c:pt idx="1078">
                  <c:v>-0.22834402636368298</c:v>
                </c:pt>
                <c:pt idx="1079">
                  <c:v>0.48366787593090471</c:v>
                </c:pt>
                <c:pt idx="1080">
                  <c:v>-1.4740455675306659E-2</c:v>
                </c:pt>
                <c:pt idx="1081">
                  <c:v>-1.3675630700350232</c:v>
                </c:pt>
                <c:pt idx="1082">
                  <c:v>1.5516857293727864</c:v>
                </c:pt>
                <c:pt idx="1083">
                  <c:v>-0.72675235796989435</c:v>
                </c:pt>
                <c:pt idx="1084">
                  <c:v>0.76847263684873979</c:v>
                </c:pt>
                <c:pt idx="1085">
                  <c:v>-1.5099654504939408</c:v>
                </c:pt>
                <c:pt idx="1086">
                  <c:v>0.12766192478361088</c:v>
                </c:pt>
                <c:pt idx="1087">
                  <c:v>0.62607025638982228</c:v>
                </c:pt>
                <c:pt idx="1088">
                  <c:v>-0.44194759705205927</c:v>
                </c:pt>
                <c:pt idx="1089">
                  <c:v>5.6460734554152112E-2</c:v>
                </c:pt>
                <c:pt idx="1090">
                  <c:v>0.27006430524252845</c:v>
                </c:pt>
                <c:pt idx="1091">
                  <c:v>-0.51314878728151803</c:v>
                </c:pt>
                <c:pt idx="1092">
                  <c:v>-0.29954521659314176</c:v>
                </c:pt>
                <c:pt idx="1093">
                  <c:v>-1.4387642602644821</c:v>
                </c:pt>
                <c:pt idx="1094">
                  <c:v>0.12766192478361088</c:v>
                </c:pt>
                <c:pt idx="1095">
                  <c:v>0.98207620753711611</c:v>
                </c:pt>
                <c:pt idx="1096">
                  <c:v>1.7652893000611625</c:v>
                </c:pt>
                <c:pt idx="1097">
                  <c:v>-0.79795354819935316</c:v>
                </c:pt>
                <c:pt idx="1098">
                  <c:v>0.41246668570144596</c:v>
                </c:pt>
                <c:pt idx="1099">
                  <c:v>0.98207620753711611</c:v>
                </c:pt>
                <c:pt idx="1100">
                  <c:v>-0.1571428361342242</c:v>
                </c:pt>
                <c:pt idx="1101">
                  <c:v>-0.37074640682260052</c:v>
                </c:pt>
                <c:pt idx="1102">
                  <c:v>-0.29954521659314176</c:v>
                </c:pt>
                <c:pt idx="1103">
                  <c:v>-0.86915473842881186</c:v>
                </c:pt>
                <c:pt idx="1104">
                  <c:v>-1.2251606895761058</c:v>
                </c:pt>
                <c:pt idx="1105">
                  <c:v>-1.4740455675306659E-2</c:v>
                </c:pt>
                <c:pt idx="1106">
                  <c:v>5.6460734554152112E-2</c:v>
                </c:pt>
                <c:pt idx="1107">
                  <c:v>-0.44194759705205927</c:v>
                </c:pt>
                <c:pt idx="1108">
                  <c:v>-1.4387642602644821</c:v>
                </c:pt>
                <c:pt idx="1109">
                  <c:v>0.8396738270781986</c:v>
                </c:pt>
                <c:pt idx="1110">
                  <c:v>0.9108750173076573</c:v>
                </c:pt>
                <c:pt idx="1111">
                  <c:v>5.6460734554152112E-2</c:v>
                </c:pt>
                <c:pt idx="1112">
                  <c:v>-1.4387642602644821</c:v>
                </c:pt>
                <c:pt idx="1113">
                  <c:v>0.8396738270781986</c:v>
                </c:pt>
                <c:pt idx="1114">
                  <c:v>0.98207620753711611</c:v>
                </c:pt>
                <c:pt idx="1115">
                  <c:v>-0.86915473842881186</c:v>
                </c:pt>
                <c:pt idx="1116">
                  <c:v>-1.2963618798055645</c:v>
                </c:pt>
                <c:pt idx="1117">
                  <c:v>0.19886311501306964</c:v>
                </c:pt>
                <c:pt idx="1118">
                  <c:v>-1.4740455675306659E-2</c:v>
                </c:pt>
                <c:pt idx="1119">
                  <c:v>0.3412654954719872</c:v>
                </c:pt>
                <c:pt idx="1120">
                  <c:v>0.55486906616036347</c:v>
                </c:pt>
                <c:pt idx="1121">
                  <c:v>-8.5941645904765426E-2</c:v>
                </c:pt>
                <c:pt idx="1122">
                  <c:v>0.3412654954719872</c:v>
                </c:pt>
                <c:pt idx="1123">
                  <c:v>-1.0115571188877295</c:v>
                </c:pt>
                <c:pt idx="1124">
                  <c:v>-0.22834402636368298</c:v>
                </c:pt>
                <c:pt idx="1125">
                  <c:v>0.41246668570144596</c:v>
                </c:pt>
                <c:pt idx="1126">
                  <c:v>-0.72675235796989435</c:v>
                </c:pt>
                <c:pt idx="1127">
                  <c:v>-0.65555116774043554</c:v>
                </c:pt>
                <c:pt idx="1128">
                  <c:v>-0.79795354819935316</c:v>
                </c:pt>
                <c:pt idx="1129">
                  <c:v>-1.5099654504939408</c:v>
                </c:pt>
                <c:pt idx="1130">
                  <c:v>1.0532773977665748</c:v>
                </c:pt>
                <c:pt idx="1131">
                  <c:v>-0.58434997751097684</c:v>
                </c:pt>
                <c:pt idx="1132">
                  <c:v>0.3412654954719872</c:v>
                </c:pt>
                <c:pt idx="1133">
                  <c:v>0.8396738270781986</c:v>
                </c:pt>
                <c:pt idx="1134">
                  <c:v>-1.2963618798055645</c:v>
                </c:pt>
                <c:pt idx="1135">
                  <c:v>-0.79795354819935316</c:v>
                </c:pt>
                <c:pt idx="1136">
                  <c:v>0.48366787593090471</c:v>
                </c:pt>
                <c:pt idx="1137">
                  <c:v>-0.51314878728151803</c:v>
                </c:pt>
                <c:pt idx="1138">
                  <c:v>-1.2963618798055645</c:v>
                </c:pt>
                <c:pt idx="1139">
                  <c:v>0.55486906616036347</c:v>
                </c:pt>
                <c:pt idx="1140">
                  <c:v>-1.2963618798055645</c:v>
                </c:pt>
                <c:pt idx="1141">
                  <c:v>-0.37074640682260052</c:v>
                </c:pt>
                <c:pt idx="1142">
                  <c:v>0.69727144661928109</c:v>
                </c:pt>
                <c:pt idx="1143">
                  <c:v>5.6460734554152112E-2</c:v>
                </c:pt>
                <c:pt idx="1144">
                  <c:v>-1.4387642602644821</c:v>
                </c:pt>
                <c:pt idx="1145">
                  <c:v>5.6460734554152112E-2</c:v>
                </c:pt>
                <c:pt idx="1146">
                  <c:v>1.2668809684549511</c:v>
                </c:pt>
                <c:pt idx="1147">
                  <c:v>0.69727144661928109</c:v>
                </c:pt>
                <c:pt idx="1148">
                  <c:v>-0.44194759705205927</c:v>
                </c:pt>
                <c:pt idx="1149">
                  <c:v>0.55486906616036347</c:v>
                </c:pt>
                <c:pt idx="1150">
                  <c:v>0.76847263684873979</c:v>
                </c:pt>
                <c:pt idx="1151">
                  <c:v>0.69727144661928109</c:v>
                </c:pt>
                <c:pt idx="1152">
                  <c:v>1.4804845391433274</c:v>
                </c:pt>
                <c:pt idx="1153">
                  <c:v>-0.72675235796989435</c:v>
                </c:pt>
                <c:pt idx="1154">
                  <c:v>-0.29954521659314176</c:v>
                </c:pt>
                <c:pt idx="1155">
                  <c:v>0.98207620753711611</c:v>
                </c:pt>
                <c:pt idx="1156">
                  <c:v>-0.94035592865827067</c:v>
                </c:pt>
                <c:pt idx="1157">
                  <c:v>0.41246668570144596</c:v>
                </c:pt>
                <c:pt idx="1158">
                  <c:v>-1.4740455675306659E-2</c:v>
                </c:pt>
                <c:pt idx="1159">
                  <c:v>-8.5941645904765426E-2</c:v>
                </c:pt>
                <c:pt idx="1160">
                  <c:v>-0.65555116774043554</c:v>
                </c:pt>
                <c:pt idx="1161">
                  <c:v>-0.72675235796989435</c:v>
                </c:pt>
                <c:pt idx="1162">
                  <c:v>-0.65555116774043554</c:v>
                </c:pt>
                <c:pt idx="1163">
                  <c:v>-1.2963618798055645</c:v>
                </c:pt>
                <c:pt idx="1164">
                  <c:v>1.0532773977665748</c:v>
                </c:pt>
                <c:pt idx="1165">
                  <c:v>-0.79795354819935316</c:v>
                </c:pt>
                <c:pt idx="1166">
                  <c:v>-1.4740455675306659E-2</c:v>
                </c:pt>
                <c:pt idx="1167">
                  <c:v>-0.79795354819935316</c:v>
                </c:pt>
                <c:pt idx="1168">
                  <c:v>-0.29954521659314176</c:v>
                </c:pt>
                <c:pt idx="1169">
                  <c:v>0.98207620753711611</c:v>
                </c:pt>
                <c:pt idx="1170">
                  <c:v>0.69727144661928109</c:v>
                </c:pt>
                <c:pt idx="1171">
                  <c:v>-1.0115571188877295</c:v>
                </c:pt>
                <c:pt idx="1172">
                  <c:v>0.3412654954719872</c:v>
                </c:pt>
                <c:pt idx="1173">
                  <c:v>0.27006430524252845</c:v>
                </c:pt>
                <c:pt idx="1174">
                  <c:v>-0.44194759705205927</c:v>
                </c:pt>
                <c:pt idx="1175">
                  <c:v>-1.4387642602644821</c:v>
                </c:pt>
                <c:pt idx="1176">
                  <c:v>1.2668809684549511</c:v>
                </c:pt>
                <c:pt idx="1177">
                  <c:v>-1.4740455675306659E-2</c:v>
                </c:pt>
                <c:pt idx="1178">
                  <c:v>0.48366787593090471</c:v>
                </c:pt>
                <c:pt idx="1179">
                  <c:v>0.8396738270781986</c:v>
                </c:pt>
                <c:pt idx="1180">
                  <c:v>-0.94035592865827067</c:v>
                </c:pt>
                <c:pt idx="1181">
                  <c:v>-0.86915473842881186</c:v>
                </c:pt>
                <c:pt idx="1182">
                  <c:v>-1.4740455675306659E-2</c:v>
                </c:pt>
                <c:pt idx="1183">
                  <c:v>-0.65555116774043554</c:v>
                </c:pt>
                <c:pt idx="1184">
                  <c:v>0.55486906616036347</c:v>
                </c:pt>
                <c:pt idx="1185">
                  <c:v>-1.0115571188877295</c:v>
                </c:pt>
                <c:pt idx="1186">
                  <c:v>0.27006430524252845</c:v>
                </c:pt>
                <c:pt idx="1187">
                  <c:v>-1.4387642602644821</c:v>
                </c:pt>
                <c:pt idx="1188">
                  <c:v>-1.5099654504939408</c:v>
                </c:pt>
                <c:pt idx="1189">
                  <c:v>0.48366787593090471</c:v>
                </c:pt>
                <c:pt idx="1190">
                  <c:v>1.0532773977665748</c:v>
                </c:pt>
                <c:pt idx="1191">
                  <c:v>0.27006430524252845</c:v>
                </c:pt>
                <c:pt idx="1192">
                  <c:v>-1.0115571188877295</c:v>
                </c:pt>
                <c:pt idx="1193">
                  <c:v>1.6940881098317038</c:v>
                </c:pt>
                <c:pt idx="1194">
                  <c:v>-1.5099654504939408</c:v>
                </c:pt>
                <c:pt idx="1195">
                  <c:v>-8.5941645904765426E-2</c:v>
                </c:pt>
                <c:pt idx="1196">
                  <c:v>-0.44194759705205927</c:v>
                </c:pt>
                <c:pt idx="1197">
                  <c:v>0.41246668570144596</c:v>
                </c:pt>
                <c:pt idx="1198">
                  <c:v>-0.65555116774043554</c:v>
                </c:pt>
                <c:pt idx="1199">
                  <c:v>-1.4740455675306659E-2</c:v>
                </c:pt>
                <c:pt idx="1200">
                  <c:v>1.1244785879960337</c:v>
                </c:pt>
                <c:pt idx="1201">
                  <c:v>-0.22834402636368298</c:v>
                </c:pt>
                <c:pt idx="1202">
                  <c:v>-1.1539594993466469</c:v>
                </c:pt>
                <c:pt idx="1203">
                  <c:v>-0.72675235796989435</c:v>
                </c:pt>
                <c:pt idx="1204">
                  <c:v>0.9108750173076573</c:v>
                </c:pt>
                <c:pt idx="1205">
                  <c:v>0.41246668570144596</c:v>
                </c:pt>
                <c:pt idx="1206">
                  <c:v>0.12766192478361088</c:v>
                </c:pt>
                <c:pt idx="1207">
                  <c:v>-0.1571428361342242</c:v>
                </c:pt>
                <c:pt idx="1208">
                  <c:v>-0.65555116774043554</c:v>
                </c:pt>
                <c:pt idx="1209">
                  <c:v>5.6460734554152112E-2</c:v>
                </c:pt>
                <c:pt idx="1210">
                  <c:v>0.12766192478361088</c:v>
                </c:pt>
                <c:pt idx="1211">
                  <c:v>1.0532773977665748</c:v>
                </c:pt>
                <c:pt idx="1212">
                  <c:v>-0.1571428361342242</c:v>
                </c:pt>
                <c:pt idx="1213">
                  <c:v>-1.2251606895761058</c:v>
                </c:pt>
                <c:pt idx="1214">
                  <c:v>-0.79795354819935316</c:v>
                </c:pt>
                <c:pt idx="1215">
                  <c:v>-8.5941645904765426E-2</c:v>
                </c:pt>
                <c:pt idx="1216">
                  <c:v>-1.3675630700350232</c:v>
                </c:pt>
                <c:pt idx="1217">
                  <c:v>-1.0115571188877295</c:v>
                </c:pt>
                <c:pt idx="1218">
                  <c:v>0.19886311501306964</c:v>
                </c:pt>
                <c:pt idx="1219">
                  <c:v>-0.65555116774043554</c:v>
                </c:pt>
                <c:pt idx="1220">
                  <c:v>-1.1539594993466469</c:v>
                </c:pt>
                <c:pt idx="1221">
                  <c:v>1.4804845391433274</c:v>
                </c:pt>
                <c:pt idx="1222">
                  <c:v>-0.86915473842881186</c:v>
                </c:pt>
                <c:pt idx="1223">
                  <c:v>0.62607025638982228</c:v>
                </c:pt>
                <c:pt idx="1224">
                  <c:v>-0.86915473842881186</c:v>
                </c:pt>
                <c:pt idx="1225">
                  <c:v>-1.0827583091171882</c:v>
                </c:pt>
                <c:pt idx="1226">
                  <c:v>0.19886311501306964</c:v>
                </c:pt>
                <c:pt idx="1227">
                  <c:v>-1.5099654504939408</c:v>
                </c:pt>
                <c:pt idx="1228">
                  <c:v>-0.44194759705205927</c:v>
                </c:pt>
                <c:pt idx="1229">
                  <c:v>1.7652893000611625</c:v>
                </c:pt>
                <c:pt idx="1230">
                  <c:v>1.3380821586844101</c:v>
                </c:pt>
                <c:pt idx="1231">
                  <c:v>0.98207620753711611</c:v>
                </c:pt>
                <c:pt idx="1232">
                  <c:v>0.19886311501306964</c:v>
                </c:pt>
                <c:pt idx="1233">
                  <c:v>-1.5099654504939408</c:v>
                </c:pt>
                <c:pt idx="1234">
                  <c:v>0.9108750173076573</c:v>
                </c:pt>
                <c:pt idx="1235">
                  <c:v>-1.3675630700350232</c:v>
                </c:pt>
                <c:pt idx="1236">
                  <c:v>1.7652893000611625</c:v>
                </c:pt>
                <c:pt idx="1237">
                  <c:v>-1.2963618798055645</c:v>
                </c:pt>
                <c:pt idx="1238">
                  <c:v>-0.44194759705205927</c:v>
                </c:pt>
                <c:pt idx="1239">
                  <c:v>-1.1539594993466469</c:v>
                </c:pt>
                <c:pt idx="1240">
                  <c:v>1.6940881098317038</c:v>
                </c:pt>
                <c:pt idx="1241">
                  <c:v>-1.4387642602644821</c:v>
                </c:pt>
                <c:pt idx="1242">
                  <c:v>-0.94035592865827067</c:v>
                </c:pt>
                <c:pt idx="1243">
                  <c:v>-1.3675630700350232</c:v>
                </c:pt>
                <c:pt idx="1244">
                  <c:v>1.1956797782254924</c:v>
                </c:pt>
                <c:pt idx="1245">
                  <c:v>-8.5941645904765426E-2</c:v>
                </c:pt>
                <c:pt idx="1246">
                  <c:v>-1.5099654504939408</c:v>
                </c:pt>
                <c:pt idx="1247">
                  <c:v>1.5516857293727864</c:v>
                </c:pt>
                <c:pt idx="1248">
                  <c:v>0.19886311501306964</c:v>
                </c:pt>
                <c:pt idx="1249">
                  <c:v>1.4804845391433274</c:v>
                </c:pt>
                <c:pt idx="1250">
                  <c:v>0.48366787593090471</c:v>
                </c:pt>
                <c:pt idx="1251">
                  <c:v>-1.2251606895761058</c:v>
                </c:pt>
                <c:pt idx="1252">
                  <c:v>-1.5099654504939408</c:v>
                </c:pt>
                <c:pt idx="1253">
                  <c:v>-1.4387642602644821</c:v>
                </c:pt>
                <c:pt idx="1254">
                  <c:v>1.2668809684549511</c:v>
                </c:pt>
                <c:pt idx="1255">
                  <c:v>-1.4387642602644821</c:v>
                </c:pt>
                <c:pt idx="1256">
                  <c:v>1.5516857293727864</c:v>
                </c:pt>
                <c:pt idx="1257">
                  <c:v>1.2668809684549511</c:v>
                </c:pt>
                <c:pt idx="1258">
                  <c:v>-0.94035592865827067</c:v>
                </c:pt>
                <c:pt idx="1259">
                  <c:v>0.48366787593090471</c:v>
                </c:pt>
                <c:pt idx="1260">
                  <c:v>0.8396738270781986</c:v>
                </c:pt>
                <c:pt idx="1261">
                  <c:v>-0.58434997751097684</c:v>
                </c:pt>
                <c:pt idx="1262">
                  <c:v>-1.0827583091171882</c:v>
                </c:pt>
                <c:pt idx="1263">
                  <c:v>0.8396738270781986</c:v>
                </c:pt>
                <c:pt idx="1264">
                  <c:v>1.6228869196022451</c:v>
                </c:pt>
                <c:pt idx="1265">
                  <c:v>-1.0115571188877295</c:v>
                </c:pt>
                <c:pt idx="1266">
                  <c:v>-1.4387642602644821</c:v>
                </c:pt>
                <c:pt idx="1267">
                  <c:v>1.4092833489138687</c:v>
                </c:pt>
                <c:pt idx="1268">
                  <c:v>0.41246668570144596</c:v>
                </c:pt>
                <c:pt idx="1269">
                  <c:v>-1.4387642602644821</c:v>
                </c:pt>
                <c:pt idx="1270">
                  <c:v>0.98207620753711611</c:v>
                </c:pt>
                <c:pt idx="1271">
                  <c:v>-1.0827583091171882</c:v>
                </c:pt>
                <c:pt idx="1272">
                  <c:v>-1.0827583091171882</c:v>
                </c:pt>
                <c:pt idx="1273">
                  <c:v>-1.4387642602644821</c:v>
                </c:pt>
                <c:pt idx="1274">
                  <c:v>-1.2251606895761058</c:v>
                </c:pt>
                <c:pt idx="1275">
                  <c:v>-0.44194759705205927</c:v>
                </c:pt>
                <c:pt idx="1276">
                  <c:v>-1.0827583091171882</c:v>
                </c:pt>
                <c:pt idx="1277">
                  <c:v>1.4804845391433274</c:v>
                </c:pt>
                <c:pt idx="1278">
                  <c:v>1.4092833489138687</c:v>
                </c:pt>
                <c:pt idx="1279">
                  <c:v>-0.86915473842881186</c:v>
                </c:pt>
                <c:pt idx="1280">
                  <c:v>-1.0115571188877295</c:v>
                </c:pt>
                <c:pt idx="1281">
                  <c:v>-0.22834402636368298</c:v>
                </c:pt>
                <c:pt idx="1282">
                  <c:v>1.5516857293727864</c:v>
                </c:pt>
                <c:pt idx="1283">
                  <c:v>-1.2963618798055645</c:v>
                </c:pt>
                <c:pt idx="1284">
                  <c:v>1.0532773977665748</c:v>
                </c:pt>
                <c:pt idx="1285">
                  <c:v>-1.4387642602644821</c:v>
                </c:pt>
                <c:pt idx="1286">
                  <c:v>0.69727144661928109</c:v>
                </c:pt>
                <c:pt idx="1287">
                  <c:v>-0.51314878728151803</c:v>
                </c:pt>
                <c:pt idx="1288">
                  <c:v>0.41246668570144596</c:v>
                </c:pt>
                <c:pt idx="1289">
                  <c:v>0.27006430524252845</c:v>
                </c:pt>
                <c:pt idx="1290">
                  <c:v>-1.4387642602644821</c:v>
                </c:pt>
                <c:pt idx="1291">
                  <c:v>-0.37074640682260052</c:v>
                </c:pt>
                <c:pt idx="1292">
                  <c:v>-1.2251606895761058</c:v>
                </c:pt>
                <c:pt idx="1293">
                  <c:v>-0.72675235796989435</c:v>
                </c:pt>
                <c:pt idx="1294">
                  <c:v>-0.37074640682260052</c:v>
                </c:pt>
                <c:pt idx="1295">
                  <c:v>-1.0827583091171882</c:v>
                </c:pt>
                <c:pt idx="1296">
                  <c:v>0.62607025638982228</c:v>
                </c:pt>
                <c:pt idx="1297">
                  <c:v>-1.1539594993466469</c:v>
                </c:pt>
                <c:pt idx="1298">
                  <c:v>-1.5099654504939408</c:v>
                </c:pt>
                <c:pt idx="1299">
                  <c:v>-1.5099654504939408</c:v>
                </c:pt>
                <c:pt idx="1300">
                  <c:v>-0.86915473842881186</c:v>
                </c:pt>
                <c:pt idx="1301">
                  <c:v>1.1956797782254924</c:v>
                </c:pt>
                <c:pt idx="1302">
                  <c:v>-1.1539594993466469</c:v>
                </c:pt>
                <c:pt idx="1303">
                  <c:v>-1.4387642602644821</c:v>
                </c:pt>
                <c:pt idx="1304">
                  <c:v>-0.94035592865827067</c:v>
                </c:pt>
                <c:pt idx="1305">
                  <c:v>-0.58434997751097684</c:v>
                </c:pt>
                <c:pt idx="1306">
                  <c:v>-1.5099654504939408</c:v>
                </c:pt>
                <c:pt idx="1307">
                  <c:v>-1.3675630700350232</c:v>
                </c:pt>
                <c:pt idx="1308">
                  <c:v>1.3380821586844101</c:v>
                </c:pt>
                <c:pt idx="1309">
                  <c:v>1.6940881098317038</c:v>
                </c:pt>
                <c:pt idx="1310">
                  <c:v>-1.4387642602644821</c:v>
                </c:pt>
                <c:pt idx="1311">
                  <c:v>0.9108750173076573</c:v>
                </c:pt>
                <c:pt idx="1312">
                  <c:v>-0.51314878728151803</c:v>
                </c:pt>
                <c:pt idx="1313">
                  <c:v>1.2668809684549511</c:v>
                </c:pt>
                <c:pt idx="1314">
                  <c:v>-1.5099654504939408</c:v>
                </c:pt>
                <c:pt idx="1315">
                  <c:v>0.55486906616036347</c:v>
                </c:pt>
                <c:pt idx="1316">
                  <c:v>-0.72675235796989435</c:v>
                </c:pt>
                <c:pt idx="1317">
                  <c:v>-1.4387642602644821</c:v>
                </c:pt>
                <c:pt idx="1318">
                  <c:v>-1.1539594993466469</c:v>
                </c:pt>
                <c:pt idx="1319">
                  <c:v>-0.51314878728151803</c:v>
                </c:pt>
                <c:pt idx="1320">
                  <c:v>-1.5099654504939408</c:v>
                </c:pt>
                <c:pt idx="1321">
                  <c:v>0.8396738270781986</c:v>
                </c:pt>
                <c:pt idx="1322">
                  <c:v>-1.4387642602644821</c:v>
                </c:pt>
                <c:pt idx="1323">
                  <c:v>-1.5099654504939408</c:v>
                </c:pt>
                <c:pt idx="1324">
                  <c:v>-0.86915473842881186</c:v>
                </c:pt>
                <c:pt idx="1325">
                  <c:v>-1.4387642602644821</c:v>
                </c:pt>
                <c:pt idx="1326">
                  <c:v>-0.94035592865827067</c:v>
                </c:pt>
                <c:pt idx="1327">
                  <c:v>-1.2963618798055645</c:v>
                </c:pt>
                <c:pt idx="1328">
                  <c:v>-1.2963618798055645</c:v>
                </c:pt>
                <c:pt idx="1329">
                  <c:v>-0.94035592865827067</c:v>
                </c:pt>
                <c:pt idx="1330">
                  <c:v>1.2668809684549511</c:v>
                </c:pt>
                <c:pt idx="1331">
                  <c:v>-0.1571428361342242</c:v>
                </c:pt>
                <c:pt idx="1332">
                  <c:v>1.4804845391433274</c:v>
                </c:pt>
                <c:pt idx="1333">
                  <c:v>-1.4740455675306659E-2</c:v>
                </c:pt>
                <c:pt idx="1334">
                  <c:v>0.9108750173076573</c:v>
                </c:pt>
                <c:pt idx="1335">
                  <c:v>-0.29954521659314176</c:v>
                </c:pt>
                <c:pt idx="1336">
                  <c:v>-8.5941645904765426E-2</c:v>
                </c:pt>
                <c:pt idx="1337">
                  <c:v>-0.79795354819935316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E3C-427D-8A02-A91A223C5D30}"/>
            </c:ext>
          </c:extLst>
        </c:ser>
        <c:ser>
          <c:idx val="1"/>
          <c:order val="1"/>
          <c:tx>
            <c:v>smoker_yes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strRef>
              <c:f>Sheet4!$C:$C</c:f>
              <c:strCache>
                <c:ptCount val="1339"/>
                <c:pt idx="0">
                  <c:v>smoker_yes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6">
                  <c:v>1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1</c:v>
                </c:pt>
                <c:pt idx="935">
                  <c:v>1</c:v>
                </c:pt>
                <c:pt idx="936">
                  <c:v>1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1</c:v>
                </c:pt>
                <c:pt idx="1071">
                  <c:v>0</c:v>
                </c:pt>
                <c:pt idx="1072">
                  <c:v>1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1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1</c:v>
                </c:pt>
                <c:pt idx="1097">
                  <c:v>0</c:v>
                </c:pt>
                <c:pt idx="1098">
                  <c:v>1</c:v>
                </c:pt>
                <c:pt idx="1099">
                  <c:v>1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1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1</c:v>
                </c:pt>
                <c:pt idx="1112">
                  <c:v>1</c:v>
                </c:pt>
                <c:pt idx="1113">
                  <c:v>0</c:v>
                </c:pt>
                <c:pt idx="1114">
                  <c:v>0</c:v>
                </c:pt>
                <c:pt idx="1115">
                  <c:v>1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1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1</c:v>
                </c:pt>
                <c:pt idx="1124">
                  <c:v>0</c:v>
                </c:pt>
                <c:pt idx="1125">
                  <c:v>1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1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1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1</c:v>
                </c:pt>
                <c:pt idx="1155">
                  <c:v>1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1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1</c:v>
                </c:pt>
                <c:pt idx="1172">
                  <c:v>0</c:v>
                </c:pt>
                <c:pt idx="1173">
                  <c:v>0</c:v>
                </c:pt>
                <c:pt idx="1174">
                  <c:v>1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1</c:v>
                </c:pt>
                <c:pt idx="1181">
                  <c:v>0</c:v>
                </c:pt>
                <c:pt idx="1182">
                  <c:v>1</c:v>
                </c:pt>
                <c:pt idx="1183">
                  <c:v>0</c:v>
                </c:pt>
                <c:pt idx="1184">
                  <c:v>1</c:v>
                </c:pt>
                <c:pt idx="1185">
                  <c:v>0</c:v>
                </c:pt>
                <c:pt idx="1186">
                  <c:v>0</c:v>
                </c:pt>
                <c:pt idx="1187">
                  <c:v>1</c:v>
                </c:pt>
                <c:pt idx="1188">
                  <c:v>0</c:v>
                </c:pt>
                <c:pt idx="1189">
                  <c:v>0</c:v>
                </c:pt>
                <c:pt idx="1190">
                  <c:v>1</c:v>
                </c:pt>
                <c:pt idx="1191">
                  <c:v>0</c:v>
                </c:pt>
                <c:pt idx="1192">
                  <c:v>1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1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1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1</c:v>
                </c:pt>
                <c:pt idx="1220">
                  <c:v>1</c:v>
                </c:pt>
                <c:pt idx="1221">
                  <c:v>0</c:v>
                </c:pt>
                <c:pt idx="1222">
                  <c:v>0</c:v>
                </c:pt>
                <c:pt idx="1223">
                  <c:v>1</c:v>
                </c:pt>
                <c:pt idx="1224">
                  <c:v>1</c:v>
                </c:pt>
                <c:pt idx="1225">
                  <c:v>0</c:v>
                </c:pt>
                <c:pt idx="1226">
                  <c:v>0</c:v>
                </c:pt>
                <c:pt idx="1227">
                  <c:v>1</c:v>
                </c:pt>
                <c:pt idx="1228">
                  <c:v>0</c:v>
                </c:pt>
                <c:pt idx="1229">
                  <c:v>0</c:v>
                </c:pt>
                <c:pt idx="1230">
                  <c:v>1</c:v>
                </c:pt>
                <c:pt idx="1231">
                  <c:v>0</c:v>
                </c:pt>
                <c:pt idx="1232">
                  <c:v>1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1</c:v>
                </c:pt>
                <c:pt idx="1237">
                  <c:v>1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1</c:v>
                </c:pt>
                <c:pt idx="1245">
                  <c:v>1</c:v>
                </c:pt>
                <c:pt idx="1246">
                  <c:v>1</c:v>
                </c:pt>
                <c:pt idx="1247">
                  <c:v>0</c:v>
                </c:pt>
                <c:pt idx="1248">
                  <c:v>0</c:v>
                </c:pt>
                <c:pt idx="1249">
                  <c:v>1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1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1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1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1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1</c:v>
                </c:pt>
                <c:pt idx="1289">
                  <c:v>1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1</c:v>
                </c:pt>
                <c:pt idx="1295">
                  <c:v>0</c:v>
                </c:pt>
                <c:pt idx="1296">
                  <c:v>1</c:v>
                </c:pt>
                <c:pt idx="1297">
                  <c:v>0</c:v>
                </c:pt>
                <c:pt idx="1298">
                  <c:v>0</c:v>
                </c:pt>
                <c:pt idx="1299">
                  <c:v>1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1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1</c:v>
                </c:pt>
                <c:pt idx="1316">
                  <c:v>0</c:v>
                </c:pt>
                <c:pt idx="1317">
                  <c:v>1</c:v>
                </c:pt>
                <c:pt idx="1318">
                  <c:v>0</c:v>
                </c:pt>
                <c:pt idx="1319">
                  <c:v>0</c:v>
                </c:pt>
                <c:pt idx="1320">
                  <c:v>1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1</c:v>
                </c:pt>
                <c:pt idx="1325">
                  <c:v>1</c:v>
                </c:pt>
                <c:pt idx="1326">
                  <c:v>0</c:v>
                </c:pt>
                <c:pt idx="1327">
                  <c:v>1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1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</c:strCache>
            </c:str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6E3C-427D-8A02-A91A223C5D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4401103"/>
        <c:axId val="234397743"/>
      </c:scatterChart>
      <c:valAx>
        <c:axId val="2344011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4397743"/>
        <c:crosses val="autoZero"/>
        <c:crossBetween val="midCat"/>
      </c:valAx>
      <c:valAx>
        <c:axId val="2343977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440110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[insurance_analysis.xlsx]EDA!PivotTable1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EDA!$B$15</c:f>
              <c:strCache>
                <c:ptCount val="1"/>
                <c:pt idx="0">
                  <c:v>Average of charges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EDA!$A$16:$A$18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EDA!$B$16:$B$18</c:f>
              <c:numCache>
                <c:formatCode>"£"#,##0</c:formatCode>
                <c:ptCount val="2"/>
                <c:pt idx="0">
                  <c:v>8434.2682978561843</c:v>
                </c:pt>
                <c:pt idx="1">
                  <c:v>32050.231831532848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68C-475A-8990-8A7A2B09DD51}"/>
            </c:ext>
          </c:extLst>
        </c:ser>
        <c:ser>
          <c:idx val="1"/>
          <c:order val="1"/>
          <c:tx>
            <c:strRef>
              <c:f>EDA!$C$15</c:f>
              <c:strCache>
                <c:ptCount val="1"/>
                <c:pt idx="0">
                  <c:v>Count of charges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EDA!$A$16:$A$18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EDA!$C$16:$C$18</c:f>
              <c:numCache>
                <c:formatCode>General</c:formatCode>
                <c:ptCount val="2"/>
                <c:pt idx="0">
                  <c:v>1064</c:v>
                </c:pt>
                <c:pt idx="1">
                  <c:v>274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68C-475A-8990-8A7A2B09DD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36097872"/>
        <c:axId val="636098832"/>
      </c:barChart>
      <c:catAx>
        <c:axId val="636097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6098832"/>
        <c:crosses val="autoZero"/>
        <c:auto val="1"/>
        <c:lblAlgn val="ctr"/>
        <c:lblOffset val="100"/>
        <c:noMultiLvlLbl val="0"/>
      </c:catAx>
      <c:valAx>
        <c:axId val="636098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£&quot;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6097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[insurance_analysis.xlsx]EDA!PivotTable2</c:name>
    <c:fmtId val="3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EDA!$G$15</c:f>
              <c:strCache>
                <c:ptCount val="1"/>
                <c:pt idx="0">
                  <c:v>Average of charges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EDA!$F$16:$F$19</c:f>
              <c:strCache>
                <c:ptCount val="3"/>
                <c:pt idx="0">
                  <c:v>Normal</c:v>
                </c:pt>
                <c:pt idx="1">
                  <c:v>Over</c:v>
                </c:pt>
                <c:pt idx="2">
                  <c:v>Under</c:v>
                </c:pt>
              </c:strCache>
            </c:strRef>
          </c:cat>
          <c:val>
            <c:numRef>
              <c:f>EDA!$G$16:$G$19</c:f>
              <c:numCache>
                <c:formatCode>"£"#,##0</c:formatCode>
                <c:ptCount val="3"/>
                <c:pt idx="0">
                  <c:v>10409.337708977784</c:v>
                </c:pt>
                <c:pt idx="1">
                  <c:v>13940.237872405314</c:v>
                </c:pt>
                <c:pt idx="2">
                  <c:v>8852.2005850000023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7FB-4470-BE56-2EA897BD34A8}"/>
            </c:ext>
          </c:extLst>
        </c:ser>
        <c:ser>
          <c:idx val="1"/>
          <c:order val="1"/>
          <c:tx>
            <c:strRef>
              <c:f>EDA!$H$15</c:f>
              <c:strCache>
                <c:ptCount val="1"/>
                <c:pt idx="0">
                  <c:v>Count of charges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EDA!$F$16:$F$19</c:f>
              <c:strCache>
                <c:ptCount val="3"/>
                <c:pt idx="0">
                  <c:v>Normal</c:v>
                </c:pt>
                <c:pt idx="1">
                  <c:v>Over</c:v>
                </c:pt>
                <c:pt idx="2">
                  <c:v>Under</c:v>
                </c:pt>
              </c:strCache>
            </c:strRef>
          </c:cat>
          <c:val>
            <c:numRef>
              <c:f>EDA!$H$16:$H$19</c:f>
              <c:numCache>
                <c:formatCode>General</c:formatCode>
                <c:ptCount val="3"/>
                <c:pt idx="0">
                  <c:v>225</c:v>
                </c:pt>
                <c:pt idx="1">
                  <c:v>1093</c:v>
                </c:pt>
                <c:pt idx="2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7FB-4470-BE56-2EA897BD34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1289615"/>
        <c:axId val="41287215"/>
      </c:barChart>
      <c:catAx>
        <c:axId val="412896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287215"/>
        <c:crosses val="autoZero"/>
        <c:auto val="1"/>
        <c:lblAlgn val="ctr"/>
        <c:lblOffset val="100"/>
        <c:noMultiLvlLbl val="0"/>
      </c:catAx>
      <c:valAx>
        <c:axId val="41287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£&quot;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2896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[insurance_analysis.xlsx]EDA!PivotTable3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EDA!$B$38</c:f>
              <c:strCache>
                <c:ptCount val="1"/>
                <c:pt idx="0">
                  <c:v>Average of charges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EDA!$A$39:$A$43</c:f>
              <c:strCache>
                <c:ptCount val="4"/>
                <c:pt idx="0">
                  <c:v>northeast</c:v>
                </c:pt>
                <c:pt idx="1">
                  <c:v>northwest</c:v>
                </c:pt>
                <c:pt idx="2">
                  <c:v>southeast</c:v>
                </c:pt>
                <c:pt idx="3">
                  <c:v>southwest</c:v>
                </c:pt>
              </c:strCache>
            </c:strRef>
          </c:cat>
          <c:val>
            <c:numRef>
              <c:f>EDA!$B$39:$B$43</c:f>
              <c:numCache>
                <c:formatCode>"£"#,##0</c:formatCode>
                <c:ptCount val="4"/>
                <c:pt idx="0">
                  <c:v>13406.384516385795</c:v>
                </c:pt>
                <c:pt idx="1">
                  <c:v>12417.575373969234</c:v>
                </c:pt>
                <c:pt idx="2">
                  <c:v>14735.41143760989</c:v>
                </c:pt>
                <c:pt idx="3">
                  <c:v>12346.937377292303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72D-459D-89A5-67AF4664B4D5}"/>
            </c:ext>
          </c:extLst>
        </c:ser>
        <c:ser>
          <c:idx val="1"/>
          <c:order val="1"/>
          <c:tx>
            <c:strRef>
              <c:f>EDA!$C$38</c:f>
              <c:strCache>
                <c:ptCount val="1"/>
                <c:pt idx="0">
                  <c:v>Count of charges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EDA!$A$39:$A$43</c:f>
              <c:strCache>
                <c:ptCount val="4"/>
                <c:pt idx="0">
                  <c:v>northeast</c:v>
                </c:pt>
                <c:pt idx="1">
                  <c:v>northwest</c:v>
                </c:pt>
                <c:pt idx="2">
                  <c:v>southeast</c:v>
                </c:pt>
                <c:pt idx="3">
                  <c:v>southwest</c:v>
                </c:pt>
              </c:strCache>
            </c:strRef>
          </c:cat>
          <c:val>
            <c:numRef>
              <c:f>EDA!$C$39:$C$43</c:f>
              <c:numCache>
                <c:formatCode>General</c:formatCode>
                <c:ptCount val="4"/>
                <c:pt idx="0">
                  <c:v>324</c:v>
                </c:pt>
                <c:pt idx="1">
                  <c:v>325</c:v>
                </c:pt>
                <c:pt idx="2">
                  <c:v>364</c:v>
                </c:pt>
                <c:pt idx="3">
                  <c:v>325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72D-459D-89A5-67AF4664B4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75033232"/>
        <c:axId val="275035632"/>
      </c:barChart>
      <c:catAx>
        <c:axId val="2750332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5035632"/>
        <c:crosses val="autoZero"/>
        <c:auto val="1"/>
        <c:lblAlgn val="ctr"/>
        <c:lblOffset val="100"/>
        <c:noMultiLvlLbl val="0"/>
      </c:catAx>
      <c:valAx>
        <c:axId val="275035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£&quot;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50332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Charges Distribution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Frequency</c:v>
          </c:tx>
          <c:invertIfNegative val="0"/>
          <c:cat>
            <c:strRef>
              <c:f>EDA!$F$39:$F$52</c:f>
              <c:strCache>
                <c:ptCount val="14"/>
                <c:pt idx="0">
                  <c:v>0</c:v>
                </c:pt>
                <c:pt idx="1">
                  <c:v>5000</c:v>
                </c:pt>
                <c:pt idx="2">
                  <c:v>10000</c:v>
                </c:pt>
                <c:pt idx="3">
                  <c:v>15000</c:v>
                </c:pt>
                <c:pt idx="4">
                  <c:v>20000</c:v>
                </c:pt>
                <c:pt idx="5">
                  <c:v>25000</c:v>
                </c:pt>
                <c:pt idx="6">
                  <c:v>30000</c:v>
                </c:pt>
                <c:pt idx="7">
                  <c:v>35000</c:v>
                </c:pt>
                <c:pt idx="8">
                  <c:v>40000</c:v>
                </c:pt>
                <c:pt idx="9">
                  <c:v>45000</c:v>
                </c:pt>
                <c:pt idx="10">
                  <c:v>50000</c:v>
                </c:pt>
                <c:pt idx="11">
                  <c:v>55000</c:v>
                </c:pt>
                <c:pt idx="12">
                  <c:v>60000</c:v>
                </c:pt>
                <c:pt idx="13">
                  <c:v>More</c:v>
                </c:pt>
              </c:strCache>
            </c:strRef>
          </c:cat>
          <c:val>
            <c:numRef>
              <c:f>EDA!$G$39:$G$52</c:f>
              <c:numCache>
                <c:formatCode>General</c:formatCode>
                <c:ptCount val="14"/>
                <c:pt idx="0">
                  <c:v>0</c:v>
                </c:pt>
                <c:pt idx="1">
                  <c:v>359</c:v>
                </c:pt>
                <c:pt idx="2">
                  <c:v>353</c:v>
                </c:pt>
                <c:pt idx="3">
                  <c:v>268</c:v>
                </c:pt>
                <c:pt idx="4">
                  <c:v>85</c:v>
                </c:pt>
                <c:pt idx="5">
                  <c:v>72</c:v>
                </c:pt>
                <c:pt idx="6">
                  <c:v>39</c:v>
                </c:pt>
                <c:pt idx="7">
                  <c:v>29</c:v>
                </c:pt>
                <c:pt idx="8">
                  <c:v>54</c:v>
                </c:pt>
                <c:pt idx="9">
                  <c:v>41</c:v>
                </c:pt>
                <c:pt idx="10">
                  <c:v>31</c:v>
                </c:pt>
                <c:pt idx="11">
                  <c:v>2</c:v>
                </c:pt>
                <c:pt idx="12">
                  <c:v>2</c:v>
                </c:pt>
                <c:pt idx="13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739-4643-A218-4B841E9B3E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79901791"/>
        <c:axId val="279899391"/>
      </c:barChart>
      <c:catAx>
        <c:axId val="27990179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Bin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9899391"/>
        <c:crosses val="autoZero"/>
        <c:auto val="1"/>
        <c:lblAlgn val="ctr"/>
        <c:lblOffset val="100"/>
        <c:noMultiLvlLbl val="0"/>
      </c:catAx>
      <c:valAx>
        <c:axId val="279899391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Frequency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9901791"/>
        <c:crosses val="autoZero"/>
        <c:crossBetween val="between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BMI</a:t>
            </a:r>
            <a:r>
              <a:rPr lang="en-GB" baseline="0"/>
              <a:t> vs charges by smoking status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GB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Non Smokers</c:v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EDA!$A$62:$A$1125</c:f>
              <c:numCache>
                <c:formatCode>General</c:formatCode>
                <c:ptCount val="1064"/>
                <c:pt idx="0">
                  <c:v>25.74</c:v>
                </c:pt>
                <c:pt idx="1">
                  <c:v>26.22</c:v>
                </c:pt>
                <c:pt idx="2">
                  <c:v>34.4</c:v>
                </c:pt>
                <c:pt idx="3">
                  <c:v>39.82</c:v>
                </c:pt>
                <c:pt idx="4">
                  <c:v>40.299999999999997</c:v>
                </c:pt>
                <c:pt idx="5">
                  <c:v>36.005000000000003</c:v>
                </c:pt>
                <c:pt idx="6">
                  <c:v>34.1</c:v>
                </c:pt>
                <c:pt idx="7">
                  <c:v>26.315000000000001</c:v>
                </c:pt>
                <c:pt idx="8">
                  <c:v>26.6</c:v>
                </c:pt>
                <c:pt idx="9">
                  <c:v>37.299999999999997</c:v>
                </c:pt>
                <c:pt idx="10">
                  <c:v>35.625</c:v>
                </c:pt>
                <c:pt idx="11">
                  <c:v>28.9</c:v>
                </c:pt>
                <c:pt idx="12">
                  <c:v>36.19</c:v>
                </c:pt>
                <c:pt idx="13">
                  <c:v>35.53</c:v>
                </c:pt>
                <c:pt idx="14">
                  <c:v>39.805</c:v>
                </c:pt>
                <c:pt idx="15">
                  <c:v>38.284999999999997</c:v>
                </c:pt>
                <c:pt idx="16">
                  <c:v>27.2</c:v>
                </c:pt>
                <c:pt idx="17">
                  <c:v>39.49</c:v>
                </c:pt>
                <c:pt idx="18">
                  <c:v>38.28</c:v>
                </c:pt>
                <c:pt idx="19">
                  <c:v>31.6</c:v>
                </c:pt>
                <c:pt idx="20">
                  <c:v>25.46</c:v>
                </c:pt>
                <c:pt idx="21">
                  <c:v>30.114999999999998</c:v>
                </c:pt>
                <c:pt idx="22">
                  <c:v>27.94</c:v>
                </c:pt>
                <c:pt idx="23">
                  <c:v>30.8</c:v>
                </c:pt>
                <c:pt idx="24">
                  <c:v>28.594999999999999</c:v>
                </c:pt>
                <c:pt idx="25">
                  <c:v>49.06</c:v>
                </c:pt>
                <c:pt idx="26">
                  <c:v>27.17</c:v>
                </c:pt>
                <c:pt idx="27">
                  <c:v>28.785</c:v>
                </c:pt>
                <c:pt idx="28">
                  <c:v>37.4</c:v>
                </c:pt>
                <c:pt idx="29">
                  <c:v>26.504999999999999</c:v>
                </c:pt>
                <c:pt idx="30">
                  <c:v>28.785</c:v>
                </c:pt>
                <c:pt idx="31">
                  <c:v>28.05</c:v>
                </c:pt>
                <c:pt idx="32">
                  <c:v>34.1</c:v>
                </c:pt>
                <c:pt idx="33">
                  <c:v>36</c:v>
                </c:pt>
                <c:pt idx="34">
                  <c:v>29.7</c:v>
                </c:pt>
                <c:pt idx="35">
                  <c:v>41.47</c:v>
                </c:pt>
                <c:pt idx="36">
                  <c:v>30.3</c:v>
                </c:pt>
                <c:pt idx="37">
                  <c:v>38.28</c:v>
                </c:pt>
                <c:pt idx="38">
                  <c:v>31.57</c:v>
                </c:pt>
                <c:pt idx="39">
                  <c:v>26.2</c:v>
                </c:pt>
                <c:pt idx="40">
                  <c:v>25.74</c:v>
                </c:pt>
                <c:pt idx="41">
                  <c:v>34.43</c:v>
                </c:pt>
                <c:pt idx="42">
                  <c:v>32.799999999999997</c:v>
                </c:pt>
                <c:pt idx="43">
                  <c:v>39.33</c:v>
                </c:pt>
                <c:pt idx="44">
                  <c:v>26.4</c:v>
                </c:pt>
                <c:pt idx="45">
                  <c:v>31.8</c:v>
                </c:pt>
                <c:pt idx="46">
                  <c:v>33.25</c:v>
                </c:pt>
                <c:pt idx="47">
                  <c:v>38.06</c:v>
                </c:pt>
                <c:pt idx="48">
                  <c:v>41.91</c:v>
                </c:pt>
                <c:pt idx="49">
                  <c:v>26.73</c:v>
                </c:pt>
                <c:pt idx="50">
                  <c:v>38.06</c:v>
                </c:pt>
                <c:pt idx="51">
                  <c:v>35.86</c:v>
                </c:pt>
                <c:pt idx="52">
                  <c:v>40.15</c:v>
                </c:pt>
                <c:pt idx="53">
                  <c:v>25.2</c:v>
                </c:pt>
                <c:pt idx="54">
                  <c:v>31.2</c:v>
                </c:pt>
                <c:pt idx="55">
                  <c:v>33.4</c:v>
                </c:pt>
                <c:pt idx="56">
                  <c:v>28.82</c:v>
                </c:pt>
                <c:pt idx="57">
                  <c:v>34.865000000000002</c:v>
                </c:pt>
                <c:pt idx="58">
                  <c:v>26.6</c:v>
                </c:pt>
                <c:pt idx="59">
                  <c:v>35.86</c:v>
                </c:pt>
                <c:pt idx="60">
                  <c:v>33.25</c:v>
                </c:pt>
                <c:pt idx="61">
                  <c:v>32.774999999999999</c:v>
                </c:pt>
                <c:pt idx="62">
                  <c:v>40.945</c:v>
                </c:pt>
                <c:pt idx="63">
                  <c:v>27.2</c:v>
                </c:pt>
                <c:pt idx="64">
                  <c:v>36.700000000000003</c:v>
                </c:pt>
                <c:pt idx="65">
                  <c:v>28.785</c:v>
                </c:pt>
                <c:pt idx="66">
                  <c:v>34.5</c:v>
                </c:pt>
                <c:pt idx="67">
                  <c:v>25.74</c:v>
                </c:pt>
                <c:pt idx="68">
                  <c:v>27.6</c:v>
                </c:pt>
                <c:pt idx="69">
                  <c:v>27.55</c:v>
                </c:pt>
                <c:pt idx="70">
                  <c:v>36.765000000000001</c:v>
                </c:pt>
                <c:pt idx="71">
                  <c:v>25.6</c:v>
                </c:pt>
                <c:pt idx="72">
                  <c:v>27.7</c:v>
                </c:pt>
                <c:pt idx="73">
                  <c:v>35.244999999999997</c:v>
                </c:pt>
                <c:pt idx="74">
                  <c:v>38.28</c:v>
                </c:pt>
                <c:pt idx="75">
                  <c:v>27.6</c:v>
                </c:pt>
                <c:pt idx="76">
                  <c:v>41.91</c:v>
                </c:pt>
                <c:pt idx="77">
                  <c:v>33.33</c:v>
                </c:pt>
                <c:pt idx="78">
                  <c:v>33</c:v>
                </c:pt>
                <c:pt idx="79">
                  <c:v>34.4</c:v>
                </c:pt>
                <c:pt idx="80">
                  <c:v>39.049999999999997</c:v>
                </c:pt>
                <c:pt idx="81">
                  <c:v>31.02</c:v>
                </c:pt>
                <c:pt idx="82">
                  <c:v>38.17</c:v>
                </c:pt>
                <c:pt idx="83">
                  <c:v>34.1</c:v>
                </c:pt>
                <c:pt idx="84">
                  <c:v>30.59</c:v>
                </c:pt>
                <c:pt idx="85">
                  <c:v>29.164999999999999</c:v>
                </c:pt>
                <c:pt idx="86">
                  <c:v>33.1</c:v>
                </c:pt>
                <c:pt idx="87">
                  <c:v>26.9</c:v>
                </c:pt>
                <c:pt idx="88">
                  <c:v>30.5</c:v>
                </c:pt>
                <c:pt idx="89">
                  <c:v>31.73</c:v>
                </c:pt>
                <c:pt idx="90">
                  <c:v>29.45</c:v>
                </c:pt>
                <c:pt idx="91">
                  <c:v>43.01</c:v>
                </c:pt>
                <c:pt idx="92">
                  <c:v>33.1</c:v>
                </c:pt>
                <c:pt idx="93">
                  <c:v>29.64</c:v>
                </c:pt>
                <c:pt idx="94">
                  <c:v>29.6</c:v>
                </c:pt>
                <c:pt idx="95">
                  <c:v>37.4</c:v>
                </c:pt>
                <c:pt idx="96">
                  <c:v>39.6</c:v>
                </c:pt>
                <c:pt idx="97">
                  <c:v>25.934999999999999</c:v>
                </c:pt>
                <c:pt idx="98">
                  <c:v>32.67</c:v>
                </c:pt>
                <c:pt idx="99">
                  <c:v>30.114999999999998</c:v>
                </c:pt>
                <c:pt idx="100">
                  <c:v>29.8</c:v>
                </c:pt>
                <c:pt idx="101">
                  <c:v>33.344999999999999</c:v>
                </c:pt>
                <c:pt idx="102">
                  <c:v>36.85</c:v>
                </c:pt>
                <c:pt idx="103">
                  <c:v>32.56</c:v>
                </c:pt>
                <c:pt idx="104">
                  <c:v>31.35</c:v>
                </c:pt>
                <c:pt idx="105">
                  <c:v>31.065000000000001</c:v>
                </c:pt>
                <c:pt idx="106">
                  <c:v>28.7</c:v>
                </c:pt>
                <c:pt idx="107">
                  <c:v>32.9</c:v>
                </c:pt>
                <c:pt idx="108">
                  <c:v>25.08</c:v>
                </c:pt>
                <c:pt idx="109">
                  <c:v>25.08</c:v>
                </c:pt>
                <c:pt idx="110">
                  <c:v>43.4</c:v>
                </c:pt>
                <c:pt idx="111">
                  <c:v>27.93</c:v>
                </c:pt>
                <c:pt idx="112">
                  <c:v>39.200000000000003</c:v>
                </c:pt>
                <c:pt idx="113">
                  <c:v>26.03</c:v>
                </c:pt>
                <c:pt idx="114">
                  <c:v>25.27</c:v>
                </c:pt>
                <c:pt idx="115">
                  <c:v>28.7</c:v>
                </c:pt>
                <c:pt idx="116">
                  <c:v>33.659999999999997</c:v>
                </c:pt>
                <c:pt idx="117">
                  <c:v>30.4</c:v>
                </c:pt>
                <c:pt idx="118">
                  <c:v>35.700000000000003</c:v>
                </c:pt>
                <c:pt idx="119">
                  <c:v>30.875</c:v>
                </c:pt>
                <c:pt idx="120">
                  <c:v>27.36</c:v>
                </c:pt>
                <c:pt idx="121">
                  <c:v>44.22</c:v>
                </c:pt>
                <c:pt idx="122">
                  <c:v>33.914999999999999</c:v>
                </c:pt>
                <c:pt idx="123">
                  <c:v>37.729999999999997</c:v>
                </c:pt>
                <c:pt idx="124">
                  <c:v>33.880000000000003</c:v>
                </c:pt>
                <c:pt idx="125">
                  <c:v>25.46</c:v>
                </c:pt>
                <c:pt idx="126">
                  <c:v>31.73</c:v>
                </c:pt>
                <c:pt idx="127">
                  <c:v>36.19</c:v>
                </c:pt>
                <c:pt idx="128">
                  <c:v>40.479999999999997</c:v>
                </c:pt>
                <c:pt idx="129">
                  <c:v>31.35</c:v>
                </c:pt>
                <c:pt idx="130">
                  <c:v>36.299999999999997</c:v>
                </c:pt>
                <c:pt idx="131">
                  <c:v>35.435000000000002</c:v>
                </c:pt>
                <c:pt idx="132">
                  <c:v>28.594999999999999</c:v>
                </c:pt>
                <c:pt idx="133">
                  <c:v>30.8</c:v>
                </c:pt>
                <c:pt idx="134">
                  <c:v>28.93</c:v>
                </c:pt>
                <c:pt idx="135">
                  <c:v>41.325000000000003</c:v>
                </c:pt>
                <c:pt idx="136">
                  <c:v>34.21</c:v>
                </c:pt>
                <c:pt idx="137">
                  <c:v>32.68</c:v>
                </c:pt>
                <c:pt idx="138">
                  <c:v>30.5</c:v>
                </c:pt>
                <c:pt idx="139">
                  <c:v>29.1</c:v>
                </c:pt>
                <c:pt idx="140">
                  <c:v>26.84</c:v>
                </c:pt>
                <c:pt idx="141">
                  <c:v>35.909999999999997</c:v>
                </c:pt>
                <c:pt idx="142">
                  <c:v>29</c:v>
                </c:pt>
                <c:pt idx="143">
                  <c:v>40.26</c:v>
                </c:pt>
                <c:pt idx="144">
                  <c:v>39.159999999999997</c:v>
                </c:pt>
                <c:pt idx="145">
                  <c:v>25.3</c:v>
                </c:pt>
                <c:pt idx="146">
                  <c:v>34.1</c:v>
                </c:pt>
                <c:pt idx="147">
                  <c:v>25.175000000000001</c:v>
                </c:pt>
                <c:pt idx="148">
                  <c:v>33.155000000000001</c:v>
                </c:pt>
                <c:pt idx="149">
                  <c:v>33</c:v>
                </c:pt>
                <c:pt idx="150">
                  <c:v>28.594999999999999</c:v>
                </c:pt>
                <c:pt idx="151">
                  <c:v>37.1</c:v>
                </c:pt>
                <c:pt idx="152">
                  <c:v>38</c:v>
                </c:pt>
                <c:pt idx="153">
                  <c:v>29.3</c:v>
                </c:pt>
                <c:pt idx="154">
                  <c:v>35.53</c:v>
                </c:pt>
                <c:pt idx="155">
                  <c:v>38.19</c:v>
                </c:pt>
                <c:pt idx="156">
                  <c:v>33.914999999999999</c:v>
                </c:pt>
                <c:pt idx="157">
                  <c:v>28.5</c:v>
                </c:pt>
                <c:pt idx="158">
                  <c:v>32.965000000000003</c:v>
                </c:pt>
                <c:pt idx="159">
                  <c:v>31.13</c:v>
                </c:pt>
                <c:pt idx="160">
                  <c:v>35.200000000000003</c:v>
                </c:pt>
                <c:pt idx="161">
                  <c:v>33.659999999999997</c:v>
                </c:pt>
                <c:pt idx="162">
                  <c:v>31.16</c:v>
                </c:pt>
                <c:pt idx="163">
                  <c:v>29.7</c:v>
                </c:pt>
                <c:pt idx="164">
                  <c:v>31.02</c:v>
                </c:pt>
                <c:pt idx="165">
                  <c:v>41.69</c:v>
                </c:pt>
                <c:pt idx="166">
                  <c:v>27.36</c:v>
                </c:pt>
                <c:pt idx="167">
                  <c:v>34.869999999999997</c:v>
                </c:pt>
                <c:pt idx="168">
                  <c:v>44.744999999999997</c:v>
                </c:pt>
                <c:pt idx="169">
                  <c:v>41.47</c:v>
                </c:pt>
                <c:pt idx="170">
                  <c:v>27.74</c:v>
                </c:pt>
                <c:pt idx="171">
                  <c:v>40.47</c:v>
                </c:pt>
                <c:pt idx="172">
                  <c:v>28.9</c:v>
                </c:pt>
                <c:pt idx="173">
                  <c:v>40.659999999999997</c:v>
                </c:pt>
                <c:pt idx="174">
                  <c:v>37.4</c:v>
                </c:pt>
                <c:pt idx="175">
                  <c:v>35.4</c:v>
                </c:pt>
                <c:pt idx="176">
                  <c:v>40.28</c:v>
                </c:pt>
                <c:pt idx="177">
                  <c:v>26.62</c:v>
                </c:pt>
                <c:pt idx="178">
                  <c:v>26.03</c:v>
                </c:pt>
                <c:pt idx="179">
                  <c:v>39.700000000000003</c:v>
                </c:pt>
                <c:pt idx="180">
                  <c:v>36.479999999999997</c:v>
                </c:pt>
                <c:pt idx="181">
                  <c:v>39.805</c:v>
                </c:pt>
                <c:pt idx="182">
                  <c:v>41.14</c:v>
                </c:pt>
                <c:pt idx="183">
                  <c:v>36.954999999999998</c:v>
                </c:pt>
                <c:pt idx="184">
                  <c:v>29.92</c:v>
                </c:pt>
                <c:pt idx="185">
                  <c:v>41.8</c:v>
                </c:pt>
                <c:pt idx="186">
                  <c:v>27.6</c:v>
                </c:pt>
                <c:pt idx="187">
                  <c:v>33.1</c:v>
                </c:pt>
                <c:pt idx="188">
                  <c:v>35.97</c:v>
                </c:pt>
                <c:pt idx="189">
                  <c:v>26.51</c:v>
                </c:pt>
                <c:pt idx="190">
                  <c:v>30.14</c:v>
                </c:pt>
                <c:pt idx="191">
                  <c:v>31.46</c:v>
                </c:pt>
                <c:pt idx="192">
                  <c:v>31.13</c:v>
                </c:pt>
                <c:pt idx="193">
                  <c:v>33.1</c:v>
                </c:pt>
                <c:pt idx="194">
                  <c:v>31.5</c:v>
                </c:pt>
                <c:pt idx="195">
                  <c:v>28.31</c:v>
                </c:pt>
                <c:pt idx="196">
                  <c:v>31.1</c:v>
                </c:pt>
                <c:pt idx="197">
                  <c:v>30.495000000000001</c:v>
                </c:pt>
                <c:pt idx="198">
                  <c:v>29.6</c:v>
                </c:pt>
                <c:pt idx="199">
                  <c:v>28.1</c:v>
                </c:pt>
                <c:pt idx="200">
                  <c:v>25.4</c:v>
                </c:pt>
                <c:pt idx="201">
                  <c:v>37.29</c:v>
                </c:pt>
                <c:pt idx="202">
                  <c:v>36.200000000000003</c:v>
                </c:pt>
                <c:pt idx="203">
                  <c:v>39.5</c:v>
                </c:pt>
                <c:pt idx="204">
                  <c:v>32.11</c:v>
                </c:pt>
                <c:pt idx="205">
                  <c:v>44</c:v>
                </c:pt>
                <c:pt idx="206">
                  <c:v>40.26</c:v>
                </c:pt>
                <c:pt idx="207">
                  <c:v>36.85</c:v>
                </c:pt>
                <c:pt idx="208">
                  <c:v>35.1</c:v>
                </c:pt>
                <c:pt idx="209">
                  <c:v>33.99</c:v>
                </c:pt>
                <c:pt idx="210">
                  <c:v>28.2</c:v>
                </c:pt>
                <c:pt idx="211">
                  <c:v>25</c:v>
                </c:pt>
                <c:pt idx="212">
                  <c:v>33.200000000000003</c:v>
                </c:pt>
                <c:pt idx="213">
                  <c:v>39.159999999999997</c:v>
                </c:pt>
                <c:pt idx="214">
                  <c:v>35.299999999999997</c:v>
                </c:pt>
                <c:pt idx="215">
                  <c:v>27.5</c:v>
                </c:pt>
                <c:pt idx="216">
                  <c:v>29.48</c:v>
                </c:pt>
                <c:pt idx="217">
                  <c:v>40.185000000000002</c:v>
                </c:pt>
                <c:pt idx="218">
                  <c:v>39.93</c:v>
                </c:pt>
                <c:pt idx="219">
                  <c:v>25.9</c:v>
                </c:pt>
                <c:pt idx="220">
                  <c:v>40.5</c:v>
                </c:pt>
                <c:pt idx="221">
                  <c:v>35.42</c:v>
                </c:pt>
                <c:pt idx="222">
                  <c:v>40.15</c:v>
                </c:pt>
                <c:pt idx="223">
                  <c:v>29.92</c:v>
                </c:pt>
                <c:pt idx="224">
                  <c:v>34.674999999999997</c:v>
                </c:pt>
                <c:pt idx="225">
                  <c:v>36.85</c:v>
                </c:pt>
                <c:pt idx="226">
                  <c:v>25.8</c:v>
                </c:pt>
                <c:pt idx="227">
                  <c:v>29.6</c:v>
                </c:pt>
                <c:pt idx="228">
                  <c:v>27.6</c:v>
                </c:pt>
                <c:pt idx="229">
                  <c:v>37</c:v>
                </c:pt>
                <c:pt idx="230">
                  <c:v>34.6</c:v>
                </c:pt>
                <c:pt idx="231">
                  <c:v>31.6</c:v>
                </c:pt>
                <c:pt idx="232">
                  <c:v>27.93</c:v>
                </c:pt>
                <c:pt idx="233">
                  <c:v>28.88</c:v>
                </c:pt>
                <c:pt idx="234">
                  <c:v>25.8</c:v>
                </c:pt>
                <c:pt idx="235">
                  <c:v>25.08</c:v>
                </c:pt>
                <c:pt idx="236">
                  <c:v>26.41</c:v>
                </c:pt>
                <c:pt idx="237">
                  <c:v>28.9</c:v>
                </c:pt>
                <c:pt idx="238">
                  <c:v>31.79</c:v>
                </c:pt>
                <c:pt idx="239">
                  <c:v>39.49</c:v>
                </c:pt>
                <c:pt idx="240">
                  <c:v>32.01</c:v>
                </c:pt>
                <c:pt idx="241">
                  <c:v>42.655000000000001</c:v>
                </c:pt>
                <c:pt idx="242">
                  <c:v>31.445</c:v>
                </c:pt>
                <c:pt idx="243">
                  <c:v>26.03</c:v>
                </c:pt>
                <c:pt idx="244">
                  <c:v>28.975000000000001</c:v>
                </c:pt>
                <c:pt idx="245">
                  <c:v>29.83</c:v>
                </c:pt>
                <c:pt idx="246">
                  <c:v>33.770000000000003</c:v>
                </c:pt>
                <c:pt idx="247">
                  <c:v>30.875</c:v>
                </c:pt>
                <c:pt idx="248">
                  <c:v>36.08</c:v>
                </c:pt>
                <c:pt idx="249">
                  <c:v>29.8</c:v>
                </c:pt>
                <c:pt idx="250">
                  <c:v>31.24</c:v>
                </c:pt>
                <c:pt idx="251">
                  <c:v>29.9</c:v>
                </c:pt>
                <c:pt idx="252">
                  <c:v>40.28</c:v>
                </c:pt>
                <c:pt idx="253">
                  <c:v>30.25</c:v>
                </c:pt>
                <c:pt idx="254">
                  <c:v>34.1</c:v>
                </c:pt>
                <c:pt idx="255">
                  <c:v>30.305</c:v>
                </c:pt>
                <c:pt idx="256">
                  <c:v>30.59</c:v>
                </c:pt>
                <c:pt idx="257">
                  <c:v>41.1</c:v>
                </c:pt>
                <c:pt idx="258">
                  <c:v>28.215</c:v>
                </c:pt>
                <c:pt idx="259">
                  <c:v>26.125</c:v>
                </c:pt>
                <c:pt idx="260">
                  <c:v>40.369999999999997</c:v>
                </c:pt>
                <c:pt idx="261">
                  <c:v>41.91</c:v>
                </c:pt>
                <c:pt idx="262">
                  <c:v>27.1</c:v>
                </c:pt>
                <c:pt idx="263">
                  <c:v>34.865000000000002</c:v>
                </c:pt>
                <c:pt idx="264">
                  <c:v>30.3</c:v>
                </c:pt>
                <c:pt idx="265">
                  <c:v>28</c:v>
                </c:pt>
                <c:pt idx="266">
                  <c:v>33.549999999999997</c:v>
                </c:pt>
                <c:pt idx="267">
                  <c:v>39.14</c:v>
                </c:pt>
                <c:pt idx="268">
                  <c:v>25.08</c:v>
                </c:pt>
                <c:pt idx="269">
                  <c:v>25.3</c:v>
                </c:pt>
                <c:pt idx="270">
                  <c:v>34.43</c:v>
                </c:pt>
                <c:pt idx="271">
                  <c:v>30.305</c:v>
                </c:pt>
                <c:pt idx="272">
                  <c:v>33.11</c:v>
                </c:pt>
                <c:pt idx="273">
                  <c:v>33.33</c:v>
                </c:pt>
                <c:pt idx="274">
                  <c:v>39.82</c:v>
                </c:pt>
                <c:pt idx="275">
                  <c:v>27.72</c:v>
                </c:pt>
                <c:pt idx="276">
                  <c:v>37.9</c:v>
                </c:pt>
                <c:pt idx="277">
                  <c:v>30.5</c:v>
                </c:pt>
                <c:pt idx="278">
                  <c:v>33.299999999999997</c:v>
                </c:pt>
                <c:pt idx="279">
                  <c:v>30.4</c:v>
                </c:pt>
                <c:pt idx="280">
                  <c:v>33.33</c:v>
                </c:pt>
                <c:pt idx="281">
                  <c:v>25.175000000000001</c:v>
                </c:pt>
                <c:pt idx="282">
                  <c:v>26.125</c:v>
                </c:pt>
                <c:pt idx="283">
                  <c:v>27.72</c:v>
                </c:pt>
                <c:pt idx="284">
                  <c:v>53.13</c:v>
                </c:pt>
                <c:pt idx="285">
                  <c:v>38.83</c:v>
                </c:pt>
                <c:pt idx="286">
                  <c:v>33.534999999999997</c:v>
                </c:pt>
                <c:pt idx="287">
                  <c:v>32.869999999999997</c:v>
                </c:pt>
                <c:pt idx="288">
                  <c:v>33.4</c:v>
                </c:pt>
                <c:pt idx="289">
                  <c:v>31.92</c:v>
                </c:pt>
                <c:pt idx="290">
                  <c:v>36.85</c:v>
                </c:pt>
                <c:pt idx="291">
                  <c:v>25.8</c:v>
                </c:pt>
                <c:pt idx="292">
                  <c:v>28.88</c:v>
                </c:pt>
                <c:pt idx="293">
                  <c:v>25.84</c:v>
                </c:pt>
                <c:pt idx="294">
                  <c:v>28.31</c:v>
                </c:pt>
                <c:pt idx="295">
                  <c:v>34.770000000000003</c:v>
                </c:pt>
                <c:pt idx="296">
                  <c:v>34.01</c:v>
                </c:pt>
                <c:pt idx="297">
                  <c:v>32.965000000000003</c:v>
                </c:pt>
                <c:pt idx="298">
                  <c:v>27.74</c:v>
                </c:pt>
                <c:pt idx="299">
                  <c:v>26.98</c:v>
                </c:pt>
                <c:pt idx="300">
                  <c:v>35.72</c:v>
                </c:pt>
                <c:pt idx="301">
                  <c:v>28.975000000000001</c:v>
                </c:pt>
                <c:pt idx="302">
                  <c:v>25.555</c:v>
                </c:pt>
                <c:pt idx="303">
                  <c:v>25.175000000000001</c:v>
                </c:pt>
                <c:pt idx="304">
                  <c:v>39.520000000000003</c:v>
                </c:pt>
                <c:pt idx="305">
                  <c:v>29.64</c:v>
                </c:pt>
                <c:pt idx="306">
                  <c:v>33.344999999999999</c:v>
                </c:pt>
                <c:pt idx="307">
                  <c:v>28.594999999999999</c:v>
                </c:pt>
                <c:pt idx="308">
                  <c:v>26.41</c:v>
                </c:pt>
                <c:pt idx="309">
                  <c:v>30.59</c:v>
                </c:pt>
                <c:pt idx="310">
                  <c:v>32.11</c:v>
                </c:pt>
                <c:pt idx="311">
                  <c:v>26.6</c:v>
                </c:pt>
                <c:pt idx="312">
                  <c:v>30.02</c:v>
                </c:pt>
                <c:pt idx="313">
                  <c:v>27.55</c:v>
                </c:pt>
                <c:pt idx="314">
                  <c:v>26.22</c:v>
                </c:pt>
                <c:pt idx="315">
                  <c:v>32.204999999999998</c:v>
                </c:pt>
                <c:pt idx="316">
                  <c:v>27.645</c:v>
                </c:pt>
                <c:pt idx="317">
                  <c:v>31.16</c:v>
                </c:pt>
                <c:pt idx="318">
                  <c:v>30.02</c:v>
                </c:pt>
                <c:pt idx="319">
                  <c:v>27.835000000000001</c:v>
                </c:pt>
                <c:pt idx="320">
                  <c:v>37.43</c:v>
                </c:pt>
                <c:pt idx="321">
                  <c:v>32.965000000000003</c:v>
                </c:pt>
                <c:pt idx="322">
                  <c:v>35.15</c:v>
                </c:pt>
                <c:pt idx="323">
                  <c:v>25.65</c:v>
                </c:pt>
                <c:pt idx="324">
                  <c:v>29.734999999999999</c:v>
                </c:pt>
                <c:pt idx="325">
                  <c:v>30.495000000000001</c:v>
                </c:pt>
                <c:pt idx="326">
                  <c:v>25.175000000000001</c:v>
                </c:pt>
                <c:pt idx="327">
                  <c:v>35.625</c:v>
                </c:pt>
                <c:pt idx="328">
                  <c:v>30.21</c:v>
                </c:pt>
                <c:pt idx="329">
                  <c:v>35.53</c:v>
                </c:pt>
                <c:pt idx="330">
                  <c:v>30.495000000000001</c:v>
                </c:pt>
                <c:pt idx="331">
                  <c:v>27.17</c:v>
                </c:pt>
                <c:pt idx="332">
                  <c:v>30.59</c:v>
                </c:pt>
                <c:pt idx="333">
                  <c:v>31.635000000000002</c:v>
                </c:pt>
                <c:pt idx="334">
                  <c:v>28.785</c:v>
                </c:pt>
                <c:pt idx="335">
                  <c:v>26.03</c:v>
                </c:pt>
                <c:pt idx="336">
                  <c:v>40.185000000000002</c:v>
                </c:pt>
                <c:pt idx="337">
                  <c:v>33.725000000000001</c:v>
                </c:pt>
                <c:pt idx="338">
                  <c:v>33.44</c:v>
                </c:pt>
                <c:pt idx="339">
                  <c:v>26.41</c:v>
                </c:pt>
                <c:pt idx="340">
                  <c:v>30.875</c:v>
                </c:pt>
                <c:pt idx="341">
                  <c:v>28.975000000000001</c:v>
                </c:pt>
                <c:pt idx="342">
                  <c:v>37.905000000000001</c:v>
                </c:pt>
                <c:pt idx="343">
                  <c:v>31.824999999999999</c:v>
                </c:pt>
                <c:pt idx="344">
                  <c:v>28.88</c:v>
                </c:pt>
                <c:pt idx="345">
                  <c:v>36.86</c:v>
                </c:pt>
                <c:pt idx="346">
                  <c:v>35.814999999999998</c:v>
                </c:pt>
                <c:pt idx="347">
                  <c:v>36.575000000000003</c:v>
                </c:pt>
                <c:pt idx="348">
                  <c:v>25.84</c:v>
                </c:pt>
                <c:pt idx="349">
                  <c:v>34.39</c:v>
                </c:pt>
                <c:pt idx="350">
                  <c:v>31.35</c:v>
                </c:pt>
                <c:pt idx="351">
                  <c:v>32.774999999999999</c:v>
                </c:pt>
                <c:pt idx="352">
                  <c:v>28.12</c:v>
                </c:pt>
                <c:pt idx="353">
                  <c:v>30.02</c:v>
                </c:pt>
                <c:pt idx="354">
                  <c:v>35.814999999999998</c:v>
                </c:pt>
                <c:pt idx="355">
                  <c:v>31.254999999999999</c:v>
                </c:pt>
                <c:pt idx="356">
                  <c:v>26.885000000000002</c:v>
                </c:pt>
                <c:pt idx="357">
                  <c:v>25.46</c:v>
                </c:pt>
                <c:pt idx="358">
                  <c:v>38.380000000000003</c:v>
                </c:pt>
                <c:pt idx="359">
                  <c:v>27.645</c:v>
                </c:pt>
                <c:pt idx="360">
                  <c:v>31.254999999999999</c:v>
                </c:pt>
                <c:pt idx="361">
                  <c:v>31.54</c:v>
                </c:pt>
                <c:pt idx="362">
                  <c:v>29.925000000000001</c:v>
                </c:pt>
                <c:pt idx="363">
                  <c:v>25.08</c:v>
                </c:pt>
                <c:pt idx="364">
                  <c:v>33.82</c:v>
                </c:pt>
                <c:pt idx="365">
                  <c:v>31.92</c:v>
                </c:pt>
                <c:pt idx="366">
                  <c:v>36.479999999999997</c:v>
                </c:pt>
                <c:pt idx="367">
                  <c:v>29.925000000000001</c:v>
                </c:pt>
                <c:pt idx="368">
                  <c:v>32.68</c:v>
                </c:pt>
                <c:pt idx="369">
                  <c:v>36.575000000000003</c:v>
                </c:pt>
                <c:pt idx="370">
                  <c:v>32.11</c:v>
                </c:pt>
                <c:pt idx="371">
                  <c:v>31.065000000000001</c:v>
                </c:pt>
                <c:pt idx="372">
                  <c:v>28.215</c:v>
                </c:pt>
                <c:pt idx="373">
                  <c:v>34.484999999999999</c:v>
                </c:pt>
                <c:pt idx="374">
                  <c:v>29.734999999999999</c:v>
                </c:pt>
                <c:pt idx="375">
                  <c:v>26.695</c:v>
                </c:pt>
                <c:pt idx="376">
                  <c:v>25.934999999999999</c:v>
                </c:pt>
                <c:pt idx="377">
                  <c:v>26.315000000000001</c:v>
                </c:pt>
                <c:pt idx="378">
                  <c:v>33.630000000000003</c:v>
                </c:pt>
                <c:pt idx="379">
                  <c:v>37.43</c:v>
                </c:pt>
                <c:pt idx="380">
                  <c:v>31.824999999999999</c:v>
                </c:pt>
                <c:pt idx="381">
                  <c:v>26.6</c:v>
                </c:pt>
                <c:pt idx="382">
                  <c:v>36.195</c:v>
                </c:pt>
                <c:pt idx="383">
                  <c:v>28.88</c:v>
                </c:pt>
                <c:pt idx="384">
                  <c:v>25.27</c:v>
                </c:pt>
                <c:pt idx="385">
                  <c:v>27.55</c:v>
                </c:pt>
                <c:pt idx="386">
                  <c:v>28.594999999999999</c:v>
                </c:pt>
                <c:pt idx="387">
                  <c:v>32.68</c:v>
                </c:pt>
                <c:pt idx="388">
                  <c:v>31.16</c:v>
                </c:pt>
                <c:pt idx="389">
                  <c:v>31.35</c:v>
                </c:pt>
                <c:pt idx="390">
                  <c:v>40.564999999999998</c:v>
                </c:pt>
                <c:pt idx="391">
                  <c:v>26.22</c:v>
                </c:pt>
                <c:pt idx="392">
                  <c:v>32.395000000000003</c:v>
                </c:pt>
                <c:pt idx="393">
                  <c:v>26.41</c:v>
                </c:pt>
                <c:pt idx="394">
                  <c:v>29.545000000000002</c:v>
                </c:pt>
                <c:pt idx="395">
                  <c:v>28.405000000000001</c:v>
                </c:pt>
                <c:pt idx="396">
                  <c:v>34.770000000000003</c:v>
                </c:pt>
                <c:pt idx="397">
                  <c:v>30.114999999999998</c:v>
                </c:pt>
                <c:pt idx="398">
                  <c:v>41.42</c:v>
                </c:pt>
                <c:pt idx="399">
                  <c:v>33.82</c:v>
                </c:pt>
                <c:pt idx="400">
                  <c:v>27.36</c:v>
                </c:pt>
                <c:pt idx="401">
                  <c:v>33.630000000000003</c:v>
                </c:pt>
                <c:pt idx="402">
                  <c:v>25.555</c:v>
                </c:pt>
                <c:pt idx="403">
                  <c:v>28.31</c:v>
                </c:pt>
                <c:pt idx="404">
                  <c:v>28.405000000000001</c:v>
                </c:pt>
                <c:pt idx="405">
                  <c:v>26.79</c:v>
                </c:pt>
                <c:pt idx="406">
                  <c:v>36.67</c:v>
                </c:pt>
                <c:pt idx="407">
                  <c:v>39.615000000000002</c:v>
                </c:pt>
                <c:pt idx="408">
                  <c:v>25.364999999999998</c:v>
                </c:pt>
                <c:pt idx="409">
                  <c:v>27.645</c:v>
                </c:pt>
                <c:pt idx="410">
                  <c:v>32.299999999999997</c:v>
                </c:pt>
                <c:pt idx="411">
                  <c:v>36.954999999999998</c:v>
                </c:pt>
                <c:pt idx="412">
                  <c:v>33.82</c:v>
                </c:pt>
                <c:pt idx="413">
                  <c:v>27.835000000000001</c:v>
                </c:pt>
                <c:pt idx="414">
                  <c:v>35.814999999999998</c:v>
                </c:pt>
                <c:pt idx="415">
                  <c:v>34.58</c:v>
                </c:pt>
                <c:pt idx="416">
                  <c:v>28.31</c:v>
                </c:pt>
                <c:pt idx="417">
                  <c:v>34.104999999999997</c:v>
                </c:pt>
                <c:pt idx="418">
                  <c:v>29.355</c:v>
                </c:pt>
                <c:pt idx="419">
                  <c:v>30.875</c:v>
                </c:pt>
                <c:pt idx="420">
                  <c:v>31.254999999999999</c:v>
                </c:pt>
                <c:pt idx="421">
                  <c:v>27.645</c:v>
                </c:pt>
                <c:pt idx="422">
                  <c:v>33.914999999999999</c:v>
                </c:pt>
                <c:pt idx="423">
                  <c:v>25.745000000000001</c:v>
                </c:pt>
                <c:pt idx="424">
                  <c:v>26.315000000000001</c:v>
                </c:pt>
                <c:pt idx="425">
                  <c:v>25.934999999999999</c:v>
                </c:pt>
                <c:pt idx="426">
                  <c:v>30.78</c:v>
                </c:pt>
                <c:pt idx="427">
                  <c:v>32.4</c:v>
                </c:pt>
                <c:pt idx="428">
                  <c:v>37.049999999999997</c:v>
                </c:pt>
                <c:pt idx="429">
                  <c:v>26.885000000000002</c:v>
                </c:pt>
                <c:pt idx="430">
                  <c:v>27.5</c:v>
                </c:pt>
                <c:pt idx="431">
                  <c:v>28.4</c:v>
                </c:pt>
                <c:pt idx="432">
                  <c:v>32.49</c:v>
                </c:pt>
                <c:pt idx="433">
                  <c:v>28.4</c:v>
                </c:pt>
                <c:pt idx="434">
                  <c:v>25.46</c:v>
                </c:pt>
                <c:pt idx="435">
                  <c:v>39.6</c:v>
                </c:pt>
                <c:pt idx="436">
                  <c:v>34.799999999999997</c:v>
                </c:pt>
                <c:pt idx="437">
                  <c:v>29.2</c:v>
                </c:pt>
                <c:pt idx="438">
                  <c:v>32.200000000000003</c:v>
                </c:pt>
                <c:pt idx="439">
                  <c:v>28.88</c:v>
                </c:pt>
                <c:pt idx="440">
                  <c:v>41.23</c:v>
                </c:pt>
                <c:pt idx="441">
                  <c:v>33</c:v>
                </c:pt>
                <c:pt idx="442">
                  <c:v>33.700000000000003</c:v>
                </c:pt>
                <c:pt idx="443">
                  <c:v>31.635000000000002</c:v>
                </c:pt>
                <c:pt idx="444">
                  <c:v>27.5</c:v>
                </c:pt>
                <c:pt idx="445">
                  <c:v>26.8</c:v>
                </c:pt>
                <c:pt idx="446">
                  <c:v>28.975000000000001</c:v>
                </c:pt>
                <c:pt idx="447">
                  <c:v>30.2</c:v>
                </c:pt>
                <c:pt idx="448">
                  <c:v>25.84</c:v>
                </c:pt>
                <c:pt idx="449">
                  <c:v>27.454999999999998</c:v>
                </c:pt>
                <c:pt idx="450">
                  <c:v>27.645</c:v>
                </c:pt>
                <c:pt idx="451">
                  <c:v>32.395000000000003</c:v>
                </c:pt>
                <c:pt idx="452">
                  <c:v>29.64</c:v>
                </c:pt>
                <c:pt idx="453">
                  <c:v>37.335000000000001</c:v>
                </c:pt>
                <c:pt idx="454">
                  <c:v>34.104999999999997</c:v>
                </c:pt>
                <c:pt idx="455">
                  <c:v>33.344999999999999</c:v>
                </c:pt>
                <c:pt idx="456">
                  <c:v>30.5</c:v>
                </c:pt>
                <c:pt idx="457">
                  <c:v>26.4</c:v>
                </c:pt>
                <c:pt idx="458">
                  <c:v>30.78</c:v>
                </c:pt>
                <c:pt idx="459">
                  <c:v>33.155000000000001</c:v>
                </c:pt>
                <c:pt idx="460">
                  <c:v>31.445</c:v>
                </c:pt>
                <c:pt idx="461">
                  <c:v>31.35</c:v>
                </c:pt>
                <c:pt idx="462">
                  <c:v>27.265000000000001</c:v>
                </c:pt>
                <c:pt idx="463">
                  <c:v>38.6</c:v>
                </c:pt>
                <c:pt idx="464">
                  <c:v>28.7</c:v>
                </c:pt>
                <c:pt idx="465">
                  <c:v>39.5</c:v>
                </c:pt>
                <c:pt idx="466">
                  <c:v>32.11</c:v>
                </c:pt>
                <c:pt idx="467">
                  <c:v>31</c:v>
                </c:pt>
                <c:pt idx="468">
                  <c:v>25.8</c:v>
                </c:pt>
                <c:pt idx="469">
                  <c:v>39.424999999999997</c:v>
                </c:pt>
                <c:pt idx="470">
                  <c:v>28.024999999999999</c:v>
                </c:pt>
                <c:pt idx="471">
                  <c:v>33.44</c:v>
                </c:pt>
                <c:pt idx="472">
                  <c:v>36.86</c:v>
                </c:pt>
                <c:pt idx="473">
                  <c:v>30.2</c:v>
                </c:pt>
                <c:pt idx="474">
                  <c:v>25.46</c:v>
                </c:pt>
                <c:pt idx="475">
                  <c:v>33.725000000000001</c:v>
                </c:pt>
                <c:pt idx="476">
                  <c:v>33.25</c:v>
                </c:pt>
                <c:pt idx="477">
                  <c:v>31.4</c:v>
                </c:pt>
                <c:pt idx="478">
                  <c:v>36.1</c:v>
                </c:pt>
                <c:pt idx="479">
                  <c:v>39.700000000000003</c:v>
                </c:pt>
                <c:pt idx="480">
                  <c:v>42.4</c:v>
                </c:pt>
                <c:pt idx="481">
                  <c:v>35.909999999999997</c:v>
                </c:pt>
                <c:pt idx="482">
                  <c:v>31.54</c:v>
                </c:pt>
                <c:pt idx="483">
                  <c:v>28.7</c:v>
                </c:pt>
                <c:pt idx="484">
                  <c:v>36.200000000000003</c:v>
                </c:pt>
                <c:pt idx="485">
                  <c:v>34.799999999999997</c:v>
                </c:pt>
                <c:pt idx="486">
                  <c:v>27.074999999999999</c:v>
                </c:pt>
                <c:pt idx="487">
                  <c:v>27.265000000000001</c:v>
                </c:pt>
                <c:pt idx="488">
                  <c:v>36</c:v>
                </c:pt>
                <c:pt idx="489">
                  <c:v>35.200000000000003</c:v>
                </c:pt>
                <c:pt idx="490">
                  <c:v>32.299999999999997</c:v>
                </c:pt>
                <c:pt idx="491">
                  <c:v>29</c:v>
                </c:pt>
                <c:pt idx="492">
                  <c:v>25.84</c:v>
                </c:pt>
                <c:pt idx="493">
                  <c:v>33.700000000000003</c:v>
                </c:pt>
                <c:pt idx="494">
                  <c:v>34.200000000000003</c:v>
                </c:pt>
                <c:pt idx="495">
                  <c:v>43.7</c:v>
                </c:pt>
                <c:pt idx="496">
                  <c:v>30.1</c:v>
                </c:pt>
                <c:pt idx="497">
                  <c:v>27.1</c:v>
                </c:pt>
                <c:pt idx="498">
                  <c:v>28.8</c:v>
                </c:pt>
                <c:pt idx="499">
                  <c:v>27.5</c:v>
                </c:pt>
                <c:pt idx="500">
                  <c:v>31</c:v>
                </c:pt>
                <c:pt idx="501">
                  <c:v>32.5</c:v>
                </c:pt>
                <c:pt idx="502">
                  <c:v>35.799999999999997</c:v>
                </c:pt>
                <c:pt idx="503">
                  <c:v>27.1</c:v>
                </c:pt>
                <c:pt idx="504">
                  <c:v>25.46</c:v>
                </c:pt>
                <c:pt idx="505">
                  <c:v>30.59</c:v>
                </c:pt>
                <c:pt idx="506">
                  <c:v>25.8</c:v>
                </c:pt>
                <c:pt idx="507">
                  <c:v>27.74</c:v>
                </c:pt>
                <c:pt idx="508">
                  <c:v>35.244999999999997</c:v>
                </c:pt>
                <c:pt idx="509">
                  <c:v>29.83</c:v>
                </c:pt>
                <c:pt idx="510">
                  <c:v>25.3</c:v>
                </c:pt>
                <c:pt idx="511">
                  <c:v>32</c:v>
                </c:pt>
                <c:pt idx="512">
                  <c:v>31.5</c:v>
                </c:pt>
                <c:pt idx="513">
                  <c:v>30</c:v>
                </c:pt>
                <c:pt idx="514">
                  <c:v>32.299999999999997</c:v>
                </c:pt>
                <c:pt idx="515">
                  <c:v>32.395000000000003</c:v>
                </c:pt>
                <c:pt idx="516">
                  <c:v>32.799999999999997</c:v>
                </c:pt>
                <c:pt idx="517">
                  <c:v>25</c:v>
                </c:pt>
                <c:pt idx="518">
                  <c:v>27.4</c:v>
                </c:pt>
                <c:pt idx="519">
                  <c:v>41.325000000000003</c:v>
                </c:pt>
                <c:pt idx="520">
                  <c:v>27.36</c:v>
                </c:pt>
                <c:pt idx="521">
                  <c:v>32.395000000000003</c:v>
                </c:pt>
                <c:pt idx="522">
                  <c:v>32.299999999999997</c:v>
                </c:pt>
                <c:pt idx="523">
                  <c:v>37.1</c:v>
                </c:pt>
                <c:pt idx="524">
                  <c:v>37.1</c:v>
                </c:pt>
                <c:pt idx="525">
                  <c:v>29.9</c:v>
                </c:pt>
                <c:pt idx="526">
                  <c:v>25.9</c:v>
                </c:pt>
                <c:pt idx="527">
                  <c:v>42.9</c:v>
                </c:pt>
                <c:pt idx="528">
                  <c:v>28.31</c:v>
                </c:pt>
                <c:pt idx="529">
                  <c:v>33.770000000000003</c:v>
                </c:pt>
                <c:pt idx="530">
                  <c:v>33.44</c:v>
                </c:pt>
                <c:pt idx="531">
                  <c:v>32.01</c:v>
                </c:pt>
                <c:pt idx="532">
                  <c:v>29.59</c:v>
                </c:pt>
                <c:pt idx="533">
                  <c:v>37.619999999999997</c:v>
                </c:pt>
                <c:pt idx="534">
                  <c:v>37.729999999999997</c:v>
                </c:pt>
                <c:pt idx="535">
                  <c:v>32.229999999999997</c:v>
                </c:pt>
                <c:pt idx="536">
                  <c:v>26.73</c:v>
                </c:pt>
                <c:pt idx="537">
                  <c:v>29.92</c:v>
                </c:pt>
                <c:pt idx="538">
                  <c:v>38.06</c:v>
                </c:pt>
                <c:pt idx="539">
                  <c:v>29.37</c:v>
                </c:pt>
                <c:pt idx="540">
                  <c:v>26.62</c:v>
                </c:pt>
                <c:pt idx="541">
                  <c:v>33.33</c:v>
                </c:pt>
                <c:pt idx="542">
                  <c:v>27.72</c:v>
                </c:pt>
                <c:pt idx="543">
                  <c:v>29.92</c:v>
                </c:pt>
                <c:pt idx="544">
                  <c:v>31.46</c:v>
                </c:pt>
                <c:pt idx="545">
                  <c:v>47.52</c:v>
                </c:pt>
                <c:pt idx="546">
                  <c:v>30.03</c:v>
                </c:pt>
                <c:pt idx="547">
                  <c:v>35.64</c:v>
                </c:pt>
                <c:pt idx="548">
                  <c:v>39.159999999999997</c:v>
                </c:pt>
                <c:pt idx="549">
                  <c:v>36.520000000000003</c:v>
                </c:pt>
                <c:pt idx="550">
                  <c:v>28.93</c:v>
                </c:pt>
                <c:pt idx="551">
                  <c:v>35.31</c:v>
                </c:pt>
                <c:pt idx="552">
                  <c:v>28.05</c:v>
                </c:pt>
                <c:pt idx="553">
                  <c:v>44.77</c:v>
                </c:pt>
                <c:pt idx="554">
                  <c:v>37.29</c:v>
                </c:pt>
                <c:pt idx="555">
                  <c:v>28.27</c:v>
                </c:pt>
                <c:pt idx="556">
                  <c:v>30.69</c:v>
                </c:pt>
                <c:pt idx="557">
                  <c:v>29.37</c:v>
                </c:pt>
                <c:pt idx="558">
                  <c:v>42.46</c:v>
                </c:pt>
                <c:pt idx="559">
                  <c:v>39.6</c:v>
                </c:pt>
                <c:pt idx="560">
                  <c:v>29.81</c:v>
                </c:pt>
                <c:pt idx="561">
                  <c:v>35.200000000000003</c:v>
                </c:pt>
                <c:pt idx="562">
                  <c:v>36.08</c:v>
                </c:pt>
                <c:pt idx="563">
                  <c:v>35.97</c:v>
                </c:pt>
                <c:pt idx="564">
                  <c:v>29.26</c:v>
                </c:pt>
                <c:pt idx="565">
                  <c:v>26.18</c:v>
                </c:pt>
                <c:pt idx="566">
                  <c:v>50.38</c:v>
                </c:pt>
                <c:pt idx="567">
                  <c:v>32.229999999999997</c:v>
                </c:pt>
                <c:pt idx="568">
                  <c:v>29.48</c:v>
                </c:pt>
                <c:pt idx="569">
                  <c:v>32.340000000000003</c:v>
                </c:pt>
                <c:pt idx="570">
                  <c:v>34.21</c:v>
                </c:pt>
                <c:pt idx="571">
                  <c:v>34.21</c:v>
                </c:pt>
                <c:pt idx="572">
                  <c:v>46.53</c:v>
                </c:pt>
                <c:pt idx="573">
                  <c:v>46.09</c:v>
                </c:pt>
                <c:pt idx="574">
                  <c:v>39.49</c:v>
                </c:pt>
                <c:pt idx="575">
                  <c:v>35.200000000000003</c:v>
                </c:pt>
                <c:pt idx="576">
                  <c:v>29.15</c:v>
                </c:pt>
                <c:pt idx="577">
                  <c:v>28.27</c:v>
                </c:pt>
                <c:pt idx="578">
                  <c:v>45.32</c:v>
                </c:pt>
                <c:pt idx="579">
                  <c:v>27.94</c:v>
                </c:pt>
                <c:pt idx="580">
                  <c:v>31.9</c:v>
                </c:pt>
                <c:pt idx="581">
                  <c:v>29.59</c:v>
                </c:pt>
                <c:pt idx="582">
                  <c:v>47.74</c:v>
                </c:pt>
                <c:pt idx="583">
                  <c:v>33.99</c:v>
                </c:pt>
                <c:pt idx="584">
                  <c:v>38.94</c:v>
                </c:pt>
                <c:pt idx="585">
                  <c:v>32.67</c:v>
                </c:pt>
                <c:pt idx="586">
                  <c:v>37.07</c:v>
                </c:pt>
                <c:pt idx="587">
                  <c:v>38.83</c:v>
                </c:pt>
                <c:pt idx="588">
                  <c:v>39.82</c:v>
                </c:pt>
                <c:pt idx="589">
                  <c:v>42.13</c:v>
                </c:pt>
                <c:pt idx="590">
                  <c:v>28.05</c:v>
                </c:pt>
                <c:pt idx="591">
                  <c:v>27.61</c:v>
                </c:pt>
                <c:pt idx="592">
                  <c:v>30.03</c:v>
                </c:pt>
                <c:pt idx="593">
                  <c:v>34.32</c:v>
                </c:pt>
                <c:pt idx="594">
                  <c:v>30.03</c:v>
                </c:pt>
                <c:pt idx="595">
                  <c:v>39.1</c:v>
                </c:pt>
                <c:pt idx="596">
                  <c:v>27.4</c:v>
                </c:pt>
                <c:pt idx="597">
                  <c:v>29.7</c:v>
                </c:pt>
                <c:pt idx="598">
                  <c:v>37.1</c:v>
                </c:pt>
                <c:pt idx="599">
                  <c:v>34.700000000000003</c:v>
                </c:pt>
                <c:pt idx="600">
                  <c:v>35.9</c:v>
                </c:pt>
                <c:pt idx="601">
                  <c:v>29.8</c:v>
                </c:pt>
                <c:pt idx="602">
                  <c:v>28.9</c:v>
                </c:pt>
                <c:pt idx="603">
                  <c:v>30.9</c:v>
                </c:pt>
                <c:pt idx="604">
                  <c:v>37.1</c:v>
                </c:pt>
                <c:pt idx="605">
                  <c:v>38</c:v>
                </c:pt>
                <c:pt idx="606">
                  <c:v>27.5</c:v>
                </c:pt>
                <c:pt idx="607">
                  <c:v>25.6</c:v>
                </c:pt>
                <c:pt idx="608">
                  <c:v>30.2</c:v>
                </c:pt>
                <c:pt idx="609">
                  <c:v>28.7</c:v>
                </c:pt>
                <c:pt idx="610">
                  <c:v>30.2</c:v>
                </c:pt>
                <c:pt idx="611">
                  <c:v>46.7</c:v>
                </c:pt>
                <c:pt idx="612">
                  <c:v>32.6</c:v>
                </c:pt>
                <c:pt idx="613">
                  <c:v>34.799999999999997</c:v>
                </c:pt>
                <c:pt idx="614">
                  <c:v>32.9</c:v>
                </c:pt>
                <c:pt idx="615">
                  <c:v>27</c:v>
                </c:pt>
                <c:pt idx="616">
                  <c:v>26.7</c:v>
                </c:pt>
                <c:pt idx="617">
                  <c:v>29.9</c:v>
                </c:pt>
                <c:pt idx="618">
                  <c:v>29.5</c:v>
                </c:pt>
                <c:pt idx="619">
                  <c:v>35.799999999999997</c:v>
                </c:pt>
                <c:pt idx="620">
                  <c:v>31.6</c:v>
                </c:pt>
                <c:pt idx="621">
                  <c:v>34.200000000000003</c:v>
                </c:pt>
                <c:pt idx="622">
                  <c:v>45.9</c:v>
                </c:pt>
                <c:pt idx="623">
                  <c:v>32.299999999999997</c:v>
                </c:pt>
                <c:pt idx="624">
                  <c:v>35.200000000000003</c:v>
                </c:pt>
                <c:pt idx="625">
                  <c:v>25.8</c:v>
                </c:pt>
                <c:pt idx="626">
                  <c:v>34.799999999999997</c:v>
                </c:pt>
                <c:pt idx="627">
                  <c:v>33.299999999999997</c:v>
                </c:pt>
                <c:pt idx="628">
                  <c:v>32.200000000000003</c:v>
                </c:pt>
                <c:pt idx="629">
                  <c:v>38.6</c:v>
                </c:pt>
                <c:pt idx="630">
                  <c:v>29.83</c:v>
                </c:pt>
                <c:pt idx="631">
                  <c:v>28.024999999999999</c:v>
                </c:pt>
                <c:pt idx="632">
                  <c:v>32.774999999999999</c:v>
                </c:pt>
                <c:pt idx="633">
                  <c:v>36.630000000000003</c:v>
                </c:pt>
                <c:pt idx="634">
                  <c:v>30.8</c:v>
                </c:pt>
                <c:pt idx="635">
                  <c:v>38.664999999999999</c:v>
                </c:pt>
                <c:pt idx="636">
                  <c:v>33.630000000000003</c:v>
                </c:pt>
                <c:pt idx="637">
                  <c:v>31.824999999999999</c:v>
                </c:pt>
                <c:pt idx="638">
                  <c:v>37.335000000000001</c:v>
                </c:pt>
                <c:pt idx="639">
                  <c:v>34.770000000000003</c:v>
                </c:pt>
                <c:pt idx="640">
                  <c:v>30.875</c:v>
                </c:pt>
                <c:pt idx="641">
                  <c:v>29.734999999999999</c:v>
                </c:pt>
                <c:pt idx="642">
                  <c:v>27.835000000000001</c:v>
                </c:pt>
                <c:pt idx="643">
                  <c:v>30.69</c:v>
                </c:pt>
                <c:pt idx="644">
                  <c:v>29.92</c:v>
                </c:pt>
                <c:pt idx="645">
                  <c:v>32.11</c:v>
                </c:pt>
                <c:pt idx="646">
                  <c:v>28.6</c:v>
                </c:pt>
                <c:pt idx="647">
                  <c:v>28.5</c:v>
                </c:pt>
                <c:pt idx="648">
                  <c:v>25.46</c:v>
                </c:pt>
                <c:pt idx="649">
                  <c:v>38.39</c:v>
                </c:pt>
                <c:pt idx="650">
                  <c:v>37.049999999999997</c:v>
                </c:pt>
                <c:pt idx="651">
                  <c:v>26.6</c:v>
                </c:pt>
                <c:pt idx="652">
                  <c:v>31.79</c:v>
                </c:pt>
                <c:pt idx="653">
                  <c:v>48.07</c:v>
                </c:pt>
                <c:pt idx="654">
                  <c:v>37.51</c:v>
                </c:pt>
                <c:pt idx="655">
                  <c:v>33</c:v>
                </c:pt>
                <c:pt idx="656">
                  <c:v>33.344999999999999</c:v>
                </c:pt>
                <c:pt idx="657">
                  <c:v>33.06</c:v>
                </c:pt>
                <c:pt idx="658">
                  <c:v>35.72</c:v>
                </c:pt>
                <c:pt idx="659">
                  <c:v>35.75</c:v>
                </c:pt>
                <c:pt idx="660">
                  <c:v>32.299999999999997</c:v>
                </c:pt>
                <c:pt idx="661">
                  <c:v>32.015000000000001</c:v>
                </c:pt>
                <c:pt idx="662">
                  <c:v>43.34</c:v>
                </c:pt>
                <c:pt idx="663">
                  <c:v>25.364999999999998</c:v>
                </c:pt>
                <c:pt idx="664">
                  <c:v>32.299999999999997</c:v>
                </c:pt>
                <c:pt idx="665">
                  <c:v>38.380000000000003</c:v>
                </c:pt>
                <c:pt idx="666">
                  <c:v>46.53</c:v>
                </c:pt>
                <c:pt idx="667">
                  <c:v>30.14</c:v>
                </c:pt>
                <c:pt idx="668">
                  <c:v>38.094999999999999</c:v>
                </c:pt>
                <c:pt idx="669">
                  <c:v>33.82</c:v>
                </c:pt>
                <c:pt idx="670">
                  <c:v>37.51</c:v>
                </c:pt>
                <c:pt idx="671">
                  <c:v>30.495000000000001</c:v>
                </c:pt>
                <c:pt idx="672">
                  <c:v>30.59</c:v>
                </c:pt>
                <c:pt idx="673">
                  <c:v>29.7</c:v>
                </c:pt>
                <c:pt idx="674">
                  <c:v>31.79</c:v>
                </c:pt>
                <c:pt idx="675">
                  <c:v>31.73</c:v>
                </c:pt>
                <c:pt idx="676">
                  <c:v>32.119999999999997</c:v>
                </c:pt>
                <c:pt idx="677">
                  <c:v>30.59</c:v>
                </c:pt>
                <c:pt idx="678">
                  <c:v>43.12</c:v>
                </c:pt>
                <c:pt idx="679">
                  <c:v>34.295000000000002</c:v>
                </c:pt>
                <c:pt idx="680">
                  <c:v>45.43</c:v>
                </c:pt>
                <c:pt idx="681">
                  <c:v>31.13</c:v>
                </c:pt>
                <c:pt idx="682">
                  <c:v>29.48</c:v>
                </c:pt>
                <c:pt idx="683">
                  <c:v>37.524999999999999</c:v>
                </c:pt>
                <c:pt idx="684">
                  <c:v>26.98</c:v>
                </c:pt>
                <c:pt idx="685">
                  <c:v>38.094999999999999</c:v>
                </c:pt>
                <c:pt idx="686">
                  <c:v>35.31</c:v>
                </c:pt>
                <c:pt idx="687">
                  <c:v>42.68</c:v>
                </c:pt>
                <c:pt idx="688">
                  <c:v>36.299999999999997</c:v>
                </c:pt>
                <c:pt idx="689">
                  <c:v>33.155000000000001</c:v>
                </c:pt>
                <c:pt idx="690">
                  <c:v>26.41</c:v>
                </c:pt>
                <c:pt idx="691">
                  <c:v>26.125</c:v>
                </c:pt>
                <c:pt idx="692">
                  <c:v>32.299999999999997</c:v>
                </c:pt>
                <c:pt idx="693">
                  <c:v>39.270000000000003</c:v>
                </c:pt>
                <c:pt idx="694">
                  <c:v>30.684999999999999</c:v>
                </c:pt>
                <c:pt idx="695">
                  <c:v>36.67</c:v>
                </c:pt>
                <c:pt idx="696">
                  <c:v>27.645</c:v>
                </c:pt>
                <c:pt idx="697">
                  <c:v>34.58</c:v>
                </c:pt>
                <c:pt idx="698">
                  <c:v>25.175000000000001</c:v>
                </c:pt>
                <c:pt idx="699">
                  <c:v>34.200000000000003</c:v>
                </c:pt>
                <c:pt idx="700">
                  <c:v>32.299999999999997</c:v>
                </c:pt>
                <c:pt idx="701">
                  <c:v>31.92</c:v>
                </c:pt>
                <c:pt idx="702">
                  <c:v>44.22</c:v>
                </c:pt>
                <c:pt idx="703">
                  <c:v>34.43</c:v>
                </c:pt>
                <c:pt idx="704">
                  <c:v>29.81</c:v>
                </c:pt>
                <c:pt idx="705">
                  <c:v>31.824999999999999</c:v>
                </c:pt>
                <c:pt idx="706">
                  <c:v>35.97</c:v>
                </c:pt>
                <c:pt idx="707">
                  <c:v>32.299999999999997</c:v>
                </c:pt>
                <c:pt idx="708">
                  <c:v>33.534999999999997</c:v>
                </c:pt>
                <c:pt idx="709">
                  <c:v>29.355</c:v>
                </c:pt>
                <c:pt idx="710">
                  <c:v>32.11</c:v>
                </c:pt>
                <c:pt idx="711">
                  <c:v>37.18</c:v>
                </c:pt>
                <c:pt idx="712">
                  <c:v>29.734999999999999</c:v>
                </c:pt>
                <c:pt idx="713">
                  <c:v>26.18</c:v>
                </c:pt>
                <c:pt idx="714">
                  <c:v>36.765000000000001</c:v>
                </c:pt>
                <c:pt idx="715">
                  <c:v>25.745000000000001</c:v>
                </c:pt>
                <c:pt idx="716">
                  <c:v>27.835000000000001</c:v>
                </c:pt>
                <c:pt idx="717">
                  <c:v>31.73</c:v>
                </c:pt>
                <c:pt idx="718">
                  <c:v>29.26</c:v>
                </c:pt>
                <c:pt idx="719">
                  <c:v>32.68</c:v>
                </c:pt>
                <c:pt idx="720">
                  <c:v>27.265000000000001</c:v>
                </c:pt>
                <c:pt idx="721">
                  <c:v>37.29</c:v>
                </c:pt>
                <c:pt idx="722">
                  <c:v>28.88</c:v>
                </c:pt>
                <c:pt idx="723">
                  <c:v>30.495000000000001</c:v>
                </c:pt>
                <c:pt idx="724">
                  <c:v>26.22</c:v>
                </c:pt>
                <c:pt idx="725">
                  <c:v>38.17</c:v>
                </c:pt>
                <c:pt idx="726">
                  <c:v>35.86</c:v>
                </c:pt>
                <c:pt idx="727">
                  <c:v>32.340000000000003</c:v>
                </c:pt>
                <c:pt idx="728">
                  <c:v>42.13</c:v>
                </c:pt>
                <c:pt idx="729">
                  <c:v>29.26</c:v>
                </c:pt>
                <c:pt idx="730">
                  <c:v>32.11</c:v>
                </c:pt>
                <c:pt idx="731">
                  <c:v>32.774999999999999</c:v>
                </c:pt>
                <c:pt idx="732">
                  <c:v>40.375</c:v>
                </c:pt>
                <c:pt idx="733">
                  <c:v>34.1</c:v>
                </c:pt>
                <c:pt idx="734">
                  <c:v>37.29</c:v>
                </c:pt>
                <c:pt idx="735">
                  <c:v>37.18</c:v>
                </c:pt>
                <c:pt idx="736">
                  <c:v>27.83</c:v>
                </c:pt>
                <c:pt idx="737">
                  <c:v>33.344999999999999</c:v>
                </c:pt>
                <c:pt idx="738">
                  <c:v>26.79</c:v>
                </c:pt>
                <c:pt idx="739">
                  <c:v>26.51</c:v>
                </c:pt>
                <c:pt idx="740">
                  <c:v>27.454999999999998</c:v>
                </c:pt>
                <c:pt idx="741">
                  <c:v>26.315000000000001</c:v>
                </c:pt>
                <c:pt idx="742">
                  <c:v>25.74</c:v>
                </c:pt>
                <c:pt idx="743">
                  <c:v>33</c:v>
                </c:pt>
                <c:pt idx="744">
                  <c:v>27.72</c:v>
                </c:pt>
                <c:pt idx="745">
                  <c:v>31.9</c:v>
                </c:pt>
                <c:pt idx="746">
                  <c:v>38.83</c:v>
                </c:pt>
                <c:pt idx="747">
                  <c:v>27.83</c:v>
                </c:pt>
                <c:pt idx="748">
                  <c:v>33.880000000000003</c:v>
                </c:pt>
                <c:pt idx="749">
                  <c:v>27.83</c:v>
                </c:pt>
                <c:pt idx="750">
                  <c:v>38.06</c:v>
                </c:pt>
                <c:pt idx="751">
                  <c:v>26.4</c:v>
                </c:pt>
                <c:pt idx="752">
                  <c:v>29.26</c:v>
                </c:pt>
                <c:pt idx="753">
                  <c:v>43.89</c:v>
                </c:pt>
                <c:pt idx="754">
                  <c:v>33.11</c:v>
                </c:pt>
                <c:pt idx="755">
                  <c:v>33</c:v>
                </c:pt>
                <c:pt idx="756">
                  <c:v>36.630000000000003</c:v>
                </c:pt>
                <c:pt idx="757">
                  <c:v>39.049999999999997</c:v>
                </c:pt>
                <c:pt idx="758">
                  <c:v>46.53</c:v>
                </c:pt>
                <c:pt idx="759">
                  <c:v>31.57</c:v>
                </c:pt>
                <c:pt idx="760">
                  <c:v>40.81</c:v>
                </c:pt>
                <c:pt idx="761">
                  <c:v>33.33</c:v>
                </c:pt>
                <c:pt idx="762">
                  <c:v>34.32</c:v>
                </c:pt>
                <c:pt idx="763">
                  <c:v>28.16</c:v>
                </c:pt>
                <c:pt idx="764">
                  <c:v>33.659999999999997</c:v>
                </c:pt>
                <c:pt idx="765">
                  <c:v>27.74</c:v>
                </c:pt>
                <c:pt idx="766">
                  <c:v>32.965000000000003</c:v>
                </c:pt>
                <c:pt idx="767">
                  <c:v>28.69</c:v>
                </c:pt>
                <c:pt idx="768">
                  <c:v>27.36</c:v>
                </c:pt>
                <c:pt idx="769">
                  <c:v>28.1</c:v>
                </c:pt>
                <c:pt idx="770">
                  <c:v>30.8</c:v>
                </c:pt>
                <c:pt idx="771">
                  <c:v>32.204999999999998</c:v>
                </c:pt>
                <c:pt idx="772">
                  <c:v>33.914999999999999</c:v>
                </c:pt>
                <c:pt idx="773">
                  <c:v>37.145000000000003</c:v>
                </c:pt>
                <c:pt idx="774">
                  <c:v>33.155000000000001</c:v>
                </c:pt>
                <c:pt idx="775">
                  <c:v>33.155000000000001</c:v>
                </c:pt>
                <c:pt idx="776">
                  <c:v>30.9</c:v>
                </c:pt>
                <c:pt idx="777">
                  <c:v>30.8</c:v>
                </c:pt>
                <c:pt idx="778">
                  <c:v>35.299999999999997</c:v>
                </c:pt>
                <c:pt idx="779">
                  <c:v>30.3</c:v>
                </c:pt>
                <c:pt idx="780">
                  <c:v>25.364999999999998</c:v>
                </c:pt>
                <c:pt idx="781">
                  <c:v>32.395000000000003</c:v>
                </c:pt>
                <c:pt idx="782">
                  <c:v>26.8</c:v>
                </c:pt>
                <c:pt idx="783">
                  <c:v>27.55</c:v>
                </c:pt>
                <c:pt idx="784">
                  <c:v>29.83</c:v>
                </c:pt>
                <c:pt idx="785">
                  <c:v>32.299999999999997</c:v>
                </c:pt>
                <c:pt idx="786">
                  <c:v>30.4</c:v>
                </c:pt>
                <c:pt idx="787">
                  <c:v>30.114999999999998</c:v>
                </c:pt>
                <c:pt idx="788">
                  <c:v>30.21</c:v>
                </c:pt>
                <c:pt idx="789">
                  <c:v>34.4</c:v>
                </c:pt>
                <c:pt idx="790">
                  <c:v>32.299999999999997</c:v>
                </c:pt>
                <c:pt idx="791">
                  <c:v>30.4</c:v>
                </c:pt>
                <c:pt idx="792">
                  <c:v>28.9</c:v>
                </c:pt>
                <c:pt idx="793">
                  <c:v>41.325000000000003</c:v>
                </c:pt>
                <c:pt idx="794">
                  <c:v>34.299999999999997</c:v>
                </c:pt>
                <c:pt idx="795">
                  <c:v>30.875</c:v>
                </c:pt>
                <c:pt idx="796">
                  <c:v>38.9</c:v>
                </c:pt>
                <c:pt idx="797">
                  <c:v>38</c:v>
                </c:pt>
                <c:pt idx="798">
                  <c:v>28.88</c:v>
                </c:pt>
                <c:pt idx="799">
                  <c:v>34.96</c:v>
                </c:pt>
                <c:pt idx="800">
                  <c:v>30.78</c:v>
                </c:pt>
                <c:pt idx="801">
                  <c:v>36.1</c:v>
                </c:pt>
                <c:pt idx="802">
                  <c:v>28.69</c:v>
                </c:pt>
                <c:pt idx="803">
                  <c:v>30.495000000000001</c:v>
                </c:pt>
                <c:pt idx="804">
                  <c:v>36.6</c:v>
                </c:pt>
                <c:pt idx="805">
                  <c:v>30.1</c:v>
                </c:pt>
                <c:pt idx="806">
                  <c:v>32.1</c:v>
                </c:pt>
                <c:pt idx="807">
                  <c:v>37.43</c:v>
                </c:pt>
                <c:pt idx="808">
                  <c:v>36.1</c:v>
                </c:pt>
                <c:pt idx="809">
                  <c:v>27.7</c:v>
                </c:pt>
                <c:pt idx="810">
                  <c:v>30.8</c:v>
                </c:pt>
                <c:pt idx="811">
                  <c:v>42.94</c:v>
                </c:pt>
                <c:pt idx="812">
                  <c:v>37.1</c:v>
                </c:pt>
                <c:pt idx="813">
                  <c:v>28</c:v>
                </c:pt>
                <c:pt idx="814">
                  <c:v>34.799999999999997</c:v>
                </c:pt>
                <c:pt idx="815">
                  <c:v>27.265000000000001</c:v>
                </c:pt>
                <c:pt idx="816">
                  <c:v>32.585000000000001</c:v>
                </c:pt>
                <c:pt idx="817">
                  <c:v>39.799999999999997</c:v>
                </c:pt>
                <c:pt idx="818">
                  <c:v>26.695</c:v>
                </c:pt>
                <c:pt idx="819">
                  <c:v>39.994999999999997</c:v>
                </c:pt>
                <c:pt idx="820">
                  <c:v>30.114999999999998</c:v>
                </c:pt>
                <c:pt idx="821">
                  <c:v>34.1</c:v>
                </c:pt>
                <c:pt idx="822">
                  <c:v>36.29</c:v>
                </c:pt>
                <c:pt idx="823">
                  <c:v>35.814999999999998</c:v>
                </c:pt>
                <c:pt idx="824">
                  <c:v>28.594999999999999</c:v>
                </c:pt>
                <c:pt idx="825">
                  <c:v>32.700000000000003</c:v>
                </c:pt>
                <c:pt idx="826">
                  <c:v>28.6</c:v>
                </c:pt>
                <c:pt idx="827">
                  <c:v>26.315000000000001</c:v>
                </c:pt>
                <c:pt idx="828">
                  <c:v>28.12</c:v>
                </c:pt>
                <c:pt idx="829">
                  <c:v>32.6</c:v>
                </c:pt>
                <c:pt idx="830">
                  <c:v>32.774999999999999</c:v>
                </c:pt>
                <c:pt idx="831">
                  <c:v>27.93</c:v>
                </c:pt>
                <c:pt idx="832">
                  <c:v>30.21</c:v>
                </c:pt>
                <c:pt idx="833">
                  <c:v>25.7</c:v>
                </c:pt>
                <c:pt idx="834">
                  <c:v>36.384999999999998</c:v>
                </c:pt>
                <c:pt idx="835">
                  <c:v>37.715000000000003</c:v>
                </c:pt>
                <c:pt idx="836">
                  <c:v>27.5</c:v>
                </c:pt>
                <c:pt idx="837">
                  <c:v>25.745000000000001</c:v>
                </c:pt>
                <c:pt idx="838">
                  <c:v>31.065000000000001</c:v>
                </c:pt>
                <c:pt idx="839">
                  <c:v>44.7</c:v>
                </c:pt>
                <c:pt idx="840">
                  <c:v>30.97</c:v>
                </c:pt>
                <c:pt idx="841">
                  <c:v>28.6</c:v>
                </c:pt>
                <c:pt idx="842">
                  <c:v>33.659999999999997</c:v>
                </c:pt>
                <c:pt idx="843">
                  <c:v>28.5</c:v>
                </c:pt>
                <c:pt idx="844">
                  <c:v>41.23</c:v>
                </c:pt>
                <c:pt idx="845">
                  <c:v>28.215</c:v>
                </c:pt>
                <c:pt idx="846">
                  <c:v>37</c:v>
                </c:pt>
                <c:pt idx="847">
                  <c:v>30.875</c:v>
                </c:pt>
                <c:pt idx="848">
                  <c:v>29.64</c:v>
                </c:pt>
                <c:pt idx="849">
                  <c:v>41.47</c:v>
                </c:pt>
                <c:pt idx="850">
                  <c:v>35.625</c:v>
                </c:pt>
                <c:pt idx="851">
                  <c:v>46.75</c:v>
                </c:pt>
                <c:pt idx="852">
                  <c:v>29.6</c:v>
                </c:pt>
                <c:pt idx="853">
                  <c:v>31.9</c:v>
                </c:pt>
                <c:pt idx="854">
                  <c:v>33.659999999999997</c:v>
                </c:pt>
                <c:pt idx="855">
                  <c:v>42.4</c:v>
                </c:pt>
                <c:pt idx="856">
                  <c:v>28.785</c:v>
                </c:pt>
                <c:pt idx="857">
                  <c:v>33.630000000000003</c:v>
                </c:pt>
                <c:pt idx="858">
                  <c:v>33.44</c:v>
                </c:pt>
                <c:pt idx="859">
                  <c:v>26.695</c:v>
                </c:pt>
                <c:pt idx="860">
                  <c:v>29.04</c:v>
                </c:pt>
                <c:pt idx="861">
                  <c:v>25.8</c:v>
                </c:pt>
                <c:pt idx="862">
                  <c:v>34.32</c:v>
                </c:pt>
                <c:pt idx="863">
                  <c:v>30.114999999999998</c:v>
                </c:pt>
                <c:pt idx="864">
                  <c:v>33.33</c:v>
                </c:pt>
                <c:pt idx="865">
                  <c:v>25.6</c:v>
                </c:pt>
                <c:pt idx="866">
                  <c:v>33.700000000000003</c:v>
                </c:pt>
                <c:pt idx="867">
                  <c:v>31.35</c:v>
                </c:pt>
                <c:pt idx="868">
                  <c:v>29.64</c:v>
                </c:pt>
                <c:pt idx="869">
                  <c:v>27.93</c:v>
                </c:pt>
                <c:pt idx="870">
                  <c:v>29.4</c:v>
                </c:pt>
                <c:pt idx="871">
                  <c:v>29.3</c:v>
                </c:pt>
                <c:pt idx="872">
                  <c:v>25.52</c:v>
                </c:pt>
                <c:pt idx="873">
                  <c:v>39.71</c:v>
                </c:pt>
                <c:pt idx="874">
                  <c:v>24.6</c:v>
                </c:pt>
                <c:pt idx="875">
                  <c:v>21.78</c:v>
                </c:pt>
                <c:pt idx="876">
                  <c:v>24.7</c:v>
                </c:pt>
                <c:pt idx="877">
                  <c:v>24.795000000000002</c:v>
                </c:pt>
                <c:pt idx="878">
                  <c:v>23.37</c:v>
                </c:pt>
                <c:pt idx="879">
                  <c:v>22.42</c:v>
                </c:pt>
                <c:pt idx="880">
                  <c:v>24.13</c:v>
                </c:pt>
                <c:pt idx="881">
                  <c:v>18.905000000000001</c:v>
                </c:pt>
                <c:pt idx="882">
                  <c:v>19.95</c:v>
                </c:pt>
                <c:pt idx="883">
                  <c:v>24.51</c:v>
                </c:pt>
                <c:pt idx="884">
                  <c:v>22.135000000000002</c:v>
                </c:pt>
                <c:pt idx="885">
                  <c:v>20.9</c:v>
                </c:pt>
                <c:pt idx="886">
                  <c:v>24.414999999999999</c:v>
                </c:pt>
                <c:pt idx="887">
                  <c:v>20.614999999999998</c:v>
                </c:pt>
                <c:pt idx="888">
                  <c:v>21.56</c:v>
                </c:pt>
                <c:pt idx="889">
                  <c:v>23.21</c:v>
                </c:pt>
                <c:pt idx="890">
                  <c:v>21.89</c:v>
                </c:pt>
                <c:pt idx="891">
                  <c:v>24.984999999999999</c:v>
                </c:pt>
                <c:pt idx="892">
                  <c:v>22.135000000000002</c:v>
                </c:pt>
                <c:pt idx="893">
                  <c:v>23.6</c:v>
                </c:pt>
                <c:pt idx="894">
                  <c:v>21.12</c:v>
                </c:pt>
                <c:pt idx="895">
                  <c:v>23.9</c:v>
                </c:pt>
                <c:pt idx="896">
                  <c:v>24.31</c:v>
                </c:pt>
                <c:pt idx="897">
                  <c:v>20.234999999999999</c:v>
                </c:pt>
                <c:pt idx="898">
                  <c:v>24.13</c:v>
                </c:pt>
                <c:pt idx="899">
                  <c:v>24.32</c:v>
                </c:pt>
                <c:pt idx="900">
                  <c:v>24.09</c:v>
                </c:pt>
                <c:pt idx="901">
                  <c:v>21.47</c:v>
                </c:pt>
                <c:pt idx="902">
                  <c:v>23.6</c:v>
                </c:pt>
                <c:pt idx="903">
                  <c:v>23.98</c:v>
                </c:pt>
                <c:pt idx="904">
                  <c:v>23.75</c:v>
                </c:pt>
                <c:pt idx="905">
                  <c:v>23.8</c:v>
                </c:pt>
                <c:pt idx="906">
                  <c:v>19.95</c:v>
                </c:pt>
                <c:pt idx="907">
                  <c:v>23.65</c:v>
                </c:pt>
                <c:pt idx="908">
                  <c:v>20.234999999999999</c:v>
                </c:pt>
                <c:pt idx="909">
                  <c:v>19.57</c:v>
                </c:pt>
                <c:pt idx="910">
                  <c:v>19</c:v>
                </c:pt>
                <c:pt idx="911">
                  <c:v>21.3</c:v>
                </c:pt>
                <c:pt idx="912">
                  <c:v>22.704999999999998</c:v>
                </c:pt>
                <c:pt idx="913">
                  <c:v>24.51</c:v>
                </c:pt>
                <c:pt idx="914">
                  <c:v>23.37</c:v>
                </c:pt>
                <c:pt idx="915">
                  <c:v>23.98</c:v>
                </c:pt>
                <c:pt idx="916">
                  <c:v>23.18</c:v>
                </c:pt>
                <c:pt idx="917">
                  <c:v>18.5</c:v>
                </c:pt>
                <c:pt idx="918">
                  <c:v>24.1</c:v>
                </c:pt>
                <c:pt idx="919">
                  <c:v>23.54</c:v>
                </c:pt>
                <c:pt idx="920">
                  <c:v>22.61</c:v>
                </c:pt>
                <c:pt idx="921">
                  <c:v>24.32</c:v>
                </c:pt>
                <c:pt idx="922">
                  <c:v>21.4</c:v>
                </c:pt>
                <c:pt idx="923">
                  <c:v>23.7</c:v>
                </c:pt>
                <c:pt idx="924">
                  <c:v>24.035</c:v>
                </c:pt>
                <c:pt idx="925">
                  <c:v>22.8</c:v>
                </c:pt>
                <c:pt idx="926">
                  <c:v>19.475000000000001</c:v>
                </c:pt>
                <c:pt idx="927">
                  <c:v>22.515000000000001</c:v>
                </c:pt>
                <c:pt idx="928">
                  <c:v>22.895</c:v>
                </c:pt>
                <c:pt idx="929">
                  <c:v>22.3</c:v>
                </c:pt>
                <c:pt idx="930">
                  <c:v>21.01</c:v>
                </c:pt>
                <c:pt idx="931">
                  <c:v>22.515000000000001</c:v>
                </c:pt>
                <c:pt idx="932">
                  <c:v>21.85</c:v>
                </c:pt>
                <c:pt idx="933">
                  <c:v>23.844999999999999</c:v>
                </c:pt>
                <c:pt idx="934">
                  <c:v>23.465</c:v>
                </c:pt>
                <c:pt idx="935">
                  <c:v>23.75</c:v>
                </c:pt>
                <c:pt idx="936">
                  <c:v>24.3</c:v>
                </c:pt>
                <c:pt idx="937">
                  <c:v>21.85</c:v>
                </c:pt>
                <c:pt idx="938">
                  <c:v>24.605</c:v>
                </c:pt>
                <c:pt idx="939">
                  <c:v>23.4</c:v>
                </c:pt>
                <c:pt idx="940">
                  <c:v>20.100000000000001</c:v>
                </c:pt>
                <c:pt idx="941">
                  <c:v>24.225000000000001</c:v>
                </c:pt>
                <c:pt idx="942">
                  <c:v>24.795000000000002</c:v>
                </c:pt>
                <c:pt idx="943">
                  <c:v>19.8</c:v>
                </c:pt>
                <c:pt idx="944">
                  <c:v>23.274999999999999</c:v>
                </c:pt>
                <c:pt idx="945">
                  <c:v>19.190000000000001</c:v>
                </c:pt>
                <c:pt idx="946">
                  <c:v>24.984999999999999</c:v>
                </c:pt>
                <c:pt idx="947">
                  <c:v>24.605</c:v>
                </c:pt>
                <c:pt idx="948">
                  <c:v>23.32</c:v>
                </c:pt>
                <c:pt idx="949">
                  <c:v>23</c:v>
                </c:pt>
                <c:pt idx="950">
                  <c:v>22.515000000000001</c:v>
                </c:pt>
                <c:pt idx="951">
                  <c:v>21.66</c:v>
                </c:pt>
                <c:pt idx="952">
                  <c:v>21.78</c:v>
                </c:pt>
                <c:pt idx="953">
                  <c:v>19.95</c:v>
                </c:pt>
                <c:pt idx="954">
                  <c:v>20.350000000000001</c:v>
                </c:pt>
                <c:pt idx="955">
                  <c:v>19.95</c:v>
                </c:pt>
                <c:pt idx="956">
                  <c:v>23.87</c:v>
                </c:pt>
                <c:pt idx="957">
                  <c:v>21.5</c:v>
                </c:pt>
                <c:pt idx="958">
                  <c:v>22.135000000000002</c:v>
                </c:pt>
                <c:pt idx="959">
                  <c:v>23.18</c:v>
                </c:pt>
                <c:pt idx="960">
                  <c:v>24.6</c:v>
                </c:pt>
                <c:pt idx="961">
                  <c:v>23.56</c:v>
                </c:pt>
                <c:pt idx="962">
                  <c:v>21.754999999999999</c:v>
                </c:pt>
                <c:pt idx="963">
                  <c:v>24.32</c:v>
                </c:pt>
                <c:pt idx="964">
                  <c:v>21.945</c:v>
                </c:pt>
                <c:pt idx="965">
                  <c:v>24.97</c:v>
                </c:pt>
                <c:pt idx="966">
                  <c:v>23.94</c:v>
                </c:pt>
                <c:pt idx="967">
                  <c:v>24.605</c:v>
                </c:pt>
                <c:pt idx="968">
                  <c:v>22.704999999999998</c:v>
                </c:pt>
                <c:pt idx="969">
                  <c:v>21.28</c:v>
                </c:pt>
                <c:pt idx="970">
                  <c:v>24.3</c:v>
                </c:pt>
                <c:pt idx="971">
                  <c:v>19.95</c:v>
                </c:pt>
                <c:pt idx="972">
                  <c:v>22</c:v>
                </c:pt>
                <c:pt idx="973">
                  <c:v>20.8</c:v>
                </c:pt>
                <c:pt idx="974">
                  <c:v>24.225000000000001</c:v>
                </c:pt>
                <c:pt idx="975">
                  <c:v>24.53</c:v>
                </c:pt>
                <c:pt idx="976">
                  <c:v>23.1</c:v>
                </c:pt>
                <c:pt idx="977">
                  <c:v>23.21</c:v>
                </c:pt>
                <c:pt idx="978">
                  <c:v>20.79</c:v>
                </c:pt>
                <c:pt idx="979">
                  <c:v>24.31</c:v>
                </c:pt>
                <c:pt idx="980">
                  <c:v>22.77</c:v>
                </c:pt>
                <c:pt idx="981">
                  <c:v>24.86</c:v>
                </c:pt>
                <c:pt idx="982">
                  <c:v>23.21</c:v>
                </c:pt>
                <c:pt idx="983">
                  <c:v>24.86</c:v>
                </c:pt>
                <c:pt idx="984">
                  <c:v>23.21</c:v>
                </c:pt>
                <c:pt idx="985">
                  <c:v>22.704999999999998</c:v>
                </c:pt>
                <c:pt idx="986">
                  <c:v>23.844999999999999</c:v>
                </c:pt>
                <c:pt idx="987">
                  <c:v>23.085000000000001</c:v>
                </c:pt>
                <c:pt idx="988">
                  <c:v>20.425000000000001</c:v>
                </c:pt>
                <c:pt idx="989">
                  <c:v>20.8</c:v>
                </c:pt>
                <c:pt idx="990">
                  <c:v>23.75</c:v>
                </c:pt>
                <c:pt idx="991">
                  <c:v>22.04</c:v>
                </c:pt>
                <c:pt idx="992">
                  <c:v>24.035</c:v>
                </c:pt>
                <c:pt idx="993">
                  <c:v>22.3</c:v>
                </c:pt>
                <c:pt idx="994">
                  <c:v>24.3</c:v>
                </c:pt>
                <c:pt idx="995">
                  <c:v>22.99</c:v>
                </c:pt>
                <c:pt idx="996">
                  <c:v>24.7</c:v>
                </c:pt>
                <c:pt idx="997">
                  <c:v>23.18</c:v>
                </c:pt>
                <c:pt idx="998">
                  <c:v>21.09</c:v>
                </c:pt>
                <c:pt idx="999">
                  <c:v>22.23</c:v>
                </c:pt>
                <c:pt idx="1000">
                  <c:v>22.61</c:v>
                </c:pt>
                <c:pt idx="1001">
                  <c:v>19.855</c:v>
                </c:pt>
                <c:pt idx="1002">
                  <c:v>20.6</c:v>
                </c:pt>
                <c:pt idx="1003">
                  <c:v>20.399999999999999</c:v>
                </c:pt>
                <c:pt idx="1004">
                  <c:v>23.4</c:v>
                </c:pt>
                <c:pt idx="1005">
                  <c:v>22.42</c:v>
                </c:pt>
                <c:pt idx="1006">
                  <c:v>21.4</c:v>
                </c:pt>
                <c:pt idx="1007">
                  <c:v>23.465</c:v>
                </c:pt>
                <c:pt idx="1008">
                  <c:v>20.7</c:v>
                </c:pt>
                <c:pt idx="1009">
                  <c:v>21.375</c:v>
                </c:pt>
                <c:pt idx="1010">
                  <c:v>20.3</c:v>
                </c:pt>
                <c:pt idx="1011">
                  <c:v>24.32</c:v>
                </c:pt>
                <c:pt idx="1012">
                  <c:v>23.655000000000001</c:v>
                </c:pt>
                <c:pt idx="1013">
                  <c:v>22.6</c:v>
                </c:pt>
                <c:pt idx="1014">
                  <c:v>21.754999999999999</c:v>
                </c:pt>
                <c:pt idx="1015">
                  <c:v>23.18</c:v>
                </c:pt>
                <c:pt idx="1016">
                  <c:v>24.225000000000001</c:v>
                </c:pt>
                <c:pt idx="1017">
                  <c:v>24.32</c:v>
                </c:pt>
                <c:pt idx="1018">
                  <c:v>24.7</c:v>
                </c:pt>
                <c:pt idx="1019">
                  <c:v>24.1</c:v>
                </c:pt>
                <c:pt idx="1020">
                  <c:v>19.855</c:v>
                </c:pt>
                <c:pt idx="1021">
                  <c:v>23.655000000000001</c:v>
                </c:pt>
                <c:pt idx="1022">
                  <c:v>22.135000000000002</c:v>
                </c:pt>
                <c:pt idx="1023">
                  <c:v>24.035</c:v>
                </c:pt>
                <c:pt idx="1024">
                  <c:v>22.515000000000001</c:v>
                </c:pt>
                <c:pt idx="1025">
                  <c:v>22.515000000000001</c:v>
                </c:pt>
                <c:pt idx="1026">
                  <c:v>23.2</c:v>
                </c:pt>
                <c:pt idx="1027">
                  <c:v>22.61</c:v>
                </c:pt>
                <c:pt idx="1028">
                  <c:v>23.56</c:v>
                </c:pt>
                <c:pt idx="1029">
                  <c:v>20.234999999999999</c:v>
                </c:pt>
                <c:pt idx="1030">
                  <c:v>21.375</c:v>
                </c:pt>
                <c:pt idx="1031">
                  <c:v>22.8</c:v>
                </c:pt>
                <c:pt idx="1032">
                  <c:v>18.715</c:v>
                </c:pt>
                <c:pt idx="1033">
                  <c:v>23.085000000000001</c:v>
                </c:pt>
                <c:pt idx="1034">
                  <c:v>21.47</c:v>
                </c:pt>
                <c:pt idx="1035">
                  <c:v>22.1</c:v>
                </c:pt>
                <c:pt idx="1036">
                  <c:v>24.51</c:v>
                </c:pt>
                <c:pt idx="1037">
                  <c:v>18.600000000000001</c:v>
                </c:pt>
                <c:pt idx="1038">
                  <c:v>22.23</c:v>
                </c:pt>
                <c:pt idx="1039">
                  <c:v>21.754999999999999</c:v>
                </c:pt>
                <c:pt idx="1040">
                  <c:v>21.47</c:v>
                </c:pt>
                <c:pt idx="1041">
                  <c:v>23.3</c:v>
                </c:pt>
                <c:pt idx="1042">
                  <c:v>21.66</c:v>
                </c:pt>
                <c:pt idx="1043">
                  <c:v>19.8</c:v>
                </c:pt>
                <c:pt idx="1044">
                  <c:v>23.18</c:v>
                </c:pt>
                <c:pt idx="1045">
                  <c:v>20.52</c:v>
                </c:pt>
                <c:pt idx="1046">
                  <c:v>23.7</c:v>
                </c:pt>
                <c:pt idx="1047">
                  <c:v>24.32</c:v>
                </c:pt>
                <c:pt idx="1048">
                  <c:v>20.6</c:v>
                </c:pt>
                <c:pt idx="1049">
                  <c:v>17.385000000000002</c:v>
                </c:pt>
                <c:pt idx="1050">
                  <c:v>15.96</c:v>
                </c:pt>
                <c:pt idx="1051">
                  <c:v>18.05</c:v>
                </c:pt>
                <c:pt idx="1052">
                  <c:v>17.8</c:v>
                </c:pt>
                <c:pt idx="1053">
                  <c:v>17.48</c:v>
                </c:pt>
                <c:pt idx="1054">
                  <c:v>16.815000000000001</c:v>
                </c:pt>
                <c:pt idx="1055">
                  <c:v>17.399999999999999</c:v>
                </c:pt>
                <c:pt idx="1056">
                  <c:v>17.670000000000002</c:v>
                </c:pt>
                <c:pt idx="1057">
                  <c:v>18.335000000000001</c:v>
                </c:pt>
                <c:pt idx="1058">
                  <c:v>17.29</c:v>
                </c:pt>
                <c:pt idx="1059">
                  <c:v>18.335000000000001</c:v>
                </c:pt>
                <c:pt idx="1060">
                  <c:v>18.335000000000001</c:v>
                </c:pt>
                <c:pt idx="1061">
                  <c:v>17.86</c:v>
                </c:pt>
                <c:pt idx="1062">
                  <c:v>16.815000000000001</c:v>
                </c:pt>
                <c:pt idx="1063">
                  <c:v>17.29</c:v>
                </c:pt>
              </c:numCache>
            </c:numRef>
          </c:xVal>
          <c:yVal>
            <c:numRef>
              <c:f>EDA!$B$62:$B$1125</c:f>
              <c:numCache>
                <c:formatCode>General</c:formatCode>
                <c:ptCount val="1064"/>
                <c:pt idx="0">
                  <c:v>3756.6215999999999</c:v>
                </c:pt>
                <c:pt idx="1">
                  <c:v>2721.3208</c:v>
                </c:pt>
                <c:pt idx="2">
                  <c:v>1826.8430000000001</c:v>
                </c:pt>
                <c:pt idx="3">
                  <c:v>11090.7178</c:v>
                </c:pt>
                <c:pt idx="4">
                  <c:v>10602.385</c:v>
                </c:pt>
                <c:pt idx="5">
                  <c:v>13228.846949999999</c:v>
                </c:pt>
                <c:pt idx="6">
                  <c:v>1137.011</c:v>
                </c:pt>
                <c:pt idx="7">
                  <c:v>2198.1898500000002</c:v>
                </c:pt>
                <c:pt idx="8">
                  <c:v>3046.0619999999999</c:v>
                </c:pt>
                <c:pt idx="9">
                  <c:v>20630.283510000001</c:v>
                </c:pt>
                <c:pt idx="10">
                  <c:v>2211.1307499999998</c:v>
                </c:pt>
                <c:pt idx="11">
                  <c:v>1743.2139999999999</c:v>
                </c:pt>
                <c:pt idx="12">
                  <c:v>5920.1040999999996</c:v>
                </c:pt>
                <c:pt idx="13">
                  <c:v>1532.4697000000001</c:v>
                </c:pt>
                <c:pt idx="14">
                  <c:v>2755.0209500000001</c:v>
                </c:pt>
                <c:pt idx="15">
                  <c:v>7935.29115</c:v>
                </c:pt>
                <c:pt idx="16">
                  <c:v>11073.175999999999</c:v>
                </c:pt>
                <c:pt idx="17">
                  <c:v>2026.9740999999999</c:v>
                </c:pt>
                <c:pt idx="18">
                  <c:v>10226.2842</c:v>
                </c:pt>
                <c:pt idx="19">
                  <c:v>6186.1270000000004</c:v>
                </c:pt>
                <c:pt idx="20">
                  <c:v>3645.0893999999998</c:v>
                </c:pt>
                <c:pt idx="21">
                  <c:v>21344.846699999998</c:v>
                </c:pt>
                <c:pt idx="22">
                  <c:v>2867.1196</c:v>
                </c:pt>
                <c:pt idx="23">
                  <c:v>4646.759</c:v>
                </c:pt>
                <c:pt idx="24">
                  <c:v>30259.995559999999</c:v>
                </c:pt>
                <c:pt idx="25">
                  <c:v>11381.3254</c:v>
                </c:pt>
                <c:pt idx="26">
                  <c:v>8601.3292999999994</c:v>
                </c:pt>
                <c:pt idx="27">
                  <c:v>3385.3991500000002</c:v>
                </c:pt>
                <c:pt idx="28">
                  <c:v>9634.5380000000005</c:v>
                </c:pt>
                <c:pt idx="29">
                  <c:v>12815.444949999999</c:v>
                </c:pt>
                <c:pt idx="30">
                  <c:v>2457.2111500000001</c:v>
                </c:pt>
                <c:pt idx="31">
                  <c:v>2155.6815000000001</c:v>
                </c:pt>
                <c:pt idx="32">
                  <c:v>1261.442</c:v>
                </c:pt>
                <c:pt idx="33">
                  <c:v>2166.732</c:v>
                </c:pt>
                <c:pt idx="34">
                  <c:v>7789.6350000000002</c:v>
                </c:pt>
                <c:pt idx="35">
                  <c:v>13405.390299999999</c:v>
                </c:pt>
                <c:pt idx="36">
                  <c:v>8116.68</c:v>
                </c:pt>
                <c:pt idx="37">
                  <c:v>1631.8212000000001</c:v>
                </c:pt>
                <c:pt idx="38">
                  <c:v>12557.605299999999</c:v>
                </c:pt>
                <c:pt idx="39">
                  <c:v>4883.866</c:v>
                </c:pt>
                <c:pt idx="40">
                  <c:v>2137.6536000000001</c:v>
                </c:pt>
                <c:pt idx="41">
                  <c:v>1137.4697000000001</c:v>
                </c:pt>
                <c:pt idx="42">
                  <c:v>5649.7150000000001</c:v>
                </c:pt>
                <c:pt idx="43">
                  <c:v>14901.5167</c:v>
                </c:pt>
                <c:pt idx="44">
                  <c:v>11743.299000000001</c:v>
                </c:pt>
                <c:pt idx="45">
                  <c:v>13880.949000000001</c:v>
                </c:pt>
                <c:pt idx="46">
                  <c:v>10564.8845</c:v>
                </c:pt>
                <c:pt idx="47">
                  <c:v>2689.4953999999998</c:v>
                </c:pt>
                <c:pt idx="48">
                  <c:v>24227.337240000001</c:v>
                </c:pt>
                <c:pt idx="49">
                  <c:v>1615.7666999999999</c:v>
                </c:pt>
                <c:pt idx="50">
                  <c:v>12648.7034</c:v>
                </c:pt>
                <c:pt idx="51">
                  <c:v>1986.9333999999999</c:v>
                </c:pt>
                <c:pt idx="52">
                  <c:v>5400.9804999999997</c:v>
                </c:pt>
                <c:pt idx="53">
                  <c:v>11837.16</c:v>
                </c:pt>
                <c:pt idx="54">
                  <c:v>9625.92</c:v>
                </c:pt>
                <c:pt idx="55">
                  <c:v>3172.018</c:v>
                </c:pt>
                <c:pt idx="56">
                  <c:v>2156.7518</c:v>
                </c:pt>
                <c:pt idx="57">
                  <c:v>11944.594349999999</c:v>
                </c:pt>
                <c:pt idx="58">
                  <c:v>8444.4740000000002</c:v>
                </c:pt>
                <c:pt idx="59">
                  <c:v>8124.4084000000003</c:v>
                </c:pt>
                <c:pt idx="60">
                  <c:v>9722.7695000000003</c:v>
                </c:pt>
                <c:pt idx="61">
                  <c:v>10435.06525</c:v>
                </c:pt>
                <c:pt idx="62">
                  <c:v>11566.30055</c:v>
                </c:pt>
                <c:pt idx="63">
                  <c:v>2866.0909999999999</c:v>
                </c:pt>
                <c:pt idx="64">
                  <c:v>9144.5650000000005</c:v>
                </c:pt>
                <c:pt idx="65">
                  <c:v>11658.379150000001</c:v>
                </c:pt>
                <c:pt idx="66">
                  <c:v>13822.803</c:v>
                </c:pt>
                <c:pt idx="67">
                  <c:v>12142.578600000001</c:v>
                </c:pt>
                <c:pt idx="68">
                  <c:v>18955.220170000001</c:v>
                </c:pt>
                <c:pt idx="69">
                  <c:v>13217.094499999999</c:v>
                </c:pt>
                <c:pt idx="70">
                  <c:v>13981.850350000001</c:v>
                </c:pt>
                <c:pt idx="71">
                  <c:v>8932.0840000000007</c:v>
                </c:pt>
                <c:pt idx="72">
                  <c:v>3554.203</c:v>
                </c:pt>
                <c:pt idx="73">
                  <c:v>12404.8791</c:v>
                </c:pt>
                <c:pt idx="74">
                  <c:v>14133.03775</c:v>
                </c:pt>
                <c:pt idx="75">
                  <c:v>24603.04837</c:v>
                </c:pt>
                <c:pt idx="76">
                  <c:v>1837.2819</c:v>
                </c:pt>
                <c:pt idx="77">
                  <c:v>1391.5287000000001</c:v>
                </c:pt>
                <c:pt idx="78">
                  <c:v>20781.48892</c:v>
                </c:pt>
                <c:pt idx="79">
                  <c:v>1261.8589999999999</c:v>
                </c:pt>
                <c:pt idx="80">
                  <c:v>11856.4115</c:v>
                </c:pt>
                <c:pt idx="81">
                  <c:v>16586.49771</c:v>
                </c:pt>
                <c:pt idx="82">
                  <c:v>1631.6683</c:v>
                </c:pt>
                <c:pt idx="83">
                  <c:v>9140.9509999999991</c:v>
                </c:pt>
                <c:pt idx="84">
                  <c:v>2727.3951000000002</c:v>
                </c:pt>
                <c:pt idx="85">
                  <c:v>7323.7348190000002</c:v>
                </c:pt>
                <c:pt idx="86">
                  <c:v>23082.955330000001</c:v>
                </c:pt>
                <c:pt idx="87">
                  <c:v>5969.723</c:v>
                </c:pt>
                <c:pt idx="88">
                  <c:v>12638.195</c:v>
                </c:pt>
                <c:pt idx="89">
                  <c:v>2254.7966999999999</c:v>
                </c:pt>
                <c:pt idx="90">
                  <c:v>2897.3235</c:v>
                </c:pt>
                <c:pt idx="91">
                  <c:v>1149.3959</c:v>
                </c:pt>
                <c:pt idx="92">
                  <c:v>7345.0839999999998</c:v>
                </c:pt>
                <c:pt idx="93">
                  <c:v>12730.999599999999</c:v>
                </c:pt>
                <c:pt idx="94">
                  <c:v>5910.9440000000004</c:v>
                </c:pt>
                <c:pt idx="95">
                  <c:v>21797.000400000001</c:v>
                </c:pt>
                <c:pt idx="96">
                  <c:v>10601.412</c:v>
                </c:pt>
                <c:pt idx="97">
                  <c:v>11165.417649999999</c:v>
                </c:pt>
                <c:pt idx="98">
                  <c:v>2497.0383000000002</c:v>
                </c:pt>
                <c:pt idx="99">
                  <c:v>2203.4718499999999</c:v>
                </c:pt>
                <c:pt idx="100">
                  <c:v>1744.4649999999999</c:v>
                </c:pt>
                <c:pt idx="101">
                  <c:v>20878.78443</c:v>
                </c:pt>
                <c:pt idx="102">
                  <c:v>1534.3045</c:v>
                </c:pt>
                <c:pt idx="103">
                  <c:v>1824.2854</c:v>
                </c:pt>
                <c:pt idx="104">
                  <c:v>1622.1885</c:v>
                </c:pt>
                <c:pt idx="105">
                  <c:v>4347.0233500000004</c:v>
                </c:pt>
                <c:pt idx="106">
                  <c:v>1253.9359999999999</c:v>
                </c:pt>
                <c:pt idx="107">
                  <c:v>1748.7739999999999</c:v>
                </c:pt>
                <c:pt idx="108">
                  <c:v>24513.091260000001</c:v>
                </c:pt>
                <c:pt idx="109">
                  <c:v>2196.4731999999999</c:v>
                </c:pt>
                <c:pt idx="110">
                  <c:v>12574.049000000001</c:v>
                </c:pt>
                <c:pt idx="111">
                  <c:v>1967.0227</c:v>
                </c:pt>
                <c:pt idx="112">
                  <c:v>13470.86</c:v>
                </c:pt>
                <c:pt idx="113">
                  <c:v>6837.3687</c:v>
                </c:pt>
                <c:pt idx="114">
                  <c:v>3044.2132999999999</c:v>
                </c:pt>
                <c:pt idx="115">
                  <c:v>11455.28</c:v>
                </c:pt>
                <c:pt idx="116">
                  <c:v>2498.4144000000001</c:v>
                </c:pt>
                <c:pt idx="117">
                  <c:v>1256.299</c:v>
                </c:pt>
                <c:pt idx="118">
                  <c:v>11362.754999999999</c:v>
                </c:pt>
                <c:pt idx="119">
                  <c:v>3857.7592500000001</c:v>
                </c:pt>
                <c:pt idx="120">
                  <c:v>25656.575260000001</c:v>
                </c:pt>
                <c:pt idx="121">
                  <c:v>3994.1777999999999</c:v>
                </c:pt>
                <c:pt idx="122">
                  <c:v>9866.3048500000004</c:v>
                </c:pt>
                <c:pt idx="123">
                  <c:v>5397.6166999999996</c:v>
                </c:pt>
                <c:pt idx="124">
                  <c:v>11482.63485</c:v>
                </c:pt>
                <c:pt idx="125">
                  <c:v>1708.0014000000001</c:v>
                </c:pt>
                <c:pt idx="126">
                  <c:v>14043.476699999999</c:v>
                </c:pt>
                <c:pt idx="127">
                  <c:v>19214.705529999999</c:v>
                </c:pt>
                <c:pt idx="128">
                  <c:v>13831.1152</c:v>
                </c:pt>
                <c:pt idx="129">
                  <c:v>27346.04207</c:v>
                </c:pt>
                <c:pt idx="130">
                  <c:v>13887.204</c:v>
                </c:pt>
                <c:pt idx="131">
                  <c:v>3268.84665</c:v>
                </c:pt>
                <c:pt idx="132">
                  <c:v>3213.6220499999999</c:v>
                </c:pt>
                <c:pt idx="133">
                  <c:v>13390.558999999999</c:v>
                </c:pt>
                <c:pt idx="134">
                  <c:v>3972.9247</c:v>
                </c:pt>
                <c:pt idx="135">
                  <c:v>17878.900679999999</c:v>
                </c:pt>
                <c:pt idx="136">
                  <c:v>3935.1799000000001</c:v>
                </c:pt>
                <c:pt idx="137">
                  <c:v>10923.933199999999</c:v>
                </c:pt>
                <c:pt idx="138">
                  <c:v>2494.0219999999999</c:v>
                </c:pt>
                <c:pt idx="139">
                  <c:v>3761.2919999999999</c:v>
                </c:pt>
                <c:pt idx="140">
                  <c:v>1664.9996000000001</c:v>
                </c:pt>
                <c:pt idx="141">
                  <c:v>13635.6379</c:v>
                </c:pt>
                <c:pt idx="142">
                  <c:v>11842.441999999999</c:v>
                </c:pt>
                <c:pt idx="143">
                  <c:v>5709.1643999999997</c:v>
                </c:pt>
                <c:pt idx="144">
                  <c:v>1633.0444</c:v>
                </c:pt>
                <c:pt idx="145">
                  <c:v>11070.535</c:v>
                </c:pt>
                <c:pt idx="146">
                  <c:v>9283.5619999999999</c:v>
                </c:pt>
                <c:pt idx="147">
                  <c:v>3558.6202499999999</c:v>
                </c:pt>
                <c:pt idx="148">
                  <c:v>2207.6974500000001</c:v>
                </c:pt>
                <c:pt idx="149">
                  <c:v>1880.07</c:v>
                </c:pt>
                <c:pt idx="150">
                  <c:v>11658.11505</c:v>
                </c:pt>
                <c:pt idx="151">
                  <c:v>10713.644</c:v>
                </c:pt>
                <c:pt idx="152">
                  <c:v>11365.951999999999</c:v>
                </c:pt>
                <c:pt idx="153">
                  <c:v>1977.8150000000001</c:v>
                </c:pt>
                <c:pt idx="154">
                  <c:v>3366.6696999999999</c:v>
                </c:pt>
                <c:pt idx="155">
                  <c:v>14410.9321</c:v>
                </c:pt>
                <c:pt idx="156">
                  <c:v>13143.86485</c:v>
                </c:pt>
                <c:pt idx="157">
                  <c:v>1712.2270000000001</c:v>
                </c:pt>
                <c:pt idx="158">
                  <c:v>12430.95335</c:v>
                </c:pt>
                <c:pt idx="159">
                  <c:v>8280.6226999999999</c:v>
                </c:pt>
                <c:pt idx="160">
                  <c:v>12244.531000000001</c:v>
                </c:pt>
                <c:pt idx="161">
                  <c:v>1136.3994</c:v>
                </c:pt>
                <c:pt idx="162">
                  <c:v>3943.5954000000002</c:v>
                </c:pt>
                <c:pt idx="163">
                  <c:v>4399.7309999999998</c:v>
                </c:pt>
                <c:pt idx="164">
                  <c:v>6185.3208000000004</c:v>
                </c:pt>
                <c:pt idx="165">
                  <c:v>5438.7491</c:v>
                </c:pt>
                <c:pt idx="166">
                  <c:v>2104.1134000000002</c:v>
                </c:pt>
                <c:pt idx="167">
                  <c:v>2020.5523000000001</c:v>
                </c:pt>
                <c:pt idx="168">
                  <c:v>9541.6955500000004</c:v>
                </c:pt>
                <c:pt idx="169">
                  <c:v>9504.3102999999992</c:v>
                </c:pt>
                <c:pt idx="170">
                  <c:v>5469.0065999999997</c:v>
                </c:pt>
                <c:pt idx="171">
                  <c:v>1984.4532999999999</c:v>
                </c:pt>
                <c:pt idx="172">
                  <c:v>12146.971</c:v>
                </c:pt>
                <c:pt idx="173">
                  <c:v>9875.6803999999993</c:v>
                </c:pt>
                <c:pt idx="174">
                  <c:v>12979.358</c:v>
                </c:pt>
                <c:pt idx="175">
                  <c:v>1263.249</c:v>
                </c:pt>
                <c:pt idx="176">
                  <c:v>2217.6012000000001</c:v>
                </c:pt>
                <c:pt idx="177">
                  <c:v>3757.8447999999999</c:v>
                </c:pt>
                <c:pt idx="178">
                  <c:v>3070.8087</c:v>
                </c:pt>
                <c:pt idx="179">
                  <c:v>14319.031000000001</c:v>
                </c:pt>
                <c:pt idx="180">
                  <c:v>12797.20962</c:v>
                </c:pt>
                <c:pt idx="181">
                  <c:v>7448.4039499999999</c:v>
                </c:pt>
                <c:pt idx="182">
                  <c:v>1146.7965999999999</c:v>
                </c:pt>
                <c:pt idx="183">
                  <c:v>12741.167450000001</c:v>
                </c:pt>
                <c:pt idx="184">
                  <c:v>13457.960800000001</c:v>
                </c:pt>
                <c:pt idx="185">
                  <c:v>5662.2250000000004</c:v>
                </c:pt>
                <c:pt idx="186">
                  <c:v>1252.4069999999999</c:v>
                </c:pt>
                <c:pt idx="187">
                  <c:v>11848.141</c:v>
                </c:pt>
                <c:pt idx="188">
                  <c:v>14313.846299999999</c:v>
                </c:pt>
                <c:pt idx="189">
                  <c:v>1815.8759</c:v>
                </c:pt>
                <c:pt idx="190">
                  <c:v>1131.5065999999999</c:v>
                </c:pt>
                <c:pt idx="191">
                  <c:v>1877.9294</c:v>
                </c:pt>
                <c:pt idx="192">
                  <c:v>1621.8827000000001</c:v>
                </c:pt>
                <c:pt idx="193">
                  <c:v>13393.755999999999</c:v>
                </c:pt>
                <c:pt idx="194">
                  <c:v>4402.2330000000002</c:v>
                </c:pt>
                <c:pt idx="195">
                  <c:v>11657.7189</c:v>
                </c:pt>
                <c:pt idx="196">
                  <c:v>1526.3119999999999</c:v>
                </c:pt>
                <c:pt idx="197">
                  <c:v>10072.055050000001</c:v>
                </c:pt>
                <c:pt idx="198">
                  <c:v>1875.3440000000001</c:v>
                </c:pt>
                <c:pt idx="199">
                  <c:v>10965.446</c:v>
                </c:pt>
                <c:pt idx="200">
                  <c:v>8782.4689999999991</c:v>
                </c:pt>
                <c:pt idx="201">
                  <c:v>1141.4450999999999</c:v>
                </c:pt>
                <c:pt idx="202">
                  <c:v>8457.8179999999993</c:v>
                </c:pt>
                <c:pt idx="203">
                  <c:v>1682.597</c:v>
                </c:pt>
                <c:pt idx="204">
                  <c:v>13555.0049</c:v>
                </c:pt>
                <c:pt idx="205">
                  <c:v>13063.883</c:v>
                </c:pt>
                <c:pt idx="206">
                  <c:v>1634.5734</c:v>
                </c:pt>
                <c:pt idx="207">
                  <c:v>8125.7844999999998</c:v>
                </c:pt>
                <c:pt idx="208">
                  <c:v>12644.589</c:v>
                </c:pt>
                <c:pt idx="209">
                  <c:v>2473.3341</c:v>
                </c:pt>
                <c:pt idx="210">
                  <c:v>13041.921</c:v>
                </c:pt>
                <c:pt idx="211">
                  <c:v>13451.121999999999</c:v>
                </c:pt>
                <c:pt idx="212">
                  <c:v>13462.52</c:v>
                </c:pt>
                <c:pt idx="213">
                  <c:v>13470.804400000001</c:v>
                </c:pt>
                <c:pt idx="214">
                  <c:v>7348.1419999999998</c:v>
                </c:pt>
                <c:pt idx="215">
                  <c:v>12233.828</c:v>
                </c:pt>
                <c:pt idx="216">
                  <c:v>9487.6442000000006</c:v>
                </c:pt>
                <c:pt idx="217">
                  <c:v>2217.4691499999999</c:v>
                </c:pt>
                <c:pt idx="218">
                  <c:v>12982.8747</c:v>
                </c:pt>
                <c:pt idx="219">
                  <c:v>3353.2840000000001</c:v>
                </c:pt>
                <c:pt idx="220">
                  <c:v>1759.338</c:v>
                </c:pt>
                <c:pt idx="221">
                  <c:v>2322.6217999999999</c:v>
                </c:pt>
                <c:pt idx="222">
                  <c:v>7804.1605</c:v>
                </c:pt>
                <c:pt idx="223">
                  <c:v>4889.0367999999999</c:v>
                </c:pt>
                <c:pt idx="224">
                  <c:v>4518.8262500000001</c:v>
                </c:pt>
                <c:pt idx="225">
                  <c:v>13887.968500000001</c:v>
                </c:pt>
                <c:pt idx="226">
                  <c:v>1972.95</c:v>
                </c:pt>
                <c:pt idx="227">
                  <c:v>21232.182260000001</c:v>
                </c:pt>
                <c:pt idx="228">
                  <c:v>5383.5360000000001</c:v>
                </c:pt>
                <c:pt idx="229">
                  <c:v>8798.5930000000008</c:v>
                </c:pt>
                <c:pt idx="230">
                  <c:v>2020.1769999999999</c:v>
                </c:pt>
                <c:pt idx="231">
                  <c:v>9850.4320000000007</c:v>
                </c:pt>
                <c:pt idx="232">
                  <c:v>4137.5227000000004</c:v>
                </c:pt>
                <c:pt idx="233">
                  <c:v>2250.8352</c:v>
                </c:pt>
                <c:pt idx="234">
                  <c:v>3161.4540000000002</c:v>
                </c:pt>
                <c:pt idx="235">
                  <c:v>7325.0482000000002</c:v>
                </c:pt>
                <c:pt idx="236">
                  <c:v>14394.5579</c:v>
                </c:pt>
                <c:pt idx="237">
                  <c:v>8277.5229999999992</c:v>
                </c:pt>
                <c:pt idx="238">
                  <c:v>17929.303370000001</c:v>
                </c:pt>
                <c:pt idx="239">
                  <c:v>2480.9791</c:v>
                </c:pt>
                <c:pt idx="240">
                  <c:v>1981.5818999999999</c:v>
                </c:pt>
                <c:pt idx="241">
                  <c:v>5757.41345</c:v>
                </c:pt>
                <c:pt idx="242">
                  <c:v>13974.455550000001</c:v>
                </c:pt>
                <c:pt idx="243">
                  <c:v>2102.2647000000002</c:v>
                </c:pt>
                <c:pt idx="244">
                  <c:v>10796.35025</c:v>
                </c:pt>
                <c:pt idx="245">
                  <c:v>11286.538699999999</c:v>
                </c:pt>
                <c:pt idx="246">
                  <c:v>1674.6323</c:v>
                </c:pt>
                <c:pt idx="247">
                  <c:v>23045.566159999998</c:v>
                </c:pt>
                <c:pt idx="248">
                  <c:v>11363.2832</c:v>
                </c:pt>
                <c:pt idx="249">
                  <c:v>20420.604650000001</c:v>
                </c:pt>
                <c:pt idx="250">
                  <c:v>10338.9316</c:v>
                </c:pt>
                <c:pt idx="251">
                  <c:v>10214.636</c:v>
                </c:pt>
                <c:pt idx="252">
                  <c:v>20709.020339999999</c:v>
                </c:pt>
                <c:pt idx="253">
                  <c:v>3704.3544999999999</c:v>
                </c:pt>
                <c:pt idx="254">
                  <c:v>5979.7309999999998</c:v>
                </c:pt>
                <c:pt idx="255">
                  <c:v>2203.7359499999998</c:v>
                </c:pt>
                <c:pt idx="256">
                  <c:v>2459.7201</c:v>
                </c:pt>
                <c:pt idx="257">
                  <c:v>3989.8409999999999</c:v>
                </c:pt>
                <c:pt idx="258">
                  <c:v>2200.8308499999998</c:v>
                </c:pt>
                <c:pt idx="259">
                  <c:v>5227.9887500000004</c:v>
                </c:pt>
                <c:pt idx="260">
                  <c:v>10982.5013</c:v>
                </c:pt>
                <c:pt idx="261">
                  <c:v>11093.6229</c:v>
                </c:pt>
                <c:pt idx="262">
                  <c:v>2154.3609999999999</c:v>
                </c:pt>
                <c:pt idx="263">
                  <c:v>2899.4893499999998</c:v>
                </c:pt>
                <c:pt idx="264">
                  <c:v>2632.9920000000002</c:v>
                </c:pt>
                <c:pt idx="265">
                  <c:v>13126.677449999999</c:v>
                </c:pt>
                <c:pt idx="266">
                  <c:v>5699.8374999999996</c:v>
                </c:pt>
                <c:pt idx="267">
                  <c:v>12890.057650000001</c:v>
                </c:pt>
                <c:pt idx="268">
                  <c:v>5415.6611999999996</c:v>
                </c:pt>
                <c:pt idx="269">
                  <c:v>8442.6669999999995</c:v>
                </c:pt>
                <c:pt idx="270">
                  <c:v>10594.225700000001</c:v>
                </c:pt>
                <c:pt idx="271">
                  <c:v>11938.255950000001</c:v>
                </c:pt>
                <c:pt idx="272">
                  <c:v>3171.6149</c:v>
                </c:pt>
                <c:pt idx="273">
                  <c:v>1135.9407000000001</c:v>
                </c:pt>
                <c:pt idx="274">
                  <c:v>1633.9618</c:v>
                </c:pt>
                <c:pt idx="275">
                  <c:v>4415.1588000000002</c:v>
                </c:pt>
                <c:pt idx="276">
                  <c:v>6474.0129999999999</c:v>
                </c:pt>
                <c:pt idx="277">
                  <c:v>10704.47</c:v>
                </c:pt>
                <c:pt idx="278">
                  <c:v>1880.4870000000001</c:v>
                </c:pt>
                <c:pt idx="279">
                  <c:v>2741.9479999999999</c:v>
                </c:pt>
                <c:pt idx="280">
                  <c:v>8283.6807000000008</c:v>
                </c:pt>
                <c:pt idx="281">
                  <c:v>11931.125249999999</c:v>
                </c:pt>
                <c:pt idx="282">
                  <c:v>1708.9257500000001</c:v>
                </c:pt>
                <c:pt idx="283">
                  <c:v>2464.6188000000002</c:v>
                </c:pt>
                <c:pt idx="284">
                  <c:v>1163.4627</c:v>
                </c:pt>
                <c:pt idx="285">
                  <c:v>12981.3457</c:v>
                </c:pt>
                <c:pt idx="286">
                  <c:v>13143.336649999999</c:v>
                </c:pt>
                <c:pt idx="287">
                  <c:v>7050.0213000000003</c:v>
                </c:pt>
                <c:pt idx="288">
                  <c:v>10795.937330000001</c:v>
                </c:pt>
                <c:pt idx="289">
                  <c:v>2205.9807999999998</c:v>
                </c:pt>
                <c:pt idx="290">
                  <c:v>1629.8335</c:v>
                </c:pt>
                <c:pt idx="291">
                  <c:v>2007.9449999999999</c:v>
                </c:pt>
                <c:pt idx="292">
                  <c:v>3866.8552</c:v>
                </c:pt>
                <c:pt idx="293">
                  <c:v>28923.136920000001</c:v>
                </c:pt>
                <c:pt idx="294">
                  <c:v>13770.097900000001</c:v>
                </c:pt>
                <c:pt idx="295">
                  <c:v>3556.9223000000002</c:v>
                </c:pt>
                <c:pt idx="296">
                  <c:v>11356.660900000001</c:v>
                </c:pt>
                <c:pt idx="297">
                  <c:v>6571.0243499999997</c:v>
                </c:pt>
                <c:pt idx="298">
                  <c:v>8026.6665999999996</c:v>
                </c:pt>
                <c:pt idx="299">
                  <c:v>11082.5772</c:v>
                </c:pt>
                <c:pt idx="300">
                  <c:v>2404.7338</c:v>
                </c:pt>
                <c:pt idx="301">
                  <c:v>2257.47525</c:v>
                </c:pt>
                <c:pt idx="302">
                  <c:v>1632.5644500000001</c:v>
                </c:pt>
                <c:pt idx="303">
                  <c:v>2045.68525</c:v>
                </c:pt>
                <c:pt idx="304">
                  <c:v>6948.7007999999996</c:v>
                </c:pt>
                <c:pt idx="305">
                  <c:v>5028.1466</c:v>
                </c:pt>
                <c:pt idx="306">
                  <c:v>2855.4375500000001</c:v>
                </c:pt>
                <c:pt idx="307">
                  <c:v>11735.87905</c:v>
                </c:pt>
                <c:pt idx="308">
                  <c:v>7419.4778999999999</c:v>
                </c:pt>
                <c:pt idx="309">
                  <c:v>1639.5631000000001</c:v>
                </c:pt>
                <c:pt idx="310">
                  <c:v>2130.6759000000002</c:v>
                </c:pt>
                <c:pt idx="311">
                  <c:v>10355.641</c:v>
                </c:pt>
                <c:pt idx="312">
                  <c:v>24476.478510000001</c:v>
                </c:pt>
                <c:pt idx="313">
                  <c:v>2523.1695</c:v>
                </c:pt>
                <c:pt idx="314">
                  <c:v>14256.192800000001</c:v>
                </c:pt>
                <c:pt idx="315">
                  <c:v>8835.2649500000007</c:v>
                </c:pt>
                <c:pt idx="316">
                  <c:v>7421.1945500000002</c:v>
                </c:pt>
                <c:pt idx="317">
                  <c:v>13429.035400000001</c:v>
                </c:pt>
                <c:pt idx="318">
                  <c:v>13352.0998</c:v>
                </c:pt>
                <c:pt idx="319">
                  <c:v>1635.7336499999999</c:v>
                </c:pt>
                <c:pt idx="320">
                  <c:v>2138.0707000000002</c:v>
                </c:pt>
                <c:pt idx="321">
                  <c:v>14692.66935</c:v>
                </c:pt>
                <c:pt idx="322">
                  <c:v>2134.9014999999999</c:v>
                </c:pt>
                <c:pt idx="323">
                  <c:v>11454.021500000001</c:v>
                </c:pt>
                <c:pt idx="324">
                  <c:v>1769.5316499999999</c:v>
                </c:pt>
                <c:pt idx="325">
                  <c:v>11840.77505</c:v>
                </c:pt>
                <c:pt idx="326">
                  <c:v>1632.0362500000001</c:v>
                </c:pt>
                <c:pt idx="327">
                  <c:v>2534.3937500000002</c:v>
                </c:pt>
                <c:pt idx="328">
                  <c:v>10231.499900000001</c:v>
                </c:pt>
                <c:pt idx="329">
                  <c:v>1646.4296999999999</c:v>
                </c:pt>
                <c:pt idx="330">
                  <c:v>2128.4310500000001</c:v>
                </c:pt>
                <c:pt idx="331">
                  <c:v>12222.898300000001</c:v>
                </c:pt>
                <c:pt idx="332">
                  <c:v>1639.5631000000001</c:v>
                </c:pt>
                <c:pt idx="333">
                  <c:v>9174.1356500000002</c:v>
                </c:pt>
                <c:pt idx="334">
                  <c:v>12129.614149999999</c:v>
                </c:pt>
                <c:pt idx="335">
                  <c:v>3736.4647</c:v>
                </c:pt>
                <c:pt idx="336">
                  <c:v>3201.2451500000002</c:v>
                </c:pt>
                <c:pt idx="337">
                  <c:v>10976.24575</c:v>
                </c:pt>
                <c:pt idx="338">
                  <c:v>12231.613600000001</c:v>
                </c:pt>
                <c:pt idx="339">
                  <c:v>8827.2098999999998</c:v>
                </c:pt>
                <c:pt idx="340">
                  <c:v>3062.5082499999999</c:v>
                </c:pt>
                <c:pt idx="341">
                  <c:v>1906.35825</c:v>
                </c:pt>
                <c:pt idx="342">
                  <c:v>14210.53595</c:v>
                </c:pt>
                <c:pt idx="343">
                  <c:v>11842.623750000001</c:v>
                </c:pt>
                <c:pt idx="344">
                  <c:v>9869.8101999999999</c:v>
                </c:pt>
                <c:pt idx="345">
                  <c:v>1917.3184000000001</c:v>
                </c:pt>
                <c:pt idx="346">
                  <c:v>7731.8578500000003</c:v>
                </c:pt>
                <c:pt idx="347">
                  <c:v>2136.8822500000001</c:v>
                </c:pt>
                <c:pt idx="348">
                  <c:v>5266.3656000000001</c:v>
                </c:pt>
                <c:pt idx="349">
                  <c:v>11743.9341</c:v>
                </c:pt>
                <c:pt idx="350">
                  <c:v>12622.1795</c:v>
                </c:pt>
                <c:pt idx="351">
                  <c:v>10601.632250000001</c:v>
                </c:pt>
                <c:pt idx="352">
                  <c:v>2690.1138000000001</c:v>
                </c:pt>
                <c:pt idx="353">
                  <c:v>5272.1758</c:v>
                </c:pt>
                <c:pt idx="354">
                  <c:v>4320.4108500000002</c:v>
                </c:pt>
                <c:pt idx="355">
                  <c:v>6358.7764500000003</c:v>
                </c:pt>
                <c:pt idx="356">
                  <c:v>5267.8181500000001</c:v>
                </c:pt>
                <c:pt idx="357">
                  <c:v>12124.992399999999</c:v>
                </c:pt>
                <c:pt idx="358">
                  <c:v>12950.0712</c:v>
                </c:pt>
                <c:pt idx="359">
                  <c:v>10594.501550000001</c:v>
                </c:pt>
                <c:pt idx="360">
                  <c:v>1909.52745</c:v>
                </c:pt>
                <c:pt idx="361">
                  <c:v>11353.2276</c:v>
                </c:pt>
                <c:pt idx="362">
                  <c:v>8988.1587500000005</c:v>
                </c:pt>
                <c:pt idx="363">
                  <c:v>14254.608200000001</c:v>
                </c:pt>
                <c:pt idx="364">
                  <c:v>19673.335729999999</c:v>
                </c:pt>
                <c:pt idx="365">
                  <c:v>2261.5688</c:v>
                </c:pt>
                <c:pt idx="366">
                  <c:v>12235.8392</c:v>
                </c:pt>
                <c:pt idx="367">
                  <c:v>2850.6837500000001</c:v>
                </c:pt>
                <c:pt idx="368">
                  <c:v>13844.797200000001</c:v>
                </c:pt>
                <c:pt idx="369">
                  <c:v>8671.1912499999999</c:v>
                </c:pt>
                <c:pt idx="370">
                  <c:v>2055.3249000000001</c:v>
                </c:pt>
                <c:pt idx="371">
                  <c:v>2699.56835</c:v>
                </c:pt>
                <c:pt idx="372">
                  <c:v>12224.350850000001</c:v>
                </c:pt>
                <c:pt idx="373">
                  <c:v>3021.80915</c:v>
                </c:pt>
                <c:pt idx="374">
                  <c:v>4357.0436499999996</c:v>
                </c:pt>
                <c:pt idx="375">
                  <c:v>4571.4130500000001</c:v>
                </c:pt>
                <c:pt idx="376">
                  <c:v>4133.6416499999996</c:v>
                </c:pt>
                <c:pt idx="377">
                  <c:v>6389.3778499999999</c:v>
                </c:pt>
                <c:pt idx="378">
                  <c:v>10825.253699999999</c:v>
                </c:pt>
                <c:pt idx="379">
                  <c:v>10959.6947</c:v>
                </c:pt>
                <c:pt idx="380">
                  <c:v>2719.2797500000001</c:v>
                </c:pt>
                <c:pt idx="381">
                  <c:v>12044.342000000001</c:v>
                </c:pt>
                <c:pt idx="382">
                  <c:v>7443.6430499999997</c:v>
                </c:pt>
                <c:pt idx="383">
                  <c:v>9249.4951999999994</c:v>
                </c:pt>
                <c:pt idx="384">
                  <c:v>4894.7533000000003</c:v>
                </c:pt>
                <c:pt idx="385">
                  <c:v>13937.666499999999</c:v>
                </c:pt>
                <c:pt idx="386">
                  <c:v>4243.5900499999998</c:v>
                </c:pt>
                <c:pt idx="387">
                  <c:v>4738.2682000000004</c:v>
                </c:pt>
                <c:pt idx="388">
                  <c:v>10461.9794</c:v>
                </c:pt>
                <c:pt idx="389">
                  <c:v>2643.2685000000001</c:v>
                </c:pt>
                <c:pt idx="390">
                  <c:v>6373.55735</c:v>
                </c:pt>
                <c:pt idx="391">
                  <c:v>6123.5688</c:v>
                </c:pt>
                <c:pt idx="392">
                  <c:v>2362.2290499999999</c:v>
                </c:pt>
                <c:pt idx="393">
                  <c:v>5385.3379000000004</c:v>
                </c:pt>
                <c:pt idx="394">
                  <c:v>8930.9345499999999</c:v>
                </c:pt>
                <c:pt idx="395">
                  <c:v>6664.68595</c:v>
                </c:pt>
                <c:pt idx="396">
                  <c:v>9583.8932999999997</c:v>
                </c:pt>
                <c:pt idx="397">
                  <c:v>9910.3598500000007</c:v>
                </c:pt>
                <c:pt idx="398">
                  <c:v>28476.734990000001</c:v>
                </c:pt>
                <c:pt idx="399">
                  <c:v>5377.4578000000001</c:v>
                </c:pt>
                <c:pt idx="400">
                  <c:v>2789.0574000000001</c:v>
                </c:pt>
                <c:pt idx="401">
                  <c:v>11945.1327</c:v>
                </c:pt>
                <c:pt idx="402">
                  <c:v>2221.5644499999999</c:v>
                </c:pt>
                <c:pt idx="403">
                  <c:v>2639.0428999999999</c:v>
                </c:pt>
                <c:pt idx="404">
                  <c:v>4527.1829500000003</c:v>
                </c:pt>
                <c:pt idx="405">
                  <c:v>12609.88702</c:v>
                </c:pt>
                <c:pt idx="406">
                  <c:v>28468.919010000001</c:v>
                </c:pt>
                <c:pt idx="407">
                  <c:v>2730.1078499999999</c:v>
                </c:pt>
                <c:pt idx="408">
                  <c:v>7518.0253499999999</c:v>
                </c:pt>
                <c:pt idx="409">
                  <c:v>28340.188849999999</c:v>
                </c:pt>
                <c:pt idx="410">
                  <c:v>8765.2489999999998</c:v>
                </c:pt>
                <c:pt idx="411">
                  <c:v>8023.1354499999998</c:v>
                </c:pt>
                <c:pt idx="412">
                  <c:v>4462.7218000000003</c:v>
                </c:pt>
                <c:pt idx="413">
                  <c:v>4454.40265</c:v>
                </c:pt>
                <c:pt idx="414">
                  <c:v>5630.4578499999998</c:v>
                </c:pt>
                <c:pt idx="415">
                  <c:v>7727.2532000000001</c:v>
                </c:pt>
                <c:pt idx="416">
                  <c:v>7153.5538999999999</c:v>
                </c:pt>
                <c:pt idx="417">
                  <c:v>6112.3529500000004</c:v>
                </c:pt>
                <c:pt idx="418">
                  <c:v>6393.6034499999996</c:v>
                </c:pt>
                <c:pt idx="419">
                  <c:v>5373.3642499999996</c:v>
                </c:pt>
                <c:pt idx="420">
                  <c:v>3956.0714499999999</c:v>
                </c:pt>
                <c:pt idx="421">
                  <c:v>11305.93455</c:v>
                </c:pt>
                <c:pt idx="422">
                  <c:v>3292.5298499999999</c:v>
                </c:pt>
                <c:pt idx="423">
                  <c:v>2710.8285500000002</c:v>
                </c:pt>
                <c:pt idx="424">
                  <c:v>6940.90985</c:v>
                </c:pt>
                <c:pt idx="425">
                  <c:v>4239.8926499999998</c:v>
                </c:pt>
                <c:pt idx="426">
                  <c:v>10797.3362</c:v>
                </c:pt>
                <c:pt idx="427">
                  <c:v>4149.7359999999999</c:v>
                </c:pt>
                <c:pt idx="428">
                  <c:v>6079.6715000000004</c:v>
                </c:pt>
                <c:pt idx="429">
                  <c:v>4441.2131499999996</c:v>
                </c:pt>
                <c:pt idx="430">
                  <c:v>5003.8530000000001</c:v>
                </c:pt>
                <c:pt idx="431">
                  <c:v>2331.5189999999998</c:v>
                </c:pt>
                <c:pt idx="432">
                  <c:v>3490.5491000000002</c:v>
                </c:pt>
                <c:pt idx="433">
                  <c:v>1842.519</c:v>
                </c:pt>
                <c:pt idx="434">
                  <c:v>7077.1894000000002</c:v>
                </c:pt>
                <c:pt idx="435">
                  <c:v>10450.552</c:v>
                </c:pt>
                <c:pt idx="436">
                  <c:v>5246.0469999999996</c:v>
                </c:pt>
                <c:pt idx="437">
                  <c:v>10436.096</c:v>
                </c:pt>
                <c:pt idx="438">
                  <c:v>6775.9610000000002</c:v>
                </c:pt>
                <c:pt idx="439">
                  <c:v>4337.7352000000001</c:v>
                </c:pt>
                <c:pt idx="440">
                  <c:v>6610.1097</c:v>
                </c:pt>
                <c:pt idx="441">
                  <c:v>1980.07</c:v>
                </c:pt>
                <c:pt idx="442">
                  <c:v>5012.4709999999995</c:v>
                </c:pt>
                <c:pt idx="443">
                  <c:v>7358.1756500000001</c:v>
                </c:pt>
                <c:pt idx="444">
                  <c:v>12333.828</c:v>
                </c:pt>
                <c:pt idx="445">
                  <c:v>35160.134570000002</c:v>
                </c:pt>
                <c:pt idx="446">
                  <c:v>4040.55825</c:v>
                </c:pt>
                <c:pt idx="447">
                  <c:v>7441.0529999999999</c:v>
                </c:pt>
                <c:pt idx="448">
                  <c:v>9282.4806000000008</c:v>
                </c:pt>
                <c:pt idx="449">
                  <c:v>9617.6624499999998</c:v>
                </c:pt>
                <c:pt idx="450">
                  <c:v>4237.12655</c:v>
                </c:pt>
                <c:pt idx="451">
                  <c:v>11879.10405</c:v>
                </c:pt>
                <c:pt idx="452">
                  <c:v>20277.807509999999</c:v>
                </c:pt>
                <c:pt idx="453">
                  <c:v>4667.6076499999999</c:v>
                </c:pt>
                <c:pt idx="454">
                  <c:v>6600.2059499999996</c:v>
                </c:pt>
                <c:pt idx="455">
                  <c:v>8334.4575499999992</c:v>
                </c:pt>
                <c:pt idx="456">
                  <c:v>4751.07</c:v>
                </c:pt>
                <c:pt idx="457">
                  <c:v>2597.779</c:v>
                </c:pt>
                <c:pt idx="458">
                  <c:v>9778.3472000000002</c:v>
                </c:pt>
                <c:pt idx="459">
                  <c:v>7639.4174499999999</c:v>
                </c:pt>
                <c:pt idx="460">
                  <c:v>8964.0605500000001</c:v>
                </c:pt>
                <c:pt idx="461">
                  <c:v>9290.1394999999993</c:v>
                </c:pt>
                <c:pt idx="462">
                  <c:v>6555.07035</c:v>
                </c:pt>
                <c:pt idx="463">
                  <c:v>4762.3289999999997</c:v>
                </c:pt>
                <c:pt idx="464">
                  <c:v>13224.692999999999</c:v>
                </c:pt>
                <c:pt idx="465">
                  <c:v>9880.0679999999993</c:v>
                </c:pt>
                <c:pt idx="466">
                  <c:v>11763.000899999999</c:v>
                </c:pt>
                <c:pt idx="467">
                  <c:v>5240.7650000000003</c:v>
                </c:pt>
                <c:pt idx="468">
                  <c:v>9861.0249999999996</c:v>
                </c:pt>
                <c:pt idx="469">
                  <c:v>8342.9087500000005</c:v>
                </c:pt>
                <c:pt idx="470">
                  <c:v>6067.1267500000004</c:v>
                </c:pt>
                <c:pt idx="471">
                  <c:v>8334.5895999999993</c:v>
                </c:pt>
                <c:pt idx="472">
                  <c:v>31620.001059999999</c:v>
                </c:pt>
                <c:pt idx="473">
                  <c:v>9724.5300000000007</c:v>
                </c:pt>
                <c:pt idx="474">
                  <c:v>12913.992399999999</c:v>
                </c:pt>
                <c:pt idx="475">
                  <c:v>8823.9857499999998</c:v>
                </c:pt>
                <c:pt idx="476">
                  <c:v>5594.8455000000004</c:v>
                </c:pt>
                <c:pt idx="477">
                  <c:v>3659.346</c:v>
                </c:pt>
                <c:pt idx="478">
                  <c:v>10085.846</c:v>
                </c:pt>
                <c:pt idx="479">
                  <c:v>9391.3459999999995</c:v>
                </c:pt>
                <c:pt idx="480">
                  <c:v>3410.3240000000001</c:v>
                </c:pt>
                <c:pt idx="481">
                  <c:v>26392.260289999998</c:v>
                </c:pt>
                <c:pt idx="482">
                  <c:v>5148.5526</c:v>
                </c:pt>
                <c:pt idx="483">
                  <c:v>8703.4560000000001</c:v>
                </c:pt>
                <c:pt idx="484">
                  <c:v>8068.1850000000004</c:v>
                </c:pt>
                <c:pt idx="485">
                  <c:v>3577.9989999999998</c:v>
                </c:pt>
                <c:pt idx="486">
                  <c:v>10106.134249999999</c:v>
                </c:pt>
                <c:pt idx="487">
                  <c:v>9447.2503500000003</c:v>
                </c:pt>
                <c:pt idx="488">
                  <c:v>8556.9069999999992</c:v>
                </c:pt>
                <c:pt idx="489">
                  <c:v>2416.9549999999999</c:v>
                </c:pt>
                <c:pt idx="490">
                  <c:v>8062.7640000000001</c:v>
                </c:pt>
                <c:pt idx="491">
                  <c:v>7050.6419999999998</c:v>
                </c:pt>
                <c:pt idx="492">
                  <c:v>3309.7926000000002</c:v>
                </c:pt>
                <c:pt idx="493">
                  <c:v>7445.9179999999997</c:v>
                </c:pt>
                <c:pt idx="494">
                  <c:v>9872.7009999999991</c:v>
                </c:pt>
                <c:pt idx="495">
                  <c:v>11576.13</c:v>
                </c:pt>
                <c:pt idx="496">
                  <c:v>6849.0259999999998</c:v>
                </c:pt>
                <c:pt idx="497">
                  <c:v>26140.3603</c:v>
                </c:pt>
                <c:pt idx="498">
                  <c:v>6282.2349999999997</c:v>
                </c:pt>
                <c:pt idx="499">
                  <c:v>7626.9930000000004</c:v>
                </c:pt>
                <c:pt idx="500">
                  <c:v>5488.2619999999997</c:v>
                </c:pt>
                <c:pt idx="501">
                  <c:v>6238.2979999999998</c:v>
                </c:pt>
                <c:pt idx="502">
                  <c:v>11674.13</c:v>
                </c:pt>
                <c:pt idx="503">
                  <c:v>4746.3440000000001</c:v>
                </c:pt>
                <c:pt idx="504">
                  <c:v>25517.11363</c:v>
                </c:pt>
                <c:pt idx="505">
                  <c:v>16796.411940000002</c:v>
                </c:pt>
                <c:pt idx="506">
                  <c:v>7624.63</c:v>
                </c:pt>
                <c:pt idx="507">
                  <c:v>9957.7216000000008</c:v>
                </c:pt>
                <c:pt idx="508">
                  <c:v>11394.065549999999</c:v>
                </c:pt>
                <c:pt idx="509">
                  <c:v>9288.0267000000003</c:v>
                </c:pt>
                <c:pt idx="510">
                  <c:v>7045.4989999999998</c:v>
                </c:pt>
                <c:pt idx="511">
                  <c:v>8551.3469999999998</c:v>
                </c:pt>
                <c:pt idx="512">
                  <c:v>4076.4969999999998</c:v>
                </c:pt>
                <c:pt idx="513">
                  <c:v>2904.0880000000002</c:v>
                </c:pt>
                <c:pt idx="514">
                  <c:v>11512.405000000001</c:v>
                </c:pt>
                <c:pt idx="515">
                  <c:v>18903.491409999999</c:v>
                </c:pt>
                <c:pt idx="516">
                  <c:v>14358.364369999999</c:v>
                </c:pt>
                <c:pt idx="517">
                  <c:v>7623.518</c:v>
                </c:pt>
                <c:pt idx="518">
                  <c:v>6496.8860000000004</c:v>
                </c:pt>
                <c:pt idx="519">
                  <c:v>7650.7737500000003</c:v>
                </c:pt>
                <c:pt idx="520">
                  <c:v>9447.3824000000004</c:v>
                </c:pt>
                <c:pt idx="521">
                  <c:v>13019.161050000001</c:v>
                </c:pt>
                <c:pt idx="522">
                  <c:v>9964.06</c:v>
                </c:pt>
                <c:pt idx="523">
                  <c:v>12347.172</c:v>
                </c:pt>
                <c:pt idx="524">
                  <c:v>3277.1610000000001</c:v>
                </c:pt>
                <c:pt idx="525">
                  <c:v>7337.7479999999996</c:v>
                </c:pt>
                <c:pt idx="526">
                  <c:v>5472.4489999999996</c:v>
                </c:pt>
                <c:pt idx="527">
                  <c:v>4536.259</c:v>
                </c:pt>
                <c:pt idx="528">
                  <c:v>11272.331389999999</c:v>
                </c:pt>
                <c:pt idx="529">
                  <c:v>1725.5523000000001</c:v>
                </c:pt>
                <c:pt idx="530">
                  <c:v>8240.5895999999993</c:v>
                </c:pt>
                <c:pt idx="531">
                  <c:v>11946.625899999999</c:v>
                </c:pt>
                <c:pt idx="532">
                  <c:v>3947.4131000000002</c:v>
                </c:pt>
                <c:pt idx="533">
                  <c:v>3766.8838000000001</c:v>
                </c:pt>
                <c:pt idx="534">
                  <c:v>9877.6077000000005</c:v>
                </c:pt>
                <c:pt idx="535">
                  <c:v>8871.1517000000003</c:v>
                </c:pt>
                <c:pt idx="536">
                  <c:v>5002.7826999999997</c:v>
                </c:pt>
                <c:pt idx="537">
                  <c:v>3392.9767999999999</c:v>
                </c:pt>
                <c:pt idx="538">
                  <c:v>7152.6714000000002</c:v>
                </c:pt>
                <c:pt idx="539">
                  <c:v>1719.4363000000001</c:v>
                </c:pt>
                <c:pt idx="540">
                  <c:v>7742.1098000000002</c:v>
                </c:pt>
                <c:pt idx="541">
                  <c:v>4151.0286999999998</c:v>
                </c:pt>
                <c:pt idx="542">
                  <c:v>8232.6388000000006</c:v>
                </c:pt>
                <c:pt idx="543">
                  <c:v>5478.0367999999999</c:v>
                </c:pt>
                <c:pt idx="544">
                  <c:v>27000.98473</c:v>
                </c:pt>
                <c:pt idx="545">
                  <c:v>8083.9197999999997</c:v>
                </c:pt>
                <c:pt idx="546">
                  <c:v>4074.4537</c:v>
                </c:pt>
                <c:pt idx="547">
                  <c:v>7345.7266</c:v>
                </c:pt>
                <c:pt idx="548">
                  <c:v>14418.2804</c:v>
                </c:pt>
                <c:pt idx="549">
                  <c:v>28287.897659999999</c:v>
                </c:pt>
                <c:pt idx="550">
                  <c:v>5974.3846999999996</c:v>
                </c:pt>
                <c:pt idx="551">
                  <c:v>27724.28875</c:v>
                </c:pt>
                <c:pt idx="552">
                  <c:v>8233.0974999999999</c:v>
                </c:pt>
                <c:pt idx="553">
                  <c:v>9058.7302999999993</c:v>
                </c:pt>
                <c:pt idx="554">
                  <c:v>2219.4450999999999</c:v>
                </c:pt>
                <c:pt idx="555">
                  <c:v>4779.6022999999996</c:v>
                </c:pt>
                <c:pt idx="556">
                  <c:v>5976.8311000000003</c:v>
                </c:pt>
                <c:pt idx="557">
                  <c:v>8547.6913000000004</c:v>
                </c:pt>
                <c:pt idx="558">
                  <c:v>11326.71487</c:v>
                </c:pt>
                <c:pt idx="559">
                  <c:v>10579.710999999999</c:v>
                </c:pt>
                <c:pt idx="560">
                  <c:v>6500.2358999999997</c:v>
                </c:pt>
                <c:pt idx="561">
                  <c:v>1727.54</c:v>
                </c:pt>
                <c:pt idx="562">
                  <c:v>6781.3541999999998</c:v>
                </c:pt>
                <c:pt idx="563">
                  <c:v>9386.1612999999998</c:v>
                </c:pt>
                <c:pt idx="564">
                  <c:v>4350.5144</c:v>
                </c:pt>
                <c:pt idx="565">
                  <c:v>7046.7222000000002</c:v>
                </c:pt>
                <c:pt idx="566">
                  <c:v>2438.0551999999998</c:v>
                </c:pt>
                <c:pt idx="567">
                  <c:v>18218.161390000001</c:v>
                </c:pt>
                <c:pt idx="568">
                  <c:v>3392.3652000000002</c:v>
                </c:pt>
                <c:pt idx="569">
                  <c:v>7633.7205999999996</c:v>
                </c:pt>
                <c:pt idx="570">
                  <c:v>5245.2268999999997</c:v>
                </c:pt>
                <c:pt idx="571">
                  <c:v>6289.7548999999999</c:v>
                </c:pt>
                <c:pt idx="572">
                  <c:v>2927.0646999999999</c:v>
                </c:pt>
                <c:pt idx="573">
                  <c:v>9549.5650999999998</c:v>
                </c:pt>
                <c:pt idx="574">
                  <c:v>3875.7341000000001</c:v>
                </c:pt>
                <c:pt idx="575">
                  <c:v>14474.674999999999</c:v>
                </c:pt>
                <c:pt idx="576">
                  <c:v>2902.9065000000001</c:v>
                </c:pt>
                <c:pt idx="577">
                  <c:v>5484.4673000000003</c:v>
                </c:pt>
                <c:pt idx="578">
                  <c:v>8569.8618000000006</c:v>
                </c:pt>
                <c:pt idx="579">
                  <c:v>11554.223599999999</c:v>
                </c:pt>
                <c:pt idx="580">
                  <c:v>10928.849</c:v>
                </c:pt>
                <c:pt idx="581">
                  <c:v>4562.8420999999998</c:v>
                </c:pt>
                <c:pt idx="582">
                  <c:v>9748.9105999999992</c:v>
                </c:pt>
                <c:pt idx="583">
                  <c:v>3227.1210999999998</c:v>
                </c:pt>
                <c:pt idx="584">
                  <c:v>3471.4096</c:v>
                </c:pt>
                <c:pt idx="585">
                  <c:v>10807.4863</c:v>
                </c:pt>
                <c:pt idx="586">
                  <c:v>9048.0272999999997</c:v>
                </c:pt>
                <c:pt idx="587">
                  <c:v>18963.171920000001</c:v>
                </c:pt>
                <c:pt idx="588">
                  <c:v>4795.6567999999997</c:v>
                </c:pt>
                <c:pt idx="589">
                  <c:v>3238.4357</c:v>
                </c:pt>
                <c:pt idx="590">
                  <c:v>6770.1925000000001</c:v>
                </c:pt>
                <c:pt idx="591">
                  <c:v>4747.0528999999997</c:v>
                </c:pt>
                <c:pt idx="592">
                  <c:v>1720.3536999999999</c:v>
                </c:pt>
                <c:pt idx="593">
                  <c:v>7147.4727999999996</c:v>
                </c:pt>
                <c:pt idx="594">
                  <c:v>9377.9046999999991</c:v>
                </c:pt>
                <c:pt idx="595">
                  <c:v>14235.072</c:v>
                </c:pt>
                <c:pt idx="596">
                  <c:v>7726.8540000000003</c:v>
                </c:pt>
                <c:pt idx="597">
                  <c:v>11881.358</c:v>
                </c:pt>
                <c:pt idx="598">
                  <c:v>7740.3370000000004</c:v>
                </c:pt>
                <c:pt idx="599">
                  <c:v>6082.4049999999997</c:v>
                </c:pt>
                <c:pt idx="600">
                  <c:v>11163.567999999999</c:v>
                </c:pt>
                <c:pt idx="601">
                  <c:v>5152.134</c:v>
                </c:pt>
                <c:pt idx="602">
                  <c:v>8823.2790000000005</c:v>
                </c:pt>
                <c:pt idx="603">
                  <c:v>8520.0259999999998</c:v>
                </c:pt>
                <c:pt idx="604">
                  <c:v>7371.7719999999999</c:v>
                </c:pt>
                <c:pt idx="605">
                  <c:v>12646.207</c:v>
                </c:pt>
                <c:pt idx="606">
                  <c:v>20177.671129999999</c:v>
                </c:pt>
                <c:pt idx="607">
                  <c:v>14988.432000000001</c:v>
                </c:pt>
                <c:pt idx="608">
                  <c:v>8968.33</c:v>
                </c:pt>
                <c:pt idx="609">
                  <c:v>8027.9679999999998</c:v>
                </c:pt>
                <c:pt idx="610">
                  <c:v>8825.0859999999993</c:v>
                </c:pt>
                <c:pt idx="611">
                  <c:v>11538.421</c:v>
                </c:pt>
                <c:pt idx="612">
                  <c:v>7441.5010000000002</c:v>
                </c:pt>
                <c:pt idx="613">
                  <c:v>6571.5439999999999</c:v>
                </c:pt>
                <c:pt idx="614">
                  <c:v>5375.0379999999996</c:v>
                </c:pt>
                <c:pt idx="615">
                  <c:v>11737.848840000001</c:v>
                </c:pt>
                <c:pt idx="616">
                  <c:v>11150.78</c:v>
                </c:pt>
                <c:pt idx="617">
                  <c:v>6600.3609999999999</c:v>
                </c:pt>
                <c:pt idx="618">
                  <c:v>6311.9520000000002</c:v>
                </c:pt>
                <c:pt idx="619">
                  <c:v>7160.0940000000001</c:v>
                </c:pt>
                <c:pt idx="620">
                  <c:v>10118.424000000001</c:v>
                </c:pt>
                <c:pt idx="621">
                  <c:v>3987.9259999999999</c:v>
                </c:pt>
                <c:pt idx="622">
                  <c:v>3693.4279999999999</c:v>
                </c:pt>
                <c:pt idx="623">
                  <c:v>9630.3970000000008</c:v>
                </c:pt>
                <c:pt idx="624">
                  <c:v>4670.6400000000003</c:v>
                </c:pt>
                <c:pt idx="625">
                  <c:v>4934.7049999999999</c:v>
                </c:pt>
                <c:pt idx="626">
                  <c:v>36910.608030000003</c:v>
                </c:pt>
                <c:pt idx="627">
                  <c:v>10806.839</c:v>
                </c:pt>
                <c:pt idx="628">
                  <c:v>6875.9610000000002</c:v>
                </c:pt>
                <c:pt idx="629">
                  <c:v>10325.206</c:v>
                </c:pt>
                <c:pt idx="630">
                  <c:v>6406.4107000000004</c:v>
                </c:pt>
                <c:pt idx="631">
                  <c:v>6203.90175</c:v>
                </c:pt>
                <c:pt idx="632">
                  <c:v>12268.632250000001</c:v>
                </c:pt>
                <c:pt idx="633">
                  <c:v>4949.7587000000003</c:v>
                </c:pt>
                <c:pt idx="634">
                  <c:v>6313.759</c:v>
                </c:pt>
                <c:pt idx="635">
                  <c:v>3393.35635</c:v>
                </c:pt>
                <c:pt idx="636">
                  <c:v>3579.8287</c:v>
                </c:pt>
                <c:pt idx="637">
                  <c:v>13607.36875</c:v>
                </c:pt>
                <c:pt idx="638">
                  <c:v>5989.5236500000001</c:v>
                </c:pt>
                <c:pt idx="639">
                  <c:v>5729.0052999999998</c:v>
                </c:pt>
                <c:pt idx="640">
                  <c:v>3877.3042500000001</c:v>
                </c:pt>
                <c:pt idx="641">
                  <c:v>18157.876</c:v>
                </c:pt>
                <c:pt idx="642">
                  <c:v>6455.86265</c:v>
                </c:pt>
                <c:pt idx="643">
                  <c:v>7731.4270999999999</c:v>
                </c:pt>
                <c:pt idx="644">
                  <c:v>3981.9767999999999</c:v>
                </c:pt>
                <c:pt idx="645">
                  <c:v>4922.9159</c:v>
                </c:pt>
                <c:pt idx="646">
                  <c:v>8516.8289999999997</c:v>
                </c:pt>
                <c:pt idx="647">
                  <c:v>3537.703</c:v>
                </c:pt>
                <c:pt idx="648">
                  <c:v>9225.2564000000002</c:v>
                </c:pt>
                <c:pt idx="649">
                  <c:v>4463.2051000000001</c:v>
                </c:pt>
                <c:pt idx="650">
                  <c:v>7265.7025000000003</c:v>
                </c:pt>
                <c:pt idx="651">
                  <c:v>9715.8410000000003</c:v>
                </c:pt>
                <c:pt idx="652">
                  <c:v>12928.7911</c:v>
                </c:pt>
                <c:pt idx="653">
                  <c:v>9432.9253000000008</c:v>
                </c:pt>
                <c:pt idx="654">
                  <c:v>12265.5069</c:v>
                </c:pt>
                <c:pt idx="655">
                  <c:v>4349.4620000000004</c:v>
                </c:pt>
                <c:pt idx="656">
                  <c:v>19442.353500000001</c:v>
                </c:pt>
                <c:pt idx="657">
                  <c:v>7749.1563999999998</c:v>
                </c:pt>
                <c:pt idx="658">
                  <c:v>19144.576519999999</c:v>
                </c:pt>
                <c:pt idx="659">
                  <c:v>4889.9994999999999</c:v>
                </c:pt>
                <c:pt idx="660">
                  <c:v>10043.249</c:v>
                </c:pt>
                <c:pt idx="661">
                  <c:v>8116.2688500000004</c:v>
                </c:pt>
                <c:pt idx="662">
                  <c:v>5846.9175999999998</c:v>
                </c:pt>
                <c:pt idx="663">
                  <c:v>30284.642940000002</c:v>
                </c:pt>
                <c:pt idx="664">
                  <c:v>9411.0049999999992</c:v>
                </c:pt>
                <c:pt idx="665">
                  <c:v>11396.9002</c:v>
                </c:pt>
                <c:pt idx="666">
                  <c:v>4686.3887000000004</c:v>
                </c:pt>
                <c:pt idx="667">
                  <c:v>11881.9696</c:v>
                </c:pt>
                <c:pt idx="668">
                  <c:v>15230.324049999999</c:v>
                </c:pt>
                <c:pt idx="669">
                  <c:v>12643.3778</c:v>
                </c:pt>
                <c:pt idx="670">
                  <c:v>9304.7019</c:v>
                </c:pt>
                <c:pt idx="671">
                  <c:v>8413.4630500000003</c:v>
                </c:pt>
                <c:pt idx="672">
                  <c:v>24059.680189999999</c:v>
                </c:pt>
                <c:pt idx="673">
                  <c:v>12925.886</c:v>
                </c:pt>
                <c:pt idx="674">
                  <c:v>3056.3881000000001</c:v>
                </c:pt>
                <c:pt idx="675">
                  <c:v>11187.6567</c:v>
                </c:pt>
                <c:pt idx="676">
                  <c:v>2801.2588000000001</c:v>
                </c:pt>
                <c:pt idx="677">
                  <c:v>7256.7231000000002</c:v>
                </c:pt>
                <c:pt idx="678">
                  <c:v>4753.6368000000002</c:v>
                </c:pt>
                <c:pt idx="679">
                  <c:v>13224.057049999999</c:v>
                </c:pt>
                <c:pt idx="680">
                  <c:v>6356.2707</c:v>
                </c:pt>
                <c:pt idx="681">
                  <c:v>2566.4706999999999</c:v>
                </c:pt>
                <c:pt idx="682">
                  <c:v>7640.3091999999997</c:v>
                </c:pt>
                <c:pt idx="683">
                  <c:v>33471.971890000001</c:v>
                </c:pt>
                <c:pt idx="684">
                  <c:v>4435.0941999999995</c:v>
                </c:pt>
                <c:pt idx="685">
                  <c:v>24915.046259999999</c:v>
                </c:pt>
                <c:pt idx="686">
                  <c:v>18806.145469999999</c:v>
                </c:pt>
                <c:pt idx="687">
                  <c:v>9800.8881999999994</c:v>
                </c:pt>
                <c:pt idx="688">
                  <c:v>8527.5319999999992</c:v>
                </c:pt>
                <c:pt idx="689">
                  <c:v>4058.71245</c:v>
                </c:pt>
                <c:pt idx="690">
                  <c:v>11244.376899999999</c:v>
                </c:pt>
                <c:pt idx="691">
                  <c:v>7729.6457499999997</c:v>
                </c:pt>
                <c:pt idx="692">
                  <c:v>29186.482360000002</c:v>
                </c:pt>
                <c:pt idx="693">
                  <c:v>3500.6122999999998</c:v>
                </c:pt>
                <c:pt idx="694">
                  <c:v>8310.8391499999998</c:v>
                </c:pt>
                <c:pt idx="695">
                  <c:v>10848.1343</c:v>
                </c:pt>
                <c:pt idx="696">
                  <c:v>5031.26955</c:v>
                </c:pt>
                <c:pt idx="697">
                  <c:v>3925.7582000000002</c:v>
                </c:pt>
                <c:pt idx="698">
                  <c:v>9095.0682500000003</c:v>
                </c:pt>
                <c:pt idx="699">
                  <c:v>7261.741</c:v>
                </c:pt>
                <c:pt idx="700">
                  <c:v>6986.6970000000001</c:v>
                </c:pt>
                <c:pt idx="701">
                  <c:v>7209.4917999999998</c:v>
                </c:pt>
                <c:pt idx="702">
                  <c:v>4266.1657999999998</c:v>
                </c:pt>
                <c:pt idx="703">
                  <c:v>5584.3056999999999</c:v>
                </c:pt>
                <c:pt idx="704">
                  <c:v>8219.2039000000004</c:v>
                </c:pt>
                <c:pt idx="705">
                  <c:v>16069.08475</c:v>
                </c:pt>
                <c:pt idx="706">
                  <c:v>7160.3302999999996</c:v>
                </c:pt>
                <c:pt idx="707">
                  <c:v>14119.62</c:v>
                </c:pt>
                <c:pt idx="708">
                  <c:v>12269.68865</c:v>
                </c:pt>
                <c:pt idx="709">
                  <c:v>4564.1914500000003</c:v>
                </c:pt>
                <c:pt idx="710">
                  <c:v>25333.332839999999</c:v>
                </c:pt>
                <c:pt idx="711">
                  <c:v>4673.3922000000002</c:v>
                </c:pt>
                <c:pt idx="712">
                  <c:v>32108.662820000001</c:v>
                </c:pt>
                <c:pt idx="713">
                  <c:v>2304.0021999999999</c:v>
                </c:pt>
                <c:pt idx="714">
                  <c:v>26467.09737</c:v>
                </c:pt>
                <c:pt idx="715">
                  <c:v>3279.8685500000001</c:v>
                </c:pt>
                <c:pt idx="716">
                  <c:v>7144.86265</c:v>
                </c:pt>
                <c:pt idx="717">
                  <c:v>4433.3877000000002</c:v>
                </c:pt>
                <c:pt idx="718">
                  <c:v>4438.2633999999998</c:v>
                </c:pt>
                <c:pt idx="719">
                  <c:v>26018.950519999999</c:v>
                </c:pt>
                <c:pt idx="720">
                  <c:v>22493.659640000002</c:v>
                </c:pt>
                <c:pt idx="721">
                  <c:v>8978.1851000000006</c:v>
                </c:pt>
                <c:pt idx="722">
                  <c:v>12096.6512</c:v>
                </c:pt>
                <c:pt idx="723">
                  <c:v>15019.760050000001</c:v>
                </c:pt>
                <c:pt idx="724">
                  <c:v>10493.9458</c:v>
                </c:pt>
                <c:pt idx="725">
                  <c:v>8347.1643000000004</c:v>
                </c:pt>
                <c:pt idx="726">
                  <c:v>5836.5204000000003</c:v>
                </c:pt>
                <c:pt idx="727">
                  <c:v>6338.0756000000001</c:v>
                </c:pt>
                <c:pt idx="728">
                  <c:v>5124.1886999999997</c:v>
                </c:pt>
                <c:pt idx="729">
                  <c:v>6457.8433999999997</c:v>
                </c:pt>
                <c:pt idx="730">
                  <c:v>4433.9159</c:v>
                </c:pt>
                <c:pt idx="731">
                  <c:v>5327.4002499999997</c:v>
                </c:pt>
                <c:pt idx="732">
                  <c:v>8733.2292500000003</c:v>
                </c:pt>
                <c:pt idx="733">
                  <c:v>23563.016179999999</c:v>
                </c:pt>
                <c:pt idx="734">
                  <c:v>4058.1161000000002</c:v>
                </c:pt>
                <c:pt idx="735">
                  <c:v>7162.0122000000001</c:v>
                </c:pt>
                <c:pt idx="736">
                  <c:v>8515.7587000000003</c:v>
                </c:pt>
                <c:pt idx="737">
                  <c:v>10370.912549999999</c:v>
                </c:pt>
                <c:pt idx="738">
                  <c:v>4189.1130999999996</c:v>
                </c:pt>
                <c:pt idx="739">
                  <c:v>4340.4408999999996</c:v>
                </c:pt>
                <c:pt idx="740">
                  <c:v>5261.4694499999996</c:v>
                </c:pt>
                <c:pt idx="741">
                  <c:v>7201.7008500000002</c:v>
                </c:pt>
                <c:pt idx="742">
                  <c:v>12629.1656</c:v>
                </c:pt>
                <c:pt idx="743">
                  <c:v>4449.4620000000004</c:v>
                </c:pt>
                <c:pt idx="744">
                  <c:v>14001.1338</c:v>
                </c:pt>
                <c:pt idx="745">
                  <c:v>27322.73386</c:v>
                </c:pt>
                <c:pt idx="746">
                  <c:v>5138.2566999999999</c:v>
                </c:pt>
                <c:pt idx="747">
                  <c:v>19749.383379999999</c:v>
                </c:pt>
                <c:pt idx="748">
                  <c:v>11987.1682</c:v>
                </c:pt>
                <c:pt idx="749">
                  <c:v>14001.286700000001</c:v>
                </c:pt>
                <c:pt idx="750">
                  <c:v>20462.997660000001</c:v>
                </c:pt>
                <c:pt idx="751">
                  <c:v>25992.821039999999</c:v>
                </c:pt>
                <c:pt idx="752">
                  <c:v>6184.2993999999999</c:v>
                </c:pt>
                <c:pt idx="753">
                  <c:v>8944.1151000000009</c:v>
                </c:pt>
                <c:pt idx="754">
                  <c:v>13919.822899999999</c:v>
                </c:pt>
                <c:pt idx="755">
                  <c:v>7682.67</c:v>
                </c:pt>
                <c:pt idx="756">
                  <c:v>10381.4787</c:v>
                </c:pt>
                <c:pt idx="757">
                  <c:v>16085.127500000001</c:v>
                </c:pt>
                <c:pt idx="758">
                  <c:v>6435.6237000000001</c:v>
                </c:pt>
                <c:pt idx="759">
                  <c:v>4837.5823</c:v>
                </c:pt>
                <c:pt idx="760">
                  <c:v>12485.8009</c:v>
                </c:pt>
                <c:pt idx="761">
                  <c:v>10560.4917</c:v>
                </c:pt>
                <c:pt idx="762">
                  <c:v>5934.3797999999997</c:v>
                </c:pt>
                <c:pt idx="763">
                  <c:v>10702.642400000001</c:v>
                </c:pt>
                <c:pt idx="764">
                  <c:v>15161.5344</c:v>
                </c:pt>
                <c:pt idx="765">
                  <c:v>7281.5056000000004</c:v>
                </c:pt>
                <c:pt idx="766">
                  <c:v>15612.19335</c:v>
                </c:pt>
                <c:pt idx="767">
                  <c:v>8059.6791000000003</c:v>
                </c:pt>
                <c:pt idx="768">
                  <c:v>8606.2173999999995</c:v>
                </c:pt>
                <c:pt idx="769">
                  <c:v>11741.726000000001</c:v>
                </c:pt>
                <c:pt idx="770">
                  <c:v>12105.32</c:v>
                </c:pt>
                <c:pt idx="771">
                  <c:v>11488.31695</c:v>
                </c:pt>
                <c:pt idx="772">
                  <c:v>10115.00885</c:v>
                </c:pt>
                <c:pt idx="773">
                  <c:v>6334.3435499999996</c:v>
                </c:pt>
                <c:pt idx="774">
                  <c:v>6128.79745</c:v>
                </c:pt>
                <c:pt idx="775">
                  <c:v>8538.28845</c:v>
                </c:pt>
                <c:pt idx="776">
                  <c:v>5325.6509999999998</c:v>
                </c:pt>
                <c:pt idx="777">
                  <c:v>5253.5240000000003</c:v>
                </c:pt>
                <c:pt idx="778">
                  <c:v>7196.8670000000002</c:v>
                </c:pt>
                <c:pt idx="779">
                  <c:v>4260.7439999999997</c:v>
                </c:pt>
                <c:pt idx="780">
                  <c:v>13047.332350000001</c:v>
                </c:pt>
                <c:pt idx="781">
                  <c:v>14590.63205</c:v>
                </c:pt>
                <c:pt idx="782">
                  <c:v>3906.127</c:v>
                </c:pt>
                <c:pt idx="783">
                  <c:v>6746.7425000000003</c:v>
                </c:pt>
                <c:pt idx="784">
                  <c:v>9620.3307000000004</c:v>
                </c:pt>
                <c:pt idx="785">
                  <c:v>13430.264999999999</c:v>
                </c:pt>
                <c:pt idx="786">
                  <c:v>3481.8679999999999</c:v>
                </c:pt>
                <c:pt idx="787">
                  <c:v>16455.707849999999</c:v>
                </c:pt>
                <c:pt idx="788">
                  <c:v>4618.0798999999997</c:v>
                </c:pt>
                <c:pt idx="789">
                  <c:v>8522.0030000000006</c:v>
                </c:pt>
                <c:pt idx="790">
                  <c:v>10269.459999999999</c:v>
                </c:pt>
                <c:pt idx="791">
                  <c:v>18804.752400000001</c:v>
                </c:pt>
                <c:pt idx="792">
                  <c:v>5926.8459999999995</c:v>
                </c:pt>
                <c:pt idx="793">
                  <c:v>15555.188749999999</c:v>
                </c:pt>
                <c:pt idx="794">
                  <c:v>9563.0290000000005</c:v>
                </c:pt>
                <c:pt idx="795">
                  <c:v>6796.8632500000003</c:v>
                </c:pt>
                <c:pt idx="796">
                  <c:v>5972.3779999999997</c:v>
                </c:pt>
                <c:pt idx="797">
                  <c:v>6196.4480000000003</c:v>
                </c:pt>
                <c:pt idx="798">
                  <c:v>6748.5911999999998</c:v>
                </c:pt>
                <c:pt idx="799">
                  <c:v>4466.6214</c:v>
                </c:pt>
                <c:pt idx="800">
                  <c:v>10141.136200000001</c:v>
                </c:pt>
                <c:pt idx="801">
                  <c:v>12363.547</c:v>
                </c:pt>
                <c:pt idx="802">
                  <c:v>10264.4421</c:v>
                </c:pt>
                <c:pt idx="803">
                  <c:v>6113.2310500000003</c:v>
                </c:pt>
                <c:pt idx="804">
                  <c:v>11264.540999999999</c:v>
                </c:pt>
                <c:pt idx="805">
                  <c:v>4234.9269999999997</c:v>
                </c:pt>
                <c:pt idx="806">
                  <c:v>14007.222</c:v>
                </c:pt>
                <c:pt idx="807">
                  <c:v>5428.7277000000004</c:v>
                </c:pt>
                <c:pt idx="808">
                  <c:v>27941.28758</c:v>
                </c:pt>
                <c:pt idx="809">
                  <c:v>6414.1779999999999</c:v>
                </c:pt>
                <c:pt idx="810">
                  <c:v>9414.92</c:v>
                </c:pt>
                <c:pt idx="811">
                  <c:v>6360.9935999999998</c:v>
                </c:pt>
                <c:pt idx="812">
                  <c:v>3597.596</c:v>
                </c:pt>
                <c:pt idx="813">
                  <c:v>7151.0919999999996</c:v>
                </c:pt>
                <c:pt idx="814">
                  <c:v>3443.0639999999999</c:v>
                </c:pt>
                <c:pt idx="815">
                  <c:v>4661.2863500000003</c:v>
                </c:pt>
                <c:pt idx="816">
                  <c:v>4846.9201499999999</c:v>
                </c:pt>
                <c:pt idx="817">
                  <c:v>15170.069</c:v>
                </c:pt>
                <c:pt idx="818">
                  <c:v>14382.709049999999</c:v>
                </c:pt>
                <c:pt idx="819">
                  <c:v>9704.6680500000002</c:v>
                </c:pt>
                <c:pt idx="820">
                  <c:v>8410.0468500000006</c:v>
                </c:pt>
                <c:pt idx="821">
                  <c:v>7418.5219999999999</c:v>
                </c:pt>
                <c:pt idx="822">
                  <c:v>6551.7501000000002</c:v>
                </c:pt>
                <c:pt idx="823">
                  <c:v>12495.290849999999</c:v>
                </c:pt>
                <c:pt idx="824">
                  <c:v>6548.1950500000003</c:v>
                </c:pt>
                <c:pt idx="825">
                  <c:v>3591.48</c:v>
                </c:pt>
                <c:pt idx="826">
                  <c:v>11253.421</c:v>
                </c:pt>
                <c:pt idx="827">
                  <c:v>5312.1698500000002</c:v>
                </c:pt>
                <c:pt idx="828">
                  <c:v>11085.586799999999</c:v>
                </c:pt>
                <c:pt idx="829">
                  <c:v>7954.5169999999998</c:v>
                </c:pt>
                <c:pt idx="830">
                  <c:v>11289.10925</c:v>
                </c:pt>
                <c:pt idx="831">
                  <c:v>18838.703659999999</c:v>
                </c:pt>
                <c:pt idx="832">
                  <c:v>7537.1638999999996</c:v>
                </c:pt>
                <c:pt idx="833">
                  <c:v>9101.7980000000007</c:v>
                </c:pt>
                <c:pt idx="834">
                  <c:v>11436.738149999999</c:v>
                </c:pt>
                <c:pt idx="835">
                  <c:v>30063.580549999999</c:v>
                </c:pt>
                <c:pt idx="836">
                  <c:v>8615.2999999999993</c:v>
                </c:pt>
                <c:pt idx="837">
                  <c:v>9301.8935500000007</c:v>
                </c:pt>
                <c:pt idx="838">
                  <c:v>5425.0233500000004</c:v>
                </c:pt>
                <c:pt idx="839">
                  <c:v>11411.684999999999</c:v>
                </c:pt>
                <c:pt idx="840">
                  <c:v>10600.5483</c:v>
                </c:pt>
                <c:pt idx="841">
                  <c:v>4687.7969999999996</c:v>
                </c:pt>
                <c:pt idx="842">
                  <c:v>4504.6624000000002</c:v>
                </c:pt>
                <c:pt idx="843">
                  <c:v>6799.4579999999996</c:v>
                </c:pt>
                <c:pt idx="844">
                  <c:v>11033.661700000001</c:v>
                </c:pt>
                <c:pt idx="845">
                  <c:v>10407.085849999999</c:v>
                </c:pt>
                <c:pt idx="846">
                  <c:v>4830.63</c:v>
                </c:pt>
                <c:pt idx="847">
                  <c:v>8162.7162500000004</c:v>
                </c:pt>
                <c:pt idx="848">
                  <c:v>24671.663339999999</c:v>
                </c:pt>
                <c:pt idx="849">
                  <c:v>10977.2063</c:v>
                </c:pt>
                <c:pt idx="850">
                  <c:v>10736.87075</c:v>
                </c:pt>
                <c:pt idx="851">
                  <c:v>12592.5345</c:v>
                </c:pt>
                <c:pt idx="852">
                  <c:v>7512.2669999999998</c:v>
                </c:pt>
                <c:pt idx="853">
                  <c:v>11552.904</c:v>
                </c:pt>
                <c:pt idx="854">
                  <c:v>12949.1554</c:v>
                </c:pt>
                <c:pt idx="855">
                  <c:v>6666.2430000000004</c:v>
                </c:pt>
                <c:pt idx="856">
                  <c:v>14394.398150000001</c:v>
                </c:pt>
                <c:pt idx="857">
                  <c:v>17128.426080000001</c:v>
                </c:pt>
                <c:pt idx="858">
                  <c:v>6653.7885999999999</c:v>
                </c:pt>
                <c:pt idx="859">
                  <c:v>4877.9810500000003</c:v>
                </c:pt>
                <c:pt idx="860">
                  <c:v>7243.8136000000004</c:v>
                </c:pt>
                <c:pt idx="861">
                  <c:v>10096.969999999999</c:v>
                </c:pt>
                <c:pt idx="862">
                  <c:v>8596.8277999999991</c:v>
                </c:pt>
                <c:pt idx="863">
                  <c:v>4915.0598499999996</c:v>
                </c:pt>
                <c:pt idx="864">
                  <c:v>36580.282160000002</c:v>
                </c:pt>
                <c:pt idx="865">
                  <c:v>5708.8670000000002</c:v>
                </c:pt>
                <c:pt idx="866">
                  <c:v>11299.343000000001</c:v>
                </c:pt>
                <c:pt idx="867">
                  <c:v>4561.1885000000002</c:v>
                </c:pt>
                <c:pt idx="868">
                  <c:v>9222.4025999999994</c:v>
                </c:pt>
                <c:pt idx="869">
                  <c:v>11015.1747</c:v>
                </c:pt>
                <c:pt idx="870">
                  <c:v>6059.1729999999998</c:v>
                </c:pt>
                <c:pt idx="871">
                  <c:v>15828.82173</c:v>
                </c:pt>
                <c:pt idx="872">
                  <c:v>14478.33015</c:v>
                </c:pt>
                <c:pt idx="873">
                  <c:v>19496.71917</c:v>
                </c:pt>
                <c:pt idx="874">
                  <c:v>1837.2370000000001</c:v>
                </c:pt>
                <c:pt idx="875">
                  <c:v>6272.4772000000003</c:v>
                </c:pt>
                <c:pt idx="876">
                  <c:v>30166.618170000002</c:v>
                </c:pt>
                <c:pt idx="877">
                  <c:v>10942.13205</c:v>
                </c:pt>
                <c:pt idx="878">
                  <c:v>6686.4313000000002</c:v>
                </c:pt>
                <c:pt idx="879">
                  <c:v>27375.904780000001</c:v>
                </c:pt>
                <c:pt idx="880">
                  <c:v>5125.2156999999997</c:v>
                </c:pt>
                <c:pt idx="881">
                  <c:v>4827.9049500000001</c:v>
                </c:pt>
                <c:pt idx="882">
                  <c:v>4005.4225000000001</c:v>
                </c:pt>
                <c:pt idx="883">
                  <c:v>6710.1918999999998</c:v>
                </c:pt>
                <c:pt idx="884">
                  <c:v>5354.0746499999996</c:v>
                </c:pt>
                <c:pt idx="885">
                  <c:v>1832.0940000000001</c:v>
                </c:pt>
                <c:pt idx="886">
                  <c:v>11520.099850000001</c:v>
                </c:pt>
                <c:pt idx="887">
                  <c:v>2803.69785</c:v>
                </c:pt>
                <c:pt idx="888">
                  <c:v>9855.1314000000002</c:v>
                </c:pt>
                <c:pt idx="889">
                  <c:v>3561.8888999999999</c:v>
                </c:pt>
                <c:pt idx="890">
                  <c:v>3180.5101</c:v>
                </c:pt>
                <c:pt idx="891">
                  <c:v>8017.0611500000005</c:v>
                </c:pt>
                <c:pt idx="892">
                  <c:v>8302.5356499999998</c:v>
                </c:pt>
                <c:pt idx="893">
                  <c:v>8539.6710000000003</c:v>
                </c:pt>
                <c:pt idx="894">
                  <c:v>6652.5288</c:v>
                </c:pt>
                <c:pt idx="895">
                  <c:v>5080.0959999999995</c:v>
                </c:pt>
                <c:pt idx="896">
                  <c:v>9788.8659000000007</c:v>
                </c:pt>
                <c:pt idx="897">
                  <c:v>4906.4096499999996</c:v>
                </c:pt>
                <c:pt idx="898">
                  <c:v>4032.2406999999998</c:v>
                </c:pt>
                <c:pt idx="899">
                  <c:v>23288.928400000001</c:v>
                </c:pt>
                <c:pt idx="900">
                  <c:v>2201.0971</c:v>
                </c:pt>
                <c:pt idx="901">
                  <c:v>12475.3513</c:v>
                </c:pt>
                <c:pt idx="902">
                  <c:v>4931.6469999999999</c:v>
                </c:pt>
                <c:pt idx="903">
                  <c:v>8211.1002000000008</c:v>
                </c:pt>
                <c:pt idx="904">
                  <c:v>3077.0954999999999</c:v>
                </c:pt>
                <c:pt idx="905">
                  <c:v>3847.674</c:v>
                </c:pt>
                <c:pt idx="906">
                  <c:v>9193.8384999999998</c:v>
                </c:pt>
                <c:pt idx="907">
                  <c:v>17626.239509999999</c:v>
                </c:pt>
                <c:pt idx="908">
                  <c:v>3861.2096499999998</c:v>
                </c:pt>
                <c:pt idx="909">
                  <c:v>8428.0692999999992</c:v>
                </c:pt>
                <c:pt idx="910">
                  <c:v>6753.0379999999996</c:v>
                </c:pt>
                <c:pt idx="911">
                  <c:v>9182.17</c:v>
                </c:pt>
                <c:pt idx="912">
                  <c:v>7173.35995</c:v>
                </c:pt>
                <c:pt idx="913">
                  <c:v>2709.1118999999999</c:v>
                </c:pt>
                <c:pt idx="914">
                  <c:v>8252.2842999999993</c:v>
                </c:pt>
                <c:pt idx="915">
                  <c:v>22192.437109999999</c:v>
                </c:pt>
                <c:pt idx="916">
                  <c:v>10156.7832</c:v>
                </c:pt>
                <c:pt idx="917">
                  <c:v>4766.0219999999999</c:v>
                </c:pt>
                <c:pt idx="918">
                  <c:v>26236.579969999999</c:v>
                </c:pt>
                <c:pt idx="919">
                  <c:v>10107.220600000001</c:v>
                </c:pt>
                <c:pt idx="920">
                  <c:v>9566.9909000000007</c:v>
                </c:pt>
                <c:pt idx="921">
                  <c:v>13112.604799999999</c:v>
                </c:pt>
                <c:pt idx="922">
                  <c:v>10065.413</c:v>
                </c:pt>
                <c:pt idx="923">
                  <c:v>3484.3310000000001</c:v>
                </c:pt>
                <c:pt idx="924">
                  <c:v>8604.4836500000001</c:v>
                </c:pt>
                <c:pt idx="925">
                  <c:v>7985.8149999999996</c:v>
                </c:pt>
                <c:pt idx="926">
                  <c:v>6933.2422500000002</c:v>
                </c:pt>
                <c:pt idx="927">
                  <c:v>5209.5788499999999</c:v>
                </c:pt>
                <c:pt idx="928">
                  <c:v>4719.52405</c:v>
                </c:pt>
                <c:pt idx="929">
                  <c:v>2103.08</c:v>
                </c:pt>
                <c:pt idx="930">
                  <c:v>11013.7119</c:v>
                </c:pt>
                <c:pt idx="931">
                  <c:v>4428.8878500000001</c:v>
                </c:pt>
                <c:pt idx="932">
                  <c:v>6117.4944999999998</c:v>
                </c:pt>
                <c:pt idx="933">
                  <c:v>4719.7365499999996</c:v>
                </c:pt>
                <c:pt idx="934">
                  <c:v>6402.2913500000004</c:v>
                </c:pt>
                <c:pt idx="935">
                  <c:v>11729.6795</c:v>
                </c:pt>
                <c:pt idx="936">
                  <c:v>4391.652</c:v>
                </c:pt>
                <c:pt idx="937">
                  <c:v>8891.1394999999993</c:v>
                </c:pt>
                <c:pt idx="938">
                  <c:v>5257.5079500000002</c:v>
                </c:pt>
                <c:pt idx="939">
                  <c:v>2913.569</c:v>
                </c:pt>
                <c:pt idx="940">
                  <c:v>12032.325999999999</c:v>
                </c:pt>
                <c:pt idx="941">
                  <c:v>8965.7957499999993</c:v>
                </c:pt>
                <c:pt idx="942">
                  <c:v>9500.5730500000009</c:v>
                </c:pt>
                <c:pt idx="943">
                  <c:v>3378.91</c:v>
                </c:pt>
                <c:pt idx="944">
                  <c:v>7986.4752500000004</c:v>
                </c:pt>
                <c:pt idx="945">
                  <c:v>8627.5411000000004</c:v>
                </c:pt>
                <c:pt idx="946">
                  <c:v>23241.47453</c:v>
                </c:pt>
                <c:pt idx="947">
                  <c:v>2709.24395</c:v>
                </c:pt>
                <c:pt idx="948">
                  <c:v>1711.0268000000001</c:v>
                </c:pt>
                <c:pt idx="949">
                  <c:v>12094.477999999999</c:v>
                </c:pt>
                <c:pt idx="950">
                  <c:v>3594.17085</c:v>
                </c:pt>
                <c:pt idx="951">
                  <c:v>14349.8544</c:v>
                </c:pt>
                <c:pt idx="952">
                  <c:v>11884.048580000001</c:v>
                </c:pt>
                <c:pt idx="953">
                  <c:v>5855.9025000000001</c:v>
                </c:pt>
                <c:pt idx="954">
                  <c:v>8605.3615000000009</c:v>
                </c:pt>
                <c:pt idx="955">
                  <c:v>5693.4305000000004</c:v>
                </c:pt>
                <c:pt idx="956">
                  <c:v>8582.3022999999994</c:v>
                </c:pt>
                <c:pt idx="957">
                  <c:v>10791.96</c:v>
                </c:pt>
                <c:pt idx="958">
                  <c:v>7228.2156500000001</c:v>
                </c:pt>
                <c:pt idx="959">
                  <c:v>14426.073850000001</c:v>
                </c:pt>
                <c:pt idx="960">
                  <c:v>4529.4769999999999</c:v>
                </c:pt>
                <c:pt idx="961">
                  <c:v>8603.8233999999993</c:v>
                </c:pt>
                <c:pt idx="962">
                  <c:v>13725.47184</c:v>
                </c:pt>
                <c:pt idx="963">
                  <c:v>6198.7518</c:v>
                </c:pt>
                <c:pt idx="964">
                  <c:v>4718.2035500000002</c:v>
                </c:pt>
                <c:pt idx="965">
                  <c:v>6593.5083000000004</c:v>
                </c:pt>
                <c:pt idx="966">
                  <c:v>6858.4795999999997</c:v>
                </c:pt>
                <c:pt idx="967">
                  <c:v>12479.70895</c:v>
                </c:pt>
                <c:pt idx="968">
                  <c:v>6985.50695</c:v>
                </c:pt>
                <c:pt idx="969">
                  <c:v>4296.2712000000001</c:v>
                </c:pt>
                <c:pt idx="970">
                  <c:v>5615.3689999999997</c:v>
                </c:pt>
                <c:pt idx="971">
                  <c:v>7133.9025000000001</c:v>
                </c:pt>
                <c:pt idx="972">
                  <c:v>1964.78</c:v>
                </c:pt>
                <c:pt idx="973">
                  <c:v>3208.7869999999998</c:v>
                </c:pt>
                <c:pt idx="974">
                  <c:v>22395.74424</c:v>
                </c:pt>
                <c:pt idx="975">
                  <c:v>12629.896699999999</c:v>
                </c:pt>
                <c:pt idx="976">
                  <c:v>2483.7359999999999</c:v>
                </c:pt>
                <c:pt idx="977">
                  <c:v>25081.76784</c:v>
                </c:pt>
                <c:pt idx="978">
                  <c:v>1607.5101</c:v>
                </c:pt>
                <c:pt idx="979">
                  <c:v>4185.0978999999998</c:v>
                </c:pt>
                <c:pt idx="980">
                  <c:v>11833.782300000001</c:v>
                </c:pt>
                <c:pt idx="981">
                  <c:v>5966.8873999999996</c:v>
                </c:pt>
                <c:pt idx="982">
                  <c:v>1121.8739</c:v>
                </c:pt>
                <c:pt idx="983">
                  <c:v>27117.993780000001</c:v>
                </c:pt>
                <c:pt idx="984">
                  <c:v>1515.3449000000001</c:v>
                </c:pt>
                <c:pt idx="985">
                  <c:v>21984.47061</c:v>
                </c:pt>
                <c:pt idx="986">
                  <c:v>2395.17155</c:v>
                </c:pt>
                <c:pt idx="987">
                  <c:v>14451.835150000001</c:v>
                </c:pt>
                <c:pt idx="988">
                  <c:v>1625.4337499999999</c:v>
                </c:pt>
                <c:pt idx="989">
                  <c:v>2302.3000000000002</c:v>
                </c:pt>
                <c:pt idx="990">
                  <c:v>1705.6244999999999</c:v>
                </c:pt>
                <c:pt idx="991">
                  <c:v>13616.3586</c:v>
                </c:pt>
                <c:pt idx="992">
                  <c:v>13012.20865</c:v>
                </c:pt>
                <c:pt idx="993">
                  <c:v>7147.1049999999996</c:v>
                </c:pt>
                <c:pt idx="994">
                  <c:v>2150.4690000000001</c:v>
                </c:pt>
                <c:pt idx="995">
                  <c:v>1704.5681</c:v>
                </c:pt>
                <c:pt idx="996">
                  <c:v>1737.376</c:v>
                </c:pt>
                <c:pt idx="997">
                  <c:v>11830.6072</c:v>
                </c:pt>
                <c:pt idx="998">
                  <c:v>13415.0381</c:v>
                </c:pt>
                <c:pt idx="999">
                  <c:v>12029.286700000001</c:v>
                </c:pt>
                <c:pt idx="1000">
                  <c:v>3176.8159000000001</c:v>
                </c:pt>
                <c:pt idx="1001">
                  <c:v>7526.7064499999997</c:v>
                </c:pt>
                <c:pt idx="1002">
                  <c:v>9264.7970000000005</c:v>
                </c:pt>
                <c:pt idx="1003">
                  <c:v>3260.1990000000001</c:v>
                </c:pt>
                <c:pt idx="1004">
                  <c:v>1969.614</c:v>
                </c:pt>
                <c:pt idx="1005">
                  <c:v>9361.3268000000007</c:v>
                </c:pt>
                <c:pt idx="1006">
                  <c:v>12957.118</c:v>
                </c:pt>
                <c:pt idx="1007">
                  <c:v>3206.4913499999998</c:v>
                </c:pt>
                <c:pt idx="1008">
                  <c:v>1242.816</c:v>
                </c:pt>
                <c:pt idx="1009">
                  <c:v>7222.7862500000001</c:v>
                </c:pt>
                <c:pt idx="1010">
                  <c:v>1242.26</c:v>
                </c:pt>
                <c:pt idx="1011">
                  <c:v>9863.4717999999993</c:v>
                </c:pt>
                <c:pt idx="1012">
                  <c:v>2352.9684499999998</c:v>
                </c:pt>
                <c:pt idx="1013">
                  <c:v>2457.502</c:v>
                </c:pt>
                <c:pt idx="1014">
                  <c:v>1627.2824499999999</c:v>
                </c:pt>
                <c:pt idx="1015">
                  <c:v>2731.9122000000002</c:v>
                </c:pt>
                <c:pt idx="1016">
                  <c:v>2842.7607499999999</c:v>
                </c:pt>
                <c:pt idx="1017">
                  <c:v>12523.604799999999</c:v>
                </c:pt>
                <c:pt idx="1018">
                  <c:v>12323.936</c:v>
                </c:pt>
                <c:pt idx="1019">
                  <c:v>2974.1260000000002</c:v>
                </c:pt>
                <c:pt idx="1020">
                  <c:v>5458.0464499999998</c:v>
                </c:pt>
                <c:pt idx="1021">
                  <c:v>13129.603450000001</c:v>
                </c:pt>
                <c:pt idx="1022">
                  <c:v>2585.8506499999999</c:v>
                </c:pt>
                <c:pt idx="1023">
                  <c:v>10422.916649999999</c:v>
                </c:pt>
                <c:pt idx="1024">
                  <c:v>2117.3388500000001</c:v>
                </c:pt>
                <c:pt idx="1025">
                  <c:v>8688.8588500000005</c:v>
                </c:pt>
                <c:pt idx="1026">
                  <c:v>6250.4350000000004</c:v>
                </c:pt>
                <c:pt idx="1027">
                  <c:v>1628.4709</c:v>
                </c:pt>
                <c:pt idx="1028">
                  <c:v>4992.3764000000001</c:v>
                </c:pt>
                <c:pt idx="1029">
                  <c:v>2527.8186500000002</c:v>
                </c:pt>
                <c:pt idx="1030">
                  <c:v>4500.33925</c:v>
                </c:pt>
                <c:pt idx="1031">
                  <c:v>8269.0439999999999</c:v>
                </c:pt>
                <c:pt idx="1032">
                  <c:v>21595.382290000001</c:v>
                </c:pt>
                <c:pt idx="1033">
                  <c:v>1704.7001499999999</c:v>
                </c:pt>
                <c:pt idx="1034">
                  <c:v>3353.4703</c:v>
                </c:pt>
                <c:pt idx="1035">
                  <c:v>10577.087</c:v>
                </c:pt>
                <c:pt idx="1036">
                  <c:v>2396.0958999999998</c:v>
                </c:pt>
                <c:pt idx="1037">
                  <c:v>1728.8969999999999</c:v>
                </c:pt>
                <c:pt idx="1038">
                  <c:v>3176.2876999999999</c:v>
                </c:pt>
                <c:pt idx="1039">
                  <c:v>4134.0824499999999</c:v>
                </c:pt>
                <c:pt idx="1040">
                  <c:v>1702.4553000000001</c:v>
                </c:pt>
                <c:pt idx="1041">
                  <c:v>11345.519</c:v>
                </c:pt>
                <c:pt idx="1042">
                  <c:v>14449.8544</c:v>
                </c:pt>
                <c:pt idx="1043">
                  <c:v>1241.5650000000001</c:v>
                </c:pt>
                <c:pt idx="1044">
                  <c:v>10197.772199999999</c:v>
                </c:pt>
                <c:pt idx="1045">
                  <c:v>4544.2348000000002</c:v>
                </c:pt>
                <c:pt idx="1046">
                  <c:v>10959.33</c:v>
                </c:pt>
                <c:pt idx="1047">
                  <c:v>8534.6718000000001</c:v>
                </c:pt>
                <c:pt idx="1048">
                  <c:v>1731.6769999999999</c:v>
                </c:pt>
                <c:pt idx="1049">
                  <c:v>2775.1921499999999</c:v>
                </c:pt>
                <c:pt idx="1050">
                  <c:v>1694.7963999999999</c:v>
                </c:pt>
                <c:pt idx="1051">
                  <c:v>9644.2525000000005</c:v>
                </c:pt>
                <c:pt idx="1052">
                  <c:v>1727.7850000000001</c:v>
                </c:pt>
                <c:pt idx="1053">
                  <c:v>1621.3402000000001</c:v>
                </c:pt>
                <c:pt idx="1054">
                  <c:v>3167.4558499999998</c:v>
                </c:pt>
                <c:pt idx="1055">
                  <c:v>2585.2689999999998</c:v>
                </c:pt>
                <c:pt idx="1056">
                  <c:v>2680.9493000000002</c:v>
                </c:pt>
                <c:pt idx="1057">
                  <c:v>11534.872649999999</c:v>
                </c:pt>
                <c:pt idx="1058">
                  <c:v>6877.9800999999998</c:v>
                </c:pt>
                <c:pt idx="1059">
                  <c:v>13204.28565</c:v>
                </c:pt>
                <c:pt idx="1060">
                  <c:v>9991.0376500000002</c:v>
                </c:pt>
                <c:pt idx="1061">
                  <c:v>5116.5003999999999</c:v>
                </c:pt>
                <c:pt idx="1062">
                  <c:v>6640.5448500000002</c:v>
                </c:pt>
                <c:pt idx="1063">
                  <c:v>3732.6251000000002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230-460B-BB1E-32944CE1A65E}"/>
            </c:ext>
          </c:extLst>
        </c:ser>
        <c:ser>
          <c:idx val="1"/>
          <c:order val="1"/>
          <c:tx>
            <c:v>Smokers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EDA!$C$62:$C$335</c:f>
              <c:numCache>
                <c:formatCode>General</c:formatCode>
                <c:ptCount val="274"/>
                <c:pt idx="0">
                  <c:v>31.16</c:v>
                </c:pt>
                <c:pt idx="1">
                  <c:v>26.6</c:v>
                </c:pt>
                <c:pt idx="2">
                  <c:v>29.07</c:v>
                </c:pt>
                <c:pt idx="3">
                  <c:v>33.630000000000003</c:v>
                </c:pt>
                <c:pt idx="4">
                  <c:v>31.92</c:v>
                </c:pt>
                <c:pt idx="5">
                  <c:v>36.954999999999998</c:v>
                </c:pt>
                <c:pt idx="6">
                  <c:v>27.36</c:v>
                </c:pt>
                <c:pt idx="7">
                  <c:v>28.31</c:v>
                </c:pt>
                <c:pt idx="8">
                  <c:v>26.98</c:v>
                </c:pt>
                <c:pt idx="9">
                  <c:v>28.31</c:v>
                </c:pt>
                <c:pt idx="10">
                  <c:v>38.950000000000003</c:v>
                </c:pt>
                <c:pt idx="11">
                  <c:v>28.88</c:v>
                </c:pt>
                <c:pt idx="12">
                  <c:v>28.5</c:v>
                </c:pt>
                <c:pt idx="13">
                  <c:v>35.53</c:v>
                </c:pt>
                <c:pt idx="14">
                  <c:v>26.885000000000002</c:v>
                </c:pt>
                <c:pt idx="15">
                  <c:v>26.885000000000002</c:v>
                </c:pt>
                <c:pt idx="16">
                  <c:v>28.024999999999999</c:v>
                </c:pt>
                <c:pt idx="17">
                  <c:v>30.4</c:v>
                </c:pt>
                <c:pt idx="18">
                  <c:v>32.49</c:v>
                </c:pt>
                <c:pt idx="19">
                  <c:v>30.02</c:v>
                </c:pt>
                <c:pt idx="20">
                  <c:v>29.07</c:v>
                </c:pt>
                <c:pt idx="21">
                  <c:v>27.9</c:v>
                </c:pt>
                <c:pt idx="22">
                  <c:v>26.29</c:v>
                </c:pt>
                <c:pt idx="23">
                  <c:v>42.13</c:v>
                </c:pt>
                <c:pt idx="24">
                  <c:v>35.299999999999997</c:v>
                </c:pt>
                <c:pt idx="25">
                  <c:v>35.6</c:v>
                </c:pt>
                <c:pt idx="26">
                  <c:v>39.9</c:v>
                </c:pt>
                <c:pt idx="27">
                  <c:v>34.43</c:v>
                </c:pt>
                <c:pt idx="28">
                  <c:v>35.090000000000003</c:v>
                </c:pt>
                <c:pt idx="29">
                  <c:v>28.3</c:v>
                </c:pt>
                <c:pt idx="30">
                  <c:v>25.175000000000001</c:v>
                </c:pt>
                <c:pt idx="31">
                  <c:v>35.53</c:v>
                </c:pt>
                <c:pt idx="32">
                  <c:v>36.85</c:v>
                </c:pt>
                <c:pt idx="33">
                  <c:v>37.700000000000003</c:v>
                </c:pt>
                <c:pt idx="34">
                  <c:v>36.08</c:v>
                </c:pt>
                <c:pt idx="35">
                  <c:v>34.799999999999997</c:v>
                </c:pt>
                <c:pt idx="36">
                  <c:v>27.74</c:v>
                </c:pt>
                <c:pt idx="37">
                  <c:v>31.824999999999999</c:v>
                </c:pt>
                <c:pt idx="38">
                  <c:v>27.7</c:v>
                </c:pt>
                <c:pt idx="39">
                  <c:v>31.4</c:v>
                </c:pt>
                <c:pt idx="40">
                  <c:v>30.8</c:v>
                </c:pt>
                <c:pt idx="41">
                  <c:v>40.15</c:v>
                </c:pt>
                <c:pt idx="42">
                  <c:v>30.684999999999999</c:v>
                </c:pt>
                <c:pt idx="43">
                  <c:v>33.880000000000003</c:v>
                </c:pt>
                <c:pt idx="44">
                  <c:v>35.86</c:v>
                </c:pt>
                <c:pt idx="45">
                  <c:v>33.5</c:v>
                </c:pt>
                <c:pt idx="46">
                  <c:v>30</c:v>
                </c:pt>
                <c:pt idx="47">
                  <c:v>28.5</c:v>
                </c:pt>
                <c:pt idx="48">
                  <c:v>38.06</c:v>
                </c:pt>
                <c:pt idx="49">
                  <c:v>34.4</c:v>
                </c:pt>
                <c:pt idx="50">
                  <c:v>30.25</c:v>
                </c:pt>
                <c:pt idx="51">
                  <c:v>47.41</c:v>
                </c:pt>
                <c:pt idx="52">
                  <c:v>46.2</c:v>
                </c:pt>
                <c:pt idx="53">
                  <c:v>33.11</c:v>
                </c:pt>
                <c:pt idx="54">
                  <c:v>33.534999999999997</c:v>
                </c:pt>
                <c:pt idx="55">
                  <c:v>26.41</c:v>
                </c:pt>
                <c:pt idx="56">
                  <c:v>32.015000000000001</c:v>
                </c:pt>
                <c:pt idx="57">
                  <c:v>38.06</c:v>
                </c:pt>
                <c:pt idx="58">
                  <c:v>38.39</c:v>
                </c:pt>
                <c:pt idx="59">
                  <c:v>29.15</c:v>
                </c:pt>
                <c:pt idx="60">
                  <c:v>34.104999999999997</c:v>
                </c:pt>
                <c:pt idx="61">
                  <c:v>26.4</c:v>
                </c:pt>
                <c:pt idx="62">
                  <c:v>27.83</c:v>
                </c:pt>
                <c:pt idx="63">
                  <c:v>38.17</c:v>
                </c:pt>
                <c:pt idx="64">
                  <c:v>42.24</c:v>
                </c:pt>
                <c:pt idx="65">
                  <c:v>29.81</c:v>
                </c:pt>
                <c:pt idx="66">
                  <c:v>32.450000000000003</c:v>
                </c:pt>
                <c:pt idx="67">
                  <c:v>30.78</c:v>
                </c:pt>
                <c:pt idx="68">
                  <c:v>35.53</c:v>
                </c:pt>
                <c:pt idx="69">
                  <c:v>33.11</c:v>
                </c:pt>
                <c:pt idx="70">
                  <c:v>28.975000000000001</c:v>
                </c:pt>
                <c:pt idx="71">
                  <c:v>40.92</c:v>
                </c:pt>
                <c:pt idx="72">
                  <c:v>31.73</c:v>
                </c:pt>
                <c:pt idx="73">
                  <c:v>32.700000000000003</c:v>
                </c:pt>
                <c:pt idx="74">
                  <c:v>35.200000000000003</c:v>
                </c:pt>
                <c:pt idx="75">
                  <c:v>30.684999999999999</c:v>
                </c:pt>
                <c:pt idx="76">
                  <c:v>30.9</c:v>
                </c:pt>
                <c:pt idx="77">
                  <c:v>31.68</c:v>
                </c:pt>
                <c:pt idx="78">
                  <c:v>36.19</c:v>
                </c:pt>
                <c:pt idx="79">
                  <c:v>31.4</c:v>
                </c:pt>
                <c:pt idx="80">
                  <c:v>32.799999999999997</c:v>
                </c:pt>
                <c:pt idx="81">
                  <c:v>44.88</c:v>
                </c:pt>
                <c:pt idx="82">
                  <c:v>29.81</c:v>
                </c:pt>
                <c:pt idx="83">
                  <c:v>29.83</c:v>
                </c:pt>
                <c:pt idx="84">
                  <c:v>27.3</c:v>
                </c:pt>
                <c:pt idx="85">
                  <c:v>31.065000000000001</c:v>
                </c:pt>
                <c:pt idx="86">
                  <c:v>27.06</c:v>
                </c:pt>
                <c:pt idx="87">
                  <c:v>34.9</c:v>
                </c:pt>
                <c:pt idx="88">
                  <c:v>30.36</c:v>
                </c:pt>
                <c:pt idx="89">
                  <c:v>27.8</c:v>
                </c:pt>
                <c:pt idx="90">
                  <c:v>30.2</c:v>
                </c:pt>
                <c:pt idx="91">
                  <c:v>26.695</c:v>
                </c:pt>
                <c:pt idx="92">
                  <c:v>31.92</c:v>
                </c:pt>
                <c:pt idx="93">
                  <c:v>36.4</c:v>
                </c:pt>
                <c:pt idx="94">
                  <c:v>36.67</c:v>
                </c:pt>
                <c:pt idx="95">
                  <c:v>35.200000000000003</c:v>
                </c:pt>
                <c:pt idx="96">
                  <c:v>28</c:v>
                </c:pt>
                <c:pt idx="97">
                  <c:v>37.619999999999997</c:v>
                </c:pt>
                <c:pt idx="98">
                  <c:v>28.024999999999999</c:v>
                </c:pt>
                <c:pt idx="99">
                  <c:v>27.94</c:v>
                </c:pt>
                <c:pt idx="100">
                  <c:v>31.35</c:v>
                </c:pt>
                <c:pt idx="101">
                  <c:v>26.84</c:v>
                </c:pt>
                <c:pt idx="102">
                  <c:v>28.12</c:v>
                </c:pt>
                <c:pt idx="103">
                  <c:v>36.765000000000001</c:v>
                </c:pt>
                <c:pt idx="104">
                  <c:v>25.41</c:v>
                </c:pt>
                <c:pt idx="105">
                  <c:v>33.799999999999997</c:v>
                </c:pt>
                <c:pt idx="106">
                  <c:v>36.384999999999998</c:v>
                </c:pt>
                <c:pt idx="107">
                  <c:v>32.299999999999997</c:v>
                </c:pt>
                <c:pt idx="108">
                  <c:v>32.774999999999999</c:v>
                </c:pt>
                <c:pt idx="109">
                  <c:v>26.695</c:v>
                </c:pt>
                <c:pt idx="110">
                  <c:v>28.38</c:v>
                </c:pt>
                <c:pt idx="111">
                  <c:v>28.31</c:v>
                </c:pt>
                <c:pt idx="112">
                  <c:v>28.3</c:v>
                </c:pt>
                <c:pt idx="113">
                  <c:v>26.07</c:v>
                </c:pt>
                <c:pt idx="114">
                  <c:v>42.13</c:v>
                </c:pt>
                <c:pt idx="115">
                  <c:v>38.094999999999999</c:v>
                </c:pt>
                <c:pt idx="116">
                  <c:v>30.21</c:v>
                </c:pt>
                <c:pt idx="117">
                  <c:v>36.630000000000003</c:v>
                </c:pt>
                <c:pt idx="118">
                  <c:v>31.13</c:v>
                </c:pt>
                <c:pt idx="119">
                  <c:v>35.75</c:v>
                </c:pt>
                <c:pt idx="120">
                  <c:v>27.1</c:v>
                </c:pt>
                <c:pt idx="121">
                  <c:v>27.6</c:v>
                </c:pt>
                <c:pt idx="122">
                  <c:v>26.125</c:v>
                </c:pt>
                <c:pt idx="123">
                  <c:v>28.024999999999999</c:v>
                </c:pt>
                <c:pt idx="124">
                  <c:v>28.93</c:v>
                </c:pt>
                <c:pt idx="125">
                  <c:v>34.200000000000003</c:v>
                </c:pt>
                <c:pt idx="126">
                  <c:v>27.835000000000001</c:v>
                </c:pt>
                <c:pt idx="127">
                  <c:v>30.8</c:v>
                </c:pt>
                <c:pt idx="128">
                  <c:v>34.96</c:v>
                </c:pt>
                <c:pt idx="129">
                  <c:v>36.08</c:v>
                </c:pt>
                <c:pt idx="130">
                  <c:v>26.03</c:v>
                </c:pt>
                <c:pt idx="131">
                  <c:v>30.495000000000001</c:v>
                </c:pt>
                <c:pt idx="132">
                  <c:v>52.58</c:v>
                </c:pt>
                <c:pt idx="133">
                  <c:v>41.14</c:v>
                </c:pt>
                <c:pt idx="134">
                  <c:v>37.07</c:v>
                </c:pt>
                <c:pt idx="135">
                  <c:v>35.75</c:v>
                </c:pt>
                <c:pt idx="136">
                  <c:v>42.75</c:v>
                </c:pt>
                <c:pt idx="137">
                  <c:v>27.36</c:v>
                </c:pt>
                <c:pt idx="138">
                  <c:v>28.49</c:v>
                </c:pt>
                <c:pt idx="139">
                  <c:v>25.27</c:v>
                </c:pt>
                <c:pt idx="140">
                  <c:v>25.555</c:v>
                </c:pt>
                <c:pt idx="141">
                  <c:v>34.6</c:v>
                </c:pt>
                <c:pt idx="142">
                  <c:v>33.630000000000003</c:v>
                </c:pt>
                <c:pt idx="143">
                  <c:v>29.925000000000001</c:v>
                </c:pt>
                <c:pt idx="144">
                  <c:v>36.299999999999997</c:v>
                </c:pt>
                <c:pt idx="145">
                  <c:v>36.299999999999997</c:v>
                </c:pt>
                <c:pt idx="146">
                  <c:v>36.954999999999998</c:v>
                </c:pt>
                <c:pt idx="147">
                  <c:v>31.68</c:v>
                </c:pt>
                <c:pt idx="148">
                  <c:v>34.799999999999997</c:v>
                </c:pt>
                <c:pt idx="149">
                  <c:v>31.3</c:v>
                </c:pt>
                <c:pt idx="150">
                  <c:v>25.3</c:v>
                </c:pt>
                <c:pt idx="151">
                  <c:v>27.74</c:v>
                </c:pt>
                <c:pt idx="152">
                  <c:v>36.67</c:v>
                </c:pt>
                <c:pt idx="153">
                  <c:v>32.200000000000003</c:v>
                </c:pt>
                <c:pt idx="154">
                  <c:v>34.21</c:v>
                </c:pt>
                <c:pt idx="155">
                  <c:v>34.200000000000003</c:v>
                </c:pt>
                <c:pt idx="156">
                  <c:v>45.54</c:v>
                </c:pt>
                <c:pt idx="157">
                  <c:v>36.479999999999997</c:v>
                </c:pt>
                <c:pt idx="158">
                  <c:v>32.9</c:v>
                </c:pt>
                <c:pt idx="159">
                  <c:v>25.84</c:v>
                </c:pt>
                <c:pt idx="160">
                  <c:v>40.564999999999998</c:v>
                </c:pt>
                <c:pt idx="161">
                  <c:v>37.799999999999997</c:v>
                </c:pt>
                <c:pt idx="162">
                  <c:v>25.6</c:v>
                </c:pt>
                <c:pt idx="163">
                  <c:v>25.3</c:v>
                </c:pt>
                <c:pt idx="164">
                  <c:v>38.06</c:v>
                </c:pt>
                <c:pt idx="165">
                  <c:v>32.774999999999999</c:v>
                </c:pt>
                <c:pt idx="166">
                  <c:v>43.89</c:v>
                </c:pt>
                <c:pt idx="167">
                  <c:v>35.299999999999997</c:v>
                </c:pt>
                <c:pt idx="168">
                  <c:v>35.5</c:v>
                </c:pt>
                <c:pt idx="169">
                  <c:v>31.79</c:v>
                </c:pt>
                <c:pt idx="170">
                  <c:v>32.78</c:v>
                </c:pt>
                <c:pt idx="171">
                  <c:v>47.6</c:v>
                </c:pt>
                <c:pt idx="172">
                  <c:v>38.94</c:v>
                </c:pt>
                <c:pt idx="173">
                  <c:v>42.9</c:v>
                </c:pt>
                <c:pt idx="174">
                  <c:v>30.2</c:v>
                </c:pt>
                <c:pt idx="175">
                  <c:v>37.07</c:v>
                </c:pt>
                <c:pt idx="176">
                  <c:v>34.96</c:v>
                </c:pt>
                <c:pt idx="177">
                  <c:v>33.33</c:v>
                </c:pt>
                <c:pt idx="178">
                  <c:v>26.7</c:v>
                </c:pt>
                <c:pt idx="179">
                  <c:v>33.4</c:v>
                </c:pt>
                <c:pt idx="180">
                  <c:v>41.8</c:v>
                </c:pt>
                <c:pt idx="181">
                  <c:v>36.96</c:v>
                </c:pt>
                <c:pt idx="182">
                  <c:v>27.645</c:v>
                </c:pt>
                <c:pt idx="183">
                  <c:v>39.4</c:v>
                </c:pt>
                <c:pt idx="184">
                  <c:v>34.700000000000003</c:v>
                </c:pt>
                <c:pt idx="185">
                  <c:v>40.369999999999997</c:v>
                </c:pt>
                <c:pt idx="186">
                  <c:v>29.83</c:v>
                </c:pt>
                <c:pt idx="187">
                  <c:v>29.92</c:v>
                </c:pt>
                <c:pt idx="188">
                  <c:v>28.69</c:v>
                </c:pt>
                <c:pt idx="189">
                  <c:v>30.495000000000001</c:v>
                </c:pt>
                <c:pt idx="190">
                  <c:v>41.895000000000003</c:v>
                </c:pt>
                <c:pt idx="191">
                  <c:v>42.35</c:v>
                </c:pt>
                <c:pt idx="192">
                  <c:v>40.564999999999998</c:v>
                </c:pt>
                <c:pt idx="193">
                  <c:v>34.39</c:v>
                </c:pt>
                <c:pt idx="194">
                  <c:v>35.97</c:v>
                </c:pt>
                <c:pt idx="195">
                  <c:v>25.1</c:v>
                </c:pt>
                <c:pt idx="196">
                  <c:v>34.104999999999997</c:v>
                </c:pt>
                <c:pt idx="197">
                  <c:v>28.31</c:v>
                </c:pt>
                <c:pt idx="198">
                  <c:v>31.35</c:v>
                </c:pt>
                <c:pt idx="199">
                  <c:v>39.049999999999997</c:v>
                </c:pt>
                <c:pt idx="200">
                  <c:v>31.73</c:v>
                </c:pt>
                <c:pt idx="201">
                  <c:v>30.78</c:v>
                </c:pt>
                <c:pt idx="202">
                  <c:v>37.049999999999997</c:v>
                </c:pt>
                <c:pt idx="203">
                  <c:v>29.7</c:v>
                </c:pt>
                <c:pt idx="204">
                  <c:v>25.9</c:v>
                </c:pt>
                <c:pt idx="205">
                  <c:v>28.215</c:v>
                </c:pt>
                <c:pt idx="206">
                  <c:v>31.02</c:v>
                </c:pt>
                <c:pt idx="207">
                  <c:v>29.8</c:v>
                </c:pt>
                <c:pt idx="208">
                  <c:v>38.39</c:v>
                </c:pt>
                <c:pt idx="209">
                  <c:v>25.85</c:v>
                </c:pt>
                <c:pt idx="210">
                  <c:v>36.86</c:v>
                </c:pt>
                <c:pt idx="211">
                  <c:v>32.56</c:v>
                </c:pt>
                <c:pt idx="212">
                  <c:v>35.625</c:v>
                </c:pt>
                <c:pt idx="213">
                  <c:v>27.28</c:v>
                </c:pt>
                <c:pt idx="214">
                  <c:v>34.484999999999999</c:v>
                </c:pt>
                <c:pt idx="215">
                  <c:v>30.875</c:v>
                </c:pt>
                <c:pt idx="216">
                  <c:v>25.7</c:v>
                </c:pt>
                <c:pt idx="217">
                  <c:v>34.1</c:v>
                </c:pt>
                <c:pt idx="218">
                  <c:v>28.12</c:v>
                </c:pt>
                <c:pt idx="219">
                  <c:v>22.88</c:v>
                </c:pt>
                <c:pt idx="220">
                  <c:v>23.98</c:v>
                </c:pt>
                <c:pt idx="221">
                  <c:v>22.895</c:v>
                </c:pt>
                <c:pt idx="222">
                  <c:v>22.22</c:v>
                </c:pt>
                <c:pt idx="223">
                  <c:v>24.32</c:v>
                </c:pt>
                <c:pt idx="224">
                  <c:v>19.8</c:v>
                </c:pt>
                <c:pt idx="225">
                  <c:v>22.61</c:v>
                </c:pt>
                <c:pt idx="226">
                  <c:v>24.89</c:v>
                </c:pt>
                <c:pt idx="227">
                  <c:v>20.234999999999999</c:v>
                </c:pt>
                <c:pt idx="228">
                  <c:v>22.6</c:v>
                </c:pt>
                <c:pt idx="229">
                  <c:v>23.21</c:v>
                </c:pt>
                <c:pt idx="230">
                  <c:v>21.85</c:v>
                </c:pt>
                <c:pt idx="231">
                  <c:v>21.754999999999999</c:v>
                </c:pt>
                <c:pt idx="232">
                  <c:v>24.42</c:v>
                </c:pt>
                <c:pt idx="233">
                  <c:v>24.4</c:v>
                </c:pt>
                <c:pt idx="234">
                  <c:v>23.844999999999999</c:v>
                </c:pt>
                <c:pt idx="235">
                  <c:v>20.045000000000002</c:v>
                </c:pt>
                <c:pt idx="236">
                  <c:v>24.795000000000002</c:v>
                </c:pt>
                <c:pt idx="237">
                  <c:v>20.045000000000002</c:v>
                </c:pt>
                <c:pt idx="238">
                  <c:v>22.99</c:v>
                </c:pt>
                <c:pt idx="239">
                  <c:v>20.13</c:v>
                </c:pt>
                <c:pt idx="240">
                  <c:v>23.655000000000001</c:v>
                </c:pt>
                <c:pt idx="241">
                  <c:v>24.7</c:v>
                </c:pt>
                <c:pt idx="242">
                  <c:v>19.094999999999999</c:v>
                </c:pt>
                <c:pt idx="243">
                  <c:v>24.13</c:v>
                </c:pt>
                <c:pt idx="244">
                  <c:v>24.605</c:v>
                </c:pt>
                <c:pt idx="245">
                  <c:v>23.655000000000001</c:v>
                </c:pt>
                <c:pt idx="246">
                  <c:v>24.75</c:v>
                </c:pt>
                <c:pt idx="247">
                  <c:v>24.42</c:v>
                </c:pt>
                <c:pt idx="248">
                  <c:v>24.64</c:v>
                </c:pt>
                <c:pt idx="249">
                  <c:v>22.99</c:v>
                </c:pt>
                <c:pt idx="250">
                  <c:v>20.9</c:v>
                </c:pt>
                <c:pt idx="251">
                  <c:v>24.42</c:v>
                </c:pt>
                <c:pt idx="252">
                  <c:v>23.76</c:v>
                </c:pt>
                <c:pt idx="253">
                  <c:v>22.42</c:v>
                </c:pt>
                <c:pt idx="254">
                  <c:v>19.95</c:v>
                </c:pt>
                <c:pt idx="255">
                  <c:v>19.3</c:v>
                </c:pt>
                <c:pt idx="256">
                  <c:v>23.37</c:v>
                </c:pt>
                <c:pt idx="257">
                  <c:v>21.7</c:v>
                </c:pt>
                <c:pt idx="258">
                  <c:v>23.655000000000001</c:v>
                </c:pt>
                <c:pt idx="259">
                  <c:v>24.795000000000002</c:v>
                </c:pt>
                <c:pt idx="260">
                  <c:v>24.13</c:v>
                </c:pt>
                <c:pt idx="261">
                  <c:v>24.6</c:v>
                </c:pt>
                <c:pt idx="262">
                  <c:v>22.895</c:v>
                </c:pt>
                <c:pt idx="263">
                  <c:v>22.895</c:v>
                </c:pt>
                <c:pt idx="264">
                  <c:v>20.52</c:v>
                </c:pt>
                <c:pt idx="265">
                  <c:v>21.565000000000001</c:v>
                </c:pt>
                <c:pt idx="266">
                  <c:v>21.8</c:v>
                </c:pt>
                <c:pt idx="267">
                  <c:v>21.66</c:v>
                </c:pt>
                <c:pt idx="268">
                  <c:v>21.85</c:v>
                </c:pt>
                <c:pt idx="269">
                  <c:v>17.765000000000001</c:v>
                </c:pt>
                <c:pt idx="270">
                  <c:v>17.29</c:v>
                </c:pt>
                <c:pt idx="271">
                  <c:v>17.954999999999998</c:v>
                </c:pt>
                <c:pt idx="272">
                  <c:v>17.195</c:v>
                </c:pt>
                <c:pt idx="273">
                  <c:v>18.3</c:v>
                </c:pt>
              </c:numCache>
            </c:numRef>
          </c:xVal>
          <c:yVal>
            <c:numRef>
              <c:f>EDA!$D$62:$D$335</c:f>
              <c:numCache>
                <c:formatCode>General</c:formatCode>
                <c:ptCount val="274"/>
                <c:pt idx="0">
                  <c:v>43578.939400000003</c:v>
                </c:pt>
                <c:pt idx="1">
                  <c:v>21348.705999999998</c:v>
                </c:pt>
                <c:pt idx="2">
                  <c:v>17352.6803</c:v>
                </c:pt>
                <c:pt idx="3">
                  <c:v>43921.183700000001</c:v>
                </c:pt>
                <c:pt idx="4">
                  <c:v>33750.291799999999</c:v>
                </c:pt>
                <c:pt idx="5">
                  <c:v>36219.405449999998</c:v>
                </c:pt>
                <c:pt idx="6">
                  <c:v>24393.6224</c:v>
                </c:pt>
                <c:pt idx="7">
                  <c:v>18033.9679</c:v>
                </c:pt>
                <c:pt idx="8">
                  <c:v>28950.4692</c:v>
                </c:pt>
                <c:pt idx="9">
                  <c:v>17468.983899999999</c:v>
                </c:pt>
                <c:pt idx="10">
                  <c:v>42983.458500000001</c:v>
                </c:pt>
                <c:pt idx="11">
                  <c:v>17748.5062</c:v>
                </c:pt>
                <c:pt idx="12">
                  <c:v>18310.741999999998</c:v>
                </c:pt>
                <c:pt idx="13">
                  <c:v>55135.402090000003</c:v>
                </c:pt>
                <c:pt idx="14">
                  <c:v>29330.98315</c:v>
                </c:pt>
                <c:pt idx="15">
                  <c:v>21774.32215</c:v>
                </c:pt>
                <c:pt idx="16">
                  <c:v>20234.854749999999</c:v>
                </c:pt>
                <c:pt idx="17">
                  <c:v>33907.548000000003</c:v>
                </c:pt>
                <c:pt idx="18">
                  <c:v>36898.733079999998</c:v>
                </c:pt>
                <c:pt idx="19">
                  <c:v>33307.550799999997</c:v>
                </c:pt>
                <c:pt idx="20">
                  <c:v>29141.3603</c:v>
                </c:pt>
                <c:pt idx="21">
                  <c:v>16884.923999999999</c:v>
                </c:pt>
                <c:pt idx="22">
                  <c:v>27808.7251</c:v>
                </c:pt>
                <c:pt idx="23">
                  <c:v>39611.757700000002</c:v>
                </c:pt>
                <c:pt idx="24">
                  <c:v>36837.466999999997</c:v>
                </c:pt>
                <c:pt idx="25">
                  <c:v>35585.576000000001</c:v>
                </c:pt>
                <c:pt idx="26">
                  <c:v>48173.360999999997</c:v>
                </c:pt>
                <c:pt idx="27">
                  <c:v>37742.575700000001</c:v>
                </c:pt>
                <c:pt idx="28">
                  <c:v>47055.532099999997</c:v>
                </c:pt>
                <c:pt idx="29">
                  <c:v>17081.080000000002</c:v>
                </c:pt>
                <c:pt idx="30">
                  <c:v>15518.180249999999</c:v>
                </c:pt>
                <c:pt idx="31">
                  <c:v>36950.256699999998</c:v>
                </c:pt>
                <c:pt idx="32">
                  <c:v>36149.483500000002</c:v>
                </c:pt>
                <c:pt idx="33">
                  <c:v>48824.45</c:v>
                </c:pt>
                <c:pt idx="34">
                  <c:v>37133.898200000003</c:v>
                </c:pt>
                <c:pt idx="35">
                  <c:v>34779.614999999998</c:v>
                </c:pt>
                <c:pt idx="36">
                  <c:v>29523.1656</c:v>
                </c:pt>
                <c:pt idx="37">
                  <c:v>41097.161749999999</c:v>
                </c:pt>
                <c:pt idx="38">
                  <c:v>16297.846</c:v>
                </c:pt>
                <c:pt idx="39">
                  <c:v>34838.873</c:v>
                </c:pt>
                <c:pt idx="40">
                  <c:v>35491.64</c:v>
                </c:pt>
                <c:pt idx="41">
                  <c:v>38126.246500000001</c:v>
                </c:pt>
                <c:pt idx="42">
                  <c:v>42303.692150000003</c:v>
                </c:pt>
                <c:pt idx="43">
                  <c:v>46889.261200000001</c:v>
                </c:pt>
                <c:pt idx="44">
                  <c:v>46599.108399999997</c:v>
                </c:pt>
                <c:pt idx="45">
                  <c:v>37079.372000000003</c:v>
                </c:pt>
                <c:pt idx="46">
                  <c:v>22144.031999999999</c:v>
                </c:pt>
                <c:pt idx="47">
                  <c:v>35147.528480000001</c:v>
                </c:pt>
                <c:pt idx="48">
                  <c:v>48885.135609999998</c:v>
                </c:pt>
                <c:pt idx="49">
                  <c:v>36197.699000000001</c:v>
                </c:pt>
                <c:pt idx="50">
                  <c:v>32548.340499999998</c:v>
                </c:pt>
                <c:pt idx="51">
                  <c:v>63770.428010000003</c:v>
                </c:pt>
                <c:pt idx="52">
                  <c:v>45863.205000000002</c:v>
                </c:pt>
                <c:pt idx="53">
                  <c:v>34439.855900000002</c:v>
                </c:pt>
                <c:pt idx="54">
                  <c:v>34617.840649999998</c:v>
                </c:pt>
                <c:pt idx="55">
                  <c:v>20149.322899999999</c:v>
                </c:pt>
                <c:pt idx="56">
                  <c:v>45710.207849999999</c:v>
                </c:pt>
                <c:pt idx="57">
                  <c:v>44400.4064</c:v>
                </c:pt>
                <c:pt idx="58">
                  <c:v>40419.019099999998</c:v>
                </c:pt>
                <c:pt idx="59">
                  <c:v>18246.495500000001</c:v>
                </c:pt>
                <c:pt idx="60">
                  <c:v>43254.417950000003</c:v>
                </c:pt>
                <c:pt idx="61">
                  <c:v>19539.242999999999</c:v>
                </c:pt>
                <c:pt idx="62">
                  <c:v>23065.420699999999</c:v>
                </c:pt>
                <c:pt idx="63">
                  <c:v>36307.798300000002</c:v>
                </c:pt>
                <c:pt idx="64">
                  <c:v>38792.685599999997</c:v>
                </c:pt>
                <c:pt idx="65">
                  <c:v>27533.912899999999</c:v>
                </c:pt>
                <c:pt idx="66">
                  <c:v>45008.955499999996</c:v>
                </c:pt>
                <c:pt idx="67">
                  <c:v>37270.1512</c:v>
                </c:pt>
                <c:pt idx="68">
                  <c:v>42111.664700000001</c:v>
                </c:pt>
                <c:pt idx="69">
                  <c:v>40974.164900000003</c:v>
                </c:pt>
                <c:pt idx="70">
                  <c:v>27218.437249999999</c:v>
                </c:pt>
                <c:pt idx="71">
                  <c:v>48673.558799999999</c:v>
                </c:pt>
                <c:pt idx="72">
                  <c:v>33732.686699999998</c:v>
                </c:pt>
                <c:pt idx="73">
                  <c:v>34472.841</c:v>
                </c:pt>
                <c:pt idx="74">
                  <c:v>44423.803</c:v>
                </c:pt>
                <c:pt idx="75">
                  <c:v>33475.817150000003</c:v>
                </c:pt>
                <c:pt idx="76">
                  <c:v>39727.614000000001</c:v>
                </c:pt>
                <c:pt idx="77">
                  <c:v>34672.147199999999</c:v>
                </c:pt>
                <c:pt idx="78">
                  <c:v>41676.081100000003</c:v>
                </c:pt>
                <c:pt idx="79">
                  <c:v>34166.273000000001</c:v>
                </c:pt>
                <c:pt idx="80">
                  <c:v>52590.829389999999</c:v>
                </c:pt>
                <c:pt idx="81">
                  <c:v>39722.746200000001</c:v>
                </c:pt>
                <c:pt idx="82">
                  <c:v>19350.368900000001</c:v>
                </c:pt>
                <c:pt idx="83">
                  <c:v>18648.421699999999</c:v>
                </c:pt>
                <c:pt idx="84">
                  <c:v>16232.847</c:v>
                </c:pt>
                <c:pt idx="85">
                  <c:v>34254.053350000002</c:v>
                </c:pt>
                <c:pt idx="86">
                  <c:v>17043.341400000001</c:v>
                </c:pt>
                <c:pt idx="87">
                  <c:v>34828.654000000002</c:v>
                </c:pt>
                <c:pt idx="88">
                  <c:v>62592.873090000001</c:v>
                </c:pt>
                <c:pt idx="89">
                  <c:v>37829.724199999997</c:v>
                </c:pt>
                <c:pt idx="90">
                  <c:v>33900.652999999998</c:v>
                </c:pt>
                <c:pt idx="91">
                  <c:v>28101.333050000001</c:v>
                </c:pt>
                <c:pt idx="92">
                  <c:v>37701.876799999998</c:v>
                </c:pt>
                <c:pt idx="93">
                  <c:v>51194.559139999998</c:v>
                </c:pt>
                <c:pt idx="94">
                  <c:v>39774.276299999998</c:v>
                </c:pt>
                <c:pt idx="95">
                  <c:v>38709.175999999999</c:v>
                </c:pt>
                <c:pt idx="96">
                  <c:v>23568.272000000001</c:v>
                </c:pt>
                <c:pt idx="97">
                  <c:v>37165.163800000002</c:v>
                </c:pt>
                <c:pt idx="98">
                  <c:v>17560.37975</c:v>
                </c:pt>
                <c:pt idx="99">
                  <c:v>19107.779600000002</c:v>
                </c:pt>
                <c:pt idx="100">
                  <c:v>39556.494500000001</c:v>
                </c:pt>
                <c:pt idx="101">
                  <c:v>17085.267599999999</c:v>
                </c:pt>
                <c:pt idx="102">
                  <c:v>22331.566800000001</c:v>
                </c:pt>
                <c:pt idx="103">
                  <c:v>47896.79135</c:v>
                </c:pt>
                <c:pt idx="104">
                  <c:v>21978.676899999999</c:v>
                </c:pt>
                <c:pt idx="105">
                  <c:v>47928.03</c:v>
                </c:pt>
                <c:pt idx="106">
                  <c:v>48517.563150000002</c:v>
                </c:pt>
                <c:pt idx="107">
                  <c:v>41919.097000000002</c:v>
                </c:pt>
                <c:pt idx="108">
                  <c:v>39125.332249999999</c:v>
                </c:pt>
                <c:pt idx="109">
                  <c:v>26109.32905</c:v>
                </c:pt>
                <c:pt idx="110">
                  <c:v>19521.968199999999</c:v>
                </c:pt>
                <c:pt idx="111">
                  <c:v>28868.6639</c:v>
                </c:pt>
                <c:pt idx="112">
                  <c:v>21082.16</c:v>
                </c:pt>
                <c:pt idx="113">
                  <c:v>38245.593269999998</c:v>
                </c:pt>
                <c:pt idx="114">
                  <c:v>48675.517699999997</c:v>
                </c:pt>
                <c:pt idx="115">
                  <c:v>58571.074480000003</c:v>
                </c:pt>
                <c:pt idx="116">
                  <c:v>43943.876100000001</c:v>
                </c:pt>
                <c:pt idx="117">
                  <c:v>42969.852700000003</c:v>
                </c:pt>
                <c:pt idx="118">
                  <c:v>34806.467700000001</c:v>
                </c:pt>
                <c:pt idx="119">
                  <c:v>40273.645499999999</c:v>
                </c:pt>
                <c:pt idx="120">
                  <c:v>19040.876</c:v>
                </c:pt>
                <c:pt idx="121">
                  <c:v>24520.263999999999</c:v>
                </c:pt>
                <c:pt idx="122">
                  <c:v>23401.30575</c:v>
                </c:pt>
                <c:pt idx="123">
                  <c:v>20773.62775</c:v>
                </c:pt>
                <c:pt idx="124">
                  <c:v>19719.6947</c:v>
                </c:pt>
                <c:pt idx="125">
                  <c:v>39047.285000000003</c:v>
                </c:pt>
                <c:pt idx="126">
                  <c:v>20009.63365</c:v>
                </c:pt>
                <c:pt idx="127">
                  <c:v>41999.519999999997</c:v>
                </c:pt>
                <c:pt idx="128">
                  <c:v>41034.221400000002</c:v>
                </c:pt>
                <c:pt idx="129">
                  <c:v>42211.138200000001</c:v>
                </c:pt>
                <c:pt idx="130">
                  <c:v>16450.894700000001</c:v>
                </c:pt>
                <c:pt idx="131">
                  <c:v>39725.518049999999</c:v>
                </c:pt>
                <c:pt idx="132">
                  <c:v>44501.398200000003</c:v>
                </c:pt>
                <c:pt idx="133">
                  <c:v>48970.247600000002</c:v>
                </c:pt>
                <c:pt idx="134">
                  <c:v>39871.704299999998</c:v>
                </c:pt>
                <c:pt idx="135">
                  <c:v>38282.749499999998</c:v>
                </c:pt>
                <c:pt idx="136">
                  <c:v>40904.199500000002</c:v>
                </c:pt>
                <c:pt idx="137">
                  <c:v>17178.682400000002</c:v>
                </c:pt>
                <c:pt idx="138">
                  <c:v>18328.238099999999</c:v>
                </c:pt>
                <c:pt idx="139">
                  <c:v>21771.3423</c:v>
                </c:pt>
                <c:pt idx="140">
                  <c:v>20296.863450000001</c:v>
                </c:pt>
                <c:pt idx="141">
                  <c:v>41661.601999999999</c:v>
                </c:pt>
                <c:pt idx="142">
                  <c:v>37607.527699999999</c:v>
                </c:pt>
                <c:pt idx="143">
                  <c:v>22462.043750000001</c:v>
                </c:pt>
                <c:pt idx="144">
                  <c:v>47403.88</c:v>
                </c:pt>
                <c:pt idx="145">
                  <c:v>38711</c:v>
                </c:pt>
                <c:pt idx="146">
                  <c:v>47496.494449999998</c:v>
                </c:pt>
                <c:pt idx="147">
                  <c:v>34303.167200000004</c:v>
                </c:pt>
                <c:pt idx="148">
                  <c:v>39836.519</c:v>
                </c:pt>
                <c:pt idx="149">
                  <c:v>47291.055</c:v>
                </c:pt>
                <c:pt idx="150">
                  <c:v>18972.494999999999</c:v>
                </c:pt>
                <c:pt idx="151">
                  <c:v>20984.0936</c:v>
                </c:pt>
                <c:pt idx="152">
                  <c:v>38511.628299999997</c:v>
                </c:pt>
                <c:pt idx="153">
                  <c:v>47305.305</c:v>
                </c:pt>
                <c:pt idx="154">
                  <c:v>44260.749900000003</c:v>
                </c:pt>
                <c:pt idx="155">
                  <c:v>42856.838000000003</c:v>
                </c:pt>
                <c:pt idx="156">
                  <c:v>42112.2356</c:v>
                </c:pt>
                <c:pt idx="157">
                  <c:v>42760.502200000003</c:v>
                </c:pt>
                <c:pt idx="158">
                  <c:v>36085.218999999997</c:v>
                </c:pt>
                <c:pt idx="159">
                  <c:v>23807.240600000001</c:v>
                </c:pt>
                <c:pt idx="160">
                  <c:v>45702.022349999999</c:v>
                </c:pt>
                <c:pt idx="161">
                  <c:v>39241.442000000003</c:v>
                </c:pt>
                <c:pt idx="162">
                  <c:v>23306.546999999999</c:v>
                </c:pt>
                <c:pt idx="163">
                  <c:v>24667.419000000002</c:v>
                </c:pt>
                <c:pt idx="164">
                  <c:v>42560.430399999997</c:v>
                </c:pt>
                <c:pt idx="165">
                  <c:v>40003.332249999999</c:v>
                </c:pt>
                <c:pt idx="166">
                  <c:v>46200.985099999998</c:v>
                </c:pt>
                <c:pt idx="167">
                  <c:v>40103.89</c:v>
                </c:pt>
                <c:pt idx="168">
                  <c:v>44585.455869999998</c:v>
                </c:pt>
                <c:pt idx="169">
                  <c:v>43813.866099999999</c:v>
                </c:pt>
                <c:pt idx="170">
                  <c:v>36021.011200000001</c:v>
                </c:pt>
                <c:pt idx="171">
                  <c:v>46113.510999999999</c:v>
                </c:pt>
                <c:pt idx="172">
                  <c:v>44202.653599999998</c:v>
                </c:pt>
                <c:pt idx="173">
                  <c:v>47462.894</c:v>
                </c:pt>
                <c:pt idx="174">
                  <c:v>38998.546000000002</c:v>
                </c:pt>
                <c:pt idx="175">
                  <c:v>37484.4493</c:v>
                </c:pt>
                <c:pt idx="176">
                  <c:v>44641.197399999997</c:v>
                </c:pt>
                <c:pt idx="177">
                  <c:v>36124.573700000001</c:v>
                </c:pt>
                <c:pt idx="178">
                  <c:v>22478.6</c:v>
                </c:pt>
                <c:pt idx="179">
                  <c:v>38415.474000000002</c:v>
                </c:pt>
                <c:pt idx="180">
                  <c:v>47269.853999999999</c:v>
                </c:pt>
                <c:pt idx="181">
                  <c:v>49577.662400000001</c:v>
                </c:pt>
                <c:pt idx="182">
                  <c:v>24535.698550000001</c:v>
                </c:pt>
                <c:pt idx="183">
                  <c:v>38344.565999999999</c:v>
                </c:pt>
                <c:pt idx="184">
                  <c:v>36397.576000000001</c:v>
                </c:pt>
                <c:pt idx="185">
                  <c:v>43896.376300000004</c:v>
                </c:pt>
                <c:pt idx="186">
                  <c:v>30184.936699999998</c:v>
                </c:pt>
                <c:pt idx="187">
                  <c:v>30942.191800000001</c:v>
                </c:pt>
                <c:pt idx="188">
                  <c:v>20745.989099999999</c:v>
                </c:pt>
                <c:pt idx="189">
                  <c:v>40720.551050000002</c:v>
                </c:pt>
                <c:pt idx="190">
                  <c:v>43753.337050000002</c:v>
                </c:pt>
                <c:pt idx="191">
                  <c:v>46151.124499999998</c:v>
                </c:pt>
                <c:pt idx="192">
                  <c:v>48549.178350000002</c:v>
                </c:pt>
                <c:pt idx="193">
                  <c:v>38746.355100000001</c:v>
                </c:pt>
                <c:pt idx="194">
                  <c:v>42124.515299999999</c:v>
                </c:pt>
                <c:pt idx="195">
                  <c:v>25382.296999999999</c:v>
                </c:pt>
                <c:pt idx="196">
                  <c:v>39983.425949999997</c:v>
                </c:pt>
                <c:pt idx="197">
                  <c:v>32787.458590000002</c:v>
                </c:pt>
                <c:pt idx="198">
                  <c:v>46130.5265</c:v>
                </c:pt>
                <c:pt idx="199">
                  <c:v>40932.429499999998</c:v>
                </c:pt>
                <c:pt idx="200">
                  <c:v>36189.101699999999</c:v>
                </c:pt>
                <c:pt idx="201">
                  <c:v>39597.407200000001</c:v>
                </c:pt>
                <c:pt idx="202">
                  <c:v>46255.112500000003</c:v>
                </c:pt>
                <c:pt idx="203">
                  <c:v>19933.457999999999</c:v>
                </c:pt>
                <c:pt idx="204">
                  <c:v>19199.944</c:v>
                </c:pt>
                <c:pt idx="205">
                  <c:v>24915.220850000002</c:v>
                </c:pt>
                <c:pt idx="206">
                  <c:v>35595.589800000002</c:v>
                </c:pt>
                <c:pt idx="207">
                  <c:v>25309.489000000001</c:v>
                </c:pt>
                <c:pt idx="208">
                  <c:v>41949.244100000004</c:v>
                </c:pt>
                <c:pt idx="209">
                  <c:v>24180.933499999999</c:v>
                </c:pt>
                <c:pt idx="210">
                  <c:v>46661.4424</c:v>
                </c:pt>
                <c:pt idx="211">
                  <c:v>40941.285400000001</c:v>
                </c:pt>
                <c:pt idx="212">
                  <c:v>37465.34375</c:v>
                </c:pt>
                <c:pt idx="213">
                  <c:v>18223.4512</c:v>
                </c:pt>
                <c:pt idx="214">
                  <c:v>60021.398970000002</c:v>
                </c:pt>
                <c:pt idx="215">
                  <c:v>46718.163249999998</c:v>
                </c:pt>
                <c:pt idx="216">
                  <c:v>17942.106</c:v>
                </c:pt>
                <c:pt idx="217">
                  <c:v>40182.245999999999</c:v>
                </c:pt>
                <c:pt idx="218">
                  <c:v>21472.478800000001</c:v>
                </c:pt>
                <c:pt idx="219">
                  <c:v>23244.790199999999</c:v>
                </c:pt>
                <c:pt idx="220">
                  <c:v>17663.144199999999</c:v>
                </c:pt>
                <c:pt idx="221">
                  <c:v>21098.554049999999</c:v>
                </c:pt>
                <c:pt idx="222">
                  <c:v>19444.265800000001</c:v>
                </c:pt>
                <c:pt idx="223">
                  <c:v>24869.836800000001</c:v>
                </c:pt>
                <c:pt idx="224">
                  <c:v>17179.522000000001</c:v>
                </c:pt>
                <c:pt idx="225">
                  <c:v>24873.384900000001</c:v>
                </c:pt>
                <c:pt idx="226">
                  <c:v>21659.930100000001</c:v>
                </c:pt>
                <c:pt idx="227">
                  <c:v>19594.809649999999</c:v>
                </c:pt>
                <c:pt idx="228">
                  <c:v>18608.261999999999</c:v>
                </c:pt>
                <c:pt idx="229">
                  <c:v>22218.1149</c:v>
                </c:pt>
                <c:pt idx="230">
                  <c:v>15359.104499999999</c:v>
                </c:pt>
                <c:pt idx="231">
                  <c:v>16657.71745</c:v>
                </c:pt>
                <c:pt idx="232">
                  <c:v>19361.998800000001</c:v>
                </c:pt>
                <c:pt idx="233">
                  <c:v>18259.216</c:v>
                </c:pt>
                <c:pt idx="234">
                  <c:v>24106.912550000001</c:v>
                </c:pt>
                <c:pt idx="235">
                  <c:v>19798.054550000001</c:v>
                </c:pt>
                <c:pt idx="236">
                  <c:v>23967.38305</c:v>
                </c:pt>
                <c:pt idx="237">
                  <c:v>16420.494549999999</c:v>
                </c:pt>
                <c:pt idx="238">
                  <c:v>17361.766100000001</c:v>
                </c:pt>
                <c:pt idx="239">
                  <c:v>18767.737700000001</c:v>
                </c:pt>
                <c:pt idx="240">
                  <c:v>21677.283449999999</c:v>
                </c:pt>
                <c:pt idx="241">
                  <c:v>21880.82</c:v>
                </c:pt>
                <c:pt idx="242">
                  <c:v>16776.304049999999</c:v>
                </c:pt>
                <c:pt idx="243">
                  <c:v>23887.662700000001</c:v>
                </c:pt>
                <c:pt idx="244">
                  <c:v>21259.377949999998</c:v>
                </c:pt>
                <c:pt idx="245">
                  <c:v>18765.87545</c:v>
                </c:pt>
                <c:pt idx="246">
                  <c:v>16577.779500000001</c:v>
                </c:pt>
                <c:pt idx="247">
                  <c:v>21223.675800000001</c:v>
                </c:pt>
                <c:pt idx="248">
                  <c:v>19515.5416</c:v>
                </c:pt>
                <c:pt idx="249">
                  <c:v>27037.914100000002</c:v>
                </c:pt>
                <c:pt idx="250">
                  <c:v>21195.817999999999</c:v>
                </c:pt>
                <c:pt idx="251">
                  <c:v>26125.674770000001</c:v>
                </c:pt>
                <c:pt idx="252">
                  <c:v>26926.5144</c:v>
                </c:pt>
                <c:pt idx="253">
                  <c:v>14711.7438</c:v>
                </c:pt>
                <c:pt idx="254">
                  <c:v>22412.648499999999</c:v>
                </c:pt>
                <c:pt idx="255">
                  <c:v>15820.699000000001</c:v>
                </c:pt>
                <c:pt idx="256">
                  <c:v>19964.746299999999</c:v>
                </c:pt>
                <c:pt idx="257">
                  <c:v>13844.505999999999</c:v>
                </c:pt>
                <c:pt idx="258">
                  <c:v>25678.778450000002</c:v>
                </c:pt>
                <c:pt idx="259">
                  <c:v>17904.527050000001</c:v>
                </c:pt>
                <c:pt idx="260">
                  <c:v>15817.985699999999</c:v>
                </c:pt>
                <c:pt idx="261">
                  <c:v>17496.306</c:v>
                </c:pt>
                <c:pt idx="262">
                  <c:v>35069.374519999998</c:v>
                </c:pt>
                <c:pt idx="263">
                  <c:v>16138.762049999999</c:v>
                </c:pt>
                <c:pt idx="264">
                  <c:v>14571.890799999999</c:v>
                </c:pt>
                <c:pt idx="265">
                  <c:v>13747.87235</c:v>
                </c:pt>
                <c:pt idx="266">
                  <c:v>20167.336029999999</c:v>
                </c:pt>
                <c:pt idx="267">
                  <c:v>14283.4594</c:v>
                </c:pt>
                <c:pt idx="268">
                  <c:v>16115.3045</c:v>
                </c:pt>
                <c:pt idx="269">
                  <c:v>32734.186300000001</c:v>
                </c:pt>
                <c:pt idx="270">
                  <c:v>12829.455099999999</c:v>
                </c:pt>
                <c:pt idx="271">
                  <c:v>15006.579449999999</c:v>
                </c:pt>
                <c:pt idx="272">
                  <c:v>14455.644050000001</c:v>
                </c:pt>
                <c:pt idx="273">
                  <c:v>19023.259999999998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230-460B-BB1E-32944CE1A6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19839823"/>
        <c:axId val="1619839343"/>
      </c:scatterChart>
      <c:valAx>
        <c:axId val="16198398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9839343"/>
        <c:crosses val="autoZero"/>
        <c:crossBetween val="midCat"/>
      </c:valAx>
      <c:valAx>
        <c:axId val="1619839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983982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Age vs Charges (2nd</a:t>
            </a:r>
            <a:r>
              <a:rPr lang="en-US" baseline="0"/>
              <a:t> Order Trendline)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Clean!$G$1</c:f>
              <c:strCache>
                <c:ptCount val="1"/>
                <c:pt idx="0">
                  <c:v>charges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0"/>
            <c:dispEq val="0"/>
          </c:trendline>
          <c:xVal>
            <c:numRef>
              <c:f>Clean!$A$2:$A$1339</c:f>
              <c:numCache>
                <c:formatCode>General</c:formatCode>
                <c:ptCount val="1338"/>
                <c:pt idx="0">
                  <c:v>31</c:v>
                </c:pt>
                <c:pt idx="1">
                  <c:v>25</c:v>
                </c:pt>
                <c:pt idx="2">
                  <c:v>23</c:v>
                </c:pt>
                <c:pt idx="3">
                  <c:v>56</c:v>
                </c:pt>
                <c:pt idx="4">
                  <c:v>56</c:v>
                </c:pt>
                <c:pt idx="5">
                  <c:v>60</c:v>
                </c:pt>
                <c:pt idx="6">
                  <c:v>18</c:v>
                </c:pt>
                <c:pt idx="7">
                  <c:v>18</c:v>
                </c:pt>
                <c:pt idx="8">
                  <c:v>24</c:v>
                </c:pt>
                <c:pt idx="9">
                  <c:v>55</c:v>
                </c:pt>
                <c:pt idx="10">
                  <c:v>18</c:v>
                </c:pt>
                <c:pt idx="11">
                  <c:v>19</c:v>
                </c:pt>
                <c:pt idx="12">
                  <c:v>40</c:v>
                </c:pt>
                <c:pt idx="13">
                  <c:v>21</c:v>
                </c:pt>
                <c:pt idx="14">
                  <c:v>22</c:v>
                </c:pt>
                <c:pt idx="15">
                  <c:v>45</c:v>
                </c:pt>
                <c:pt idx="16">
                  <c:v>56</c:v>
                </c:pt>
                <c:pt idx="17">
                  <c:v>21</c:v>
                </c:pt>
                <c:pt idx="18">
                  <c:v>55</c:v>
                </c:pt>
                <c:pt idx="19">
                  <c:v>41</c:v>
                </c:pt>
                <c:pt idx="20">
                  <c:v>30</c:v>
                </c:pt>
                <c:pt idx="21">
                  <c:v>18</c:v>
                </c:pt>
                <c:pt idx="22">
                  <c:v>29</c:v>
                </c:pt>
                <c:pt idx="23">
                  <c:v>37</c:v>
                </c:pt>
                <c:pt idx="24">
                  <c:v>60</c:v>
                </c:pt>
                <c:pt idx="25">
                  <c:v>58</c:v>
                </c:pt>
                <c:pt idx="26">
                  <c:v>49</c:v>
                </c:pt>
                <c:pt idx="27">
                  <c:v>26</c:v>
                </c:pt>
                <c:pt idx="28">
                  <c:v>52</c:v>
                </c:pt>
                <c:pt idx="29">
                  <c:v>59</c:v>
                </c:pt>
                <c:pt idx="30">
                  <c:v>20</c:v>
                </c:pt>
                <c:pt idx="31">
                  <c:v>22</c:v>
                </c:pt>
                <c:pt idx="32">
                  <c:v>19</c:v>
                </c:pt>
                <c:pt idx="33">
                  <c:v>22</c:v>
                </c:pt>
                <c:pt idx="34">
                  <c:v>48</c:v>
                </c:pt>
                <c:pt idx="35">
                  <c:v>63</c:v>
                </c:pt>
                <c:pt idx="36">
                  <c:v>49</c:v>
                </c:pt>
                <c:pt idx="37">
                  <c:v>18</c:v>
                </c:pt>
                <c:pt idx="38">
                  <c:v>61</c:v>
                </c:pt>
                <c:pt idx="39">
                  <c:v>36</c:v>
                </c:pt>
                <c:pt idx="40">
                  <c:v>25</c:v>
                </c:pt>
                <c:pt idx="41">
                  <c:v>18</c:v>
                </c:pt>
                <c:pt idx="42">
                  <c:v>39</c:v>
                </c:pt>
                <c:pt idx="43">
                  <c:v>64</c:v>
                </c:pt>
                <c:pt idx="44">
                  <c:v>59</c:v>
                </c:pt>
                <c:pt idx="45">
                  <c:v>63</c:v>
                </c:pt>
                <c:pt idx="46">
                  <c:v>53</c:v>
                </c:pt>
                <c:pt idx="47">
                  <c:v>28</c:v>
                </c:pt>
                <c:pt idx="48">
                  <c:v>58</c:v>
                </c:pt>
                <c:pt idx="49">
                  <c:v>18</c:v>
                </c:pt>
                <c:pt idx="50">
                  <c:v>60</c:v>
                </c:pt>
                <c:pt idx="51">
                  <c:v>24</c:v>
                </c:pt>
                <c:pt idx="52">
                  <c:v>38</c:v>
                </c:pt>
                <c:pt idx="53">
                  <c:v>58</c:v>
                </c:pt>
                <c:pt idx="54">
                  <c:v>52</c:v>
                </c:pt>
                <c:pt idx="55">
                  <c:v>28</c:v>
                </c:pt>
                <c:pt idx="56">
                  <c:v>22</c:v>
                </c:pt>
                <c:pt idx="57">
                  <c:v>58</c:v>
                </c:pt>
                <c:pt idx="58">
                  <c:v>50</c:v>
                </c:pt>
                <c:pt idx="59">
                  <c:v>49</c:v>
                </c:pt>
                <c:pt idx="60">
                  <c:v>52</c:v>
                </c:pt>
                <c:pt idx="61">
                  <c:v>54</c:v>
                </c:pt>
                <c:pt idx="62">
                  <c:v>57</c:v>
                </c:pt>
                <c:pt idx="63">
                  <c:v>29</c:v>
                </c:pt>
                <c:pt idx="64">
                  <c:v>52</c:v>
                </c:pt>
                <c:pt idx="65">
                  <c:v>56</c:v>
                </c:pt>
                <c:pt idx="66">
                  <c:v>64</c:v>
                </c:pt>
                <c:pt idx="67">
                  <c:v>60</c:v>
                </c:pt>
                <c:pt idx="68">
                  <c:v>24</c:v>
                </c:pt>
                <c:pt idx="69">
                  <c:v>60</c:v>
                </c:pt>
                <c:pt idx="70">
                  <c:v>63</c:v>
                </c:pt>
                <c:pt idx="71">
                  <c:v>50</c:v>
                </c:pt>
                <c:pt idx="72">
                  <c:v>30</c:v>
                </c:pt>
                <c:pt idx="73">
                  <c:v>33</c:v>
                </c:pt>
                <c:pt idx="74">
                  <c:v>18</c:v>
                </c:pt>
                <c:pt idx="75">
                  <c:v>46</c:v>
                </c:pt>
                <c:pt idx="76">
                  <c:v>23</c:v>
                </c:pt>
                <c:pt idx="77">
                  <c:v>20</c:v>
                </c:pt>
                <c:pt idx="78">
                  <c:v>55</c:v>
                </c:pt>
                <c:pt idx="79">
                  <c:v>19</c:v>
                </c:pt>
                <c:pt idx="80">
                  <c:v>58</c:v>
                </c:pt>
                <c:pt idx="81">
                  <c:v>21</c:v>
                </c:pt>
                <c:pt idx="82">
                  <c:v>18</c:v>
                </c:pt>
                <c:pt idx="83">
                  <c:v>52</c:v>
                </c:pt>
                <c:pt idx="84">
                  <c:v>25</c:v>
                </c:pt>
                <c:pt idx="85">
                  <c:v>18</c:v>
                </c:pt>
                <c:pt idx="86">
                  <c:v>19</c:v>
                </c:pt>
                <c:pt idx="87">
                  <c:v>42</c:v>
                </c:pt>
                <c:pt idx="88">
                  <c:v>60</c:v>
                </c:pt>
                <c:pt idx="89">
                  <c:v>22</c:v>
                </c:pt>
                <c:pt idx="90">
                  <c:v>26</c:v>
                </c:pt>
                <c:pt idx="91">
                  <c:v>18</c:v>
                </c:pt>
                <c:pt idx="92">
                  <c:v>45</c:v>
                </c:pt>
                <c:pt idx="93">
                  <c:v>60</c:v>
                </c:pt>
                <c:pt idx="94">
                  <c:v>40</c:v>
                </c:pt>
                <c:pt idx="95">
                  <c:v>59</c:v>
                </c:pt>
                <c:pt idx="96">
                  <c:v>56</c:v>
                </c:pt>
                <c:pt idx="97">
                  <c:v>56</c:v>
                </c:pt>
                <c:pt idx="98">
                  <c:v>27</c:v>
                </c:pt>
                <c:pt idx="99">
                  <c:v>18</c:v>
                </c:pt>
                <c:pt idx="100">
                  <c:v>19</c:v>
                </c:pt>
                <c:pt idx="101">
                  <c:v>47</c:v>
                </c:pt>
                <c:pt idx="102">
                  <c:v>21</c:v>
                </c:pt>
                <c:pt idx="103">
                  <c:v>23</c:v>
                </c:pt>
                <c:pt idx="104">
                  <c:v>18</c:v>
                </c:pt>
                <c:pt idx="105">
                  <c:v>31</c:v>
                </c:pt>
                <c:pt idx="106">
                  <c:v>19</c:v>
                </c:pt>
                <c:pt idx="107">
                  <c:v>19</c:v>
                </c:pt>
                <c:pt idx="108">
                  <c:v>61</c:v>
                </c:pt>
                <c:pt idx="109">
                  <c:v>18</c:v>
                </c:pt>
                <c:pt idx="110">
                  <c:v>61</c:v>
                </c:pt>
                <c:pt idx="111">
                  <c:v>20</c:v>
                </c:pt>
                <c:pt idx="112">
                  <c:v>62</c:v>
                </c:pt>
                <c:pt idx="113">
                  <c:v>43</c:v>
                </c:pt>
                <c:pt idx="114">
                  <c:v>24</c:v>
                </c:pt>
                <c:pt idx="115">
                  <c:v>57</c:v>
                </c:pt>
                <c:pt idx="116">
                  <c:v>27</c:v>
                </c:pt>
                <c:pt idx="117">
                  <c:v>19</c:v>
                </c:pt>
                <c:pt idx="118">
                  <c:v>58</c:v>
                </c:pt>
                <c:pt idx="119">
                  <c:v>31</c:v>
                </c:pt>
                <c:pt idx="120">
                  <c:v>50</c:v>
                </c:pt>
                <c:pt idx="121">
                  <c:v>32</c:v>
                </c:pt>
                <c:pt idx="122">
                  <c:v>51</c:v>
                </c:pt>
                <c:pt idx="123">
                  <c:v>38</c:v>
                </c:pt>
                <c:pt idx="124">
                  <c:v>18</c:v>
                </c:pt>
                <c:pt idx="125">
                  <c:v>18</c:v>
                </c:pt>
                <c:pt idx="126">
                  <c:v>62</c:v>
                </c:pt>
                <c:pt idx="127">
                  <c:v>37</c:v>
                </c:pt>
                <c:pt idx="128">
                  <c:v>64</c:v>
                </c:pt>
                <c:pt idx="129">
                  <c:v>53</c:v>
                </c:pt>
                <c:pt idx="130">
                  <c:v>63</c:v>
                </c:pt>
                <c:pt idx="131">
                  <c:v>28</c:v>
                </c:pt>
                <c:pt idx="132">
                  <c:v>25</c:v>
                </c:pt>
                <c:pt idx="133">
                  <c:v>63</c:v>
                </c:pt>
                <c:pt idx="134">
                  <c:v>32</c:v>
                </c:pt>
                <c:pt idx="135">
                  <c:v>25</c:v>
                </c:pt>
                <c:pt idx="136">
                  <c:v>34</c:v>
                </c:pt>
                <c:pt idx="137">
                  <c:v>54</c:v>
                </c:pt>
                <c:pt idx="138">
                  <c:v>27</c:v>
                </c:pt>
                <c:pt idx="139">
                  <c:v>31</c:v>
                </c:pt>
                <c:pt idx="140">
                  <c:v>22</c:v>
                </c:pt>
                <c:pt idx="141">
                  <c:v>61</c:v>
                </c:pt>
                <c:pt idx="142">
                  <c:v>58</c:v>
                </c:pt>
                <c:pt idx="143">
                  <c:v>41</c:v>
                </c:pt>
                <c:pt idx="144">
                  <c:v>18</c:v>
                </c:pt>
                <c:pt idx="145">
                  <c:v>56</c:v>
                </c:pt>
                <c:pt idx="146">
                  <c:v>51</c:v>
                </c:pt>
                <c:pt idx="147">
                  <c:v>27</c:v>
                </c:pt>
                <c:pt idx="148">
                  <c:v>18</c:v>
                </c:pt>
                <c:pt idx="149">
                  <c:v>20</c:v>
                </c:pt>
                <c:pt idx="150">
                  <c:v>56</c:v>
                </c:pt>
                <c:pt idx="151">
                  <c:v>55</c:v>
                </c:pt>
                <c:pt idx="152">
                  <c:v>58</c:v>
                </c:pt>
                <c:pt idx="153">
                  <c:v>24</c:v>
                </c:pt>
                <c:pt idx="154">
                  <c:v>29</c:v>
                </c:pt>
                <c:pt idx="155">
                  <c:v>64</c:v>
                </c:pt>
                <c:pt idx="156">
                  <c:v>61</c:v>
                </c:pt>
                <c:pt idx="157">
                  <c:v>18</c:v>
                </c:pt>
                <c:pt idx="158">
                  <c:v>58</c:v>
                </c:pt>
                <c:pt idx="159">
                  <c:v>48</c:v>
                </c:pt>
                <c:pt idx="160">
                  <c:v>59</c:v>
                </c:pt>
                <c:pt idx="161">
                  <c:v>18</c:v>
                </c:pt>
                <c:pt idx="162">
                  <c:v>29</c:v>
                </c:pt>
                <c:pt idx="163">
                  <c:v>36</c:v>
                </c:pt>
                <c:pt idx="164">
                  <c:v>41</c:v>
                </c:pt>
                <c:pt idx="165">
                  <c:v>40</c:v>
                </c:pt>
                <c:pt idx="166">
                  <c:v>21</c:v>
                </c:pt>
                <c:pt idx="167">
                  <c:v>21</c:v>
                </c:pt>
                <c:pt idx="168">
                  <c:v>50</c:v>
                </c:pt>
                <c:pt idx="169">
                  <c:v>53</c:v>
                </c:pt>
                <c:pt idx="170">
                  <c:v>36</c:v>
                </c:pt>
                <c:pt idx="171">
                  <c:v>20</c:v>
                </c:pt>
                <c:pt idx="172">
                  <c:v>60</c:v>
                </c:pt>
                <c:pt idx="173">
                  <c:v>51</c:v>
                </c:pt>
                <c:pt idx="174">
                  <c:v>62</c:v>
                </c:pt>
                <c:pt idx="175">
                  <c:v>19</c:v>
                </c:pt>
                <c:pt idx="176">
                  <c:v>18</c:v>
                </c:pt>
                <c:pt idx="177">
                  <c:v>31</c:v>
                </c:pt>
                <c:pt idx="178">
                  <c:v>27</c:v>
                </c:pt>
                <c:pt idx="179">
                  <c:v>64</c:v>
                </c:pt>
                <c:pt idx="180">
                  <c:v>44</c:v>
                </c:pt>
                <c:pt idx="181">
                  <c:v>45</c:v>
                </c:pt>
                <c:pt idx="182">
                  <c:v>18</c:v>
                </c:pt>
                <c:pt idx="183">
                  <c:v>60</c:v>
                </c:pt>
                <c:pt idx="184">
                  <c:v>62</c:v>
                </c:pt>
                <c:pt idx="185">
                  <c:v>39</c:v>
                </c:pt>
                <c:pt idx="186">
                  <c:v>19</c:v>
                </c:pt>
                <c:pt idx="187">
                  <c:v>58</c:v>
                </c:pt>
                <c:pt idx="188">
                  <c:v>64</c:v>
                </c:pt>
                <c:pt idx="189">
                  <c:v>23</c:v>
                </c:pt>
                <c:pt idx="190">
                  <c:v>18</c:v>
                </c:pt>
                <c:pt idx="191">
                  <c:v>20</c:v>
                </c:pt>
                <c:pt idx="192">
                  <c:v>18</c:v>
                </c:pt>
                <c:pt idx="193">
                  <c:v>63</c:v>
                </c:pt>
                <c:pt idx="194">
                  <c:v>36</c:v>
                </c:pt>
                <c:pt idx="195">
                  <c:v>56</c:v>
                </c:pt>
                <c:pt idx="196">
                  <c:v>21</c:v>
                </c:pt>
                <c:pt idx="197">
                  <c:v>53</c:v>
                </c:pt>
                <c:pt idx="198">
                  <c:v>20</c:v>
                </c:pt>
                <c:pt idx="199">
                  <c:v>57</c:v>
                </c:pt>
                <c:pt idx="200">
                  <c:v>51</c:v>
                </c:pt>
                <c:pt idx="201">
                  <c:v>18</c:v>
                </c:pt>
                <c:pt idx="202">
                  <c:v>50</c:v>
                </c:pt>
                <c:pt idx="203">
                  <c:v>22</c:v>
                </c:pt>
                <c:pt idx="204">
                  <c:v>62</c:v>
                </c:pt>
                <c:pt idx="205">
                  <c:v>61</c:v>
                </c:pt>
                <c:pt idx="206">
                  <c:v>18</c:v>
                </c:pt>
                <c:pt idx="207">
                  <c:v>49</c:v>
                </c:pt>
                <c:pt idx="208">
                  <c:v>60</c:v>
                </c:pt>
                <c:pt idx="209">
                  <c:v>24</c:v>
                </c:pt>
                <c:pt idx="210">
                  <c:v>61</c:v>
                </c:pt>
                <c:pt idx="211">
                  <c:v>62</c:v>
                </c:pt>
                <c:pt idx="212">
                  <c:v>62</c:v>
                </c:pt>
                <c:pt idx="213">
                  <c:v>62</c:v>
                </c:pt>
                <c:pt idx="214">
                  <c:v>45</c:v>
                </c:pt>
                <c:pt idx="215">
                  <c:v>59</c:v>
                </c:pt>
                <c:pt idx="216">
                  <c:v>53</c:v>
                </c:pt>
                <c:pt idx="217">
                  <c:v>18</c:v>
                </c:pt>
                <c:pt idx="218">
                  <c:v>62</c:v>
                </c:pt>
                <c:pt idx="219">
                  <c:v>29</c:v>
                </c:pt>
                <c:pt idx="220">
                  <c:v>19</c:v>
                </c:pt>
                <c:pt idx="221">
                  <c:v>26</c:v>
                </c:pt>
                <c:pt idx="222">
                  <c:v>48</c:v>
                </c:pt>
                <c:pt idx="223">
                  <c:v>36</c:v>
                </c:pt>
                <c:pt idx="224">
                  <c:v>34</c:v>
                </c:pt>
                <c:pt idx="225">
                  <c:v>63</c:v>
                </c:pt>
                <c:pt idx="226">
                  <c:v>24</c:v>
                </c:pt>
                <c:pt idx="227">
                  <c:v>48</c:v>
                </c:pt>
                <c:pt idx="228">
                  <c:v>38</c:v>
                </c:pt>
                <c:pt idx="229">
                  <c:v>51</c:v>
                </c:pt>
                <c:pt idx="230">
                  <c:v>21</c:v>
                </c:pt>
                <c:pt idx="231">
                  <c:v>54</c:v>
                </c:pt>
                <c:pt idx="232">
                  <c:v>30</c:v>
                </c:pt>
                <c:pt idx="233">
                  <c:v>22</c:v>
                </c:pt>
                <c:pt idx="234">
                  <c:v>28</c:v>
                </c:pt>
                <c:pt idx="235">
                  <c:v>43</c:v>
                </c:pt>
                <c:pt idx="236">
                  <c:v>64</c:v>
                </c:pt>
                <c:pt idx="237">
                  <c:v>48</c:v>
                </c:pt>
                <c:pt idx="238">
                  <c:v>45</c:v>
                </c:pt>
                <c:pt idx="239">
                  <c:v>24</c:v>
                </c:pt>
                <c:pt idx="240">
                  <c:v>24</c:v>
                </c:pt>
                <c:pt idx="241">
                  <c:v>39</c:v>
                </c:pt>
                <c:pt idx="242">
                  <c:v>63</c:v>
                </c:pt>
                <c:pt idx="243">
                  <c:v>21</c:v>
                </c:pt>
                <c:pt idx="244">
                  <c:v>55</c:v>
                </c:pt>
                <c:pt idx="245">
                  <c:v>55</c:v>
                </c:pt>
                <c:pt idx="246">
                  <c:v>22</c:v>
                </c:pt>
                <c:pt idx="247">
                  <c:v>52</c:v>
                </c:pt>
                <c:pt idx="248">
                  <c:v>58</c:v>
                </c:pt>
                <c:pt idx="249">
                  <c:v>37</c:v>
                </c:pt>
                <c:pt idx="250">
                  <c:v>54</c:v>
                </c:pt>
                <c:pt idx="251">
                  <c:v>55</c:v>
                </c:pt>
                <c:pt idx="252">
                  <c:v>57</c:v>
                </c:pt>
                <c:pt idx="253">
                  <c:v>33</c:v>
                </c:pt>
                <c:pt idx="254">
                  <c:v>42</c:v>
                </c:pt>
                <c:pt idx="255">
                  <c:v>18</c:v>
                </c:pt>
                <c:pt idx="256">
                  <c:v>20</c:v>
                </c:pt>
                <c:pt idx="257">
                  <c:v>32</c:v>
                </c:pt>
                <c:pt idx="258">
                  <c:v>18</c:v>
                </c:pt>
                <c:pt idx="259">
                  <c:v>35</c:v>
                </c:pt>
                <c:pt idx="260">
                  <c:v>57</c:v>
                </c:pt>
                <c:pt idx="261">
                  <c:v>56</c:v>
                </c:pt>
                <c:pt idx="262">
                  <c:v>22</c:v>
                </c:pt>
                <c:pt idx="263">
                  <c:v>23</c:v>
                </c:pt>
                <c:pt idx="264">
                  <c:v>25</c:v>
                </c:pt>
                <c:pt idx="265">
                  <c:v>23</c:v>
                </c:pt>
                <c:pt idx="266">
                  <c:v>41</c:v>
                </c:pt>
                <c:pt idx="267">
                  <c:v>18</c:v>
                </c:pt>
                <c:pt idx="268">
                  <c:v>40</c:v>
                </c:pt>
                <c:pt idx="269">
                  <c:v>50</c:v>
                </c:pt>
                <c:pt idx="270">
                  <c:v>56</c:v>
                </c:pt>
                <c:pt idx="271">
                  <c:v>58</c:v>
                </c:pt>
                <c:pt idx="272">
                  <c:v>28</c:v>
                </c:pt>
                <c:pt idx="273">
                  <c:v>18</c:v>
                </c:pt>
                <c:pt idx="274">
                  <c:v>18</c:v>
                </c:pt>
                <c:pt idx="275">
                  <c:v>34</c:v>
                </c:pt>
                <c:pt idx="276">
                  <c:v>42</c:v>
                </c:pt>
                <c:pt idx="277">
                  <c:v>55</c:v>
                </c:pt>
                <c:pt idx="278">
                  <c:v>20</c:v>
                </c:pt>
                <c:pt idx="279">
                  <c:v>22</c:v>
                </c:pt>
                <c:pt idx="280">
                  <c:v>48</c:v>
                </c:pt>
                <c:pt idx="281">
                  <c:v>58</c:v>
                </c:pt>
                <c:pt idx="282">
                  <c:v>18</c:v>
                </c:pt>
                <c:pt idx="283">
                  <c:v>24</c:v>
                </c:pt>
                <c:pt idx="284">
                  <c:v>18</c:v>
                </c:pt>
                <c:pt idx="285">
                  <c:v>62</c:v>
                </c:pt>
                <c:pt idx="286">
                  <c:v>61</c:v>
                </c:pt>
                <c:pt idx="287">
                  <c:v>42</c:v>
                </c:pt>
                <c:pt idx="288">
                  <c:v>23</c:v>
                </c:pt>
                <c:pt idx="289">
                  <c:v>18</c:v>
                </c:pt>
                <c:pt idx="290">
                  <c:v>18</c:v>
                </c:pt>
                <c:pt idx="291">
                  <c:v>21</c:v>
                </c:pt>
                <c:pt idx="292">
                  <c:v>32</c:v>
                </c:pt>
                <c:pt idx="293">
                  <c:v>60</c:v>
                </c:pt>
                <c:pt idx="294">
                  <c:v>63</c:v>
                </c:pt>
                <c:pt idx="295">
                  <c:v>28</c:v>
                </c:pt>
                <c:pt idx="296">
                  <c:v>57</c:v>
                </c:pt>
                <c:pt idx="297">
                  <c:v>41</c:v>
                </c:pt>
                <c:pt idx="298">
                  <c:v>46</c:v>
                </c:pt>
                <c:pt idx="299">
                  <c:v>55</c:v>
                </c:pt>
                <c:pt idx="300">
                  <c:v>21</c:v>
                </c:pt>
                <c:pt idx="301">
                  <c:v>20</c:v>
                </c:pt>
                <c:pt idx="302">
                  <c:v>19</c:v>
                </c:pt>
                <c:pt idx="303">
                  <c:v>22</c:v>
                </c:pt>
                <c:pt idx="304">
                  <c:v>44</c:v>
                </c:pt>
                <c:pt idx="305">
                  <c:v>37</c:v>
                </c:pt>
                <c:pt idx="306">
                  <c:v>24</c:v>
                </c:pt>
                <c:pt idx="307">
                  <c:v>58</c:v>
                </c:pt>
                <c:pt idx="308">
                  <c:v>44</c:v>
                </c:pt>
                <c:pt idx="309">
                  <c:v>19</c:v>
                </c:pt>
                <c:pt idx="310">
                  <c:v>19</c:v>
                </c:pt>
                <c:pt idx="311">
                  <c:v>53</c:v>
                </c:pt>
                <c:pt idx="312">
                  <c:v>54</c:v>
                </c:pt>
                <c:pt idx="313">
                  <c:v>25</c:v>
                </c:pt>
                <c:pt idx="314">
                  <c:v>63</c:v>
                </c:pt>
                <c:pt idx="315">
                  <c:v>50</c:v>
                </c:pt>
                <c:pt idx="316">
                  <c:v>44</c:v>
                </c:pt>
                <c:pt idx="317">
                  <c:v>61</c:v>
                </c:pt>
                <c:pt idx="318">
                  <c:v>62</c:v>
                </c:pt>
                <c:pt idx="319">
                  <c:v>19</c:v>
                </c:pt>
                <c:pt idx="320">
                  <c:v>19</c:v>
                </c:pt>
                <c:pt idx="321">
                  <c:v>64</c:v>
                </c:pt>
                <c:pt idx="322">
                  <c:v>19</c:v>
                </c:pt>
                <c:pt idx="323">
                  <c:v>56</c:v>
                </c:pt>
                <c:pt idx="324">
                  <c:v>20</c:v>
                </c:pt>
                <c:pt idx="325">
                  <c:v>57</c:v>
                </c:pt>
                <c:pt idx="326">
                  <c:v>19</c:v>
                </c:pt>
                <c:pt idx="327">
                  <c:v>25</c:v>
                </c:pt>
                <c:pt idx="328">
                  <c:v>54</c:v>
                </c:pt>
                <c:pt idx="329">
                  <c:v>19</c:v>
                </c:pt>
                <c:pt idx="330">
                  <c:v>19</c:v>
                </c:pt>
                <c:pt idx="331">
                  <c:v>58</c:v>
                </c:pt>
                <c:pt idx="332">
                  <c:v>19</c:v>
                </c:pt>
                <c:pt idx="333">
                  <c:v>51</c:v>
                </c:pt>
                <c:pt idx="334">
                  <c:v>59</c:v>
                </c:pt>
                <c:pt idx="335">
                  <c:v>29</c:v>
                </c:pt>
                <c:pt idx="336">
                  <c:v>26</c:v>
                </c:pt>
                <c:pt idx="337">
                  <c:v>56</c:v>
                </c:pt>
                <c:pt idx="338">
                  <c:v>58</c:v>
                </c:pt>
                <c:pt idx="339">
                  <c:v>50</c:v>
                </c:pt>
                <c:pt idx="340">
                  <c:v>28</c:v>
                </c:pt>
                <c:pt idx="341">
                  <c:v>21</c:v>
                </c:pt>
                <c:pt idx="342">
                  <c:v>64</c:v>
                </c:pt>
                <c:pt idx="343">
                  <c:v>57</c:v>
                </c:pt>
                <c:pt idx="344">
                  <c:v>53</c:v>
                </c:pt>
                <c:pt idx="345">
                  <c:v>21</c:v>
                </c:pt>
                <c:pt idx="346">
                  <c:v>45</c:v>
                </c:pt>
                <c:pt idx="347">
                  <c:v>19</c:v>
                </c:pt>
                <c:pt idx="348">
                  <c:v>36</c:v>
                </c:pt>
                <c:pt idx="349">
                  <c:v>58</c:v>
                </c:pt>
                <c:pt idx="350">
                  <c:v>59</c:v>
                </c:pt>
                <c:pt idx="351">
                  <c:v>55</c:v>
                </c:pt>
                <c:pt idx="352">
                  <c:v>23</c:v>
                </c:pt>
                <c:pt idx="353">
                  <c:v>36</c:v>
                </c:pt>
                <c:pt idx="354">
                  <c:v>34</c:v>
                </c:pt>
                <c:pt idx="355">
                  <c:v>42</c:v>
                </c:pt>
                <c:pt idx="356">
                  <c:v>36</c:v>
                </c:pt>
                <c:pt idx="357">
                  <c:v>59</c:v>
                </c:pt>
                <c:pt idx="358">
                  <c:v>61</c:v>
                </c:pt>
                <c:pt idx="359">
                  <c:v>55</c:v>
                </c:pt>
                <c:pt idx="360">
                  <c:v>21</c:v>
                </c:pt>
                <c:pt idx="361">
                  <c:v>57</c:v>
                </c:pt>
                <c:pt idx="362">
                  <c:v>49</c:v>
                </c:pt>
                <c:pt idx="363">
                  <c:v>63</c:v>
                </c:pt>
                <c:pt idx="364">
                  <c:v>28</c:v>
                </c:pt>
                <c:pt idx="365">
                  <c:v>20</c:v>
                </c:pt>
                <c:pt idx="366">
                  <c:v>58</c:v>
                </c:pt>
                <c:pt idx="367">
                  <c:v>24</c:v>
                </c:pt>
                <c:pt idx="368">
                  <c:v>62</c:v>
                </c:pt>
                <c:pt idx="369">
                  <c:v>48</c:v>
                </c:pt>
                <c:pt idx="370">
                  <c:v>22</c:v>
                </c:pt>
                <c:pt idx="371">
                  <c:v>26</c:v>
                </c:pt>
                <c:pt idx="372">
                  <c:v>58</c:v>
                </c:pt>
                <c:pt idx="373">
                  <c:v>25</c:v>
                </c:pt>
                <c:pt idx="374">
                  <c:v>32</c:v>
                </c:pt>
                <c:pt idx="375">
                  <c:v>33</c:v>
                </c:pt>
                <c:pt idx="376">
                  <c:v>57</c:v>
                </c:pt>
                <c:pt idx="377">
                  <c:v>42</c:v>
                </c:pt>
                <c:pt idx="378">
                  <c:v>19</c:v>
                </c:pt>
                <c:pt idx="379">
                  <c:v>56</c:v>
                </c:pt>
                <c:pt idx="380">
                  <c:v>19</c:v>
                </c:pt>
                <c:pt idx="381">
                  <c:v>19</c:v>
                </c:pt>
                <c:pt idx="382">
                  <c:v>52</c:v>
                </c:pt>
                <c:pt idx="383">
                  <c:v>23</c:v>
                </c:pt>
                <c:pt idx="384">
                  <c:v>63</c:v>
                </c:pt>
                <c:pt idx="385">
                  <c:v>19</c:v>
                </c:pt>
                <c:pt idx="386">
                  <c:v>44</c:v>
                </c:pt>
                <c:pt idx="387">
                  <c:v>19</c:v>
                </c:pt>
                <c:pt idx="388">
                  <c:v>27</c:v>
                </c:pt>
                <c:pt idx="389">
                  <c:v>33</c:v>
                </c:pt>
                <c:pt idx="390">
                  <c:v>64</c:v>
                </c:pt>
                <c:pt idx="391">
                  <c:v>43</c:v>
                </c:pt>
                <c:pt idx="392">
                  <c:v>35</c:v>
                </c:pt>
                <c:pt idx="393">
                  <c:v>22</c:v>
                </c:pt>
                <c:pt idx="394">
                  <c:v>19</c:v>
                </c:pt>
                <c:pt idx="395">
                  <c:v>19</c:v>
                </c:pt>
                <c:pt idx="396">
                  <c:v>61</c:v>
                </c:pt>
                <c:pt idx="397">
                  <c:v>19</c:v>
                </c:pt>
                <c:pt idx="398">
                  <c:v>62</c:v>
                </c:pt>
                <c:pt idx="399">
                  <c:v>27</c:v>
                </c:pt>
                <c:pt idx="400">
                  <c:v>30</c:v>
                </c:pt>
                <c:pt idx="401">
                  <c:v>22</c:v>
                </c:pt>
                <c:pt idx="402">
                  <c:v>60</c:v>
                </c:pt>
                <c:pt idx="403">
                  <c:v>36</c:v>
                </c:pt>
                <c:pt idx="404">
                  <c:v>63</c:v>
                </c:pt>
                <c:pt idx="405">
                  <c:v>19</c:v>
                </c:pt>
                <c:pt idx="406">
                  <c:v>18</c:v>
                </c:pt>
                <c:pt idx="407">
                  <c:v>30</c:v>
                </c:pt>
                <c:pt idx="408">
                  <c:v>18</c:v>
                </c:pt>
                <c:pt idx="409">
                  <c:v>63</c:v>
                </c:pt>
                <c:pt idx="410">
                  <c:v>27</c:v>
                </c:pt>
                <c:pt idx="411">
                  <c:v>19</c:v>
                </c:pt>
                <c:pt idx="412">
                  <c:v>63</c:v>
                </c:pt>
                <c:pt idx="413">
                  <c:v>50</c:v>
                </c:pt>
                <c:pt idx="414">
                  <c:v>19</c:v>
                </c:pt>
                <c:pt idx="415">
                  <c:v>27</c:v>
                </c:pt>
                <c:pt idx="416">
                  <c:v>34</c:v>
                </c:pt>
                <c:pt idx="417">
                  <c:v>24</c:v>
                </c:pt>
                <c:pt idx="418">
                  <c:v>55</c:v>
                </c:pt>
                <c:pt idx="419">
                  <c:v>64</c:v>
                </c:pt>
                <c:pt idx="420">
                  <c:v>61</c:v>
                </c:pt>
                <c:pt idx="421">
                  <c:v>33</c:v>
                </c:pt>
                <c:pt idx="422">
                  <c:v>42</c:v>
                </c:pt>
                <c:pt idx="423">
                  <c:v>24</c:v>
                </c:pt>
                <c:pt idx="424">
                  <c:v>44</c:v>
                </c:pt>
                <c:pt idx="425">
                  <c:v>29</c:v>
                </c:pt>
                <c:pt idx="426">
                  <c:v>19</c:v>
                </c:pt>
                <c:pt idx="427">
                  <c:v>54</c:v>
                </c:pt>
                <c:pt idx="428">
                  <c:v>43</c:v>
                </c:pt>
                <c:pt idx="429">
                  <c:v>19</c:v>
                </c:pt>
                <c:pt idx="430">
                  <c:v>18</c:v>
                </c:pt>
                <c:pt idx="431">
                  <c:v>39</c:v>
                </c:pt>
                <c:pt idx="432">
                  <c:v>62</c:v>
                </c:pt>
                <c:pt idx="433">
                  <c:v>51</c:v>
                </c:pt>
                <c:pt idx="434">
                  <c:v>37</c:v>
                </c:pt>
                <c:pt idx="435">
                  <c:v>27</c:v>
                </c:pt>
                <c:pt idx="436">
                  <c:v>53</c:v>
                </c:pt>
                <c:pt idx="437">
                  <c:v>37</c:v>
                </c:pt>
                <c:pt idx="438">
                  <c:v>47</c:v>
                </c:pt>
                <c:pt idx="439">
                  <c:v>18</c:v>
                </c:pt>
                <c:pt idx="440">
                  <c:v>18</c:v>
                </c:pt>
                <c:pt idx="441">
                  <c:v>57</c:v>
                </c:pt>
                <c:pt idx="442">
                  <c:v>60</c:v>
                </c:pt>
                <c:pt idx="443">
                  <c:v>37</c:v>
                </c:pt>
                <c:pt idx="444">
                  <c:v>46</c:v>
                </c:pt>
                <c:pt idx="445">
                  <c:v>48</c:v>
                </c:pt>
                <c:pt idx="446">
                  <c:v>57</c:v>
                </c:pt>
                <c:pt idx="447">
                  <c:v>60</c:v>
                </c:pt>
                <c:pt idx="448">
                  <c:v>18</c:v>
                </c:pt>
                <c:pt idx="449">
                  <c:v>24</c:v>
                </c:pt>
                <c:pt idx="450">
                  <c:v>55</c:v>
                </c:pt>
                <c:pt idx="451">
                  <c:v>20</c:v>
                </c:pt>
                <c:pt idx="452">
                  <c:v>49</c:v>
                </c:pt>
                <c:pt idx="453">
                  <c:v>28</c:v>
                </c:pt>
                <c:pt idx="454">
                  <c:v>47</c:v>
                </c:pt>
                <c:pt idx="455">
                  <c:v>23</c:v>
                </c:pt>
                <c:pt idx="456">
                  <c:v>60</c:v>
                </c:pt>
                <c:pt idx="457">
                  <c:v>19</c:v>
                </c:pt>
                <c:pt idx="458">
                  <c:v>31</c:v>
                </c:pt>
                <c:pt idx="459">
                  <c:v>24</c:v>
                </c:pt>
                <c:pt idx="460">
                  <c:v>20</c:v>
                </c:pt>
                <c:pt idx="461">
                  <c:v>24</c:v>
                </c:pt>
                <c:pt idx="462">
                  <c:v>26</c:v>
                </c:pt>
                <c:pt idx="463">
                  <c:v>19</c:v>
                </c:pt>
                <c:pt idx="464">
                  <c:v>45</c:v>
                </c:pt>
                <c:pt idx="465">
                  <c:v>43</c:v>
                </c:pt>
                <c:pt idx="466">
                  <c:v>25</c:v>
                </c:pt>
                <c:pt idx="467">
                  <c:v>62</c:v>
                </c:pt>
                <c:pt idx="468">
                  <c:v>34</c:v>
                </c:pt>
                <c:pt idx="469">
                  <c:v>28</c:v>
                </c:pt>
                <c:pt idx="470">
                  <c:v>35</c:v>
                </c:pt>
                <c:pt idx="471">
                  <c:v>36</c:v>
                </c:pt>
                <c:pt idx="472">
                  <c:v>48</c:v>
                </c:pt>
                <c:pt idx="473">
                  <c:v>22</c:v>
                </c:pt>
                <c:pt idx="474">
                  <c:v>20</c:v>
                </c:pt>
                <c:pt idx="475">
                  <c:v>29</c:v>
                </c:pt>
                <c:pt idx="476">
                  <c:v>44</c:v>
                </c:pt>
                <c:pt idx="477">
                  <c:v>20</c:v>
                </c:pt>
                <c:pt idx="478">
                  <c:v>40</c:v>
                </c:pt>
                <c:pt idx="479">
                  <c:v>59</c:v>
                </c:pt>
                <c:pt idx="480">
                  <c:v>47</c:v>
                </c:pt>
                <c:pt idx="481">
                  <c:v>64</c:v>
                </c:pt>
                <c:pt idx="482">
                  <c:v>61</c:v>
                </c:pt>
                <c:pt idx="483">
                  <c:v>50</c:v>
                </c:pt>
                <c:pt idx="484">
                  <c:v>40</c:v>
                </c:pt>
                <c:pt idx="485">
                  <c:v>56</c:v>
                </c:pt>
                <c:pt idx="486">
                  <c:v>30</c:v>
                </c:pt>
                <c:pt idx="487">
                  <c:v>61</c:v>
                </c:pt>
                <c:pt idx="488">
                  <c:v>39</c:v>
                </c:pt>
                <c:pt idx="489">
                  <c:v>42</c:v>
                </c:pt>
                <c:pt idx="490">
                  <c:v>57</c:v>
                </c:pt>
                <c:pt idx="491">
                  <c:v>31</c:v>
                </c:pt>
                <c:pt idx="492">
                  <c:v>34</c:v>
                </c:pt>
                <c:pt idx="493">
                  <c:v>47</c:v>
                </c:pt>
                <c:pt idx="494">
                  <c:v>27</c:v>
                </c:pt>
                <c:pt idx="495">
                  <c:v>41</c:v>
                </c:pt>
                <c:pt idx="496">
                  <c:v>33</c:v>
                </c:pt>
                <c:pt idx="497">
                  <c:v>50</c:v>
                </c:pt>
                <c:pt idx="498">
                  <c:v>47</c:v>
                </c:pt>
                <c:pt idx="499">
                  <c:v>36</c:v>
                </c:pt>
                <c:pt idx="500">
                  <c:v>32</c:v>
                </c:pt>
                <c:pt idx="501">
                  <c:v>37</c:v>
                </c:pt>
                <c:pt idx="502">
                  <c:v>34</c:v>
                </c:pt>
                <c:pt idx="503">
                  <c:v>54</c:v>
                </c:pt>
                <c:pt idx="504">
                  <c:v>43</c:v>
                </c:pt>
                <c:pt idx="505">
                  <c:v>47</c:v>
                </c:pt>
                <c:pt idx="506">
                  <c:v>19</c:v>
                </c:pt>
                <c:pt idx="507">
                  <c:v>45</c:v>
                </c:pt>
                <c:pt idx="508">
                  <c:v>22</c:v>
                </c:pt>
                <c:pt idx="509">
                  <c:v>59</c:v>
                </c:pt>
                <c:pt idx="510">
                  <c:v>37</c:v>
                </c:pt>
                <c:pt idx="511">
                  <c:v>33</c:v>
                </c:pt>
                <c:pt idx="512">
                  <c:v>23</c:v>
                </c:pt>
                <c:pt idx="513">
                  <c:v>18</c:v>
                </c:pt>
                <c:pt idx="514">
                  <c:v>23</c:v>
                </c:pt>
                <c:pt idx="515">
                  <c:v>43</c:v>
                </c:pt>
                <c:pt idx="516">
                  <c:v>37</c:v>
                </c:pt>
                <c:pt idx="517">
                  <c:v>46</c:v>
                </c:pt>
                <c:pt idx="518">
                  <c:v>32</c:v>
                </c:pt>
                <c:pt idx="519">
                  <c:v>39</c:v>
                </c:pt>
                <c:pt idx="520">
                  <c:v>61</c:v>
                </c:pt>
                <c:pt idx="521">
                  <c:v>28</c:v>
                </c:pt>
                <c:pt idx="522">
                  <c:v>40</c:v>
                </c:pt>
                <c:pt idx="523">
                  <c:v>54</c:v>
                </c:pt>
                <c:pt idx="524">
                  <c:v>53</c:v>
                </c:pt>
                <c:pt idx="525">
                  <c:v>19</c:v>
                </c:pt>
                <c:pt idx="526">
                  <c:v>56</c:v>
                </c:pt>
                <c:pt idx="527">
                  <c:v>42</c:v>
                </c:pt>
                <c:pt idx="528">
                  <c:v>48</c:v>
                </c:pt>
                <c:pt idx="529">
                  <c:v>34</c:v>
                </c:pt>
                <c:pt idx="530">
                  <c:v>62</c:v>
                </c:pt>
                <c:pt idx="531">
                  <c:v>31</c:v>
                </c:pt>
                <c:pt idx="532">
                  <c:v>31</c:v>
                </c:pt>
                <c:pt idx="533">
                  <c:v>53</c:v>
                </c:pt>
                <c:pt idx="534">
                  <c:v>22</c:v>
                </c:pt>
                <c:pt idx="535">
                  <c:v>38</c:v>
                </c:pt>
                <c:pt idx="536">
                  <c:v>39</c:v>
                </c:pt>
                <c:pt idx="537">
                  <c:v>20</c:v>
                </c:pt>
                <c:pt idx="538">
                  <c:v>34</c:v>
                </c:pt>
                <c:pt idx="539">
                  <c:v>47</c:v>
                </c:pt>
                <c:pt idx="540">
                  <c:v>41</c:v>
                </c:pt>
                <c:pt idx="541">
                  <c:v>49</c:v>
                </c:pt>
                <c:pt idx="542">
                  <c:v>50</c:v>
                </c:pt>
                <c:pt idx="543">
                  <c:v>40</c:v>
                </c:pt>
                <c:pt idx="544">
                  <c:v>36</c:v>
                </c:pt>
                <c:pt idx="545">
                  <c:v>23</c:v>
                </c:pt>
                <c:pt idx="546">
                  <c:v>57</c:v>
                </c:pt>
                <c:pt idx="547">
                  <c:v>19</c:v>
                </c:pt>
                <c:pt idx="548">
                  <c:v>22</c:v>
                </c:pt>
                <c:pt idx="549">
                  <c:v>30</c:v>
                </c:pt>
                <c:pt idx="550">
                  <c:v>24</c:v>
                </c:pt>
                <c:pt idx="551">
                  <c:v>48</c:v>
                </c:pt>
                <c:pt idx="552">
                  <c:v>19</c:v>
                </c:pt>
                <c:pt idx="553">
                  <c:v>44</c:v>
                </c:pt>
                <c:pt idx="554">
                  <c:v>45</c:v>
                </c:pt>
                <c:pt idx="555">
                  <c:v>48</c:v>
                </c:pt>
                <c:pt idx="556">
                  <c:v>44</c:v>
                </c:pt>
                <c:pt idx="557">
                  <c:v>32</c:v>
                </c:pt>
                <c:pt idx="558">
                  <c:v>32</c:v>
                </c:pt>
                <c:pt idx="559">
                  <c:v>35</c:v>
                </c:pt>
                <c:pt idx="560">
                  <c:v>43</c:v>
                </c:pt>
                <c:pt idx="561">
                  <c:v>41</c:v>
                </c:pt>
                <c:pt idx="562">
                  <c:v>37</c:v>
                </c:pt>
                <c:pt idx="563">
                  <c:v>40</c:v>
                </c:pt>
                <c:pt idx="564">
                  <c:v>36</c:v>
                </c:pt>
                <c:pt idx="565">
                  <c:v>27</c:v>
                </c:pt>
                <c:pt idx="566">
                  <c:v>54</c:v>
                </c:pt>
                <c:pt idx="567">
                  <c:v>26</c:v>
                </c:pt>
                <c:pt idx="568">
                  <c:v>19</c:v>
                </c:pt>
                <c:pt idx="569">
                  <c:v>42</c:v>
                </c:pt>
                <c:pt idx="570">
                  <c:v>31</c:v>
                </c:pt>
                <c:pt idx="571">
                  <c:v>52</c:v>
                </c:pt>
                <c:pt idx="572">
                  <c:v>30</c:v>
                </c:pt>
                <c:pt idx="573">
                  <c:v>38</c:v>
                </c:pt>
                <c:pt idx="574">
                  <c:v>31</c:v>
                </c:pt>
                <c:pt idx="575">
                  <c:v>34</c:v>
                </c:pt>
                <c:pt idx="576">
                  <c:v>19</c:v>
                </c:pt>
                <c:pt idx="577">
                  <c:v>26</c:v>
                </c:pt>
                <c:pt idx="578">
                  <c:v>19</c:v>
                </c:pt>
                <c:pt idx="579">
                  <c:v>40</c:v>
                </c:pt>
                <c:pt idx="580">
                  <c:v>54</c:v>
                </c:pt>
                <c:pt idx="581">
                  <c:v>35</c:v>
                </c:pt>
                <c:pt idx="582">
                  <c:v>54</c:v>
                </c:pt>
                <c:pt idx="583">
                  <c:v>41</c:v>
                </c:pt>
                <c:pt idx="584">
                  <c:v>28</c:v>
                </c:pt>
                <c:pt idx="585">
                  <c:v>40</c:v>
                </c:pt>
                <c:pt idx="586">
                  <c:v>20</c:v>
                </c:pt>
                <c:pt idx="587">
                  <c:v>34</c:v>
                </c:pt>
                <c:pt idx="588">
                  <c:v>41</c:v>
                </c:pt>
                <c:pt idx="589">
                  <c:v>59</c:v>
                </c:pt>
                <c:pt idx="590">
                  <c:v>55</c:v>
                </c:pt>
                <c:pt idx="591">
                  <c:v>29</c:v>
                </c:pt>
                <c:pt idx="592">
                  <c:v>45</c:v>
                </c:pt>
                <c:pt idx="593">
                  <c:v>49</c:v>
                </c:pt>
                <c:pt idx="594">
                  <c:v>50</c:v>
                </c:pt>
                <c:pt idx="595">
                  <c:v>30</c:v>
                </c:pt>
                <c:pt idx="596">
                  <c:v>55</c:v>
                </c:pt>
                <c:pt idx="597">
                  <c:v>29</c:v>
                </c:pt>
                <c:pt idx="598">
                  <c:v>32</c:v>
                </c:pt>
                <c:pt idx="599">
                  <c:v>40</c:v>
                </c:pt>
                <c:pt idx="600">
                  <c:v>46</c:v>
                </c:pt>
                <c:pt idx="601">
                  <c:v>35</c:v>
                </c:pt>
                <c:pt idx="602">
                  <c:v>21</c:v>
                </c:pt>
                <c:pt idx="603">
                  <c:v>49</c:v>
                </c:pt>
                <c:pt idx="604">
                  <c:v>42</c:v>
                </c:pt>
                <c:pt idx="605">
                  <c:v>48</c:v>
                </c:pt>
                <c:pt idx="606">
                  <c:v>49</c:v>
                </c:pt>
                <c:pt idx="607">
                  <c:v>38</c:v>
                </c:pt>
                <c:pt idx="608">
                  <c:v>35</c:v>
                </c:pt>
                <c:pt idx="609">
                  <c:v>60</c:v>
                </c:pt>
                <c:pt idx="610">
                  <c:v>51</c:v>
                </c:pt>
                <c:pt idx="611">
                  <c:v>56</c:v>
                </c:pt>
                <c:pt idx="612">
                  <c:v>35</c:v>
                </c:pt>
                <c:pt idx="613">
                  <c:v>51</c:v>
                </c:pt>
                <c:pt idx="614">
                  <c:v>46</c:v>
                </c:pt>
                <c:pt idx="615">
                  <c:v>38</c:v>
                </c:pt>
                <c:pt idx="616">
                  <c:v>46</c:v>
                </c:pt>
                <c:pt idx="617">
                  <c:v>62</c:v>
                </c:pt>
                <c:pt idx="618">
                  <c:v>52</c:v>
                </c:pt>
                <c:pt idx="619">
                  <c:v>59</c:v>
                </c:pt>
                <c:pt idx="620">
                  <c:v>46</c:v>
                </c:pt>
                <c:pt idx="621">
                  <c:v>34</c:v>
                </c:pt>
                <c:pt idx="622">
                  <c:v>30</c:v>
                </c:pt>
                <c:pt idx="623">
                  <c:v>53</c:v>
                </c:pt>
                <c:pt idx="624">
                  <c:v>51</c:v>
                </c:pt>
                <c:pt idx="625">
                  <c:v>26</c:v>
                </c:pt>
                <c:pt idx="626">
                  <c:v>48</c:v>
                </c:pt>
                <c:pt idx="627">
                  <c:v>32</c:v>
                </c:pt>
                <c:pt idx="628">
                  <c:v>49</c:v>
                </c:pt>
                <c:pt idx="629">
                  <c:v>47</c:v>
                </c:pt>
                <c:pt idx="630">
                  <c:v>27</c:v>
                </c:pt>
                <c:pt idx="631">
                  <c:v>50</c:v>
                </c:pt>
                <c:pt idx="632">
                  <c:v>48</c:v>
                </c:pt>
                <c:pt idx="633">
                  <c:v>47</c:v>
                </c:pt>
                <c:pt idx="634">
                  <c:v>23</c:v>
                </c:pt>
                <c:pt idx="635">
                  <c:v>47</c:v>
                </c:pt>
                <c:pt idx="636">
                  <c:v>42</c:v>
                </c:pt>
                <c:pt idx="637">
                  <c:v>25</c:v>
                </c:pt>
                <c:pt idx="638">
                  <c:v>45</c:v>
                </c:pt>
                <c:pt idx="639">
                  <c:v>51</c:v>
                </c:pt>
                <c:pt idx="640">
                  <c:v>57</c:v>
                </c:pt>
                <c:pt idx="641">
                  <c:v>43</c:v>
                </c:pt>
                <c:pt idx="642">
                  <c:v>49</c:v>
                </c:pt>
                <c:pt idx="643">
                  <c:v>41</c:v>
                </c:pt>
                <c:pt idx="644">
                  <c:v>44</c:v>
                </c:pt>
                <c:pt idx="645">
                  <c:v>38</c:v>
                </c:pt>
                <c:pt idx="646">
                  <c:v>39</c:v>
                </c:pt>
                <c:pt idx="647">
                  <c:v>56</c:v>
                </c:pt>
                <c:pt idx="648">
                  <c:v>35</c:v>
                </c:pt>
                <c:pt idx="649">
                  <c:v>54</c:v>
                </c:pt>
                <c:pt idx="650">
                  <c:v>27</c:v>
                </c:pt>
                <c:pt idx="651">
                  <c:v>44</c:v>
                </c:pt>
                <c:pt idx="652">
                  <c:v>51</c:v>
                </c:pt>
                <c:pt idx="653">
                  <c:v>55</c:v>
                </c:pt>
                <c:pt idx="654">
                  <c:v>49</c:v>
                </c:pt>
                <c:pt idx="655">
                  <c:v>42</c:v>
                </c:pt>
                <c:pt idx="656">
                  <c:v>47</c:v>
                </c:pt>
                <c:pt idx="657">
                  <c:v>32</c:v>
                </c:pt>
                <c:pt idx="658">
                  <c:v>26</c:v>
                </c:pt>
                <c:pt idx="659">
                  <c:v>54</c:v>
                </c:pt>
                <c:pt idx="660">
                  <c:v>27</c:v>
                </c:pt>
                <c:pt idx="661">
                  <c:v>34</c:v>
                </c:pt>
                <c:pt idx="662">
                  <c:v>44</c:v>
                </c:pt>
                <c:pt idx="663">
                  <c:v>40</c:v>
                </c:pt>
                <c:pt idx="664">
                  <c:v>42</c:v>
                </c:pt>
                <c:pt idx="665">
                  <c:v>48</c:v>
                </c:pt>
                <c:pt idx="666">
                  <c:v>58</c:v>
                </c:pt>
                <c:pt idx="667">
                  <c:v>51</c:v>
                </c:pt>
                <c:pt idx="668">
                  <c:v>59</c:v>
                </c:pt>
                <c:pt idx="669">
                  <c:v>28</c:v>
                </c:pt>
                <c:pt idx="670">
                  <c:v>43</c:v>
                </c:pt>
                <c:pt idx="671">
                  <c:v>36</c:v>
                </c:pt>
                <c:pt idx="672">
                  <c:v>34</c:v>
                </c:pt>
                <c:pt idx="673">
                  <c:v>18</c:v>
                </c:pt>
                <c:pt idx="674">
                  <c:v>18</c:v>
                </c:pt>
                <c:pt idx="675">
                  <c:v>46</c:v>
                </c:pt>
                <c:pt idx="676">
                  <c:v>58</c:v>
                </c:pt>
                <c:pt idx="677">
                  <c:v>29</c:v>
                </c:pt>
                <c:pt idx="678">
                  <c:v>28</c:v>
                </c:pt>
                <c:pt idx="679">
                  <c:v>51</c:v>
                </c:pt>
                <c:pt idx="680">
                  <c:v>48</c:v>
                </c:pt>
                <c:pt idx="681">
                  <c:v>34</c:v>
                </c:pt>
                <c:pt idx="682">
                  <c:v>26</c:v>
                </c:pt>
                <c:pt idx="683">
                  <c:v>44</c:v>
                </c:pt>
                <c:pt idx="684">
                  <c:v>18</c:v>
                </c:pt>
                <c:pt idx="685">
                  <c:v>46</c:v>
                </c:pt>
                <c:pt idx="686">
                  <c:v>30</c:v>
                </c:pt>
                <c:pt idx="687">
                  <c:v>46</c:v>
                </c:pt>
                <c:pt idx="688">
                  <c:v>36</c:v>
                </c:pt>
                <c:pt idx="689">
                  <c:v>62</c:v>
                </c:pt>
                <c:pt idx="690">
                  <c:v>47</c:v>
                </c:pt>
                <c:pt idx="691">
                  <c:v>32</c:v>
                </c:pt>
                <c:pt idx="692">
                  <c:v>43</c:v>
                </c:pt>
                <c:pt idx="693">
                  <c:v>64</c:v>
                </c:pt>
                <c:pt idx="694">
                  <c:v>59</c:v>
                </c:pt>
                <c:pt idx="695">
                  <c:v>38</c:v>
                </c:pt>
                <c:pt idx="696">
                  <c:v>20</c:v>
                </c:pt>
                <c:pt idx="697">
                  <c:v>46</c:v>
                </c:pt>
                <c:pt idx="698">
                  <c:v>50</c:v>
                </c:pt>
                <c:pt idx="699">
                  <c:v>18</c:v>
                </c:pt>
                <c:pt idx="700">
                  <c:v>33</c:v>
                </c:pt>
                <c:pt idx="701">
                  <c:v>38</c:v>
                </c:pt>
                <c:pt idx="702">
                  <c:v>47</c:v>
                </c:pt>
                <c:pt idx="703">
                  <c:v>33</c:v>
                </c:pt>
                <c:pt idx="704">
                  <c:v>53</c:v>
                </c:pt>
                <c:pt idx="705">
                  <c:v>40</c:v>
                </c:pt>
                <c:pt idx="706">
                  <c:v>18</c:v>
                </c:pt>
                <c:pt idx="707">
                  <c:v>41</c:v>
                </c:pt>
                <c:pt idx="708">
                  <c:v>51</c:v>
                </c:pt>
                <c:pt idx="709">
                  <c:v>31</c:v>
                </c:pt>
                <c:pt idx="710">
                  <c:v>42</c:v>
                </c:pt>
                <c:pt idx="711">
                  <c:v>23</c:v>
                </c:pt>
                <c:pt idx="712">
                  <c:v>25</c:v>
                </c:pt>
                <c:pt idx="713">
                  <c:v>26</c:v>
                </c:pt>
                <c:pt idx="714">
                  <c:v>44</c:v>
                </c:pt>
                <c:pt idx="715">
                  <c:v>35</c:v>
                </c:pt>
                <c:pt idx="716">
                  <c:v>41</c:v>
                </c:pt>
                <c:pt idx="717">
                  <c:v>26</c:v>
                </c:pt>
                <c:pt idx="718">
                  <c:v>50</c:v>
                </c:pt>
                <c:pt idx="719">
                  <c:v>31</c:v>
                </c:pt>
                <c:pt idx="720">
                  <c:v>63</c:v>
                </c:pt>
                <c:pt idx="721">
                  <c:v>26</c:v>
                </c:pt>
                <c:pt idx="722">
                  <c:v>38</c:v>
                </c:pt>
                <c:pt idx="723">
                  <c:v>47</c:v>
                </c:pt>
                <c:pt idx="724">
                  <c:v>57</c:v>
                </c:pt>
                <c:pt idx="725">
                  <c:v>54</c:v>
                </c:pt>
                <c:pt idx="726">
                  <c:v>32</c:v>
                </c:pt>
                <c:pt idx="727">
                  <c:v>52</c:v>
                </c:pt>
                <c:pt idx="728">
                  <c:v>25</c:v>
                </c:pt>
                <c:pt idx="729">
                  <c:v>29</c:v>
                </c:pt>
                <c:pt idx="730">
                  <c:v>55</c:v>
                </c:pt>
                <c:pt idx="731">
                  <c:v>50</c:v>
                </c:pt>
                <c:pt idx="732">
                  <c:v>30</c:v>
                </c:pt>
                <c:pt idx="733">
                  <c:v>33</c:v>
                </c:pt>
                <c:pt idx="734">
                  <c:v>25</c:v>
                </c:pt>
                <c:pt idx="735">
                  <c:v>41</c:v>
                </c:pt>
                <c:pt idx="736">
                  <c:v>35</c:v>
                </c:pt>
                <c:pt idx="737">
                  <c:v>18</c:v>
                </c:pt>
                <c:pt idx="738">
                  <c:v>44</c:v>
                </c:pt>
                <c:pt idx="739">
                  <c:v>51</c:v>
                </c:pt>
                <c:pt idx="740">
                  <c:v>61</c:v>
                </c:pt>
                <c:pt idx="741">
                  <c:v>44</c:v>
                </c:pt>
                <c:pt idx="742">
                  <c:v>55</c:v>
                </c:pt>
                <c:pt idx="743">
                  <c:v>44</c:v>
                </c:pt>
                <c:pt idx="744">
                  <c:v>38</c:v>
                </c:pt>
                <c:pt idx="745">
                  <c:v>53</c:v>
                </c:pt>
                <c:pt idx="746">
                  <c:v>32</c:v>
                </c:pt>
                <c:pt idx="747">
                  <c:v>46</c:v>
                </c:pt>
                <c:pt idx="748">
                  <c:v>45</c:v>
                </c:pt>
                <c:pt idx="749">
                  <c:v>41</c:v>
                </c:pt>
                <c:pt idx="750">
                  <c:v>57</c:v>
                </c:pt>
                <c:pt idx="751">
                  <c:v>28</c:v>
                </c:pt>
                <c:pt idx="752">
                  <c:v>64</c:v>
                </c:pt>
                <c:pt idx="753">
                  <c:v>48</c:v>
                </c:pt>
                <c:pt idx="754">
                  <c:v>45</c:v>
                </c:pt>
                <c:pt idx="755">
                  <c:v>46</c:v>
                </c:pt>
                <c:pt idx="756">
                  <c:v>54</c:v>
                </c:pt>
                <c:pt idx="757">
                  <c:v>43</c:v>
                </c:pt>
                <c:pt idx="758">
                  <c:v>38</c:v>
                </c:pt>
                <c:pt idx="759">
                  <c:v>33</c:v>
                </c:pt>
                <c:pt idx="760">
                  <c:v>34</c:v>
                </c:pt>
                <c:pt idx="761">
                  <c:v>53</c:v>
                </c:pt>
                <c:pt idx="762">
                  <c:v>40</c:v>
                </c:pt>
                <c:pt idx="763">
                  <c:v>37</c:v>
                </c:pt>
                <c:pt idx="764">
                  <c:v>42</c:v>
                </c:pt>
                <c:pt idx="765">
                  <c:v>50</c:v>
                </c:pt>
                <c:pt idx="766">
                  <c:v>26</c:v>
                </c:pt>
                <c:pt idx="767">
                  <c:v>27</c:v>
                </c:pt>
                <c:pt idx="768">
                  <c:v>50</c:v>
                </c:pt>
                <c:pt idx="769">
                  <c:v>32</c:v>
                </c:pt>
                <c:pt idx="770">
                  <c:v>31</c:v>
                </c:pt>
                <c:pt idx="771">
                  <c:v>59</c:v>
                </c:pt>
                <c:pt idx="772">
                  <c:v>52</c:v>
                </c:pt>
                <c:pt idx="773">
                  <c:v>41</c:v>
                </c:pt>
                <c:pt idx="774">
                  <c:v>52</c:v>
                </c:pt>
                <c:pt idx="775">
                  <c:v>37</c:v>
                </c:pt>
                <c:pt idx="776">
                  <c:v>37</c:v>
                </c:pt>
                <c:pt idx="777">
                  <c:v>55</c:v>
                </c:pt>
                <c:pt idx="778">
                  <c:v>31</c:v>
                </c:pt>
                <c:pt idx="779">
                  <c:v>37</c:v>
                </c:pt>
                <c:pt idx="780">
                  <c:v>18</c:v>
                </c:pt>
                <c:pt idx="781">
                  <c:v>21</c:v>
                </c:pt>
                <c:pt idx="782">
                  <c:v>58</c:v>
                </c:pt>
                <c:pt idx="783">
                  <c:v>34</c:v>
                </c:pt>
                <c:pt idx="784">
                  <c:v>35</c:v>
                </c:pt>
                <c:pt idx="785">
                  <c:v>26</c:v>
                </c:pt>
                <c:pt idx="786">
                  <c:v>29</c:v>
                </c:pt>
                <c:pt idx="787">
                  <c:v>38</c:v>
                </c:pt>
                <c:pt idx="788">
                  <c:v>44</c:v>
                </c:pt>
                <c:pt idx="789">
                  <c:v>26</c:v>
                </c:pt>
                <c:pt idx="790">
                  <c:v>29</c:v>
                </c:pt>
                <c:pt idx="791">
                  <c:v>45</c:v>
                </c:pt>
                <c:pt idx="792">
                  <c:v>24</c:v>
                </c:pt>
                <c:pt idx="793">
                  <c:v>47</c:v>
                </c:pt>
                <c:pt idx="794">
                  <c:v>31</c:v>
                </c:pt>
                <c:pt idx="795">
                  <c:v>41</c:v>
                </c:pt>
                <c:pt idx="796">
                  <c:v>47</c:v>
                </c:pt>
                <c:pt idx="797">
                  <c:v>59</c:v>
                </c:pt>
                <c:pt idx="798">
                  <c:v>46</c:v>
                </c:pt>
                <c:pt idx="799">
                  <c:v>56</c:v>
                </c:pt>
                <c:pt idx="800">
                  <c:v>28</c:v>
                </c:pt>
                <c:pt idx="801">
                  <c:v>29</c:v>
                </c:pt>
                <c:pt idx="802">
                  <c:v>41</c:v>
                </c:pt>
                <c:pt idx="803">
                  <c:v>43</c:v>
                </c:pt>
                <c:pt idx="804">
                  <c:v>33</c:v>
                </c:pt>
                <c:pt idx="805">
                  <c:v>48</c:v>
                </c:pt>
                <c:pt idx="806">
                  <c:v>44</c:v>
                </c:pt>
                <c:pt idx="807">
                  <c:v>35</c:v>
                </c:pt>
                <c:pt idx="808">
                  <c:v>50</c:v>
                </c:pt>
                <c:pt idx="809">
                  <c:v>46</c:v>
                </c:pt>
                <c:pt idx="810">
                  <c:v>52</c:v>
                </c:pt>
                <c:pt idx="811">
                  <c:v>32</c:v>
                </c:pt>
                <c:pt idx="812">
                  <c:v>55</c:v>
                </c:pt>
                <c:pt idx="813">
                  <c:v>62</c:v>
                </c:pt>
                <c:pt idx="814">
                  <c:v>56</c:v>
                </c:pt>
                <c:pt idx="815">
                  <c:v>49</c:v>
                </c:pt>
                <c:pt idx="816">
                  <c:v>45</c:v>
                </c:pt>
                <c:pt idx="817">
                  <c:v>19</c:v>
                </c:pt>
                <c:pt idx="818">
                  <c:v>59</c:v>
                </c:pt>
                <c:pt idx="819">
                  <c:v>20</c:v>
                </c:pt>
                <c:pt idx="820">
                  <c:v>52</c:v>
                </c:pt>
                <c:pt idx="821">
                  <c:v>18</c:v>
                </c:pt>
                <c:pt idx="822">
                  <c:v>41</c:v>
                </c:pt>
                <c:pt idx="823">
                  <c:v>30</c:v>
                </c:pt>
                <c:pt idx="824">
                  <c:v>57</c:v>
                </c:pt>
                <c:pt idx="825">
                  <c:v>39</c:v>
                </c:pt>
                <c:pt idx="826">
                  <c:v>20</c:v>
                </c:pt>
                <c:pt idx="827">
                  <c:v>42</c:v>
                </c:pt>
                <c:pt idx="828">
                  <c:v>52</c:v>
                </c:pt>
                <c:pt idx="829">
                  <c:v>28</c:v>
                </c:pt>
                <c:pt idx="830">
                  <c:v>35</c:v>
                </c:pt>
                <c:pt idx="831">
                  <c:v>43</c:v>
                </c:pt>
                <c:pt idx="832">
                  <c:v>49</c:v>
                </c:pt>
                <c:pt idx="833">
                  <c:v>45</c:v>
                </c:pt>
                <c:pt idx="834">
                  <c:v>27</c:v>
                </c:pt>
                <c:pt idx="835">
                  <c:v>53</c:v>
                </c:pt>
                <c:pt idx="836">
                  <c:v>42</c:v>
                </c:pt>
                <c:pt idx="837">
                  <c:v>53</c:v>
                </c:pt>
                <c:pt idx="838">
                  <c:v>23</c:v>
                </c:pt>
                <c:pt idx="839">
                  <c:v>43</c:v>
                </c:pt>
                <c:pt idx="840">
                  <c:v>51</c:v>
                </c:pt>
                <c:pt idx="841">
                  <c:v>31</c:v>
                </c:pt>
                <c:pt idx="842">
                  <c:v>22</c:v>
                </c:pt>
                <c:pt idx="843">
                  <c:v>45</c:v>
                </c:pt>
                <c:pt idx="844">
                  <c:v>41</c:v>
                </c:pt>
                <c:pt idx="845">
                  <c:v>40</c:v>
                </c:pt>
                <c:pt idx="846">
                  <c:v>39</c:v>
                </c:pt>
                <c:pt idx="847">
                  <c:v>30</c:v>
                </c:pt>
                <c:pt idx="848">
                  <c:v>36</c:v>
                </c:pt>
                <c:pt idx="849">
                  <c:v>44</c:v>
                </c:pt>
                <c:pt idx="850">
                  <c:v>64</c:v>
                </c:pt>
                <c:pt idx="851">
                  <c:v>42</c:v>
                </c:pt>
                <c:pt idx="852">
                  <c:v>61</c:v>
                </c:pt>
                <c:pt idx="853">
                  <c:v>55</c:v>
                </c:pt>
                <c:pt idx="854">
                  <c:v>26</c:v>
                </c:pt>
                <c:pt idx="855">
                  <c:v>50</c:v>
                </c:pt>
                <c:pt idx="856">
                  <c:v>32</c:v>
                </c:pt>
                <c:pt idx="857">
                  <c:v>44</c:v>
                </c:pt>
                <c:pt idx="858">
                  <c:v>18</c:v>
                </c:pt>
                <c:pt idx="859">
                  <c:v>52</c:v>
                </c:pt>
                <c:pt idx="860">
                  <c:v>21</c:v>
                </c:pt>
                <c:pt idx="861">
                  <c:v>38</c:v>
                </c:pt>
                <c:pt idx="862">
                  <c:v>29</c:v>
                </c:pt>
                <c:pt idx="863">
                  <c:v>28</c:v>
                </c:pt>
                <c:pt idx="864">
                  <c:v>21</c:v>
                </c:pt>
                <c:pt idx="865">
                  <c:v>19</c:v>
                </c:pt>
                <c:pt idx="866">
                  <c:v>48</c:v>
                </c:pt>
                <c:pt idx="867">
                  <c:v>54</c:v>
                </c:pt>
                <c:pt idx="868">
                  <c:v>62</c:v>
                </c:pt>
                <c:pt idx="869">
                  <c:v>50</c:v>
                </c:pt>
                <c:pt idx="870">
                  <c:v>46</c:v>
                </c:pt>
                <c:pt idx="871">
                  <c:v>35</c:v>
                </c:pt>
                <c:pt idx="872">
                  <c:v>39</c:v>
                </c:pt>
                <c:pt idx="873">
                  <c:v>34</c:v>
                </c:pt>
                <c:pt idx="874">
                  <c:v>38</c:v>
                </c:pt>
                <c:pt idx="875">
                  <c:v>29</c:v>
                </c:pt>
                <c:pt idx="876">
                  <c:v>31</c:v>
                </c:pt>
                <c:pt idx="877">
                  <c:v>46</c:v>
                </c:pt>
                <c:pt idx="878">
                  <c:v>39</c:v>
                </c:pt>
                <c:pt idx="879">
                  <c:v>29</c:v>
                </c:pt>
                <c:pt idx="880">
                  <c:v>42</c:v>
                </c:pt>
                <c:pt idx="881">
                  <c:v>45</c:v>
                </c:pt>
                <c:pt idx="882">
                  <c:v>49</c:v>
                </c:pt>
                <c:pt idx="883">
                  <c:v>25</c:v>
                </c:pt>
                <c:pt idx="884">
                  <c:v>28</c:v>
                </c:pt>
                <c:pt idx="885">
                  <c:v>33</c:v>
                </c:pt>
                <c:pt idx="886">
                  <c:v>39</c:v>
                </c:pt>
                <c:pt idx="887">
                  <c:v>57</c:v>
                </c:pt>
                <c:pt idx="888">
                  <c:v>31</c:v>
                </c:pt>
                <c:pt idx="889">
                  <c:v>58</c:v>
                </c:pt>
                <c:pt idx="890">
                  <c:v>18</c:v>
                </c:pt>
                <c:pt idx="891">
                  <c:v>37</c:v>
                </c:pt>
                <c:pt idx="892">
                  <c:v>64</c:v>
                </c:pt>
                <c:pt idx="893">
                  <c:v>34</c:v>
                </c:pt>
                <c:pt idx="894">
                  <c:v>35</c:v>
                </c:pt>
                <c:pt idx="895">
                  <c:v>23</c:v>
                </c:pt>
                <c:pt idx="896">
                  <c:v>63</c:v>
                </c:pt>
                <c:pt idx="897">
                  <c:v>54</c:v>
                </c:pt>
                <c:pt idx="898">
                  <c:v>50</c:v>
                </c:pt>
                <c:pt idx="899">
                  <c:v>25</c:v>
                </c:pt>
                <c:pt idx="900">
                  <c:v>45</c:v>
                </c:pt>
                <c:pt idx="901">
                  <c:v>26</c:v>
                </c:pt>
                <c:pt idx="902">
                  <c:v>49</c:v>
                </c:pt>
                <c:pt idx="903">
                  <c:v>48</c:v>
                </c:pt>
                <c:pt idx="904">
                  <c:v>30</c:v>
                </c:pt>
                <c:pt idx="905">
                  <c:v>49</c:v>
                </c:pt>
                <c:pt idx="906">
                  <c:v>52</c:v>
                </c:pt>
                <c:pt idx="907">
                  <c:v>43</c:v>
                </c:pt>
                <c:pt idx="908">
                  <c:v>40</c:v>
                </c:pt>
                <c:pt idx="909">
                  <c:v>44</c:v>
                </c:pt>
                <c:pt idx="910">
                  <c:v>39</c:v>
                </c:pt>
                <c:pt idx="911">
                  <c:v>29</c:v>
                </c:pt>
                <c:pt idx="912">
                  <c:v>56</c:v>
                </c:pt>
                <c:pt idx="913">
                  <c:v>23</c:v>
                </c:pt>
                <c:pt idx="914">
                  <c:v>37</c:v>
                </c:pt>
                <c:pt idx="915">
                  <c:v>47</c:v>
                </c:pt>
                <c:pt idx="916">
                  <c:v>51</c:v>
                </c:pt>
                <c:pt idx="917">
                  <c:v>44</c:v>
                </c:pt>
                <c:pt idx="918">
                  <c:v>22</c:v>
                </c:pt>
                <c:pt idx="919">
                  <c:v>51</c:v>
                </c:pt>
                <c:pt idx="920">
                  <c:v>25</c:v>
                </c:pt>
                <c:pt idx="921">
                  <c:v>43</c:v>
                </c:pt>
                <c:pt idx="922">
                  <c:v>36</c:v>
                </c:pt>
                <c:pt idx="923">
                  <c:v>52</c:v>
                </c:pt>
                <c:pt idx="924">
                  <c:v>64</c:v>
                </c:pt>
                <c:pt idx="925">
                  <c:v>47</c:v>
                </c:pt>
                <c:pt idx="926">
                  <c:v>20</c:v>
                </c:pt>
                <c:pt idx="927">
                  <c:v>19</c:v>
                </c:pt>
                <c:pt idx="928">
                  <c:v>42</c:v>
                </c:pt>
                <c:pt idx="929">
                  <c:v>59</c:v>
                </c:pt>
                <c:pt idx="930">
                  <c:v>61</c:v>
                </c:pt>
                <c:pt idx="931">
                  <c:v>30</c:v>
                </c:pt>
                <c:pt idx="932">
                  <c:v>46</c:v>
                </c:pt>
                <c:pt idx="933">
                  <c:v>36</c:v>
                </c:pt>
                <c:pt idx="934">
                  <c:v>46</c:v>
                </c:pt>
                <c:pt idx="935">
                  <c:v>54</c:v>
                </c:pt>
                <c:pt idx="936">
                  <c:v>31</c:v>
                </c:pt>
                <c:pt idx="937">
                  <c:v>43</c:v>
                </c:pt>
                <c:pt idx="938">
                  <c:v>54</c:v>
                </c:pt>
                <c:pt idx="939">
                  <c:v>35</c:v>
                </c:pt>
                <c:pt idx="940">
                  <c:v>42</c:v>
                </c:pt>
                <c:pt idx="941">
                  <c:v>60</c:v>
                </c:pt>
                <c:pt idx="942">
                  <c:v>30</c:v>
                </c:pt>
                <c:pt idx="943">
                  <c:v>23</c:v>
                </c:pt>
                <c:pt idx="944">
                  <c:v>41</c:v>
                </c:pt>
                <c:pt idx="945">
                  <c:v>51</c:v>
                </c:pt>
                <c:pt idx="946">
                  <c:v>25</c:v>
                </c:pt>
                <c:pt idx="947">
                  <c:v>31</c:v>
                </c:pt>
                <c:pt idx="948">
                  <c:v>47</c:v>
                </c:pt>
                <c:pt idx="949">
                  <c:v>22</c:v>
                </c:pt>
                <c:pt idx="950">
                  <c:v>47</c:v>
                </c:pt>
                <c:pt idx="951">
                  <c:v>38</c:v>
                </c:pt>
                <c:pt idx="952">
                  <c:v>48</c:v>
                </c:pt>
                <c:pt idx="953">
                  <c:v>53</c:v>
                </c:pt>
                <c:pt idx="954">
                  <c:v>43</c:v>
                </c:pt>
                <c:pt idx="955">
                  <c:v>20</c:v>
                </c:pt>
                <c:pt idx="956">
                  <c:v>18</c:v>
                </c:pt>
                <c:pt idx="957">
                  <c:v>52</c:v>
                </c:pt>
                <c:pt idx="958">
                  <c:v>62</c:v>
                </c:pt>
                <c:pt idx="959">
                  <c:v>28</c:v>
                </c:pt>
                <c:pt idx="960">
                  <c:v>59</c:v>
                </c:pt>
                <c:pt idx="961">
                  <c:v>54</c:v>
                </c:pt>
                <c:pt idx="962">
                  <c:v>29</c:v>
                </c:pt>
                <c:pt idx="963">
                  <c:v>50</c:v>
                </c:pt>
                <c:pt idx="964">
                  <c:v>55</c:v>
                </c:pt>
                <c:pt idx="965">
                  <c:v>59</c:v>
                </c:pt>
                <c:pt idx="966">
                  <c:v>53</c:v>
                </c:pt>
                <c:pt idx="967">
                  <c:v>52</c:v>
                </c:pt>
                <c:pt idx="968">
                  <c:v>34</c:v>
                </c:pt>
                <c:pt idx="969">
                  <c:v>46</c:v>
                </c:pt>
                <c:pt idx="970">
                  <c:v>60</c:v>
                </c:pt>
                <c:pt idx="971">
                  <c:v>40</c:v>
                </c:pt>
                <c:pt idx="972">
                  <c:v>49</c:v>
                </c:pt>
                <c:pt idx="973">
                  <c:v>64</c:v>
                </c:pt>
                <c:pt idx="974">
                  <c:v>37</c:v>
                </c:pt>
                <c:pt idx="975">
                  <c:v>30</c:v>
                </c:pt>
                <c:pt idx="976">
                  <c:v>55</c:v>
                </c:pt>
                <c:pt idx="977">
                  <c:v>51</c:v>
                </c:pt>
                <c:pt idx="978">
                  <c:v>35</c:v>
                </c:pt>
                <c:pt idx="979">
                  <c:v>50</c:v>
                </c:pt>
                <c:pt idx="980">
                  <c:v>63</c:v>
                </c:pt>
                <c:pt idx="981">
                  <c:v>37</c:v>
                </c:pt>
                <c:pt idx="982">
                  <c:v>62</c:v>
                </c:pt>
                <c:pt idx="983">
                  <c:v>40</c:v>
                </c:pt>
                <c:pt idx="984">
                  <c:v>43</c:v>
                </c:pt>
                <c:pt idx="985">
                  <c:v>53</c:v>
                </c:pt>
                <c:pt idx="986">
                  <c:v>54</c:v>
                </c:pt>
                <c:pt idx="987">
                  <c:v>52</c:v>
                </c:pt>
                <c:pt idx="988">
                  <c:v>47</c:v>
                </c:pt>
                <c:pt idx="989">
                  <c:v>32</c:v>
                </c:pt>
                <c:pt idx="990">
                  <c:v>32</c:v>
                </c:pt>
                <c:pt idx="991">
                  <c:v>41</c:v>
                </c:pt>
                <c:pt idx="992">
                  <c:v>30</c:v>
                </c:pt>
                <c:pt idx="993">
                  <c:v>32</c:v>
                </c:pt>
                <c:pt idx="994">
                  <c:v>40</c:v>
                </c:pt>
                <c:pt idx="995">
                  <c:v>27</c:v>
                </c:pt>
                <c:pt idx="996">
                  <c:v>55</c:v>
                </c:pt>
                <c:pt idx="997">
                  <c:v>59</c:v>
                </c:pt>
                <c:pt idx="998">
                  <c:v>25</c:v>
                </c:pt>
                <c:pt idx="999">
                  <c:v>36</c:v>
                </c:pt>
                <c:pt idx="1000">
                  <c:v>47</c:v>
                </c:pt>
                <c:pt idx="1001">
                  <c:v>56</c:v>
                </c:pt>
                <c:pt idx="1002">
                  <c:v>18</c:v>
                </c:pt>
                <c:pt idx="1003">
                  <c:v>64</c:v>
                </c:pt>
                <c:pt idx="1004">
                  <c:v>24</c:v>
                </c:pt>
                <c:pt idx="1005">
                  <c:v>43</c:v>
                </c:pt>
                <c:pt idx="1006">
                  <c:v>49</c:v>
                </c:pt>
                <c:pt idx="1007">
                  <c:v>27</c:v>
                </c:pt>
                <c:pt idx="1008">
                  <c:v>35</c:v>
                </c:pt>
                <c:pt idx="1009">
                  <c:v>63</c:v>
                </c:pt>
                <c:pt idx="1010">
                  <c:v>48</c:v>
                </c:pt>
                <c:pt idx="1011">
                  <c:v>37</c:v>
                </c:pt>
                <c:pt idx="1012">
                  <c:v>33</c:v>
                </c:pt>
                <c:pt idx="1013">
                  <c:v>34</c:v>
                </c:pt>
                <c:pt idx="1014">
                  <c:v>36</c:v>
                </c:pt>
                <c:pt idx="1015">
                  <c:v>23</c:v>
                </c:pt>
                <c:pt idx="1016">
                  <c:v>48</c:v>
                </c:pt>
                <c:pt idx="1017">
                  <c:v>56</c:v>
                </c:pt>
                <c:pt idx="1018">
                  <c:v>49</c:v>
                </c:pt>
                <c:pt idx="1019">
                  <c:v>31</c:v>
                </c:pt>
                <c:pt idx="1020">
                  <c:v>53</c:v>
                </c:pt>
                <c:pt idx="1021">
                  <c:v>24</c:v>
                </c:pt>
                <c:pt idx="1022">
                  <c:v>59</c:v>
                </c:pt>
                <c:pt idx="1023">
                  <c:v>30</c:v>
                </c:pt>
                <c:pt idx="1024">
                  <c:v>61</c:v>
                </c:pt>
                <c:pt idx="1025">
                  <c:v>35</c:v>
                </c:pt>
                <c:pt idx="1026">
                  <c:v>46</c:v>
                </c:pt>
                <c:pt idx="1027">
                  <c:v>33</c:v>
                </c:pt>
                <c:pt idx="1028">
                  <c:v>23</c:v>
                </c:pt>
                <c:pt idx="1029">
                  <c:v>38</c:v>
                </c:pt>
                <c:pt idx="1030">
                  <c:v>22</c:v>
                </c:pt>
                <c:pt idx="1031">
                  <c:v>26</c:v>
                </c:pt>
                <c:pt idx="1032">
                  <c:v>27</c:v>
                </c:pt>
                <c:pt idx="1033">
                  <c:v>63</c:v>
                </c:pt>
                <c:pt idx="1034">
                  <c:v>59</c:v>
                </c:pt>
                <c:pt idx="1035">
                  <c:v>45</c:v>
                </c:pt>
                <c:pt idx="1036">
                  <c:v>43</c:v>
                </c:pt>
                <c:pt idx="1037">
                  <c:v>39</c:v>
                </c:pt>
                <c:pt idx="1038">
                  <c:v>33</c:v>
                </c:pt>
                <c:pt idx="1039">
                  <c:v>54</c:v>
                </c:pt>
                <c:pt idx="1040">
                  <c:v>36</c:v>
                </c:pt>
                <c:pt idx="1041">
                  <c:v>23</c:v>
                </c:pt>
                <c:pt idx="1042">
                  <c:v>53</c:v>
                </c:pt>
                <c:pt idx="1043">
                  <c:v>28</c:v>
                </c:pt>
                <c:pt idx="1044">
                  <c:v>50</c:v>
                </c:pt>
                <c:pt idx="1045">
                  <c:v>41</c:v>
                </c:pt>
                <c:pt idx="1046">
                  <c:v>52</c:v>
                </c:pt>
                <c:pt idx="1047">
                  <c:v>19</c:v>
                </c:pt>
                <c:pt idx="1048">
                  <c:v>38</c:v>
                </c:pt>
                <c:pt idx="1049">
                  <c:v>45</c:v>
                </c:pt>
                <c:pt idx="1050">
                  <c:v>51</c:v>
                </c:pt>
                <c:pt idx="1051">
                  <c:v>55</c:v>
                </c:pt>
                <c:pt idx="1052">
                  <c:v>45</c:v>
                </c:pt>
                <c:pt idx="1053">
                  <c:v>46</c:v>
                </c:pt>
                <c:pt idx="1054">
                  <c:v>31</c:v>
                </c:pt>
                <c:pt idx="1055">
                  <c:v>52</c:v>
                </c:pt>
                <c:pt idx="1056">
                  <c:v>50</c:v>
                </c:pt>
                <c:pt idx="1057">
                  <c:v>19</c:v>
                </c:pt>
                <c:pt idx="1058">
                  <c:v>25</c:v>
                </c:pt>
                <c:pt idx="1059">
                  <c:v>31</c:v>
                </c:pt>
                <c:pt idx="1060">
                  <c:v>48</c:v>
                </c:pt>
                <c:pt idx="1061">
                  <c:v>47</c:v>
                </c:pt>
                <c:pt idx="1062">
                  <c:v>20</c:v>
                </c:pt>
                <c:pt idx="1063">
                  <c:v>40</c:v>
                </c:pt>
                <c:pt idx="1064">
                  <c:v>26</c:v>
                </c:pt>
                <c:pt idx="1065">
                  <c:v>49</c:v>
                </c:pt>
                <c:pt idx="1066">
                  <c:v>48</c:v>
                </c:pt>
                <c:pt idx="1067">
                  <c:v>52</c:v>
                </c:pt>
                <c:pt idx="1068">
                  <c:v>39</c:v>
                </c:pt>
                <c:pt idx="1069">
                  <c:v>21</c:v>
                </c:pt>
                <c:pt idx="1070">
                  <c:v>49</c:v>
                </c:pt>
                <c:pt idx="1071">
                  <c:v>37</c:v>
                </c:pt>
                <c:pt idx="1072">
                  <c:v>56</c:v>
                </c:pt>
                <c:pt idx="1073">
                  <c:v>33</c:v>
                </c:pt>
                <c:pt idx="1074">
                  <c:v>57</c:v>
                </c:pt>
                <c:pt idx="1075">
                  <c:v>24</c:v>
                </c:pt>
                <c:pt idx="1076">
                  <c:v>33</c:v>
                </c:pt>
                <c:pt idx="1077">
                  <c:v>25</c:v>
                </c:pt>
                <c:pt idx="1078">
                  <c:v>36</c:v>
                </c:pt>
                <c:pt idx="1079">
                  <c:v>46</c:v>
                </c:pt>
                <c:pt idx="1080">
                  <c:v>39</c:v>
                </c:pt>
                <c:pt idx="1081">
                  <c:v>20</c:v>
                </c:pt>
                <c:pt idx="1082">
                  <c:v>61</c:v>
                </c:pt>
                <c:pt idx="1083">
                  <c:v>29</c:v>
                </c:pt>
                <c:pt idx="1084">
                  <c:v>50</c:v>
                </c:pt>
                <c:pt idx="1085">
                  <c:v>18</c:v>
                </c:pt>
                <c:pt idx="1086">
                  <c:v>41</c:v>
                </c:pt>
                <c:pt idx="1087">
                  <c:v>48</c:v>
                </c:pt>
                <c:pt idx="1088">
                  <c:v>33</c:v>
                </c:pt>
                <c:pt idx="1089">
                  <c:v>40</c:v>
                </c:pt>
                <c:pt idx="1090">
                  <c:v>43</c:v>
                </c:pt>
                <c:pt idx="1091">
                  <c:v>32</c:v>
                </c:pt>
                <c:pt idx="1092">
                  <c:v>35</c:v>
                </c:pt>
                <c:pt idx="1093">
                  <c:v>19</c:v>
                </c:pt>
                <c:pt idx="1094">
                  <c:v>41</c:v>
                </c:pt>
                <c:pt idx="1095">
                  <c:v>53</c:v>
                </c:pt>
                <c:pt idx="1096">
                  <c:v>64</c:v>
                </c:pt>
                <c:pt idx="1097">
                  <c:v>28</c:v>
                </c:pt>
                <c:pt idx="1098">
                  <c:v>45</c:v>
                </c:pt>
                <c:pt idx="1099">
                  <c:v>53</c:v>
                </c:pt>
                <c:pt idx="1100">
                  <c:v>37</c:v>
                </c:pt>
                <c:pt idx="1101">
                  <c:v>34</c:v>
                </c:pt>
                <c:pt idx="1102">
                  <c:v>35</c:v>
                </c:pt>
                <c:pt idx="1103">
                  <c:v>27</c:v>
                </c:pt>
                <c:pt idx="1104">
                  <c:v>22</c:v>
                </c:pt>
                <c:pt idx="1105">
                  <c:v>39</c:v>
                </c:pt>
                <c:pt idx="1106">
                  <c:v>40</c:v>
                </c:pt>
                <c:pt idx="1107">
                  <c:v>33</c:v>
                </c:pt>
                <c:pt idx="1108">
                  <c:v>19</c:v>
                </c:pt>
                <c:pt idx="1109">
                  <c:v>51</c:v>
                </c:pt>
                <c:pt idx="1110">
                  <c:v>52</c:v>
                </c:pt>
                <c:pt idx="1111">
                  <c:v>40</c:v>
                </c:pt>
                <c:pt idx="1112">
                  <c:v>19</c:v>
                </c:pt>
                <c:pt idx="1113">
                  <c:v>51</c:v>
                </c:pt>
                <c:pt idx="1114">
                  <c:v>53</c:v>
                </c:pt>
                <c:pt idx="1115">
                  <c:v>27</c:v>
                </c:pt>
                <c:pt idx="1116">
                  <c:v>21</c:v>
                </c:pt>
                <c:pt idx="1117">
                  <c:v>42</c:v>
                </c:pt>
                <c:pt idx="1118">
                  <c:v>39</c:v>
                </c:pt>
                <c:pt idx="1119">
                  <c:v>44</c:v>
                </c:pt>
                <c:pt idx="1120">
                  <c:v>47</c:v>
                </c:pt>
                <c:pt idx="1121">
                  <c:v>38</c:v>
                </c:pt>
                <c:pt idx="1122">
                  <c:v>44</c:v>
                </c:pt>
                <c:pt idx="1123">
                  <c:v>25</c:v>
                </c:pt>
                <c:pt idx="1124">
                  <c:v>36</c:v>
                </c:pt>
                <c:pt idx="1125">
                  <c:v>45</c:v>
                </c:pt>
                <c:pt idx="1126">
                  <c:v>29</c:v>
                </c:pt>
                <c:pt idx="1127">
                  <c:v>30</c:v>
                </c:pt>
                <c:pt idx="1128">
                  <c:v>28</c:v>
                </c:pt>
                <c:pt idx="1129">
                  <c:v>18</c:v>
                </c:pt>
                <c:pt idx="1130">
                  <c:v>54</c:v>
                </c:pt>
                <c:pt idx="1131">
                  <c:v>31</c:v>
                </c:pt>
                <c:pt idx="1132">
                  <c:v>44</c:v>
                </c:pt>
                <c:pt idx="1133">
                  <c:v>51</c:v>
                </c:pt>
                <c:pt idx="1134">
                  <c:v>21</c:v>
                </c:pt>
                <c:pt idx="1135">
                  <c:v>28</c:v>
                </c:pt>
                <c:pt idx="1136">
                  <c:v>46</c:v>
                </c:pt>
                <c:pt idx="1137">
                  <c:v>32</c:v>
                </c:pt>
                <c:pt idx="1138">
                  <c:v>21</c:v>
                </c:pt>
                <c:pt idx="1139">
                  <c:v>47</c:v>
                </c:pt>
                <c:pt idx="1140">
                  <c:v>21</c:v>
                </c:pt>
                <c:pt idx="1141">
                  <c:v>34</c:v>
                </c:pt>
                <c:pt idx="1142">
                  <c:v>49</c:v>
                </c:pt>
                <c:pt idx="1143">
                  <c:v>40</c:v>
                </c:pt>
                <c:pt idx="1144">
                  <c:v>19</c:v>
                </c:pt>
                <c:pt idx="1145">
                  <c:v>40</c:v>
                </c:pt>
                <c:pt idx="1146">
                  <c:v>57</c:v>
                </c:pt>
                <c:pt idx="1147">
                  <c:v>49</c:v>
                </c:pt>
                <c:pt idx="1148">
                  <c:v>33</c:v>
                </c:pt>
                <c:pt idx="1149">
                  <c:v>47</c:v>
                </c:pt>
                <c:pt idx="1150">
                  <c:v>50</c:v>
                </c:pt>
                <c:pt idx="1151">
                  <c:v>49</c:v>
                </c:pt>
                <c:pt idx="1152">
                  <c:v>60</c:v>
                </c:pt>
                <c:pt idx="1153">
                  <c:v>29</c:v>
                </c:pt>
                <c:pt idx="1154">
                  <c:v>35</c:v>
                </c:pt>
                <c:pt idx="1155">
                  <c:v>53</c:v>
                </c:pt>
                <c:pt idx="1156">
                  <c:v>26</c:v>
                </c:pt>
                <c:pt idx="1157">
                  <c:v>45</c:v>
                </c:pt>
                <c:pt idx="1158">
                  <c:v>39</c:v>
                </c:pt>
                <c:pt idx="1159">
                  <c:v>38</c:v>
                </c:pt>
                <c:pt idx="1160">
                  <c:v>30</c:v>
                </c:pt>
                <c:pt idx="1161">
                  <c:v>29</c:v>
                </c:pt>
                <c:pt idx="1162">
                  <c:v>30</c:v>
                </c:pt>
                <c:pt idx="1163">
                  <c:v>21</c:v>
                </c:pt>
                <c:pt idx="1164">
                  <c:v>54</c:v>
                </c:pt>
                <c:pt idx="1165">
                  <c:v>28</c:v>
                </c:pt>
                <c:pt idx="1166">
                  <c:v>39</c:v>
                </c:pt>
                <c:pt idx="1167">
                  <c:v>28</c:v>
                </c:pt>
                <c:pt idx="1168">
                  <c:v>35</c:v>
                </c:pt>
                <c:pt idx="1169">
                  <c:v>53</c:v>
                </c:pt>
                <c:pt idx="1170">
                  <c:v>49</c:v>
                </c:pt>
                <c:pt idx="1171">
                  <c:v>25</c:v>
                </c:pt>
                <c:pt idx="1172">
                  <c:v>44</c:v>
                </c:pt>
                <c:pt idx="1173">
                  <c:v>43</c:v>
                </c:pt>
                <c:pt idx="1174">
                  <c:v>33</c:v>
                </c:pt>
                <c:pt idx="1175">
                  <c:v>19</c:v>
                </c:pt>
                <c:pt idx="1176">
                  <c:v>57</c:v>
                </c:pt>
                <c:pt idx="1177">
                  <c:v>39</c:v>
                </c:pt>
                <c:pt idx="1178">
                  <c:v>46</c:v>
                </c:pt>
                <c:pt idx="1179">
                  <c:v>51</c:v>
                </c:pt>
                <c:pt idx="1180">
                  <c:v>26</c:v>
                </c:pt>
                <c:pt idx="1181">
                  <c:v>27</c:v>
                </c:pt>
                <c:pt idx="1182">
                  <c:v>39</c:v>
                </c:pt>
                <c:pt idx="1183">
                  <c:v>30</c:v>
                </c:pt>
                <c:pt idx="1184">
                  <c:v>47</c:v>
                </c:pt>
                <c:pt idx="1185">
                  <c:v>25</c:v>
                </c:pt>
                <c:pt idx="1186">
                  <c:v>43</c:v>
                </c:pt>
                <c:pt idx="1187">
                  <c:v>19</c:v>
                </c:pt>
                <c:pt idx="1188">
                  <c:v>18</c:v>
                </c:pt>
                <c:pt idx="1189">
                  <c:v>46</c:v>
                </c:pt>
                <c:pt idx="1190">
                  <c:v>54</c:v>
                </c:pt>
                <c:pt idx="1191">
                  <c:v>43</c:v>
                </c:pt>
                <c:pt idx="1192">
                  <c:v>25</c:v>
                </c:pt>
                <c:pt idx="1193">
                  <c:v>63</c:v>
                </c:pt>
                <c:pt idx="1194">
                  <c:v>18</c:v>
                </c:pt>
                <c:pt idx="1195">
                  <c:v>38</c:v>
                </c:pt>
                <c:pt idx="1196">
                  <c:v>33</c:v>
                </c:pt>
                <c:pt idx="1197">
                  <c:v>45</c:v>
                </c:pt>
                <c:pt idx="1198">
                  <c:v>30</c:v>
                </c:pt>
                <c:pt idx="1199">
                  <c:v>39</c:v>
                </c:pt>
                <c:pt idx="1200">
                  <c:v>55</c:v>
                </c:pt>
                <c:pt idx="1201">
                  <c:v>36</c:v>
                </c:pt>
                <c:pt idx="1202">
                  <c:v>23</c:v>
                </c:pt>
                <c:pt idx="1203">
                  <c:v>29</c:v>
                </c:pt>
                <c:pt idx="1204">
                  <c:v>52</c:v>
                </c:pt>
                <c:pt idx="1205">
                  <c:v>45</c:v>
                </c:pt>
                <c:pt idx="1206">
                  <c:v>41</c:v>
                </c:pt>
                <c:pt idx="1207">
                  <c:v>37</c:v>
                </c:pt>
                <c:pt idx="1208">
                  <c:v>30</c:v>
                </c:pt>
                <c:pt idx="1209">
                  <c:v>40</c:v>
                </c:pt>
                <c:pt idx="1210">
                  <c:v>41</c:v>
                </c:pt>
                <c:pt idx="1211">
                  <c:v>54</c:v>
                </c:pt>
                <c:pt idx="1212">
                  <c:v>37</c:v>
                </c:pt>
                <c:pt idx="1213">
                  <c:v>22</c:v>
                </c:pt>
                <c:pt idx="1214">
                  <c:v>28</c:v>
                </c:pt>
                <c:pt idx="1215">
                  <c:v>38</c:v>
                </c:pt>
                <c:pt idx="1216">
                  <c:v>20</c:v>
                </c:pt>
                <c:pt idx="1217">
                  <c:v>25</c:v>
                </c:pt>
                <c:pt idx="1218">
                  <c:v>42</c:v>
                </c:pt>
                <c:pt idx="1219">
                  <c:v>30</c:v>
                </c:pt>
                <c:pt idx="1220">
                  <c:v>23</c:v>
                </c:pt>
                <c:pt idx="1221">
                  <c:v>60</c:v>
                </c:pt>
                <c:pt idx="1222">
                  <c:v>27</c:v>
                </c:pt>
                <c:pt idx="1223">
                  <c:v>48</c:v>
                </c:pt>
                <c:pt idx="1224">
                  <c:v>27</c:v>
                </c:pt>
                <c:pt idx="1225">
                  <c:v>24</c:v>
                </c:pt>
                <c:pt idx="1226">
                  <c:v>42</c:v>
                </c:pt>
                <c:pt idx="1227">
                  <c:v>18</c:v>
                </c:pt>
                <c:pt idx="1228">
                  <c:v>33</c:v>
                </c:pt>
                <c:pt idx="1229">
                  <c:v>64</c:v>
                </c:pt>
                <c:pt idx="1230">
                  <c:v>58</c:v>
                </c:pt>
                <c:pt idx="1231">
                  <c:v>53</c:v>
                </c:pt>
                <c:pt idx="1232">
                  <c:v>42</c:v>
                </c:pt>
                <c:pt idx="1233">
                  <c:v>18</c:v>
                </c:pt>
                <c:pt idx="1234">
                  <c:v>52</c:v>
                </c:pt>
                <c:pt idx="1235">
                  <c:v>20</c:v>
                </c:pt>
                <c:pt idx="1236">
                  <c:v>64</c:v>
                </c:pt>
                <c:pt idx="1237">
                  <c:v>21</c:v>
                </c:pt>
                <c:pt idx="1238">
                  <c:v>33</c:v>
                </c:pt>
                <c:pt idx="1239">
                  <c:v>23</c:v>
                </c:pt>
                <c:pt idx="1240">
                  <c:v>63</c:v>
                </c:pt>
                <c:pt idx="1241">
                  <c:v>19</c:v>
                </c:pt>
                <c:pt idx="1242">
                  <c:v>26</c:v>
                </c:pt>
                <c:pt idx="1243">
                  <c:v>20</c:v>
                </c:pt>
                <c:pt idx="1244">
                  <c:v>56</c:v>
                </c:pt>
                <c:pt idx="1245">
                  <c:v>38</c:v>
                </c:pt>
                <c:pt idx="1246">
                  <c:v>18</c:v>
                </c:pt>
                <c:pt idx="1247">
                  <c:v>61</c:v>
                </c:pt>
                <c:pt idx="1248">
                  <c:v>42</c:v>
                </c:pt>
                <c:pt idx="1249">
                  <c:v>60</c:v>
                </c:pt>
                <c:pt idx="1250">
                  <c:v>46</c:v>
                </c:pt>
                <c:pt idx="1251">
                  <c:v>22</c:v>
                </c:pt>
                <c:pt idx="1252">
                  <c:v>18</c:v>
                </c:pt>
                <c:pt idx="1253">
                  <c:v>19</c:v>
                </c:pt>
                <c:pt idx="1254">
                  <c:v>57</c:v>
                </c:pt>
                <c:pt idx="1255">
                  <c:v>19</c:v>
                </c:pt>
                <c:pt idx="1256">
                  <c:v>61</c:v>
                </c:pt>
                <c:pt idx="1257">
                  <c:v>57</c:v>
                </c:pt>
                <c:pt idx="1258">
                  <c:v>26</c:v>
                </c:pt>
                <c:pt idx="1259">
                  <c:v>46</c:v>
                </c:pt>
                <c:pt idx="1260">
                  <c:v>51</c:v>
                </c:pt>
                <c:pt idx="1261">
                  <c:v>31</c:v>
                </c:pt>
                <c:pt idx="1262">
                  <c:v>24</c:v>
                </c:pt>
                <c:pt idx="1263">
                  <c:v>51</c:v>
                </c:pt>
                <c:pt idx="1264">
                  <c:v>62</c:v>
                </c:pt>
                <c:pt idx="1265">
                  <c:v>25</c:v>
                </c:pt>
                <c:pt idx="1266">
                  <c:v>19</c:v>
                </c:pt>
                <c:pt idx="1267">
                  <c:v>59</c:v>
                </c:pt>
                <c:pt idx="1268">
                  <c:v>45</c:v>
                </c:pt>
                <c:pt idx="1269">
                  <c:v>19</c:v>
                </c:pt>
                <c:pt idx="1270">
                  <c:v>53</c:v>
                </c:pt>
                <c:pt idx="1271">
                  <c:v>24</c:v>
                </c:pt>
                <c:pt idx="1272">
                  <c:v>24</c:v>
                </c:pt>
                <c:pt idx="1273">
                  <c:v>19</c:v>
                </c:pt>
                <c:pt idx="1274">
                  <c:v>22</c:v>
                </c:pt>
                <c:pt idx="1275">
                  <c:v>33</c:v>
                </c:pt>
                <c:pt idx="1276">
                  <c:v>24</c:v>
                </c:pt>
                <c:pt idx="1277">
                  <c:v>60</c:v>
                </c:pt>
                <c:pt idx="1278">
                  <c:v>59</c:v>
                </c:pt>
                <c:pt idx="1279">
                  <c:v>27</c:v>
                </c:pt>
                <c:pt idx="1280">
                  <c:v>25</c:v>
                </c:pt>
                <c:pt idx="1281">
                  <c:v>36</c:v>
                </c:pt>
                <c:pt idx="1282">
                  <c:v>61</c:v>
                </c:pt>
                <c:pt idx="1283">
                  <c:v>21</c:v>
                </c:pt>
                <c:pt idx="1284">
                  <c:v>54</c:v>
                </c:pt>
                <c:pt idx="1285">
                  <c:v>19</c:v>
                </c:pt>
                <c:pt idx="1286">
                  <c:v>49</c:v>
                </c:pt>
                <c:pt idx="1287">
                  <c:v>32</c:v>
                </c:pt>
                <c:pt idx="1288">
                  <c:v>45</c:v>
                </c:pt>
                <c:pt idx="1289">
                  <c:v>43</c:v>
                </c:pt>
                <c:pt idx="1290">
                  <c:v>19</c:v>
                </c:pt>
                <c:pt idx="1291">
                  <c:v>34</c:v>
                </c:pt>
                <c:pt idx="1292">
                  <c:v>22</c:v>
                </c:pt>
                <c:pt idx="1293">
                  <c:v>29</c:v>
                </c:pt>
                <c:pt idx="1294">
                  <c:v>34</c:v>
                </c:pt>
                <c:pt idx="1295">
                  <c:v>24</c:v>
                </c:pt>
                <c:pt idx="1296">
                  <c:v>48</c:v>
                </c:pt>
                <c:pt idx="1297">
                  <c:v>23</c:v>
                </c:pt>
                <c:pt idx="1298">
                  <c:v>18</c:v>
                </c:pt>
                <c:pt idx="1299">
                  <c:v>18</c:v>
                </c:pt>
                <c:pt idx="1300">
                  <c:v>27</c:v>
                </c:pt>
                <c:pt idx="1301">
                  <c:v>56</c:v>
                </c:pt>
                <c:pt idx="1302">
                  <c:v>23</c:v>
                </c:pt>
                <c:pt idx="1303">
                  <c:v>19</c:v>
                </c:pt>
                <c:pt idx="1304">
                  <c:v>26</c:v>
                </c:pt>
                <c:pt idx="1305">
                  <c:v>31</c:v>
                </c:pt>
                <c:pt idx="1306">
                  <c:v>18</c:v>
                </c:pt>
                <c:pt idx="1307">
                  <c:v>20</c:v>
                </c:pt>
                <c:pt idx="1308">
                  <c:v>58</c:v>
                </c:pt>
                <c:pt idx="1309">
                  <c:v>63</c:v>
                </c:pt>
                <c:pt idx="1310">
                  <c:v>19</c:v>
                </c:pt>
                <c:pt idx="1311">
                  <c:v>52</c:v>
                </c:pt>
                <c:pt idx="1312">
                  <c:v>32</c:v>
                </c:pt>
                <c:pt idx="1313">
                  <c:v>57</c:v>
                </c:pt>
                <c:pt idx="1314">
                  <c:v>18</c:v>
                </c:pt>
                <c:pt idx="1315">
                  <c:v>47</c:v>
                </c:pt>
                <c:pt idx="1316">
                  <c:v>29</c:v>
                </c:pt>
                <c:pt idx="1317">
                  <c:v>19</c:v>
                </c:pt>
                <c:pt idx="1318">
                  <c:v>23</c:v>
                </c:pt>
                <c:pt idx="1319">
                  <c:v>32</c:v>
                </c:pt>
                <c:pt idx="1320">
                  <c:v>18</c:v>
                </c:pt>
                <c:pt idx="1321">
                  <c:v>51</c:v>
                </c:pt>
                <c:pt idx="1322">
                  <c:v>19</c:v>
                </c:pt>
                <c:pt idx="1323">
                  <c:v>18</c:v>
                </c:pt>
                <c:pt idx="1324">
                  <c:v>27</c:v>
                </c:pt>
                <c:pt idx="1325">
                  <c:v>19</c:v>
                </c:pt>
                <c:pt idx="1326">
                  <c:v>26</c:v>
                </c:pt>
                <c:pt idx="1327">
                  <c:v>21</c:v>
                </c:pt>
                <c:pt idx="1328">
                  <c:v>21</c:v>
                </c:pt>
                <c:pt idx="1329">
                  <c:v>26</c:v>
                </c:pt>
                <c:pt idx="1330">
                  <c:v>57</c:v>
                </c:pt>
                <c:pt idx="1331">
                  <c:v>37</c:v>
                </c:pt>
                <c:pt idx="1332">
                  <c:v>60</c:v>
                </c:pt>
                <c:pt idx="1333">
                  <c:v>39</c:v>
                </c:pt>
                <c:pt idx="1334">
                  <c:v>52</c:v>
                </c:pt>
                <c:pt idx="1335">
                  <c:v>35</c:v>
                </c:pt>
                <c:pt idx="1336">
                  <c:v>38</c:v>
                </c:pt>
                <c:pt idx="1337">
                  <c:v>28</c:v>
                </c:pt>
              </c:numCache>
            </c:numRef>
          </c:xVal>
          <c:yVal>
            <c:numRef>
              <c:f>Clean!$G$2:$G$1339</c:f>
              <c:numCache>
                <c:formatCode>General</c:formatCode>
                <c:ptCount val="1338"/>
                <c:pt idx="0">
                  <c:v>3756.6215999999999</c:v>
                </c:pt>
                <c:pt idx="1">
                  <c:v>2721.3208</c:v>
                </c:pt>
                <c:pt idx="2">
                  <c:v>1826.8430000000001</c:v>
                </c:pt>
                <c:pt idx="3">
                  <c:v>11090.7178</c:v>
                </c:pt>
                <c:pt idx="4">
                  <c:v>10602.385</c:v>
                </c:pt>
                <c:pt idx="5">
                  <c:v>13228.846949999999</c:v>
                </c:pt>
                <c:pt idx="6">
                  <c:v>1137.011</c:v>
                </c:pt>
                <c:pt idx="7">
                  <c:v>2198.1898500000002</c:v>
                </c:pt>
                <c:pt idx="8">
                  <c:v>3046.0619999999999</c:v>
                </c:pt>
                <c:pt idx="9">
                  <c:v>20630.283510000001</c:v>
                </c:pt>
                <c:pt idx="10">
                  <c:v>2211.1307499999998</c:v>
                </c:pt>
                <c:pt idx="11">
                  <c:v>1743.2139999999999</c:v>
                </c:pt>
                <c:pt idx="12">
                  <c:v>5920.1040999999996</c:v>
                </c:pt>
                <c:pt idx="13">
                  <c:v>1532.4697000000001</c:v>
                </c:pt>
                <c:pt idx="14">
                  <c:v>2755.0209500000001</c:v>
                </c:pt>
                <c:pt idx="15">
                  <c:v>7935.29115</c:v>
                </c:pt>
                <c:pt idx="16">
                  <c:v>11073.175999999999</c:v>
                </c:pt>
                <c:pt idx="17">
                  <c:v>2026.9740999999999</c:v>
                </c:pt>
                <c:pt idx="18">
                  <c:v>10226.2842</c:v>
                </c:pt>
                <c:pt idx="19">
                  <c:v>6186.1270000000004</c:v>
                </c:pt>
                <c:pt idx="20">
                  <c:v>3645.0893999999998</c:v>
                </c:pt>
                <c:pt idx="21">
                  <c:v>21344.846699999998</c:v>
                </c:pt>
                <c:pt idx="22">
                  <c:v>2867.1196</c:v>
                </c:pt>
                <c:pt idx="23">
                  <c:v>4646.759</c:v>
                </c:pt>
                <c:pt idx="24">
                  <c:v>30259.995559999999</c:v>
                </c:pt>
                <c:pt idx="25">
                  <c:v>11381.3254</c:v>
                </c:pt>
                <c:pt idx="26">
                  <c:v>8601.3292999999994</c:v>
                </c:pt>
                <c:pt idx="27">
                  <c:v>3385.3991500000002</c:v>
                </c:pt>
                <c:pt idx="28">
                  <c:v>9634.5380000000005</c:v>
                </c:pt>
                <c:pt idx="29">
                  <c:v>12815.444949999999</c:v>
                </c:pt>
                <c:pt idx="30">
                  <c:v>2457.2111500000001</c:v>
                </c:pt>
                <c:pt idx="31">
                  <c:v>2155.6815000000001</c:v>
                </c:pt>
                <c:pt idx="32">
                  <c:v>1261.442</c:v>
                </c:pt>
                <c:pt idx="33">
                  <c:v>2166.732</c:v>
                </c:pt>
                <c:pt idx="34">
                  <c:v>7789.6350000000002</c:v>
                </c:pt>
                <c:pt idx="35">
                  <c:v>13405.390299999999</c:v>
                </c:pt>
                <c:pt idx="36">
                  <c:v>8116.68</c:v>
                </c:pt>
                <c:pt idx="37">
                  <c:v>1631.8212000000001</c:v>
                </c:pt>
                <c:pt idx="38">
                  <c:v>12557.605299999999</c:v>
                </c:pt>
                <c:pt idx="39">
                  <c:v>4883.866</c:v>
                </c:pt>
                <c:pt idx="40">
                  <c:v>2137.6536000000001</c:v>
                </c:pt>
                <c:pt idx="41">
                  <c:v>1137.4697000000001</c:v>
                </c:pt>
                <c:pt idx="42">
                  <c:v>5649.7150000000001</c:v>
                </c:pt>
                <c:pt idx="43">
                  <c:v>14901.5167</c:v>
                </c:pt>
                <c:pt idx="44">
                  <c:v>11743.299000000001</c:v>
                </c:pt>
                <c:pt idx="45">
                  <c:v>13880.949000000001</c:v>
                </c:pt>
                <c:pt idx="46">
                  <c:v>10564.8845</c:v>
                </c:pt>
                <c:pt idx="47">
                  <c:v>2689.4953999999998</c:v>
                </c:pt>
                <c:pt idx="48">
                  <c:v>24227.337240000001</c:v>
                </c:pt>
                <c:pt idx="49">
                  <c:v>1615.7666999999999</c:v>
                </c:pt>
                <c:pt idx="50">
                  <c:v>12648.7034</c:v>
                </c:pt>
                <c:pt idx="51">
                  <c:v>1986.9333999999999</c:v>
                </c:pt>
                <c:pt idx="52">
                  <c:v>5400.9804999999997</c:v>
                </c:pt>
                <c:pt idx="53">
                  <c:v>11837.16</c:v>
                </c:pt>
                <c:pt idx="54">
                  <c:v>9625.92</c:v>
                </c:pt>
                <c:pt idx="55">
                  <c:v>3172.018</c:v>
                </c:pt>
                <c:pt idx="56">
                  <c:v>2156.7518</c:v>
                </c:pt>
                <c:pt idx="57">
                  <c:v>11944.594349999999</c:v>
                </c:pt>
                <c:pt idx="58">
                  <c:v>8444.4740000000002</c:v>
                </c:pt>
                <c:pt idx="59">
                  <c:v>8124.4084000000003</c:v>
                </c:pt>
                <c:pt idx="60">
                  <c:v>9722.7695000000003</c:v>
                </c:pt>
                <c:pt idx="61">
                  <c:v>10435.06525</c:v>
                </c:pt>
                <c:pt idx="62">
                  <c:v>11566.30055</c:v>
                </c:pt>
                <c:pt idx="63">
                  <c:v>2866.0909999999999</c:v>
                </c:pt>
                <c:pt idx="64">
                  <c:v>9144.5650000000005</c:v>
                </c:pt>
                <c:pt idx="65">
                  <c:v>11658.379150000001</c:v>
                </c:pt>
                <c:pt idx="66">
                  <c:v>13822.803</c:v>
                </c:pt>
                <c:pt idx="67">
                  <c:v>12142.578600000001</c:v>
                </c:pt>
                <c:pt idx="68">
                  <c:v>18955.220170000001</c:v>
                </c:pt>
                <c:pt idx="69">
                  <c:v>13217.094499999999</c:v>
                </c:pt>
                <c:pt idx="70">
                  <c:v>13981.850350000001</c:v>
                </c:pt>
                <c:pt idx="71">
                  <c:v>8932.0840000000007</c:v>
                </c:pt>
                <c:pt idx="72">
                  <c:v>3554.203</c:v>
                </c:pt>
                <c:pt idx="73">
                  <c:v>12404.8791</c:v>
                </c:pt>
                <c:pt idx="74">
                  <c:v>14133.03775</c:v>
                </c:pt>
                <c:pt idx="75">
                  <c:v>24603.04837</c:v>
                </c:pt>
                <c:pt idx="76">
                  <c:v>1837.2819</c:v>
                </c:pt>
                <c:pt idx="77">
                  <c:v>1391.5287000000001</c:v>
                </c:pt>
                <c:pt idx="78">
                  <c:v>20781.48892</c:v>
                </c:pt>
                <c:pt idx="79">
                  <c:v>1261.8589999999999</c:v>
                </c:pt>
                <c:pt idx="80">
                  <c:v>11856.4115</c:v>
                </c:pt>
                <c:pt idx="81">
                  <c:v>16586.49771</c:v>
                </c:pt>
                <c:pt idx="82">
                  <c:v>1631.6683</c:v>
                </c:pt>
                <c:pt idx="83">
                  <c:v>9140.9509999999991</c:v>
                </c:pt>
                <c:pt idx="84">
                  <c:v>2727.3951000000002</c:v>
                </c:pt>
                <c:pt idx="85">
                  <c:v>7323.7348190000002</c:v>
                </c:pt>
                <c:pt idx="86">
                  <c:v>23082.955330000001</c:v>
                </c:pt>
                <c:pt idx="87">
                  <c:v>5969.723</c:v>
                </c:pt>
                <c:pt idx="88">
                  <c:v>12638.195</c:v>
                </c:pt>
                <c:pt idx="89">
                  <c:v>2254.7966999999999</c:v>
                </c:pt>
                <c:pt idx="90">
                  <c:v>2897.3235</c:v>
                </c:pt>
                <c:pt idx="91">
                  <c:v>1149.3959</c:v>
                </c:pt>
                <c:pt idx="92">
                  <c:v>7345.0839999999998</c:v>
                </c:pt>
                <c:pt idx="93">
                  <c:v>12730.999599999999</c:v>
                </c:pt>
                <c:pt idx="94">
                  <c:v>5910.9440000000004</c:v>
                </c:pt>
                <c:pt idx="95">
                  <c:v>21797.000400000001</c:v>
                </c:pt>
                <c:pt idx="96">
                  <c:v>10601.412</c:v>
                </c:pt>
                <c:pt idx="97">
                  <c:v>11165.417649999999</c:v>
                </c:pt>
                <c:pt idx="98">
                  <c:v>2497.0383000000002</c:v>
                </c:pt>
                <c:pt idx="99">
                  <c:v>2203.4718499999999</c:v>
                </c:pt>
                <c:pt idx="100">
                  <c:v>1744.4649999999999</c:v>
                </c:pt>
                <c:pt idx="101">
                  <c:v>20878.78443</c:v>
                </c:pt>
                <c:pt idx="102">
                  <c:v>1534.3045</c:v>
                </c:pt>
                <c:pt idx="103">
                  <c:v>1824.2854</c:v>
                </c:pt>
                <c:pt idx="104">
                  <c:v>1622.1885</c:v>
                </c:pt>
                <c:pt idx="105">
                  <c:v>4347.0233500000004</c:v>
                </c:pt>
                <c:pt idx="106">
                  <c:v>1253.9359999999999</c:v>
                </c:pt>
                <c:pt idx="107">
                  <c:v>1748.7739999999999</c:v>
                </c:pt>
                <c:pt idx="108">
                  <c:v>24513.091260000001</c:v>
                </c:pt>
                <c:pt idx="109">
                  <c:v>2196.4731999999999</c:v>
                </c:pt>
                <c:pt idx="110">
                  <c:v>12574.049000000001</c:v>
                </c:pt>
                <c:pt idx="111">
                  <c:v>1967.0227</c:v>
                </c:pt>
                <c:pt idx="112">
                  <c:v>13470.86</c:v>
                </c:pt>
                <c:pt idx="113">
                  <c:v>6837.3687</c:v>
                </c:pt>
                <c:pt idx="114">
                  <c:v>3044.2132999999999</c:v>
                </c:pt>
                <c:pt idx="115">
                  <c:v>11455.28</c:v>
                </c:pt>
                <c:pt idx="116">
                  <c:v>2498.4144000000001</c:v>
                </c:pt>
                <c:pt idx="117">
                  <c:v>1256.299</c:v>
                </c:pt>
                <c:pt idx="118">
                  <c:v>11362.754999999999</c:v>
                </c:pt>
                <c:pt idx="119">
                  <c:v>3857.7592500000001</c:v>
                </c:pt>
                <c:pt idx="120">
                  <c:v>25656.575260000001</c:v>
                </c:pt>
                <c:pt idx="121">
                  <c:v>3994.1777999999999</c:v>
                </c:pt>
                <c:pt idx="122">
                  <c:v>9866.3048500000004</c:v>
                </c:pt>
                <c:pt idx="123">
                  <c:v>5397.6166999999996</c:v>
                </c:pt>
                <c:pt idx="124">
                  <c:v>11482.63485</c:v>
                </c:pt>
                <c:pt idx="125">
                  <c:v>1708.0014000000001</c:v>
                </c:pt>
                <c:pt idx="126">
                  <c:v>14043.476699999999</c:v>
                </c:pt>
                <c:pt idx="127">
                  <c:v>19214.705529999999</c:v>
                </c:pt>
                <c:pt idx="128">
                  <c:v>13831.1152</c:v>
                </c:pt>
                <c:pt idx="129">
                  <c:v>27346.04207</c:v>
                </c:pt>
                <c:pt idx="130">
                  <c:v>13887.204</c:v>
                </c:pt>
                <c:pt idx="131">
                  <c:v>3268.84665</c:v>
                </c:pt>
                <c:pt idx="132">
                  <c:v>3213.6220499999999</c:v>
                </c:pt>
                <c:pt idx="133">
                  <c:v>13390.558999999999</c:v>
                </c:pt>
                <c:pt idx="134">
                  <c:v>3972.9247</c:v>
                </c:pt>
                <c:pt idx="135">
                  <c:v>17878.900679999999</c:v>
                </c:pt>
                <c:pt idx="136">
                  <c:v>3935.1799000000001</c:v>
                </c:pt>
                <c:pt idx="137">
                  <c:v>10923.933199999999</c:v>
                </c:pt>
                <c:pt idx="138">
                  <c:v>2494.0219999999999</c:v>
                </c:pt>
                <c:pt idx="139">
                  <c:v>3761.2919999999999</c:v>
                </c:pt>
                <c:pt idx="140">
                  <c:v>1664.9996000000001</c:v>
                </c:pt>
                <c:pt idx="141">
                  <c:v>13635.6379</c:v>
                </c:pt>
                <c:pt idx="142">
                  <c:v>11842.441999999999</c:v>
                </c:pt>
                <c:pt idx="143">
                  <c:v>5709.1643999999997</c:v>
                </c:pt>
                <c:pt idx="144">
                  <c:v>1633.0444</c:v>
                </c:pt>
                <c:pt idx="145">
                  <c:v>11070.535</c:v>
                </c:pt>
                <c:pt idx="146">
                  <c:v>9283.5619999999999</c:v>
                </c:pt>
                <c:pt idx="147">
                  <c:v>3558.6202499999999</c:v>
                </c:pt>
                <c:pt idx="148">
                  <c:v>2207.6974500000001</c:v>
                </c:pt>
                <c:pt idx="149">
                  <c:v>1880.07</c:v>
                </c:pt>
                <c:pt idx="150">
                  <c:v>11658.11505</c:v>
                </c:pt>
                <c:pt idx="151">
                  <c:v>10713.644</c:v>
                </c:pt>
                <c:pt idx="152">
                  <c:v>11365.951999999999</c:v>
                </c:pt>
                <c:pt idx="153">
                  <c:v>1977.8150000000001</c:v>
                </c:pt>
                <c:pt idx="154">
                  <c:v>3366.6696999999999</c:v>
                </c:pt>
                <c:pt idx="155">
                  <c:v>14410.9321</c:v>
                </c:pt>
                <c:pt idx="156">
                  <c:v>13143.86485</c:v>
                </c:pt>
                <c:pt idx="157">
                  <c:v>1712.2270000000001</c:v>
                </c:pt>
                <c:pt idx="158">
                  <c:v>12430.95335</c:v>
                </c:pt>
                <c:pt idx="159">
                  <c:v>8280.6226999999999</c:v>
                </c:pt>
                <c:pt idx="160">
                  <c:v>12244.531000000001</c:v>
                </c:pt>
                <c:pt idx="161">
                  <c:v>1136.3994</c:v>
                </c:pt>
                <c:pt idx="162">
                  <c:v>3943.5954000000002</c:v>
                </c:pt>
                <c:pt idx="163">
                  <c:v>4399.7309999999998</c:v>
                </c:pt>
                <c:pt idx="164">
                  <c:v>6185.3208000000004</c:v>
                </c:pt>
                <c:pt idx="165">
                  <c:v>5438.7491</c:v>
                </c:pt>
                <c:pt idx="166">
                  <c:v>2104.1134000000002</c:v>
                </c:pt>
                <c:pt idx="167">
                  <c:v>2020.5523000000001</c:v>
                </c:pt>
                <c:pt idx="168">
                  <c:v>9541.6955500000004</c:v>
                </c:pt>
                <c:pt idx="169">
                  <c:v>9504.3102999999992</c:v>
                </c:pt>
                <c:pt idx="170">
                  <c:v>5469.0065999999997</c:v>
                </c:pt>
                <c:pt idx="171">
                  <c:v>1984.4532999999999</c:v>
                </c:pt>
                <c:pt idx="172">
                  <c:v>12146.971</c:v>
                </c:pt>
                <c:pt idx="173">
                  <c:v>9875.6803999999993</c:v>
                </c:pt>
                <c:pt idx="174">
                  <c:v>12979.358</c:v>
                </c:pt>
                <c:pt idx="175">
                  <c:v>1263.249</c:v>
                </c:pt>
                <c:pt idx="176">
                  <c:v>2217.6012000000001</c:v>
                </c:pt>
                <c:pt idx="177">
                  <c:v>3757.8447999999999</c:v>
                </c:pt>
                <c:pt idx="178">
                  <c:v>3070.8087</c:v>
                </c:pt>
                <c:pt idx="179">
                  <c:v>14319.031000000001</c:v>
                </c:pt>
                <c:pt idx="180">
                  <c:v>12797.20962</c:v>
                </c:pt>
                <c:pt idx="181">
                  <c:v>7448.4039499999999</c:v>
                </c:pt>
                <c:pt idx="182">
                  <c:v>1146.7965999999999</c:v>
                </c:pt>
                <c:pt idx="183">
                  <c:v>12741.167450000001</c:v>
                </c:pt>
                <c:pt idx="184">
                  <c:v>13457.960800000001</c:v>
                </c:pt>
                <c:pt idx="185">
                  <c:v>5662.2250000000004</c:v>
                </c:pt>
                <c:pt idx="186">
                  <c:v>1252.4069999999999</c:v>
                </c:pt>
                <c:pt idx="187">
                  <c:v>11848.141</c:v>
                </c:pt>
                <c:pt idx="188">
                  <c:v>14313.846299999999</c:v>
                </c:pt>
                <c:pt idx="189">
                  <c:v>1815.8759</c:v>
                </c:pt>
                <c:pt idx="190">
                  <c:v>1131.5065999999999</c:v>
                </c:pt>
                <c:pt idx="191">
                  <c:v>1877.9294</c:v>
                </c:pt>
                <c:pt idx="192">
                  <c:v>1621.8827000000001</c:v>
                </c:pt>
                <c:pt idx="193">
                  <c:v>13393.755999999999</c:v>
                </c:pt>
                <c:pt idx="194">
                  <c:v>4402.2330000000002</c:v>
                </c:pt>
                <c:pt idx="195">
                  <c:v>11657.7189</c:v>
                </c:pt>
                <c:pt idx="196">
                  <c:v>1526.3119999999999</c:v>
                </c:pt>
                <c:pt idx="197">
                  <c:v>10072.055050000001</c:v>
                </c:pt>
                <c:pt idx="198">
                  <c:v>1875.3440000000001</c:v>
                </c:pt>
                <c:pt idx="199">
                  <c:v>10965.446</c:v>
                </c:pt>
                <c:pt idx="200">
                  <c:v>8782.4689999999991</c:v>
                </c:pt>
                <c:pt idx="201">
                  <c:v>1141.4450999999999</c:v>
                </c:pt>
                <c:pt idx="202">
                  <c:v>8457.8179999999993</c:v>
                </c:pt>
                <c:pt idx="203">
                  <c:v>1682.597</c:v>
                </c:pt>
                <c:pt idx="204">
                  <c:v>13555.0049</c:v>
                </c:pt>
                <c:pt idx="205">
                  <c:v>13063.883</c:v>
                </c:pt>
                <c:pt idx="206">
                  <c:v>1634.5734</c:v>
                </c:pt>
                <c:pt idx="207">
                  <c:v>8125.7844999999998</c:v>
                </c:pt>
                <c:pt idx="208">
                  <c:v>12644.589</c:v>
                </c:pt>
                <c:pt idx="209">
                  <c:v>2473.3341</c:v>
                </c:pt>
                <c:pt idx="210">
                  <c:v>13041.921</c:v>
                </c:pt>
                <c:pt idx="211">
                  <c:v>13451.121999999999</c:v>
                </c:pt>
                <c:pt idx="212">
                  <c:v>13462.52</c:v>
                </c:pt>
                <c:pt idx="213">
                  <c:v>13470.804400000001</c:v>
                </c:pt>
                <c:pt idx="214">
                  <c:v>7348.1419999999998</c:v>
                </c:pt>
                <c:pt idx="215">
                  <c:v>12233.828</c:v>
                </c:pt>
                <c:pt idx="216">
                  <c:v>9487.6442000000006</c:v>
                </c:pt>
                <c:pt idx="217">
                  <c:v>2217.4691499999999</c:v>
                </c:pt>
                <c:pt idx="218">
                  <c:v>12982.8747</c:v>
                </c:pt>
                <c:pt idx="219">
                  <c:v>3353.2840000000001</c:v>
                </c:pt>
                <c:pt idx="220">
                  <c:v>1759.338</c:v>
                </c:pt>
                <c:pt idx="221">
                  <c:v>2322.6217999999999</c:v>
                </c:pt>
                <c:pt idx="222">
                  <c:v>7804.1605</c:v>
                </c:pt>
                <c:pt idx="223">
                  <c:v>4889.0367999999999</c:v>
                </c:pt>
                <c:pt idx="224">
                  <c:v>4518.8262500000001</c:v>
                </c:pt>
                <c:pt idx="225">
                  <c:v>13887.968500000001</c:v>
                </c:pt>
                <c:pt idx="226">
                  <c:v>1972.95</c:v>
                </c:pt>
                <c:pt idx="227">
                  <c:v>21232.182260000001</c:v>
                </c:pt>
                <c:pt idx="228">
                  <c:v>5383.5360000000001</c:v>
                </c:pt>
                <c:pt idx="229">
                  <c:v>8798.5930000000008</c:v>
                </c:pt>
                <c:pt idx="230">
                  <c:v>2020.1769999999999</c:v>
                </c:pt>
                <c:pt idx="231">
                  <c:v>9850.4320000000007</c:v>
                </c:pt>
                <c:pt idx="232">
                  <c:v>4137.5227000000004</c:v>
                </c:pt>
                <c:pt idx="233">
                  <c:v>2250.8352</c:v>
                </c:pt>
                <c:pt idx="234">
                  <c:v>3161.4540000000002</c:v>
                </c:pt>
                <c:pt idx="235">
                  <c:v>7325.0482000000002</c:v>
                </c:pt>
                <c:pt idx="236">
                  <c:v>14394.5579</c:v>
                </c:pt>
                <c:pt idx="237">
                  <c:v>8277.5229999999992</c:v>
                </c:pt>
                <c:pt idx="238">
                  <c:v>17929.303370000001</c:v>
                </c:pt>
                <c:pt idx="239">
                  <c:v>2480.9791</c:v>
                </c:pt>
                <c:pt idx="240">
                  <c:v>1981.5818999999999</c:v>
                </c:pt>
                <c:pt idx="241">
                  <c:v>5757.41345</c:v>
                </c:pt>
                <c:pt idx="242">
                  <c:v>13974.455550000001</c:v>
                </c:pt>
                <c:pt idx="243">
                  <c:v>2102.2647000000002</c:v>
                </c:pt>
                <c:pt idx="244">
                  <c:v>10796.35025</c:v>
                </c:pt>
                <c:pt idx="245">
                  <c:v>11286.538699999999</c:v>
                </c:pt>
                <c:pt idx="246">
                  <c:v>1674.6323</c:v>
                </c:pt>
                <c:pt idx="247">
                  <c:v>23045.566159999998</c:v>
                </c:pt>
                <c:pt idx="248">
                  <c:v>11363.2832</c:v>
                </c:pt>
                <c:pt idx="249">
                  <c:v>20420.604650000001</c:v>
                </c:pt>
                <c:pt idx="250">
                  <c:v>10338.9316</c:v>
                </c:pt>
                <c:pt idx="251">
                  <c:v>10214.636</c:v>
                </c:pt>
                <c:pt idx="252">
                  <c:v>20709.020339999999</c:v>
                </c:pt>
                <c:pt idx="253">
                  <c:v>3704.3544999999999</c:v>
                </c:pt>
                <c:pt idx="254">
                  <c:v>5979.7309999999998</c:v>
                </c:pt>
                <c:pt idx="255">
                  <c:v>2203.7359499999998</c:v>
                </c:pt>
                <c:pt idx="256">
                  <c:v>2459.7201</c:v>
                </c:pt>
                <c:pt idx="257">
                  <c:v>3989.8409999999999</c:v>
                </c:pt>
                <c:pt idx="258">
                  <c:v>2200.8308499999998</c:v>
                </c:pt>
                <c:pt idx="259">
                  <c:v>5227.9887500000004</c:v>
                </c:pt>
                <c:pt idx="260">
                  <c:v>10982.5013</c:v>
                </c:pt>
                <c:pt idx="261">
                  <c:v>11093.6229</c:v>
                </c:pt>
                <c:pt idx="262">
                  <c:v>2154.3609999999999</c:v>
                </c:pt>
                <c:pt idx="263">
                  <c:v>2899.4893499999998</c:v>
                </c:pt>
                <c:pt idx="264">
                  <c:v>2632.9920000000002</c:v>
                </c:pt>
                <c:pt idx="265">
                  <c:v>13126.677449999999</c:v>
                </c:pt>
                <c:pt idx="266">
                  <c:v>5699.8374999999996</c:v>
                </c:pt>
                <c:pt idx="267">
                  <c:v>12890.057650000001</c:v>
                </c:pt>
                <c:pt idx="268">
                  <c:v>5415.6611999999996</c:v>
                </c:pt>
                <c:pt idx="269">
                  <c:v>8442.6669999999995</c:v>
                </c:pt>
                <c:pt idx="270">
                  <c:v>10594.225700000001</c:v>
                </c:pt>
                <c:pt idx="271">
                  <c:v>11938.255950000001</c:v>
                </c:pt>
                <c:pt idx="272">
                  <c:v>3171.6149</c:v>
                </c:pt>
                <c:pt idx="273">
                  <c:v>1135.9407000000001</c:v>
                </c:pt>
                <c:pt idx="274">
                  <c:v>1633.9618</c:v>
                </c:pt>
                <c:pt idx="275">
                  <c:v>4415.1588000000002</c:v>
                </c:pt>
                <c:pt idx="276">
                  <c:v>6474.0129999999999</c:v>
                </c:pt>
                <c:pt idx="277">
                  <c:v>10704.47</c:v>
                </c:pt>
                <c:pt idx="278">
                  <c:v>1880.4870000000001</c:v>
                </c:pt>
                <c:pt idx="279">
                  <c:v>2741.9479999999999</c:v>
                </c:pt>
                <c:pt idx="280">
                  <c:v>8283.6807000000008</c:v>
                </c:pt>
                <c:pt idx="281">
                  <c:v>11931.125249999999</c:v>
                </c:pt>
                <c:pt idx="282">
                  <c:v>1708.9257500000001</c:v>
                </c:pt>
                <c:pt idx="283">
                  <c:v>2464.6188000000002</c:v>
                </c:pt>
                <c:pt idx="284">
                  <c:v>1163.4627</c:v>
                </c:pt>
                <c:pt idx="285">
                  <c:v>12981.3457</c:v>
                </c:pt>
                <c:pt idx="286">
                  <c:v>13143.336649999999</c:v>
                </c:pt>
                <c:pt idx="287">
                  <c:v>7050.0213000000003</c:v>
                </c:pt>
                <c:pt idx="288">
                  <c:v>10795.937330000001</c:v>
                </c:pt>
                <c:pt idx="289">
                  <c:v>2205.9807999999998</c:v>
                </c:pt>
                <c:pt idx="290">
                  <c:v>1629.8335</c:v>
                </c:pt>
                <c:pt idx="291">
                  <c:v>2007.9449999999999</c:v>
                </c:pt>
                <c:pt idx="292">
                  <c:v>3866.8552</c:v>
                </c:pt>
                <c:pt idx="293">
                  <c:v>28923.136920000001</c:v>
                </c:pt>
                <c:pt idx="294">
                  <c:v>13770.097900000001</c:v>
                </c:pt>
                <c:pt idx="295">
                  <c:v>3556.9223000000002</c:v>
                </c:pt>
                <c:pt idx="296">
                  <c:v>11356.660900000001</c:v>
                </c:pt>
                <c:pt idx="297">
                  <c:v>6571.0243499999997</c:v>
                </c:pt>
                <c:pt idx="298">
                  <c:v>8026.6665999999996</c:v>
                </c:pt>
                <c:pt idx="299">
                  <c:v>11082.5772</c:v>
                </c:pt>
                <c:pt idx="300">
                  <c:v>2404.7338</c:v>
                </c:pt>
                <c:pt idx="301">
                  <c:v>2257.47525</c:v>
                </c:pt>
                <c:pt idx="302">
                  <c:v>1632.5644500000001</c:v>
                </c:pt>
                <c:pt idx="303">
                  <c:v>2045.68525</c:v>
                </c:pt>
                <c:pt idx="304">
                  <c:v>6948.7007999999996</c:v>
                </c:pt>
                <c:pt idx="305">
                  <c:v>5028.1466</c:v>
                </c:pt>
                <c:pt idx="306">
                  <c:v>2855.4375500000001</c:v>
                </c:pt>
                <c:pt idx="307">
                  <c:v>11735.87905</c:v>
                </c:pt>
                <c:pt idx="308">
                  <c:v>7419.4778999999999</c:v>
                </c:pt>
                <c:pt idx="309">
                  <c:v>1639.5631000000001</c:v>
                </c:pt>
                <c:pt idx="310">
                  <c:v>2130.6759000000002</c:v>
                </c:pt>
                <c:pt idx="311">
                  <c:v>10355.641</c:v>
                </c:pt>
                <c:pt idx="312">
                  <c:v>24476.478510000001</c:v>
                </c:pt>
                <c:pt idx="313">
                  <c:v>2523.1695</c:v>
                </c:pt>
                <c:pt idx="314">
                  <c:v>14256.192800000001</c:v>
                </c:pt>
                <c:pt idx="315">
                  <c:v>8835.2649500000007</c:v>
                </c:pt>
                <c:pt idx="316">
                  <c:v>7421.1945500000002</c:v>
                </c:pt>
                <c:pt idx="317">
                  <c:v>13429.035400000001</c:v>
                </c:pt>
                <c:pt idx="318">
                  <c:v>13352.0998</c:v>
                </c:pt>
                <c:pt idx="319">
                  <c:v>1635.7336499999999</c:v>
                </c:pt>
                <c:pt idx="320">
                  <c:v>2138.0707000000002</c:v>
                </c:pt>
                <c:pt idx="321">
                  <c:v>14692.66935</c:v>
                </c:pt>
                <c:pt idx="322">
                  <c:v>2134.9014999999999</c:v>
                </c:pt>
                <c:pt idx="323">
                  <c:v>11454.021500000001</c:v>
                </c:pt>
                <c:pt idx="324">
                  <c:v>1769.5316499999999</c:v>
                </c:pt>
                <c:pt idx="325">
                  <c:v>11840.77505</c:v>
                </c:pt>
                <c:pt idx="326">
                  <c:v>1632.0362500000001</c:v>
                </c:pt>
                <c:pt idx="327">
                  <c:v>2534.3937500000002</c:v>
                </c:pt>
                <c:pt idx="328">
                  <c:v>10231.499900000001</c:v>
                </c:pt>
                <c:pt idx="329">
                  <c:v>1646.4296999999999</c:v>
                </c:pt>
                <c:pt idx="330">
                  <c:v>2128.4310500000001</c:v>
                </c:pt>
                <c:pt idx="331">
                  <c:v>12222.898300000001</c:v>
                </c:pt>
                <c:pt idx="332">
                  <c:v>1639.5631000000001</c:v>
                </c:pt>
                <c:pt idx="333">
                  <c:v>9174.1356500000002</c:v>
                </c:pt>
                <c:pt idx="334">
                  <c:v>12129.614149999999</c:v>
                </c:pt>
                <c:pt idx="335">
                  <c:v>3736.4647</c:v>
                </c:pt>
                <c:pt idx="336">
                  <c:v>3201.2451500000002</c:v>
                </c:pt>
                <c:pt idx="337">
                  <c:v>10976.24575</c:v>
                </c:pt>
                <c:pt idx="338">
                  <c:v>12231.613600000001</c:v>
                </c:pt>
                <c:pt idx="339">
                  <c:v>8827.2098999999998</c:v>
                </c:pt>
                <c:pt idx="340">
                  <c:v>3062.5082499999999</c:v>
                </c:pt>
                <c:pt idx="341">
                  <c:v>1906.35825</c:v>
                </c:pt>
                <c:pt idx="342">
                  <c:v>14210.53595</c:v>
                </c:pt>
                <c:pt idx="343">
                  <c:v>11842.623750000001</c:v>
                </c:pt>
                <c:pt idx="344">
                  <c:v>9869.8101999999999</c:v>
                </c:pt>
                <c:pt idx="345">
                  <c:v>1917.3184000000001</c:v>
                </c:pt>
                <c:pt idx="346">
                  <c:v>7731.8578500000003</c:v>
                </c:pt>
                <c:pt idx="347">
                  <c:v>2136.8822500000001</c:v>
                </c:pt>
                <c:pt idx="348">
                  <c:v>5266.3656000000001</c:v>
                </c:pt>
                <c:pt idx="349">
                  <c:v>11743.9341</c:v>
                </c:pt>
                <c:pt idx="350">
                  <c:v>12622.1795</c:v>
                </c:pt>
                <c:pt idx="351">
                  <c:v>10601.632250000001</c:v>
                </c:pt>
                <c:pt idx="352">
                  <c:v>2690.1138000000001</c:v>
                </c:pt>
                <c:pt idx="353">
                  <c:v>5272.1758</c:v>
                </c:pt>
                <c:pt idx="354">
                  <c:v>4320.4108500000002</c:v>
                </c:pt>
                <c:pt idx="355">
                  <c:v>6358.7764500000003</c:v>
                </c:pt>
                <c:pt idx="356">
                  <c:v>5267.8181500000001</c:v>
                </c:pt>
                <c:pt idx="357">
                  <c:v>12124.992399999999</c:v>
                </c:pt>
                <c:pt idx="358">
                  <c:v>12950.0712</c:v>
                </c:pt>
                <c:pt idx="359">
                  <c:v>10594.501550000001</c:v>
                </c:pt>
                <c:pt idx="360">
                  <c:v>1909.52745</c:v>
                </c:pt>
                <c:pt idx="361">
                  <c:v>11353.2276</c:v>
                </c:pt>
                <c:pt idx="362">
                  <c:v>8988.1587500000005</c:v>
                </c:pt>
                <c:pt idx="363">
                  <c:v>14254.608200000001</c:v>
                </c:pt>
                <c:pt idx="364">
                  <c:v>19673.335729999999</c:v>
                </c:pt>
                <c:pt idx="365">
                  <c:v>2261.5688</c:v>
                </c:pt>
                <c:pt idx="366">
                  <c:v>12235.8392</c:v>
                </c:pt>
                <c:pt idx="367">
                  <c:v>2850.6837500000001</c:v>
                </c:pt>
                <c:pt idx="368">
                  <c:v>13844.797200000001</c:v>
                </c:pt>
                <c:pt idx="369">
                  <c:v>8671.1912499999999</c:v>
                </c:pt>
                <c:pt idx="370">
                  <c:v>2055.3249000000001</c:v>
                </c:pt>
                <c:pt idx="371">
                  <c:v>2699.56835</c:v>
                </c:pt>
                <c:pt idx="372">
                  <c:v>12224.350850000001</c:v>
                </c:pt>
                <c:pt idx="373">
                  <c:v>3021.80915</c:v>
                </c:pt>
                <c:pt idx="374">
                  <c:v>4357.0436499999996</c:v>
                </c:pt>
                <c:pt idx="375">
                  <c:v>4571.4130500000001</c:v>
                </c:pt>
                <c:pt idx="376">
                  <c:v>43578.939400000003</c:v>
                </c:pt>
                <c:pt idx="377">
                  <c:v>21348.705999999998</c:v>
                </c:pt>
                <c:pt idx="378">
                  <c:v>17352.6803</c:v>
                </c:pt>
                <c:pt idx="379">
                  <c:v>43921.183700000001</c:v>
                </c:pt>
                <c:pt idx="380">
                  <c:v>33750.291799999999</c:v>
                </c:pt>
                <c:pt idx="381">
                  <c:v>36219.405449999998</c:v>
                </c:pt>
                <c:pt idx="382">
                  <c:v>24393.6224</c:v>
                </c:pt>
                <c:pt idx="383">
                  <c:v>18033.9679</c:v>
                </c:pt>
                <c:pt idx="384">
                  <c:v>28950.4692</c:v>
                </c:pt>
                <c:pt idx="385">
                  <c:v>17468.983899999999</c:v>
                </c:pt>
                <c:pt idx="386">
                  <c:v>42983.458500000001</c:v>
                </c:pt>
                <c:pt idx="387">
                  <c:v>17748.5062</c:v>
                </c:pt>
                <c:pt idx="388">
                  <c:v>18310.741999999998</c:v>
                </c:pt>
                <c:pt idx="389">
                  <c:v>55135.402090000003</c:v>
                </c:pt>
                <c:pt idx="390">
                  <c:v>29330.98315</c:v>
                </c:pt>
                <c:pt idx="391">
                  <c:v>21774.32215</c:v>
                </c:pt>
                <c:pt idx="392">
                  <c:v>20234.854749999999</c:v>
                </c:pt>
                <c:pt idx="393">
                  <c:v>33907.548000000003</c:v>
                </c:pt>
                <c:pt idx="394">
                  <c:v>36898.733079999998</c:v>
                </c:pt>
                <c:pt idx="395">
                  <c:v>33307.550799999997</c:v>
                </c:pt>
                <c:pt idx="396">
                  <c:v>29141.3603</c:v>
                </c:pt>
                <c:pt idx="397">
                  <c:v>16884.923999999999</c:v>
                </c:pt>
                <c:pt idx="398">
                  <c:v>27808.7251</c:v>
                </c:pt>
                <c:pt idx="399">
                  <c:v>39611.757700000002</c:v>
                </c:pt>
                <c:pt idx="400">
                  <c:v>36837.466999999997</c:v>
                </c:pt>
                <c:pt idx="401">
                  <c:v>35585.576000000001</c:v>
                </c:pt>
                <c:pt idx="402">
                  <c:v>48173.360999999997</c:v>
                </c:pt>
                <c:pt idx="403">
                  <c:v>37742.575700000001</c:v>
                </c:pt>
                <c:pt idx="404">
                  <c:v>47055.532099999997</c:v>
                </c:pt>
                <c:pt idx="405">
                  <c:v>17081.080000000002</c:v>
                </c:pt>
                <c:pt idx="406">
                  <c:v>15518.180249999999</c:v>
                </c:pt>
                <c:pt idx="407">
                  <c:v>36950.256699999998</c:v>
                </c:pt>
                <c:pt idx="408">
                  <c:v>36149.483500000002</c:v>
                </c:pt>
                <c:pt idx="409">
                  <c:v>48824.45</c:v>
                </c:pt>
                <c:pt idx="410">
                  <c:v>37133.898200000003</c:v>
                </c:pt>
                <c:pt idx="411">
                  <c:v>34779.614999999998</c:v>
                </c:pt>
                <c:pt idx="412">
                  <c:v>29523.1656</c:v>
                </c:pt>
                <c:pt idx="413">
                  <c:v>41097.161749999999</c:v>
                </c:pt>
                <c:pt idx="414">
                  <c:v>16297.846</c:v>
                </c:pt>
                <c:pt idx="415">
                  <c:v>34838.873</c:v>
                </c:pt>
                <c:pt idx="416">
                  <c:v>35491.64</c:v>
                </c:pt>
                <c:pt idx="417">
                  <c:v>38126.246500000001</c:v>
                </c:pt>
                <c:pt idx="418">
                  <c:v>42303.692150000003</c:v>
                </c:pt>
                <c:pt idx="419">
                  <c:v>46889.261200000001</c:v>
                </c:pt>
                <c:pt idx="420">
                  <c:v>46599.108399999997</c:v>
                </c:pt>
                <c:pt idx="421">
                  <c:v>37079.372000000003</c:v>
                </c:pt>
                <c:pt idx="422">
                  <c:v>22144.031999999999</c:v>
                </c:pt>
                <c:pt idx="423">
                  <c:v>35147.528480000001</c:v>
                </c:pt>
                <c:pt idx="424">
                  <c:v>48885.135609999998</c:v>
                </c:pt>
                <c:pt idx="425">
                  <c:v>36197.699000000001</c:v>
                </c:pt>
                <c:pt idx="426">
                  <c:v>32548.340499999998</c:v>
                </c:pt>
                <c:pt idx="427">
                  <c:v>63770.428010000003</c:v>
                </c:pt>
                <c:pt idx="428">
                  <c:v>45863.205000000002</c:v>
                </c:pt>
                <c:pt idx="429">
                  <c:v>34439.855900000002</c:v>
                </c:pt>
                <c:pt idx="430">
                  <c:v>34617.840649999998</c:v>
                </c:pt>
                <c:pt idx="431">
                  <c:v>20149.322899999999</c:v>
                </c:pt>
                <c:pt idx="432">
                  <c:v>45710.207849999999</c:v>
                </c:pt>
                <c:pt idx="433">
                  <c:v>44400.4064</c:v>
                </c:pt>
                <c:pt idx="434">
                  <c:v>40419.019099999998</c:v>
                </c:pt>
                <c:pt idx="435">
                  <c:v>18246.495500000001</c:v>
                </c:pt>
                <c:pt idx="436">
                  <c:v>43254.417950000003</c:v>
                </c:pt>
                <c:pt idx="437">
                  <c:v>19539.242999999999</c:v>
                </c:pt>
                <c:pt idx="438">
                  <c:v>23065.420699999999</c:v>
                </c:pt>
                <c:pt idx="439">
                  <c:v>36307.798300000002</c:v>
                </c:pt>
                <c:pt idx="440">
                  <c:v>38792.685599999997</c:v>
                </c:pt>
                <c:pt idx="441">
                  <c:v>27533.912899999999</c:v>
                </c:pt>
                <c:pt idx="442">
                  <c:v>45008.955499999996</c:v>
                </c:pt>
                <c:pt idx="443">
                  <c:v>37270.1512</c:v>
                </c:pt>
                <c:pt idx="444">
                  <c:v>42111.664700000001</c:v>
                </c:pt>
                <c:pt idx="445">
                  <c:v>40974.164900000003</c:v>
                </c:pt>
                <c:pt idx="446">
                  <c:v>27218.437249999999</c:v>
                </c:pt>
                <c:pt idx="447">
                  <c:v>48673.558799999999</c:v>
                </c:pt>
                <c:pt idx="448">
                  <c:v>33732.686699999998</c:v>
                </c:pt>
                <c:pt idx="449">
                  <c:v>34472.841</c:v>
                </c:pt>
                <c:pt idx="450">
                  <c:v>44423.803</c:v>
                </c:pt>
                <c:pt idx="451">
                  <c:v>33475.817150000003</c:v>
                </c:pt>
                <c:pt idx="452">
                  <c:v>39727.614000000001</c:v>
                </c:pt>
                <c:pt idx="453">
                  <c:v>34672.147199999999</c:v>
                </c:pt>
                <c:pt idx="454">
                  <c:v>41676.081100000003</c:v>
                </c:pt>
                <c:pt idx="455">
                  <c:v>34166.273000000001</c:v>
                </c:pt>
                <c:pt idx="456">
                  <c:v>52590.829389999999</c:v>
                </c:pt>
                <c:pt idx="457">
                  <c:v>39722.746200000001</c:v>
                </c:pt>
                <c:pt idx="458">
                  <c:v>19350.368900000001</c:v>
                </c:pt>
                <c:pt idx="459">
                  <c:v>18648.421699999999</c:v>
                </c:pt>
                <c:pt idx="460">
                  <c:v>16232.847</c:v>
                </c:pt>
                <c:pt idx="461">
                  <c:v>34254.053350000002</c:v>
                </c:pt>
                <c:pt idx="462">
                  <c:v>17043.341400000001</c:v>
                </c:pt>
                <c:pt idx="463">
                  <c:v>34828.654000000002</c:v>
                </c:pt>
                <c:pt idx="464">
                  <c:v>62592.873090000001</c:v>
                </c:pt>
                <c:pt idx="465">
                  <c:v>37829.724199999997</c:v>
                </c:pt>
                <c:pt idx="466">
                  <c:v>33900.652999999998</c:v>
                </c:pt>
                <c:pt idx="467">
                  <c:v>28101.333050000001</c:v>
                </c:pt>
                <c:pt idx="468">
                  <c:v>37701.876799999998</c:v>
                </c:pt>
                <c:pt idx="469">
                  <c:v>51194.559139999998</c:v>
                </c:pt>
                <c:pt idx="470">
                  <c:v>39774.276299999998</c:v>
                </c:pt>
                <c:pt idx="471">
                  <c:v>38709.175999999999</c:v>
                </c:pt>
                <c:pt idx="472">
                  <c:v>23568.272000000001</c:v>
                </c:pt>
                <c:pt idx="473">
                  <c:v>37165.163800000002</c:v>
                </c:pt>
                <c:pt idx="474">
                  <c:v>17560.37975</c:v>
                </c:pt>
                <c:pt idx="475">
                  <c:v>19107.779600000002</c:v>
                </c:pt>
                <c:pt idx="476">
                  <c:v>39556.494500000001</c:v>
                </c:pt>
                <c:pt idx="477">
                  <c:v>17085.267599999999</c:v>
                </c:pt>
                <c:pt idx="478">
                  <c:v>22331.566800000001</c:v>
                </c:pt>
                <c:pt idx="479">
                  <c:v>47896.79135</c:v>
                </c:pt>
                <c:pt idx="480">
                  <c:v>21978.676899999999</c:v>
                </c:pt>
                <c:pt idx="481">
                  <c:v>47928.03</c:v>
                </c:pt>
                <c:pt idx="482">
                  <c:v>48517.563150000002</c:v>
                </c:pt>
                <c:pt idx="483">
                  <c:v>41919.097000000002</c:v>
                </c:pt>
                <c:pt idx="484">
                  <c:v>39125.332249999999</c:v>
                </c:pt>
                <c:pt idx="485">
                  <c:v>26109.32905</c:v>
                </c:pt>
                <c:pt idx="486">
                  <c:v>19521.968199999999</c:v>
                </c:pt>
                <c:pt idx="487">
                  <c:v>28868.6639</c:v>
                </c:pt>
                <c:pt idx="488">
                  <c:v>21082.16</c:v>
                </c:pt>
                <c:pt idx="489">
                  <c:v>38245.593269999998</c:v>
                </c:pt>
                <c:pt idx="490">
                  <c:v>48675.517699999997</c:v>
                </c:pt>
                <c:pt idx="491">
                  <c:v>58571.074480000003</c:v>
                </c:pt>
                <c:pt idx="492">
                  <c:v>43943.876100000001</c:v>
                </c:pt>
                <c:pt idx="493">
                  <c:v>42969.852700000003</c:v>
                </c:pt>
                <c:pt idx="494">
                  <c:v>34806.467700000001</c:v>
                </c:pt>
                <c:pt idx="495">
                  <c:v>40273.645499999999</c:v>
                </c:pt>
                <c:pt idx="496">
                  <c:v>19040.876</c:v>
                </c:pt>
                <c:pt idx="497">
                  <c:v>24520.263999999999</c:v>
                </c:pt>
                <c:pt idx="498">
                  <c:v>23401.30575</c:v>
                </c:pt>
                <c:pt idx="499">
                  <c:v>20773.62775</c:v>
                </c:pt>
                <c:pt idx="500">
                  <c:v>19719.6947</c:v>
                </c:pt>
                <c:pt idx="501">
                  <c:v>39047.285000000003</c:v>
                </c:pt>
                <c:pt idx="502">
                  <c:v>20009.63365</c:v>
                </c:pt>
                <c:pt idx="503">
                  <c:v>41999.519999999997</c:v>
                </c:pt>
                <c:pt idx="504">
                  <c:v>41034.221400000002</c:v>
                </c:pt>
                <c:pt idx="505">
                  <c:v>42211.138200000001</c:v>
                </c:pt>
                <c:pt idx="506">
                  <c:v>16450.894700000001</c:v>
                </c:pt>
                <c:pt idx="507">
                  <c:v>39725.518049999999</c:v>
                </c:pt>
                <c:pt idx="508">
                  <c:v>44501.398200000003</c:v>
                </c:pt>
                <c:pt idx="509">
                  <c:v>48970.247600000002</c:v>
                </c:pt>
                <c:pt idx="510">
                  <c:v>39871.704299999998</c:v>
                </c:pt>
                <c:pt idx="511">
                  <c:v>38282.749499999998</c:v>
                </c:pt>
                <c:pt idx="512">
                  <c:v>40904.199500000002</c:v>
                </c:pt>
                <c:pt idx="513">
                  <c:v>17178.682400000002</c:v>
                </c:pt>
                <c:pt idx="514">
                  <c:v>18328.238099999999</c:v>
                </c:pt>
                <c:pt idx="515">
                  <c:v>21771.3423</c:v>
                </c:pt>
                <c:pt idx="516">
                  <c:v>20296.863450000001</c:v>
                </c:pt>
                <c:pt idx="517">
                  <c:v>41661.601999999999</c:v>
                </c:pt>
                <c:pt idx="518">
                  <c:v>37607.527699999999</c:v>
                </c:pt>
                <c:pt idx="519">
                  <c:v>22462.043750000001</c:v>
                </c:pt>
                <c:pt idx="520">
                  <c:v>47403.88</c:v>
                </c:pt>
                <c:pt idx="521">
                  <c:v>4133.6416499999996</c:v>
                </c:pt>
                <c:pt idx="522">
                  <c:v>6389.3778499999999</c:v>
                </c:pt>
                <c:pt idx="523">
                  <c:v>10825.253699999999</c:v>
                </c:pt>
                <c:pt idx="524">
                  <c:v>10959.6947</c:v>
                </c:pt>
                <c:pt idx="525">
                  <c:v>2719.2797500000001</c:v>
                </c:pt>
                <c:pt idx="526">
                  <c:v>12044.342000000001</c:v>
                </c:pt>
                <c:pt idx="527">
                  <c:v>7443.6430499999997</c:v>
                </c:pt>
                <c:pt idx="528">
                  <c:v>9249.4951999999994</c:v>
                </c:pt>
                <c:pt idx="529">
                  <c:v>4894.7533000000003</c:v>
                </c:pt>
                <c:pt idx="530">
                  <c:v>13937.666499999999</c:v>
                </c:pt>
                <c:pt idx="531">
                  <c:v>4243.5900499999998</c:v>
                </c:pt>
                <c:pt idx="532">
                  <c:v>4738.2682000000004</c:v>
                </c:pt>
                <c:pt idx="533">
                  <c:v>10461.9794</c:v>
                </c:pt>
                <c:pt idx="534">
                  <c:v>2643.2685000000001</c:v>
                </c:pt>
                <c:pt idx="535">
                  <c:v>6373.55735</c:v>
                </c:pt>
                <c:pt idx="536">
                  <c:v>6123.5688</c:v>
                </c:pt>
                <c:pt idx="537">
                  <c:v>2362.2290499999999</c:v>
                </c:pt>
                <c:pt idx="538">
                  <c:v>5385.3379000000004</c:v>
                </c:pt>
                <c:pt idx="539">
                  <c:v>8930.9345499999999</c:v>
                </c:pt>
                <c:pt idx="540">
                  <c:v>6664.68595</c:v>
                </c:pt>
                <c:pt idx="541">
                  <c:v>9583.8932999999997</c:v>
                </c:pt>
                <c:pt idx="542">
                  <c:v>9910.3598500000007</c:v>
                </c:pt>
                <c:pt idx="543">
                  <c:v>28476.734990000001</c:v>
                </c:pt>
                <c:pt idx="544">
                  <c:v>5377.4578000000001</c:v>
                </c:pt>
                <c:pt idx="545">
                  <c:v>2789.0574000000001</c:v>
                </c:pt>
                <c:pt idx="546">
                  <c:v>11945.1327</c:v>
                </c:pt>
                <c:pt idx="547">
                  <c:v>2221.5644499999999</c:v>
                </c:pt>
                <c:pt idx="548">
                  <c:v>2639.0428999999999</c:v>
                </c:pt>
                <c:pt idx="549">
                  <c:v>4527.1829500000003</c:v>
                </c:pt>
                <c:pt idx="550">
                  <c:v>12609.88702</c:v>
                </c:pt>
                <c:pt idx="551">
                  <c:v>28468.919010000001</c:v>
                </c:pt>
                <c:pt idx="552">
                  <c:v>2730.1078499999999</c:v>
                </c:pt>
                <c:pt idx="553">
                  <c:v>7518.0253499999999</c:v>
                </c:pt>
                <c:pt idx="554">
                  <c:v>28340.188849999999</c:v>
                </c:pt>
                <c:pt idx="555">
                  <c:v>8765.2489999999998</c:v>
                </c:pt>
                <c:pt idx="556">
                  <c:v>8023.1354499999998</c:v>
                </c:pt>
                <c:pt idx="557">
                  <c:v>4462.7218000000003</c:v>
                </c:pt>
                <c:pt idx="558">
                  <c:v>4454.40265</c:v>
                </c:pt>
                <c:pt idx="559">
                  <c:v>5630.4578499999998</c:v>
                </c:pt>
                <c:pt idx="560">
                  <c:v>7727.2532000000001</c:v>
                </c:pt>
                <c:pt idx="561">
                  <c:v>7153.5538999999999</c:v>
                </c:pt>
                <c:pt idx="562">
                  <c:v>6112.3529500000004</c:v>
                </c:pt>
                <c:pt idx="563">
                  <c:v>6393.6034499999996</c:v>
                </c:pt>
                <c:pt idx="564">
                  <c:v>5373.3642499999996</c:v>
                </c:pt>
                <c:pt idx="565">
                  <c:v>3956.0714499999999</c:v>
                </c:pt>
                <c:pt idx="566">
                  <c:v>11305.93455</c:v>
                </c:pt>
                <c:pt idx="567">
                  <c:v>3292.5298499999999</c:v>
                </c:pt>
                <c:pt idx="568">
                  <c:v>2710.8285500000002</c:v>
                </c:pt>
                <c:pt idx="569">
                  <c:v>6940.90985</c:v>
                </c:pt>
                <c:pt idx="570">
                  <c:v>4239.8926499999998</c:v>
                </c:pt>
                <c:pt idx="571">
                  <c:v>10797.3362</c:v>
                </c:pt>
                <c:pt idx="572">
                  <c:v>4149.7359999999999</c:v>
                </c:pt>
                <c:pt idx="573">
                  <c:v>6079.6715000000004</c:v>
                </c:pt>
                <c:pt idx="574">
                  <c:v>4441.2131499999996</c:v>
                </c:pt>
                <c:pt idx="575">
                  <c:v>5003.8530000000001</c:v>
                </c:pt>
                <c:pt idx="576">
                  <c:v>2331.5189999999998</c:v>
                </c:pt>
                <c:pt idx="577">
                  <c:v>3490.5491000000002</c:v>
                </c:pt>
                <c:pt idx="578">
                  <c:v>1842.519</c:v>
                </c:pt>
                <c:pt idx="579">
                  <c:v>7077.1894000000002</c:v>
                </c:pt>
                <c:pt idx="580">
                  <c:v>10450.552</c:v>
                </c:pt>
                <c:pt idx="581">
                  <c:v>5246.0469999999996</c:v>
                </c:pt>
                <c:pt idx="582">
                  <c:v>10436.096</c:v>
                </c:pt>
                <c:pt idx="583">
                  <c:v>6775.9610000000002</c:v>
                </c:pt>
                <c:pt idx="584">
                  <c:v>4337.7352000000001</c:v>
                </c:pt>
                <c:pt idx="585">
                  <c:v>6610.1097</c:v>
                </c:pt>
                <c:pt idx="586">
                  <c:v>1980.07</c:v>
                </c:pt>
                <c:pt idx="587">
                  <c:v>5012.4709999999995</c:v>
                </c:pt>
                <c:pt idx="588">
                  <c:v>7358.1756500000001</c:v>
                </c:pt>
                <c:pt idx="589">
                  <c:v>12333.828</c:v>
                </c:pt>
                <c:pt idx="590">
                  <c:v>35160.134570000002</c:v>
                </c:pt>
                <c:pt idx="591">
                  <c:v>4040.55825</c:v>
                </c:pt>
                <c:pt idx="592">
                  <c:v>7441.0529999999999</c:v>
                </c:pt>
                <c:pt idx="593">
                  <c:v>9282.4806000000008</c:v>
                </c:pt>
                <c:pt idx="594">
                  <c:v>9617.6624499999998</c:v>
                </c:pt>
                <c:pt idx="595">
                  <c:v>4237.12655</c:v>
                </c:pt>
                <c:pt idx="596">
                  <c:v>11879.10405</c:v>
                </c:pt>
                <c:pt idx="597">
                  <c:v>20277.807509999999</c:v>
                </c:pt>
                <c:pt idx="598">
                  <c:v>4667.6076499999999</c:v>
                </c:pt>
                <c:pt idx="599">
                  <c:v>6600.2059499999996</c:v>
                </c:pt>
                <c:pt idx="600">
                  <c:v>8334.4575499999992</c:v>
                </c:pt>
                <c:pt idx="601">
                  <c:v>4751.07</c:v>
                </c:pt>
                <c:pt idx="602">
                  <c:v>2597.779</c:v>
                </c:pt>
                <c:pt idx="603">
                  <c:v>9778.3472000000002</c:v>
                </c:pt>
                <c:pt idx="604">
                  <c:v>7639.4174499999999</c:v>
                </c:pt>
                <c:pt idx="605">
                  <c:v>8964.0605500000001</c:v>
                </c:pt>
                <c:pt idx="606">
                  <c:v>9290.1394999999993</c:v>
                </c:pt>
                <c:pt idx="607">
                  <c:v>6555.07035</c:v>
                </c:pt>
                <c:pt idx="608">
                  <c:v>4762.3289999999997</c:v>
                </c:pt>
                <c:pt idx="609">
                  <c:v>13224.692999999999</c:v>
                </c:pt>
                <c:pt idx="610">
                  <c:v>9880.0679999999993</c:v>
                </c:pt>
                <c:pt idx="611">
                  <c:v>11763.000899999999</c:v>
                </c:pt>
                <c:pt idx="612">
                  <c:v>5240.7650000000003</c:v>
                </c:pt>
                <c:pt idx="613">
                  <c:v>9861.0249999999996</c:v>
                </c:pt>
                <c:pt idx="614">
                  <c:v>8342.9087500000005</c:v>
                </c:pt>
                <c:pt idx="615">
                  <c:v>6067.1267500000004</c:v>
                </c:pt>
                <c:pt idx="616">
                  <c:v>8334.5895999999993</c:v>
                </c:pt>
                <c:pt idx="617">
                  <c:v>31620.001059999999</c:v>
                </c:pt>
                <c:pt idx="618">
                  <c:v>9724.5300000000007</c:v>
                </c:pt>
                <c:pt idx="619">
                  <c:v>12913.992399999999</c:v>
                </c:pt>
                <c:pt idx="620">
                  <c:v>8823.9857499999998</c:v>
                </c:pt>
                <c:pt idx="621">
                  <c:v>5594.8455000000004</c:v>
                </c:pt>
                <c:pt idx="622">
                  <c:v>3659.346</c:v>
                </c:pt>
                <c:pt idx="623">
                  <c:v>10085.846</c:v>
                </c:pt>
                <c:pt idx="624">
                  <c:v>9391.3459999999995</c:v>
                </c:pt>
                <c:pt idx="625">
                  <c:v>3410.3240000000001</c:v>
                </c:pt>
                <c:pt idx="626">
                  <c:v>26392.260289999998</c:v>
                </c:pt>
                <c:pt idx="627">
                  <c:v>5148.5526</c:v>
                </c:pt>
                <c:pt idx="628">
                  <c:v>8703.4560000000001</c:v>
                </c:pt>
                <c:pt idx="629">
                  <c:v>8068.1850000000004</c:v>
                </c:pt>
                <c:pt idx="630">
                  <c:v>3577.9989999999998</c:v>
                </c:pt>
                <c:pt idx="631">
                  <c:v>10106.134249999999</c:v>
                </c:pt>
                <c:pt idx="632">
                  <c:v>9447.2503500000003</c:v>
                </c:pt>
                <c:pt idx="633">
                  <c:v>8556.9069999999992</c:v>
                </c:pt>
                <c:pt idx="634">
                  <c:v>2416.9549999999999</c:v>
                </c:pt>
                <c:pt idx="635">
                  <c:v>8062.7640000000001</c:v>
                </c:pt>
                <c:pt idx="636">
                  <c:v>7050.6419999999998</c:v>
                </c:pt>
                <c:pt idx="637">
                  <c:v>3309.7926000000002</c:v>
                </c:pt>
                <c:pt idx="638">
                  <c:v>7445.9179999999997</c:v>
                </c:pt>
                <c:pt idx="639">
                  <c:v>9872.7009999999991</c:v>
                </c:pt>
                <c:pt idx="640">
                  <c:v>11576.13</c:v>
                </c:pt>
                <c:pt idx="641">
                  <c:v>6849.0259999999998</c:v>
                </c:pt>
                <c:pt idx="642">
                  <c:v>26140.3603</c:v>
                </c:pt>
                <c:pt idx="643">
                  <c:v>6282.2349999999997</c:v>
                </c:pt>
                <c:pt idx="644">
                  <c:v>7626.9930000000004</c:v>
                </c:pt>
                <c:pt idx="645">
                  <c:v>5488.2619999999997</c:v>
                </c:pt>
                <c:pt idx="646">
                  <c:v>6238.2979999999998</c:v>
                </c:pt>
                <c:pt idx="647">
                  <c:v>11674.13</c:v>
                </c:pt>
                <c:pt idx="648">
                  <c:v>4746.3440000000001</c:v>
                </c:pt>
                <c:pt idx="649">
                  <c:v>25517.11363</c:v>
                </c:pt>
                <c:pt idx="650">
                  <c:v>16796.411940000002</c:v>
                </c:pt>
                <c:pt idx="651">
                  <c:v>7624.63</c:v>
                </c:pt>
                <c:pt idx="652">
                  <c:v>9957.7216000000008</c:v>
                </c:pt>
                <c:pt idx="653">
                  <c:v>11394.065549999999</c:v>
                </c:pt>
                <c:pt idx="654">
                  <c:v>9288.0267000000003</c:v>
                </c:pt>
                <c:pt idx="655">
                  <c:v>7045.4989999999998</c:v>
                </c:pt>
                <c:pt idx="656">
                  <c:v>8551.3469999999998</c:v>
                </c:pt>
                <c:pt idx="657">
                  <c:v>4076.4969999999998</c:v>
                </c:pt>
                <c:pt idx="658">
                  <c:v>2904.0880000000002</c:v>
                </c:pt>
                <c:pt idx="659">
                  <c:v>11512.405000000001</c:v>
                </c:pt>
                <c:pt idx="660">
                  <c:v>18903.491409999999</c:v>
                </c:pt>
                <c:pt idx="661">
                  <c:v>14358.364369999999</c:v>
                </c:pt>
                <c:pt idx="662">
                  <c:v>7623.518</c:v>
                </c:pt>
                <c:pt idx="663">
                  <c:v>6496.8860000000004</c:v>
                </c:pt>
                <c:pt idx="664">
                  <c:v>7650.7737500000003</c:v>
                </c:pt>
                <c:pt idx="665">
                  <c:v>9447.3824000000004</c:v>
                </c:pt>
                <c:pt idx="666">
                  <c:v>13019.161050000001</c:v>
                </c:pt>
                <c:pt idx="667">
                  <c:v>9964.06</c:v>
                </c:pt>
                <c:pt idx="668">
                  <c:v>12347.172</c:v>
                </c:pt>
                <c:pt idx="669">
                  <c:v>3277.1610000000001</c:v>
                </c:pt>
                <c:pt idx="670">
                  <c:v>7337.7479999999996</c:v>
                </c:pt>
                <c:pt idx="671">
                  <c:v>5472.4489999999996</c:v>
                </c:pt>
                <c:pt idx="672">
                  <c:v>4536.259</c:v>
                </c:pt>
                <c:pt idx="673">
                  <c:v>11272.331389999999</c:v>
                </c:pt>
                <c:pt idx="674">
                  <c:v>1725.5523000000001</c:v>
                </c:pt>
                <c:pt idx="675">
                  <c:v>8240.5895999999993</c:v>
                </c:pt>
                <c:pt idx="676">
                  <c:v>11946.625899999999</c:v>
                </c:pt>
                <c:pt idx="677">
                  <c:v>3947.4131000000002</c:v>
                </c:pt>
                <c:pt idx="678">
                  <c:v>3766.8838000000001</c:v>
                </c:pt>
                <c:pt idx="679">
                  <c:v>9877.6077000000005</c:v>
                </c:pt>
                <c:pt idx="680">
                  <c:v>8871.1517000000003</c:v>
                </c:pt>
                <c:pt idx="681">
                  <c:v>5002.7826999999997</c:v>
                </c:pt>
                <c:pt idx="682">
                  <c:v>3392.9767999999999</c:v>
                </c:pt>
                <c:pt idx="683">
                  <c:v>7152.6714000000002</c:v>
                </c:pt>
                <c:pt idx="684">
                  <c:v>1719.4363000000001</c:v>
                </c:pt>
                <c:pt idx="685">
                  <c:v>7742.1098000000002</c:v>
                </c:pt>
                <c:pt idx="686">
                  <c:v>4151.0286999999998</c:v>
                </c:pt>
                <c:pt idx="687">
                  <c:v>8232.6388000000006</c:v>
                </c:pt>
                <c:pt idx="688">
                  <c:v>5478.0367999999999</c:v>
                </c:pt>
                <c:pt idx="689">
                  <c:v>27000.98473</c:v>
                </c:pt>
                <c:pt idx="690">
                  <c:v>8083.9197999999997</c:v>
                </c:pt>
                <c:pt idx="691">
                  <c:v>4074.4537</c:v>
                </c:pt>
                <c:pt idx="692">
                  <c:v>7345.7266</c:v>
                </c:pt>
                <c:pt idx="693">
                  <c:v>14418.2804</c:v>
                </c:pt>
                <c:pt idx="694">
                  <c:v>28287.897659999999</c:v>
                </c:pt>
                <c:pt idx="695">
                  <c:v>5974.3846999999996</c:v>
                </c:pt>
                <c:pt idx="696">
                  <c:v>27724.28875</c:v>
                </c:pt>
                <c:pt idx="697">
                  <c:v>8233.0974999999999</c:v>
                </c:pt>
                <c:pt idx="698">
                  <c:v>9058.7302999999993</c:v>
                </c:pt>
                <c:pt idx="699">
                  <c:v>2219.4450999999999</c:v>
                </c:pt>
                <c:pt idx="700">
                  <c:v>4779.6022999999996</c:v>
                </c:pt>
                <c:pt idx="701">
                  <c:v>5976.8311000000003</c:v>
                </c:pt>
                <c:pt idx="702">
                  <c:v>8547.6913000000004</c:v>
                </c:pt>
                <c:pt idx="703">
                  <c:v>11326.71487</c:v>
                </c:pt>
                <c:pt idx="704">
                  <c:v>10579.710999999999</c:v>
                </c:pt>
                <c:pt idx="705">
                  <c:v>6500.2358999999997</c:v>
                </c:pt>
                <c:pt idx="706">
                  <c:v>1727.54</c:v>
                </c:pt>
                <c:pt idx="707">
                  <c:v>6781.3541999999998</c:v>
                </c:pt>
                <c:pt idx="708">
                  <c:v>9386.1612999999998</c:v>
                </c:pt>
                <c:pt idx="709">
                  <c:v>4350.5144</c:v>
                </c:pt>
                <c:pt idx="710">
                  <c:v>7046.7222000000002</c:v>
                </c:pt>
                <c:pt idx="711">
                  <c:v>2438.0551999999998</c:v>
                </c:pt>
                <c:pt idx="712">
                  <c:v>18218.161390000001</c:v>
                </c:pt>
                <c:pt idx="713">
                  <c:v>3392.3652000000002</c:v>
                </c:pt>
                <c:pt idx="714">
                  <c:v>7633.7205999999996</c:v>
                </c:pt>
                <c:pt idx="715">
                  <c:v>5245.2268999999997</c:v>
                </c:pt>
                <c:pt idx="716">
                  <c:v>6289.7548999999999</c:v>
                </c:pt>
                <c:pt idx="717">
                  <c:v>2927.0646999999999</c:v>
                </c:pt>
                <c:pt idx="718">
                  <c:v>9549.5650999999998</c:v>
                </c:pt>
                <c:pt idx="719">
                  <c:v>3875.7341000000001</c:v>
                </c:pt>
                <c:pt idx="720">
                  <c:v>14474.674999999999</c:v>
                </c:pt>
                <c:pt idx="721">
                  <c:v>2902.9065000000001</c:v>
                </c:pt>
                <c:pt idx="722">
                  <c:v>5484.4673000000003</c:v>
                </c:pt>
                <c:pt idx="723">
                  <c:v>8569.8618000000006</c:v>
                </c:pt>
                <c:pt idx="724">
                  <c:v>11554.223599999999</c:v>
                </c:pt>
                <c:pt idx="725">
                  <c:v>10928.849</c:v>
                </c:pt>
                <c:pt idx="726">
                  <c:v>4562.8420999999998</c:v>
                </c:pt>
                <c:pt idx="727">
                  <c:v>9748.9105999999992</c:v>
                </c:pt>
                <c:pt idx="728">
                  <c:v>3227.1210999999998</c:v>
                </c:pt>
                <c:pt idx="729">
                  <c:v>3471.4096</c:v>
                </c:pt>
                <c:pt idx="730">
                  <c:v>10807.4863</c:v>
                </c:pt>
                <c:pt idx="731">
                  <c:v>9048.0272999999997</c:v>
                </c:pt>
                <c:pt idx="732">
                  <c:v>18963.171920000001</c:v>
                </c:pt>
                <c:pt idx="733">
                  <c:v>4795.6567999999997</c:v>
                </c:pt>
                <c:pt idx="734">
                  <c:v>3238.4357</c:v>
                </c:pt>
                <c:pt idx="735">
                  <c:v>6770.1925000000001</c:v>
                </c:pt>
                <c:pt idx="736">
                  <c:v>4747.0528999999997</c:v>
                </c:pt>
                <c:pt idx="737">
                  <c:v>1720.3536999999999</c:v>
                </c:pt>
                <c:pt idx="738">
                  <c:v>7147.4727999999996</c:v>
                </c:pt>
                <c:pt idx="739">
                  <c:v>9377.9046999999991</c:v>
                </c:pt>
                <c:pt idx="740">
                  <c:v>14235.072</c:v>
                </c:pt>
                <c:pt idx="741">
                  <c:v>7726.8540000000003</c:v>
                </c:pt>
                <c:pt idx="742">
                  <c:v>11881.358</c:v>
                </c:pt>
                <c:pt idx="743">
                  <c:v>7740.3370000000004</c:v>
                </c:pt>
                <c:pt idx="744">
                  <c:v>6082.4049999999997</c:v>
                </c:pt>
                <c:pt idx="745">
                  <c:v>11163.567999999999</c:v>
                </c:pt>
                <c:pt idx="746">
                  <c:v>5152.134</c:v>
                </c:pt>
                <c:pt idx="747">
                  <c:v>8823.2790000000005</c:v>
                </c:pt>
                <c:pt idx="748">
                  <c:v>8520.0259999999998</c:v>
                </c:pt>
                <c:pt idx="749">
                  <c:v>7371.7719999999999</c:v>
                </c:pt>
                <c:pt idx="750">
                  <c:v>12646.207</c:v>
                </c:pt>
                <c:pt idx="751">
                  <c:v>20177.671129999999</c:v>
                </c:pt>
                <c:pt idx="752">
                  <c:v>14988.432000000001</c:v>
                </c:pt>
                <c:pt idx="753">
                  <c:v>8968.33</c:v>
                </c:pt>
                <c:pt idx="754">
                  <c:v>8027.9679999999998</c:v>
                </c:pt>
                <c:pt idx="755">
                  <c:v>8825.0859999999993</c:v>
                </c:pt>
                <c:pt idx="756">
                  <c:v>11538.421</c:v>
                </c:pt>
                <c:pt idx="757">
                  <c:v>7441.5010000000002</c:v>
                </c:pt>
                <c:pt idx="758">
                  <c:v>6571.5439999999999</c:v>
                </c:pt>
                <c:pt idx="759">
                  <c:v>5375.0379999999996</c:v>
                </c:pt>
                <c:pt idx="760">
                  <c:v>11737.848840000001</c:v>
                </c:pt>
                <c:pt idx="761">
                  <c:v>11150.78</c:v>
                </c:pt>
                <c:pt idx="762">
                  <c:v>6600.3609999999999</c:v>
                </c:pt>
                <c:pt idx="763">
                  <c:v>6311.9520000000002</c:v>
                </c:pt>
                <c:pt idx="764">
                  <c:v>7160.0940000000001</c:v>
                </c:pt>
                <c:pt idx="765">
                  <c:v>10118.424000000001</c:v>
                </c:pt>
                <c:pt idx="766">
                  <c:v>3987.9259999999999</c:v>
                </c:pt>
                <c:pt idx="767">
                  <c:v>3693.4279999999999</c:v>
                </c:pt>
                <c:pt idx="768">
                  <c:v>9630.3970000000008</c:v>
                </c:pt>
                <c:pt idx="769">
                  <c:v>4670.6400000000003</c:v>
                </c:pt>
                <c:pt idx="770">
                  <c:v>4934.7049999999999</c:v>
                </c:pt>
                <c:pt idx="771">
                  <c:v>36910.608030000003</c:v>
                </c:pt>
                <c:pt idx="772">
                  <c:v>10806.839</c:v>
                </c:pt>
                <c:pt idx="773">
                  <c:v>6875.9610000000002</c:v>
                </c:pt>
                <c:pt idx="774">
                  <c:v>10325.206</c:v>
                </c:pt>
                <c:pt idx="775">
                  <c:v>6406.4107000000004</c:v>
                </c:pt>
                <c:pt idx="776">
                  <c:v>6203.90175</c:v>
                </c:pt>
                <c:pt idx="777">
                  <c:v>12268.632250000001</c:v>
                </c:pt>
                <c:pt idx="778">
                  <c:v>4949.7587000000003</c:v>
                </c:pt>
                <c:pt idx="779">
                  <c:v>6313.759</c:v>
                </c:pt>
                <c:pt idx="780">
                  <c:v>3393.35635</c:v>
                </c:pt>
                <c:pt idx="781">
                  <c:v>3579.8287</c:v>
                </c:pt>
                <c:pt idx="782">
                  <c:v>13607.36875</c:v>
                </c:pt>
                <c:pt idx="783">
                  <c:v>5989.5236500000001</c:v>
                </c:pt>
                <c:pt idx="784">
                  <c:v>5729.0052999999998</c:v>
                </c:pt>
                <c:pt idx="785">
                  <c:v>3877.3042500000001</c:v>
                </c:pt>
                <c:pt idx="786">
                  <c:v>18157.876</c:v>
                </c:pt>
                <c:pt idx="787">
                  <c:v>6455.86265</c:v>
                </c:pt>
                <c:pt idx="788">
                  <c:v>7731.4270999999999</c:v>
                </c:pt>
                <c:pt idx="789">
                  <c:v>3981.9767999999999</c:v>
                </c:pt>
                <c:pt idx="790">
                  <c:v>4922.9159</c:v>
                </c:pt>
                <c:pt idx="791">
                  <c:v>8516.8289999999997</c:v>
                </c:pt>
                <c:pt idx="792">
                  <c:v>3537.703</c:v>
                </c:pt>
                <c:pt idx="793">
                  <c:v>9225.2564000000002</c:v>
                </c:pt>
                <c:pt idx="794">
                  <c:v>4463.2051000000001</c:v>
                </c:pt>
                <c:pt idx="795">
                  <c:v>7265.7025000000003</c:v>
                </c:pt>
                <c:pt idx="796">
                  <c:v>9715.8410000000003</c:v>
                </c:pt>
                <c:pt idx="797">
                  <c:v>12928.7911</c:v>
                </c:pt>
                <c:pt idx="798">
                  <c:v>9432.9253000000008</c:v>
                </c:pt>
                <c:pt idx="799">
                  <c:v>12265.5069</c:v>
                </c:pt>
                <c:pt idx="800">
                  <c:v>4349.4620000000004</c:v>
                </c:pt>
                <c:pt idx="801">
                  <c:v>19442.353500000001</c:v>
                </c:pt>
                <c:pt idx="802">
                  <c:v>7749.1563999999998</c:v>
                </c:pt>
                <c:pt idx="803">
                  <c:v>19144.576519999999</c:v>
                </c:pt>
                <c:pt idx="804">
                  <c:v>4889.9994999999999</c:v>
                </c:pt>
                <c:pt idx="805">
                  <c:v>10043.249</c:v>
                </c:pt>
                <c:pt idx="806">
                  <c:v>8116.2688500000004</c:v>
                </c:pt>
                <c:pt idx="807">
                  <c:v>5846.9175999999998</c:v>
                </c:pt>
                <c:pt idx="808">
                  <c:v>30284.642940000002</c:v>
                </c:pt>
                <c:pt idx="809">
                  <c:v>9411.0049999999992</c:v>
                </c:pt>
                <c:pt idx="810">
                  <c:v>11396.9002</c:v>
                </c:pt>
                <c:pt idx="811">
                  <c:v>4686.3887000000004</c:v>
                </c:pt>
                <c:pt idx="812">
                  <c:v>11881.9696</c:v>
                </c:pt>
                <c:pt idx="813">
                  <c:v>15230.324049999999</c:v>
                </c:pt>
                <c:pt idx="814">
                  <c:v>12643.3778</c:v>
                </c:pt>
                <c:pt idx="815">
                  <c:v>9304.7019</c:v>
                </c:pt>
                <c:pt idx="816">
                  <c:v>8413.4630500000003</c:v>
                </c:pt>
                <c:pt idx="817">
                  <c:v>24059.680189999999</c:v>
                </c:pt>
                <c:pt idx="818">
                  <c:v>12925.886</c:v>
                </c:pt>
                <c:pt idx="819">
                  <c:v>3056.3881000000001</c:v>
                </c:pt>
                <c:pt idx="820">
                  <c:v>11187.6567</c:v>
                </c:pt>
                <c:pt idx="821">
                  <c:v>2801.2588000000001</c:v>
                </c:pt>
                <c:pt idx="822">
                  <c:v>7256.7231000000002</c:v>
                </c:pt>
                <c:pt idx="823">
                  <c:v>4753.6368000000002</c:v>
                </c:pt>
                <c:pt idx="824">
                  <c:v>13224.057049999999</c:v>
                </c:pt>
                <c:pt idx="825">
                  <c:v>6356.2707</c:v>
                </c:pt>
                <c:pt idx="826">
                  <c:v>2566.4706999999999</c:v>
                </c:pt>
                <c:pt idx="827">
                  <c:v>7640.3091999999997</c:v>
                </c:pt>
                <c:pt idx="828">
                  <c:v>33471.971890000001</c:v>
                </c:pt>
                <c:pt idx="829">
                  <c:v>4435.0941999999995</c:v>
                </c:pt>
                <c:pt idx="830">
                  <c:v>24915.046259999999</c:v>
                </c:pt>
                <c:pt idx="831">
                  <c:v>18806.145469999999</c:v>
                </c:pt>
                <c:pt idx="832">
                  <c:v>9800.8881999999994</c:v>
                </c:pt>
                <c:pt idx="833">
                  <c:v>8527.5319999999992</c:v>
                </c:pt>
                <c:pt idx="834">
                  <c:v>4058.71245</c:v>
                </c:pt>
                <c:pt idx="835">
                  <c:v>11244.376899999999</c:v>
                </c:pt>
                <c:pt idx="836">
                  <c:v>7729.6457499999997</c:v>
                </c:pt>
                <c:pt idx="837">
                  <c:v>29186.482360000002</c:v>
                </c:pt>
                <c:pt idx="838">
                  <c:v>3500.6122999999998</c:v>
                </c:pt>
                <c:pt idx="839">
                  <c:v>8310.8391499999998</c:v>
                </c:pt>
                <c:pt idx="840">
                  <c:v>10848.1343</c:v>
                </c:pt>
                <c:pt idx="841">
                  <c:v>5031.26955</c:v>
                </c:pt>
                <c:pt idx="842">
                  <c:v>3925.7582000000002</c:v>
                </c:pt>
                <c:pt idx="843">
                  <c:v>9095.0682500000003</c:v>
                </c:pt>
                <c:pt idx="844">
                  <c:v>7261.741</c:v>
                </c:pt>
                <c:pt idx="845">
                  <c:v>6986.6970000000001</c:v>
                </c:pt>
                <c:pt idx="846">
                  <c:v>7209.4917999999998</c:v>
                </c:pt>
                <c:pt idx="847">
                  <c:v>4266.1657999999998</c:v>
                </c:pt>
                <c:pt idx="848">
                  <c:v>5584.3056999999999</c:v>
                </c:pt>
                <c:pt idx="849">
                  <c:v>8219.2039000000004</c:v>
                </c:pt>
                <c:pt idx="850">
                  <c:v>16069.08475</c:v>
                </c:pt>
                <c:pt idx="851">
                  <c:v>7160.3302999999996</c:v>
                </c:pt>
                <c:pt idx="852">
                  <c:v>14119.62</c:v>
                </c:pt>
                <c:pt idx="853">
                  <c:v>12269.68865</c:v>
                </c:pt>
                <c:pt idx="854">
                  <c:v>4564.1914500000003</c:v>
                </c:pt>
                <c:pt idx="855">
                  <c:v>25333.332839999999</c:v>
                </c:pt>
                <c:pt idx="856">
                  <c:v>4673.3922000000002</c:v>
                </c:pt>
                <c:pt idx="857">
                  <c:v>32108.662820000001</c:v>
                </c:pt>
                <c:pt idx="858">
                  <c:v>2304.0021999999999</c:v>
                </c:pt>
                <c:pt idx="859">
                  <c:v>26467.09737</c:v>
                </c:pt>
                <c:pt idx="860">
                  <c:v>3279.8685500000001</c:v>
                </c:pt>
                <c:pt idx="861">
                  <c:v>7144.86265</c:v>
                </c:pt>
                <c:pt idx="862">
                  <c:v>4433.3877000000002</c:v>
                </c:pt>
                <c:pt idx="863">
                  <c:v>4438.2633999999998</c:v>
                </c:pt>
                <c:pt idx="864">
                  <c:v>26018.950519999999</c:v>
                </c:pt>
                <c:pt idx="865">
                  <c:v>22493.659640000002</c:v>
                </c:pt>
                <c:pt idx="866">
                  <c:v>8978.1851000000006</c:v>
                </c:pt>
                <c:pt idx="867">
                  <c:v>12096.6512</c:v>
                </c:pt>
                <c:pt idx="868">
                  <c:v>15019.760050000001</c:v>
                </c:pt>
                <c:pt idx="869">
                  <c:v>10493.9458</c:v>
                </c:pt>
                <c:pt idx="870">
                  <c:v>8347.1643000000004</c:v>
                </c:pt>
                <c:pt idx="871">
                  <c:v>5836.5204000000003</c:v>
                </c:pt>
                <c:pt idx="872">
                  <c:v>6338.0756000000001</c:v>
                </c:pt>
                <c:pt idx="873">
                  <c:v>5124.1886999999997</c:v>
                </c:pt>
                <c:pt idx="874">
                  <c:v>6457.8433999999997</c:v>
                </c:pt>
                <c:pt idx="875">
                  <c:v>4433.9159</c:v>
                </c:pt>
                <c:pt idx="876">
                  <c:v>5327.4002499999997</c:v>
                </c:pt>
                <c:pt idx="877">
                  <c:v>8733.2292500000003</c:v>
                </c:pt>
                <c:pt idx="878">
                  <c:v>23563.016179999999</c:v>
                </c:pt>
                <c:pt idx="879">
                  <c:v>4058.1161000000002</c:v>
                </c:pt>
                <c:pt idx="880">
                  <c:v>7162.0122000000001</c:v>
                </c:pt>
                <c:pt idx="881">
                  <c:v>8515.7587000000003</c:v>
                </c:pt>
                <c:pt idx="882">
                  <c:v>10370.912549999999</c:v>
                </c:pt>
                <c:pt idx="883">
                  <c:v>4189.1130999999996</c:v>
                </c:pt>
                <c:pt idx="884">
                  <c:v>4340.4408999999996</c:v>
                </c:pt>
                <c:pt idx="885">
                  <c:v>5261.4694499999996</c:v>
                </c:pt>
                <c:pt idx="886">
                  <c:v>7201.7008500000002</c:v>
                </c:pt>
                <c:pt idx="887">
                  <c:v>12629.1656</c:v>
                </c:pt>
                <c:pt idx="888">
                  <c:v>38711</c:v>
                </c:pt>
                <c:pt idx="889">
                  <c:v>47496.494449999998</c:v>
                </c:pt>
                <c:pt idx="890">
                  <c:v>34303.167200000004</c:v>
                </c:pt>
                <c:pt idx="891">
                  <c:v>39836.519</c:v>
                </c:pt>
                <c:pt idx="892">
                  <c:v>47291.055</c:v>
                </c:pt>
                <c:pt idx="893">
                  <c:v>18972.494999999999</c:v>
                </c:pt>
                <c:pt idx="894">
                  <c:v>20984.0936</c:v>
                </c:pt>
                <c:pt idx="895">
                  <c:v>38511.628299999997</c:v>
                </c:pt>
                <c:pt idx="896">
                  <c:v>47305.305</c:v>
                </c:pt>
                <c:pt idx="897">
                  <c:v>44260.749900000003</c:v>
                </c:pt>
                <c:pt idx="898">
                  <c:v>42856.838000000003</c:v>
                </c:pt>
                <c:pt idx="899">
                  <c:v>42112.2356</c:v>
                </c:pt>
                <c:pt idx="900">
                  <c:v>42760.502200000003</c:v>
                </c:pt>
                <c:pt idx="901">
                  <c:v>36085.218999999997</c:v>
                </c:pt>
                <c:pt idx="902">
                  <c:v>23807.240600000001</c:v>
                </c:pt>
                <c:pt idx="903">
                  <c:v>45702.022349999999</c:v>
                </c:pt>
                <c:pt idx="904">
                  <c:v>39241.442000000003</c:v>
                </c:pt>
                <c:pt idx="905">
                  <c:v>23306.546999999999</c:v>
                </c:pt>
                <c:pt idx="906">
                  <c:v>24667.419000000002</c:v>
                </c:pt>
                <c:pt idx="907">
                  <c:v>42560.430399999997</c:v>
                </c:pt>
                <c:pt idx="908">
                  <c:v>40003.332249999999</c:v>
                </c:pt>
                <c:pt idx="909">
                  <c:v>46200.985099999998</c:v>
                </c:pt>
                <c:pt idx="910">
                  <c:v>40103.89</c:v>
                </c:pt>
                <c:pt idx="911">
                  <c:v>44585.455869999998</c:v>
                </c:pt>
                <c:pt idx="912">
                  <c:v>43813.866099999999</c:v>
                </c:pt>
                <c:pt idx="913">
                  <c:v>36021.011200000001</c:v>
                </c:pt>
                <c:pt idx="914">
                  <c:v>46113.510999999999</c:v>
                </c:pt>
                <c:pt idx="915">
                  <c:v>44202.653599999998</c:v>
                </c:pt>
                <c:pt idx="916">
                  <c:v>47462.894</c:v>
                </c:pt>
                <c:pt idx="917">
                  <c:v>38998.546000000002</c:v>
                </c:pt>
                <c:pt idx="918">
                  <c:v>37484.4493</c:v>
                </c:pt>
                <c:pt idx="919">
                  <c:v>44641.197399999997</c:v>
                </c:pt>
                <c:pt idx="920">
                  <c:v>36124.573700000001</c:v>
                </c:pt>
                <c:pt idx="921">
                  <c:v>22478.6</c:v>
                </c:pt>
                <c:pt idx="922">
                  <c:v>38415.474000000002</c:v>
                </c:pt>
                <c:pt idx="923">
                  <c:v>47269.853999999999</c:v>
                </c:pt>
                <c:pt idx="924">
                  <c:v>49577.662400000001</c:v>
                </c:pt>
                <c:pt idx="925">
                  <c:v>24535.698550000001</c:v>
                </c:pt>
                <c:pt idx="926">
                  <c:v>38344.565999999999</c:v>
                </c:pt>
                <c:pt idx="927">
                  <c:v>36397.576000000001</c:v>
                </c:pt>
                <c:pt idx="928">
                  <c:v>43896.376300000004</c:v>
                </c:pt>
                <c:pt idx="929">
                  <c:v>30184.936699999998</c:v>
                </c:pt>
                <c:pt idx="930">
                  <c:v>30942.191800000001</c:v>
                </c:pt>
                <c:pt idx="931">
                  <c:v>20745.989099999999</c:v>
                </c:pt>
                <c:pt idx="932">
                  <c:v>40720.551050000002</c:v>
                </c:pt>
                <c:pt idx="933">
                  <c:v>43753.337050000002</c:v>
                </c:pt>
                <c:pt idx="934">
                  <c:v>46151.124499999998</c:v>
                </c:pt>
                <c:pt idx="935">
                  <c:v>48549.178350000002</c:v>
                </c:pt>
                <c:pt idx="936">
                  <c:v>38746.355100000001</c:v>
                </c:pt>
                <c:pt idx="937">
                  <c:v>42124.515299999999</c:v>
                </c:pt>
                <c:pt idx="938">
                  <c:v>25382.296999999999</c:v>
                </c:pt>
                <c:pt idx="939">
                  <c:v>39983.425949999997</c:v>
                </c:pt>
                <c:pt idx="940">
                  <c:v>32787.458590000002</c:v>
                </c:pt>
                <c:pt idx="941">
                  <c:v>46130.5265</c:v>
                </c:pt>
                <c:pt idx="942">
                  <c:v>40932.429499999998</c:v>
                </c:pt>
                <c:pt idx="943">
                  <c:v>36189.101699999999</c:v>
                </c:pt>
                <c:pt idx="944">
                  <c:v>39597.407200000001</c:v>
                </c:pt>
                <c:pt idx="945">
                  <c:v>46255.112500000003</c:v>
                </c:pt>
                <c:pt idx="946">
                  <c:v>19933.457999999999</c:v>
                </c:pt>
                <c:pt idx="947">
                  <c:v>19199.944</c:v>
                </c:pt>
                <c:pt idx="948">
                  <c:v>24915.220850000002</c:v>
                </c:pt>
                <c:pt idx="949">
                  <c:v>35595.589800000002</c:v>
                </c:pt>
                <c:pt idx="950">
                  <c:v>25309.489000000001</c:v>
                </c:pt>
                <c:pt idx="951">
                  <c:v>41949.244100000004</c:v>
                </c:pt>
                <c:pt idx="952">
                  <c:v>24180.933499999999</c:v>
                </c:pt>
                <c:pt idx="953">
                  <c:v>46661.4424</c:v>
                </c:pt>
                <c:pt idx="954">
                  <c:v>40941.285400000001</c:v>
                </c:pt>
                <c:pt idx="955">
                  <c:v>37465.34375</c:v>
                </c:pt>
                <c:pt idx="956">
                  <c:v>18223.4512</c:v>
                </c:pt>
                <c:pt idx="957">
                  <c:v>60021.398970000002</c:v>
                </c:pt>
                <c:pt idx="958">
                  <c:v>46718.163249999998</c:v>
                </c:pt>
                <c:pt idx="959">
                  <c:v>4449.4620000000004</c:v>
                </c:pt>
                <c:pt idx="960">
                  <c:v>14001.1338</c:v>
                </c:pt>
                <c:pt idx="961">
                  <c:v>27322.73386</c:v>
                </c:pt>
                <c:pt idx="962">
                  <c:v>5138.2566999999999</c:v>
                </c:pt>
                <c:pt idx="963">
                  <c:v>19749.383379999999</c:v>
                </c:pt>
                <c:pt idx="964">
                  <c:v>11987.1682</c:v>
                </c:pt>
                <c:pt idx="965">
                  <c:v>14001.286700000001</c:v>
                </c:pt>
                <c:pt idx="966">
                  <c:v>20462.997660000001</c:v>
                </c:pt>
                <c:pt idx="967">
                  <c:v>25992.821039999999</c:v>
                </c:pt>
                <c:pt idx="968">
                  <c:v>6184.2993999999999</c:v>
                </c:pt>
                <c:pt idx="969">
                  <c:v>8944.1151000000009</c:v>
                </c:pt>
                <c:pt idx="970">
                  <c:v>13919.822899999999</c:v>
                </c:pt>
                <c:pt idx="971">
                  <c:v>7682.67</c:v>
                </c:pt>
                <c:pt idx="972">
                  <c:v>10381.4787</c:v>
                </c:pt>
                <c:pt idx="973">
                  <c:v>16085.127500000001</c:v>
                </c:pt>
                <c:pt idx="974">
                  <c:v>6435.6237000000001</c:v>
                </c:pt>
                <c:pt idx="975">
                  <c:v>4837.5823</c:v>
                </c:pt>
                <c:pt idx="976">
                  <c:v>12485.8009</c:v>
                </c:pt>
                <c:pt idx="977">
                  <c:v>10560.4917</c:v>
                </c:pt>
                <c:pt idx="978">
                  <c:v>5934.3797999999997</c:v>
                </c:pt>
                <c:pt idx="979">
                  <c:v>10702.642400000001</c:v>
                </c:pt>
                <c:pt idx="980">
                  <c:v>15161.5344</c:v>
                </c:pt>
                <c:pt idx="981">
                  <c:v>7281.5056000000004</c:v>
                </c:pt>
                <c:pt idx="982">
                  <c:v>15612.19335</c:v>
                </c:pt>
                <c:pt idx="983">
                  <c:v>8059.6791000000003</c:v>
                </c:pt>
                <c:pt idx="984">
                  <c:v>8606.2173999999995</c:v>
                </c:pt>
                <c:pt idx="985">
                  <c:v>11741.726000000001</c:v>
                </c:pt>
                <c:pt idx="986">
                  <c:v>12105.32</c:v>
                </c:pt>
                <c:pt idx="987">
                  <c:v>11488.31695</c:v>
                </c:pt>
                <c:pt idx="988">
                  <c:v>10115.00885</c:v>
                </c:pt>
                <c:pt idx="989">
                  <c:v>6334.3435499999996</c:v>
                </c:pt>
                <c:pt idx="990">
                  <c:v>6128.79745</c:v>
                </c:pt>
                <c:pt idx="991">
                  <c:v>8538.28845</c:v>
                </c:pt>
                <c:pt idx="992">
                  <c:v>5325.6509999999998</c:v>
                </c:pt>
                <c:pt idx="993">
                  <c:v>5253.5240000000003</c:v>
                </c:pt>
                <c:pt idx="994">
                  <c:v>7196.8670000000002</c:v>
                </c:pt>
                <c:pt idx="995">
                  <c:v>4260.7439999999997</c:v>
                </c:pt>
                <c:pt idx="996">
                  <c:v>13047.332350000001</c:v>
                </c:pt>
                <c:pt idx="997">
                  <c:v>14590.63205</c:v>
                </c:pt>
                <c:pt idx="998">
                  <c:v>3906.127</c:v>
                </c:pt>
                <c:pt idx="999">
                  <c:v>6746.7425000000003</c:v>
                </c:pt>
                <c:pt idx="1000">
                  <c:v>9620.3307000000004</c:v>
                </c:pt>
                <c:pt idx="1001">
                  <c:v>13430.264999999999</c:v>
                </c:pt>
                <c:pt idx="1002">
                  <c:v>3481.8679999999999</c:v>
                </c:pt>
                <c:pt idx="1003">
                  <c:v>16455.707849999999</c:v>
                </c:pt>
                <c:pt idx="1004">
                  <c:v>4618.0798999999997</c:v>
                </c:pt>
                <c:pt idx="1005">
                  <c:v>8522.0030000000006</c:v>
                </c:pt>
                <c:pt idx="1006">
                  <c:v>10269.459999999999</c:v>
                </c:pt>
                <c:pt idx="1007">
                  <c:v>18804.752400000001</c:v>
                </c:pt>
                <c:pt idx="1008">
                  <c:v>5926.8459999999995</c:v>
                </c:pt>
                <c:pt idx="1009">
                  <c:v>15555.188749999999</c:v>
                </c:pt>
                <c:pt idx="1010">
                  <c:v>9563.0290000000005</c:v>
                </c:pt>
                <c:pt idx="1011">
                  <c:v>6796.8632500000003</c:v>
                </c:pt>
                <c:pt idx="1012">
                  <c:v>5972.3779999999997</c:v>
                </c:pt>
                <c:pt idx="1013">
                  <c:v>6196.4480000000003</c:v>
                </c:pt>
                <c:pt idx="1014">
                  <c:v>6748.5911999999998</c:v>
                </c:pt>
                <c:pt idx="1015">
                  <c:v>4466.6214</c:v>
                </c:pt>
                <c:pt idx="1016">
                  <c:v>10141.136200000001</c:v>
                </c:pt>
                <c:pt idx="1017">
                  <c:v>12363.547</c:v>
                </c:pt>
                <c:pt idx="1018">
                  <c:v>10264.4421</c:v>
                </c:pt>
                <c:pt idx="1019">
                  <c:v>6113.2310500000003</c:v>
                </c:pt>
                <c:pt idx="1020">
                  <c:v>11264.540999999999</c:v>
                </c:pt>
                <c:pt idx="1021">
                  <c:v>4234.9269999999997</c:v>
                </c:pt>
                <c:pt idx="1022">
                  <c:v>14007.222</c:v>
                </c:pt>
                <c:pt idx="1023">
                  <c:v>5428.7277000000004</c:v>
                </c:pt>
                <c:pt idx="1024">
                  <c:v>27941.28758</c:v>
                </c:pt>
                <c:pt idx="1025">
                  <c:v>6414.1779999999999</c:v>
                </c:pt>
                <c:pt idx="1026">
                  <c:v>9414.92</c:v>
                </c:pt>
                <c:pt idx="1027">
                  <c:v>6360.9935999999998</c:v>
                </c:pt>
                <c:pt idx="1028">
                  <c:v>3597.596</c:v>
                </c:pt>
                <c:pt idx="1029">
                  <c:v>7151.0919999999996</c:v>
                </c:pt>
                <c:pt idx="1030">
                  <c:v>3443.0639999999999</c:v>
                </c:pt>
                <c:pt idx="1031">
                  <c:v>4661.2863500000003</c:v>
                </c:pt>
                <c:pt idx="1032">
                  <c:v>4846.9201499999999</c:v>
                </c:pt>
                <c:pt idx="1033">
                  <c:v>15170.069</c:v>
                </c:pt>
                <c:pt idx="1034">
                  <c:v>14382.709049999999</c:v>
                </c:pt>
                <c:pt idx="1035">
                  <c:v>9704.6680500000002</c:v>
                </c:pt>
                <c:pt idx="1036">
                  <c:v>8410.0468500000006</c:v>
                </c:pt>
                <c:pt idx="1037">
                  <c:v>7418.5219999999999</c:v>
                </c:pt>
                <c:pt idx="1038">
                  <c:v>6551.7501000000002</c:v>
                </c:pt>
                <c:pt idx="1039">
                  <c:v>12495.290849999999</c:v>
                </c:pt>
                <c:pt idx="1040">
                  <c:v>6548.1950500000003</c:v>
                </c:pt>
                <c:pt idx="1041">
                  <c:v>3591.48</c:v>
                </c:pt>
                <c:pt idx="1042">
                  <c:v>11253.421</c:v>
                </c:pt>
                <c:pt idx="1043">
                  <c:v>5312.1698500000002</c:v>
                </c:pt>
                <c:pt idx="1044">
                  <c:v>11085.586799999999</c:v>
                </c:pt>
                <c:pt idx="1045">
                  <c:v>7954.5169999999998</c:v>
                </c:pt>
                <c:pt idx="1046">
                  <c:v>11289.10925</c:v>
                </c:pt>
                <c:pt idx="1047">
                  <c:v>18838.703659999999</c:v>
                </c:pt>
                <c:pt idx="1048">
                  <c:v>7537.1638999999996</c:v>
                </c:pt>
                <c:pt idx="1049">
                  <c:v>9101.7980000000007</c:v>
                </c:pt>
                <c:pt idx="1050">
                  <c:v>11436.738149999999</c:v>
                </c:pt>
                <c:pt idx="1051">
                  <c:v>30063.580549999999</c:v>
                </c:pt>
                <c:pt idx="1052">
                  <c:v>8615.2999999999993</c:v>
                </c:pt>
                <c:pt idx="1053">
                  <c:v>9301.8935500000007</c:v>
                </c:pt>
                <c:pt idx="1054">
                  <c:v>5425.0233500000004</c:v>
                </c:pt>
                <c:pt idx="1055">
                  <c:v>11411.684999999999</c:v>
                </c:pt>
                <c:pt idx="1056">
                  <c:v>10600.5483</c:v>
                </c:pt>
                <c:pt idx="1057">
                  <c:v>4687.7969999999996</c:v>
                </c:pt>
                <c:pt idx="1058">
                  <c:v>4504.6624000000002</c:v>
                </c:pt>
                <c:pt idx="1059">
                  <c:v>6799.4579999999996</c:v>
                </c:pt>
                <c:pt idx="1060">
                  <c:v>11033.661700000001</c:v>
                </c:pt>
                <c:pt idx="1061">
                  <c:v>10407.085849999999</c:v>
                </c:pt>
                <c:pt idx="1062">
                  <c:v>4830.63</c:v>
                </c:pt>
                <c:pt idx="1063">
                  <c:v>8162.7162500000004</c:v>
                </c:pt>
                <c:pt idx="1064">
                  <c:v>24671.663339999999</c:v>
                </c:pt>
                <c:pt idx="1065">
                  <c:v>10977.2063</c:v>
                </c:pt>
                <c:pt idx="1066">
                  <c:v>10736.87075</c:v>
                </c:pt>
                <c:pt idx="1067">
                  <c:v>12592.5345</c:v>
                </c:pt>
                <c:pt idx="1068">
                  <c:v>7512.2669999999998</c:v>
                </c:pt>
                <c:pt idx="1069">
                  <c:v>17942.106</c:v>
                </c:pt>
                <c:pt idx="1070">
                  <c:v>11552.904</c:v>
                </c:pt>
                <c:pt idx="1071">
                  <c:v>40182.245999999999</c:v>
                </c:pt>
                <c:pt idx="1072">
                  <c:v>12949.1554</c:v>
                </c:pt>
                <c:pt idx="1073">
                  <c:v>6666.2430000000004</c:v>
                </c:pt>
                <c:pt idx="1074">
                  <c:v>14394.398150000001</c:v>
                </c:pt>
                <c:pt idx="1075">
                  <c:v>17128.426080000001</c:v>
                </c:pt>
                <c:pt idx="1076">
                  <c:v>6653.7885999999999</c:v>
                </c:pt>
                <c:pt idx="1077">
                  <c:v>4877.9810500000003</c:v>
                </c:pt>
                <c:pt idx="1078">
                  <c:v>7243.8136000000004</c:v>
                </c:pt>
                <c:pt idx="1079">
                  <c:v>10096.969999999999</c:v>
                </c:pt>
                <c:pt idx="1080">
                  <c:v>8596.8277999999991</c:v>
                </c:pt>
                <c:pt idx="1081">
                  <c:v>4915.0598499999996</c:v>
                </c:pt>
                <c:pt idx="1082">
                  <c:v>36580.282160000002</c:v>
                </c:pt>
                <c:pt idx="1083">
                  <c:v>5708.8670000000002</c:v>
                </c:pt>
                <c:pt idx="1084">
                  <c:v>11299.343000000001</c:v>
                </c:pt>
                <c:pt idx="1085">
                  <c:v>4561.1885000000002</c:v>
                </c:pt>
                <c:pt idx="1086">
                  <c:v>9222.4025999999994</c:v>
                </c:pt>
                <c:pt idx="1087">
                  <c:v>11015.1747</c:v>
                </c:pt>
                <c:pt idx="1088">
                  <c:v>6059.1729999999998</c:v>
                </c:pt>
                <c:pt idx="1089">
                  <c:v>15828.82173</c:v>
                </c:pt>
                <c:pt idx="1090">
                  <c:v>14478.33015</c:v>
                </c:pt>
                <c:pt idx="1091">
                  <c:v>21472.478800000001</c:v>
                </c:pt>
                <c:pt idx="1092">
                  <c:v>19496.71917</c:v>
                </c:pt>
                <c:pt idx="1093">
                  <c:v>1837.2370000000001</c:v>
                </c:pt>
                <c:pt idx="1094">
                  <c:v>6272.4772000000003</c:v>
                </c:pt>
                <c:pt idx="1095">
                  <c:v>23244.790199999999</c:v>
                </c:pt>
                <c:pt idx="1096">
                  <c:v>30166.618170000002</c:v>
                </c:pt>
                <c:pt idx="1097">
                  <c:v>17663.144199999999</c:v>
                </c:pt>
                <c:pt idx="1098">
                  <c:v>21098.554049999999</c:v>
                </c:pt>
                <c:pt idx="1099">
                  <c:v>10942.13205</c:v>
                </c:pt>
                <c:pt idx="1100">
                  <c:v>6686.4313000000002</c:v>
                </c:pt>
                <c:pt idx="1101">
                  <c:v>27375.904780000001</c:v>
                </c:pt>
                <c:pt idx="1102">
                  <c:v>5125.2156999999997</c:v>
                </c:pt>
                <c:pt idx="1103">
                  <c:v>4827.9049500000001</c:v>
                </c:pt>
                <c:pt idx="1104">
                  <c:v>4005.4225000000001</c:v>
                </c:pt>
                <c:pt idx="1105">
                  <c:v>6710.1918999999998</c:v>
                </c:pt>
                <c:pt idx="1106">
                  <c:v>19444.265800000001</c:v>
                </c:pt>
                <c:pt idx="1107">
                  <c:v>5354.0746499999996</c:v>
                </c:pt>
                <c:pt idx="1108">
                  <c:v>1832.0940000000001</c:v>
                </c:pt>
                <c:pt idx="1109">
                  <c:v>11520.099850000001</c:v>
                </c:pt>
                <c:pt idx="1110">
                  <c:v>24869.836800000001</c:v>
                </c:pt>
                <c:pt idx="1111">
                  <c:v>17179.522000000001</c:v>
                </c:pt>
                <c:pt idx="1112">
                  <c:v>2803.69785</c:v>
                </c:pt>
                <c:pt idx="1113">
                  <c:v>9855.1314000000002</c:v>
                </c:pt>
                <c:pt idx="1114">
                  <c:v>24873.384900000001</c:v>
                </c:pt>
                <c:pt idx="1115">
                  <c:v>3561.8888999999999</c:v>
                </c:pt>
                <c:pt idx="1116">
                  <c:v>3180.5101</c:v>
                </c:pt>
                <c:pt idx="1117">
                  <c:v>8017.0611500000005</c:v>
                </c:pt>
                <c:pt idx="1118">
                  <c:v>21659.930100000001</c:v>
                </c:pt>
                <c:pt idx="1119">
                  <c:v>8302.5356499999998</c:v>
                </c:pt>
                <c:pt idx="1120">
                  <c:v>8539.6710000000003</c:v>
                </c:pt>
                <c:pt idx="1121">
                  <c:v>6652.5288</c:v>
                </c:pt>
                <c:pt idx="1122">
                  <c:v>19594.809649999999</c:v>
                </c:pt>
                <c:pt idx="1123">
                  <c:v>5080.0959999999995</c:v>
                </c:pt>
                <c:pt idx="1124">
                  <c:v>18608.261999999999</c:v>
                </c:pt>
                <c:pt idx="1125">
                  <c:v>9788.8659000000007</c:v>
                </c:pt>
                <c:pt idx="1126">
                  <c:v>4906.4096499999996</c:v>
                </c:pt>
                <c:pt idx="1127">
                  <c:v>4032.2406999999998</c:v>
                </c:pt>
                <c:pt idx="1128">
                  <c:v>23288.928400000001</c:v>
                </c:pt>
                <c:pt idx="1129">
                  <c:v>2201.0971</c:v>
                </c:pt>
                <c:pt idx="1130">
                  <c:v>12475.3513</c:v>
                </c:pt>
                <c:pt idx="1131">
                  <c:v>4931.6469999999999</c:v>
                </c:pt>
                <c:pt idx="1132">
                  <c:v>8211.1002000000008</c:v>
                </c:pt>
                <c:pt idx="1133">
                  <c:v>22218.1149</c:v>
                </c:pt>
                <c:pt idx="1134">
                  <c:v>3077.0954999999999</c:v>
                </c:pt>
                <c:pt idx="1135">
                  <c:v>3847.674</c:v>
                </c:pt>
                <c:pt idx="1136">
                  <c:v>9193.8384999999998</c:v>
                </c:pt>
                <c:pt idx="1137">
                  <c:v>17626.239509999999</c:v>
                </c:pt>
                <c:pt idx="1138">
                  <c:v>3861.2096499999998</c:v>
                </c:pt>
                <c:pt idx="1139">
                  <c:v>8428.0692999999992</c:v>
                </c:pt>
                <c:pt idx="1140">
                  <c:v>15359.104499999999</c:v>
                </c:pt>
                <c:pt idx="1141">
                  <c:v>6753.0379999999996</c:v>
                </c:pt>
                <c:pt idx="1142">
                  <c:v>9182.17</c:v>
                </c:pt>
                <c:pt idx="1143">
                  <c:v>7173.35995</c:v>
                </c:pt>
                <c:pt idx="1144">
                  <c:v>2709.1118999999999</c:v>
                </c:pt>
                <c:pt idx="1145">
                  <c:v>8252.2842999999993</c:v>
                </c:pt>
                <c:pt idx="1146">
                  <c:v>22192.437109999999</c:v>
                </c:pt>
                <c:pt idx="1147">
                  <c:v>10156.7832</c:v>
                </c:pt>
                <c:pt idx="1148">
                  <c:v>4766.0219999999999</c:v>
                </c:pt>
                <c:pt idx="1149">
                  <c:v>26236.579969999999</c:v>
                </c:pt>
                <c:pt idx="1150">
                  <c:v>10107.220600000001</c:v>
                </c:pt>
                <c:pt idx="1151">
                  <c:v>9566.9909000000007</c:v>
                </c:pt>
                <c:pt idx="1152">
                  <c:v>13112.604799999999</c:v>
                </c:pt>
                <c:pt idx="1153">
                  <c:v>16657.71745</c:v>
                </c:pt>
                <c:pt idx="1154">
                  <c:v>19361.998800000001</c:v>
                </c:pt>
                <c:pt idx="1155">
                  <c:v>10065.413</c:v>
                </c:pt>
                <c:pt idx="1156">
                  <c:v>3484.3310000000001</c:v>
                </c:pt>
                <c:pt idx="1157">
                  <c:v>8604.4836500000001</c:v>
                </c:pt>
                <c:pt idx="1158">
                  <c:v>7985.8149999999996</c:v>
                </c:pt>
                <c:pt idx="1159">
                  <c:v>6933.2422500000002</c:v>
                </c:pt>
                <c:pt idx="1160">
                  <c:v>18259.216</c:v>
                </c:pt>
                <c:pt idx="1161">
                  <c:v>5209.5788499999999</c:v>
                </c:pt>
                <c:pt idx="1162">
                  <c:v>4719.52405</c:v>
                </c:pt>
                <c:pt idx="1163">
                  <c:v>2103.08</c:v>
                </c:pt>
                <c:pt idx="1164">
                  <c:v>11013.7119</c:v>
                </c:pt>
                <c:pt idx="1165">
                  <c:v>4428.8878500000001</c:v>
                </c:pt>
                <c:pt idx="1166">
                  <c:v>6117.4944999999998</c:v>
                </c:pt>
                <c:pt idx="1167">
                  <c:v>4719.7365499999996</c:v>
                </c:pt>
                <c:pt idx="1168">
                  <c:v>6402.2913500000004</c:v>
                </c:pt>
                <c:pt idx="1169">
                  <c:v>11729.6795</c:v>
                </c:pt>
                <c:pt idx="1170">
                  <c:v>24106.912550000001</c:v>
                </c:pt>
                <c:pt idx="1171">
                  <c:v>4391.652</c:v>
                </c:pt>
                <c:pt idx="1172">
                  <c:v>8891.1394999999993</c:v>
                </c:pt>
                <c:pt idx="1173">
                  <c:v>19798.054550000001</c:v>
                </c:pt>
                <c:pt idx="1174">
                  <c:v>5257.5079500000002</c:v>
                </c:pt>
                <c:pt idx="1175">
                  <c:v>2913.569</c:v>
                </c:pt>
                <c:pt idx="1176">
                  <c:v>12032.325999999999</c:v>
                </c:pt>
                <c:pt idx="1177">
                  <c:v>8965.7957499999993</c:v>
                </c:pt>
                <c:pt idx="1178">
                  <c:v>9500.5730500000009</c:v>
                </c:pt>
                <c:pt idx="1179">
                  <c:v>23967.38305</c:v>
                </c:pt>
                <c:pt idx="1180">
                  <c:v>3378.91</c:v>
                </c:pt>
                <c:pt idx="1181">
                  <c:v>16420.494549999999</c:v>
                </c:pt>
                <c:pt idx="1182">
                  <c:v>7986.4752500000004</c:v>
                </c:pt>
                <c:pt idx="1183">
                  <c:v>17361.766100000001</c:v>
                </c:pt>
                <c:pt idx="1184">
                  <c:v>8627.5411000000004</c:v>
                </c:pt>
                <c:pt idx="1185">
                  <c:v>23241.47453</c:v>
                </c:pt>
                <c:pt idx="1186">
                  <c:v>18767.737700000001</c:v>
                </c:pt>
                <c:pt idx="1187">
                  <c:v>2709.24395</c:v>
                </c:pt>
                <c:pt idx="1188">
                  <c:v>1711.0268000000001</c:v>
                </c:pt>
                <c:pt idx="1189">
                  <c:v>21677.283449999999</c:v>
                </c:pt>
                <c:pt idx="1190">
                  <c:v>12094.477999999999</c:v>
                </c:pt>
                <c:pt idx="1191">
                  <c:v>21880.82</c:v>
                </c:pt>
                <c:pt idx="1192">
                  <c:v>3594.17085</c:v>
                </c:pt>
                <c:pt idx="1193">
                  <c:v>14349.8544</c:v>
                </c:pt>
                <c:pt idx="1194">
                  <c:v>11884.048580000001</c:v>
                </c:pt>
                <c:pt idx="1195">
                  <c:v>5855.9025000000001</c:v>
                </c:pt>
                <c:pt idx="1196">
                  <c:v>16776.304049999999</c:v>
                </c:pt>
                <c:pt idx="1197">
                  <c:v>8605.3615000000009</c:v>
                </c:pt>
                <c:pt idx="1198">
                  <c:v>5693.4305000000004</c:v>
                </c:pt>
                <c:pt idx="1199">
                  <c:v>8582.3022999999994</c:v>
                </c:pt>
                <c:pt idx="1200">
                  <c:v>10791.96</c:v>
                </c:pt>
                <c:pt idx="1201">
                  <c:v>7228.2156500000001</c:v>
                </c:pt>
                <c:pt idx="1202">
                  <c:v>14426.073850000001</c:v>
                </c:pt>
                <c:pt idx="1203">
                  <c:v>4529.4769999999999</c:v>
                </c:pt>
                <c:pt idx="1204">
                  <c:v>23887.662700000001</c:v>
                </c:pt>
                <c:pt idx="1205">
                  <c:v>8603.8233999999993</c:v>
                </c:pt>
                <c:pt idx="1206">
                  <c:v>13725.47184</c:v>
                </c:pt>
                <c:pt idx="1207">
                  <c:v>6198.7518</c:v>
                </c:pt>
                <c:pt idx="1208">
                  <c:v>4718.2035500000002</c:v>
                </c:pt>
                <c:pt idx="1209">
                  <c:v>6593.5083000000004</c:v>
                </c:pt>
                <c:pt idx="1210">
                  <c:v>6858.4795999999997</c:v>
                </c:pt>
                <c:pt idx="1211">
                  <c:v>12479.70895</c:v>
                </c:pt>
                <c:pt idx="1212">
                  <c:v>6985.50695</c:v>
                </c:pt>
                <c:pt idx="1213">
                  <c:v>4296.2712000000001</c:v>
                </c:pt>
                <c:pt idx="1214">
                  <c:v>5615.3689999999997</c:v>
                </c:pt>
                <c:pt idx="1215">
                  <c:v>7133.9025000000001</c:v>
                </c:pt>
                <c:pt idx="1216">
                  <c:v>1964.78</c:v>
                </c:pt>
                <c:pt idx="1217">
                  <c:v>3208.7869999999998</c:v>
                </c:pt>
                <c:pt idx="1218">
                  <c:v>21259.377949999998</c:v>
                </c:pt>
                <c:pt idx="1219">
                  <c:v>18765.87545</c:v>
                </c:pt>
                <c:pt idx="1220">
                  <c:v>22395.74424</c:v>
                </c:pt>
                <c:pt idx="1221">
                  <c:v>12629.896699999999</c:v>
                </c:pt>
                <c:pt idx="1222">
                  <c:v>16577.779500000001</c:v>
                </c:pt>
                <c:pt idx="1223">
                  <c:v>21223.675800000001</c:v>
                </c:pt>
                <c:pt idx="1224">
                  <c:v>2483.7359999999999</c:v>
                </c:pt>
                <c:pt idx="1225">
                  <c:v>25081.76784</c:v>
                </c:pt>
                <c:pt idx="1226">
                  <c:v>19515.5416</c:v>
                </c:pt>
                <c:pt idx="1227">
                  <c:v>1607.5101</c:v>
                </c:pt>
                <c:pt idx="1228">
                  <c:v>4185.0978999999998</c:v>
                </c:pt>
                <c:pt idx="1229">
                  <c:v>27037.914100000002</c:v>
                </c:pt>
                <c:pt idx="1230">
                  <c:v>11833.782300000001</c:v>
                </c:pt>
                <c:pt idx="1231">
                  <c:v>21195.817999999999</c:v>
                </c:pt>
                <c:pt idx="1232">
                  <c:v>5966.8873999999996</c:v>
                </c:pt>
                <c:pt idx="1233">
                  <c:v>1121.8739</c:v>
                </c:pt>
                <c:pt idx="1234">
                  <c:v>27117.993780000001</c:v>
                </c:pt>
                <c:pt idx="1235">
                  <c:v>26125.674770000001</c:v>
                </c:pt>
                <c:pt idx="1236">
                  <c:v>26926.5144</c:v>
                </c:pt>
                <c:pt idx="1237">
                  <c:v>1515.3449000000001</c:v>
                </c:pt>
                <c:pt idx="1238">
                  <c:v>21984.47061</c:v>
                </c:pt>
                <c:pt idx="1239">
                  <c:v>2395.17155</c:v>
                </c:pt>
                <c:pt idx="1240">
                  <c:v>14451.835150000001</c:v>
                </c:pt>
                <c:pt idx="1241">
                  <c:v>1625.4337499999999</c:v>
                </c:pt>
                <c:pt idx="1242">
                  <c:v>2302.3000000000002</c:v>
                </c:pt>
                <c:pt idx="1243">
                  <c:v>14711.7438</c:v>
                </c:pt>
                <c:pt idx="1244">
                  <c:v>22412.648499999999</c:v>
                </c:pt>
                <c:pt idx="1245">
                  <c:v>15820.699000000001</c:v>
                </c:pt>
                <c:pt idx="1246">
                  <c:v>1705.6244999999999</c:v>
                </c:pt>
                <c:pt idx="1247">
                  <c:v>13616.3586</c:v>
                </c:pt>
                <c:pt idx="1248">
                  <c:v>19964.746299999999</c:v>
                </c:pt>
                <c:pt idx="1249">
                  <c:v>13012.20865</c:v>
                </c:pt>
                <c:pt idx="1250">
                  <c:v>7147.1049999999996</c:v>
                </c:pt>
                <c:pt idx="1251">
                  <c:v>2150.4690000000001</c:v>
                </c:pt>
                <c:pt idx="1252">
                  <c:v>1704.5681</c:v>
                </c:pt>
                <c:pt idx="1253">
                  <c:v>1737.376</c:v>
                </c:pt>
                <c:pt idx="1254">
                  <c:v>11830.6072</c:v>
                </c:pt>
                <c:pt idx="1255">
                  <c:v>13844.505999999999</c:v>
                </c:pt>
                <c:pt idx="1256">
                  <c:v>13415.0381</c:v>
                </c:pt>
                <c:pt idx="1257">
                  <c:v>12029.286700000001</c:v>
                </c:pt>
                <c:pt idx="1258">
                  <c:v>3176.8159000000001</c:v>
                </c:pt>
                <c:pt idx="1259">
                  <c:v>7526.7064499999997</c:v>
                </c:pt>
                <c:pt idx="1260">
                  <c:v>9264.7970000000005</c:v>
                </c:pt>
                <c:pt idx="1261">
                  <c:v>3260.1990000000001</c:v>
                </c:pt>
                <c:pt idx="1262">
                  <c:v>1969.614</c:v>
                </c:pt>
                <c:pt idx="1263">
                  <c:v>9361.3268000000007</c:v>
                </c:pt>
                <c:pt idx="1264">
                  <c:v>12957.118</c:v>
                </c:pt>
                <c:pt idx="1265">
                  <c:v>3206.4913499999998</c:v>
                </c:pt>
                <c:pt idx="1266">
                  <c:v>1242.816</c:v>
                </c:pt>
                <c:pt idx="1267">
                  <c:v>25678.778450000002</c:v>
                </c:pt>
                <c:pt idx="1268">
                  <c:v>7222.7862500000001</c:v>
                </c:pt>
                <c:pt idx="1269">
                  <c:v>1242.26</c:v>
                </c:pt>
                <c:pt idx="1270">
                  <c:v>9863.4717999999993</c:v>
                </c:pt>
                <c:pt idx="1271">
                  <c:v>2352.9684499999998</c:v>
                </c:pt>
                <c:pt idx="1272">
                  <c:v>2457.502</c:v>
                </c:pt>
                <c:pt idx="1273">
                  <c:v>1627.2824499999999</c:v>
                </c:pt>
                <c:pt idx="1274">
                  <c:v>2731.9122000000002</c:v>
                </c:pt>
                <c:pt idx="1275">
                  <c:v>17904.527050000001</c:v>
                </c:pt>
                <c:pt idx="1276">
                  <c:v>2842.7607499999999</c:v>
                </c:pt>
                <c:pt idx="1277">
                  <c:v>12523.604799999999</c:v>
                </c:pt>
                <c:pt idx="1278">
                  <c:v>12323.936</c:v>
                </c:pt>
                <c:pt idx="1279">
                  <c:v>2974.1260000000002</c:v>
                </c:pt>
                <c:pt idx="1280">
                  <c:v>15817.985699999999</c:v>
                </c:pt>
                <c:pt idx="1281">
                  <c:v>5458.0464499999998</c:v>
                </c:pt>
                <c:pt idx="1282">
                  <c:v>13129.603450000001</c:v>
                </c:pt>
                <c:pt idx="1283">
                  <c:v>2585.8506499999999</c:v>
                </c:pt>
                <c:pt idx="1284">
                  <c:v>10422.916649999999</c:v>
                </c:pt>
                <c:pt idx="1285">
                  <c:v>2117.3388500000001</c:v>
                </c:pt>
                <c:pt idx="1286">
                  <c:v>8688.8588500000005</c:v>
                </c:pt>
                <c:pt idx="1287">
                  <c:v>17496.306</c:v>
                </c:pt>
                <c:pt idx="1288">
                  <c:v>35069.374519999998</c:v>
                </c:pt>
                <c:pt idx="1289">
                  <c:v>6250.4350000000004</c:v>
                </c:pt>
                <c:pt idx="1290">
                  <c:v>1628.4709</c:v>
                </c:pt>
                <c:pt idx="1291">
                  <c:v>4992.3764000000001</c:v>
                </c:pt>
                <c:pt idx="1292">
                  <c:v>2527.8186500000002</c:v>
                </c:pt>
                <c:pt idx="1293">
                  <c:v>16138.762049999999</c:v>
                </c:pt>
                <c:pt idx="1294">
                  <c:v>4500.33925</c:v>
                </c:pt>
                <c:pt idx="1295">
                  <c:v>14571.890799999999</c:v>
                </c:pt>
                <c:pt idx="1296">
                  <c:v>8269.0439999999999</c:v>
                </c:pt>
                <c:pt idx="1297">
                  <c:v>21595.382290000001</c:v>
                </c:pt>
                <c:pt idx="1298">
                  <c:v>13747.87235</c:v>
                </c:pt>
                <c:pt idx="1299">
                  <c:v>1704.7001499999999</c:v>
                </c:pt>
                <c:pt idx="1300">
                  <c:v>3353.4703</c:v>
                </c:pt>
                <c:pt idx="1301">
                  <c:v>10577.087</c:v>
                </c:pt>
                <c:pt idx="1302">
                  <c:v>2396.0958999999998</c:v>
                </c:pt>
                <c:pt idx="1303">
                  <c:v>1728.8969999999999</c:v>
                </c:pt>
                <c:pt idx="1304">
                  <c:v>3176.2876999999999</c:v>
                </c:pt>
                <c:pt idx="1305">
                  <c:v>4134.0824499999999</c:v>
                </c:pt>
                <c:pt idx="1306">
                  <c:v>1702.4553000000001</c:v>
                </c:pt>
                <c:pt idx="1307">
                  <c:v>20167.336029999999</c:v>
                </c:pt>
                <c:pt idx="1308">
                  <c:v>11345.519</c:v>
                </c:pt>
                <c:pt idx="1309">
                  <c:v>14449.8544</c:v>
                </c:pt>
                <c:pt idx="1310">
                  <c:v>1241.5650000000001</c:v>
                </c:pt>
                <c:pt idx="1311">
                  <c:v>10197.772199999999</c:v>
                </c:pt>
                <c:pt idx="1312">
                  <c:v>4544.2348000000002</c:v>
                </c:pt>
                <c:pt idx="1313">
                  <c:v>10959.33</c:v>
                </c:pt>
                <c:pt idx="1314">
                  <c:v>14283.4594</c:v>
                </c:pt>
                <c:pt idx="1315">
                  <c:v>8534.6718000000001</c:v>
                </c:pt>
                <c:pt idx="1316">
                  <c:v>16115.3045</c:v>
                </c:pt>
                <c:pt idx="1317">
                  <c:v>1731.6769999999999</c:v>
                </c:pt>
                <c:pt idx="1318">
                  <c:v>2775.1921499999999</c:v>
                </c:pt>
                <c:pt idx="1319">
                  <c:v>32734.186300000001</c:v>
                </c:pt>
                <c:pt idx="1320">
                  <c:v>1694.7963999999999</c:v>
                </c:pt>
                <c:pt idx="1321">
                  <c:v>9644.2525000000005</c:v>
                </c:pt>
                <c:pt idx="1322">
                  <c:v>1727.7850000000001</c:v>
                </c:pt>
                <c:pt idx="1323">
                  <c:v>12829.455099999999</c:v>
                </c:pt>
                <c:pt idx="1324">
                  <c:v>15006.579449999999</c:v>
                </c:pt>
                <c:pt idx="1325">
                  <c:v>1621.3402000000001</c:v>
                </c:pt>
                <c:pt idx="1326">
                  <c:v>14455.644050000001</c:v>
                </c:pt>
                <c:pt idx="1327">
                  <c:v>3167.4558499999998</c:v>
                </c:pt>
                <c:pt idx="1328">
                  <c:v>2585.2689999999998</c:v>
                </c:pt>
                <c:pt idx="1329">
                  <c:v>2680.9493000000002</c:v>
                </c:pt>
                <c:pt idx="1330">
                  <c:v>11534.872649999999</c:v>
                </c:pt>
                <c:pt idx="1331">
                  <c:v>6877.9800999999998</c:v>
                </c:pt>
                <c:pt idx="1332">
                  <c:v>13204.28565</c:v>
                </c:pt>
                <c:pt idx="1333">
                  <c:v>19023.259999999998</c:v>
                </c:pt>
                <c:pt idx="1334">
                  <c:v>9991.0376500000002</c:v>
                </c:pt>
                <c:pt idx="1335">
                  <c:v>5116.5003999999999</c:v>
                </c:pt>
                <c:pt idx="1336">
                  <c:v>6640.5448500000002</c:v>
                </c:pt>
                <c:pt idx="1337">
                  <c:v>3732.6251000000002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929-4AF4-8208-96C9E574F9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1106383"/>
        <c:axId val="961086703"/>
      </c:scatterChart>
      <c:valAx>
        <c:axId val="96110638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1086703"/>
        <c:crosses val="autoZero"/>
        <c:crossBetween val="midCat"/>
      </c:valAx>
      <c:valAx>
        <c:axId val="9610867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110638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age  Residual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8100">
              <a:noFill/>
            </a:ln>
          </c:spPr>
          <c:xVal>
            <c:numRef>
              <c:f>Model!$B$2:$B$1055</c:f>
              <c:numCache>
                <c:formatCode>General</c:formatCode>
                <c:ptCount val="1054"/>
                <c:pt idx="0">
                  <c:v>31</c:v>
                </c:pt>
                <c:pt idx="1">
                  <c:v>23</c:v>
                </c:pt>
                <c:pt idx="2">
                  <c:v>56</c:v>
                </c:pt>
                <c:pt idx="3">
                  <c:v>56</c:v>
                </c:pt>
                <c:pt idx="4">
                  <c:v>60</c:v>
                </c:pt>
                <c:pt idx="5">
                  <c:v>18</c:v>
                </c:pt>
                <c:pt idx="6">
                  <c:v>18</c:v>
                </c:pt>
                <c:pt idx="7">
                  <c:v>24</c:v>
                </c:pt>
                <c:pt idx="8">
                  <c:v>18</c:v>
                </c:pt>
                <c:pt idx="9">
                  <c:v>19</c:v>
                </c:pt>
                <c:pt idx="10">
                  <c:v>40</c:v>
                </c:pt>
                <c:pt idx="11">
                  <c:v>21</c:v>
                </c:pt>
                <c:pt idx="12">
                  <c:v>45</c:v>
                </c:pt>
                <c:pt idx="13">
                  <c:v>41</c:v>
                </c:pt>
                <c:pt idx="14">
                  <c:v>18</c:v>
                </c:pt>
                <c:pt idx="15">
                  <c:v>29</c:v>
                </c:pt>
                <c:pt idx="16">
                  <c:v>37</c:v>
                </c:pt>
                <c:pt idx="17">
                  <c:v>58</c:v>
                </c:pt>
                <c:pt idx="18">
                  <c:v>49</c:v>
                </c:pt>
                <c:pt idx="19">
                  <c:v>26</c:v>
                </c:pt>
                <c:pt idx="20">
                  <c:v>20</c:v>
                </c:pt>
                <c:pt idx="21">
                  <c:v>22</c:v>
                </c:pt>
                <c:pt idx="22">
                  <c:v>19</c:v>
                </c:pt>
                <c:pt idx="23">
                  <c:v>22</c:v>
                </c:pt>
                <c:pt idx="24">
                  <c:v>63</c:v>
                </c:pt>
                <c:pt idx="25">
                  <c:v>49</c:v>
                </c:pt>
                <c:pt idx="26">
                  <c:v>18</c:v>
                </c:pt>
                <c:pt idx="27">
                  <c:v>36</c:v>
                </c:pt>
                <c:pt idx="28">
                  <c:v>39</c:v>
                </c:pt>
                <c:pt idx="29">
                  <c:v>64</c:v>
                </c:pt>
                <c:pt idx="30">
                  <c:v>59</c:v>
                </c:pt>
                <c:pt idx="31">
                  <c:v>28</c:v>
                </c:pt>
                <c:pt idx="32">
                  <c:v>58</c:v>
                </c:pt>
                <c:pt idx="33">
                  <c:v>18</c:v>
                </c:pt>
                <c:pt idx="34">
                  <c:v>60</c:v>
                </c:pt>
                <c:pt idx="35">
                  <c:v>24</c:v>
                </c:pt>
                <c:pt idx="36">
                  <c:v>38</c:v>
                </c:pt>
                <c:pt idx="37">
                  <c:v>58</c:v>
                </c:pt>
                <c:pt idx="38">
                  <c:v>28</c:v>
                </c:pt>
                <c:pt idx="39">
                  <c:v>22</c:v>
                </c:pt>
                <c:pt idx="40">
                  <c:v>58</c:v>
                </c:pt>
                <c:pt idx="41">
                  <c:v>50</c:v>
                </c:pt>
                <c:pt idx="42">
                  <c:v>49</c:v>
                </c:pt>
                <c:pt idx="43">
                  <c:v>52</c:v>
                </c:pt>
                <c:pt idx="44">
                  <c:v>54</c:v>
                </c:pt>
                <c:pt idx="45">
                  <c:v>57</c:v>
                </c:pt>
                <c:pt idx="46">
                  <c:v>29</c:v>
                </c:pt>
                <c:pt idx="47">
                  <c:v>56</c:v>
                </c:pt>
                <c:pt idx="48">
                  <c:v>64</c:v>
                </c:pt>
                <c:pt idx="49">
                  <c:v>60</c:v>
                </c:pt>
                <c:pt idx="50">
                  <c:v>24</c:v>
                </c:pt>
                <c:pt idx="51">
                  <c:v>60</c:v>
                </c:pt>
                <c:pt idx="52">
                  <c:v>63</c:v>
                </c:pt>
                <c:pt idx="53">
                  <c:v>30</c:v>
                </c:pt>
                <c:pt idx="54">
                  <c:v>33</c:v>
                </c:pt>
                <c:pt idx="55">
                  <c:v>18</c:v>
                </c:pt>
                <c:pt idx="56">
                  <c:v>46</c:v>
                </c:pt>
                <c:pt idx="57">
                  <c:v>23</c:v>
                </c:pt>
                <c:pt idx="58">
                  <c:v>20</c:v>
                </c:pt>
                <c:pt idx="59">
                  <c:v>55</c:v>
                </c:pt>
                <c:pt idx="60">
                  <c:v>58</c:v>
                </c:pt>
                <c:pt idx="61">
                  <c:v>21</c:v>
                </c:pt>
                <c:pt idx="62">
                  <c:v>52</c:v>
                </c:pt>
                <c:pt idx="63">
                  <c:v>25</c:v>
                </c:pt>
                <c:pt idx="64">
                  <c:v>18</c:v>
                </c:pt>
                <c:pt idx="65">
                  <c:v>19</c:v>
                </c:pt>
                <c:pt idx="66">
                  <c:v>42</c:v>
                </c:pt>
                <c:pt idx="67">
                  <c:v>60</c:v>
                </c:pt>
                <c:pt idx="68">
                  <c:v>22</c:v>
                </c:pt>
                <c:pt idx="69">
                  <c:v>26</c:v>
                </c:pt>
                <c:pt idx="70">
                  <c:v>45</c:v>
                </c:pt>
                <c:pt idx="71">
                  <c:v>40</c:v>
                </c:pt>
                <c:pt idx="72">
                  <c:v>59</c:v>
                </c:pt>
                <c:pt idx="73">
                  <c:v>56</c:v>
                </c:pt>
                <c:pt idx="74">
                  <c:v>56</c:v>
                </c:pt>
                <c:pt idx="75">
                  <c:v>27</c:v>
                </c:pt>
                <c:pt idx="76">
                  <c:v>18</c:v>
                </c:pt>
                <c:pt idx="77">
                  <c:v>19</c:v>
                </c:pt>
                <c:pt idx="78">
                  <c:v>47</c:v>
                </c:pt>
                <c:pt idx="79">
                  <c:v>21</c:v>
                </c:pt>
                <c:pt idx="80">
                  <c:v>18</c:v>
                </c:pt>
                <c:pt idx="81">
                  <c:v>31</c:v>
                </c:pt>
                <c:pt idx="82">
                  <c:v>19</c:v>
                </c:pt>
                <c:pt idx="83">
                  <c:v>61</c:v>
                </c:pt>
                <c:pt idx="84">
                  <c:v>18</c:v>
                </c:pt>
                <c:pt idx="85">
                  <c:v>61</c:v>
                </c:pt>
                <c:pt idx="86">
                  <c:v>20</c:v>
                </c:pt>
                <c:pt idx="87">
                  <c:v>43</c:v>
                </c:pt>
                <c:pt idx="88">
                  <c:v>24</c:v>
                </c:pt>
                <c:pt idx="89">
                  <c:v>57</c:v>
                </c:pt>
                <c:pt idx="90">
                  <c:v>27</c:v>
                </c:pt>
                <c:pt idx="91">
                  <c:v>19</c:v>
                </c:pt>
                <c:pt idx="92">
                  <c:v>50</c:v>
                </c:pt>
                <c:pt idx="93">
                  <c:v>32</c:v>
                </c:pt>
                <c:pt idx="94">
                  <c:v>38</c:v>
                </c:pt>
                <c:pt idx="95">
                  <c:v>18</c:v>
                </c:pt>
                <c:pt idx="96">
                  <c:v>62</c:v>
                </c:pt>
                <c:pt idx="97">
                  <c:v>64</c:v>
                </c:pt>
                <c:pt idx="98">
                  <c:v>63</c:v>
                </c:pt>
                <c:pt idx="99">
                  <c:v>28</c:v>
                </c:pt>
                <c:pt idx="100">
                  <c:v>32</c:v>
                </c:pt>
                <c:pt idx="101">
                  <c:v>25</c:v>
                </c:pt>
                <c:pt idx="102">
                  <c:v>34</c:v>
                </c:pt>
                <c:pt idx="103">
                  <c:v>54</c:v>
                </c:pt>
                <c:pt idx="104">
                  <c:v>27</c:v>
                </c:pt>
                <c:pt idx="105">
                  <c:v>31</c:v>
                </c:pt>
                <c:pt idx="106">
                  <c:v>22</c:v>
                </c:pt>
                <c:pt idx="107">
                  <c:v>61</c:v>
                </c:pt>
                <c:pt idx="108">
                  <c:v>58</c:v>
                </c:pt>
                <c:pt idx="109">
                  <c:v>41</c:v>
                </c:pt>
                <c:pt idx="110">
                  <c:v>18</c:v>
                </c:pt>
                <c:pt idx="111">
                  <c:v>56</c:v>
                </c:pt>
                <c:pt idx="112">
                  <c:v>51</c:v>
                </c:pt>
                <c:pt idx="113">
                  <c:v>27</c:v>
                </c:pt>
                <c:pt idx="114">
                  <c:v>18</c:v>
                </c:pt>
                <c:pt idx="115">
                  <c:v>55</c:v>
                </c:pt>
                <c:pt idx="116">
                  <c:v>24</c:v>
                </c:pt>
                <c:pt idx="117">
                  <c:v>29</c:v>
                </c:pt>
                <c:pt idx="118">
                  <c:v>64</c:v>
                </c:pt>
                <c:pt idx="119">
                  <c:v>61</c:v>
                </c:pt>
                <c:pt idx="120">
                  <c:v>18</c:v>
                </c:pt>
                <c:pt idx="121">
                  <c:v>58</c:v>
                </c:pt>
                <c:pt idx="122">
                  <c:v>48</c:v>
                </c:pt>
                <c:pt idx="123">
                  <c:v>18</c:v>
                </c:pt>
                <c:pt idx="124">
                  <c:v>29</c:v>
                </c:pt>
                <c:pt idx="125">
                  <c:v>36</c:v>
                </c:pt>
                <c:pt idx="126">
                  <c:v>41</c:v>
                </c:pt>
                <c:pt idx="127">
                  <c:v>40</c:v>
                </c:pt>
                <c:pt idx="128">
                  <c:v>21</c:v>
                </c:pt>
                <c:pt idx="129">
                  <c:v>50</c:v>
                </c:pt>
                <c:pt idx="130">
                  <c:v>36</c:v>
                </c:pt>
                <c:pt idx="131">
                  <c:v>60</c:v>
                </c:pt>
                <c:pt idx="132">
                  <c:v>51</c:v>
                </c:pt>
                <c:pt idx="133">
                  <c:v>62</c:v>
                </c:pt>
                <c:pt idx="134">
                  <c:v>19</c:v>
                </c:pt>
                <c:pt idx="135">
                  <c:v>18</c:v>
                </c:pt>
                <c:pt idx="136">
                  <c:v>31</c:v>
                </c:pt>
                <c:pt idx="137">
                  <c:v>64</c:v>
                </c:pt>
                <c:pt idx="138">
                  <c:v>44</c:v>
                </c:pt>
                <c:pt idx="139">
                  <c:v>18</c:v>
                </c:pt>
                <c:pt idx="140">
                  <c:v>60</c:v>
                </c:pt>
                <c:pt idx="141">
                  <c:v>39</c:v>
                </c:pt>
                <c:pt idx="142">
                  <c:v>58</c:v>
                </c:pt>
                <c:pt idx="143">
                  <c:v>64</c:v>
                </c:pt>
                <c:pt idx="144">
                  <c:v>23</c:v>
                </c:pt>
                <c:pt idx="145">
                  <c:v>20</c:v>
                </c:pt>
                <c:pt idx="146">
                  <c:v>18</c:v>
                </c:pt>
                <c:pt idx="147">
                  <c:v>63</c:v>
                </c:pt>
                <c:pt idx="148">
                  <c:v>36</c:v>
                </c:pt>
                <c:pt idx="149">
                  <c:v>21</c:v>
                </c:pt>
                <c:pt idx="150">
                  <c:v>20</c:v>
                </c:pt>
                <c:pt idx="151">
                  <c:v>57</c:v>
                </c:pt>
                <c:pt idx="152">
                  <c:v>51</c:v>
                </c:pt>
                <c:pt idx="153">
                  <c:v>18</c:v>
                </c:pt>
                <c:pt idx="154">
                  <c:v>50</c:v>
                </c:pt>
                <c:pt idx="155">
                  <c:v>22</c:v>
                </c:pt>
                <c:pt idx="156">
                  <c:v>62</c:v>
                </c:pt>
                <c:pt idx="157">
                  <c:v>61</c:v>
                </c:pt>
                <c:pt idx="158">
                  <c:v>18</c:v>
                </c:pt>
                <c:pt idx="159">
                  <c:v>49</c:v>
                </c:pt>
                <c:pt idx="160">
                  <c:v>60</c:v>
                </c:pt>
                <c:pt idx="161">
                  <c:v>24</c:v>
                </c:pt>
                <c:pt idx="162">
                  <c:v>61</c:v>
                </c:pt>
                <c:pt idx="163">
                  <c:v>62</c:v>
                </c:pt>
                <c:pt idx="164">
                  <c:v>62</c:v>
                </c:pt>
                <c:pt idx="165">
                  <c:v>62</c:v>
                </c:pt>
                <c:pt idx="166">
                  <c:v>45</c:v>
                </c:pt>
                <c:pt idx="167">
                  <c:v>59</c:v>
                </c:pt>
                <c:pt idx="168">
                  <c:v>53</c:v>
                </c:pt>
                <c:pt idx="169">
                  <c:v>18</c:v>
                </c:pt>
                <c:pt idx="170">
                  <c:v>62</c:v>
                </c:pt>
                <c:pt idx="171">
                  <c:v>29</c:v>
                </c:pt>
                <c:pt idx="172">
                  <c:v>19</c:v>
                </c:pt>
                <c:pt idx="173">
                  <c:v>26</c:v>
                </c:pt>
                <c:pt idx="174">
                  <c:v>36</c:v>
                </c:pt>
                <c:pt idx="175">
                  <c:v>34</c:v>
                </c:pt>
                <c:pt idx="176">
                  <c:v>63</c:v>
                </c:pt>
                <c:pt idx="177">
                  <c:v>24</c:v>
                </c:pt>
                <c:pt idx="178">
                  <c:v>48</c:v>
                </c:pt>
                <c:pt idx="179">
                  <c:v>38</c:v>
                </c:pt>
                <c:pt idx="180">
                  <c:v>51</c:v>
                </c:pt>
                <c:pt idx="181">
                  <c:v>21</c:v>
                </c:pt>
                <c:pt idx="182">
                  <c:v>54</c:v>
                </c:pt>
                <c:pt idx="183">
                  <c:v>30</c:v>
                </c:pt>
                <c:pt idx="184">
                  <c:v>22</c:v>
                </c:pt>
                <c:pt idx="185">
                  <c:v>28</c:v>
                </c:pt>
                <c:pt idx="186">
                  <c:v>43</c:v>
                </c:pt>
                <c:pt idx="187">
                  <c:v>64</c:v>
                </c:pt>
                <c:pt idx="188">
                  <c:v>48</c:v>
                </c:pt>
                <c:pt idx="189">
                  <c:v>45</c:v>
                </c:pt>
                <c:pt idx="190">
                  <c:v>24</c:v>
                </c:pt>
                <c:pt idx="191">
                  <c:v>24</c:v>
                </c:pt>
                <c:pt idx="192">
                  <c:v>39</c:v>
                </c:pt>
                <c:pt idx="193">
                  <c:v>63</c:v>
                </c:pt>
                <c:pt idx="194">
                  <c:v>21</c:v>
                </c:pt>
                <c:pt idx="195">
                  <c:v>55</c:v>
                </c:pt>
                <c:pt idx="196">
                  <c:v>55</c:v>
                </c:pt>
                <c:pt idx="197">
                  <c:v>22</c:v>
                </c:pt>
                <c:pt idx="198">
                  <c:v>52</c:v>
                </c:pt>
                <c:pt idx="199">
                  <c:v>58</c:v>
                </c:pt>
                <c:pt idx="200">
                  <c:v>37</c:v>
                </c:pt>
                <c:pt idx="201">
                  <c:v>54</c:v>
                </c:pt>
                <c:pt idx="202">
                  <c:v>55</c:v>
                </c:pt>
                <c:pt idx="203">
                  <c:v>57</c:v>
                </c:pt>
                <c:pt idx="204">
                  <c:v>42</c:v>
                </c:pt>
                <c:pt idx="205">
                  <c:v>18</c:v>
                </c:pt>
                <c:pt idx="206">
                  <c:v>20</c:v>
                </c:pt>
                <c:pt idx="207">
                  <c:v>32</c:v>
                </c:pt>
                <c:pt idx="208">
                  <c:v>18</c:v>
                </c:pt>
                <c:pt idx="209">
                  <c:v>57</c:v>
                </c:pt>
                <c:pt idx="210">
                  <c:v>56</c:v>
                </c:pt>
                <c:pt idx="211">
                  <c:v>22</c:v>
                </c:pt>
                <c:pt idx="212">
                  <c:v>23</c:v>
                </c:pt>
                <c:pt idx="213">
                  <c:v>25</c:v>
                </c:pt>
                <c:pt idx="214">
                  <c:v>23</c:v>
                </c:pt>
                <c:pt idx="215">
                  <c:v>41</c:v>
                </c:pt>
                <c:pt idx="216">
                  <c:v>18</c:v>
                </c:pt>
                <c:pt idx="217">
                  <c:v>40</c:v>
                </c:pt>
                <c:pt idx="218">
                  <c:v>50</c:v>
                </c:pt>
                <c:pt idx="219">
                  <c:v>56</c:v>
                </c:pt>
                <c:pt idx="220">
                  <c:v>58</c:v>
                </c:pt>
                <c:pt idx="221">
                  <c:v>28</c:v>
                </c:pt>
                <c:pt idx="222">
                  <c:v>18</c:v>
                </c:pt>
                <c:pt idx="223">
                  <c:v>34</c:v>
                </c:pt>
                <c:pt idx="224">
                  <c:v>20</c:v>
                </c:pt>
                <c:pt idx="225">
                  <c:v>22</c:v>
                </c:pt>
                <c:pt idx="226">
                  <c:v>48</c:v>
                </c:pt>
                <c:pt idx="227">
                  <c:v>58</c:v>
                </c:pt>
                <c:pt idx="228">
                  <c:v>18</c:v>
                </c:pt>
                <c:pt idx="229">
                  <c:v>24</c:v>
                </c:pt>
                <c:pt idx="230">
                  <c:v>18</c:v>
                </c:pt>
                <c:pt idx="231">
                  <c:v>62</c:v>
                </c:pt>
                <c:pt idx="232">
                  <c:v>23</c:v>
                </c:pt>
                <c:pt idx="233">
                  <c:v>18</c:v>
                </c:pt>
                <c:pt idx="234">
                  <c:v>32</c:v>
                </c:pt>
                <c:pt idx="235">
                  <c:v>60</c:v>
                </c:pt>
                <c:pt idx="236">
                  <c:v>63</c:v>
                </c:pt>
                <c:pt idx="237">
                  <c:v>28</c:v>
                </c:pt>
                <c:pt idx="238">
                  <c:v>57</c:v>
                </c:pt>
                <c:pt idx="239">
                  <c:v>46</c:v>
                </c:pt>
                <c:pt idx="240">
                  <c:v>55</c:v>
                </c:pt>
                <c:pt idx="241">
                  <c:v>20</c:v>
                </c:pt>
                <c:pt idx="242">
                  <c:v>19</c:v>
                </c:pt>
                <c:pt idx="243">
                  <c:v>22</c:v>
                </c:pt>
                <c:pt idx="244">
                  <c:v>24</c:v>
                </c:pt>
                <c:pt idx="245">
                  <c:v>58</c:v>
                </c:pt>
                <c:pt idx="246">
                  <c:v>44</c:v>
                </c:pt>
                <c:pt idx="247">
                  <c:v>19</c:v>
                </c:pt>
                <c:pt idx="248">
                  <c:v>19</c:v>
                </c:pt>
                <c:pt idx="249">
                  <c:v>54</c:v>
                </c:pt>
                <c:pt idx="250">
                  <c:v>25</c:v>
                </c:pt>
                <c:pt idx="251">
                  <c:v>63</c:v>
                </c:pt>
                <c:pt idx="252">
                  <c:v>44</c:v>
                </c:pt>
                <c:pt idx="253">
                  <c:v>61</c:v>
                </c:pt>
                <c:pt idx="254">
                  <c:v>19</c:v>
                </c:pt>
                <c:pt idx="255">
                  <c:v>19</c:v>
                </c:pt>
                <c:pt idx="256">
                  <c:v>64</c:v>
                </c:pt>
                <c:pt idx="257">
                  <c:v>19</c:v>
                </c:pt>
                <c:pt idx="258">
                  <c:v>56</c:v>
                </c:pt>
                <c:pt idx="259">
                  <c:v>20</c:v>
                </c:pt>
                <c:pt idx="260">
                  <c:v>19</c:v>
                </c:pt>
                <c:pt idx="261">
                  <c:v>25</c:v>
                </c:pt>
                <c:pt idx="262">
                  <c:v>54</c:v>
                </c:pt>
                <c:pt idx="263">
                  <c:v>19</c:v>
                </c:pt>
                <c:pt idx="264">
                  <c:v>19</c:v>
                </c:pt>
                <c:pt idx="265">
                  <c:v>19</c:v>
                </c:pt>
                <c:pt idx="266">
                  <c:v>51</c:v>
                </c:pt>
                <c:pt idx="267">
                  <c:v>59</c:v>
                </c:pt>
                <c:pt idx="268">
                  <c:v>29</c:v>
                </c:pt>
                <c:pt idx="269">
                  <c:v>26</c:v>
                </c:pt>
                <c:pt idx="270">
                  <c:v>28</c:v>
                </c:pt>
                <c:pt idx="271">
                  <c:v>21</c:v>
                </c:pt>
                <c:pt idx="272">
                  <c:v>64</c:v>
                </c:pt>
                <c:pt idx="273">
                  <c:v>53</c:v>
                </c:pt>
                <c:pt idx="274">
                  <c:v>21</c:v>
                </c:pt>
                <c:pt idx="275">
                  <c:v>45</c:v>
                </c:pt>
                <c:pt idx="276">
                  <c:v>36</c:v>
                </c:pt>
                <c:pt idx="277">
                  <c:v>58</c:v>
                </c:pt>
                <c:pt idx="278">
                  <c:v>59</c:v>
                </c:pt>
                <c:pt idx="279">
                  <c:v>55</c:v>
                </c:pt>
                <c:pt idx="280">
                  <c:v>23</c:v>
                </c:pt>
                <c:pt idx="281">
                  <c:v>36</c:v>
                </c:pt>
                <c:pt idx="282">
                  <c:v>34</c:v>
                </c:pt>
                <c:pt idx="283">
                  <c:v>42</c:v>
                </c:pt>
                <c:pt idx="284">
                  <c:v>36</c:v>
                </c:pt>
                <c:pt idx="285">
                  <c:v>59</c:v>
                </c:pt>
                <c:pt idx="286">
                  <c:v>61</c:v>
                </c:pt>
                <c:pt idx="287">
                  <c:v>55</c:v>
                </c:pt>
                <c:pt idx="288">
                  <c:v>21</c:v>
                </c:pt>
                <c:pt idx="289">
                  <c:v>57</c:v>
                </c:pt>
                <c:pt idx="290">
                  <c:v>49</c:v>
                </c:pt>
                <c:pt idx="291">
                  <c:v>63</c:v>
                </c:pt>
                <c:pt idx="292">
                  <c:v>28</c:v>
                </c:pt>
                <c:pt idx="293">
                  <c:v>20</c:v>
                </c:pt>
                <c:pt idx="294">
                  <c:v>58</c:v>
                </c:pt>
                <c:pt idx="295">
                  <c:v>24</c:v>
                </c:pt>
                <c:pt idx="296">
                  <c:v>48</c:v>
                </c:pt>
                <c:pt idx="297">
                  <c:v>22</c:v>
                </c:pt>
                <c:pt idx="298">
                  <c:v>26</c:v>
                </c:pt>
                <c:pt idx="299">
                  <c:v>58</c:v>
                </c:pt>
                <c:pt idx="300">
                  <c:v>25</c:v>
                </c:pt>
                <c:pt idx="301">
                  <c:v>32</c:v>
                </c:pt>
                <c:pt idx="302">
                  <c:v>42</c:v>
                </c:pt>
                <c:pt idx="303">
                  <c:v>56</c:v>
                </c:pt>
                <c:pt idx="304">
                  <c:v>23</c:v>
                </c:pt>
                <c:pt idx="305">
                  <c:v>19</c:v>
                </c:pt>
                <c:pt idx="306">
                  <c:v>44</c:v>
                </c:pt>
                <c:pt idx="307">
                  <c:v>19</c:v>
                </c:pt>
                <c:pt idx="308">
                  <c:v>27</c:v>
                </c:pt>
                <c:pt idx="309">
                  <c:v>64</c:v>
                </c:pt>
                <c:pt idx="310">
                  <c:v>43</c:v>
                </c:pt>
                <c:pt idx="311">
                  <c:v>19</c:v>
                </c:pt>
                <c:pt idx="312">
                  <c:v>19</c:v>
                </c:pt>
                <c:pt idx="313">
                  <c:v>19</c:v>
                </c:pt>
                <c:pt idx="314">
                  <c:v>30</c:v>
                </c:pt>
                <c:pt idx="315">
                  <c:v>22</c:v>
                </c:pt>
                <c:pt idx="316">
                  <c:v>60</c:v>
                </c:pt>
                <c:pt idx="317">
                  <c:v>36</c:v>
                </c:pt>
                <c:pt idx="318">
                  <c:v>63</c:v>
                </c:pt>
                <c:pt idx="319">
                  <c:v>19</c:v>
                </c:pt>
                <c:pt idx="320">
                  <c:v>18</c:v>
                </c:pt>
                <c:pt idx="321">
                  <c:v>30</c:v>
                </c:pt>
                <c:pt idx="322">
                  <c:v>18</c:v>
                </c:pt>
                <c:pt idx="323">
                  <c:v>63</c:v>
                </c:pt>
                <c:pt idx="324">
                  <c:v>27</c:v>
                </c:pt>
                <c:pt idx="325">
                  <c:v>19</c:v>
                </c:pt>
                <c:pt idx="326">
                  <c:v>63</c:v>
                </c:pt>
                <c:pt idx="327">
                  <c:v>50</c:v>
                </c:pt>
                <c:pt idx="328">
                  <c:v>19</c:v>
                </c:pt>
                <c:pt idx="329">
                  <c:v>27</c:v>
                </c:pt>
                <c:pt idx="330">
                  <c:v>34</c:v>
                </c:pt>
                <c:pt idx="331">
                  <c:v>24</c:v>
                </c:pt>
                <c:pt idx="332">
                  <c:v>55</c:v>
                </c:pt>
                <c:pt idx="333">
                  <c:v>64</c:v>
                </c:pt>
                <c:pt idx="334">
                  <c:v>61</c:v>
                </c:pt>
                <c:pt idx="335">
                  <c:v>33</c:v>
                </c:pt>
                <c:pt idx="336">
                  <c:v>42</c:v>
                </c:pt>
                <c:pt idx="337">
                  <c:v>24</c:v>
                </c:pt>
                <c:pt idx="338">
                  <c:v>44</c:v>
                </c:pt>
                <c:pt idx="339">
                  <c:v>29</c:v>
                </c:pt>
                <c:pt idx="340">
                  <c:v>19</c:v>
                </c:pt>
                <c:pt idx="341">
                  <c:v>54</c:v>
                </c:pt>
                <c:pt idx="342">
                  <c:v>43</c:v>
                </c:pt>
                <c:pt idx="343">
                  <c:v>19</c:v>
                </c:pt>
                <c:pt idx="344">
                  <c:v>18</c:v>
                </c:pt>
                <c:pt idx="345">
                  <c:v>39</c:v>
                </c:pt>
                <c:pt idx="346">
                  <c:v>51</c:v>
                </c:pt>
                <c:pt idx="347">
                  <c:v>37</c:v>
                </c:pt>
                <c:pt idx="348">
                  <c:v>27</c:v>
                </c:pt>
                <c:pt idx="349">
                  <c:v>47</c:v>
                </c:pt>
                <c:pt idx="350">
                  <c:v>18</c:v>
                </c:pt>
                <c:pt idx="351">
                  <c:v>57</c:v>
                </c:pt>
                <c:pt idx="352">
                  <c:v>48</c:v>
                </c:pt>
                <c:pt idx="353">
                  <c:v>57</c:v>
                </c:pt>
                <c:pt idx="354">
                  <c:v>60</c:v>
                </c:pt>
                <c:pt idx="355">
                  <c:v>18</c:v>
                </c:pt>
                <c:pt idx="356">
                  <c:v>55</c:v>
                </c:pt>
                <c:pt idx="357">
                  <c:v>20</c:v>
                </c:pt>
                <c:pt idx="358">
                  <c:v>49</c:v>
                </c:pt>
                <c:pt idx="359">
                  <c:v>47</c:v>
                </c:pt>
                <c:pt idx="360">
                  <c:v>23</c:v>
                </c:pt>
                <c:pt idx="361">
                  <c:v>60</c:v>
                </c:pt>
                <c:pt idx="362">
                  <c:v>19</c:v>
                </c:pt>
                <c:pt idx="363">
                  <c:v>31</c:v>
                </c:pt>
                <c:pt idx="364">
                  <c:v>20</c:v>
                </c:pt>
                <c:pt idx="365">
                  <c:v>24</c:v>
                </c:pt>
                <c:pt idx="366">
                  <c:v>19</c:v>
                </c:pt>
                <c:pt idx="367">
                  <c:v>43</c:v>
                </c:pt>
                <c:pt idx="368">
                  <c:v>25</c:v>
                </c:pt>
                <c:pt idx="369">
                  <c:v>62</c:v>
                </c:pt>
                <c:pt idx="370">
                  <c:v>34</c:v>
                </c:pt>
                <c:pt idx="371">
                  <c:v>22</c:v>
                </c:pt>
                <c:pt idx="372">
                  <c:v>20</c:v>
                </c:pt>
                <c:pt idx="373">
                  <c:v>29</c:v>
                </c:pt>
                <c:pt idx="374">
                  <c:v>44</c:v>
                </c:pt>
                <c:pt idx="375">
                  <c:v>20</c:v>
                </c:pt>
                <c:pt idx="376">
                  <c:v>40</c:v>
                </c:pt>
                <c:pt idx="377">
                  <c:v>59</c:v>
                </c:pt>
                <c:pt idx="378">
                  <c:v>64</c:v>
                </c:pt>
                <c:pt idx="379">
                  <c:v>61</c:v>
                </c:pt>
                <c:pt idx="380">
                  <c:v>40</c:v>
                </c:pt>
                <c:pt idx="381">
                  <c:v>56</c:v>
                </c:pt>
                <c:pt idx="382">
                  <c:v>30</c:v>
                </c:pt>
                <c:pt idx="383">
                  <c:v>61</c:v>
                </c:pt>
                <c:pt idx="384">
                  <c:v>39</c:v>
                </c:pt>
                <c:pt idx="385">
                  <c:v>42</c:v>
                </c:pt>
                <c:pt idx="386">
                  <c:v>57</c:v>
                </c:pt>
                <c:pt idx="387">
                  <c:v>34</c:v>
                </c:pt>
                <c:pt idx="388">
                  <c:v>47</c:v>
                </c:pt>
                <c:pt idx="389">
                  <c:v>27</c:v>
                </c:pt>
                <c:pt idx="390">
                  <c:v>41</c:v>
                </c:pt>
                <c:pt idx="391">
                  <c:v>50</c:v>
                </c:pt>
                <c:pt idx="392">
                  <c:v>47</c:v>
                </c:pt>
                <c:pt idx="393">
                  <c:v>36</c:v>
                </c:pt>
                <c:pt idx="394">
                  <c:v>32</c:v>
                </c:pt>
                <c:pt idx="395">
                  <c:v>37</c:v>
                </c:pt>
                <c:pt idx="396">
                  <c:v>34</c:v>
                </c:pt>
                <c:pt idx="397">
                  <c:v>54</c:v>
                </c:pt>
                <c:pt idx="398">
                  <c:v>47</c:v>
                </c:pt>
                <c:pt idx="399">
                  <c:v>19</c:v>
                </c:pt>
                <c:pt idx="400">
                  <c:v>45</c:v>
                </c:pt>
                <c:pt idx="401">
                  <c:v>59</c:v>
                </c:pt>
                <c:pt idx="402">
                  <c:v>37</c:v>
                </c:pt>
                <c:pt idx="403">
                  <c:v>33</c:v>
                </c:pt>
                <c:pt idx="404">
                  <c:v>23</c:v>
                </c:pt>
                <c:pt idx="405">
                  <c:v>18</c:v>
                </c:pt>
                <c:pt idx="406">
                  <c:v>23</c:v>
                </c:pt>
                <c:pt idx="407">
                  <c:v>37</c:v>
                </c:pt>
                <c:pt idx="408">
                  <c:v>46</c:v>
                </c:pt>
                <c:pt idx="409">
                  <c:v>32</c:v>
                </c:pt>
                <c:pt idx="410">
                  <c:v>39</c:v>
                </c:pt>
                <c:pt idx="411">
                  <c:v>61</c:v>
                </c:pt>
                <c:pt idx="412">
                  <c:v>54</c:v>
                </c:pt>
                <c:pt idx="413">
                  <c:v>53</c:v>
                </c:pt>
                <c:pt idx="414">
                  <c:v>56</c:v>
                </c:pt>
                <c:pt idx="415">
                  <c:v>42</c:v>
                </c:pt>
                <c:pt idx="416">
                  <c:v>48</c:v>
                </c:pt>
                <c:pt idx="417">
                  <c:v>34</c:v>
                </c:pt>
                <c:pt idx="418">
                  <c:v>62</c:v>
                </c:pt>
                <c:pt idx="419">
                  <c:v>31</c:v>
                </c:pt>
                <c:pt idx="420">
                  <c:v>31</c:v>
                </c:pt>
                <c:pt idx="421">
                  <c:v>53</c:v>
                </c:pt>
                <c:pt idx="422">
                  <c:v>22</c:v>
                </c:pt>
                <c:pt idx="423">
                  <c:v>38</c:v>
                </c:pt>
                <c:pt idx="424">
                  <c:v>39</c:v>
                </c:pt>
                <c:pt idx="425">
                  <c:v>20</c:v>
                </c:pt>
                <c:pt idx="426">
                  <c:v>34</c:v>
                </c:pt>
                <c:pt idx="427">
                  <c:v>47</c:v>
                </c:pt>
                <c:pt idx="428">
                  <c:v>41</c:v>
                </c:pt>
                <c:pt idx="429">
                  <c:v>49</c:v>
                </c:pt>
                <c:pt idx="430">
                  <c:v>50</c:v>
                </c:pt>
                <c:pt idx="431">
                  <c:v>36</c:v>
                </c:pt>
                <c:pt idx="432">
                  <c:v>57</c:v>
                </c:pt>
                <c:pt idx="433">
                  <c:v>19</c:v>
                </c:pt>
                <c:pt idx="434">
                  <c:v>22</c:v>
                </c:pt>
                <c:pt idx="435">
                  <c:v>30</c:v>
                </c:pt>
                <c:pt idx="436">
                  <c:v>24</c:v>
                </c:pt>
                <c:pt idx="437">
                  <c:v>48</c:v>
                </c:pt>
                <c:pt idx="438">
                  <c:v>19</c:v>
                </c:pt>
                <c:pt idx="439">
                  <c:v>44</c:v>
                </c:pt>
                <c:pt idx="440">
                  <c:v>45</c:v>
                </c:pt>
                <c:pt idx="441">
                  <c:v>44</c:v>
                </c:pt>
                <c:pt idx="442">
                  <c:v>32</c:v>
                </c:pt>
                <c:pt idx="443">
                  <c:v>35</c:v>
                </c:pt>
                <c:pt idx="444">
                  <c:v>43</c:v>
                </c:pt>
                <c:pt idx="445">
                  <c:v>41</c:v>
                </c:pt>
                <c:pt idx="446">
                  <c:v>37</c:v>
                </c:pt>
                <c:pt idx="447">
                  <c:v>40</c:v>
                </c:pt>
                <c:pt idx="448">
                  <c:v>36</c:v>
                </c:pt>
                <c:pt idx="449">
                  <c:v>27</c:v>
                </c:pt>
                <c:pt idx="450">
                  <c:v>54</c:v>
                </c:pt>
                <c:pt idx="451">
                  <c:v>26</c:v>
                </c:pt>
                <c:pt idx="452">
                  <c:v>19</c:v>
                </c:pt>
                <c:pt idx="453">
                  <c:v>42</c:v>
                </c:pt>
                <c:pt idx="454">
                  <c:v>31</c:v>
                </c:pt>
                <c:pt idx="455">
                  <c:v>52</c:v>
                </c:pt>
                <c:pt idx="456">
                  <c:v>30</c:v>
                </c:pt>
                <c:pt idx="457">
                  <c:v>38</c:v>
                </c:pt>
                <c:pt idx="458">
                  <c:v>31</c:v>
                </c:pt>
                <c:pt idx="459">
                  <c:v>34</c:v>
                </c:pt>
                <c:pt idx="460">
                  <c:v>19</c:v>
                </c:pt>
                <c:pt idx="461">
                  <c:v>40</c:v>
                </c:pt>
                <c:pt idx="462">
                  <c:v>54</c:v>
                </c:pt>
                <c:pt idx="463">
                  <c:v>35</c:v>
                </c:pt>
                <c:pt idx="464">
                  <c:v>54</c:v>
                </c:pt>
                <c:pt idx="465">
                  <c:v>41</c:v>
                </c:pt>
                <c:pt idx="466">
                  <c:v>28</c:v>
                </c:pt>
                <c:pt idx="467">
                  <c:v>40</c:v>
                </c:pt>
                <c:pt idx="468">
                  <c:v>34</c:v>
                </c:pt>
                <c:pt idx="469">
                  <c:v>59</c:v>
                </c:pt>
                <c:pt idx="470">
                  <c:v>55</c:v>
                </c:pt>
                <c:pt idx="471">
                  <c:v>45</c:v>
                </c:pt>
                <c:pt idx="472">
                  <c:v>49</c:v>
                </c:pt>
                <c:pt idx="473">
                  <c:v>50</c:v>
                </c:pt>
                <c:pt idx="474">
                  <c:v>30</c:v>
                </c:pt>
                <c:pt idx="475">
                  <c:v>55</c:v>
                </c:pt>
                <c:pt idx="476">
                  <c:v>29</c:v>
                </c:pt>
                <c:pt idx="477">
                  <c:v>32</c:v>
                </c:pt>
                <c:pt idx="478">
                  <c:v>40</c:v>
                </c:pt>
                <c:pt idx="479">
                  <c:v>46</c:v>
                </c:pt>
                <c:pt idx="480">
                  <c:v>35</c:v>
                </c:pt>
                <c:pt idx="481">
                  <c:v>21</c:v>
                </c:pt>
                <c:pt idx="482">
                  <c:v>42</c:v>
                </c:pt>
                <c:pt idx="483">
                  <c:v>38</c:v>
                </c:pt>
                <c:pt idx="484">
                  <c:v>60</c:v>
                </c:pt>
                <c:pt idx="485">
                  <c:v>56</c:v>
                </c:pt>
                <c:pt idx="486">
                  <c:v>51</c:v>
                </c:pt>
                <c:pt idx="487">
                  <c:v>38</c:v>
                </c:pt>
                <c:pt idx="488">
                  <c:v>62</c:v>
                </c:pt>
                <c:pt idx="489">
                  <c:v>52</c:v>
                </c:pt>
                <c:pt idx="490">
                  <c:v>59</c:v>
                </c:pt>
                <c:pt idx="491">
                  <c:v>34</c:v>
                </c:pt>
                <c:pt idx="492">
                  <c:v>30</c:v>
                </c:pt>
                <c:pt idx="493">
                  <c:v>51</c:v>
                </c:pt>
                <c:pt idx="494">
                  <c:v>49</c:v>
                </c:pt>
                <c:pt idx="495">
                  <c:v>27</c:v>
                </c:pt>
                <c:pt idx="496">
                  <c:v>48</c:v>
                </c:pt>
                <c:pt idx="497">
                  <c:v>47</c:v>
                </c:pt>
                <c:pt idx="498">
                  <c:v>47</c:v>
                </c:pt>
                <c:pt idx="499">
                  <c:v>42</c:v>
                </c:pt>
                <c:pt idx="500">
                  <c:v>25</c:v>
                </c:pt>
                <c:pt idx="501">
                  <c:v>45</c:v>
                </c:pt>
                <c:pt idx="502">
                  <c:v>51</c:v>
                </c:pt>
                <c:pt idx="503">
                  <c:v>57</c:v>
                </c:pt>
                <c:pt idx="504">
                  <c:v>43</c:v>
                </c:pt>
                <c:pt idx="505">
                  <c:v>49</c:v>
                </c:pt>
                <c:pt idx="506">
                  <c:v>44</c:v>
                </c:pt>
                <c:pt idx="507">
                  <c:v>38</c:v>
                </c:pt>
                <c:pt idx="508">
                  <c:v>56</c:v>
                </c:pt>
                <c:pt idx="509">
                  <c:v>35</c:v>
                </c:pt>
                <c:pt idx="510">
                  <c:v>54</c:v>
                </c:pt>
                <c:pt idx="511">
                  <c:v>27</c:v>
                </c:pt>
                <c:pt idx="512">
                  <c:v>44</c:v>
                </c:pt>
                <c:pt idx="513">
                  <c:v>51</c:v>
                </c:pt>
                <c:pt idx="514">
                  <c:v>55</c:v>
                </c:pt>
                <c:pt idx="515">
                  <c:v>49</c:v>
                </c:pt>
                <c:pt idx="516">
                  <c:v>42</c:v>
                </c:pt>
                <c:pt idx="517">
                  <c:v>32</c:v>
                </c:pt>
                <c:pt idx="518">
                  <c:v>26</c:v>
                </c:pt>
                <c:pt idx="519">
                  <c:v>27</c:v>
                </c:pt>
                <c:pt idx="520">
                  <c:v>34</c:v>
                </c:pt>
                <c:pt idx="521">
                  <c:v>42</c:v>
                </c:pt>
                <c:pt idx="522">
                  <c:v>48</c:v>
                </c:pt>
                <c:pt idx="523">
                  <c:v>58</c:v>
                </c:pt>
                <c:pt idx="524">
                  <c:v>51</c:v>
                </c:pt>
                <c:pt idx="525">
                  <c:v>59</c:v>
                </c:pt>
                <c:pt idx="526">
                  <c:v>28</c:v>
                </c:pt>
                <c:pt idx="527">
                  <c:v>43</c:v>
                </c:pt>
                <c:pt idx="528">
                  <c:v>36</c:v>
                </c:pt>
                <c:pt idx="529">
                  <c:v>34</c:v>
                </c:pt>
                <c:pt idx="530">
                  <c:v>18</c:v>
                </c:pt>
                <c:pt idx="531">
                  <c:v>46</c:v>
                </c:pt>
                <c:pt idx="532">
                  <c:v>58</c:v>
                </c:pt>
                <c:pt idx="533">
                  <c:v>29</c:v>
                </c:pt>
                <c:pt idx="534">
                  <c:v>28</c:v>
                </c:pt>
                <c:pt idx="535">
                  <c:v>51</c:v>
                </c:pt>
                <c:pt idx="536">
                  <c:v>48</c:v>
                </c:pt>
                <c:pt idx="537">
                  <c:v>34</c:v>
                </c:pt>
                <c:pt idx="538">
                  <c:v>26</c:v>
                </c:pt>
                <c:pt idx="539">
                  <c:v>44</c:v>
                </c:pt>
                <c:pt idx="540">
                  <c:v>18</c:v>
                </c:pt>
                <c:pt idx="541">
                  <c:v>46</c:v>
                </c:pt>
                <c:pt idx="542">
                  <c:v>36</c:v>
                </c:pt>
                <c:pt idx="543">
                  <c:v>62</c:v>
                </c:pt>
                <c:pt idx="544">
                  <c:v>47</c:v>
                </c:pt>
                <c:pt idx="545">
                  <c:v>32</c:v>
                </c:pt>
                <c:pt idx="546">
                  <c:v>43</c:v>
                </c:pt>
                <c:pt idx="547">
                  <c:v>64</c:v>
                </c:pt>
                <c:pt idx="548">
                  <c:v>20</c:v>
                </c:pt>
                <c:pt idx="549">
                  <c:v>46</c:v>
                </c:pt>
                <c:pt idx="550">
                  <c:v>50</c:v>
                </c:pt>
                <c:pt idx="551">
                  <c:v>33</c:v>
                </c:pt>
                <c:pt idx="552">
                  <c:v>38</c:v>
                </c:pt>
                <c:pt idx="553">
                  <c:v>53</c:v>
                </c:pt>
                <c:pt idx="554">
                  <c:v>40</c:v>
                </c:pt>
                <c:pt idx="555">
                  <c:v>18</c:v>
                </c:pt>
                <c:pt idx="556">
                  <c:v>51</c:v>
                </c:pt>
                <c:pt idx="557">
                  <c:v>31</c:v>
                </c:pt>
                <c:pt idx="558">
                  <c:v>42</c:v>
                </c:pt>
                <c:pt idx="559">
                  <c:v>23</c:v>
                </c:pt>
                <c:pt idx="560">
                  <c:v>25</c:v>
                </c:pt>
                <c:pt idx="561">
                  <c:v>26</c:v>
                </c:pt>
                <c:pt idx="562">
                  <c:v>44</c:v>
                </c:pt>
                <c:pt idx="563">
                  <c:v>41</c:v>
                </c:pt>
                <c:pt idx="564">
                  <c:v>26</c:v>
                </c:pt>
                <c:pt idx="565">
                  <c:v>50</c:v>
                </c:pt>
                <c:pt idx="566">
                  <c:v>31</c:v>
                </c:pt>
                <c:pt idx="567">
                  <c:v>63</c:v>
                </c:pt>
                <c:pt idx="568">
                  <c:v>26</c:v>
                </c:pt>
                <c:pt idx="569">
                  <c:v>38</c:v>
                </c:pt>
                <c:pt idx="570">
                  <c:v>47</c:v>
                </c:pt>
                <c:pt idx="571">
                  <c:v>57</c:v>
                </c:pt>
                <c:pt idx="572">
                  <c:v>54</c:v>
                </c:pt>
                <c:pt idx="573">
                  <c:v>32</c:v>
                </c:pt>
                <c:pt idx="574">
                  <c:v>50</c:v>
                </c:pt>
                <c:pt idx="575">
                  <c:v>30</c:v>
                </c:pt>
                <c:pt idx="576">
                  <c:v>41</c:v>
                </c:pt>
                <c:pt idx="577">
                  <c:v>35</c:v>
                </c:pt>
                <c:pt idx="578">
                  <c:v>44</c:v>
                </c:pt>
                <c:pt idx="579">
                  <c:v>51</c:v>
                </c:pt>
                <c:pt idx="580">
                  <c:v>61</c:v>
                </c:pt>
                <c:pt idx="581">
                  <c:v>55</c:v>
                </c:pt>
                <c:pt idx="582">
                  <c:v>44</c:v>
                </c:pt>
                <c:pt idx="583">
                  <c:v>38</c:v>
                </c:pt>
                <c:pt idx="584">
                  <c:v>53</c:v>
                </c:pt>
                <c:pt idx="585">
                  <c:v>32</c:v>
                </c:pt>
                <c:pt idx="586">
                  <c:v>46</c:v>
                </c:pt>
                <c:pt idx="587">
                  <c:v>45</c:v>
                </c:pt>
                <c:pt idx="588">
                  <c:v>41</c:v>
                </c:pt>
                <c:pt idx="589">
                  <c:v>28</c:v>
                </c:pt>
                <c:pt idx="590">
                  <c:v>64</c:v>
                </c:pt>
                <c:pt idx="591">
                  <c:v>48</c:v>
                </c:pt>
                <c:pt idx="592">
                  <c:v>45</c:v>
                </c:pt>
                <c:pt idx="593">
                  <c:v>46</c:v>
                </c:pt>
                <c:pt idx="594">
                  <c:v>54</c:v>
                </c:pt>
                <c:pt idx="595">
                  <c:v>43</c:v>
                </c:pt>
                <c:pt idx="596">
                  <c:v>38</c:v>
                </c:pt>
                <c:pt idx="597">
                  <c:v>33</c:v>
                </c:pt>
                <c:pt idx="598">
                  <c:v>34</c:v>
                </c:pt>
                <c:pt idx="599">
                  <c:v>53</c:v>
                </c:pt>
                <c:pt idx="600">
                  <c:v>37</c:v>
                </c:pt>
                <c:pt idx="601">
                  <c:v>42</c:v>
                </c:pt>
                <c:pt idx="602">
                  <c:v>50</c:v>
                </c:pt>
                <c:pt idx="603">
                  <c:v>26</c:v>
                </c:pt>
                <c:pt idx="604">
                  <c:v>27</c:v>
                </c:pt>
                <c:pt idx="605">
                  <c:v>50</c:v>
                </c:pt>
                <c:pt idx="606">
                  <c:v>32</c:v>
                </c:pt>
                <c:pt idx="607">
                  <c:v>31</c:v>
                </c:pt>
                <c:pt idx="608">
                  <c:v>59</c:v>
                </c:pt>
                <c:pt idx="609">
                  <c:v>52</c:v>
                </c:pt>
                <c:pt idx="610">
                  <c:v>37</c:v>
                </c:pt>
                <c:pt idx="611">
                  <c:v>55</c:v>
                </c:pt>
                <c:pt idx="612">
                  <c:v>31</c:v>
                </c:pt>
                <c:pt idx="613">
                  <c:v>37</c:v>
                </c:pt>
                <c:pt idx="614">
                  <c:v>18</c:v>
                </c:pt>
                <c:pt idx="615">
                  <c:v>21</c:v>
                </c:pt>
                <c:pt idx="616">
                  <c:v>58</c:v>
                </c:pt>
                <c:pt idx="617">
                  <c:v>34</c:v>
                </c:pt>
                <c:pt idx="618">
                  <c:v>35</c:v>
                </c:pt>
                <c:pt idx="619">
                  <c:v>26</c:v>
                </c:pt>
                <c:pt idx="620">
                  <c:v>29</c:v>
                </c:pt>
                <c:pt idx="621">
                  <c:v>38</c:v>
                </c:pt>
                <c:pt idx="622">
                  <c:v>29</c:v>
                </c:pt>
                <c:pt idx="623">
                  <c:v>45</c:v>
                </c:pt>
                <c:pt idx="624">
                  <c:v>24</c:v>
                </c:pt>
                <c:pt idx="625">
                  <c:v>47</c:v>
                </c:pt>
                <c:pt idx="626">
                  <c:v>31</c:v>
                </c:pt>
                <c:pt idx="627">
                  <c:v>41</c:v>
                </c:pt>
                <c:pt idx="628">
                  <c:v>47</c:v>
                </c:pt>
                <c:pt idx="629">
                  <c:v>59</c:v>
                </c:pt>
                <c:pt idx="630">
                  <c:v>46</c:v>
                </c:pt>
                <c:pt idx="631">
                  <c:v>56</c:v>
                </c:pt>
                <c:pt idx="632">
                  <c:v>28</c:v>
                </c:pt>
                <c:pt idx="633">
                  <c:v>29</c:v>
                </c:pt>
                <c:pt idx="634">
                  <c:v>41</c:v>
                </c:pt>
                <c:pt idx="635">
                  <c:v>43</c:v>
                </c:pt>
                <c:pt idx="636">
                  <c:v>33</c:v>
                </c:pt>
                <c:pt idx="637">
                  <c:v>48</c:v>
                </c:pt>
                <c:pt idx="638">
                  <c:v>44</c:v>
                </c:pt>
                <c:pt idx="639">
                  <c:v>35</c:v>
                </c:pt>
                <c:pt idx="640">
                  <c:v>50</c:v>
                </c:pt>
                <c:pt idx="641">
                  <c:v>52</c:v>
                </c:pt>
                <c:pt idx="642">
                  <c:v>32</c:v>
                </c:pt>
                <c:pt idx="643">
                  <c:v>55</c:v>
                </c:pt>
                <c:pt idx="644">
                  <c:v>62</c:v>
                </c:pt>
                <c:pt idx="645">
                  <c:v>56</c:v>
                </c:pt>
                <c:pt idx="646">
                  <c:v>45</c:v>
                </c:pt>
                <c:pt idx="647">
                  <c:v>19</c:v>
                </c:pt>
                <c:pt idx="648">
                  <c:v>59</c:v>
                </c:pt>
                <c:pt idx="649">
                  <c:v>20</c:v>
                </c:pt>
                <c:pt idx="650">
                  <c:v>52</c:v>
                </c:pt>
                <c:pt idx="651">
                  <c:v>18</c:v>
                </c:pt>
                <c:pt idx="652">
                  <c:v>41</c:v>
                </c:pt>
                <c:pt idx="653">
                  <c:v>57</c:v>
                </c:pt>
                <c:pt idx="654">
                  <c:v>39</c:v>
                </c:pt>
                <c:pt idx="655">
                  <c:v>20</c:v>
                </c:pt>
                <c:pt idx="656">
                  <c:v>52</c:v>
                </c:pt>
                <c:pt idx="657">
                  <c:v>28</c:v>
                </c:pt>
                <c:pt idx="658">
                  <c:v>43</c:v>
                </c:pt>
                <c:pt idx="659">
                  <c:v>49</c:v>
                </c:pt>
                <c:pt idx="660">
                  <c:v>45</c:v>
                </c:pt>
                <c:pt idx="661">
                  <c:v>27</c:v>
                </c:pt>
                <c:pt idx="662">
                  <c:v>53</c:v>
                </c:pt>
                <c:pt idx="663">
                  <c:v>42</c:v>
                </c:pt>
                <c:pt idx="664">
                  <c:v>53</c:v>
                </c:pt>
                <c:pt idx="665">
                  <c:v>43</c:v>
                </c:pt>
                <c:pt idx="666">
                  <c:v>51</c:v>
                </c:pt>
                <c:pt idx="667">
                  <c:v>31</c:v>
                </c:pt>
                <c:pt idx="668">
                  <c:v>22</c:v>
                </c:pt>
                <c:pt idx="669">
                  <c:v>45</c:v>
                </c:pt>
                <c:pt idx="670">
                  <c:v>41</c:v>
                </c:pt>
                <c:pt idx="671">
                  <c:v>39</c:v>
                </c:pt>
                <c:pt idx="672">
                  <c:v>30</c:v>
                </c:pt>
                <c:pt idx="673">
                  <c:v>36</c:v>
                </c:pt>
                <c:pt idx="674">
                  <c:v>44</c:v>
                </c:pt>
                <c:pt idx="675">
                  <c:v>61</c:v>
                </c:pt>
                <c:pt idx="676">
                  <c:v>55</c:v>
                </c:pt>
                <c:pt idx="677">
                  <c:v>26</c:v>
                </c:pt>
                <c:pt idx="678">
                  <c:v>50</c:v>
                </c:pt>
                <c:pt idx="679">
                  <c:v>32</c:v>
                </c:pt>
                <c:pt idx="680">
                  <c:v>44</c:v>
                </c:pt>
                <c:pt idx="681">
                  <c:v>18</c:v>
                </c:pt>
                <c:pt idx="682">
                  <c:v>52</c:v>
                </c:pt>
                <c:pt idx="683">
                  <c:v>38</c:v>
                </c:pt>
                <c:pt idx="684">
                  <c:v>29</c:v>
                </c:pt>
                <c:pt idx="685">
                  <c:v>21</c:v>
                </c:pt>
                <c:pt idx="686">
                  <c:v>48</c:v>
                </c:pt>
                <c:pt idx="687">
                  <c:v>54</c:v>
                </c:pt>
                <c:pt idx="688">
                  <c:v>62</c:v>
                </c:pt>
                <c:pt idx="689">
                  <c:v>50</c:v>
                </c:pt>
                <c:pt idx="690">
                  <c:v>35</c:v>
                </c:pt>
                <c:pt idx="691">
                  <c:v>39</c:v>
                </c:pt>
                <c:pt idx="692">
                  <c:v>38</c:v>
                </c:pt>
                <c:pt idx="693">
                  <c:v>31</c:v>
                </c:pt>
                <c:pt idx="694">
                  <c:v>46</c:v>
                </c:pt>
                <c:pt idx="695">
                  <c:v>39</c:v>
                </c:pt>
                <c:pt idx="696">
                  <c:v>29</c:v>
                </c:pt>
                <c:pt idx="697">
                  <c:v>42</c:v>
                </c:pt>
                <c:pt idx="698">
                  <c:v>45</c:v>
                </c:pt>
                <c:pt idx="699">
                  <c:v>49</c:v>
                </c:pt>
                <c:pt idx="700">
                  <c:v>25</c:v>
                </c:pt>
                <c:pt idx="701">
                  <c:v>39</c:v>
                </c:pt>
                <c:pt idx="702">
                  <c:v>31</c:v>
                </c:pt>
                <c:pt idx="703">
                  <c:v>18</c:v>
                </c:pt>
                <c:pt idx="704">
                  <c:v>64</c:v>
                </c:pt>
                <c:pt idx="705">
                  <c:v>34</c:v>
                </c:pt>
                <c:pt idx="706">
                  <c:v>23</c:v>
                </c:pt>
                <c:pt idx="707">
                  <c:v>63</c:v>
                </c:pt>
                <c:pt idx="708">
                  <c:v>54</c:v>
                </c:pt>
                <c:pt idx="709">
                  <c:v>50</c:v>
                </c:pt>
                <c:pt idx="710">
                  <c:v>25</c:v>
                </c:pt>
                <c:pt idx="711">
                  <c:v>45</c:v>
                </c:pt>
                <c:pt idx="712">
                  <c:v>26</c:v>
                </c:pt>
                <c:pt idx="713">
                  <c:v>49</c:v>
                </c:pt>
                <c:pt idx="714">
                  <c:v>30</c:v>
                </c:pt>
                <c:pt idx="715">
                  <c:v>49</c:v>
                </c:pt>
                <c:pt idx="716">
                  <c:v>52</c:v>
                </c:pt>
                <c:pt idx="717">
                  <c:v>43</c:v>
                </c:pt>
                <c:pt idx="718">
                  <c:v>40</c:v>
                </c:pt>
                <c:pt idx="719">
                  <c:v>39</c:v>
                </c:pt>
                <c:pt idx="720">
                  <c:v>29</c:v>
                </c:pt>
                <c:pt idx="721">
                  <c:v>56</c:v>
                </c:pt>
                <c:pt idx="722">
                  <c:v>47</c:v>
                </c:pt>
                <c:pt idx="723">
                  <c:v>51</c:v>
                </c:pt>
                <c:pt idx="724">
                  <c:v>44</c:v>
                </c:pt>
                <c:pt idx="725">
                  <c:v>25</c:v>
                </c:pt>
                <c:pt idx="726">
                  <c:v>43</c:v>
                </c:pt>
                <c:pt idx="727">
                  <c:v>36</c:v>
                </c:pt>
                <c:pt idx="728">
                  <c:v>64</c:v>
                </c:pt>
                <c:pt idx="729">
                  <c:v>47</c:v>
                </c:pt>
                <c:pt idx="730">
                  <c:v>20</c:v>
                </c:pt>
                <c:pt idx="731">
                  <c:v>19</c:v>
                </c:pt>
                <c:pt idx="732">
                  <c:v>59</c:v>
                </c:pt>
                <c:pt idx="733">
                  <c:v>30</c:v>
                </c:pt>
                <c:pt idx="734">
                  <c:v>46</c:v>
                </c:pt>
                <c:pt idx="735">
                  <c:v>36</c:v>
                </c:pt>
                <c:pt idx="736">
                  <c:v>46</c:v>
                </c:pt>
                <c:pt idx="737">
                  <c:v>31</c:v>
                </c:pt>
                <c:pt idx="738">
                  <c:v>43</c:v>
                </c:pt>
                <c:pt idx="739">
                  <c:v>54</c:v>
                </c:pt>
                <c:pt idx="740">
                  <c:v>35</c:v>
                </c:pt>
                <c:pt idx="741">
                  <c:v>42</c:v>
                </c:pt>
                <c:pt idx="742">
                  <c:v>60</c:v>
                </c:pt>
                <c:pt idx="743">
                  <c:v>30</c:v>
                </c:pt>
                <c:pt idx="744">
                  <c:v>41</c:v>
                </c:pt>
                <c:pt idx="745">
                  <c:v>51</c:v>
                </c:pt>
                <c:pt idx="746">
                  <c:v>25</c:v>
                </c:pt>
                <c:pt idx="747">
                  <c:v>31</c:v>
                </c:pt>
                <c:pt idx="748">
                  <c:v>47</c:v>
                </c:pt>
                <c:pt idx="749">
                  <c:v>22</c:v>
                </c:pt>
                <c:pt idx="750">
                  <c:v>47</c:v>
                </c:pt>
                <c:pt idx="751">
                  <c:v>38</c:v>
                </c:pt>
                <c:pt idx="752">
                  <c:v>48</c:v>
                </c:pt>
                <c:pt idx="753">
                  <c:v>53</c:v>
                </c:pt>
                <c:pt idx="754">
                  <c:v>43</c:v>
                </c:pt>
                <c:pt idx="755">
                  <c:v>20</c:v>
                </c:pt>
                <c:pt idx="756">
                  <c:v>18</c:v>
                </c:pt>
                <c:pt idx="757">
                  <c:v>62</c:v>
                </c:pt>
                <c:pt idx="758">
                  <c:v>28</c:v>
                </c:pt>
                <c:pt idx="759">
                  <c:v>59</c:v>
                </c:pt>
                <c:pt idx="760">
                  <c:v>54</c:v>
                </c:pt>
                <c:pt idx="761">
                  <c:v>29</c:v>
                </c:pt>
                <c:pt idx="762">
                  <c:v>50</c:v>
                </c:pt>
                <c:pt idx="763">
                  <c:v>59</c:v>
                </c:pt>
                <c:pt idx="764">
                  <c:v>46</c:v>
                </c:pt>
                <c:pt idx="765">
                  <c:v>40</c:v>
                </c:pt>
                <c:pt idx="766">
                  <c:v>49</c:v>
                </c:pt>
                <c:pt idx="767">
                  <c:v>64</c:v>
                </c:pt>
                <c:pt idx="768">
                  <c:v>37</c:v>
                </c:pt>
                <c:pt idx="769">
                  <c:v>55</c:v>
                </c:pt>
                <c:pt idx="770">
                  <c:v>51</c:v>
                </c:pt>
                <c:pt idx="771">
                  <c:v>35</c:v>
                </c:pt>
                <c:pt idx="772">
                  <c:v>50</c:v>
                </c:pt>
                <c:pt idx="773">
                  <c:v>37</c:v>
                </c:pt>
                <c:pt idx="774">
                  <c:v>62</c:v>
                </c:pt>
                <c:pt idx="775">
                  <c:v>40</c:v>
                </c:pt>
                <c:pt idx="776">
                  <c:v>43</c:v>
                </c:pt>
                <c:pt idx="777">
                  <c:v>53</c:v>
                </c:pt>
                <c:pt idx="778">
                  <c:v>54</c:v>
                </c:pt>
                <c:pt idx="779">
                  <c:v>52</c:v>
                </c:pt>
                <c:pt idx="780">
                  <c:v>47</c:v>
                </c:pt>
                <c:pt idx="781">
                  <c:v>32</c:v>
                </c:pt>
                <c:pt idx="782">
                  <c:v>32</c:v>
                </c:pt>
                <c:pt idx="783">
                  <c:v>30</c:v>
                </c:pt>
                <c:pt idx="784">
                  <c:v>32</c:v>
                </c:pt>
                <c:pt idx="785">
                  <c:v>55</c:v>
                </c:pt>
                <c:pt idx="786">
                  <c:v>25</c:v>
                </c:pt>
                <c:pt idx="787">
                  <c:v>36</c:v>
                </c:pt>
                <c:pt idx="788">
                  <c:v>56</c:v>
                </c:pt>
                <c:pt idx="789">
                  <c:v>18</c:v>
                </c:pt>
                <c:pt idx="790">
                  <c:v>64</c:v>
                </c:pt>
                <c:pt idx="791">
                  <c:v>24</c:v>
                </c:pt>
                <c:pt idx="792">
                  <c:v>43</c:v>
                </c:pt>
                <c:pt idx="793">
                  <c:v>49</c:v>
                </c:pt>
                <c:pt idx="794">
                  <c:v>27</c:v>
                </c:pt>
                <c:pt idx="795">
                  <c:v>35</c:v>
                </c:pt>
                <c:pt idx="796">
                  <c:v>63</c:v>
                </c:pt>
                <c:pt idx="797">
                  <c:v>37</c:v>
                </c:pt>
                <c:pt idx="798">
                  <c:v>34</c:v>
                </c:pt>
                <c:pt idx="799">
                  <c:v>36</c:v>
                </c:pt>
                <c:pt idx="800">
                  <c:v>23</c:v>
                </c:pt>
                <c:pt idx="801">
                  <c:v>48</c:v>
                </c:pt>
                <c:pt idx="802">
                  <c:v>49</c:v>
                </c:pt>
                <c:pt idx="803">
                  <c:v>24</c:v>
                </c:pt>
                <c:pt idx="804">
                  <c:v>33</c:v>
                </c:pt>
                <c:pt idx="805">
                  <c:v>23</c:v>
                </c:pt>
                <c:pt idx="806">
                  <c:v>22</c:v>
                </c:pt>
                <c:pt idx="807">
                  <c:v>26</c:v>
                </c:pt>
                <c:pt idx="808">
                  <c:v>27</c:v>
                </c:pt>
                <c:pt idx="809">
                  <c:v>59</c:v>
                </c:pt>
                <c:pt idx="810">
                  <c:v>45</c:v>
                </c:pt>
                <c:pt idx="811">
                  <c:v>33</c:v>
                </c:pt>
                <c:pt idx="812">
                  <c:v>36</c:v>
                </c:pt>
                <c:pt idx="813">
                  <c:v>23</c:v>
                </c:pt>
                <c:pt idx="814">
                  <c:v>53</c:v>
                </c:pt>
                <c:pt idx="815">
                  <c:v>28</c:v>
                </c:pt>
                <c:pt idx="816">
                  <c:v>50</c:v>
                </c:pt>
                <c:pt idx="817">
                  <c:v>41</c:v>
                </c:pt>
                <c:pt idx="818">
                  <c:v>52</c:v>
                </c:pt>
                <c:pt idx="819">
                  <c:v>19</c:v>
                </c:pt>
                <c:pt idx="820">
                  <c:v>45</c:v>
                </c:pt>
                <c:pt idx="821">
                  <c:v>55</c:v>
                </c:pt>
                <c:pt idx="822">
                  <c:v>45</c:v>
                </c:pt>
                <c:pt idx="823">
                  <c:v>46</c:v>
                </c:pt>
                <c:pt idx="824">
                  <c:v>31</c:v>
                </c:pt>
                <c:pt idx="825">
                  <c:v>52</c:v>
                </c:pt>
                <c:pt idx="826">
                  <c:v>31</c:v>
                </c:pt>
                <c:pt idx="827">
                  <c:v>47</c:v>
                </c:pt>
                <c:pt idx="828">
                  <c:v>40</c:v>
                </c:pt>
                <c:pt idx="829">
                  <c:v>26</c:v>
                </c:pt>
                <c:pt idx="830">
                  <c:v>49</c:v>
                </c:pt>
                <c:pt idx="831">
                  <c:v>21</c:v>
                </c:pt>
                <c:pt idx="832">
                  <c:v>49</c:v>
                </c:pt>
                <c:pt idx="833">
                  <c:v>37</c:v>
                </c:pt>
                <c:pt idx="834">
                  <c:v>56</c:v>
                </c:pt>
                <c:pt idx="835">
                  <c:v>57</c:v>
                </c:pt>
                <c:pt idx="836">
                  <c:v>24</c:v>
                </c:pt>
                <c:pt idx="837">
                  <c:v>33</c:v>
                </c:pt>
                <c:pt idx="838">
                  <c:v>25</c:v>
                </c:pt>
                <c:pt idx="839">
                  <c:v>36</c:v>
                </c:pt>
                <c:pt idx="840">
                  <c:v>46</c:v>
                </c:pt>
                <c:pt idx="841">
                  <c:v>39</c:v>
                </c:pt>
                <c:pt idx="842">
                  <c:v>20</c:v>
                </c:pt>
                <c:pt idx="843">
                  <c:v>61</c:v>
                </c:pt>
                <c:pt idx="844">
                  <c:v>50</c:v>
                </c:pt>
                <c:pt idx="845">
                  <c:v>18</c:v>
                </c:pt>
                <c:pt idx="846">
                  <c:v>41</c:v>
                </c:pt>
                <c:pt idx="847">
                  <c:v>48</c:v>
                </c:pt>
                <c:pt idx="848">
                  <c:v>33</c:v>
                </c:pt>
                <c:pt idx="849">
                  <c:v>43</c:v>
                </c:pt>
                <c:pt idx="850">
                  <c:v>32</c:v>
                </c:pt>
                <c:pt idx="851">
                  <c:v>35</c:v>
                </c:pt>
                <c:pt idx="852">
                  <c:v>19</c:v>
                </c:pt>
                <c:pt idx="853">
                  <c:v>41</c:v>
                </c:pt>
                <c:pt idx="854">
                  <c:v>53</c:v>
                </c:pt>
                <c:pt idx="855">
                  <c:v>64</c:v>
                </c:pt>
                <c:pt idx="856">
                  <c:v>28</c:v>
                </c:pt>
                <c:pt idx="857">
                  <c:v>45</c:v>
                </c:pt>
                <c:pt idx="858">
                  <c:v>53</c:v>
                </c:pt>
                <c:pt idx="859">
                  <c:v>37</c:v>
                </c:pt>
                <c:pt idx="860">
                  <c:v>34</c:v>
                </c:pt>
                <c:pt idx="861">
                  <c:v>35</c:v>
                </c:pt>
                <c:pt idx="862">
                  <c:v>27</c:v>
                </c:pt>
                <c:pt idx="863">
                  <c:v>22</c:v>
                </c:pt>
                <c:pt idx="864">
                  <c:v>39</c:v>
                </c:pt>
                <c:pt idx="865">
                  <c:v>40</c:v>
                </c:pt>
                <c:pt idx="866">
                  <c:v>19</c:v>
                </c:pt>
                <c:pt idx="867">
                  <c:v>51</c:v>
                </c:pt>
                <c:pt idx="868">
                  <c:v>52</c:v>
                </c:pt>
                <c:pt idx="869">
                  <c:v>40</c:v>
                </c:pt>
                <c:pt idx="870">
                  <c:v>19</c:v>
                </c:pt>
                <c:pt idx="871">
                  <c:v>51</c:v>
                </c:pt>
                <c:pt idx="872">
                  <c:v>53</c:v>
                </c:pt>
                <c:pt idx="873">
                  <c:v>27</c:v>
                </c:pt>
                <c:pt idx="874">
                  <c:v>39</c:v>
                </c:pt>
                <c:pt idx="875">
                  <c:v>44</c:v>
                </c:pt>
                <c:pt idx="876">
                  <c:v>47</c:v>
                </c:pt>
                <c:pt idx="877">
                  <c:v>38</c:v>
                </c:pt>
                <c:pt idx="878">
                  <c:v>44</c:v>
                </c:pt>
                <c:pt idx="879">
                  <c:v>25</c:v>
                </c:pt>
                <c:pt idx="880">
                  <c:v>45</c:v>
                </c:pt>
                <c:pt idx="881">
                  <c:v>30</c:v>
                </c:pt>
                <c:pt idx="882">
                  <c:v>28</c:v>
                </c:pt>
                <c:pt idx="883">
                  <c:v>18</c:v>
                </c:pt>
                <c:pt idx="884">
                  <c:v>54</c:v>
                </c:pt>
                <c:pt idx="885">
                  <c:v>31</c:v>
                </c:pt>
                <c:pt idx="886">
                  <c:v>44</c:v>
                </c:pt>
                <c:pt idx="887">
                  <c:v>51</c:v>
                </c:pt>
                <c:pt idx="888">
                  <c:v>28</c:v>
                </c:pt>
                <c:pt idx="889">
                  <c:v>46</c:v>
                </c:pt>
                <c:pt idx="890">
                  <c:v>32</c:v>
                </c:pt>
                <c:pt idx="891">
                  <c:v>21</c:v>
                </c:pt>
                <c:pt idx="892">
                  <c:v>47</c:v>
                </c:pt>
                <c:pt idx="893">
                  <c:v>21</c:v>
                </c:pt>
                <c:pt idx="894">
                  <c:v>34</c:v>
                </c:pt>
                <c:pt idx="895">
                  <c:v>49</c:v>
                </c:pt>
                <c:pt idx="896">
                  <c:v>40</c:v>
                </c:pt>
                <c:pt idx="897">
                  <c:v>19</c:v>
                </c:pt>
                <c:pt idx="898">
                  <c:v>40</c:v>
                </c:pt>
                <c:pt idx="899">
                  <c:v>57</c:v>
                </c:pt>
                <c:pt idx="900">
                  <c:v>49</c:v>
                </c:pt>
                <c:pt idx="901">
                  <c:v>33</c:v>
                </c:pt>
                <c:pt idx="902">
                  <c:v>47</c:v>
                </c:pt>
                <c:pt idx="903">
                  <c:v>50</c:v>
                </c:pt>
                <c:pt idx="904">
                  <c:v>49</c:v>
                </c:pt>
                <c:pt idx="905">
                  <c:v>60</c:v>
                </c:pt>
                <c:pt idx="906">
                  <c:v>29</c:v>
                </c:pt>
                <c:pt idx="907">
                  <c:v>35</c:v>
                </c:pt>
                <c:pt idx="908">
                  <c:v>53</c:v>
                </c:pt>
                <c:pt idx="909">
                  <c:v>45</c:v>
                </c:pt>
                <c:pt idx="910">
                  <c:v>39</c:v>
                </c:pt>
                <c:pt idx="911">
                  <c:v>38</c:v>
                </c:pt>
                <c:pt idx="912">
                  <c:v>30</c:v>
                </c:pt>
                <c:pt idx="913">
                  <c:v>29</c:v>
                </c:pt>
                <c:pt idx="914">
                  <c:v>21</c:v>
                </c:pt>
                <c:pt idx="915">
                  <c:v>54</c:v>
                </c:pt>
                <c:pt idx="916">
                  <c:v>28</c:v>
                </c:pt>
                <c:pt idx="917">
                  <c:v>28</c:v>
                </c:pt>
                <c:pt idx="918">
                  <c:v>53</c:v>
                </c:pt>
                <c:pt idx="919">
                  <c:v>49</c:v>
                </c:pt>
                <c:pt idx="920">
                  <c:v>25</c:v>
                </c:pt>
                <c:pt idx="921">
                  <c:v>43</c:v>
                </c:pt>
                <c:pt idx="922">
                  <c:v>19</c:v>
                </c:pt>
                <c:pt idx="923">
                  <c:v>57</c:v>
                </c:pt>
                <c:pt idx="924">
                  <c:v>39</c:v>
                </c:pt>
                <c:pt idx="925">
                  <c:v>51</c:v>
                </c:pt>
                <c:pt idx="926">
                  <c:v>39</c:v>
                </c:pt>
                <c:pt idx="927">
                  <c:v>30</c:v>
                </c:pt>
                <c:pt idx="928">
                  <c:v>47</c:v>
                </c:pt>
                <c:pt idx="929">
                  <c:v>25</c:v>
                </c:pt>
                <c:pt idx="930">
                  <c:v>43</c:v>
                </c:pt>
                <c:pt idx="931">
                  <c:v>18</c:v>
                </c:pt>
                <c:pt idx="932">
                  <c:v>46</c:v>
                </c:pt>
                <c:pt idx="933">
                  <c:v>25</c:v>
                </c:pt>
                <c:pt idx="934">
                  <c:v>63</c:v>
                </c:pt>
                <c:pt idx="935">
                  <c:v>38</c:v>
                </c:pt>
                <c:pt idx="936">
                  <c:v>45</c:v>
                </c:pt>
                <c:pt idx="937">
                  <c:v>30</c:v>
                </c:pt>
                <c:pt idx="938">
                  <c:v>39</c:v>
                </c:pt>
                <c:pt idx="939">
                  <c:v>36</c:v>
                </c:pt>
                <c:pt idx="940">
                  <c:v>23</c:v>
                </c:pt>
                <c:pt idx="941">
                  <c:v>29</c:v>
                </c:pt>
                <c:pt idx="942">
                  <c:v>45</c:v>
                </c:pt>
                <c:pt idx="943">
                  <c:v>41</c:v>
                </c:pt>
                <c:pt idx="944">
                  <c:v>37</c:v>
                </c:pt>
                <c:pt idx="945">
                  <c:v>41</c:v>
                </c:pt>
                <c:pt idx="946">
                  <c:v>22</c:v>
                </c:pt>
                <c:pt idx="947">
                  <c:v>20</c:v>
                </c:pt>
                <c:pt idx="948">
                  <c:v>42</c:v>
                </c:pt>
                <c:pt idx="949">
                  <c:v>30</c:v>
                </c:pt>
                <c:pt idx="950">
                  <c:v>23</c:v>
                </c:pt>
                <c:pt idx="951">
                  <c:v>60</c:v>
                </c:pt>
                <c:pt idx="952">
                  <c:v>27</c:v>
                </c:pt>
                <c:pt idx="953">
                  <c:v>48</c:v>
                </c:pt>
                <c:pt idx="954">
                  <c:v>27</c:v>
                </c:pt>
                <c:pt idx="955">
                  <c:v>24</c:v>
                </c:pt>
                <c:pt idx="956">
                  <c:v>42</c:v>
                </c:pt>
                <c:pt idx="957">
                  <c:v>18</c:v>
                </c:pt>
                <c:pt idx="958">
                  <c:v>33</c:v>
                </c:pt>
                <c:pt idx="959">
                  <c:v>64</c:v>
                </c:pt>
                <c:pt idx="960">
                  <c:v>58</c:v>
                </c:pt>
                <c:pt idx="961">
                  <c:v>53</c:v>
                </c:pt>
                <c:pt idx="962">
                  <c:v>42</c:v>
                </c:pt>
                <c:pt idx="963">
                  <c:v>18</c:v>
                </c:pt>
                <c:pt idx="964">
                  <c:v>52</c:v>
                </c:pt>
                <c:pt idx="965">
                  <c:v>20</c:v>
                </c:pt>
                <c:pt idx="966">
                  <c:v>64</c:v>
                </c:pt>
                <c:pt idx="967">
                  <c:v>21</c:v>
                </c:pt>
                <c:pt idx="968">
                  <c:v>33</c:v>
                </c:pt>
                <c:pt idx="969">
                  <c:v>23</c:v>
                </c:pt>
                <c:pt idx="970">
                  <c:v>63</c:v>
                </c:pt>
                <c:pt idx="971">
                  <c:v>26</c:v>
                </c:pt>
                <c:pt idx="972">
                  <c:v>56</c:v>
                </c:pt>
                <c:pt idx="973">
                  <c:v>38</c:v>
                </c:pt>
                <c:pt idx="974">
                  <c:v>18</c:v>
                </c:pt>
                <c:pt idx="975">
                  <c:v>61</c:v>
                </c:pt>
                <c:pt idx="976">
                  <c:v>42</c:v>
                </c:pt>
                <c:pt idx="977">
                  <c:v>60</c:v>
                </c:pt>
                <c:pt idx="978">
                  <c:v>46</c:v>
                </c:pt>
                <c:pt idx="979">
                  <c:v>22</c:v>
                </c:pt>
                <c:pt idx="980">
                  <c:v>18</c:v>
                </c:pt>
                <c:pt idx="981">
                  <c:v>57</c:v>
                </c:pt>
                <c:pt idx="982">
                  <c:v>19</c:v>
                </c:pt>
                <c:pt idx="983">
                  <c:v>61</c:v>
                </c:pt>
                <c:pt idx="984">
                  <c:v>57</c:v>
                </c:pt>
                <c:pt idx="985">
                  <c:v>46</c:v>
                </c:pt>
                <c:pt idx="986">
                  <c:v>51</c:v>
                </c:pt>
                <c:pt idx="987">
                  <c:v>31</c:v>
                </c:pt>
                <c:pt idx="988">
                  <c:v>24</c:v>
                </c:pt>
                <c:pt idx="989">
                  <c:v>51</c:v>
                </c:pt>
                <c:pt idx="990">
                  <c:v>62</c:v>
                </c:pt>
                <c:pt idx="991">
                  <c:v>25</c:v>
                </c:pt>
                <c:pt idx="992">
                  <c:v>19</c:v>
                </c:pt>
                <c:pt idx="993">
                  <c:v>59</c:v>
                </c:pt>
                <c:pt idx="994">
                  <c:v>45</c:v>
                </c:pt>
                <c:pt idx="995">
                  <c:v>19</c:v>
                </c:pt>
                <c:pt idx="996">
                  <c:v>53</c:v>
                </c:pt>
                <c:pt idx="997">
                  <c:v>24</c:v>
                </c:pt>
                <c:pt idx="998">
                  <c:v>24</c:v>
                </c:pt>
                <c:pt idx="999">
                  <c:v>19</c:v>
                </c:pt>
                <c:pt idx="1000">
                  <c:v>22</c:v>
                </c:pt>
                <c:pt idx="1001">
                  <c:v>24</c:v>
                </c:pt>
                <c:pt idx="1002">
                  <c:v>60</c:v>
                </c:pt>
                <c:pt idx="1003">
                  <c:v>59</c:v>
                </c:pt>
                <c:pt idx="1004">
                  <c:v>27</c:v>
                </c:pt>
                <c:pt idx="1005">
                  <c:v>25</c:v>
                </c:pt>
                <c:pt idx="1006">
                  <c:v>36</c:v>
                </c:pt>
                <c:pt idx="1007">
                  <c:v>61</c:v>
                </c:pt>
                <c:pt idx="1008">
                  <c:v>21</c:v>
                </c:pt>
                <c:pt idx="1009">
                  <c:v>54</c:v>
                </c:pt>
                <c:pt idx="1010">
                  <c:v>19</c:v>
                </c:pt>
                <c:pt idx="1011">
                  <c:v>49</c:v>
                </c:pt>
                <c:pt idx="1012">
                  <c:v>32</c:v>
                </c:pt>
                <c:pt idx="1013">
                  <c:v>43</c:v>
                </c:pt>
                <c:pt idx="1014">
                  <c:v>19</c:v>
                </c:pt>
                <c:pt idx="1015">
                  <c:v>34</c:v>
                </c:pt>
                <c:pt idx="1016">
                  <c:v>22</c:v>
                </c:pt>
                <c:pt idx="1017">
                  <c:v>34</c:v>
                </c:pt>
                <c:pt idx="1018">
                  <c:v>24</c:v>
                </c:pt>
                <c:pt idx="1019">
                  <c:v>48</c:v>
                </c:pt>
                <c:pt idx="1020">
                  <c:v>23</c:v>
                </c:pt>
                <c:pt idx="1021">
                  <c:v>18</c:v>
                </c:pt>
                <c:pt idx="1022">
                  <c:v>56</c:v>
                </c:pt>
                <c:pt idx="1023">
                  <c:v>23</c:v>
                </c:pt>
                <c:pt idx="1024">
                  <c:v>19</c:v>
                </c:pt>
                <c:pt idx="1025">
                  <c:v>26</c:v>
                </c:pt>
                <c:pt idx="1026">
                  <c:v>31</c:v>
                </c:pt>
                <c:pt idx="1027">
                  <c:v>18</c:v>
                </c:pt>
                <c:pt idx="1028">
                  <c:v>20</c:v>
                </c:pt>
                <c:pt idx="1029">
                  <c:v>58</c:v>
                </c:pt>
                <c:pt idx="1030">
                  <c:v>63</c:v>
                </c:pt>
                <c:pt idx="1031">
                  <c:v>52</c:v>
                </c:pt>
                <c:pt idx="1032">
                  <c:v>32</c:v>
                </c:pt>
                <c:pt idx="1033">
                  <c:v>57</c:v>
                </c:pt>
                <c:pt idx="1034">
                  <c:v>18</c:v>
                </c:pt>
                <c:pt idx="1035">
                  <c:v>47</c:v>
                </c:pt>
                <c:pt idx="1036">
                  <c:v>29</c:v>
                </c:pt>
                <c:pt idx="1037">
                  <c:v>19</c:v>
                </c:pt>
                <c:pt idx="1038">
                  <c:v>23</c:v>
                </c:pt>
                <c:pt idx="1039">
                  <c:v>32</c:v>
                </c:pt>
                <c:pt idx="1040">
                  <c:v>18</c:v>
                </c:pt>
                <c:pt idx="1041">
                  <c:v>51</c:v>
                </c:pt>
                <c:pt idx="1042">
                  <c:v>19</c:v>
                </c:pt>
                <c:pt idx="1043">
                  <c:v>18</c:v>
                </c:pt>
                <c:pt idx="1044">
                  <c:v>27</c:v>
                </c:pt>
                <c:pt idx="1045">
                  <c:v>19</c:v>
                </c:pt>
                <c:pt idx="1046">
                  <c:v>26</c:v>
                </c:pt>
                <c:pt idx="1047">
                  <c:v>21</c:v>
                </c:pt>
                <c:pt idx="1048">
                  <c:v>26</c:v>
                </c:pt>
                <c:pt idx="1049">
                  <c:v>37</c:v>
                </c:pt>
                <c:pt idx="1050">
                  <c:v>52</c:v>
                </c:pt>
                <c:pt idx="1051">
                  <c:v>35</c:v>
                </c:pt>
                <c:pt idx="1052">
                  <c:v>38</c:v>
                </c:pt>
                <c:pt idx="1053">
                  <c:v>28</c:v>
                </c:pt>
              </c:numCache>
            </c:numRef>
          </c:xVal>
          <c:yVal>
            <c:numRef>
              <c:f>Model!$O$34:$O$1087</c:f>
              <c:numCache>
                <c:formatCode>General</c:formatCode>
                <c:ptCount val="1054"/>
                <c:pt idx="0">
                  <c:v>-1057.9442558539217</c:v>
                </c:pt>
                <c:pt idx="1">
                  <c:v>-1319.1005010959723</c:v>
                </c:pt>
                <c:pt idx="2">
                  <c:v>-1155.4121695599824</c:v>
                </c:pt>
                <c:pt idx="3">
                  <c:v>-1161.4101398443909</c:v>
                </c:pt>
                <c:pt idx="4">
                  <c:v>-1835.1814061193691</c:v>
                </c:pt>
                <c:pt idx="5">
                  <c:v>-1335.609791938567</c:v>
                </c:pt>
                <c:pt idx="6">
                  <c:v>-2046.1352043450183</c:v>
                </c:pt>
                <c:pt idx="7">
                  <c:v>-1859.7227383538911</c:v>
                </c:pt>
                <c:pt idx="8">
                  <c:v>-2124.3972474560064</c:v>
                </c:pt>
                <c:pt idx="9">
                  <c:v>-1538.4880329033531</c:v>
                </c:pt>
                <c:pt idx="10">
                  <c:v>-1040.244763421023</c:v>
                </c:pt>
                <c:pt idx="11">
                  <c:v>-1247.1001126995147</c:v>
                </c:pt>
                <c:pt idx="12">
                  <c:v>-1683.0885469963187</c:v>
                </c:pt>
                <c:pt idx="13">
                  <c:v>-1138.4527943124021</c:v>
                </c:pt>
                <c:pt idx="14">
                  <c:v>17063.29595458927</c:v>
                </c:pt>
                <c:pt idx="15">
                  <c:v>-975.1185004448962</c:v>
                </c:pt>
                <c:pt idx="16">
                  <c:v>-1019.826738563359</c:v>
                </c:pt>
                <c:pt idx="17">
                  <c:v>-1128.4236060991279</c:v>
                </c:pt>
                <c:pt idx="18">
                  <c:v>-969.15240215997983</c:v>
                </c:pt>
                <c:pt idx="19">
                  <c:v>-1826.0457875996462</c:v>
                </c:pt>
                <c:pt idx="20">
                  <c:v>-1998.5167686857149</c:v>
                </c:pt>
                <c:pt idx="21">
                  <c:v>-1293.183817102838</c:v>
                </c:pt>
                <c:pt idx="22">
                  <c:v>-1442.4507926293845</c:v>
                </c:pt>
                <c:pt idx="23">
                  <c:v>-1501.7260186618814</c:v>
                </c:pt>
                <c:pt idx="24">
                  <c:v>-1176.1641833500671</c:v>
                </c:pt>
                <c:pt idx="25">
                  <c:v>-997.42689384547339</c:v>
                </c:pt>
                <c:pt idx="26">
                  <c:v>-1510.497511737891</c:v>
                </c:pt>
                <c:pt idx="27">
                  <c:v>-1131.2734635943989</c:v>
                </c:pt>
                <c:pt idx="28">
                  <c:v>-1159.7416944811339</c:v>
                </c:pt>
                <c:pt idx="29">
                  <c:v>-1960.5358842993155</c:v>
                </c:pt>
                <c:pt idx="30">
                  <c:v>-957.52423498526514</c:v>
                </c:pt>
                <c:pt idx="31">
                  <c:v>-1081.4468453793834</c:v>
                </c:pt>
                <c:pt idx="32">
                  <c:v>11158.881650884308</c:v>
                </c:pt>
                <c:pt idx="33">
                  <c:v>-1413.4055033671168</c:v>
                </c:pt>
                <c:pt idx="34">
                  <c:v>-1216.2379297066673</c:v>
                </c:pt>
                <c:pt idx="35">
                  <c:v>-1161.5965218216288</c:v>
                </c:pt>
                <c:pt idx="36">
                  <c:v>-1087.4577477406792</c:v>
                </c:pt>
                <c:pt idx="37">
                  <c:v>-1209.3131481272667</c:v>
                </c:pt>
                <c:pt idx="38">
                  <c:v>-1323.7360896342625</c:v>
                </c:pt>
                <c:pt idx="39">
                  <c:v>-1299.6566176608903</c:v>
                </c:pt>
                <c:pt idx="40">
                  <c:v>-1645.3153957913783</c:v>
                </c:pt>
                <c:pt idx="41">
                  <c:v>-973.65678237928296</c:v>
                </c:pt>
                <c:pt idx="42">
                  <c:v>-902.45292025951676</c:v>
                </c:pt>
                <c:pt idx="43">
                  <c:v>-1542.8141204147287</c:v>
                </c:pt>
                <c:pt idx="44">
                  <c:v>-1563.017140677759</c:v>
                </c:pt>
                <c:pt idx="45">
                  <c:v>-1678.2008375227688</c:v>
                </c:pt>
                <c:pt idx="46">
                  <c:v>-1110.6105242773569</c:v>
                </c:pt>
                <c:pt idx="47">
                  <c:v>-1698.867660243719</c:v>
                </c:pt>
                <c:pt idx="48">
                  <c:v>-1285.6784611449857</c:v>
                </c:pt>
                <c:pt idx="49">
                  <c:v>-972.92346115079636</c:v>
                </c:pt>
                <c:pt idx="50">
                  <c:v>15117.144848091008</c:v>
                </c:pt>
                <c:pt idx="51">
                  <c:v>-1764.1066934981664</c:v>
                </c:pt>
                <c:pt idx="52">
                  <c:v>-1772.8311383616801</c:v>
                </c:pt>
                <c:pt idx="53">
                  <c:v>-1234.667487741996</c:v>
                </c:pt>
                <c:pt idx="54">
                  <c:v>6509.2518410709472</c:v>
                </c:pt>
                <c:pt idx="55">
                  <c:v>10990.719038262108</c:v>
                </c:pt>
                <c:pt idx="56">
                  <c:v>16487.676546863924</c:v>
                </c:pt>
                <c:pt idx="57">
                  <c:v>-1240.5186847674195</c:v>
                </c:pt>
                <c:pt idx="58">
                  <c:v>-1260.7551565285009</c:v>
                </c:pt>
                <c:pt idx="59">
                  <c:v>9619.7135163134317</c:v>
                </c:pt>
                <c:pt idx="60">
                  <c:v>-1184.0268584715013</c:v>
                </c:pt>
                <c:pt idx="61">
                  <c:v>13851.108914854787</c:v>
                </c:pt>
                <c:pt idx="62">
                  <c:v>-913.74113144040348</c:v>
                </c:pt>
                <c:pt idx="63">
                  <c:v>-1726.8109485483697</c:v>
                </c:pt>
                <c:pt idx="64">
                  <c:v>3051.4904963557001</c:v>
                </c:pt>
                <c:pt idx="65">
                  <c:v>20388.858771861593</c:v>
                </c:pt>
                <c:pt idx="66">
                  <c:v>-955.63528090486489</c:v>
                </c:pt>
                <c:pt idx="67">
                  <c:v>-1294.3994343106715</c:v>
                </c:pt>
                <c:pt idx="68">
                  <c:v>-1820.5873886942431</c:v>
                </c:pt>
                <c:pt idx="69">
                  <c:v>-1691.8862739091005</c:v>
                </c:pt>
                <c:pt idx="70">
                  <c:v>-1144.9965702247346</c:v>
                </c:pt>
                <c:pt idx="71">
                  <c:v>-1126.5603154812725</c:v>
                </c:pt>
                <c:pt idx="72">
                  <c:v>8846.7059482582135</c:v>
                </c:pt>
                <c:pt idx="73">
                  <c:v>-1155.5257757007075</c:v>
                </c:pt>
                <c:pt idx="74">
                  <c:v>-1535.160232317392</c:v>
                </c:pt>
                <c:pt idx="75">
                  <c:v>-1058.7559318367466</c:v>
                </c:pt>
                <c:pt idx="76">
                  <c:v>-2078.0788954107275</c:v>
                </c:pt>
                <c:pt idx="77">
                  <c:v>-1546.053643945231</c:v>
                </c:pt>
                <c:pt idx="78">
                  <c:v>10684.870288433674</c:v>
                </c:pt>
                <c:pt idx="79">
                  <c:v>-1258.1963422276033</c:v>
                </c:pt>
                <c:pt idx="80">
                  <c:v>-1452.2423067154261</c:v>
                </c:pt>
                <c:pt idx="81">
                  <c:v>-1738.9257428100263</c:v>
                </c:pt>
                <c:pt idx="82">
                  <c:v>-1572.1129708672574</c:v>
                </c:pt>
                <c:pt idx="83">
                  <c:v>10346.073274578715</c:v>
                </c:pt>
                <c:pt idx="84">
                  <c:v>-2035.7535047486631</c:v>
                </c:pt>
                <c:pt idx="85">
                  <c:v>-1285.3989790247051</c:v>
                </c:pt>
                <c:pt idx="86">
                  <c:v>-1851.5797785688865</c:v>
                </c:pt>
                <c:pt idx="87">
                  <c:v>-1440.6303946385988</c:v>
                </c:pt>
                <c:pt idx="88">
                  <c:v>-1848.5424464808934</c:v>
                </c:pt>
                <c:pt idx="89">
                  <c:v>-1220.5105048719361</c:v>
                </c:pt>
                <c:pt idx="90">
                  <c:v>-1067.078103982813</c:v>
                </c:pt>
                <c:pt idx="91">
                  <c:v>-1411.3477250127735</c:v>
                </c:pt>
                <c:pt idx="92">
                  <c:v>14524.74402884466</c:v>
                </c:pt>
                <c:pt idx="93">
                  <c:v>-1196.1185327950975</c:v>
                </c:pt>
                <c:pt idx="94">
                  <c:v>-1067.1146602725166</c:v>
                </c:pt>
                <c:pt idx="95">
                  <c:v>-1899.198214228189</c:v>
                </c:pt>
                <c:pt idx="96">
                  <c:v>-1845.2237509633396</c:v>
                </c:pt>
                <c:pt idx="97">
                  <c:v>-1194.2351060452365</c:v>
                </c:pt>
                <c:pt idx="98">
                  <c:v>-1272.4536106587657</c:v>
                </c:pt>
                <c:pt idx="99">
                  <c:v>-1695.5987681322281</c:v>
                </c:pt>
                <c:pt idx="100">
                  <c:v>-1067.5872074280728</c:v>
                </c:pt>
                <c:pt idx="101">
                  <c:v>12690.782394563956</c:v>
                </c:pt>
                <c:pt idx="102">
                  <c:v>-941.96090844300397</c:v>
                </c:pt>
                <c:pt idx="103">
                  <c:v>-1701.9682080281618</c:v>
                </c:pt>
                <c:pt idx="104">
                  <c:v>-1182.2270403471111</c:v>
                </c:pt>
                <c:pt idx="105">
                  <c:v>-1227.9018410993845</c:v>
                </c:pt>
                <c:pt idx="106">
                  <c:v>-1143.2626137417137</c:v>
                </c:pt>
                <c:pt idx="107">
                  <c:v>-1856.6915932502125</c:v>
                </c:pt>
                <c:pt idx="108">
                  <c:v>-1241.2568391929763</c:v>
                </c:pt>
                <c:pt idx="109">
                  <c:v>-929.78848802142784</c:v>
                </c:pt>
                <c:pt idx="110">
                  <c:v>-1517.8949980899495</c:v>
                </c:pt>
                <c:pt idx="111">
                  <c:v>-1175.0662821067945</c:v>
                </c:pt>
                <c:pt idx="112">
                  <c:v>-1043.4349579611971</c:v>
                </c:pt>
                <c:pt idx="113">
                  <c:v>-1771.7191522455823</c:v>
                </c:pt>
                <c:pt idx="114">
                  <c:v>-2103.633848263295</c:v>
                </c:pt>
                <c:pt idx="115">
                  <c:v>-1258.7582620823978</c:v>
                </c:pt>
                <c:pt idx="116">
                  <c:v>-1248.1642609166079</c:v>
                </c:pt>
                <c:pt idx="117">
                  <c:v>-1178.6714798584503</c:v>
                </c:pt>
                <c:pt idx="118">
                  <c:v>-1811.2031173525575</c:v>
                </c:pt>
                <c:pt idx="119">
                  <c:v>-1700.1714958136708</c:v>
                </c:pt>
                <c:pt idx="120">
                  <c:v>-1924.7531670807568</c:v>
                </c:pt>
                <c:pt idx="121">
                  <c:v>-1769.0932098855683</c:v>
                </c:pt>
                <c:pt idx="122">
                  <c:v>-996.46957307174125</c:v>
                </c:pt>
                <c:pt idx="123">
                  <c:v>-1331.9110487625369</c:v>
                </c:pt>
                <c:pt idx="124">
                  <c:v>-1778.1545234245405</c:v>
                </c:pt>
                <c:pt idx="125">
                  <c:v>-879.23298732998774</c:v>
                </c:pt>
                <c:pt idx="126">
                  <c:v>-991.86454095185309</c:v>
                </c:pt>
                <c:pt idx="127">
                  <c:v>-946.72939349434546</c:v>
                </c:pt>
                <c:pt idx="128">
                  <c:v>-1814.6394651998958</c:v>
                </c:pt>
                <c:pt idx="129">
                  <c:v>-1760.4432177809613</c:v>
                </c:pt>
                <c:pt idx="130">
                  <c:v>-1638.7247156463754</c:v>
                </c:pt>
                <c:pt idx="131">
                  <c:v>-1141.1997994980647</c:v>
                </c:pt>
                <c:pt idx="132">
                  <c:v>-1734.7981445136575</c:v>
                </c:pt>
                <c:pt idx="133">
                  <c:v>-1258.6317899642563</c:v>
                </c:pt>
                <c:pt idx="134">
                  <c:v>-1453.3788974676534</c:v>
                </c:pt>
                <c:pt idx="135">
                  <c:v>-2163.5282690115</c:v>
                </c:pt>
                <c:pt idx="136">
                  <c:v>-1065.3417422059811</c:v>
                </c:pt>
                <c:pt idx="137">
                  <c:v>-1469.140540125105</c:v>
                </c:pt>
                <c:pt idx="138">
                  <c:v>3496.3448900207331</c:v>
                </c:pt>
                <c:pt idx="139">
                  <c:v>-1394.7896827550383</c:v>
                </c:pt>
                <c:pt idx="140">
                  <c:v>-1703.4176692587498</c:v>
                </c:pt>
                <c:pt idx="141">
                  <c:v>-1093.6851675441358</c:v>
                </c:pt>
                <c:pt idx="142">
                  <c:v>-1275.7224006059769</c:v>
                </c:pt>
                <c:pt idx="143">
                  <c:v>-1296.072648117979</c:v>
                </c:pt>
                <c:pt idx="144">
                  <c:v>-1111.0626736063878</c:v>
                </c:pt>
                <c:pt idx="145">
                  <c:v>-1384.7851576574194</c:v>
                </c:pt>
                <c:pt idx="146">
                  <c:v>-1450.392935127411</c:v>
                </c:pt>
                <c:pt idx="147">
                  <c:v>-1247.516638016381</c:v>
                </c:pt>
                <c:pt idx="148">
                  <c:v>-1036.076846769527</c:v>
                </c:pt>
                <c:pt idx="149">
                  <c:v>-1351.5731312602729</c:v>
                </c:pt>
                <c:pt idx="150">
                  <c:v>-1510.8621988599871</c:v>
                </c:pt>
                <c:pt idx="151">
                  <c:v>-1075.7171045503073</c:v>
                </c:pt>
                <c:pt idx="152">
                  <c:v>-972.26369561844331</c:v>
                </c:pt>
                <c:pt idx="153">
                  <c:v>-1362.4256799647801</c:v>
                </c:pt>
                <c:pt idx="154">
                  <c:v>-1054.3566334926545</c:v>
                </c:pt>
                <c:pt idx="155">
                  <c:v>-1391.3981797532531</c:v>
                </c:pt>
                <c:pt idx="156">
                  <c:v>-1708.6684604428647</c:v>
                </c:pt>
                <c:pt idx="157">
                  <c:v>-1430.1923793463375</c:v>
                </c:pt>
                <c:pt idx="158">
                  <c:v>-1527.1418560300237</c:v>
                </c:pt>
                <c:pt idx="159">
                  <c:v>-910.77509240558356</c:v>
                </c:pt>
                <c:pt idx="160">
                  <c:v>-1333.068112969162</c:v>
                </c:pt>
                <c:pt idx="161">
                  <c:v>-1285.626522950548</c:v>
                </c:pt>
                <c:pt idx="162">
                  <c:v>-1297.3738743889135</c:v>
                </c:pt>
                <c:pt idx="163">
                  <c:v>-1294.144141903198</c:v>
                </c:pt>
                <c:pt idx="164">
                  <c:v>-1363.0752647292011</c:v>
                </c:pt>
                <c:pt idx="165">
                  <c:v>-1271.4637849396331</c:v>
                </c:pt>
                <c:pt idx="166">
                  <c:v>-1163.4902861048831</c:v>
                </c:pt>
                <c:pt idx="167">
                  <c:v>-1248.2333899081677</c:v>
                </c:pt>
                <c:pt idx="168">
                  <c:v>-886.32159967625375</c:v>
                </c:pt>
                <c:pt idx="169">
                  <c:v>-2162.7296767348571</c:v>
                </c:pt>
                <c:pt idx="170">
                  <c:v>-1138.1869258706411</c:v>
                </c:pt>
                <c:pt idx="171">
                  <c:v>-1239.4320790661327</c:v>
                </c:pt>
                <c:pt idx="172">
                  <c:v>-1636.0003529986759</c:v>
                </c:pt>
                <c:pt idx="173">
                  <c:v>-1105.8532055285714</c:v>
                </c:pt>
                <c:pt idx="174">
                  <c:v>-1020.8320185450466</c:v>
                </c:pt>
                <c:pt idx="175">
                  <c:v>-1582.0880957729651</c:v>
                </c:pt>
                <c:pt idx="176">
                  <c:v>-1277.0770396288008</c:v>
                </c:pt>
                <c:pt idx="177">
                  <c:v>-1218.7424401981914</c:v>
                </c:pt>
                <c:pt idx="178">
                  <c:v>12457.115247970714</c:v>
                </c:pt>
                <c:pt idx="179">
                  <c:v>-1123.6721422347118</c:v>
                </c:pt>
                <c:pt idx="180">
                  <c:v>-1069.7760157137654</c:v>
                </c:pt>
                <c:pt idx="181">
                  <c:v>-1520.7446116057333</c:v>
                </c:pt>
                <c:pt idx="182">
                  <c:v>-1058.6341642149891</c:v>
                </c:pt>
                <c:pt idx="183">
                  <c:v>-1731.1065726107945</c:v>
                </c:pt>
                <c:pt idx="184">
                  <c:v>-1796.6296203949614</c:v>
                </c:pt>
                <c:pt idx="185">
                  <c:v>-1259.8487075028438</c:v>
                </c:pt>
                <c:pt idx="186">
                  <c:v>-1572.3941314992162</c:v>
                </c:pt>
                <c:pt idx="187">
                  <c:v>-1712.1776750488589</c:v>
                </c:pt>
                <c:pt idx="188">
                  <c:v>-1119.4363075126494</c:v>
                </c:pt>
                <c:pt idx="189">
                  <c:v>9593.7685043142301</c:v>
                </c:pt>
                <c:pt idx="190">
                  <c:v>-1331.8608126509166</c:v>
                </c:pt>
                <c:pt idx="191">
                  <c:v>-1129.2325190313707</c:v>
                </c:pt>
                <c:pt idx="192">
                  <c:v>-1597.3411266985322</c:v>
                </c:pt>
                <c:pt idx="193">
                  <c:v>-1728.1099708696875</c:v>
                </c:pt>
                <c:pt idx="194">
                  <c:v>-1803.4591733268971</c:v>
                </c:pt>
                <c:pt idx="195">
                  <c:v>-1545.213598152046</c:v>
                </c:pt>
                <c:pt idx="196">
                  <c:v>-1692.1505882688762</c:v>
                </c:pt>
                <c:pt idx="197">
                  <c:v>-1201.5178187641779</c:v>
                </c:pt>
                <c:pt idx="198">
                  <c:v>11174.498936874294</c:v>
                </c:pt>
                <c:pt idx="199">
                  <c:v>-1019.3106824062579</c:v>
                </c:pt>
                <c:pt idx="200">
                  <c:v>14763.81514592762</c:v>
                </c:pt>
                <c:pt idx="201">
                  <c:v>-1053.6449420694989</c:v>
                </c:pt>
                <c:pt idx="202">
                  <c:v>-1058.4837141203261</c:v>
                </c:pt>
                <c:pt idx="203">
                  <c:v>7471.0334484137293</c:v>
                </c:pt>
                <c:pt idx="204">
                  <c:v>-1016.1601692398935</c:v>
                </c:pt>
                <c:pt idx="205">
                  <c:v>-2079.6760799640128</c:v>
                </c:pt>
                <c:pt idx="206">
                  <c:v>-2013.6900219419272</c:v>
                </c:pt>
                <c:pt idx="207">
                  <c:v>-1311.6037185390355</c:v>
                </c:pt>
                <c:pt idx="208">
                  <c:v>-2062.1070498778731</c:v>
                </c:pt>
                <c:pt idx="209">
                  <c:v>-1037.1489643988007</c:v>
                </c:pt>
                <c:pt idx="210">
                  <c:v>-1172.9811996461231</c:v>
                </c:pt>
                <c:pt idx="211">
                  <c:v>-1426.9105316921941</c:v>
                </c:pt>
                <c:pt idx="212">
                  <c:v>-1957.2647106971945</c:v>
                </c:pt>
                <c:pt idx="213">
                  <c:v>-1369.6171492371577</c:v>
                </c:pt>
                <c:pt idx="214">
                  <c:v>9414.6801900192295</c:v>
                </c:pt>
                <c:pt idx="215">
                  <c:v>-873.38265458697788</c:v>
                </c:pt>
                <c:pt idx="216">
                  <c:v>9148.8455479352579</c:v>
                </c:pt>
                <c:pt idx="217">
                  <c:v>-807.10183859923291</c:v>
                </c:pt>
                <c:pt idx="218">
                  <c:v>-821.01604018522994</c:v>
                </c:pt>
                <c:pt idx="219">
                  <c:v>-970.35290602657733</c:v>
                </c:pt>
                <c:pt idx="220">
                  <c:v>-1606.9829665125253</c:v>
                </c:pt>
                <c:pt idx="221">
                  <c:v>-1179.5856442760964</c:v>
                </c:pt>
                <c:pt idx="222">
                  <c:v>-1329.1369913805147</c:v>
                </c:pt>
                <c:pt idx="223">
                  <c:v>-1027.1541062236138</c:v>
                </c:pt>
                <c:pt idx="224">
                  <c:v>-1541.9652664765981</c:v>
                </c:pt>
                <c:pt idx="225">
                  <c:v>-1949.1567564482889</c:v>
                </c:pt>
                <c:pt idx="226">
                  <c:v>-1014.9632889518889</c:v>
                </c:pt>
                <c:pt idx="227">
                  <c:v>-1563.8589835738203</c:v>
                </c:pt>
                <c:pt idx="228">
                  <c:v>-1904.7883601646888</c:v>
                </c:pt>
                <c:pt idx="229">
                  <c:v>-1232.919432692127</c:v>
                </c:pt>
                <c:pt idx="230">
                  <c:v>-1495.5804343018417</c:v>
                </c:pt>
                <c:pt idx="231">
                  <c:v>-1128.9400679305672</c:v>
                </c:pt>
                <c:pt idx="232">
                  <c:v>7031.04040376796</c:v>
                </c:pt>
                <c:pt idx="233">
                  <c:v>-1498.4765964157948</c:v>
                </c:pt>
                <c:pt idx="234">
                  <c:v>-1155.2431384065676</c:v>
                </c:pt>
                <c:pt idx="235">
                  <c:v>14567.079673442975</c:v>
                </c:pt>
                <c:pt idx="236">
                  <c:v>-1293.3640397789077</c:v>
                </c:pt>
                <c:pt idx="237">
                  <c:v>-1421.365895861205</c:v>
                </c:pt>
                <c:pt idx="238">
                  <c:v>-1211.5112153662776</c:v>
                </c:pt>
                <c:pt idx="239">
                  <c:v>-1187.9396205661624</c:v>
                </c:pt>
                <c:pt idx="240">
                  <c:v>-1259.8004340080242</c:v>
                </c:pt>
                <c:pt idx="241">
                  <c:v>-1591.7215672774314</c:v>
                </c:pt>
                <c:pt idx="242">
                  <c:v>-1456.7327838782974</c:v>
                </c:pt>
                <c:pt idx="243">
                  <c:v>-1357.0921356443255</c:v>
                </c:pt>
                <c:pt idx="244">
                  <c:v>-1508.0304040339556</c:v>
                </c:pt>
                <c:pt idx="245">
                  <c:v>-1184.2159195713884</c:v>
                </c:pt>
                <c:pt idx="246">
                  <c:v>-1174.3463626935682</c:v>
                </c:pt>
                <c:pt idx="247">
                  <c:v>-1499.0581745403626</c:v>
                </c:pt>
                <c:pt idx="248">
                  <c:v>-1651.5853105936903</c:v>
                </c:pt>
                <c:pt idx="249">
                  <c:v>13113.77713130645</c:v>
                </c:pt>
                <c:pt idx="250">
                  <c:v>-1292.8636097342333</c:v>
                </c:pt>
                <c:pt idx="251">
                  <c:v>-1415.5446693198119</c:v>
                </c:pt>
                <c:pt idx="252">
                  <c:v>-1184.7280622899234</c:v>
                </c:pt>
                <c:pt idx="253">
                  <c:v>-1408.3695934565058</c:v>
                </c:pt>
                <c:pt idx="254">
                  <c:v>-1475.8989985177234</c:v>
                </c:pt>
                <c:pt idx="255">
                  <c:v>-1696.3064780856839</c:v>
                </c:pt>
                <c:pt idx="256">
                  <c:v>-1498.6378158026837</c:v>
                </c:pt>
                <c:pt idx="257">
                  <c:v>-1677.1402634462584</c:v>
                </c:pt>
                <c:pt idx="258">
                  <c:v>-1264.1217291529374</c:v>
                </c:pt>
                <c:pt idx="259">
                  <c:v>-1458.3606458635286</c:v>
                </c:pt>
                <c:pt idx="260">
                  <c:v>-1453.5384147717268</c:v>
                </c:pt>
                <c:pt idx="261">
                  <c:v>-1360.7439532488652</c:v>
                </c:pt>
                <c:pt idx="262">
                  <c:v>-1133.0627632468349</c:v>
                </c:pt>
                <c:pt idx="263">
                  <c:v>-1540.584972925785</c:v>
                </c:pt>
                <c:pt idx="264">
                  <c:v>-1638.0092418907643</c:v>
                </c:pt>
                <c:pt idx="265">
                  <c:v>-1499.0581745403626</c:v>
                </c:pt>
                <c:pt idx="266">
                  <c:v>-1110.7898326439827</c:v>
                </c:pt>
                <c:pt idx="267">
                  <c:v>-1205.3990065763319</c:v>
                </c:pt>
                <c:pt idx="268">
                  <c:v>-1326.6381545242643</c:v>
                </c:pt>
                <c:pt idx="269">
                  <c:v>-1513.4844748352057</c:v>
                </c:pt>
                <c:pt idx="270">
                  <c:v>-1248.8739528918086</c:v>
                </c:pt>
                <c:pt idx="271">
                  <c:v>-1419.8231479412527</c:v>
                </c:pt>
                <c:pt idx="272">
                  <c:v>-1400.4149545610617</c:v>
                </c:pt>
                <c:pt idx="273">
                  <c:v>-1109.1037613117569</c:v>
                </c:pt>
                <c:pt idx="274">
                  <c:v>-1486.1063069025995</c:v>
                </c:pt>
                <c:pt idx="275">
                  <c:v>-1253.9327618420375</c:v>
                </c:pt>
                <c:pt idx="276">
                  <c:v>-1214.3604841519518</c:v>
                </c:pt>
                <c:pt idx="277">
                  <c:v>-1232.9300484465948</c:v>
                </c:pt>
                <c:pt idx="278">
                  <c:v>-1366.7106576727292</c:v>
                </c:pt>
                <c:pt idx="279">
                  <c:v>-1168.764903256184</c:v>
                </c:pt>
                <c:pt idx="280">
                  <c:v>-1492.1722730939919</c:v>
                </c:pt>
                <c:pt idx="281">
                  <c:v>-1249.4985443242322</c:v>
                </c:pt>
                <c:pt idx="282">
                  <c:v>-1183.2788171311086</c:v>
                </c:pt>
                <c:pt idx="283">
                  <c:v>-1078.357697087371</c:v>
                </c:pt>
                <c:pt idx="284">
                  <c:v>-1223.1449991950221</c:v>
                </c:pt>
                <c:pt idx="285">
                  <c:v>-1177.448276893836</c:v>
                </c:pt>
                <c:pt idx="286">
                  <c:v>-1329.3129468543084</c:v>
                </c:pt>
                <c:pt idx="287">
                  <c:v>-1125.6409203174771</c:v>
                </c:pt>
                <c:pt idx="288">
                  <c:v>-1438.9893625806785</c:v>
                </c:pt>
                <c:pt idx="289">
                  <c:v>-1190.7478161735671</c:v>
                </c:pt>
                <c:pt idx="290">
                  <c:v>-1220.1374805127052</c:v>
                </c:pt>
                <c:pt idx="291">
                  <c:v>-1405.9615620001005</c:v>
                </c:pt>
                <c:pt idx="292">
                  <c:v>15333.103616532266</c:v>
                </c:pt>
                <c:pt idx="293">
                  <c:v>-1616.4779278533561</c:v>
                </c:pt>
                <c:pt idx="294">
                  <c:v>-1390.2487381597784</c:v>
                </c:pt>
                <c:pt idx="295">
                  <c:v>-1479.2810820748173</c:v>
                </c:pt>
                <c:pt idx="296">
                  <c:v>-1270.0674222051948</c:v>
                </c:pt>
                <c:pt idx="297">
                  <c:v>-1415.3893718392451</c:v>
                </c:pt>
                <c:pt idx="298">
                  <c:v>-1297.0699566504586</c:v>
                </c:pt>
                <c:pt idx="299">
                  <c:v>-1320.7712100918616</c:v>
                </c:pt>
                <c:pt idx="300">
                  <c:v>-1490.9105055561977</c:v>
                </c:pt>
                <c:pt idx="301">
                  <c:v>-1302.1801285233969</c:v>
                </c:pt>
                <c:pt idx="302">
                  <c:v>-4249.7796184904182</c:v>
                </c:pt>
                <c:pt idx="303">
                  <c:v>3755.3057212223794</c:v>
                </c:pt>
                <c:pt idx="304">
                  <c:v>-6263.0034050906652</c:v>
                </c:pt>
                <c:pt idx="305">
                  <c:v>-6388.8755669713719</c:v>
                </c:pt>
                <c:pt idx="306">
                  <c:v>-1617.0075117944871</c:v>
                </c:pt>
                <c:pt idx="307">
                  <c:v>-6959.8106753351858</c:v>
                </c:pt>
                <c:pt idx="308">
                  <c:v>-6209.4763020175087</c:v>
                </c:pt>
                <c:pt idx="309">
                  <c:v>-4801.4029707810259</c:v>
                </c:pt>
                <c:pt idx="310">
                  <c:v>-4533.0500594773366</c:v>
                </c:pt>
                <c:pt idx="311">
                  <c:v>6804.1859516939367</c:v>
                </c:pt>
                <c:pt idx="312">
                  <c:v>6898.3191079371609</c:v>
                </c:pt>
                <c:pt idx="313">
                  <c:v>-5892.0896801915042</c:v>
                </c:pt>
                <c:pt idx="314">
                  <c:v>2129.2530398879244</c:v>
                </c:pt>
                <c:pt idx="315">
                  <c:v>1631.4740929463878</c:v>
                </c:pt>
                <c:pt idx="316">
                  <c:v>-2514.4879386561515</c:v>
                </c:pt>
                <c:pt idx="317">
                  <c:v>3233.177620315415</c:v>
                </c:pt>
                <c:pt idx="318">
                  <c:v>2374.1050472012721</c:v>
                </c:pt>
                <c:pt idx="319">
                  <c:v>-6292.7458965871738</c:v>
                </c:pt>
                <c:pt idx="320">
                  <c:v>-3552.2468339698444</c:v>
                </c:pt>
                <c:pt idx="321">
                  <c:v>2040.5883528162012</c:v>
                </c:pt>
                <c:pt idx="322">
                  <c:v>250.06847864632437</c:v>
                </c:pt>
                <c:pt idx="323">
                  <c:v>-521.63906176326418</c:v>
                </c:pt>
                <c:pt idx="324">
                  <c:v>1286.164639987699</c:v>
                </c:pt>
                <c:pt idx="325">
                  <c:v>2336.3402466103253</c:v>
                </c:pt>
                <c:pt idx="326">
                  <c:v>-6039.8049244470822</c:v>
                </c:pt>
                <c:pt idx="327">
                  <c:v>5227.4624566849889</c:v>
                </c:pt>
                <c:pt idx="328">
                  <c:v>-5552.0119123666318</c:v>
                </c:pt>
                <c:pt idx="329">
                  <c:v>5832.1297344611885</c:v>
                </c:pt>
                <c:pt idx="330">
                  <c:v>6702.6043431915714</c:v>
                </c:pt>
                <c:pt idx="331">
                  <c:v>-2726.7874041698087</c:v>
                </c:pt>
                <c:pt idx="332">
                  <c:v>6312.2463154918078</c:v>
                </c:pt>
                <c:pt idx="333">
                  <c:v>3559.6970069569288</c:v>
                </c:pt>
                <c:pt idx="334">
                  <c:v>1651.5437048883541</c:v>
                </c:pt>
                <c:pt idx="335">
                  <c:v>3843.9751633975684</c:v>
                </c:pt>
                <c:pt idx="336">
                  <c:v>-7429.4945332522148</c:v>
                </c:pt>
                <c:pt idx="337">
                  <c:v>10457.432090062259</c:v>
                </c:pt>
                <c:pt idx="338">
                  <c:v>6223.4026820159488</c:v>
                </c:pt>
                <c:pt idx="339">
                  <c:v>3010.8337133702807</c:v>
                </c:pt>
                <c:pt idx="340">
                  <c:v>7035.5173454667893</c:v>
                </c:pt>
                <c:pt idx="341">
                  <c:v>3795.9471546527129</c:v>
                </c:pt>
                <c:pt idx="342">
                  <c:v>-8651.9112063528883</c:v>
                </c:pt>
                <c:pt idx="343">
                  <c:v>4031.0757386107471</c:v>
                </c:pt>
                <c:pt idx="344">
                  <c:v>3074.0382433607774</c:v>
                </c:pt>
                <c:pt idx="345">
                  <c:v>-4342.8706124894597</c:v>
                </c:pt>
                <c:pt idx="346">
                  <c:v>-529.99208234615071</c:v>
                </c:pt>
                <c:pt idx="347">
                  <c:v>-862.70283756622666</c:v>
                </c:pt>
                <c:pt idx="348">
                  <c:v>-6632.7167513303721</c:v>
                </c:pt>
                <c:pt idx="349">
                  <c:v>-5256.600400381194</c:v>
                </c:pt>
                <c:pt idx="350">
                  <c:v>-932.34737583233073</c:v>
                </c:pt>
                <c:pt idx="351">
                  <c:v>-7347.2141949917968</c:v>
                </c:pt>
                <c:pt idx="352">
                  <c:v>4450.1274640014526</c:v>
                </c:pt>
                <c:pt idx="353">
                  <c:v>-7007.3129719304743</c:v>
                </c:pt>
                <c:pt idx="354">
                  <c:v>-3394.4486531093135</c:v>
                </c:pt>
                <c:pt idx="355">
                  <c:v>4881.9994198462082</c:v>
                </c:pt>
                <c:pt idx="356">
                  <c:v>2286.3079015903568</c:v>
                </c:pt>
                <c:pt idx="357">
                  <c:v>5997.0956200318979</c:v>
                </c:pt>
                <c:pt idx="358">
                  <c:v>6655.8185641862583</c:v>
                </c:pt>
                <c:pt idx="359">
                  <c:v>1509.4343365764726</c:v>
                </c:pt>
                <c:pt idx="360">
                  <c:v>5728.0405882271334</c:v>
                </c:pt>
                <c:pt idx="361">
                  <c:v>12496.397292366899</c:v>
                </c:pt>
                <c:pt idx="362">
                  <c:v>-7618.4837692046349</c:v>
                </c:pt>
                <c:pt idx="363">
                  <c:v>-7211.4933777958104</c:v>
                </c:pt>
                <c:pt idx="364">
                  <c:v>-5117.8454977839228</c:v>
                </c:pt>
                <c:pt idx="365">
                  <c:v>5736.8986224250621</c:v>
                </c:pt>
                <c:pt idx="366">
                  <c:v>2236.1761925114079</c:v>
                </c:pt>
                <c:pt idx="367">
                  <c:v>11255.006970118928</c:v>
                </c:pt>
                <c:pt idx="368">
                  <c:v>6984.7766874869812</c:v>
                </c:pt>
                <c:pt idx="369">
                  <c:v>-4828.3092431230471</c:v>
                </c:pt>
                <c:pt idx="370">
                  <c:v>4797.6604047380606</c:v>
                </c:pt>
                <c:pt idx="371">
                  <c:v>-398.97838447864342</c:v>
                </c:pt>
                <c:pt idx="372">
                  <c:v>-6078.9993769580906</c:v>
                </c:pt>
                <c:pt idx="373">
                  <c:v>-5665.4566360937279</c:v>
                </c:pt>
                <c:pt idx="374">
                  <c:v>5577.9666514058918</c:v>
                </c:pt>
                <c:pt idx="375">
                  <c:v>-4803.9790931828938</c:v>
                </c:pt>
                <c:pt idx="376">
                  <c:v>-6337.9953905619623</c:v>
                </c:pt>
                <c:pt idx="377">
                  <c:v>-136.50403427120182</c:v>
                </c:pt>
                <c:pt idx="378">
                  <c:v>3209.5147312705085</c:v>
                </c:pt>
                <c:pt idx="379">
                  <c:v>200.86325096762448</c:v>
                </c:pt>
                <c:pt idx="380">
                  <c:v>4139.1175507605367</c:v>
                </c:pt>
                <c:pt idx="381">
                  <c:v>-4447.1683490005089</c:v>
                </c:pt>
                <c:pt idx="382">
                  <c:v>-6086.2826607210627</c:v>
                </c:pt>
                <c:pt idx="383">
                  <c:v>-6162.7473349562933</c:v>
                </c:pt>
                <c:pt idx="384">
                  <c:v>-5890.3168060058306</c:v>
                </c:pt>
                <c:pt idx="385">
                  <c:v>13939.608178208247</c:v>
                </c:pt>
                <c:pt idx="386">
                  <c:v>-4696.5272223339489</c:v>
                </c:pt>
                <c:pt idx="387">
                  <c:v>14199.424315791104</c:v>
                </c:pt>
                <c:pt idx="388">
                  <c:v>780.11161693146278</c:v>
                </c:pt>
                <c:pt idx="389">
                  <c:v>6235.1837555283637</c:v>
                </c:pt>
                <c:pt idx="390">
                  <c:v>1800.3752197602662</c:v>
                </c:pt>
                <c:pt idx="391">
                  <c:v>-5334.7014883097108</c:v>
                </c:pt>
                <c:pt idx="392">
                  <c:v>-4333.8727882690619</c:v>
                </c:pt>
                <c:pt idx="393">
                  <c:v>-6136.3842249233858</c:v>
                </c:pt>
                <c:pt idx="394">
                  <c:v>-6461.7279872560175</c:v>
                </c:pt>
                <c:pt idx="395">
                  <c:v>2688.8511785310257</c:v>
                </c:pt>
                <c:pt idx="396">
                  <c:v>-5562.4959397325947</c:v>
                </c:pt>
                <c:pt idx="397">
                  <c:v>6698.564868126974</c:v>
                </c:pt>
                <c:pt idx="398">
                  <c:v>1470.7635741025515</c:v>
                </c:pt>
                <c:pt idx="399">
                  <c:v>-4114.2366958717648</c:v>
                </c:pt>
                <c:pt idx="400">
                  <c:v>6702.4862765253056</c:v>
                </c:pt>
                <c:pt idx="401">
                  <c:v>-3742.7134531800766</c:v>
                </c:pt>
                <c:pt idx="402">
                  <c:v>450.36111418379005</c:v>
                </c:pt>
                <c:pt idx="403">
                  <c:v>1722.8950211720512</c:v>
                </c:pt>
                <c:pt idx="404">
                  <c:v>-6283.9364249184437</c:v>
                </c:pt>
                <c:pt idx="405">
                  <c:v>-5889.6826380138809</c:v>
                </c:pt>
                <c:pt idx="406">
                  <c:v>-6364.3240221213528</c:v>
                </c:pt>
                <c:pt idx="407">
                  <c:v>-3791.7160042447213</c:v>
                </c:pt>
                <c:pt idx="408">
                  <c:v>2674.9779185003499</c:v>
                </c:pt>
                <c:pt idx="409">
                  <c:v>3194.3431818032623</c:v>
                </c:pt>
                <c:pt idx="410">
                  <c:v>-8012.4883360490894</c:v>
                </c:pt>
                <c:pt idx="411">
                  <c:v>920.25800751461793</c:v>
                </c:pt>
                <c:pt idx="412">
                  <c:v>-1310.6633071887009</c:v>
                </c:pt>
                <c:pt idx="413">
                  <c:v>-1469.5779478193726</c:v>
                </c:pt>
                <c:pt idx="414">
                  <c:v>-1420.9588739020928</c:v>
                </c:pt>
                <c:pt idx="415">
                  <c:v>-1408.4853770825621</c:v>
                </c:pt>
                <c:pt idx="416">
                  <c:v>-1354.2326697798599</c:v>
                </c:pt>
                <c:pt idx="417">
                  <c:v>-1243.4862964064932</c:v>
                </c:pt>
                <c:pt idx="418">
                  <c:v>-1410.7948671851736</c:v>
                </c:pt>
                <c:pt idx="419">
                  <c:v>-1318.8715200114293</c:v>
                </c:pt>
                <c:pt idx="420">
                  <c:v>-1492.9606475341106</c:v>
                </c:pt>
                <c:pt idx="421">
                  <c:v>-1277.1211979339078</c:v>
                </c:pt>
                <c:pt idx="422">
                  <c:v>-1557.8518556088302</c:v>
                </c:pt>
                <c:pt idx="423">
                  <c:v>-1467.6234593672489</c:v>
                </c:pt>
                <c:pt idx="424">
                  <c:v>-1199.6434988604979</c:v>
                </c:pt>
                <c:pt idx="425">
                  <c:v>-1629.572451592252</c:v>
                </c:pt>
                <c:pt idx="426">
                  <c:v>-1392.8190633532504</c:v>
                </c:pt>
                <c:pt idx="427">
                  <c:v>-1355.212736521773</c:v>
                </c:pt>
                <c:pt idx="428">
                  <c:v>-1206.8097024437193</c:v>
                </c:pt>
                <c:pt idx="429">
                  <c:v>-1409.7169086042122</c:v>
                </c:pt>
                <c:pt idx="430">
                  <c:v>-1377.918843199137</c:v>
                </c:pt>
                <c:pt idx="431">
                  <c:v>-1290.543797745624</c:v>
                </c:pt>
                <c:pt idx="432">
                  <c:v>-1357.1680682424339</c:v>
                </c:pt>
                <c:pt idx="433">
                  <c:v>-1605.5840058610247</c:v>
                </c:pt>
                <c:pt idx="434">
                  <c:v>-1532.2969027562626</c:v>
                </c:pt>
                <c:pt idx="435">
                  <c:v>-1475.5583700151665</c:v>
                </c:pt>
                <c:pt idx="436">
                  <c:v>8201.5318206987104</c:v>
                </c:pt>
                <c:pt idx="437">
                  <c:v>18417.628133162485</c:v>
                </c:pt>
                <c:pt idx="438">
                  <c:v>-1863.5253224311941</c:v>
                </c:pt>
                <c:pt idx="439">
                  <c:v>-1174.6634100061801</c:v>
                </c:pt>
                <c:pt idx="440">
                  <c:v>18696.582251966509</c:v>
                </c:pt>
                <c:pt idx="441">
                  <c:v>-1411.8413273836377</c:v>
                </c:pt>
                <c:pt idx="442">
                  <c:v>-1295.3098453462244</c:v>
                </c:pt>
                <c:pt idx="443">
                  <c:v>-1458.7910777225652</c:v>
                </c:pt>
                <c:pt idx="444">
                  <c:v>-1392.7121951846448</c:v>
                </c:pt>
                <c:pt idx="445">
                  <c:v>-1345.7607697941212</c:v>
                </c:pt>
                <c:pt idx="446">
                  <c:v>-1422.3234901401111</c:v>
                </c:pt>
                <c:pt idx="447">
                  <c:v>-1219.7156153609703</c:v>
                </c:pt>
                <c:pt idx="448">
                  <c:v>-1265.7874371696998</c:v>
                </c:pt>
                <c:pt idx="449">
                  <c:v>-1563.2878939718753</c:v>
                </c:pt>
                <c:pt idx="450">
                  <c:v>-1400.1016533872535</c:v>
                </c:pt>
                <c:pt idx="451">
                  <c:v>-1469.8789469324674</c:v>
                </c:pt>
                <c:pt idx="452">
                  <c:v>-1746.9308500413554</c:v>
                </c:pt>
                <c:pt idx="453">
                  <c:v>-1185.6821206846753</c:v>
                </c:pt>
                <c:pt idx="454">
                  <c:v>-1296.510936265433</c:v>
                </c:pt>
                <c:pt idx="455">
                  <c:v>-1810.6516028317892</c:v>
                </c:pt>
                <c:pt idx="456">
                  <c:v>-1423.0280118323117</c:v>
                </c:pt>
                <c:pt idx="457">
                  <c:v>-1706.7182714659903</c:v>
                </c:pt>
                <c:pt idx="458">
                  <c:v>-1712.8892449934292</c:v>
                </c:pt>
                <c:pt idx="459">
                  <c:v>-1315.8685939741099</c:v>
                </c:pt>
                <c:pt idx="460">
                  <c:v>-1683.1361376405916</c:v>
                </c:pt>
                <c:pt idx="461">
                  <c:v>-1735.1153776072324</c:v>
                </c:pt>
                <c:pt idx="462">
                  <c:v>-1274.735262125525</c:v>
                </c:pt>
                <c:pt idx="463">
                  <c:v>-1364.14548473992</c:v>
                </c:pt>
                <c:pt idx="464">
                  <c:v>-1187.3104234193743</c:v>
                </c:pt>
                <c:pt idx="465">
                  <c:v>-1292.3477569897132</c:v>
                </c:pt>
                <c:pt idx="466">
                  <c:v>-1929.0967826536516</c:v>
                </c:pt>
                <c:pt idx="467">
                  <c:v>-1727.9320359028798</c:v>
                </c:pt>
                <c:pt idx="468">
                  <c:v>-1367.9872478181624</c:v>
                </c:pt>
                <c:pt idx="469">
                  <c:v>-1257.3349522638491</c:v>
                </c:pt>
                <c:pt idx="470">
                  <c:v>22550.782301191932</c:v>
                </c:pt>
                <c:pt idx="471">
                  <c:v>-1129.7200525565859</c:v>
                </c:pt>
                <c:pt idx="472">
                  <c:v>-1603.2919609343189</c:v>
                </c:pt>
                <c:pt idx="473">
                  <c:v>-1624.2009857876656</c:v>
                </c:pt>
                <c:pt idx="474">
                  <c:v>-1737.8123581365489</c:v>
                </c:pt>
                <c:pt idx="475">
                  <c:v>-1862.5638017209549</c:v>
                </c:pt>
                <c:pt idx="476">
                  <c:v>14461.846300646059</c:v>
                </c:pt>
                <c:pt idx="477">
                  <c:v>-1783.5614589720662</c:v>
                </c:pt>
                <c:pt idx="478">
                  <c:v>-1668.0376151546752</c:v>
                </c:pt>
                <c:pt idx="479">
                  <c:v>-1652.5505132053349</c:v>
                </c:pt>
                <c:pt idx="480">
                  <c:v>-1188.2490168016775</c:v>
                </c:pt>
                <c:pt idx="481">
                  <c:v>-1600.6647107624563</c:v>
                </c:pt>
                <c:pt idx="482">
                  <c:v>-1791.3228101915656</c:v>
                </c:pt>
                <c:pt idx="483">
                  <c:v>-1764.2129265988351</c:v>
                </c:pt>
                <c:pt idx="484">
                  <c:v>-1428.1194342096405</c:v>
                </c:pt>
                <c:pt idx="485">
                  <c:v>-1735.9199522818963</c:v>
                </c:pt>
                <c:pt idx="486">
                  <c:v>-1264.2270710246048</c:v>
                </c:pt>
                <c:pt idx="487">
                  <c:v>-1630.8520051849309</c:v>
                </c:pt>
                <c:pt idx="488">
                  <c:v>14943.194704115223</c:v>
                </c:pt>
                <c:pt idx="489">
                  <c:v>-1171.5206762641046</c:v>
                </c:pt>
                <c:pt idx="490">
                  <c:v>-1734.691884838132</c:v>
                </c:pt>
                <c:pt idx="491">
                  <c:v>-1858.7100932330959</c:v>
                </c:pt>
                <c:pt idx="492">
                  <c:v>-1274.8721177142902</c:v>
                </c:pt>
                <c:pt idx="493">
                  <c:v>-1241.3240708221274</c:v>
                </c:pt>
                <c:pt idx="494">
                  <c:v>-1132.8281406426377</c:v>
                </c:pt>
                <c:pt idx="495">
                  <c:v>-1506.9747302680807</c:v>
                </c:pt>
                <c:pt idx="496">
                  <c:v>-1749.0489870385027</c:v>
                </c:pt>
                <c:pt idx="497">
                  <c:v>-1323.361715186722</c:v>
                </c:pt>
                <c:pt idx="498">
                  <c:v>-1152.5089879430643</c:v>
                </c:pt>
                <c:pt idx="499">
                  <c:v>-1261.8892549456868</c:v>
                </c:pt>
                <c:pt idx="500">
                  <c:v>-1835.7325566989598</c:v>
                </c:pt>
                <c:pt idx="501">
                  <c:v>-1159.1418732750026</c:v>
                </c:pt>
                <c:pt idx="502">
                  <c:v>-1334.8394407488049</c:v>
                </c:pt>
                <c:pt idx="503">
                  <c:v>-1355.7055845922623</c:v>
                </c:pt>
                <c:pt idx="504">
                  <c:v>-1129.1893400637246</c:v>
                </c:pt>
                <c:pt idx="505">
                  <c:v>15691.000474915878</c:v>
                </c:pt>
                <c:pt idx="506">
                  <c:v>-1246.2471152971539</c:v>
                </c:pt>
                <c:pt idx="507">
                  <c:v>-1161.3549018597132</c:v>
                </c:pt>
                <c:pt idx="508">
                  <c:v>-1412.1829662447708</c:v>
                </c:pt>
                <c:pt idx="509">
                  <c:v>-1159.6678195323584</c:v>
                </c:pt>
                <c:pt idx="510">
                  <c:v>12852.839472641004</c:v>
                </c:pt>
                <c:pt idx="511">
                  <c:v>10675.174706003058</c:v>
                </c:pt>
                <c:pt idx="512">
                  <c:v>-1231.9565166624952</c:v>
                </c:pt>
                <c:pt idx="513">
                  <c:v>-1635.2911572459252</c:v>
                </c:pt>
                <c:pt idx="514">
                  <c:v>-1746.7719103931922</c:v>
                </c:pt>
                <c:pt idx="515">
                  <c:v>-1636.8328365533143</c:v>
                </c:pt>
                <c:pt idx="516">
                  <c:v>-1230.7861873290749</c:v>
                </c:pt>
                <c:pt idx="517">
                  <c:v>-1240.0054297813472</c:v>
                </c:pt>
                <c:pt idx="518">
                  <c:v>-1350.8552739259908</c:v>
                </c:pt>
                <c:pt idx="519">
                  <c:v>12764.571972746842</c:v>
                </c:pt>
                <c:pt idx="520">
                  <c:v>8615.472392850761</c:v>
                </c:pt>
                <c:pt idx="521">
                  <c:v>-1860.0017459828396</c:v>
                </c:pt>
                <c:pt idx="522">
                  <c:v>-1749.8475793151447</c:v>
                </c:pt>
                <c:pt idx="523">
                  <c:v>-1913.152878208437</c:v>
                </c:pt>
                <c:pt idx="524">
                  <c:v>-1673.6235865247781</c:v>
                </c:pt>
                <c:pt idx="525">
                  <c:v>-1338.0348033772189</c:v>
                </c:pt>
                <c:pt idx="526">
                  <c:v>-1363.9407196065567</c:v>
                </c:pt>
                <c:pt idx="527">
                  <c:v>-1267.257752792575</c:v>
                </c:pt>
                <c:pt idx="528">
                  <c:v>-1277.6028152298331</c:v>
                </c:pt>
                <c:pt idx="529">
                  <c:v>-1305.5749455080968</c:v>
                </c:pt>
                <c:pt idx="530">
                  <c:v>-1481.686956539271</c:v>
                </c:pt>
                <c:pt idx="531">
                  <c:v>-1156.8804768173668</c:v>
                </c:pt>
                <c:pt idx="532">
                  <c:v>-1133.9485300107117</c:v>
                </c:pt>
                <c:pt idx="533">
                  <c:v>-1277.5896689647784</c:v>
                </c:pt>
                <c:pt idx="534">
                  <c:v>-1366.3489838131259</c:v>
                </c:pt>
                <c:pt idx="535">
                  <c:v>-1222.8008111461659</c:v>
                </c:pt>
                <c:pt idx="536">
                  <c:v>-1154.5676529945413</c:v>
                </c:pt>
                <c:pt idx="537">
                  <c:v>-1167.683156060275</c:v>
                </c:pt>
                <c:pt idx="538">
                  <c:v>-1348.2197974379746</c:v>
                </c:pt>
                <c:pt idx="539">
                  <c:v>-1053.5546545390343</c:v>
                </c:pt>
                <c:pt idx="540">
                  <c:v>-1444.6995247789757</c:v>
                </c:pt>
                <c:pt idx="541">
                  <c:v>-1108.7968155289818</c:v>
                </c:pt>
                <c:pt idx="542">
                  <c:v>-1169.6832405277737</c:v>
                </c:pt>
                <c:pt idx="543">
                  <c:v>12225.045988285199</c:v>
                </c:pt>
                <c:pt idx="544">
                  <c:v>-1138.7392395399365</c:v>
                </c:pt>
                <c:pt idx="545">
                  <c:v>-1085.9356277238294</c:v>
                </c:pt>
                <c:pt idx="546">
                  <c:v>-1173.796901414993</c:v>
                </c:pt>
                <c:pt idx="547">
                  <c:v>-1331.9900984998785</c:v>
                </c:pt>
                <c:pt idx="548">
                  <c:v>24314.757127196641</c:v>
                </c:pt>
                <c:pt idx="549">
                  <c:v>-1111.5708729110047</c:v>
                </c:pt>
                <c:pt idx="550">
                  <c:v>-1133.5366477072621</c:v>
                </c:pt>
                <c:pt idx="551">
                  <c:v>-1195.0788166726097</c:v>
                </c:pt>
                <c:pt idx="552">
                  <c:v>-1156.7859914387709</c:v>
                </c:pt>
                <c:pt idx="553">
                  <c:v>-1259.993574334705</c:v>
                </c:pt>
                <c:pt idx="554">
                  <c:v>-1135.4642093513212</c:v>
                </c:pt>
                <c:pt idx="555">
                  <c:v>-1493.7078718613666</c:v>
                </c:pt>
                <c:pt idx="556">
                  <c:v>-1068.2561788150033</c:v>
                </c:pt>
                <c:pt idx="557">
                  <c:v>-1236.3854232448848</c:v>
                </c:pt>
                <c:pt idx="558">
                  <c:v>-1096.4710363253489</c:v>
                </c:pt>
                <c:pt idx="559">
                  <c:v>-1460.5707128887143</c:v>
                </c:pt>
                <c:pt idx="560">
                  <c:v>13600.506923568315</c:v>
                </c:pt>
                <c:pt idx="561">
                  <c:v>-1344.5210542619452</c:v>
                </c:pt>
                <c:pt idx="562">
                  <c:v>-1145.220652877696</c:v>
                </c:pt>
                <c:pt idx="563">
                  <c:v>-1027.781991333748</c:v>
                </c:pt>
                <c:pt idx="564">
                  <c:v>-1348.0976927060428</c:v>
                </c:pt>
                <c:pt idx="565">
                  <c:v>-1284.3825368623948</c:v>
                </c:pt>
                <c:pt idx="566">
                  <c:v>-1182.6315424605259</c:v>
                </c:pt>
                <c:pt idx="567">
                  <c:v>-1412.0579747014199</c:v>
                </c:pt>
                <c:pt idx="568">
                  <c:v>-1201.9973372528784</c:v>
                </c:pt>
                <c:pt idx="569">
                  <c:v>-996.69324434356349</c:v>
                </c:pt>
                <c:pt idx="570">
                  <c:v>-1259.9951832868337</c:v>
                </c:pt>
                <c:pt idx="571">
                  <c:v>-1081.5106916586938</c:v>
                </c:pt>
                <c:pt idx="572">
                  <c:v>-1208.0442788162691</c:v>
                </c:pt>
                <c:pt idx="573">
                  <c:v>-1221.9865441748443</c:v>
                </c:pt>
                <c:pt idx="574">
                  <c:v>-1068.8086421267453</c:v>
                </c:pt>
                <c:pt idx="575">
                  <c:v>14097.880417373541</c:v>
                </c:pt>
                <c:pt idx="576">
                  <c:v>-1115.7492464963807</c:v>
                </c:pt>
                <c:pt idx="577">
                  <c:v>-1022.2423617669738</c:v>
                </c:pt>
                <c:pt idx="578">
                  <c:v>-1022.1153375427839</c:v>
                </c:pt>
                <c:pt idx="579">
                  <c:v>-1018.3231459386061</c:v>
                </c:pt>
                <c:pt idx="580">
                  <c:v>-1686.7042743060083</c:v>
                </c:pt>
                <c:pt idx="581">
                  <c:v>-1494.2545708146299</c:v>
                </c:pt>
                <c:pt idx="582">
                  <c:v>-1336.0485287662077</c:v>
                </c:pt>
                <c:pt idx="583">
                  <c:v>-1341.3091914590514</c:v>
                </c:pt>
                <c:pt idx="584">
                  <c:v>-1519.4543660566051</c:v>
                </c:pt>
                <c:pt idx="585">
                  <c:v>-1514.3157127564591</c:v>
                </c:pt>
                <c:pt idx="586">
                  <c:v>-1409.2800315668446</c:v>
                </c:pt>
                <c:pt idx="587">
                  <c:v>-1424.2052983100421</c:v>
                </c:pt>
                <c:pt idx="588">
                  <c:v>-1482.3895279782255</c:v>
                </c:pt>
                <c:pt idx="589">
                  <c:v>14264.012379897042</c:v>
                </c:pt>
                <c:pt idx="590">
                  <c:v>-1508.5654181407517</c:v>
                </c:pt>
                <c:pt idx="591">
                  <c:v>-1288.3171966893278</c:v>
                </c:pt>
                <c:pt idx="592">
                  <c:v>-1265.9619228028505</c:v>
                </c:pt>
                <c:pt idx="593">
                  <c:v>-1420.2081364051155</c:v>
                </c:pt>
                <c:pt idx="594">
                  <c:v>-1623.020408621227</c:v>
                </c:pt>
                <c:pt idx="595">
                  <c:v>-1299.0561482738922</c:v>
                </c:pt>
                <c:pt idx="596">
                  <c:v>-1481.8994745351929</c:v>
                </c:pt>
                <c:pt idx="597">
                  <c:v>-1524.5635417043395</c:v>
                </c:pt>
                <c:pt idx="598">
                  <c:v>5313.923800915697</c:v>
                </c:pt>
                <c:pt idx="599">
                  <c:v>-1442.117008739624</c:v>
                </c:pt>
                <c:pt idx="600">
                  <c:v>-1446.3507373175889</c:v>
                </c:pt>
                <c:pt idx="601">
                  <c:v>-1328.1532118400073</c:v>
                </c:pt>
                <c:pt idx="602">
                  <c:v>-1453.1400584266612</c:v>
                </c:pt>
                <c:pt idx="603">
                  <c:v>-1674.7623403978628</c:v>
                </c:pt>
                <c:pt idx="604">
                  <c:v>-1609.385495473598</c:v>
                </c:pt>
                <c:pt idx="605">
                  <c:v>-1319.2747629432997</c:v>
                </c:pt>
                <c:pt idx="606">
                  <c:v>-1419.9597193806858</c:v>
                </c:pt>
                <c:pt idx="607">
                  <c:v>-1497.8637112446177</c:v>
                </c:pt>
                <c:pt idx="608">
                  <c:v>21881.331684342254</c:v>
                </c:pt>
                <c:pt idx="609">
                  <c:v>-1486.1808847959037</c:v>
                </c:pt>
                <c:pt idx="610">
                  <c:v>-1803.8807860084398</c:v>
                </c:pt>
                <c:pt idx="611">
                  <c:v>-1606.217006848683</c:v>
                </c:pt>
                <c:pt idx="612">
                  <c:v>-1447.1905934261058</c:v>
                </c:pt>
                <c:pt idx="613">
                  <c:v>-1315.566204800074</c:v>
                </c:pt>
                <c:pt idx="614">
                  <c:v>-2447.6546442740273</c:v>
                </c:pt>
                <c:pt idx="615">
                  <c:v>-1896.4062730892456</c:v>
                </c:pt>
                <c:pt idx="616">
                  <c:v>-2057.2125465313093</c:v>
                </c:pt>
                <c:pt idx="617">
                  <c:v>-1633.5083971498916</c:v>
                </c:pt>
                <c:pt idx="618">
                  <c:v>-1459.1081250351781</c:v>
                </c:pt>
                <c:pt idx="619">
                  <c:v>-1593.1752160626274</c:v>
                </c:pt>
                <c:pt idx="620">
                  <c:v>12211.52531234826</c:v>
                </c:pt>
                <c:pt idx="621">
                  <c:v>-1369.7136566528043</c:v>
                </c:pt>
                <c:pt idx="622">
                  <c:v>-1675.4505041948532</c:v>
                </c:pt>
                <c:pt idx="623">
                  <c:v>-1263.1583216250128</c:v>
                </c:pt>
                <c:pt idx="624">
                  <c:v>-1625.254982263586</c:v>
                </c:pt>
                <c:pt idx="625">
                  <c:v>-1738.3672169433885</c:v>
                </c:pt>
                <c:pt idx="626">
                  <c:v>-1322.2359065031787</c:v>
                </c:pt>
                <c:pt idx="627">
                  <c:v>-1428.3328216009349</c:v>
                </c:pt>
                <c:pt idx="628">
                  <c:v>-1887.6999838901465</c:v>
                </c:pt>
                <c:pt idx="629">
                  <c:v>-1300.5362828570815</c:v>
                </c:pt>
                <c:pt idx="630">
                  <c:v>-2064.9331976947306</c:v>
                </c:pt>
                <c:pt idx="631">
                  <c:v>-1433.696211851282</c:v>
                </c:pt>
                <c:pt idx="632">
                  <c:v>-1476.3634024475432</c:v>
                </c:pt>
                <c:pt idx="633">
                  <c:v>13460.638405835838</c:v>
                </c:pt>
                <c:pt idx="634">
                  <c:v>-1534.5416056089853</c:v>
                </c:pt>
                <c:pt idx="635">
                  <c:v>8667.1998095513427</c:v>
                </c:pt>
                <c:pt idx="636">
                  <c:v>-1267.0590130207929</c:v>
                </c:pt>
                <c:pt idx="637">
                  <c:v>-1940.2255996832955</c:v>
                </c:pt>
                <c:pt idx="638">
                  <c:v>-1379.4160913538981</c:v>
                </c:pt>
                <c:pt idx="639">
                  <c:v>-1443.0733119198003</c:v>
                </c:pt>
                <c:pt idx="640">
                  <c:v>18933.794798277318</c:v>
                </c:pt>
                <c:pt idx="641">
                  <c:v>-2023.3902069459346</c:v>
                </c:pt>
                <c:pt idx="642">
                  <c:v>-1373.4897188076611</c:v>
                </c:pt>
                <c:pt idx="643">
                  <c:v>-1356.240676634874</c:v>
                </c:pt>
                <c:pt idx="644">
                  <c:v>-2196.4318774638559</c:v>
                </c:pt>
                <c:pt idx="645">
                  <c:v>-1630.5031089096683</c:v>
                </c:pt>
                <c:pt idx="646">
                  <c:v>-1367.1643786884542</c:v>
                </c:pt>
                <c:pt idx="647">
                  <c:v>18816.606811867139</c:v>
                </c:pt>
                <c:pt idx="648">
                  <c:v>-1282.9672527709408</c:v>
                </c:pt>
                <c:pt idx="649">
                  <c:v>-1685.2616590048956</c:v>
                </c:pt>
                <c:pt idx="650">
                  <c:v>-1559.0963616193749</c:v>
                </c:pt>
                <c:pt idx="651">
                  <c:v>-1756.4175512389315</c:v>
                </c:pt>
                <c:pt idx="652">
                  <c:v>-1374.028546789229</c:v>
                </c:pt>
                <c:pt idx="653">
                  <c:v>-2059.7514817502761</c:v>
                </c:pt>
                <c:pt idx="654">
                  <c:v>-1282.1525830847886</c:v>
                </c:pt>
                <c:pt idx="655">
                  <c:v>-1539.9638846138068</c:v>
                </c:pt>
                <c:pt idx="656">
                  <c:v>20668.449649505419</c:v>
                </c:pt>
                <c:pt idx="657">
                  <c:v>-1922.2264994764801</c:v>
                </c:pt>
                <c:pt idx="658">
                  <c:v>10180.753163611345</c:v>
                </c:pt>
                <c:pt idx="659">
                  <c:v>-1397.2355430804746</c:v>
                </c:pt>
                <c:pt idx="660">
                  <c:v>-1327.8863272055296</c:v>
                </c:pt>
                <c:pt idx="661">
                  <c:v>-1588.3613018604119</c:v>
                </c:pt>
                <c:pt idx="662">
                  <c:v>-1794.4351920460704</c:v>
                </c:pt>
                <c:pt idx="663">
                  <c:v>-1741.3285440756863</c:v>
                </c:pt>
                <c:pt idx="664">
                  <c:v>15461.220787175038</c:v>
                </c:pt>
                <c:pt idx="665">
                  <c:v>-1508.8211338250221</c:v>
                </c:pt>
                <c:pt idx="666">
                  <c:v>-1590.5673268985465</c:v>
                </c:pt>
                <c:pt idx="667">
                  <c:v>-1868.1292051892979</c:v>
                </c:pt>
                <c:pt idx="668">
                  <c:v>-2281.997260586023</c:v>
                </c:pt>
                <c:pt idx="669">
                  <c:v>-1870.5852567850761</c:v>
                </c:pt>
                <c:pt idx="670">
                  <c:v>-1404.3750533016537</c:v>
                </c:pt>
                <c:pt idx="671">
                  <c:v>-1536.1599170688332</c:v>
                </c:pt>
                <c:pt idx="672">
                  <c:v>-1389.778628515548</c:v>
                </c:pt>
                <c:pt idx="673">
                  <c:v>-1216.6969204377574</c:v>
                </c:pt>
                <c:pt idx="674">
                  <c:v>-1272.8041015982526</c:v>
                </c:pt>
                <c:pt idx="675">
                  <c:v>-1575.9054851146266</c:v>
                </c:pt>
                <c:pt idx="676">
                  <c:v>-1612.6057450618264</c:v>
                </c:pt>
                <c:pt idx="677">
                  <c:v>-2128.5397852249571</c:v>
                </c:pt>
                <c:pt idx="678">
                  <c:v>13308.016710674112</c:v>
                </c:pt>
                <c:pt idx="679">
                  <c:v>-1294.8914263170354</c:v>
                </c:pt>
                <c:pt idx="680">
                  <c:v>22026.920907323958</c:v>
                </c:pt>
                <c:pt idx="681">
                  <c:v>-1566.7348587354891</c:v>
                </c:pt>
                <c:pt idx="682">
                  <c:v>14299.769927345606</c:v>
                </c:pt>
                <c:pt idx="683">
                  <c:v>-1917.8557022414179</c:v>
                </c:pt>
                <c:pt idx="684">
                  <c:v>-1532.5064754612376</c:v>
                </c:pt>
                <c:pt idx="685">
                  <c:v>20552.021969677182</c:v>
                </c:pt>
                <c:pt idx="686">
                  <c:v>-1206.2047618745637</c:v>
                </c:pt>
                <c:pt idx="687">
                  <c:v>-1967.7269609279065</c:v>
                </c:pt>
                <c:pt idx="688">
                  <c:v>-1724.1521093708689</c:v>
                </c:pt>
                <c:pt idx="689">
                  <c:v>-1494.0277818395134</c:v>
                </c:pt>
                <c:pt idx="690">
                  <c:v>-1380.1946779272976</c:v>
                </c:pt>
                <c:pt idx="691">
                  <c:v>-1172.1149735979106</c:v>
                </c:pt>
                <c:pt idx="692">
                  <c:v>-1381.6925408024463</c:v>
                </c:pt>
                <c:pt idx="693">
                  <c:v>-1642.6104617934816</c:v>
                </c:pt>
                <c:pt idx="694">
                  <c:v>-1452.1051776980548</c:v>
                </c:pt>
                <c:pt idx="695">
                  <c:v>16035.584233697969</c:v>
                </c:pt>
                <c:pt idx="696">
                  <c:v>-1351.419236900977</c:v>
                </c:pt>
                <c:pt idx="697">
                  <c:v>-1198.0411780817694</c:v>
                </c:pt>
                <c:pt idx="698">
                  <c:v>-1256.6855210669601</c:v>
                </c:pt>
                <c:pt idx="699">
                  <c:v>-1954.9816323988689</c:v>
                </c:pt>
                <c:pt idx="700">
                  <c:v>-1723.9269751135907</c:v>
                </c:pt>
                <c:pt idx="701">
                  <c:v>-1489.0429727469118</c:v>
                </c:pt>
                <c:pt idx="702">
                  <c:v>848.44442986329523</c:v>
                </c:pt>
                <c:pt idx="703">
                  <c:v>5270.5972912218749</c:v>
                </c:pt>
                <c:pt idx="704">
                  <c:v>5564.7648617606828</c:v>
                </c:pt>
                <c:pt idx="705">
                  <c:v>-2944.3624879777162</c:v>
                </c:pt>
                <c:pt idx="706">
                  <c:v>-342.81315768708009</c:v>
                </c:pt>
                <c:pt idx="707">
                  <c:v>4689.6814697116715</c:v>
                </c:pt>
                <c:pt idx="708">
                  <c:v>3134.1194013712156</c:v>
                </c:pt>
                <c:pt idx="709">
                  <c:v>3045.3693788061501</c:v>
                </c:pt>
                <c:pt idx="710">
                  <c:v>-8396.6293582693761</c:v>
                </c:pt>
                <c:pt idx="711">
                  <c:v>698.56607634950342</c:v>
                </c:pt>
                <c:pt idx="712">
                  <c:v>4147.7360097973979</c:v>
                </c:pt>
                <c:pt idx="713">
                  <c:v>-3659.6960073483497</c:v>
                </c:pt>
                <c:pt idx="714">
                  <c:v>-672.55075655041583</c:v>
                </c:pt>
                <c:pt idx="715">
                  <c:v>-3333.1890125366554</c:v>
                </c:pt>
                <c:pt idx="716">
                  <c:v>-3056.8170563961648</c:v>
                </c:pt>
                <c:pt idx="717">
                  <c:v>-656.50998703953519</c:v>
                </c:pt>
                <c:pt idx="718">
                  <c:v>4258.9090551123372</c:v>
                </c:pt>
                <c:pt idx="719">
                  <c:v>1949.3481850873213</c:v>
                </c:pt>
                <c:pt idx="720">
                  <c:v>8281.6545443167488</c:v>
                </c:pt>
                <c:pt idx="721">
                  <c:v>5528.4477750070728</c:v>
                </c:pt>
                <c:pt idx="722">
                  <c:v>-1542.7795951091757</c:v>
                </c:pt>
                <c:pt idx="723">
                  <c:v>-5535.8850850720919</c:v>
                </c:pt>
                <c:pt idx="724">
                  <c:v>7075.5077024965722</c:v>
                </c:pt>
                <c:pt idx="725">
                  <c:v>3833.401647208284</c:v>
                </c:pt>
                <c:pt idx="726">
                  <c:v>-4559.3357383854891</c:v>
                </c:pt>
                <c:pt idx="727">
                  <c:v>3825.4522962130213</c:v>
                </c:pt>
                <c:pt idx="728">
                  <c:v>176.94169674486329</c:v>
                </c:pt>
                <c:pt idx="729">
                  <c:v>-5596.8252465937403</c:v>
                </c:pt>
                <c:pt idx="730">
                  <c:v>-2535.3984877182156</c:v>
                </c:pt>
                <c:pt idx="731">
                  <c:v>1999.0521971167473</c:v>
                </c:pt>
                <c:pt idx="732">
                  <c:v>-8348.0796668497787</c:v>
                </c:pt>
                <c:pt idx="733">
                  <c:v>-6782.5699150962064</c:v>
                </c:pt>
                <c:pt idx="734">
                  <c:v>6542.6462899481412</c:v>
                </c:pt>
                <c:pt idx="735">
                  <c:v>-5326.8409724085068</c:v>
                </c:pt>
                <c:pt idx="736">
                  <c:v>-5103.9764211482761</c:v>
                </c:pt>
                <c:pt idx="737">
                  <c:v>2526.6133761955571</c:v>
                </c:pt>
                <c:pt idx="738">
                  <c:v>1288.0675216450982</c:v>
                </c:pt>
                <c:pt idx="739">
                  <c:v>-3031.4991295560467</c:v>
                </c:pt>
                <c:pt idx="740">
                  <c:v>2732.8543856911856</c:v>
                </c:pt>
                <c:pt idx="741">
                  <c:v>3052.7967400969901</c:v>
                </c:pt>
                <c:pt idx="742">
                  <c:v>5516.8717558786884</c:v>
                </c:pt>
                <c:pt idx="743">
                  <c:v>-2071.4896770408595</c:v>
                </c:pt>
                <c:pt idx="744">
                  <c:v>5844.6079762192821</c:v>
                </c:pt>
                <c:pt idx="745">
                  <c:v>-601.1070901869316</c:v>
                </c:pt>
                <c:pt idx="746">
                  <c:v>-7821.2070483395764</c:v>
                </c:pt>
                <c:pt idx="747">
                  <c:v>-3883.345165832161</c:v>
                </c:pt>
                <c:pt idx="748">
                  <c:v>-6176.8619173132465</c:v>
                </c:pt>
                <c:pt idx="749">
                  <c:v>5774.3970824573116</c:v>
                </c:pt>
                <c:pt idx="750">
                  <c:v>-7678.3489098067657</c:v>
                </c:pt>
                <c:pt idx="751">
                  <c:v>-1160.5025383027896</c:v>
                </c:pt>
                <c:pt idx="752">
                  <c:v>-3724.5158743654247</c:v>
                </c:pt>
                <c:pt idx="753">
                  <c:v>-23.876106127841922</c:v>
                </c:pt>
                <c:pt idx="754">
                  <c:v>4563.9121067910819</c:v>
                </c:pt>
                <c:pt idx="755">
                  <c:v>1010.8300675588398</c:v>
                </c:pt>
                <c:pt idx="756">
                  <c:v>-5610.7852100355958</c:v>
                </c:pt>
                <c:pt idx="757">
                  <c:v>5946.6720155556468</c:v>
                </c:pt>
                <c:pt idx="758">
                  <c:v>-1485.4649648032255</c:v>
                </c:pt>
                <c:pt idx="759">
                  <c:v>-1554.9237900885819</c:v>
                </c:pt>
                <c:pt idx="760">
                  <c:v>13710.138137218277</c:v>
                </c:pt>
                <c:pt idx="761">
                  <c:v>-1652.9657196268527</c:v>
                </c:pt>
                <c:pt idx="762">
                  <c:v>7618.6125409773758</c:v>
                </c:pt>
                <c:pt idx="763">
                  <c:v>-1555.8484758825871</c:v>
                </c:pt>
                <c:pt idx="764">
                  <c:v>-1402.6784115864739</c:v>
                </c:pt>
                <c:pt idx="765">
                  <c:v>-1459.9825413429899</c:v>
                </c:pt>
                <c:pt idx="766">
                  <c:v>-1495.2290463927948</c:v>
                </c:pt>
                <c:pt idx="767">
                  <c:v>-1768.5175162983669</c:v>
                </c:pt>
                <c:pt idx="768">
                  <c:v>-1456.89783569881</c:v>
                </c:pt>
                <c:pt idx="769">
                  <c:v>-1594.7864206363156</c:v>
                </c:pt>
                <c:pt idx="770">
                  <c:v>-1343.76616372428</c:v>
                </c:pt>
                <c:pt idx="771">
                  <c:v>-1376.350639166877</c:v>
                </c:pt>
                <c:pt idx="772">
                  <c:v>-1431.3611964046449</c:v>
                </c:pt>
                <c:pt idx="773">
                  <c:v>-1666.5202515705005</c:v>
                </c:pt>
                <c:pt idx="774">
                  <c:v>-1893.7667305463092</c:v>
                </c:pt>
                <c:pt idx="775">
                  <c:v>-1651.5775730169689</c:v>
                </c:pt>
                <c:pt idx="776">
                  <c:v>-1898.3643524597774</c:v>
                </c:pt>
                <c:pt idx="777">
                  <c:v>-1602.7369590097169</c:v>
                </c:pt>
                <c:pt idx="778">
                  <c:v>-1638.2125021974334</c:v>
                </c:pt>
                <c:pt idx="779">
                  <c:v>-1980.5832713198397</c:v>
                </c:pt>
                <c:pt idx="780">
                  <c:v>-1689.6504252127925</c:v>
                </c:pt>
                <c:pt idx="781">
                  <c:v>-2219.4163780112794</c:v>
                </c:pt>
                <c:pt idx="782">
                  <c:v>-1777.4831164307152</c:v>
                </c:pt>
                <c:pt idx="783">
                  <c:v>-1708.1211040613007</c:v>
                </c:pt>
                <c:pt idx="784">
                  <c:v>-1531.8235096031167</c:v>
                </c:pt>
                <c:pt idx="785">
                  <c:v>-2101.1704172148475</c:v>
                </c:pt>
                <c:pt idx="786">
                  <c:v>-1646.999334839878</c:v>
                </c:pt>
                <c:pt idx="787">
                  <c:v>-1943.9315374142261</c:v>
                </c:pt>
                <c:pt idx="788">
                  <c:v>-2174.9692404276811</c:v>
                </c:pt>
                <c:pt idx="789">
                  <c:v>-2387.2786785617923</c:v>
                </c:pt>
                <c:pt idx="790">
                  <c:v>-1921.2337134515838</c:v>
                </c:pt>
                <c:pt idx="791">
                  <c:v>-1928.2305248529265</c:v>
                </c:pt>
                <c:pt idx="792">
                  <c:v>-1602.7882519674204</c:v>
                </c:pt>
                <c:pt idx="793">
                  <c:v>-1546.9062937499111</c:v>
                </c:pt>
                <c:pt idx="794">
                  <c:v>11818.066392552457</c:v>
                </c:pt>
                <c:pt idx="795">
                  <c:v>-1472.5014855815707</c:v>
                </c:pt>
                <c:pt idx="796">
                  <c:v>-1849.3248476271456</c:v>
                </c:pt>
                <c:pt idx="797">
                  <c:v>-1553.1241370726675</c:v>
                </c:pt>
                <c:pt idx="798">
                  <c:v>-1701.8365000948115</c:v>
                </c:pt>
                <c:pt idx="799">
                  <c:v>-1955.1118292872243</c:v>
                </c:pt>
                <c:pt idx="800">
                  <c:v>-1996.2245829604499</c:v>
                </c:pt>
                <c:pt idx="801">
                  <c:v>-1936.549685612692</c:v>
                </c:pt>
                <c:pt idx="802">
                  <c:v>-1516.5597872374856</c:v>
                </c:pt>
                <c:pt idx="803">
                  <c:v>-1841.1925740846154</c:v>
                </c:pt>
                <c:pt idx="804">
                  <c:v>-1843.9266229507703</c:v>
                </c:pt>
                <c:pt idx="805">
                  <c:v>-1788.3510001697891</c:v>
                </c:pt>
                <c:pt idx="806">
                  <c:v>-1798.442543593846</c:v>
                </c:pt>
                <c:pt idx="807">
                  <c:v>-2120.0723174944978</c:v>
                </c:pt>
                <c:pt idx="808">
                  <c:v>-2140.8133561448522</c:v>
                </c:pt>
                <c:pt idx="809">
                  <c:v>-1774.1333020654165</c:v>
                </c:pt>
                <c:pt idx="810">
                  <c:v>-2144.0168739240689</c:v>
                </c:pt>
                <c:pt idx="811">
                  <c:v>-2196.4175495473473</c:v>
                </c:pt>
                <c:pt idx="812">
                  <c:v>-1544.3236664957267</c:v>
                </c:pt>
                <c:pt idx="813">
                  <c:v>-1751.3635684094938</c:v>
                </c:pt>
                <c:pt idx="814">
                  <c:v>-1467.1904166281602</c:v>
                </c:pt>
                <c:pt idx="815">
                  <c:v>-1796.8448491881818</c:v>
                </c:pt>
                <c:pt idx="816">
                  <c:v>-1658.8508493550944</c:v>
                </c:pt>
                <c:pt idx="817">
                  <c:v>-1593.4126947515597</c:v>
                </c:pt>
                <c:pt idx="818">
                  <c:v>-1576.9824390181257</c:v>
                </c:pt>
                <c:pt idx="819">
                  <c:v>12883.837043630407</c:v>
                </c:pt>
                <c:pt idx="820">
                  <c:v>-1529.344100939692</c:v>
                </c:pt>
                <c:pt idx="821">
                  <c:v>16031.236332410212</c:v>
                </c:pt>
                <c:pt idx="822">
                  <c:v>-1404.7256633964043</c:v>
                </c:pt>
                <c:pt idx="823">
                  <c:v>-1477.9731890778003</c:v>
                </c:pt>
                <c:pt idx="824">
                  <c:v>-1637.337363169594</c:v>
                </c:pt>
                <c:pt idx="825">
                  <c:v>-1730.8631799757586</c:v>
                </c:pt>
                <c:pt idx="826">
                  <c:v>-2321.8702016272628</c:v>
                </c:pt>
                <c:pt idx="827">
                  <c:v>-2059.2288369314829</c:v>
                </c:pt>
                <c:pt idx="828">
                  <c:v>-1679.0467577354348</c:v>
                </c:pt>
                <c:pt idx="829">
                  <c:v>16500.437733979659</c:v>
                </c:pt>
                <c:pt idx="830">
                  <c:v>-1684.7664433118462</c:v>
                </c:pt>
                <c:pt idx="831">
                  <c:v>-4078.4767604230365</c:v>
                </c:pt>
                <c:pt idx="832">
                  <c:v>-1894.8826385717148</c:v>
                </c:pt>
                <c:pt idx="833">
                  <c:v>2836.9672176176318</c:v>
                </c:pt>
                <c:pt idx="834">
                  <c:v>-1559.2849933994348</c:v>
                </c:pt>
                <c:pt idx="835">
                  <c:v>-2311.13557367045</c:v>
                </c:pt>
                <c:pt idx="836">
                  <c:v>9831.1185848706846</c:v>
                </c:pt>
                <c:pt idx="837">
                  <c:v>-1694.1942772948187</c:v>
                </c:pt>
                <c:pt idx="838">
                  <c:v>-1881.0811671753572</c:v>
                </c:pt>
                <c:pt idx="839">
                  <c:v>-1608.8394201238962</c:v>
                </c:pt>
                <c:pt idx="840">
                  <c:v>-1690.0247109659558</c:v>
                </c:pt>
                <c:pt idx="841">
                  <c:v>-1775.0626434652713</c:v>
                </c:pt>
                <c:pt idx="842">
                  <c:v>-2614.2035108453038</c:v>
                </c:pt>
                <c:pt idx="843">
                  <c:v>19381.040352097258</c:v>
                </c:pt>
                <c:pt idx="844">
                  <c:v>-1768.4955948231654</c:v>
                </c:pt>
                <c:pt idx="845">
                  <c:v>-2683.8654829379902</c:v>
                </c:pt>
                <c:pt idx="846">
                  <c:v>-2220.9886759325527</c:v>
                </c:pt>
                <c:pt idx="847">
                  <c:v>-1792.8004129616147</c:v>
                </c:pt>
                <c:pt idx="848">
                  <c:v>-1653.0945053243322</c:v>
                </c:pt>
                <c:pt idx="849">
                  <c:v>3735.2893133298221</c:v>
                </c:pt>
                <c:pt idx="850">
                  <c:v>-6324.7787173330653</c:v>
                </c:pt>
                <c:pt idx="851">
                  <c:v>10176.117516652379</c:v>
                </c:pt>
                <c:pt idx="852">
                  <c:v>-1511.4427869478377</c:v>
                </c:pt>
                <c:pt idx="853">
                  <c:v>-923.2924966109158</c:v>
                </c:pt>
                <c:pt idx="854">
                  <c:v>-495.41299680382508</c:v>
                </c:pt>
                <c:pt idx="855">
                  <c:v>13947.175319909549</c:v>
                </c:pt>
                <c:pt idx="856">
                  <c:v>-1878.1701300008681</c:v>
                </c:pt>
                <c:pt idx="857">
                  <c:v>-694.14717431275858</c:v>
                </c:pt>
                <c:pt idx="858">
                  <c:v>-1363.3651750258905</c:v>
                </c:pt>
                <c:pt idx="859">
                  <c:v>-1480.9337848622099</c:v>
                </c:pt>
                <c:pt idx="860">
                  <c:v>19919.340843948492</c:v>
                </c:pt>
                <c:pt idx="861">
                  <c:v>-1220.8145680684647</c:v>
                </c:pt>
                <c:pt idx="862">
                  <c:v>-2025.8160683082988</c:v>
                </c:pt>
                <c:pt idx="863">
                  <c:v>-2168.115612338725</c:v>
                </c:pt>
                <c:pt idx="864">
                  <c:v>-1334.120059863656</c:v>
                </c:pt>
                <c:pt idx="865">
                  <c:v>59.05086758302059</c:v>
                </c:pt>
                <c:pt idx="866">
                  <c:v>-1480.3397193312258</c:v>
                </c:pt>
                <c:pt idx="867">
                  <c:v>-1645.5017075500436</c:v>
                </c:pt>
                <c:pt idx="868">
                  <c:v>-2720.5291768741263</c:v>
                </c:pt>
                <c:pt idx="869">
                  <c:v>2771.6218583865593</c:v>
                </c:pt>
                <c:pt idx="870">
                  <c:v>-1712.9084294583304</c:v>
                </c:pt>
                <c:pt idx="871">
                  <c:v>-1086.8719994270814</c:v>
                </c:pt>
                <c:pt idx="872">
                  <c:v>-1158.8907829938653</c:v>
                </c:pt>
                <c:pt idx="873">
                  <c:v>-1267.833835161885</c:v>
                </c:pt>
                <c:pt idx="874">
                  <c:v>-3406.6803157611612</c:v>
                </c:pt>
                <c:pt idx="875">
                  <c:v>-1704.754880544624</c:v>
                </c:pt>
                <c:pt idx="876">
                  <c:v>-1219.1244074986171</c:v>
                </c:pt>
                <c:pt idx="877">
                  <c:v>-1234.2911116985397</c:v>
                </c:pt>
                <c:pt idx="878">
                  <c:v>1571.4516048733676</c:v>
                </c:pt>
                <c:pt idx="879">
                  <c:v>-1920.3236987815008</c:v>
                </c:pt>
                <c:pt idx="880">
                  <c:v>-1533.8995819798602</c:v>
                </c:pt>
                <c:pt idx="881">
                  <c:v>-1299.8720579391988</c:v>
                </c:pt>
                <c:pt idx="882">
                  <c:v>17066.767246625201</c:v>
                </c:pt>
                <c:pt idx="883">
                  <c:v>-1540.0642662936671</c:v>
                </c:pt>
                <c:pt idx="884">
                  <c:v>-1645.8955993709296</c:v>
                </c:pt>
                <c:pt idx="885">
                  <c:v>-1479.36999536447</c:v>
                </c:pt>
                <c:pt idx="886">
                  <c:v>-1223.7957545158624</c:v>
                </c:pt>
                <c:pt idx="887">
                  <c:v>-664.73161101279402</c:v>
                </c:pt>
                <c:pt idx="888">
                  <c:v>-1400.9890228593013</c:v>
                </c:pt>
                <c:pt idx="889">
                  <c:v>-1420.1574978469125</c:v>
                </c:pt>
                <c:pt idx="890">
                  <c:v>11899.600498701553</c:v>
                </c:pt>
                <c:pt idx="891">
                  <c:v>-2201.2987103998721</c:v>
                </c:pt>
                <c:pt idx="892">
                  <c:v>-1131.6108878472423</c:v>
                </c:pt>
                <c:pt idx="893">
                  <c:v>-409.86232222950821</c:v>
                </c:pt>
                <c:pt idx="894">
                  <c:v>-2036.6236957021401</c:v>
                </c:pt>
                <c:pt idx="895">
                  <c:v>-1210.3716650364604</c:v>
                </c:pt>
                <c:pt idx="896">
                  <c:v>-1721.0577639402745</c:v>
                </c:pt>
                <c:pt idx="897">
                  <c:v>-1736.5491504450001</c:v>
                </c:pt>
                <c:pt idx="898">
                  <c:v>-2015.2487914865469</c:v>
                </c:pt>
                <c:pt idx="899">
                  <c:v>8966.7462472985262</c:v>
                </c:pt>
                <c:pt idx="900">
                  <c:v>-1461.1398728365275</c:v>
                </c:pt>
                <c:pt idx="901">
                  <c:v>-1254.662543051556</c:v>
                </c:pt>
                <c:pt idx="902">
                  <c:v>16472.886445255892</c:v>
                </c:pt>
                <c:pt idx="903">
                  <c:v>-1243.6731710736094</c:v>
                </c:pt>
                <c:pt idx="904">
                  <c:v>-1307.497097193942</c:v>
                </c:pt>
                <c:pt idx="905">
                  <c:v>-1337.6637324864241</c:v>
                </c:pt>
                <c:pt idx="906">
                  <c:v>-106.52817836742543</c:v>
                </c:pt>
                <c:pt idx="907">
                  <c:v>-2198.6814128716615</c:v>
                </c:pt>
                <c:pt idx="908">
                  <c:v>-1108.9630843276773</c:v>
                </c:pt>
                <c:pt idx="909">
                  <c:v>-1721.2524898383181</c:v>
                </c:pt>
                <c:pt idx="910">
                  <c:v>-2016.7386664554278</c:v>
                </c:pt>
                <c:pt idx="911">
                  <c:v>-1439.1871959352875</c:v>
                </c:pt>
                <c:pt idx="912">
                  <c:v>-2399.4187292783972</c:v>
                </c:pt>
                <c:pt idx="913">
                  <c:v>-2012.2866325711893</c:v>
                </c:pt>
                <c:pt idx="914">
                  <c:v>-1426.4494897224095</c:v>
                </c:pt>
                <c:pt idx="915">
                  <c:v>-1125.6019475652229</c:v>
                </c:pt>
                <c:pt idx="916">
                  <c:v>-1884.6926624742709</c:v>
                </c:pt>
                <c:pt idx="917">
                  <c:v>-1627.2302280127451</c:v>
                </c:pt>
                <c:pt idx="918">
                  <c:v>-1911.824267927117</c:v>
                </c:pt>
                <c:pt idx="919">
                  <c:v>-2358.416395646309</c:v>
                </c:pt>
                <c:pt idx="920">
                  <c:v>-1765.7334082394818</c:v>
                </c:pt>
                <c:pt idx="921">
                  <c:v>1612.0764109615011</c:v>
                </c:pt>
                <c:pt idx="922">
                  <c:v>-1789.9561871684386</c:v>
                </c:pt>
                <c:pt idx="923">
                  <c:v>-1297.0681102322706</c:v>
                </c:pt>
                <c:pt idx="924">
                  <c:v>-1918.0276086089543</c:v>
                </c:pt>
                <c:pt idx="925">
                  <c:v>-2629.008992793435</c:v>
                </c:pt>
                <c:pt idx="926">
                  <c:v>-2020.7316278386415</c:v>
                </c:pt>
                <c:pt idx="927">
                  <c:v>-924.36760947525545</c:v>
                </c:pt>
                <c:pt idx="928">
                  <c:v>-1536.8089047022404</c:v>
                </c:pt>
                <c:pt idx="929">
                  <c:v>17366.473931808097</c:v>
                </c:pt>
                <c:pt idx="930">
                  <c:v>2302.9049128961269</c:v>
                </c:pt>
                <c:pt idx="931">
                  <c:v>-1393.8418061085699</c:v>
                </c:pt>
                <c:pt idx="932">
                  <c:v>-1448.179625347595</c:v>
                </c:pt>
                <c:pt idx="933">
                  <c:v>-1539.1391006819408</c:v>
                </c:pt>
                <c:pt idx="934">
                  <c:v>-1386.3138023966458</c:v>
                </c:pt>
                <c:pt idx="935">
                  <c:v>-1154.5792757087302</c:v>
                </c:pt>
                <c:pt idx="936">
                  <c:v>-1202.9084494301405</c:v>
                </c:pt>
                <c:pt idx="937">
                  <c:v>-1702.1861013594162</c:v>
                </c:pt>
                <c:pt idx="938">
                  <c:v>-1687.21749303457</c:v>
                </c:pt>
                <c:pt idx="939">
                  <c:v>-2038.1614372726344</c:v>
                </c:pt>
                <c:pt idx="940">
                  <c:v>8816.4787313259767</c:v>
                </c:pt>
                <c:pt idx="941">
                  <c:v>-1526.2064181933183</c:v>
                </c:pt>
                <c:pt idx="942">
                  <c:v>-1717.2595284551062</c:v>
                </c:pt>
                <c:pt idx="943">
                  <c:v>4681.9791013326576</c:v>
                </c:pt>
                <c:pt idx="944">
                  <c:v>-1349.1700480015925</c:v>
                </c:pt>
                <c:pt idx="945">
                  <c:v>-1577.6682514030808</c:v>
                </c:pt>
                <c:pt idx="946">
                  <c:v>-1910.6531778771987</c:v>
                </c:pt>
                <c:pt idx="947">
                  <c:v>-1456.0763790842509</c:v>
                </c:pt>
                <c:pt idx="948">
                  <c:v>-2817.8519095170159</c:v>
                </c:pt>
                <c:pt idx="949">
                  <c:v>-1879.0594508428258</c:v>
                </c:pt>
                <c:pt idx="950">
                  <c:v>16167.519670321337</c:v>
                </c:pt>
                <c:pt idx="951">
                  <c:v>-1102.5015770437603</c:v>
                </c:pt>
                <c:pt idx="952">
                  <c:v>-2365.2480306051075</c:v>
                </c:pt>
                <c:pt idx="953">
                  <c:v>-1705.8665751756962</c:v>
                </c:pt>
                <c:pt idx="954">
                  <c:v>-978.3082677581051</c:v>
                </c:pt>
                <c:pt idx="955">
                  <c:v>21428.410624862176</c:v>
                </c:pt>
                <c:pt idx="956">
                  <c:v>-1918.9885961945292</c:v>
                </c:pt>
                <c:pt idx="957">
                  <c:v>-1363.4724704907189</c:v>
                </c:pt>
                <c:pt idx="958">
                  <c:v>-1012.9389061056172</c:v>
                </c:pt>
                <c:pt idx="959">
                  <c:v>-672.1871612981522</c:v>
                </c:pt>
                <c:pt idx="960">
                  <c:v>-1047.1733609584098</c:v>
                </c:pt>
                <c:pt idx="961">
                  <c:v>1776.4361559644822</c:v>
                </c:pt>
                <c:pt idx="962">
                  <c:v>-796.77392518749002</c:v>
                </c:pt>
                <c:pt idx="963">
                  <c:v>-1244.0658983318367</c:v>
                </c:pt>
                <c:pt idx="964">
                  <c:v>16525.069195629174</c:v>
                </c:pt>
                <c:pt idx="965">
                  <c:v>8584.9932079936043</c:v>
                </c:pt>
                <c:pt idx="966">
                  <c:v>-1303.7007182327652</c:v>
                </c:pt>
                <c:pt idx="967">
                  <c:v>-1143.5353037706891</c:v>
                </c:pt>
                <c:pt idx="968">
                  <c:v>16820.080517549359</c:v>
                </c:pt>
                <c:pt idx="969">
                  <c:v>-1724.8783469795926</c:v>
                </c:pt>
                <c:pt idx="970">
                  <c:v>-1797.5835101521716</c:v>
                </c:pt>
                <c:pt idx="971">
                  <c:v>-1124.666694626284</c:v>
                </c:pt>
                <c:pt idx="972">
                  <c:v>2049.3559359925348</c:v>
                </c:pt>
                <c:pt idx="973">
                  <c:v>3265.6564177726887</c:v>
                </c:pt>
                <c:pt idx="974">
                  <c:v>-1884.8235532486201</c:v>
                </c:pt>
                <c:pt idx="975">
                  <c:v>-1740.0971208603751</c:v>
                </c:pt>
                <c:pt idx="976">
                  <c:v>-1422.8730570569969</c:v>
                </c:pt>
                <c:pt idx="977">
                  <c:v>-1326.1663933008131</c:v>
                </c:pt>
                <c:pt idx="978">
                  <c:v>-916.34678033390355</c:v>
                </c:pt>
                <c:pt idx="979">
                  <c:v>-1403.3730751174608</c:v>
                </c:pt>
                <c:pt idx="980">
                  <c:v>-1878.4348150354781</c:v>
                </c:pt>
                <c:pt idx="981">
                  <c:v>-1260.2213554560531</c:v>
                </c:pt>
                <c:pt idx="982">
                  <c:v>318.08167394128941</c:v>
                </c:pt>
                <c:pt idx="983">
                  <c:v>-1323.7188121323779</c:v>
                </c:pt>
                <c:pt idx="984">
                  <c:v>-1660.6278186511954</c:v>
                </c:pt>
                <c:pt idx="985">
                  <c:v>-981.90680197777147</c:v>
                </c:pt>
                <c:pt idx="986">
                  <c:v>-1071.6634296888024</c:v>
                </c:pt>
                <c:pt idx="987">
                  <c:v>-1015.0179414008476</c:v>
                </c:pt>
                <c:pt idx="988">
                  <c:v>-1198.5674774198492</c:v>
                </c:pt>
                <c:pt idx="989">
                  <c:v>-1441.7187677712063</c:v>
                </c:pt>
                <c:pt idx="990">
                  <c:v>-1124.1320381086371</c:v>
                </c:pt>
                <c:pt idx="991">
                  <c:v>-1806.6661874272099</c:v>
                </c:pt>
                <c:pt idx="992">
                  <c:v>-1329.807250450305</c:v>
                </c:pt>
                <c:pt idx="993">
                  <c:v>-1447.752933959011</c:v>
                </c:pt>
                <c:pt idx="994">
                  <c:v>-992.79707616529868</c:v>
                </c:pt>
                <c:pt idx="995">
                  <c:v>-1326.4447566539141</c:v>
                </c:pt>
                <c:pt idx="996">
                  <c:v>-1070.7713320329058</c:v>
                </c:pt>
                <c:pt idx="997">
                  <c:v>-1286.8243321893528</c:v>
                </c:pt>
                <c:pt idx="998">
                  <c:v>-1331.592149454113</c:v>
                </c:pt>
                <c:pt idx="999">
                  <c:v>-1424.7890928125887</c:v>
                </c:pt>
                <c:pt idx="1000">
                  <c:v>-1888.4637434234414</c:v>
                </c:pt>
                <c:pt idx="1001">
                  <c:v>-1431.3655454762543</c:v>
                </c:pt>
                <c:pt idx="1002">
                  <c:v>-1188.8125105036979</c:v>
                </c:pt>
                <c:pt idx="1003">
                  <c:v>-1579.4519246422624</c:v>
                </c:pt>
                <c:pt idx="1004">
                  <c:v>-1268.1767992319092</c:v>
                </c:pt>
                <c:pt idx="1005">
                  <c:v>-1881.6288340560732</c:v>
                </c:pt>
                <c:pt idx="1006">
                  <c:v>-1572.4415566850294</c:v>
                </c:pt>
                <c:pt idx="1007">
                  <c:v>-1613.9235299362554</c:v>
                </c:pt>
                <c:pt idx="1008">
                  <c:v>-1910.4665496115899</c:v>
                </c:pt>
                <c:pt idx="1009">
                  <c:v>-1489.5466512266285</c:v>
                </c:pt>
                <c:pt idx="1010">
                  <c:v>-1570.9274906527753</c:v>
                </c:pt>
                <c:pt idx="1011">
                  <c:v>-1426.4900092690968</c:v>
                </c:pt>
                <c:pt idx="1012">
                  <c:v>-2257.2355197730576</c:v>
                </c:pt>
                <c:pt idx="1013">
                  <c:v>-922.33510009326164</c:v>
                </c:pt>
                <c:pt idx="1014">
                  <c:v>-1431.9764233023727</c:v>
                </c:pt>
                <c:pt idx="1015">
                  <c:v>-1628.4024590328108</c:v>
                </c:pt>
                <c:pt idx="1016">
                  <c:v>-1455.3149968859479</c:v>
                </c:pt>
                <c:pt idx="1017">
                  <c:v>-1470.2851770429825</c:v>
                </c:pt>
                <c:pt idx="1018">
                  <c:v>1159.4484675287149</c:v>
                </c:pt>
                <c:pt idx="1019">
                  <c:v>-1068.1582771176945</c:v>
                </c:pt>
                <c:pt idx="1020">
                  <c:v>18133.979461920684</c:v>
                </c:pt>
                <c:pt idx="1021">
                  <c:v>-1879.2334073121212</c:v>
                </c:pt>
                <c:pt idx="1022">
                  <c:v>-1008.4166721086258</c:v>
                </c:pt>
                <c:pt idx="1023">
                  <c:v>-1730.4684929160926</c:v>
                </c:pt>
                <c:pt idx="1024">
                  <c:v>-1451.9038176462991</c:v>
                </c:pt>
                <c:pt idx="1025">
                  <c:v>-1362.5505345497295</c:v>
                </c:pt>
                <c:pt idx="1026">
                  <c:v>-1252.2713137374703</c:v>
                </c:pt>
                <c:pt idx="1027">
                  <c:v>-1865.657338609195</c:v>
                </c:pt>
                <c:pt idx="1028">
                  <c:v>6394.0618480294179</c:v>
                </c:pt>
                <c:pt idx="1029">
                  <c:v>-1053.5916429673653</c:v>
                </c:pt>
                <c:pt idx="1030">
                  <c:v>-1785.6046260025323</c:v>
                </c:pt>
                <c:pt idx="1031">
                  <c:v>-1597.9129987176457</c:v>
                </c:pt>
                <c:pt idx="1032">
                  <c:v>-1633.1090636506206</c:v>
                </c:pt>
                <c:pt idx="1033">
                  <c:v>-1038.729672790012</c:v>
                </c:pt>
                <c:pt idx="1034">
                  <c:v>-171.22999201998391</c:v>
                </c:pt>
                <c:pt idx="1035">
                  <c:v>-1570.8313252852658</c:v>
                </c:pt>
                <c:pt idx="1036">
                  <c:v>-52.832807778670031</c:v>
                </c:pt>
                <c:pt idx="1037">
                  <c:v>-1468.7162866282513</c:v>
                </c:pt>
                <c:pt idx="1038">
                  <c:v>-1411.0329081890459</c:v>
                </c:pt>
                <c:pt idx="1039">
                  <c:v>21233.857818948105</c:v>
                </c:pt>
                <c:pt idx="1040">
                  <c:v>-1819.3389865639163</c:v>
                </c:pt>
                <c:pt idx="1041">
                  <c:v>-1136.3407967111161</c:v>
                </c:pt>
                <c:pt idx="1042">
                  <c:v>-1445.1788300535179</c:v>
                </c:pt>
                <c:pt idx="1043">
                  <c:v>4047.9863877642347</c:v>
                </c:pt>
                <c:pt idx="1044">
                  <c:v>3506.9787131591293</c:v>
                </c:pt>
                <c:pt idx="1045">
                  <c:v>-1388.8524403636652</c:v>
                </c:pt>
                <c:pt idx="1046">
                  <c:v>4244.2453954692464</c:v>
                </c:pt>
                <c:pt idx="1047">
                  <c:v>-1525.0086003436722</c:v>
                </c:pt>
                <c:pt idx="1048">
                  <c:v>-1184.4684456438335</c:v>
                </c:pt>
                <c:pt idx="1049">
                  <c:v>-1838.2162651186436</c:v>
                </c:pt>
                <c:pt idx="1050">
                  <c:v>-1148.7924066472951</c:v>
                </c:pt>
                <c:pt idx="1051">
                  <c:v>-1168.1074778100447</c:v>
                </c:pt>
                <c:pt idx="1052">
                  <c:v>-1685.469338523817</c:v>
                </c:pt>
                <c:pt idx="1053">
                  <c:v>-1682.8173029205109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197-4956-8971-979E80923A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7133824"/>
        <c:axId val="1517132864"/>
      </c:scatterChart>
      <c:valAx>
        <c:axId val="151713382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age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17132864"/>
        <c:crosses val="autoZero"/>
        <c:crossBetween val="midCat"/>
      </c:valAx>
      <c:valAx>
        <c:axId val="1517132864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Residuals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171338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age2  Residual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8100">
              <a:noFill/>
            </a:ln>
          </c:spPr>
          <c:xVal>
            <c:numRef>
              <c:f>Model!$C$2:$C$1055</c:f>
              <c:numCache>
                <c:formatCode>General</c:formatCode>
                <c:ptCount val="1054"/>
                <c:pt idx="0">
                  <c:v>961</c:v>
                </c:pt>
                <c:pt idx="1">
                  <c:v>529</c:v>
                </c:pt>
                <c:pt idx="2">
                  <c:v>3136</c:v>
                </c:pt>
                <c:pt idx="3">
                  <c:v>3136</c:v>
                </c:pt>
                <c:pt idx="4">
                  <c:v>3600</c:v>
                </c:pt>
                <c:pt idx="5">
                  <c:v>324</c:v>
                </c:pt>
                <c:pt idx="6">
                  <c:v>324</c:v>
                </c:pt>
                <c:pt idx="7">
                  <c:v>576</c:v>
                </c:pt>
                <c:pt idx="8">
                  <c:v>324</c:v>
                </c:pt>
                <c:pt idx="9">
                  <c:v>361</c:v>
                </c:pt>
                <c:pt idx="10">
                  <c:v>1600</c:v>
                </c:pt>
                <c:pt idx="11">
                  <c:v>441</c:v>
                </c:pt>
                <c:pt idx="12">
                  <c:v>2025</c:v>
                </c:pt>
                <c:pt idx="13">
                  <c:v>1681</c:v>
                </c:pt>
                <c:pt idx="14">
                  <c:v>324</c:v>
                </c:pt>
                <c:pt idx="15">
                  <c:v>841</c:v>
                </c:pt>
                <c:pt idx="16">
                  <c:v>1369</c:v>
                </c:pt>
                <c:pt idx="17">
                  <c:v>3364</c:v>
                </c:pt>
                <c:pt idx="18">
                  <c:v>2401</c:v>
                </c:pt>
                <c:pt idx="19">
                  <c:v>676</c:v>
                </c:pt>
                <c:pt idx="20">
                  <c:v>400</c:v>
                </c:pt>
                <c:pt idx="21">
                  <c:v>484</c:v>
                </c:pt>
                <c:pt idx="22">
                  <c:v>361</c:v>
                </c:pt>
                <c:pt idx="23">
                  <c:v>484</c:v>
                </c:pt>
                <c:pt idx="24">
                  <c:v>3969</c:v>
                </c:pt>
                <c:pt idx="25">
                  <c:v>2401</c:v>
                </c:pt>
                <c:pt idx="26">
                  <c:v>324</c:v>
                </c:pt>
                <c:pt idx="27">
                  <c:v>1296</c:v>
                </c:pt>
                <c:pt idx="28">
                  <c:v>1521</c:v>
                </c:pt>
                <c:pt idx="29">
                  <c:v>4096</c:v>
                </c:pt>
                <c:pt idx="30">
                  <c:v>3481</c:v>
                </c:pt>
                <c:pt idx="31">
                  <c:v>784</c:v>
                </c:pt>
                <c:pt idx="32">
                  <c:v>3364</c:v>
                </c:pt>
                <c:pt idx="33">
                  <c:v>324</c:v>
                </c:pt>
                <c:pt idx="34">
                  <c:v>3600</c:v>
                </c:pt>
                <c:pt idx="35">
                  <c:v>576</c:v>
                </c:pt>
                <c:pt idx="36">
                  <c:v>1444</c:v>
                </c:pt>
                <c:pt idx="37">
                  <c:v>3364</c:v>
                </c:pt>
                <c:pt idx="38">
                  <c:v>784</c:v>
                </c:pt>
                <c:pt idx="39">
                  <c:v>484</c:v>
                </c:pt>
                <c:pt idx="40">
                  <c:v>3364</c:v>
                </c:pt>
                <c:pt idx="41">
                  <c:v>2500</c:v>
                </c:pt>
                <c:pt idx="42">
                  <c:v>2401</c:v>
                </c:pt>
                <c:pt idx="43">
                  <c:v>2704</c:v>
                </c:pt>
                <c:pt idx="44">
                  <c:v>2916</c:v>
                </c:pt>
                <c:pt idx="45">
                  <c:v>3249</c:v>
                </c:pt>
                <c:pt idx="46">
                  <c:v>841</c:v>
                </c:pt>
                <c:pt idx="47">
                  <c:v>3136</c:v>
                </c:pt>
                <c:pt idx="48">
                  <c:v>4096</c:v>
                </c:pt>
                <c:pt idx="49">
                  <c:v>3600</c:v>
                </c:pt>
                <c:pt idx="50">
                  <c:v>576</c:v>
                </c:pt>
                <c:pt idx="51">
                  <c:v>3600</c:v>
                </c:pt>
                <c:pt idx="52">
                  <c:v>3969</c:v>
                </c:pt>
                <c:pt idx="53">
                  <c:v>900</c:v>
                </c:pt>
                <c:pt idx="54">
                  <c:v>1089</c:v>
                </c:pt>
                <c:pt idx="55">
                  <c:v>324</c:v>
                </c:pt>
                <c:pt idx="56">
                  <c:v>2116</c:v>
                </c:pt>
                <c:pt idx="57">
                  <c:v>529</c:v>
                </c:pt>
                <c:pt idx="58">
                  <c:v>400</c:v>
                </c:pt>
                <c:pt idx="59">
                  <c:v>3025</c:v>
                </c:pt>
                <c:pt idx="60">
                  <c:v>3364</c:v>
                </c:pt>
                <c:pt idx="61">
                  <c:v>441</c:v>
                </c:pt>
                <c:pt idx="62">
                  <c:v>2704</c:v>
                </c:pt>
                <c:pt idx="63">
                  <c:v>625</c:v>
                </c:pt>
                <c:pt idx="64">
                  <c:v>324</c:v>
                </c:pt>
                <c:pt idx="65">
                  <c:v>361</c:v>
                </c:pt>
                <c:pt idx="66">
                  <c:v>1764</c:v>
                </c:pt>
                <c:pt idx="67">
                  <c:v>3600</c:v>
                </c:pt>
                <c:pt idx="68">
                  <c:v>484</c:v>
                </c:pt>
                <c:pt idx="69">
                  <c:v>676</c:v>
                </c:pt>
                <c:pt idx="70">
                  <c:v>2025</c:v>
                </c:pt>
                <c:pt idx="71">
                  <c:v>1600</c:v>
                </c:pt>
                <c:pt idx="72">
                  <c:v>3481</c:v>
                </c:pt>
                <c:pt idx="73">
                  <c:v>3136</c:v>
                </c:pt>
                <c:pt idx="74">
                  <c:v>3136</c:v>
                </c:pt>
                <c:pt idx="75">
                  <c:v>729</c:v>
                </c:pt>
                <c:pt idx="76">
                  <c:v>324</c:v>
                </c:pt>
                <c:pt idx="77">
                  <c:v>361</c:v>
                </c:pt>
                <c:pt idx="78">
                  <c:v>2209</c:v>
                </c:pt>
                <c:pt idx="79">
                  <c:v>441</c:v>
                </c:pt>
                <c:pt idx="80">
                  <c:v>324</c:v>
                </c:pt>
                <c:pt idx="81">
                  <c:v>961</c:v>
                </c:pt>
                <c:pt idx="82">
                  <c:v>361</c:v>
                </c:pt>
                <c:pt idx="83">
                  <c:v>3721</c:v>
                </c:pt>
                <c:pt idx="84">
                  <c:v>324</c:v>
                </c:pt>
                <c:pt idx="85">
                  <c:v>3721</c:v>
                </c:pt>
                <c:pt idx="86">
                  <c:v>400</c:v>
                </c:pt>
                <c:pt idx="87">
                  <c:v>1849</c:v>
                </c:pt>
                <c:pt idx="88">
                  <c:v>576</c:v>
                </c:pt>
                <c:pt idx="89">
                  <c:v>3249</c:v>
                </c:pt>
                <c:pt idx="90">
                  <c:v>729</c:v>
                </c:pt>
                <c:pt idx="91">
                  <c:v>361</c:v>
                </c:pt>
                <c:pt idx="92">
                  <c:v>2500</c:v>
                </c:pt>
                <c:pt idx="93">
                  <c:v>1024</c:v>
                </c:pt>
                <c:pt idx="94">
                  <c:v>1444</c:v>
                </c:pt>
                <c:pt idx="95">
                  <c:v>324</c:v>
                </c:pt>
                <c:pt idx="96">
                  <c:v>3844</c:v>
                </c:pt>
                <c:pt idx="97">
                  <c:v>4096</c:v>
                </c:pt>
                <c:pt idx="98">
                  <c:v>3969</c:v>
                </c:pt>
                <c:pt idx="99">
                  <c:v>784</c:v>
                </c:pt>
                <c:pt idx="100">
                  <c:v>1024</c:v>
                </c:pt>
                <c:pt idx="101">
                  <c:v>625</c:v>
                </c:pt>
                <c:pt idx="102">
                  <c:v>1156</c:v>
                </c:pt>
                <c:pt idx="103">
                  <c:v>2916</c:v>
                </c:pt>
                <c:pt idx="104">
                  <c:v>729</c:v>
                </c:pt>
                <c:pt idx="105">
                  <c:v>961</c:v>
                </c:pt>
                <c:pt idx="106">
                  <c:v>484</c:v>
                </c:pt>
                <c:pt idx="107">
                  <c:v>3721</c:v>
                </c:pt>
                <c:pt idx="108">
                  <c:v>3364</c:v>
                </c:pt>
                <c:pt idx="109">
                  <c:v>1681</c:v>
                </c:pt>
                <c:pt idx="110">
                  <c:v>324</c:v>
                </c:pt>
                <c:pt idx="111">
                  <c:v>3136</c:v>
                </c:pt>
                <c:pt idx="112">
                  <c:v>2601</c:v>
                </c:pt>
                <c:pt idx="113">
                  <c:v>729</c:v>
                </c:pt>
                <c:pt idx="114">
                  <c:v>324</c:v>
                </c:pt>
                <c:pt idx="115">
                  <c:v>3025</c:v>
                </c:pt>
                <c:pt idx="116">
                  <c:v>576</c:v>
                </c:pt>
                <c:pt idx="117">
                  <c:v>841</c:v>
                </c:pt>
                <c:pt idx="118">
                  <c:v>4096</c:v>
                </c:pt>
                <c:pt idx="119">
                  <c:v>3721</c:v>
                </c:pt>
                <c:pt idx="120">
                  <c:v>324</c:v>
                </c:pt>
                <c:pt idx="121">
                  <c:v>3364</c:v>
                </c:pt>
                <c:pt idx="122">
                  <c:v>2304</c:v>
                </c:pt>
                <c:pt idx="123">
                  <c:v>324</c:v>
                </c:pt>
                <c:pt idx="124">
                  <c:v>841</c:v>
                </c:pt>
                <c:pt idx="125">
                  <c:v>1296</c:v>
                </c:pt>
                <c:pt idx="126">
                  <c:v>1681</c:v>
                </c:pt>
                <c:pt idx="127">
                  <c:v>1600</c:v>
                </c:pt>
                <c:pt idx="128">
                  <c:v>441</c:v>
                </c:pt>
                <c:pt idx="129">
                  <c:v>2500</c:v>
                </c:pt>
                <c:pt idx="130">
                  <c:v>1296</c:v>
                </c:pt>
                <c:pt idx="131">
                  <c:v>3600</c:v>
                </c:pt>
                <c:pt idx="132">
                  <c:v>2601</c:v>
                </c:pt>
                <c:pt idx="133">
                  <c:v>3844</c:v>
                </c:pt>
                <c:pt idx="134">
                  <c:v>361</c:v>
                </c:pt>
                <c:pt idx="135">
                  <c:v>324</c:v>
                </c:pt>
                <c:pt idx="136">
                  <c:v>961</c:v>
                </c:pt>
                <c:pt idx="137">
                  <c:v>4096</c:v>
                </c:pt>
                <c:pt idx="138">
                  <c:v>1936</c:v>
                </c:pt>
                <c:pt idx="139">
                  <c:v>324</c:v>
                </c:pt>
                <c:pt idx="140">
                  <c:v>3600</c:v>
                </c:pt>
                <c:pt idx="141">
                  <c:v>1521</c:v>
                </c:pt>
                <c:pt idx="142">
                  <c:v>3364</c:v>
                </c:pt>
                <c:pt idx="143">
                  <c:v>4096</c:v>
                </c:pt>
                <c:pt idx="144">
                  <c:v>529</c:v>
                </c:pt>
                <c:pt idx="145">
                  <c:v>400</c:v>
                </c:pt>
                <c:pt idx="146">
                  <c:v>324</c:v>
                </c:pt>
                <c:pt idx="147">
                  <c:v>3969</c:v>
                </c:pt>
                <c:pt idx="148">
                  <c:v>1296</c:v>
                </c:pt>
                <c:pt idx="149">
                  <c:v>441</c:v>
                </c:pt>
                <c:pt idx="150">
                  <c:v>400</c:v>
                </c:pt>
                <c:pt idx="151">
                  <c:v>3249</c:v>
                </c:pt>
                <c:pt idx="152">
                  <c:v>2601</c:v>
                </c:pt>
                <c:pt idx="153">
                  <c:v>324</c:v>
                </c:pt>
                <c:pt idx="154">
                  <c:v>2500</c:v>
                </c:pt>
                <c:pt idx="155">
                  <c:v>484</c:v>
                </c:pt>
                <c:pt idx="156">
                  <c:v>3844</c:v>
                </c:pt>
                <c:pt idx="157">
                  <c:v>3721</c:v>
                </c:pt>
                <c:pt idx="158">
                  <c:v>324</c:v>
                </c:pt>
                <c:pt idx="159">
                  <c:v>2401</c:v>
                </c:pt>
                <c:pt idx="160">
                  <c:v>3600</c:v>
                </c:pt>
                <c:pt idx="161">
                  <c:v>576</c:v>
                </c:pt>
                <c:pt idx="162">
                  <c:v>3721</c:v>
                </c:pt>
                <c:pt idx="163">
                  <c:v>3844</c:v>
                </c:pt>
                <c:pt idx="164">
                  <c:v>3844</c:v>
                </c:pt>
                <c:pt idx="165">
                  <c:v>3844</c:v>
                </c:pt>
                <c:pt idx="166">
                  <c:v>2025</c:v>
                </c:pt>
                <c:pt idx="167">
                  <c:v>3481</c:v>
                </c:pt>
                <c:pt idx="168">
                  <c:v>2809</c:v>
                </c:pt>
                <c:pt idx="169">
                  <c:v>324</c:v>
                </c:pt>
                <c:pt idx="170">
                  <c:v>3844</c:v>
                </c:pt>
                <c:pt idx="171">
                  <c:v>841</c:v>
                </c:pt>
                <c:pt idx="172">
                  <c:v>361</c:v>
                </c:pt>
                <c:pt idx="173">
                  <c:v>676</c:v>
                </c:pt>
                <c:pt idx="174">
                  <c:v>1296</c:v>
                </c:pt>
                <c:pt idx="175">
                  <c:v>1156</c:v>
                </c:pt>
                <c:pt idx="176">
                  <c:v>3969</c:v>
                </c:pt>
                <c:pt idx="177">
                  <c:v>576</c:v>
                </c:pt>
                <c:pt idx="178">
                  <c:v>2304</c:v>
                </c:pt>
                <c:pt idx="179">
                  <c:v>1444</c:v>
                </c:pt>
                <c:pt idx="180">
                  <c:v>2601</c:v>
                </c:pt>
                <c:pt idx="181">
                  <c:v>441</c:v>
                </c:pt>
                <c:pt idx="182">
                  <c:v>2916</c:v>
                </c:pt>
                <c:pt idx="183">
                  <c:v>900</c:v>
                </c:pt>
                <c:pt idx="184">
                  <c:v>484</c:v>
                </c:pt>
                <c:pt idx="185">
                  <c:v>784</c:v>
                </c:pt>
                <c:pt idx="186">
                  <c:v>1849</c:v>
                </c:pt>
                <c:pt idx="187">
                  <c:v>4096</c:v>
                </c:pt>
                <c:pt idx="188">
                  <c:v>2304</c:v>
                </c:pt>
                <c:pt idx="189">
                  <c:v>2025</c:v>
                </c:pt>
                <c:pt idx="190">
                  <c:v>576</c:v>
                </c:pt>
                <c:pt idx="191">
                  <c:v>576</c:v>
                </c:pt>
                <c:pt idx="192">
                  <c:v>1521</c:v>
                </c:pt>
                <c:pt idx="193">
                  <c:v>3969</c:v>
                </c:pt>
                <c:pt idx="194">
                  <c:v>441</c:v>
                </c:pt>
                <c:pt idx="195">
                  <c:v>3025</c:v>
                </c:pt>
                <c:pt idx="196">
                  <c:v>3025</c:v>
                </c:pt>
                <c:pt idx="197">
                  <c:v>484</c:v>
                </c:pt>
                <c:pt idx="198">
                  <c:v>2704</c:v>
                </c:pt>
                <c:pt idx="199">
                  <c:v>3364</c:v>
                </c:pt>
                <c:pt idx="200">
                  <c:v>1369</c:v>
                </c:pt>
                <c:pt idx="201">
                  <c:v>2916</c:v>
                </c:pt>
                <c:pt idx="202">
                  <c:v>3025</c:v>
                </c:pt>
                <c:pt idx="203">
                  <c:v>3249</c:v>
                </c:pt>
                <c:pt idx="204">
                  <c:v>1764</c:v>
                </c:pt>
                <c:pt idx="205">
                  <c:v>324</c:v>
                </c:pt>
                <c:pt idx="206">
                  <c:v>400</c:v>
                </c:pt>
                <c:pt idx="207">
                  <c:v>1024</c:v>
                </c:pt>
                <c:pt idx="208">
                  <c:v>324</c:v>
                </c:pt>
                <c:pt idx="209">
                  <c:v>3249</c:v>
                </c:pt>
                <c:pt idx="210">
                  <c:v>3136</c:v>
                </c:pt>
                <c:pt idx="211">
                  <c:v>484</c:v>
                </c:pt>
                <c:pt idx="212">
                  <c:v>529</c:v>
                </c:pt>
                <c:pt idx="213">
                  <c:v>625</c:v>
                </c:pt>
                <c:pt idx="214">
                  <c:v>529</c:v>
                </c:pt>
                <c:pt idx="215">
                  <c:v>1681</c:v>
                </c:pt>
                <c:pt idx="216">
                  <c:v>324</c:v>
                </c:pt>
                <c:pt idx="217">
                  <c:v>1600</c:v>
                </c:pt>
                <c:pt idx="218">
                  <c:v>2500</c:v>
                </c:pt>
                <c:pt idx="219">
                  <c:v>3136</c:v>
                </c:pt>
                <c:pt idx="220">
                  <c:v>3364</c:v>
                </c:pt>
                <c:pt idx="221">
                  <c:v>784</c:v>
                </c:pt>
                <c:pt idx="222">
                  <c:v>324</c:v>
                </c:pt>
                <c:pt idx="223">
                  <c:v>1156</c:v>
                </c:pt>
                <c:pt idx="224">
                  <c:v>400</c:v>
                </c:pt>
                <c:pt idx="225">
                  <c:v>484</c:v>
                </c:pt>
                <c:pt idx="226">
                  <c:v>2304</c:v>
                </c:pt>
                <c:pt idx="227">
                  <c:v>3364</c:v>
                </c:pt>
                <c:pt idx="228">
                  <c:v>324</c:v>
                </c:pt>
                <c:pt idx="229">
                  <c:v>576</c:v>
                </c:pt>
                <c:pt idx="230">
                  <c:v>324</c:v>
                </c:pt>
                <c:pt idx="231">
                  <c:v>3844</c:v>
                </c:pt>
                <c:pt idx="232">
                  <c:v>529</c:v>
                </c:pt>
                <c:pt idx="233">
                  <c:v>324</c:v>
                </c:pt>
                <c:pt idx="234">
                  <c:v>1024</c:v>
                </c:pt>
                <c:pt idx="235">
                  <c:v>3600</c:v>
                </c:pt>
                <c:pt idx="236">
                  <c:v>3969</c:v>
                </c:pt>
                <c:pt idx="237">
                  <c:v>784</c:v>
                </c:pt>
                <c:pt idx="238">
                  <c:v>3249</c:v>
                </c:pt>
                <c:pt idx="239">
                  <c:v>2116</c:v>
                </c:pt>
                <c:pt idx="240">
                  <c:v>3025</c:v>
                </c:pt>
                <c:pt idx="241">
                  <c:v>400</c:v>
                </c:pt>
                <c:pt idx="242">
                  <c:v>361</c:v>
                </c:pt>
                <c:pt idx="243">
                  <c:v>484</c:v>
                </c:pt>
                <c:pt idx="244">
                  <c:v>576</c:v>
                </c:pt>
                <c:pt idx="245">
                  <c:v>3364</c:v>
                </c:pt>
                <c:pt idx="246">
                  <c:v>1936</c:v>
                </c:pt>
                <c:pt idx="247">
                  <c:v>361</c:v>
                </c:pt>
                <c:pt idx="248">
                  <c:v>361</c:v>
                </c:pt>
                <c:pt idx="249">
                  <c:v>2916</c:v>
                </c:pt>
                <c:pt idx="250">
                  <c:v>625</c:v>
                </c:pt>
                <c:pt idx="251">
                  <c:v>3969</c:v>
                </c:pt>
                <c:pt idx="252">
                  <c:v>1936</c:v>
                </c:pt>
                <c:pt idx="253">
                  <c:v>3721</c:v>
                </c:pt>
                <c:pt idx="254">
                  <c:v>361</c:v>
                </c:pt>
                <c:pt idx="255">
                  <c:v>361</c:v>
                </c:pt>
                <c:pt idx="256">
                  <c:v>4096</c:v>
                </c:pt>
                <c:pt idx="257">
                  <c:v>361</c:v>
                </c:pt>
                <c:pt idx="258">
                  <c:v>3136</c:v>
                </c:pt>
                <c:pt idx="259">
                  <c:v>400</c:v>
                </c:pt>
                <c:pt idx="260">
                  <c:v>361</c:v>
                </c:pt>
                <c:pt idx="261">
                  <c:v>625</c:v>
                </c:pt>
                <c:pt idx="262">
                  <c:v>2916</c:v>
                </c:pt>
                <c:pt idx="263">
                  <c:v>361</c:v>
                </c:pt>
                <c:pt idx="264">
                  <c:v>361</c:v>
                </c:pt>
                <c:pt idx="265">
                  <c:v>361</c:v>
                </c:pt>
                <c:pt idx="266">
                  <c:v>2601</c:v>
                </c:pt>
                <c:pt idx="267">
                  <c:v>3481</c:v>
                </c:pt>
                <c:pt idx="268">
                  <c:v>841</c:v>
                </c:pt>
                <c:pt idx="269">
                  <c:v>676</c:v>
                </c:pt>
                <c:pt idx="270">
                  <c:v>784</c:v>
                </c:pt>
                <c:pt idx="271">
                  <c:v>441</c:v>
                </c:pt>
                <c:pt idx="272">
                  <c:v>4096</c:v>
                </c:pt>
                <c:pt idx="273">
                  <c:v>2809</c:v>
                </c:pt>
                <c:pt idx="274">
                  <c:v>441</c:v>
                </c:pt>
                <c:pt idx="275">
                  <c:v>2025</c:v>
                </c:pt>
                <c:pt idx="276">
                  <c:v>1296</c:v>
                </c:pt>
                <c:pt idx="277">
                  <c:v>3364</c:v>
                </c:pt>
                <c:pt idx="278">
                  <c:v>3481</c:v>
                </c:pt>
                <c:pt idx="279">
                  <c:v>3025</c:v>
                </c:pt>
                <c:pt idx="280">
                  <c:v>529</c:v>
                </c:pt>
                <c:pt idx="281">
                  <c:v>1296</c:v>
                </c:pt>
                <c:pt idx="282">
                  <c:v>1156</c:v>
                </c:pt>
                <c:pt idx="283">
                  <c:v>1764</c:v>
                </c:pt>
                <c:pt idx="284">
                  <c:v>1296</c:v>
                </c:pt>
                <c:pt idx="285">
                  <c:v>3481</c:v>
                </c:pt>
                <c:pt idx="286">
                  <c:v>3721</c:v>
                </c:pt>
                <c:pt idx="287">
                  <c:v>3025</c:v>
                </c:pt>
                <c:pt idx="288">
                  <c:v>441</c:v>
                </c:pt>
                <c:pt idx="289">
                  <c:v>3249</c:v>
                </c:pt>
                <c:pt idx="290">
                  <c:v>2401</c:v>
                </c:pt>
                <c:pt idx="291">
                  <c:v>3969</c:v>
                </c:pt>
                <c:pt idx="292">
                  <c:v>784</c:v>
                </c:pt>
                <c:pt idx="293">
                  <c:v>400</c:v>
                </c:pt>
                <c:pt idx="294">
                  <c:v>3364</c:v>
                </c:pt>
                <c:pt idx="295">
                  <c:v>576</c:v>
                </c:pt>
                <c:pt idx="296">
                  <c:v>2304</c:v>
                </c:pt>
                <c:pt idx="297">
                  <c:v>484</c:v>
                </c:pt>
                <c:pt idx="298">
                  <c:v>676</c:v>
                </c:pt>
                <c:pt idx="299">
                  <c:v>3364</c:v>
                </c:pt>
                <c:pt idx="300">
                  <c:v>625</c:v>
                </c:pt>
                <c:pt idx="301">
                  <c:v>1024</c:v>
                </c:pt>
                <c:pt idx="302">
                  <c:v>1764</c:v>
                </c:pt>
                <c:pt idx="303">
                  <c:v>3136</c:v>
                </c:pt>
                <c:pt idx="304">
                  <c:v>529</c:v>
                </c:pt>
                <c:pt idx="305">
                  <c:v>361</c:v>
                </c:pt>
                <c:pt idx="306">
                  <c:v>1936</c:v>
                </c:pt>
                <c:pt idx="307">
                  <c:v>361</c:v>
                </c:pt>
                <c:pt idx="308">
                  <c:v>729</c:v>
                </c:pt>
                <c:pt idx="309">
                  <c:v>4096</c:v>
                </c:pt>
                <c:pt idx="310">
                  <c:v>1849</c:v>
                </c:pt>
                <c:pt idx="311">
                  <c:v>361</c:v>
                </c:pt>
                <c:pt idx="312">
                  <c:v>361</c:v>
                </c:pt>
                <c:pt idx="313">
                  <c:v>361</c:v>
                </c:pt>
                <c:pt idx="314">
                  <c:v>900</c:v>
                </c:pt>
                <c:pt idx="315">
                  <c:v>484</c:v>
                </c:pt>
                <c:pt idx="316">
                  <c:v>3600</c:v>
                </c:pt>
                <c:pt idx="317">
                  <c:v>1296</c:v>
                </c:pt>
                <c:pt idx="318">
                  <c:v>3969</c:v>
                </c:pt>
                <c:pt idx="319">
                  <c:v>361</c:v>
                </c:pt>
                <c:pt idx="320">
                  <c:v>324</c:v>
                </c:pt>
                <c:pt idx="321">
                  <c:v>900</c:v>
                </c:pt>
                <c:pt idx="322">
                  <c:v>324</c:v>
                </c:pt>
                <c:pt idx="323">
                  <c:v>3969</c:v>
                </c:pt>
                <c:pt idx="324">
                  <c:v>729</c:v>
                </c:pt>
                <c:pt idx="325">
                  <c:v>361</c:v>
                </c:pt>
                <c:pt idx="326">
                  <c:v>3969</c:v>
                </c:pt>
                <c:pt idx="327">
                  <c:v>2500</c:v>
                </c:pt>
                <c:pt idx="328">
                  <c:v>361</c:v>
                </c:pt>
                <c:pt idx="329">
                  <c:v>729</c:v>
                </c:pt>
                <c:pt idx="330">
                  <c:v>1156</c:v>
                </c:pt>
                <c:pt idx="331">
                  <c:v>576</c:v>
                </c:pt>
                <c:pt idx="332">
                  <c:v>3025</c:v>
                </c:pt>
                <c:pt idx="333">
                  <c:v>4096</c:v>
                </c:pt>
                <c:pt idx="334">
                  <c:v>3721</c:v>
                </c:pt>
                <c:pt idx="335">
                  <c:v>1089</c:v>
                </c:pt>
                <c:pt idx="336">
                  <c:v>1764</c:v>
                </c:pt>
                <c:pt idx="337">
                  <c:v>576</c:v>
                </c:pt>
                <c:pt idx="338">
                  <c:v>1936</c:v>
                </c:pt>
                <c:pt idx="339">
                  <c:v>841</c:v>
                </c:pt>
                <c:pt idx="340">
                  <c:v>361</c:v>
                </c:pt>
                <c:pt idx="341">
                  <c:v>2916</c:v>
                </c:pt>
                <c:pt idx="342">
                  <c:v>1849</c:v>
                </c:pt>
                <c:pt idx="343">
                  <c:v>361</c:v>
                </c:pt>
                <c:pt idx="344">
                  <c:v>324</c:v>
                </c:pt>
                <c:pt idx="345">
                  <c:v>1521</c:v>
                </c:pt>
                <c:pt idx="346">
                  <c:v>2601</c:v>
                </c:pt>
                <c:pt idx="347">
                  <c:v>1369</c:v>
                </c:pt>
                <c:pt idx="348">
                  <c:v>729</c:v>
                </c:pt>
                <c:pt idx="349">
                  <c:v>2209</c:v>
                </c:pt>
                <c:pt idx="350">
                  <c:v>324</c:v>
                </c:pt>
                <c:pt idx="351">
                  <c:v>3249</c:v>
                </c:pt>
                <c:pt idx="352">
                  <c:v>2304</c:v>
                </c:pt>
                <c:pt idx="353">
                  <c:v>3249</c:v>
                </c:pt>
                <c:pt idx="354">
                  <c:v>3600</c:v>
                </c:pt>
                <c:pt idx="355">
                  <c:v>324</c:v>
                </c:pt>
                <c:pt idx="356">
                  <c:v>3025</c:v>
                </c:pt>
                <c:pt idx="357">
                  <c:v>400</c:v>
                </c:pt>
                <c:pt idx="358">
                  <c:v>2401</c:v>
                </c:pt>
                <c:pt idx="359">
                  <c:v>2209</c:v>
                </c:pt>
                <c:pt idx="360">
                  <c:v>529</c:v>
                </c:pt>
                <c:pt idx="361">
                  <c:v>3600</c:v>
                </c:pt>
                <c:pt idx="362">
                  <c:v>361</c:v>
                </c:pt>
                <c:pt idx="363">
                  <c:v>961</c:v>
                </c:pt>
                <c:pt idx="364">
                  <c:v>400</c:v>
                </c:pt>
                <c:pt idx="365">
                  <c:v>576</c:v>
                </c:pt>
                <c:pt idx="366">
                  <c:v>361</c:v>
                </c:pt>
                <c:pt idx="367">
                  <c:v>1849</c:v>
                </c:pt>
                <c:pt idx="368">
                  <c:v>625</c:v>
                </c:pt>
                <c:pt idx="369">
                  <c:v>3844</c:v>
                </c:pt>
                <c:pt idx="370">
                  <c:v>1156</c:v>
                </c:pt>
                <c:pt idx="371">
                  <c:v>484</c:v>
                </c:pt>
                <c:pt idx="372">
                  <c:v>400</c:v>
                </c:pt>
                <c:pt idx="373">
                  <c:v>841</c:v>
                </c:pt>
                <c:pt idx="374">
                  <c:v>1936</c:v>
                </c:pt>
                <c:pt idx="375">
                  <c:v>400</c:v>
                </c:pt>
                <c:pt idx="376">
                  <c:v>1600</c:v>
                </c:pt>
                <c:pt idx="377">
                  <c:v>3481</c:v>
                </c:pt>
                <c:pt idx="378">
                  <c:v>4096</c:v>
                </c:pt>
                <c:pt idx="379">
                  <c:v>3721</c:v>
                </c:pt>
                <c:pt idx="380">
                  <c:v>1600</c:v>
                </c:pt>
                <c:pt idx="381">
                  <c:v>3136</c:v>
                </c:pt>
                <c:pt idx="382">
                  <c:v>900</c:v>
                </c:pt>
                <c:pt idx="383">
                  <c:v>3721</c:v>
                </c:pt>
                <c:pt idx="384">
                  <c:v>1521</c:v>
                </c:pt>
                <c:pt idx="385">
                  <c:v>1764</c:v>
                </c:pt>
                <c:pt idx="386">
                  <c:v>3249</c:v>
                </c:pt>
                <c:pt idx="387">
                  <c:v>1156</c:v>
                </c:pt>
                <c:pt idx="388">
                  <c:v>2209</c:v>
                </c:pt>
                <c:pt idx="389">
                  <c:v>729</c:v>
                </c:pt>
                <c:pt idx="390">
                  <c:v>1681</c:v>
                </c:pt>
                <c:pt idx="391">
                  <c:v>2500</c:v>
                </c:pt>
                <c:pt idx="392">
                  <c:v>2209</c:v>
                </c:pt>
                <c:pt idx="393">
                  <c:v>1296</c:v>
                </c:pt>
                <c:pt idx="394">
                  <c:v>1024</c:v>
                </c:pt>
                <c:pt idx="395">
                  <c:v>1369</c:v>
                </c:pt>
                <c:pt idx="396">
                  <c:v>1156</c:v>
                </c:pt>
                <c:pt idx="397">
                  <c:v>2916</c:v>
                </c:pt>
                <c:pt idx="398">
                  <c:v>2209</c:v>
                </c:pt>
                <c:pt idx="399">
                  <c:v>361</c:v>
                </c:pt>
                <c:pt idx="400">
                  <c:v>2025</c:v>
                </c:pt>
                <c:pt idx="401">
                  <c:v>3481</c:v>
                </c:pt>
                <c:pt idx="402">
                  <c:v>1369</c:v>
                </c:pt>
                <c:pt idx="403">
                  <c:v>1089</c:v>
                </c:pt>
                <c:pt idx="404">
                  <c:v>529</c:v>
                </c:pt>
                <c:pt idx="405">
                  <c:v>324</c:v>
                </c:pt>
                <c:pt idx="406">
                  <c:v>529</c:v>
                </c:pt>
                <c:pt idx="407">
                  <c:v>1369</c:v>
                </c:pt>
                <c:pt idx="408">
                  <c:v>2116</c:v>
                </c:pt>
                <c:pt idx="409">
                  <c:v>1024</c:v>
                </c:pt>
                <c:pt idx="410">
                  <c:v>1521</c:v>
                </c:pt>
                <c:pt idx="411">
                  <c:v>3721</c:v>
                </c:pt>
                <c:pt idx="412">
                  <c:v>2916</c:v>
                </c:pt>
                <c:pt idx="413">
                  <c:v>2809</c:v>
                </c:pt>
                <c:pt idx="414">
                  <c:v>3136</c:v>
                </c:pt>
                <c:pt idx="415">
                  <c:v>1764</c:v>
                </c:pt>
                <c:pt idx="416">
                  <c:v>2304</c:v>
                </c:pt>
                <c:pt idx="417">
                  <c:v>1156</c:v>
                </c:pt>
                <c:pt idx="418">
                  <c:v>3844</c:v>
                </c:pt>
                <c:pt idx="419">
                  <c:v>961</c:v>
                </c:pt>
                <c:pt idx="420">
                  <c:v>961</c:v>
                </c:pt>
                <c:pt idx="421">
                  <c:v>2809</c:v>
                </c:pt>
                <c:pt idx="422">
                  <c:v>484</c:v>
                </c:pt>
                <c:pt idx="423">
                  <c:v>1444</c:v>
                </c:pt>
                <c:pt idx="424">
                  <c:v>1521</c:v>
                </c:pt>
                <c:pt idx="425">
                  <c:v>400</c:v>
                </c:pt>
                <c:pt idx="426">
                  <c:v>1156</c:v>
                </c:pt>
                <c:pt idx="427">
                  <c:v>2209</c:v>
                </c:pt>
                <c:pt idx="428">
                  <c:v>1681</c:v>
                </c:pt>
                <c:pt idx="429">
                  <c:v>2401</c:v>
                </c:pt>
                <c:pt idx="430">
                  <c:v>2500</c:v>
                </c:pt>
                <c:pt idx="431">
                  <c:v>1296</c:v>
                </c:pt>
                <c:pt idx="432">
                  <c:v>3249</c:v>
                </c:pt>
                <c:pt idx="433">
                  <c:v>361</c:v>
                </c:pt>
                <c:pt idx="434">
                  <c:v>484</c:v>
                </c:pt>
                <c:pt idx="435">
                  <c:v>900</c:v>
                </c:pt>
                <c:pt idx="436">
                  <c:v>576</c:v>
                </c:pt>
                <c:pt idx="437">
                  <c:v>2304</c:v>
                </c:pt>
                <c:pt idx="438">
                  <c:v>361</c:v>
                </c:pt>
                <c:pt idx="439">
                  <c:v>1936</c:v>
                </c:pt>
                <c:pt idx="440">
                  <c:v>2025</c:v>
                </c:pt>
                <c:pt idx="441">
                  <c:v>1936</c:v>
                </c:pt>
                <c:pt idx="442">
                  <c:v>1024</c:v>
                </c:pt>
                <c:pt idx="443">
                  <c:v>1225</c:v>
                </c:pt>
                <c:pt idx="444">
                  <c:v>1849</c:v>
                </c:pt>
                <c:pt idx="445">
                  <c:v>1681</c:v>
                </c:pt>
                <c:pt idx="446">
                  <c:v>1369</c:v>
                </c:pt>
                <c:pt idx="447">
                  <c:v>1600</c:v>
                </c:pt>
                <c:pt idx="448">
                  <c:v>1296</c:v>
                </c:pt>
                <c:pt idx="449">
                  <c:v>729</c:v>
                </c:pt>
                <c:pt idx="450">
                  <c:v>2916</c:v>
                </c:pt>
                <c:pt idx="451">
                  <c:v>676</c:v>
                </c:pt>
                <c:pt idx="452">
                  <c:v>361</c:v>
                </c:pt>
                <c:pt idx="453">
                  <c:v>1764</c:v>
                </c:pt>
                <c:pt idx="454">
                  <c:v>961</c:v>
                </c:pt>
                <c:pt idx="455">
                  <c:v>2704</c:v>
                </c:pt>
                <c:pt idx="456">
                  <c:v>900</c:v>
                </c:pt>
                <c:pt idx="457">
                  <c:v>1444</c:v>
                </c:pt>
                <c:pt idx="458">
                  <c:v>961</c:v>
                </c:pt>
                <c:pt idx="459">
                  <c:v>1156</c:v>
                </c:pt>
                <c:pt idx="460">
                  <c:v>361</c:v>
                </c:pt>
                <c:pt idx="461">
                  <c:v>1600</c:v>
                </c:pt>
                <c:pt idx="462">
                  <c:v>2916</c:v>
                </c:pt>
                <c:pt idx="463">
                  <c:v>1225</c:v>
                </c:pt>
                <c:pt idx="464">
                  <c:v>2916</c:v>
                </c:pt>
                <c:pt idx="465">
                  <c:v>1681</c:v>
                </c:pt>
                <c:pt idx="466">
                  <c:v>784</c:v>
                </c:pt>
                <c:pt idx="467">
                  <c:v>1600</c:v>
                </c:pt>
                <c:pt idx="468">
                  <c:v>1156</c:v>
                </c:pt>
                <c:pt idx="469">
                  <c:v>3481</c:v>
                </c:pt>
                <c:pt idx="470">
                  <c:v>3025</c:v>
                </c:pt>
                <c:pt idx="471">
                  <c:v>2025</c:v>
                </c:pt>
                <c:pt idx="472">
                  <c:v>2401</c:v>
                </c:pt>
                <c:pt idx="473">
                  <c:v>2500</c:v>
                </c:pt>
                <c:pt idx="474">
                  <c:v>900</c:v>
                </c:pt>
                <c:pt idx="475">
                  <c:v>3025</c:v>
                </c:pt>
                <c:pt idx="476">
                  <c:v>841</c:v>
                </c:pt>
                <c:pt idx="477">
                  <c:v>1024</c:v>
                </c:pt>
                <c:pt idx="478">
                  <c:v>1600</c:v>
                </c:pt>
                <c:pt idx="479">
                  <c:v>2116</c:v>
                </c:pt>
                <c:pt idx="480">
                  <c:v>1225</c:v>
                </c:pt>
                <c:pt idx="481">
                  <c:v>441</c:v>
                </c:pt>
                <c:pt idx="482">
                  <c:v>1764</c:v>
                </c:pt>
                <c:pt idx="483">
                  <c:v>1444</c:v>
                </c:pt>
                <c:pt idx="484">
                  <c:v>3600</c:v>
                </c:pt>
                <c:pt idx="485">
                  <c:v>3136</c:v>
                </c:pt>
                <c:pt idx="486">
                  <c:v>2601</c:v>
                </c:pt>
                <c:pt idx="487">
                  <c:v>1444</c:v>
                </c:pt>
                <c:pt idx="488">
                  <c:v>3844</c:v>
                </c:pt>
                <c:pt idx="489">
                  <c:v>2704</c:v>
                </c:pt>
                <c:pt idx="490">
                  <c:v>3481</c:v>
                </c:pt>
                <c:pt idx="491">
                  <c:v>1156</c:v>
                </c:pt>
                <c:pt idx="492">
                  <c:v>900</c:v>
                </c:pt>
                <c:pt idx="493">
                  <c:v>2601</c:v>
                </c:pt>
                <c:pt idx="494">
                  <c:v>2401</c:v>
                </c:pt>
                <c:pt idx="495">
                  <c:v>729</c:v>
                </c:pt>
                <c:pt idx="496">
                  <c:v>2304</c:v>
                </c:pt>
                <c:pt idx="497">
                  <c:v>2209</c:v>
                </c:pt>
                <c:pt idx="498">
                  <c:v>2209</c:v>
                </c:pt>
                <c:pt idx="499">
                  <c:v>1764</c:v>
                </c:pt>
                <c:pt idx="500">
                  <c:v>625</c:v>
                </c:pt>
                <c:pt idx="501">
                  <c:v>2025</c:v>
                </c:pt>
                <c:pt idx="502">
                  <c:v>2601</c:v>
                </c:pt>
                <c:pt idx="503">
                  <c:v>3249</c:v>
                </c:pt>
                <c:pt idx="504">
                  <c:v>1849</c:v>
                </c:pt>
                <c:pt idx="505">
                  <c:v>2401</c:v>
                </c:pt>
                <c:pt idx="506">
                  <c:v>1936</c:v>
                </c:pt>
                <c:pt idx="507">
                  <c:v>1444</c:v>
                </c:pt>
                <c:pt idx="508">
                  <c:v>3136</c:v>
                </c:pt>
                <c:pt idx="509">
                  <c:v>1225</c:v>
                </c:pt>
                <c:pt idx="510">
                  <c:v>2916</c:v>
                </c:pt>
                <c:pt idx="511">
                  <c:v>729</c:v>
                </c:pt>
                <c:pt idx="512">
                  <c:v>1936</c:v>
                </c:pt>
                <c:pt idx="513">
                  <c:v>2601</c:v>
                </c:pt>
                <c:pt idx="514">
                  <c:v>3025</c:v>
                </c:pt>
                <c:pt idx="515">
                  <c:v>2401</c:v>
                </c:pt>
                <c:pt idx="516">
                  <c:v>1764</c:v>
                </c:pt>
                <c:pt idx="517">
                  <c:v>1024</c:v>
                </c:pt>
                <c:pt idx="518">
                  <c:v>676</c:v>
                </c:pt>
                <c:pt idx="519">
                  <c:v>729</c:v>
                </c:pt>
                <c:pt idx="520">
                  <c:v>1156</c:v>
                </c:pt>
                <c:pt idx="521">
                  <c:v>1764</c:v>
                </c:pt>
                <c:pt idx="522">
                  <c:v>2304</c:v>
                </c:pt>
                <c:pt idx="523">
                  <c:v>3364</c:v>
                </c:pt>
                <c:pt idx="524">
                  <c:v>2601</c:v>
                </c:pt>
                <c:pt idx="525">
                  <c:v>3481</c:v>
                </c:pt>
                <c:pt idx="526">
                  <c:v>784</c:v>
                </c:pt>
                <c:pt idx="527">
                  <c:v>1849</c:v>
                </c:pt>
                <c:pt idx="528">
                  <c:v>1296</c:v>
                </c:pt>
                <c:pt idx="529">
                  <c:v>1156</c:v>
                </c:pt>
                <c:pt idx="530">
                  <c:v>324</c:v>
                </c:pt>
                <c:pt idx="531">
                  <c:v>2116</c:v>
                </c:pt>
                <c:pt idx="532">
                  <c:v>3364</c:v>
                </c:pt>
                <c:pt idx="533">
                  <c:v>841</c:v>
                </c:pt>
                <c:pt idx="534">
                  <c:v>784</c:v>
                </c:pt>
                <c:pt idx="535">
                  <c:v>2601</c:v>
                </c:pt>
                <c:pt idx="536">
                  <c:v>2304</c:v>
                </c:pt>
                <c:pt idx="537">
                  <c:v>1156</c:v>
                </c:pt>
                <c:pt idx="538">
                  <c:v>676</c:v>
                </c:pt>
                <c:pt idx="539">
                  <c:v>1936</c:v>
                </c:pt>
                <c:pt idx="540">
                  <c:v>324</c:v>
                </c:pt>
                <c:pt idx="541">
                  <c:v>2116</c:v>
                </c:pt>
                <c:pt idx="542">
                  <c:v>1296</c:v>
                </c:pt>
                <c:pt idx="543">
                  <c:v>3844</c:v>
                </c:pt>
                <c:pt idx="544">
                  <c:v>2209</c:v>
                </c:pt>
                <c:pt idx="545">
                  <c:v>1024</c:v>
                </c:pt>
                <c:pt idx="546">
                  <c:v>1849</c:v>
                </c:pt>
                <c:pt idx="547">
                  <c:v>4096</c:v>
                </c:pt>
                <c:pt idx="548">
                  <c:v>400</c:v>
                </c:pt>
                <c:pt idx="549">
                  <c:v>2116</c:v>
                </c:pt>
                <c:pt idx="550">
                  <c:v>2500</c:v>
                </c:pt>
                <c:pt idx="551">
                  <c:v>1089</c:v>
                </c:pt>
                <c:pt idx="552">
                  <c:v>1444</c:v>
                </c:pt>
                <c:pt idx="553">
                  <c:v>2809</c:v>
                </c:pt>
                <c:pt idx="554">
                  <c:v>1600</c:v>
                </c:pt>
                <c:pt idx="555">
                  <c:v>324</c:v>
                </c:pt>
                <c:pt idx="556">
                  <c:v>2601</c:v>
                </c:pt>
                <c:pt idx="557">
                  <c:v>961</c:v>
                </c:pt>
                <c:pt idx="558">
                  <c:v>1764</c:v>
                </c:pt>
                <c:pt idx="559">
                  <c:v>529</c:v>
                </c:pt>
                <c:pt idx="560">
                  <c:v>625</c:v>
                </c:pt>
                <c:pt idx="561">
                  <c:v>676</c:v>
                </c:pt>
                <c:pt idx="562">
                  <c:v>1936</c:v>
                </c:pt>
                <c:pt idx="563">
                  <c:v>1681</c:v>
                </c:pt>
                <c:pt idx="564">
                  <c:v>676</c:v>
                </c:pt>
                <c:pt idx="565">
                  <c:v>2500</c:v>
                </c:pt>
                <c:pt idx="566">
                  <c:v>961</c:v>
                </c:pt>
                <c:pt idx="567">
                  <c:v>3969</c:v>
                </c:pt>
                <c:pt idx="568">
                  <c:v>676</c:v>
                </c:pt>
                <c:pt idx="569">
                  <c:v>1444</c:v>
                </c:pt>
                <c:pt idx="570">
                  <c:v>2209</c:v>
                </c:pt>
                <c:pt idx="571">
                  <c:v>3249</c:v>
                </c:pt>
                <c:pt idx="572">
                  <c:v>2916</c:v>
                </c:pt>
                <c:pt idx="573">
                  <c:v>1024</c:v>
                </c:pt>
                <c:pt idx="574">
                  <c:v>2500</c:v>
                </c:pt>
                <c:pt idx="575">
                  <c:v>900</c:v>
                </c:pt>
                <c:pt idx="576">
                  <c:v>1681</c:v>
                </c:pt>
                <c:pt idx="577">
                  <c:v>1225</c:v>
                </c:pt>
                <c:pt idx="578">
                  <c:v>1936</c:v>
                </c:pt>
                <c:pt idx="579">
                  <c:v>2601</c:v>
                </c:pt>
                <c:pt idx="580">
                  <c:v>3721</c:v>
                </c:pt>
                <c:pt idx="581">
                  <c:v>3025</c:v>
                </c:pt>
                <c:pt idx="582">
                  <c:v>1936</c:v>
                </c:pt>
                <c:pt idx="583">
                  <c:v>1444</c:v>
                </c:pt>
                <c:pt idx="584">
                  <c:v>2809</c:v>
                </c:pt>
                <c:pt idx="585">
                  <c:v>1024</c:v>
                </c:pt>
                <c:pt idx="586">
                  <c:v>2116</c:v>
                </c:pt>
                <c:pt idx="587">
                  <c:v>2025</c:v>
                </c:pt>
                <c:pt idx="588">
                  <c:v>1681</c:v>
                </c:pt>
                <c:pt idx="589">
                  <c:v>784</c:v>
                </c:pt>
                <c:pt idx="590">
                  <c:v>4096</c:v>
                </c:pt>
                <c:pt idx="591">
                  <c:v>2304</c:v>
                </c:pt>
                <c:pt idx="592">
                  <c:v>2025</c:v>
                </c:pt>
                <c:pt idx="593">
                  <c:v>2116</c:v>
                </c:pt>
                <c:pt idx="594">
                  <c:v>2916</c:v>
                </c:pt>
                <c:pt idx="595">
                  <c:v>1849</c:v>
                </c:pt>
                <c:pt idx="596">
                  <c:v>1444</c:v>
                </c:pt>
                <c:pt idx="597">
                  <c:v>1089</c:v>
                </c:pt>
                <c:pt idx="598">
                  <c:v>1156</c:v>
                </c:pt>
                <c:pt idx="599">
                  <c:v>2809</c:v>
                </c:pt>
                <c:pt idx="600">
                  <c:v>1369</c:v>
                </c:pt>
                <c:pt idx="601">
                  <c:v>1764</c:v>
                </c:pt>
                <c:pt idx="602">
                  <c:v>2500</c:v>
                </c:pt>
                <c:pt idx="603">
                  <c:v>676</c:v>
                </c:pt>
                <c:pt idx="604">
                  <c:v>729</c:v>
                </c:pt>
                <c:pt idx="605">
                  <c:v>2500</c:v>
                </c:pt>
                <c:pt idx="606">
                  <c:v>1024</c:v>
                </c:pt>
                <c:pt idx="607">
                  <c:v>961</c:v>
                </c:pt>
                <c:pt idx="608">
                  <c:v>3481</c:v>
                </c:pt>
                <c:pt idx="609">
                  <c:v>2704</c:v>
                </c:pt>
                <c:pt idx="610">
                  <c:v>1369</c:v>
                </c:pt>
                <c:pt idx="611">
                  <c:v>3025</c:v>
                </c:pt>
                <c:pt idx="612">
                  <c:v>961</c:v>
                </c:pt>
                <c:pt idx="613">
                  <c:v>1369</c:v>
                </c:pt>
                <c:pt idx="614">
                  <c:v>324</c:v>
                </c:pt>
                <c:pt idx="615">
                  <c:v>441</c:v>
                </c:pt>
                <c:pt idx="616">
                  <c:v>3364</c:v>
                </c:pt>
                <c:pt idx="617">
                  <c:v>1156</c:v>
                </c:pt>
                <c:pt idx="618">
                  <c:v>1225</c:v>
                </c:pt>
                <c:pt idx="619">
                  <c:v>676</c:v>
                </c:pt>
                <c:pt idx="620">
                  <c:v>841</c:v>
                </c:pt>
                <c:pt idx="621">
                  <c:v>1444</c:v>
                </c:pt>
                <c:pt idx="622">
                  <c:v>841</c:v>
                </c:pt>
                <c:pt idx="623">
                  <c:v>2025</c:v>
                </c:pt>
                <c:pt idx="624">
                  <c:v>576</c:v>
                </c:pt>
                <c:pt idx="625">
                  <c:v>2209</c:v>
                </c:pt>
                <c:pt idx="626">
                  <c:v>961</c:v>
                </c:pt>
                <c:pt idx="627">
                  <c:v>1681</c:v>
                </c:pt>
                <c:pt idx="628">
                  <c:v>2209</c:v>
                </c:pt>
                <c:pt idx="629">
                  <c:v>3481</c:v>
                </c:pt>
                <c:pt idx="630">
                  <c:v>2116</c:v>
                </c:pt>
                <c:pt idx="631">
                  <c:v>3136</c:v>
                </c:pt>
                <c:pt idx="632">
                  <c:v>784</c:v>
                </c:pt>
                <c:pt idx="633">
                  <c:v>841</c:v>
                </c:pt>
                <c:pt idx="634">
                  <c:v>1681</c:v>
                </c:pt>
                <c:pt idx="635">
                  <c:v>1849</c:v>
                </c:pt>
                <c:pt idx="636">
                  <c:v>1089</c:v>
                </c:pt>
                <c:pt idx="637">
                  <c:v>2304</c:v>
                </c:pt>
                <c:pt idx="638">
                  <c:v>1936</c:v>
                </c:pt>
                <c:pt idx="639">
                  <c:v>1225</c:v>
                </c:pt>
                <c:pt idx="640">
                  <c:v>2500</c:v>
                </c:pt>
                <c:pt idx="641">
                  <c:v>2704</c:v>
                </c:pt>
                <c:pt idx="642">
                  <c:v>1024</c:v>
                </c:pt>
                <c:pt idx="643">
                  <c:v>3025</c:v>
                </c:pt>
                <c:pt idx="644">
                  <c:v>3844</c:v>
                </c:pt>
                <c:pt idx="645">
                  <c:v>3136</c:v>
                </c:pt>
                <c:pt idx="646">
                  <c:v>2025</c:v>
                </c:pt>
                <c:pt idx="647">
                  <c:v>361</c:v>
                </c:pt>
                <c:pt idx="648">
                  <c:v>3481</c:v>
                </c:pt>
                <c:pt idx="649">
                  <c:v>400</c:v>
                </c:pt>
                <c:pt idx="650">
                  <c:v>2704</c:v>
                </c:pt>
                <c:pt idx="651">
                  <c:v>324</c:v>
                </c:pt>
                <c:pt idx="652">
                  <c:v>1681</c:v>
                </c:pt>
                <c:pt idx="653">
                  <c:v>3249</c:v>
                </c:pt>
                <c:pt idx="654">
                  <c:v>1521</c:v>
                </c:pt>
                <c:pt idx="655">
                  <c:v>400</c:v>
                </c:pt>
                <c:pt idx="656">
                  <c:v>2704</c:v>
                </c:pt>
                <c:pt idx="657">
                  <c:v>784</c:v>
                </c:pt>
                <c:pt idx="658">
                  <c:v>1849</c:v>
                </c:pt>
                <c:pt idx="659">
                  <c:v>2401</c:v>
                </c:pt>
                <c:pt idx="660">
                  <c:v>2025</c:v>
                </c:pt>
                <c:pt idx="661">
                  <c:v>729</c:v>
                </c:pt>
                <c:pt idx="662">
                  <c:v>2809</c:v>
                </c:pt>
                <c:pt idx="663">
                  <c:v>1764</c:v>
                </c:pt>
                <c:pt idx="664">
                  <c:v>2809</c:v>
                </c:pt>
                <c:pt idx="665">
                  <c:v>1849</c:v>
                </c:pt>
                <c:pt idx="666">
                  <c:v>2601</c:v>
                </c:pt>
                <c:pt idx="667">
                  <c:v>961</c:v>
                </c:pt>
                <c:pt idx="668">
                  <c:v>484</c:v>
                </c:pt>
                <c:pt idx="669">
                  <c:v>2025</c:v>
                </c:pt>
                <c:pt idx="670">
                  <c:v>1681</c:v>
                </c:pt>
                <c:pt idx="671">
                  <c:v>1521</c:v>
                </c:pt>
                <c:pt idx="672">
                  <c:v>900</c:v>
                </c:pt>
                <c:pt idx="673">
                  <c:v>1296</c:v>
                </c:pt>
                <c:pt idx="674">
                  <c:v>1936</c:v>
                </c:pt>
                <c:pt idx="675">
                  <c:v>3721</c:v>
                </c:pt>
                <c:pt idx="676">
                  <c:v>3025</c:v>
                </c:pt>
                <c:pt idx="677">
                  <c:v>676</c:v>
                </c:pt>
                <c:pt idx="678">
                  <c:v>2500</c:v>
                </c:pt>
                <c:pt idx="679">
                  <c:v>1024</c:v>
                </c:pt>
                <c:pt idx="680">
                  <c:v>1936</c:v>
                </c:pt>
                <c:pt idx="681">
                  <c:v>324</c:v>
                </c:pt>
                <c:pt idx="682">
                  <c:v>2704</c:v>
                </c:pt>
                <c:pt idx="683">
                  <c:v>1444</c:v>
                </c:pt>
                <c:pt idx="684">
                  <c:v>841</c:v>
                </c:pt>
                <c:pt idx="685">
                  <c:v>441</c:v>
                </c:pt>
                <c:pt idx="686">
                  <c:v>2304</c:v>
                </c:pt>
                <c:pt idx="687">
                  <c:v>2916</c:v>
                </c:pt>
                <c:pt idx="688">
                  <c:v>3844</c:v>
                </c:pt>
                <c:pt idx="689">
                  <c:v>2500</c:v>
                </c:pt>
                <c:pt idx="690">
                  <c:v>1225</c:v>
                </c:pt>
                <c:pt idx="691">
                  <c:v>1521</c:v>
                </c:pt>
                <c:pt idx="692">
                  <c:v>1444</c:v>
                </c:pt>
                <c:pt idx="693">
                  <c:v>961</c:v>
                </c:pt>
                <c:pt idx="694">
                  <c:v>2116</c:v>
                </c:pt>
                <c:pt idx="695">
                  <c:v>1521</c:v>
                </c:pt>
                <c:pt idx="696">
                  <c:v>841</c:v>
                </c:pt>
                <c:pt idx="697">
                  <c:v>1764</c:v>
                </c:pt>
                <c:pt idx="698">
                  <c:v>2025</c:v>
                </c:pt>
                <c:pt idx="699">
                  <c:v>2401</c:v>
                </c:pt>
                <c:pt idx="700">
                  <c:v>625</c:v>
                </c:pt>
                <c:pt idx="701">
                  <c:v>1521</c:v>
                </c:pt>
                <c:pt idx="702">
                  <c:v>961</c:v>
                </c:pt>
                <c:pt idx="703">
                  <c:v>324</c:v>
                </c:pt>
                <c:pt idx="704">
                  <c:v>4096</c:v>
                </c:pt>
                <c:pt idx="705">
                  <c:v>1156</c:v>
                </c:pt>
                <c:pt idx="706">
                  <c:v>529</c:v>
                </c:pt>
                <c:pt idx="707">
                  <c:v>3969</c:v>
                </c:pt>
                <c:pt idx="708">
                  <c:v>2916</c:v>
                </c:pt>
                <c:pt idx="709">
                  <c:v>2500</c:v>
                </c:pt>
                <c:pt idx="710">
                  <c:v>625</c:v>
                </c:pt>
                <c:pt idx="711">
                  <c:v>2025</c:v>
                </c:pt>
                <c:pt idx="712">
                  <c:v>676</c:v>
                </c:pt>
                <c:pt idx="713">
                  <c:v>2401</c:v>
                </c:pt>
                <c:pt idx="714">
                  <c:v>900</c:v>
                </c:pt>
                <c:pt idx="715">
                  <c:v>2401</c:v>
                </c:pt>
                <c:pt idx="716">
                  <c:v>2704</c:v>
                </c:pt>
                <c:pt idx="717">
                  <c:v>1849</c:v>
                </c:pt>
                <c:pt idx="718">
                  <c:v>1600</c:v>
                </c:pt>
                <c:pt idx="719">
                  <c:v>1521</c:v>
                </c:pt>
                <c:pt idx="720">
                  <c:v>841</c:v>
                </c:pt>
                <c:pt idx="721">
                  <c:v>3136</c:v>
                </c:pt>
                <c:pt idx="722">
                  <c:v>2209</c:v>
                </c:pt>
                <c:pt idx="723">
                  <c:v>2601</c:v>
                </c:pt>
                <c:pt idx="724">
                  <c:v>1936</c:v>
                </c:pt>
                <c:pt idx="725">
                  <c:v>625</c:v>
                </c:pt>
                <c:pt idx="726">
                  <c:v>1849</c:v>
                </c:pt>
                <c:pt idx="727">
                  <c:v>1296</c:v>
                </c:pt>
                <c:pt idx="728">
                  <c:v>4096</c:v>
                </c:pt>
                <c:pt idx="729">
                  <c:v>2209</c:v>
                </c:pt>
                <c:pt idx="730">
                  <c:v>400</c:v>
                </c:pt>
                <c:pt idx="731">
                  <c:v>361</c:v>
                </c:pt>
                <c:pt idx="732">
                  <c:v>3481</c:v>
                </c:pt>
                <c:pt idx="733">
                  <c:v>900</c:v>
                </c:pt>
                <c:pt idx="734">
                  <c:v>2116</c:v>
                </c:pt>
                <c:pt idx="735">
                  <c:v>1296</c:v>
                </c:pt>
                <c:pt idx="736">
                  <c:v>2116</c:v>
                </c:pt>
                <c:pt idx="737">
                  <c:v>961</c:v>
                </c:pt>
                <c:pt idx="738">
                  <c:v>1849</c:v>
                </c:pt>
                <c:pt idx="739">
                  <c:v>2916</c:v>
                </c:pt>
                <c:pt idx="740">
                  <c:v>1225</c:v>
                </c:pt>
                <c:pt idx="741">
                  <c:v>1764</c:v>
                </c:pt>
                <c:pt idx="742">
                  <c:v>3600</c:v>
                </c:pt>
                <c:pt idx="743">
                  <c:v>900</c:v>
                </c:pt>
                <c:pt idx="744">
                  <c:v>1681</c:v>
                </c:pt>
                <c:pt idx="745">
                  <c:v>2601</c:v>
                </c:pt>
                <c:pt idx="746">
                  <c:v>625</c:v>
                </c:pt>
                <c:pt idx="747">
                  <c:v>961</c:v>
                </c:pt>
                <c:pt idx="748">
                  <c:v>2209</c:v>
                </c:pt>
                <c:pt idx="749">
                  <c:v>484</c:v>
                </c:pt>
                <c:pt idx="750">
                  <c:v>2209</c:v>
                </c:pt>
                <c:pt idx="751">
                  <c:v>1444</c:v>
                </c:pt>
                <c:pt idx="752">
                  <c:v>2304</c:v>
                </c:pt>
                <c:pt idx="753">
                  <c:v>2809</c:v>
                </c:pt>
                <c:pt idx="754">
                  <c:v>1849</c:v>
                </c:pt>
                <c:pt idx="755">
                  <c:v>400</c:v>
                </c:pt>
                <c:pt idx="756">
                  <c:v>324</c:v>
                </c:pt>
                <c:pt idx="757">
                  <c:v>3844</c:v>
                </c:pt>
                <c:pt idx="758">
                  <c:v>784</c:v>
                </c:pt>
                <c:pt idx="759">
                  <c:v>3481</c:v>
                </c:pt>
                <c:pt idx="760">
                  <c:v>2916</c:v>
                </c:pt>
                <c:pt idx="761">
                  <c:v>841</c:v>
                </c:pt>
                <c:pt idx="762">
                  <c:v>2500</c:v>
                </c:pt>
                <c:pt idx="763">
                  <c:v>3481</c:v>
                </c:pt>
                <c:pt idx="764">
                  <c:v>2116</c:v>
                </c:pt>
                <c:pt idx="765">
                  <c:v>1600</c:v>
                </c:pt>
                <c:pt idx="766">
                  <c:v>2401</c:v>
                </c:pt>
                <c:pt idx="767">
                  <c:v>4096</c:v>
                </c:pt>
                <c:pt idx="768">
                  <c:v>1369</c:v>
                </c:pt>
                <c:pt idx="769">
                  <c:v>3025</c:v>
                </c:pt>
                <c:pt idx="770">
                  <c:v>2601</c:v>
                </c:pt>
                <c:pt idx="771">
                  <c:v>1225</c:v>
                </c:pt>
                <c:pt idx="772">
                  <c:v>2500</c:v>
                </c:pt>
                <c:pt idx="773">
                  <c:v>1369</c:v>
                </c:pt>
                <c:pt idx="774">
                  <c:v>3844</c:v>
                </c:pt>
                <c:pt idx="775">
                  <c:v>1600</c:v>
                </c:pt>
                <c:pt idx="776">
                  <c:v>1849</c:v>
                </c:pt>
                <c:pt idx="777">
                  <c:v>2809</c:v>
                </c:pt>
                <c:pt idx="778">
                  <c:v>2916</c:v>
                </c:pt>
                <c:pt idx="779">
                  <c:v>2704</c:v>
                </c:pt>
                <c:pt idx="780">
                  <c:v>2209</c:v>
                </c:pt>
                <c:pt idx="781">
                  <c:v>1024</c:v>
                </c:pt>
                <c:pt idx="782">
                  <c:v>1024</c:v>
                </c:pt>
                <c:pt idx="783">
                  <c:v>900</c:v>
                </c:pt>
                <c:pt idx="784">
                  <c:v>1024</c:v>
                </c:pt>
                <c:pt idx="785">
                  <c:v>3025</c:v>
                </c:pt>
                <c:pt idx="786">
                  <c:v>625</c:v>
                </c:pt>
                <c:pt idx="787">
                  <c:v>1296</c:v>
                </c:pt>
                <c:pt idx="788">
                  <c:v>3136</c:v>
                </c:pt>
                <c:pt idx="789">
                  <c:v>324</c:v>
                </c:pt>
                <c:pt idx="790">
                  <c:v>4096</c:v>
                </c:pt>
                <c:pt idx="791">
                  <c:v>576</c:v>
                </c:pt>
                <c:pt idx="792">
                  <c:v>1849</c:v>
                </c:pt>
                <c:pt idx="793">
                  <c:v>2401</c:v>
                </c:pt>
                <c:pt idx="794">
                  <c:v>729</c:v>
                </c:pt>
                <c:pt idx="795">
                  <c:v>1225</c:v>
                </c:pt>
                <c:pt idx="796">
                  <c:v>3969</c:v>
                </c:pt>
                <c:pt idx="797">
                  <c:v>1369</c:v>
                </c:pt>
                <c:pt idx="798">
                  <c:v>1156</c:v>
                </c:pt>
                <c:pt idx="799">
                  <c:v>1296</c:v>
                </c:pt>
                <c:pt idx="800">
                  <c:v>529</c:v>
                </c:pt>
                <c:pt idx="801">
                  <c:v>2304</c:v>
                </c:pt>
                <c:pt idx="802">
                  <c:v>2401</c:v>
                </c:pt>
                <c:pt idx="803">
                  <c:v>576</c:v>
                </c:pt>
                <c:pt idx="804">
                  <c:v>1089</c:v>
                </c:pt>
                <c:pt idx="805">
                  <c:v>529</c:v>
                </c:pt>
                <c:pt idx="806">
                  <c:v>484</c:v>
                </c:pt>
                <c:pt idx="807">
                  <c:v>676</c:v>
                </c:pt>
                <c:pt idx="808">
                  <c:v>729</c:v>
                </c:pt>
                <c:pt idx="809">
                  <c:v>3481</c:v>
                </c:pt>
                <c:pt idx="810">
                  <c:v>2025</c:v>
                </c:pt>
                <c:pt idx="811">
                  <c:v>1089</c:v>
                </c:pt>
                <c:pt idx="812">
                  <c:v>1296</c:v>
                </c:pt>
                <c:pt idx="813">
                  <c:v>529</c:v>
                </c:pt>
                <c:pt idx="814">
                  <c:v>2809</c:v>
                </c:pt>
                <c:pt idx="815">
                  <c:v>784</c:v>
                </c:pt>
                <c:pt idx="816">
                  <c:v>2500</c:v>
                </c:pt>
                <c:pt idx="817">
                  <c:v>1681</c:v>
                </c:pt>
                <c:pt idx="818">
                  <c:v>2704</c:v>
                </c:pt>
                <c:pt idx="819">
                  <c:v>361</c:v>
                </c:pt>
                <c:pt idx="820">
                  <c:v>2025</c:v>
                </c:pt>
                <c:pt idx="821">
                  <c:v>3025</c:v>
                </c:pt>
                <c:pt idx="822">
                  <c:v>2025</c:v>
                </c:pt>
                <c:pt idx="823">
                  <c:v>2116</c:v>
                </c:pt>
                <c:pt idx="824">
                  <c:v>961</c:v>
                </c:pt>
                <c:pt idx="825">
                  <c:v>2704</c:v>
                </c:pt>
                <c:pt idx="826">
                  <c:v>961</c:v>
                </c:pt>
                <c:pt idx="827">
                  <c:v>2209</c:v>
                </c:pt>
                <c:pt idx="828">
                  <c:v>1600</c:v>
                </c:pt>
                <c:pt idx="829">
                  <c:v>676</c:v>
                </c:pt>
                <c:pt idx="830">
                  <c:v>2401</c:v>
                </c:pt>
                <c:pt idx="831">
                  <c:v>441</c:v>
                </c:pt>
                <c:pt idx="832">
                  <c:v>2401</c:v>
                </c:pt>
                <c:pt idx="833">
                  <c:v>1369</c:v>
                </c:pt>
                <c:pt idx="834">
                  <c:v>3136</c:v>
                </c:pt>
                <c:pt idx="835">
                  <c:v>3249</c:v>
                </c:pt>
                <c:pt idx="836">
                  <c:v>576</c:v>
                </c:pt>
                <c:pt idx="837">
                  <c:v>1089</c:v>
                </c:pt>
                <c:pt idx="838">
                  <c:v>625</c:v>
                </c:pt>
                <c:pt idx="839">
                  <c:v>1296</c:v>
                </c:pt>
                <c:pt idx="840">
                  <c:v>2116</c:v>
                </c:pt>
                <c:pt idx="841">
                  <c:v>1521</c:v>
                </c:pt>
                <c:pt idx="842">
                  <c:v>400</c:v>
                </c:pt>
                <c:pt idx="843">
                  <c:v>3721</c:v>
                </c:pt>
                <c:pt idx="844">
                  <c:v>2500</c:v>
                </c:pt>
                <c:pt idx="845">
                  <c:v>324</c:v>
                </c:pt>
                <c:pt idx="846">
                  <c:v>1681</c:v>
                </c:pt>
                <c:pt idx="847">
                  <c:v>2304</c:v>
                </c:pt>
                <c:pt idx="848">
                  <c:v>1089</c:v>
                </c:pt>
                <c:pt idx="849">
                  <c:v>1849</c:v>
                </c:pt>
                <c:pt idx="850">
                  <c:v>1024</c:v>
                </c:pt>
                <c:pt idx="851">
                  <c:v>1225</c:v>
                </c:pt>
                <c:pt idx="852">
                  <c:v>361</c:v>
                </c:pt>
                <c:pt idx="853">
                  <c:v>1681</c:v>
                </c:pt>
                <c:pt idx="854">
                  <c:v>2809</c:v>
                </c:pt>
                <c:pt idx="855">
                  <c:v>4096</c:v>
                </c:pt>
                <c:pt idx="856">
                  <c:v>784</c:v>
                </c:pt>
                <c:pt idx="857">
                  <c:v>2025</c:v>
                </c:pt>
                <c:pt idx="858">
                  <c:v>2809</c:v>
                </c:pt>
                <c:pt idx="859">
                  <c:v>1369</c:v>
                </c:pt>
                <c:pt idx="860">
                  <c:v>1156</c:v>
                </c:pt>
                <c:pt idx="861">
                  <c:v>1225</c:v>
                </c:pt>
                <c:pt idx="862">
                  <c:v>729</c:v>
                </c:pt>
                <c:pt idx="863">
                  <c:v>484</c:v>
                </c:pt>
                <c:pt idx="864">
                  <c:v>1521</c:v>
                </c:pt>
                <c:pt idx="865">
                  <c:v>1600</c:v>
                </c:pt>
                <c:pt idx="866">
                  <c:v>361</c:v>
                </c:pt>
                <c:pt idx="867">
                  <c:v>2601</c:v>
                </c:pt>
                <c:pt idx="868">
                  <c:v>2704</c:v>
                </c:pt>
                <c:pt idx="869">
                  <c:v>1600</c:v>
                </c:pt>
                <c:pt idx="870">
                  <c:v>361</c:v>
                </c:pt>
                <c:pt idx="871">
                  <c:v>2601</c:v>
                </c:pt>
                <c:pt idx="872">
                  <c:v>2809</c:v>
                </c:pt>
                <c:pt idx="873">
                  <c:v>729</c:v>
                </c:pt>
                <c:pt idx="874">
                  <c:v>1521</c:v>
                </c:pt>
                <c:pt idx="875">
                  <c:v>1936</c:v>
                </c:pt>
                <c:pt idx="876">
                  <c:v>2209</c:v>
                </c:pt>
                <c:pt idx="877">
                  <c:v>1444</c:v>
                </c:pt>
                <c:pt idx="878">
                  <c:v>1936</c:v>
                </c:pt>
                <c:pt idx="879">
                  <c:v>625</c:v>
                </c:pt>
                <c:pt idx="880">
                  <c:v>2025</c:v>
                </c:pt>
                <c:pt idx="881">
                  <c:v>900</c:v>
                </c:pt>
                <c:pt idx="882">
                  <c:v>784</c:v>
                </c:pt>
                <c:pt idx="883">
                  <c:v>324</c:v>
                </c:pt>
                <c:pt idx="884">
                  <c:v>2916</c:v>
                </c:pt>
                <c:pt idx="885">
                  <c:v>961</c:v>
                </c:pt>
                <c:pt idx="886">
                  <c:v>1936</c:v>
                </c:pt>
                <c:pt idx="887">
                  <c:v>2601</c:v>
                </c:pt>
                <c:pt idx="888">
                  <c:v>784</c:v>
                </c:pt>
                <c:pt idx="889">
                  <c:v>2116</c:v>
                </c:pt>
                <c:pt idx="890">
                  <c:v>1024</c:v>
                </c:pt>
                <c:pt idx="891">
                  <c:v>441</c:v>
                </c:pt>
                <c:pt idx="892">
                  <c:v>2209</c:v>
                </c:pt>
                <c:pt idx="893">
                  <c:v>441</c:v>
                </c:pt>
                <c:pt idx="894">
                  <c:v>1156</c:v>
                </c:pt>
                <c:pt idx="895">
                  <c:v>2401</c:v>
                </c:pt>
                <c:pt idx="896">
                  <c:v>1600</c:v>
                </c:pt>
                <c:pt idx="897">
                  <c:v>361</c:v>
                </c:pt>
                <c:pt idx="898">
                  <c:v>1600</c:v>
                </c:pt>
                <c:pt idx="899">
                  <c:v>3249</c:v>
                </c:pt>
                <c:pt idx="900">
                  <c:v>2401</c:v>
                </c:pt>
                <c:pt idx="901">
                  <c:v>1089</c:v>
                </c:pt>
                <c:pt idx="902">
                  <c:v>2209</c:v>
                </c:pt>
                <c:pt idx="903">
                  <c:v>2500</c:v>
                </c:pt>
                <c:pt idx="904">
                  <c:v>2401</c:v>
                </c:pt>
                <c:pt idx="905">
                  <c:v>3600</c:v>
                </c:pt>
                <c:pt idx="906">
                  <c:v>841</c:v>
                </c:pt>
                <c:pt idx="907">
                  <c:v>1225</c:v>
                </c:pt>
                <c:pt idx="908">
                  <c:v>2809</c:v>
                </c:pt>
                <c:pt idx="909">
                  <c:v>2025</c:v>
                </c:pt>
                <c:pt idx="910">
                  <c:v>1521</c:v>
                </c:pt>
                <c:pt idx="911">
                  <c:v>1444</c:v>
                </c:pt>
                <c:pt idx="912">
                  <c:v>900</c:v>
                </c:pt>
                <c:pt idx="913">
                  <c:v>841</c:v>
                </c:pt>
                <c:pt idx="914">
                  <c:v>441</c:v>
                </c:pt>
                <c:pt idx="915">
                  <c:v>2916</c:v>
                </c:pt>
                <c:pt idx="916">
                  <c:v>784</c:v>
                </c:pt>
                <c:pt idx="917">
                  <c:v>784</c:v>
                </c:pt>
                <c:pt idx="918">
                  <c:v>2809</c:v>
                </c:pt>
                <c:pt idx="919">
                  <c:v>2401</c:v>
                </c:pt>
                <c:pt idx="920">
                  <c:v>625</c:v>
                </c:pt>
                <c:pt idx="921">
                  <c:v>1849</c:v>
                </c:pt>
                <c:pt idx="922">
                  <c:v>361</c:v>
                </c:pt>
                <c:pt idx="923">
                  <c:v>3249</c:v>
                </c:pt>
                <c:pt idx="924">
                  <c:v>1521</c:v>
                </c:pt>
                <c:pt idx="925">
                  <c:v>2601</c:v>
                </c:pt>
                <c:pt idx="926">
                  <c:v>1521</c:v>
                </c:pt>
                <c:pt idx="927">
                  <c:v>900</c:v>
                </c:pt>
                <c:pt idx="928">
                  <c:v>2209</c:v>
                </c:pt>
                <c:pt idx="929">
                  <c:v>625</c:v>
                </c:pt>
                <c:pt idx="930">
                  <c:v>1849</c:v>
                </c:pt>
                <c:pt idx="931">
                  <c:v>324</c:v>
                </c:pt>
                <c:pt idx="932">
                  <c:v>2116</c:v>
                </c:pt>
                <c:pt idx="933">
                  <c:v>625</c:v>
                </c:pt>
                <c:pt idx="934">
                  <c:v>3969</c:v>
                </c:pt>
                <c:pt idx="935">
                  <c:v>1444</c:v>
                </c:pt>
                <c:pt idx="936">
                  <c:v>2025</c:v>
                </c:pt>
                <c:pt idx="937">
                  <c:v>900</c:v>
                </c:pt>
                <c:pt idx="938">
                  <c:v>1521</c:v>
                </c:pt>
                <c:pt idx="939">
                  <c:v>1296</c:v>
                </c:pt>
                <c:pt idx="940">
                  <c:v>529</c:v>
                </c:pt>
                <c:pt idx="941">
                  <c:v>841</c:v>
                </c:pt>
                <c:pt idx="942">
                  <c:v>2025</c:v>
                </c:pt>
                <c:pt idx="943">
                  <c:v>1681</c:v>
                </c:pt>
                <c:pt idx="944">
                  <c:v>1369</c:v>
                </c:pt>
                <c:pt idx="945">
                  <c:v>1681</c:v>
                </c:pt>
                <c:pt idx="946">
                  <c:v>484</c:v>
                </c:pt>
                <c:pt idx="947">
                  <c:v>400</c:v>
                </c:pt>
                <c:pt idx="948">
                  <c:v>1764</c:v>
                </c:pt>
                <c:pt idx="949">
                  <c:v>900</c:v>
                </c:pt>
                <c:pt idx="950">
                  <c:v>529</c:v>
                </c:pt>
                <c:pt idx="951">
                  <c:v>3600</c:v>
                </c:pt>
                <c:pt idx="952">
                  <c:v>729</c:v>
                </c:pt>
                <c:pt idx="953">
                  <c:v>2304</c:v>
                </c:pt>
                <c:pt idx="954">
                  <c:v>729</c:v>
                </c:pt>
                <c:pt idx="955">
                  <c:v>576</c:v>
                </c:pt>
                <c:pt idx="956">
                  <c:v>1764</c:v>
                </c:pt>
                <c:pt idx="957">
                  <c:v>324</c:v>
                </c:pt>
                <c:pt idx="958">
                  <c:v>1089</c:v>
                </c:pt>
                <c:pt idx="959">
                  <c:v>4096</c:v>
                </c:pt>
                <c:pt idx="960">
                  <c:v>3364</c:v>
                </c:pt>
                <c:pt idx="961">
                  <c:v>2809</c:v>
                </c:pt>
                <c:pt idx="962">
                  <c:v>1764</c:v>
                </c:pt>
                <c:pt idx="963">
                  <c:v>324</c:v>
                </c:pt>
                <c:pt idx="964">
                  <c:v>2704</c:v>
                </c:pt>
                <c:pt idx="965">
                  <c:v>400</c:v>
                </c:pt>
                <c:pt idx="966">
                  <c:v>4096</c:v>
                </c:pt>
                <c:pt idx="967">
                  <c:v>441</c:v>
                </c:pt>
                <c:pt idx="968">
                  <c:v>1089</c:v>
                </c:pt>
                <c:pt idx="969">
                  <c:v>529</c:v>
                </c:pt>
                <c:pt idx="970">
                  <c:v>3969</c:v>
                </c:pt>
                <c:pt idx="971">
                  <c:v>676</c:v>
                </c:pt>
                <c:pt idx="972">
                  <c:v>3136</c:v>
                </c:pt>
                <c:pt idx="973">
                  <c:v>1444</c:v>
                </c:pt>
                <c:pt idx="974">
                  <c:v>324</c:v>
                </c:pt>
                <c:pt idx="975">
                  <c:v>3721</c:v>
                </c:pt>
                <c:pt idx="976">
                  <c:v>1764</c:v>
                </c:pt>
                <c:pt idx="977">
                  <c:v>3600</c:v>
                </c:pt>
                <c:pt idx="978">
                  <c:v>2116</c:v>
                </c:pt>
                <c:pt idx="979">
                  <c:v>484</c:v>
                </c:pt>
                <c:pt idx="980">
                  <c:v>324</c:v>
                </c:pt>
                <c:pt idx="981">
                  <c:v>3249</c:v>
                </c:pt>
                <c:pt idx="982">
                  <c:v>361</c:v>
                </c:pt>
                <c:pt idx="983">
                  <c:v>3721</c:v>
                </c:pt>
                <c:pt idx="984">
                  <c:v>3249</c:v>
                </c:pt>
                <c:pt idx="985">
                  <c:v>2116</c:v>
                </c:pt>
                <c:pt idx="986">
                  <c:v>2601</c:v>
                </c:pt>
                <c:pt idx="987">
                  <c:v>961</c:v>
                </c:pt>
                <c:pt idx="988">
                  <c:v>576</c:v>
                </c:pt>
                <c:pt idx="989">
                  <c:v>2601</c:v>
                </c:pt>
                <c:pt idx="990">
                  <c:v>3844</c:v>
                </c:pt>
                <c:pt idx="991">
                  <c:v>625</c:v>
                </c:pt>
                <c:pt idx="992">
                  <c:v>361</c:v>
                </c:pt>
                <c:pt idx="993">
                  <c:v>3481</c:v>
                </c:pt>
                <c:pt idx="994">
                  <c:v>2025</c:v>
                </c:pt>
                <c:pt idx="995">
                  <c:v>361</c:v>
                </c:pt>
                <c:pt idx="996">
                  <c:v>2809</c:v>
                </c:pt>
                <c:pt idx="997">
                  <c:v>576</c:v>
                </c:pt>
                <c:pt idx="998">
                  <c:v>576</c:v>
                </c:pt>
                <c:pt idx="999">
                  <c:v>361</c:v>
                </c:pt>
                <c:pt idx="1000">
                  <c:v>484</c:v>
                </c:pt>
                <c:pt idx="1001">
                  <c:v>576</c:v>
                </c:pt>
                <c:pt idx="1002">
                  <c:v>3600</c:v>
                </c:pt>
                <c:pt idx="1003">
                  <c:v>3481</c:v>
                </c:pt>
                <c:pt idx="1004">
                  <c:v>729</c:v>
                </c:pt>
                <c:pt idx="1005">
                  <c:v>625</c:v>
                </c:pt>
                <c:pt idx="1006">
                  <c:v>1296</c:v>
                </c:pt>
                <c:pt idx="1007">
                  <c:v>3721</c:v>
                </c:pt>
                <c:pt idx="1008">
                  <c:v>441</c:v>
                </c:pt>
                <c:pt idx="1009">
                  <c:v>2916</c:v>
                </c:pt>
                <c:pt idx="1010">
                  <c:v>361</c:v>
                </c:pt>
                <c:pt idx="1011">
                  <c:v>2401</c:v>
                </c:pt>
                <c:pt idx="1012">
                  <c:v>1024</c:v>
                </c:pt>
                <c:pt idx="1013">
                  <c:v>1849</c:v>
                </c:pt>
                <c:pt idx="1014">
                  <c:v>361</c:v>
                </c:pt>
                <c:pt idx="1015">
                  <c:v>1156</c:v>
                </c:pt>
                <c:pt idx="1016">
                  <c:v>484</c:v>
                </c:pt>
                <c:pt idx="1017">
                  <c:v>1156</c:v>
                </c:pt>
                <c:pt idx="1018">
                  <c:v>576</c:v>
                </c:pt>
                <c:pt idx="1019">
                  <c:v>2304</c:v>
                </c:pt>
                <c:pt idx="1020">
                  <c:v>529</c:v>
                </c:pt>
                <c:pt idx="1021">
                  <c:v>324</c:v>
                </c:pt>
                <c:pt idx="1022">
                  <c:v>3136</c:v>
                </c:pt>
                <c:pt idx="1023">
                  <c:v>529</c:v>
                </c:pt>
                <c:pt idx="1024">
                  <c:v>361</c:v>
                </c:pt>
                <c:pt idx="1025">
                  <c:v>676</c:v>
                </c:pt>
                <c:pt idx="1026">
                  <c:v>961</c:v>
                </c:pt>
                <c:pt idx="1027">
                  <c:v>324</c:v>
                </c:pt>
                <c:pt idx="1028">
                  <c:v>400</c:v>
                </c:pt>
                <c:pt idx="1029">
                  <c:v>3364</c:v>
                </c:pt>
                <c:pt idx="1030">
                  <c:v>3969</c:v>
                </c:pt>
                <c:pt idx="1031">
                  <c:v>2704</c:v>
                </c:pt>
                <c:pt idx="1032">
                  <c:v>1024</c:v>
                </c:pt>
                <c:pt idx="1033">
                  <c:v>3249</c:v>
                </c:pt>
                <c:pt idx="1034">
                  <c:v>324</c:v>
                </c:pt>
                <c:pt idx="1035">
                  <c:v>2209</c:v>
                </c:pt>
                <c:pt idx="1036">
                  <c:v>841</c:v>
                </c:pt>
                <c:pt idx="1037">
                  <c:v>361</c:v>
                </c:pt>
                <c:pt idx="1038">
                  <c:v>529</c:v>
                </c:pt>
                <c:pt idx="1039">
                  <c:v>1024</c:v>
                </c:pt>
                <c:pt idx="1040">
                  <c:v>324</c:v>
                </c:pt>
                <c:pt idx="1041">
                  <c:v>2601</c:v>
                </c:pt>
                <c:pt idx="1042">
                  <c:v>361</c:v>
                </c:pt>
                <c:pt idx="1043">
                  <c:v>324</c:v>
                </c:pt>
                <c:pt idx="1044">
                  <c:v>729</c:v>
                </c:pt>
                <c:pt idx="1045">
                  <c:v>361</c:v>
                </c:pt>
                <c:pt idx="1046">
                  <c:v>676</c:v>
                </c:pt>
                <c:pt idx="1047">
                  <c:v>441</c:v>
                </c:pt>
                <c:pt idx="1048">
                  <c:v>676</c:v>
                </c:pt>
                <c:pt idx="1049">
                  <c:v>1369</c:v>
                </c:pt>
                <c:pt idx="1050">
                  <c:v>2704</c:v>
                </c:pt>
                <c:pt idx="1051">
                  <c:v>1225</c:v>
                </c:pt>
                <c:pt idx="1052">
                  <c:v>1444</c:v>
                </c:pt>
                <c:pt idx="1053">
                  <c:v>784</c:v>
                </c:pt>
              </c:numCache>
            </c:numRef>
          </c:xVal>
          <c:yVal>
            <c:numRef>
              <c:f>Model!$O$34:$O$1087</c:f>
              <c:numCache>
                <c:formatCode>General</c:formatCode>
                <c:ptCount val="1054"/>
                <c:pt idx="0">
                  <c:v>-1057.9442558539217</c:v>
                </c:pt>
                <c:pt idx="1">
                  <c:v>-1319.1005010959723</c:v>
                </c:pt>
                <c:pt idx="2">
                  <c:v>-1155.4121695599824</c:v>
                </c:pt>
                <c:pt idx="3">
                  <c:v>-1161.4101398443909</c:v>
                </c:pt>
                <c:pt idx="4">
                  <c:v>-1835.1814061193691</c:v>
                </c:pt>
                <c:pt idx="5">
                  <c:v>-1335.609791938567</c:v>
                </c:pt>
                <c:pt idx="6">
                  <c:v>-2046.1352043450183</c:v>
                </c:pt>
                <c:pt idx="7">
                  <c:v>-1859.7227383538911</c:v>
                </c:pt>
                <c:pt idx="8">
                  <c:v>-2124.3972474560064</c:v>
                </c:pt>
                <c:pt idx="9">
                  <c:v>-1538.4880329033531</c:v>
                </c:pt>
                <c:pt idx="10">
                  <c:v>-1040.244763421023</c:v>
                </c:pt>
                <c:pt idx="11">
                  <c:v>-1247.1001126995147</c:v>
                </c:pt>
                <c:pt idx="12">
                  <c:v>-1683.0885469963187</c:v>
                </c:pt>
                <c:pt idx="13">
                  <c:v>-1138.4527943124021</c:v>
                </c:pt>
                <c:pt idx="14">
                  <c:v>17063.29595458927</c:v>
                </c:pt>
                <c:pt idx="15">
                  <c:v>-975.1185004448962</c:v>
                </c:pt>
                <c:pt idx="16">
                  <c:v>-1019.826738563359</c:v>
                </c:pt>
                <c:pt idx="17">
                  <c:v>-1128.4236060991279</c:v>
                </c:pt>
                <c:pt idx="18">
                  <c:v>-969.15240215997983</c:v>
                </c:pt>
                <c:pt idx="19">
                  <c:v>-1826.0457875996462</c:v>
                </c:pt>
                <c:pt idx="20">
                  <c:v>-1998.5167686857149</c:v>
                </c:pt>
                <c:pt idx="21">
                  <c:v>-1293.183817102838</c:v>
                </c:pt>
                <c:pt idx="22">
                  <c:v>-1442.4507926293845</c:v>
                </c:pt>
                <c:pt idx="23">
                  <c:v>-1501.7260186618814</c:v>
                </c:pt>
                <c:pt idx="24">
                  <c:v>-1176.1641833500671</c:v>
                </c:pt>
                <c:pt idx="25">
                  <c:v>-997.42689384547339</c:v>
                </c:pt>
                <c:pt idx="26">
                  <c:v>-1510.497511737891</c:v>
                </c:pt>
                <c:pt idx="27">
                  <c:v>-1131.2734635943989</c:v>
                </c:pt>
                <c:pt idx="28">
                  <c:v>-1159.7416944811339</c:v>
                </c:pt>
                <c:pt idx="29">
                  <c:v>-1960.5358842993155</c:v>
                </c:pt>
                <c:pt idx="30">
                  <c:v>-957.52423498526514</c:v>
                </c:pt>
                <c:pt idx="31">
                  <c:v>-1081.4468453793834</c:v>
                </c:pt>
                <c:pt idx="32">
                  <c:v>11158.881650884308</c:v>
                </c:pt>
                <c:pt idx="33">
                  <c:v>-1413.4055033671168</c:v>
                </c:pt>
                <c:pt idx="34">
                  <c:v>-1216.2379297066673</c:v>
                </c:pt>
                <c:pt idx="35">
                  <c:v>-1161.5965218216288</c:v>
                </c:pt>
                <c:pt idx="36">
                  <c:v>-1087.4577477406792</c:v>
                </c:pt>
                <c:pt idx="37">
                  <c:v>-1209.3131481272667</c:v>
                </c:pt>
                <c:pt idx="38">
                  <c:v>-1323.7360896342625</c:v>
                </c:pt>
                <c:pt idx="39">
                  <c:v>-1299.6566176608903</c:v>
                </c:pt>
                <c:pt idx="40">
                  <c:v>-1645.3153957913783</c:v>
                </c:pt>
                <c:pt idx="41">
                  <c:v>-973.65678237928296</c:v>
                </c:pt>
                <c:pt idx="42">
                  <c:v>-902.45292025951676</c:v>
                </c:pt>
                <c:pt idx="43">
                  <c:v>-1542.8141204147287</c:v>
                </c:pt>
                <c:pt idx="44">
                  <c:v>-1563.017140677759</c:v>
                </c:pt>
                <c:pt idx="45">
                  <c:v>-1678.2008375227688</c:v>
                </c:pt>
                <c:pt idx="46">
                  <c:v>-1110.6105242773569</c:v>
                </c:pt>
                <c:pt idx="47">
                  <c:v>-1698.867660243719</c:v>
                </c:pt>
                <c:pt idx="48">
                  <c:v>-1285.6784611449857</c:v>
                </c:pt>
                <c:pt idx="49">
                  <c:v>-972.92346115079636</c:v>
                </c:pt>
                <c:pt idx="50">
                  <c:v>15117.144848091008</c:v>
                </c:pt>
                <c:pt idx="51">
                  <c:v>-1764.1066934981664</c:v>
                </c:pt>
                <c:pt idx="52">
                  <c:v>-1772.8311383616801</c:v>
                </c:pt>
                <c:pt idx="53">
                  <c:v>-1234.667487741996</c:v>
                </c:pt>
                <c:pt idx="54">
                  <c:v>6509.2518410709472</c:v>
                </c:pt>
                <c:pt idx="55">
                  <c:v>10990.719038262108</c:v>
                </c:pt>
                <c:pt idx="56">
                  <c:v>16487.676546863924</c:v>
                </c:pt>
                <c:pt idx="57">
                  <c:v>-1240.5186847674195</c:v>
                </c:pt>
                <c:pt idx="58">
                  <c:v>-1260.7551565285009</c:v>
                </c:pt>
                <c:pt idx="59">
                  <c:v>9619.7135163134317</c:v>
                </c:pt>
                <c:pt idx="60">
                  <c:v>-1184.0268584715013</c:v>
                </c:pt>
                <c:pt idx="61">
                  <c:v>13851.108914854787</c:v>
                </c:pt>
                <c:pt idx="62">
                  <c:v>-913.74113144040348</c:v>
                </c:pt>
                <c:pt idx="63">
                  <c:v>-1726.8109485483697</c:v>
                </c:pt>
                <c:pt idx="64">
                  <c:v>3051.4904963557001</c:v>
                </c:pt>
                <c:pt idx="65">
                  <c:v>20388.858771861593</c:v>
                </c:pt>
                <c:pt idx="66">
                  <c:v>-955.63528090486489</c:v>
                </c:pt>
                <c:pt idx="67">
                  <c:v>-1294.3994343106715</c:v>
                </c:pt>
                <c:pt idx="68">
                  <c:v>-1820.5873886942431</c:v>
                </c:pt>
                <c:pt idx="69">
                  <c:v>-1691.8862739091005</c:v>
                </c:pt>
                <c:pt idx="70">
                  <c:v>-1144.9965702247346</c:v>
                </c:pt>
                <c:pt idx="71">
                  <c:v>-1126.5603154812725</c:v>
                </c:pt>
                <c:pt idx="72">
                  <c:v>8846.7059482582135</c:v>
                </c:pt>
                <c:pt idx="73">
                  <c:v>-1155.5257757007075</c:v>
                </c:pt>
                <c:pt idx="74">
                  <c:v>-1535.160232317392</c:v>
                </c:pt>
                <c:pt idx="75">
                  <c:v>-1058.7559318367466</c:v>
                </c:pt>
                <c:pt idx="76">
                  <c:v>-2078.0788954107275</c:v>
                </c:pt>
                <c:pt idx="77">
                  <c:v>-1546.053643945231</c:v>
                </c:pt>
                <c:pt idx="78">
                  <c:v>10684.870288433674</c:v>
                </c:pt>
                <c:pt idx="79">
                  <c:v>-1258.1963422276033</c:v>
                </c:pt>
                <c:pt idx="80">
                  <c:v>-1452.2423067154261</c:v>
                </c:pt>
                <c:pt idx="81">
                  <c:v>-1738.9257428100263</c:v>
                </c:pt>
                <c:pt idx="82">
                  <c:v>-1572.1129708672574</c:v>
                </c:pt>
                <c:pt idx="83">
                  <c:v>10346.073274578715</c:v>
                </c:pt>
                <c:pt idx="84">
                  <c:v>-2035.7535047486631</c:v>
                </c:pt>
                <c:pt idx="85">
                  <c:v>-1285.3989790247051</c:v>
                </c:pt>
                <c:pt idx="86">
                  <c:v>-1851.5797785688865</c:v>
                </c:pt>
                <c:pt idx="87">
                  <c:v>-1440.6303946385988</c:v>
                </c:pt>
                <c:pt idx="88">
                  <c:v>-1848.5424464808934</c:v>
                </c:pt>
                <c:pt idx="89">
                  <c:v>-1220.5105048719361</c:v>
                </c:pt>
                <c:pt idx="90">
                  <c:v>-1067.078103982813</c:v>
                </c:pt>
                <c:pt idx="91">
                  <c:v>-1411.3477250127735</c:v>
                </c:pt>
                <c:pt idx="92">
                  <c:v>14524.74402884466</c:v>
                </c:pt>
                <c:pt idx="93">
                  <c:v>-1196.1185327950975</c:v>
                </c:pt>
                <c:pt idx="94">
                  <c:v>-1067.1146602725166</c:v>
                </c:pt>
                <c:pt idx="95">
                  <c:v>-1899.198214228189</c:v>
                </c:pt>
                <c:pt idx="96">
                  <c:v>-1845.2237509633396</c:v>
                </c:pt>
                <c:pt idx="97">
                  <c:v>-1194.2351060452365</c:v>
                </c:pt>
                <c:pt idx="98">
                  <c:v>-1272.4536106587657</c:v>
                </c:pt>
                <c:pt idx="99">
                  <c:v>-1695.5987681322281</c:v>
                </c:pt>
                <c:pt idx="100">
                  <c:v>-1067.5872074280728</c:v>
                </c:pt>
                <c:pt idx="101">
                  <c:v>12690.782394563956</c:v>
                </c:pt>
                <c:pt idx="102">
                  <c:v>-941.96090844300397</c:v>
                </c:pt>
                <c:pt idx="103">
                  <c:v>-1701.9682080281618</c:v>
                </c:pt>
                <c:pt idx="104">
                  <c:v>-1182.2270403471111</c:v>
                </c:pt>
                <c:pt idx="105">
                  <c:v>-1227.9018410993845</c:v>
                </c:pt>
                <c:pt idx="106">
                  <c:v>-1143.2626137417137</c:v>
                </c:pt>
                <c:pt idx="107">
                  <c:v>-1856.6915932502125</c:v>
                </c:pt>
                <c:pt idx="108">
                  <c:v>-1241.2568391929763</c:v>
                </c:pt>
                <c:pt idx="109">
                  <c:v>-929.78848802142784</c:v>
                </c:pt>
                <c:pt idx="110">
                  <c:v>-1517.8949980899495</c:v>
                </c:pt>
                <c:pt idx="111">
                  <c:v>-1175.0662821067945</c:v>
                </c:pt>
                <c:pt idx="112">
                  <c:v>-1043.4349579611971</c:v>
                </c:pt>
                <c:pt idx="113">
                  <c:v>-1771.7191522455823</c:v>
                </c:pt>
                <c:pt idx="114">
                  <c:v>-2103.633848263295</c:v>
                </c:pt>
                <c:pt idx="115">
                  <c:v>-1258.7582620823978</c:v>
                </c:pt>
                <c:pt idx="116">
                  <c:v>-1248.1642609166079</c:v>
                </c:pt>
                <c:pt idx="117">
                  <c:v>-1178.6714798584503</c:v>
                </c:pt>
                <c:pt idx="118">
                  <c:v>-1811.2031173525575</c:v>
                </c:pt>
                <c:pt idx="119">
                  <c:v>-1700.1714958136708</c:v>
                </c:pt>
                <c:pt idx="120">
                  <c:v>-1924.7531670807568</c:v>
                </c:pt>
                <c:pt idx="121">
                  <c:v>-1769.0932098855683</c:v>
                </c:pt>
                <c:pt idx="122">
                  <c:v>-996.46957307174125</c:v>
                </c:pt>
                <c:pt idx="123">
                  <c:v>-1331.9110487625369</c:v>
                </c:pt>
                <c:pt idx="124">
                  <c:v>-1778.1545234245405</c:v>
                </c:pt>
                <c:pt idx="125">
                  <c:v>-879.23298732998774</c:v>
                </c:pt>
                <c:pt idx="126">
                  <c:v>-991.86454095185309</c:v>
                </c:pt>
                <c:pt idx="127">
                  <c:v>-946.72939349434546</c:v>
                </c:pt>
                <c:pt idx="128">
                  <c:v>-1814.6394651998958</c:v>
                </c:pt>
                <c:pt idx="129">
                  <c:v>-1760.4432177809613</c:v>
                </c:pt>
                <c:pt idx="130">
                  <c:v>-1638.7247156463754</c:v>
                </c:pt>
                <c:pt idx="131">
                  <c:v>-1141.1997994980647</c:v>
                </c:pt>
                <c:pt idx="132">
                  <c:v>-1734.7981445136575</c:v>
                </c:pt>
                <c:pt idx="133">
                  <c:v>-1258.6317899642563</c:v>
                </c:pt>
                <c:pt idx="134">
                  <c:v>-1453.3788974676534</c:v>
                </c:pt>
                <c:pt idx="135">
                  <c:v>-2163.5282690115</c:v>
                </c:pt>
                <c:pt idx="136">
                  <c:v>-1065.3417422059811</c:v>
                </c:pt>
                <c:pt idx="137">
                  <c:v>-1469.140540125105</c:v>
                </c:pt>
                <c:pt idx="138">
                  <c:v>3496.3448900207331</c:v>
                </c:pt>
                <c:pt idx="139">
                  <c:v>-1394.7896827550383</c:v>
                </c:pt>
                <c:pt idx="140">
                  <c:v>-1703.4176692587498</c:v>
                </c:pt>
                <c:pt idx="141">
                  <c:v>-1093.6851675441358</c:v>
                </c:pt>
                <c:pt idx="142">
                  <c:v>-1275.7224006059769</c:v>
                </c:pt>
                <c:pt idx="143">
                  <c:v>-1296.072648117979</c:v>
                </c:pt>
                <c:pt idx="144">
                  <c:v>-1111.0626736063878</c:v>
                </c:pt>
                <c:pt idx="145">
                  <c:v>-1384.7851576574194</c:v>
                </c:pt>
                <c:pt idx="146">
                  <c:v>-1450.392935127411</c:v>
                </c:pt>
                <c:pt idx="147">
                  <c:v>-1247.516638016381</c:v>
                </c:pt>
                <c:pt idx="148">
                  <c:v>-1036.076846769527</c:v>
                </c:pt>
                <c:pt idx="149">
                  <c:v>-1351.5731312602729</c:v>
                </c:pt>
                <c:pt idx="150">
                  <c:v>-1510.8621988599871</c:v>
                </c:pt>
                <c:pt idx="151">
                  <c:v>-1075.7171045503073</c:v>
                </c:pt>
                <c:pt idx="152">
                  <c:v>-972.26369561844331</c:v>
                </c:pt>
                <c:pt idx="153">
                  <c:v>-1362.4256799647801</c:v>
                </c:pt>
                <c:pt idx="154">
                  <c:v>-1054.3566334926545</c:v>
                </c:pt>
                <c:pt idx="155">
                  <c:v>-1391.3981797532531</c:v>
                </c:pt>
                <c:pt idx="156">
                  <c:v>-1708.6684604428647</c:v>
                </c:pt>
                <c:pt idx="157">
                  <c:v>-1430.1923793463375</c:v>
                </c:pt>
                <c:pt idx="158">
                  <c:v>-1527.1418560300237</c:v>
                </c:pt>
                <c:pt idx="159">
                  <c:v>-910.77509240558356</c:v>
                </c:pt>
                <c:pt idx="160">
                  <c:v>-1333.068112969162</c:v>
                </c:pt>
                <c:pt idx="161">
                  <c:v>-1285.626522950548</c:v>
                </c:pt>
                <c:pt idx="162">
                  <c:v>-1297.3738743889135</c:v>
                </c:pt>
                <c:pt idx="163">
                  <c:v>-1294.144141903198</c:v>
                </c:pt>
                <c:pt idx="164">
                  <c:v>-1363.0752647292011</c:v>
                </c:pt>
                <c:pt idx="165">
                  <c:v>-1271.4637849396331</c:v>
                </c:pt>
                <c:pt idx="166">
                  <c:v>-1163.4902861048831</c:v>
                </c:pt>
                <c:pt idx="167">
                  <c:v>-1248.2333899081677</c:v>
                </c:pt>
                <c:pt idx="168">
                  <c:v>-886.32159967625375</c:v>
                </c:pt>
                <c:pt idx="169">
                  <c:v>-2162.7296767348571</c:v>
                </c:pt>
                <c:pt idx="170">
                  <c:v>-1138.1869258706411</c:v>
                </c:pt>
                <c:pt idx="171">
                  <c:v>-1239.4320790661327</c:v>
                </c:pt>
                <c:pt idx="172">
                  <c:v>-1636.0003529986759</c:v>
                </c:pt>
                <c:pt idx="173">
                  <c:v>-1105.8532055285714</c:v>
                </c:pt>
                <c:pt idx="174">
                  <c:v>-1020.8320185450466</c:v>
                </c:pt>
                <c:pt idx="175">
                  <c:v>-1582.0880957729651</c:v>
                </c:pt>
                <c:pt idx="176">
                  <c:v>-1277.0770396288008</c:v>
                </c:pt>
                <c:pt idx="177">
                  <c:v>-1218.7424401981914</c:v>
                </c:pt>
                <c:pt idx="178">
                  <c:v>12457.115247970714</c:v>
                </c:pt>
                <c:pt idx="179">
                  <c:v>-1123.6721422347118</c:v>
                </c:pt>
                <c:pt idx="180">
                  <c:v>-1069.7760157137654</c:v>
                </c:pt>
                <c:pt idx="181">
                  <c:v>-1520.7446116057333</c:v>
                </c:pt>
                <c:pt idx="182">
                  <c:v>-1058.6341642149891</c:v>
                </c:pt>
                <c:pt idx="183">
                  <c:v>-1731.1065726107945</c:v>
                </c:pt>
                <c:pt idx="184">
                  <c:v>-1796.6296203949614</c:v>
                </c:pt>
                <c:pt idx="185">
                  <c:v>-1259.8487075028438</c:v>
                </c:pt>
                <c:pt idx="186">
                  <c:v>-1572.3941314992162</c:v>
                </c:pt>
                <c:pt idx="187">
                  <c:v>-1712.1776750488589</c:v>
                </c:pt>
                <c:pt idx="188">
                  <c:v>-1119.4363075126494</c:v>
                </c:pt>
                <c:pt idx="189">
                  <c:v>9593.7685043142301</c:v>
                </c:pt>
                <c:pt idx="190">
                  <c:v>-1331.8608126509166</c:v>
                </c:pt>
                <c:pt idx="191">
                  <c:v>-1129.2325190313707</c:v>
                </c:pt>
                <c:pt idx="192">
                  <c:v>-1597.3411266985322</c:v>
                </c:pt>
                <c:pt idx="193">
                  <c:v>-1728.1099708696875</c:v>
                </c:pt>
                <c:pt idx="194">
                  <c:v>-1803.4591733268971</c:v>
                </c:pt>
                <c:pt idx="195">
                  <c:v>-1545.213598152046</c:v>
                </c:pt>
                <c:pt idx="196">
                  <c:v>-1692.1505882688762</c:v>
                </c:pt>
                <c:pt idx="197">
                  <c:v>-1201.5178187641779</c:v>
                </c:pt>
                <c:pt idx="198">
                  <c:v>11174.498936874294</c:v>
                </c:pt>
                <c:pt idx="199">
                  <c:v>-1019.3106824062579</c:v>
                </c:pt>
                <c:pt idx="200">
                  <c:v>14763.81514592762</c:v>
                </c:pt>
                <c:pt idx="201">
                  <c:v>-1053.6449420694989</c:v>
                </c:pt>
                <c:pt idx="202">
                  <c:v>-1058.4837141203261</c:v>
                </c:pt>
                <c:pt idx="203">
                  <c:v>7471.0334484137293</c:v>
                </c:pt>
                <c:pt idx="204">
                  <c:v>-1016.1601692398935</c:v>
                </c:pt>
                <c:pt idx="205">
                  <c:v>-2079.6760799640128</c:v>
                </c:pt>
                <c:pt idx="206">
                  <c:v>-2013.6900219419272</c:v>
                </c:pt>
                <c:pt idx="207">
                  <c:v>-1311.6037185390355</c:v>
                </c:pt>
                <c:pt idx="208">
                  <c:v>-2062.1070498778731</c:v>
                </c:pt>
                <c:pt idx="209">
                  <c:v>-1037.1489643988007</c:v>
                </c:pt>
                <c:pt idx="210">
                  <c:v>-1172.9811996461231</c:v>
                </c:pt>
                <c:pt idx="211">
                  <c:v>-1426.9105316921941</c:v>
                </c:pt>
                <c:pt idx="212">
                  <c:v>-1957.2647106971945</c:v>
                </c:pt>
                <c:pt idx="213">
                  <c:v>-1369.6171492371577</c:v>
                </c:pt>
                <c:pt idx="214">
                  <c:v>9414.6801900192295</c:v>
                </c:pt>
                <c:pt idx="215">
                  <c:v>-873.38265458697788</c:v>
                </c:pt>
                <c:pt idx="216">
                  <c:v>9148.8455479352579</c:v>
                </c:pt>
                <c:pt idx="217">
                  <c:v>-807.10183859923291</c:v>
                </c:pt>
                <c:pt idx="218">
                  <c:v>-821.01604018522994</c:v>
                </c:pt>
                <c:pt idx="219">
                  <c:v>-970.35290602657733</c:v>
                </c:pt>
                <c:pt idx="220">
                  <c:v>-1606.9829665125253</c:v>
                </c:pt>
                <c:pt idx="221">
                  <c:v>-1179.5856442760964</c:v>
                </c:pt>
                <c:pt idx="222">
                  <c:v>-1329.1369913805147</c:v>
                </c:pt>
                <c:pt idx="223">
                  <c:v>-1027.1541062236138</c:v>
                </c:pt>
                <c:pt idx="224">
                  <c:v>-1541.9652664765981</c:v>
                </c:pt>
                <c:pt idx="225">
                  <c:v>-1949.1567564482889</c:v>
                </c:pt>
                <c:pt idx="226">
                  <c:v>-1014.9632889518889</c:v>
                </c:pt>
                <c:pt idx="227">
                  <c:v>-1563.8589835738203</c:v>
                </c:pt>
                <c:pt idx="228">
                  <c:v>-1904.7883601646888</c:v>
                </c:pt>
                <c:pt idx="229">
                  <c:v>-1232.919432692127</c:v>
                </c:pt>
                <c:pt idx="230">
                  <c:v>-1495.5804343018417</c:v>
                </c:pt>
                <c:pt idx="231">
                  <c:v>-1128.9400679305672</c:v>
                </c:pt>
                <c:pt idx="232">
                  <c:v>7031.04040376796</c:v>
                </c:pt>
                <c:pt idx="233">
                  <c:v>-1498.4765964157948</c:v>
                </c:pt>
                <c:pt idx="234">
                  <c:v>-1155.2431384065676</c:v>
                </c:pt>
                <c:pt idx="235">
                  <c:v>14567.079673442975</c:v>
                </c:pt>
                <c:pt idx="236">
                  <c:v>-1293.3640397789077</c:v>
                </c:pt>
                <c:pt idx="237">
                  <c:v>-1421.365895861205</c:v>
                </c:pt>
                <c:pt idx="238">
                  <c:v>-1211.5112153662776</c:v>
                </c:pt>
                <c:pt idx="239">
                  <c:v>-1187.9396205661624</c:v>
                </c:pt>
                <c:pt idx="240">
                  <c:v>-1259.8004340080242</c:v>
                </c:pt>
                <c:pt idx="241">
                  <c:v>-1591.7215672774314</c:v>
                </c:pt>
                <c:pt idx="242">
                  <c:v>-1456.7327838782974</c:v>
                </c:pt>
                <c:pt idx="243">
                  <c:v>-1357.0921356443255</c:v>
                </c:pt>
                <c:pt idx="244">
                  <c:v>-1508.0304040339556</c:v>
                </c:pt>
                <c:pt idx="245">
                  <c:v>-1184.2159195713884</c:v>
                </c:pt>
                <c:pt idx="246">
                  <c:v>-1174.3463626935682</c:v>
                </c:pt>
                <c:pt idx="247">
                  <c:v>-1499.0581745403626</c:v>
                </c:pt>
                <c:pt idx="248">
                  <c:v>-1651.5853105936903</c:v>
                </c:pt>
                <c:pt idx="249">
                  <c:v>13113.77713130645</c:v>
                </c:pt>
                <c:pt idx="250">
                  <c:v>-1292.8636097342333</c:v>
                </c:pt>
                <c:pt idx="251">
                  <c:v>-1415.5446693198119</c:v>
                </c:pt>
                <c:pt idx="252">
                  <c:v>-1184.7280622899234</c:v>
                </c:pt>
                <c:pt idx="253">
                  <c:v>-1408.3695934565058</c:v>
                </c:pt>
                <c:pt idx="254">
                  <c:v>-1475.8989985177234</c:v>
                </c:pt>
                <c:pt idx="255">
                  <c:v>-1696.3064780856839</c:v>
                </c:pt>
                <c:pt idx="256">
                  <c:v>-1498.6378158026837</c:v>
                </c:pt>
                <c:pt idx="257">
                  <c:v>-1677.1402634462584</c:v>
                </c:pt>
                <c:pt idx="258">
                  <c:v>-1264.1217291529374</c:v>
                </c:pt>
                <c:pt idx="259">
                  <c:v>-1458.3606458635286</c:v>
                </c:pt>
                <c:pt idx="260">
                  <c:v>-1453.5384147717268</c:v>
                </c:pt>
                <c:pt idx="261">
                  <c:v>-1360.7439532488652</c:v>
                </c:pt>
                <c:pt idx="262">
                  <c:v>-1133.0627632468349</c:v>
                </c:pt>
                <c:pt idx="263">
                  <c:v>-1540.584972925785</c:v>
                </c:pt>
                <c:pt idx="264">
                  <c:v>-1638.0092418907643</c:v>
                </c:pt>
                <c:pt idx="265">
                  <c:v>-1499.0581745403626</c:v>
                </c:pt>
                <c:pt idx="266">
                  <c:v>-1110.7898326439827</c:v>
                </c:pt>
                <c:pt idx="267">
                  <c:v>-1205.3990065763319</c:v>
                </c:pt>
                <c:pt idx="268">
                  <c:v>-1326.6381545242643</c:v>
                </c:pt>
                <c:pt idx="269">
                  <c:v>-1513.4844748352057</c:v>
                </c:pt>
                <c:pt idx="270">
                  <c:v>-1248.8739528918086</c:v>
                </c:pt>
                <c:pt idx="271">
                  <c:v>-1419.8231479412527</c:v>
                </c:pt>
                <c:pt idx="272">
                  <c:v>-1400.4149545610617</c:v>
                </c:pt>
                <c:pt idx="273">
                  <c:v>-1109.1037613117569</c:v>
                </c:pt>
                <c:pt idx="274">
                  <c:v>-1486.1063069025995</c:v>
                </c:pt>
                <c:pt idx="275">
                  <c:v>-1253.9327618420375</c:v>
                </c:pt>
                <c:pt idx="276">
                  <c:v>-1214.3604841519518</c:v>
                </c:pt>
                <c:pt idx="277">
                  <c:v>-1232.9300484465948</c:v>
                </c:pt>
                <c:pt idx="278">
                  <c:v>-1366.7106576727292</c:v>
                </c:pt>
                <c:pt idx="279">
                  <c:v>-1168.764903256184</c:v>
                </c:pt>
                <c:pt idx="280">
                  <c:v>-1492.1722730939919</c:v>
                </c:pt>
                <c:pt idx="281">
                  <c:v>-1249.4985443242322</c:v>
                </c:pt>
                <c:pt idx="282">
                  <c:v>-1183.2788171311086</c:v>
                </c:pt>
                <c:pt idx="283">
                  <c:v>-1078.357697087371</c:v>
                </c:pt>
                <c:pt idx="284">
                  <c:v>-1223.1449991950221</c:v>
                </c:pt>
                <c:pt idx="285">
                  <c:v>-1177.448276893836</c:v>
                </c:pt>
                <c:pt idx="286">
                  <c:v>-1329.3129468543084</c:v>
                </c:pt>
                <c:pt idx="287">
                  <c:v>-1125.6409203174771</c:v>
                </c:pt>
                <c:pt idx="288">
                  <c:v>-1438.9893625806785</c:v>
                </c:pt>
                <c:pt idx="289">
                  <c:v>-1190.7478161735671</c:v>
                </c:pt>
                <c:pt idx="290">
                  <c:v>-1220.1374805127052</c:v>
                </c:pt>
                <c:pt idx="291">
                  <c:v>-1405.9615620001005</c:v>
                </c:pt>
                <c:pt idx="292">
                  <c:v>15333.103616532266</c:v>
                </c:pt>
                <c:pt idx="293">
                  <c:v>-1616.4779278533561</c:v>
                </c:pt>
                <c:pt idx="294">
                  <c:v>-1390.2487381597784</c:v>
                </c:pt>
                <c:pt idx="295">
                  <c:v>-1479.2810820748173</c:v>
                </c:pt>
                <c:pt idx="296">
                  <c:v>-1270.0674222051948</c:v>
                </c:pt>
                <c:pt idx="297">
                  <c:v>-1415.3893718392451</c:v>
                </c:pt>
                <c:pt idx="298">
                  <c:v>-1297.0699566504586</c:v>
                </c:pt>
                <c:pt idx="299">
                  <c:v>-1320.7712100918616</c:v>
                </c:pt>
                <c:pt idx="300">
                  <c:v>-1490.9105055561977</c:v>
                </c:pt>
                <c:pt idx="301">
                  <c:v>-1302.1801285233969</c:v>
                </c:pt>
                <c:pt idx="302">
                  <c:v>-4249.7796184904182</c:v>
                </c:pt>
                <c:pt idx="303">
                  <c:v>3755.3057212223794</c:v>
                </c:pt>
                <c:pt idx="304">
                  <c:v>-6263.0034050906652</c:v>
                </c:pt>
                <c:pt idx="305">
                  <c:v>-6388.8755669713719</c:v>
                </c:pt>
                <c:pt idx="306">
                  <c:v>-1617.0075117944871</c:v>
                </c:pt>
                <c:pt idx="307">
                  <c:v>-6959.8106753351858</c:v>
                </c:pt>
                <c:pt idx="308">
                  <c:v>-6209.4763020175087</c:v>
                </c:pt>
                <c:pt idx="309">
                  <c:v>-4801.4029707810259</c:v>
                </c:pt>
                <c:pt idx="310">
                  <c:v>-4533.0500594773366</c:v>
                </c:pt>
                <c:pt idx="311">
                  <c:v>6804.1859516939367</c:v>
                </c:pt>
                <c:pt idx="312">
                  <c:v>6898.3191079371609</c:v>
                </c:pt>
                <c:pt idx="313">
                  <c:v>-5892.0896801915042</c:v>
                </c:pt>
                <c:pt idx="314">
                  <c:v>2129.2530398879244</c:v>
                </c:pt>
                <c:pt idx="315">
                  <c:v>1631.4740929463878</c:v>
                </c:pt>
                <c:pt idx="316">
                  <c:v>-2514.4879386561515</c:v>
                </c:pt>
                <c:pt idx="317">
                  <c:v>3233.177620315415</c:v>
                </c:pt>
                <c:pt idx="318">
                  <c:v>2374.1050472012721</c:v>
                </c:pt>
                <c:pt idx="319">
                  <c:v>-6292.7458965871738</c:v>
                </c:pt>
                <c:pt idx="320">
                  <c:v>-3552.2468339698444</c:v>
                </c:pt>
                <c:pt idx="321">
                  <c:v>2040.5883528162012</c:v>
                </c:pt>
                <c:pt idx="322">
                  <c:v>250.06847864632437</c:v>
                </c:pt>
                <c:pt idx="323">
                  <c:v>-521.63906176326418</c:v>
                </c:pt>
                <c:pt idx="324">
                  <c:v>1286.164639987699</c:v>
                </c:pt>
                <c:pt idx="325">
                  <c:v>2336.3402466103253</c:v>
                </c:pt>
                <c:pt idx="326">
                  <c:v>-6039.8049244470822</c:v>
                </c:pt>
                <c:pt idx="327">
                  <c:v>5227.4624566849889</c:v>
                </c:pt>
                <c:pt idx="328">
                  <c:v>-5552.0119123666318</c:v>
                </c:pt>
                <c:pt idx="329">
                  <c:v>5832.1297344611885</c:v>
                </c:pt>
                <c:pt idx="330">
                  <c:v>6702.6043431915714</c:v>
                </c:pt>
                <c:pt idx="331">
                  <c:v>-2726.7874041698087</c:v>
                </c:pt>
                <c:pt idx="332">
                  <c:v>6312.2463154918078</c:v>
                </c:pt>
                <c:pt idx="333">
                  <c:v>3559.6970069569288</c:v>
                </c:pt>
                <c:pt idx="334">
                  <c:v>1651.5437048883541</c:v>
                </c:pt>
                <c:pt idx="335">
                  <c:v>3843.9751633975684</c:v>
                </c:pt>
                <c:pt idx="336">
                  <c:v>-7429.4945332522148</c:v>
                </c:pt>
                <c:pt idx="337">
                  <c:v>10457.432090062259</c:v>
                </c:pt>
                <c:pt idx="338">
                  <c:v>6223.4026820159488</c:v>
                </c:pt>
                <c:pt idx="339">
                  <c:v>3010.8337133702807</c:v>
                </c:pt>
                <c:pt idx="340">
                  <c:v>7035.5173454667893</c:v>
                </c:pt>
                <c:pt idx="341">
                  <c:v>3795.9471546527129</c:v>
                </c:pt>
                <c:pt idx="342">
                  <c:v>-8651.9112063528883</c:v>
                </c:pt>
                <c:pt idx="343">
                  <c:v>4031.0757386107471</c:v>
                </c:pt>
                <c:pt idx="344">
                  <c:v>3074.0382433607774</c:v>
                </c:pt>
                <c:pt idx="345">
                  <c:v>-4342.8706124894597</c:v>
                </c:pt>
                <c:pt idx="346">
                  <c:v>-529.99208234615071</c:v>
                </c:pt>
                <c:pt idx="347">
                  <c:v>-862.70283756622666</c:v>
                </c:pt>
                <c:pt idx="348">
                  <c:v>-6632.7167513303721</c:v>
                </c:pt>
                <c:pt idx="349">
                  <c:v>-5256.600400381194</c:v>
                </c:pt>
                <c:pt idx="350">
                  <c:v>-932.34737583233073</c:v>
                </c:pt>
                <c:pt idx="351">
                  <c:v>-7347.2141949917968</c:v>
                </c:pt>
                <c:pt idx="352">
                  <c:v>4450.1274640014526</c:v>
                </c:pt>
                <c:pt idx="353">
                  <c:v>-7007.3129719304743</c:v>
                </c:pt>
                <c:pt idx="354">
                  <c:v>-3394.4486531093135</c:v>
                </c:pt>
                <c:pt idx="355">
                  <c:v>4881.9994198462082</c:v>
                </c:pt>
                <c:pt idx="356">
                  <c:v>2286.3079015903568</c:v>
                </c:pt>
                <c:pt idx="357">
                  <c:v>5997.0956200318979</c:v>
                </c:pt>
                <c:pt idx="358">
                  <c:v>6655.8185641862583</c:v>
                </c:pt>
                <c:pt idx="359">
                  <c:v>1509.4343365764726</c:v>
                </c:pt>
                <c:pt idx="360">
                  <c:v>5728.0405882271334</c:v>
                </c:pt>
                <c:pt idx="361">
                  <c:v>12496.397292366899</c:v>
                </c:pt>
                <c:pt idx="362">
                  <c:v>-7618.4837692046349</c:v>
                </c:pt>
                <c:pt idx="363">
                  <c:v>-7211.4933777958104</c:v>
                </c:pt>
                <c:pt idx="364">
                  <c:v>-5117.8454977839228</c:v>
                </c:pt>
                <c:pt idx="365">
                  <c:v>5736.8986224250621</c:v>
                </c:pt>
                <c:pt idx="366">
                  <c:v>2236.1761925114079</c:v>
                </c:pt>
                <c:pt idx="367">
                  <c:v>11255.006970118928</c:v>
                </c:pt>
                <c:pt idx="368">
                  <c:v>6984.7766874869812</c:v>
                </c:pt>
                <c:pt idx="369">
                  <c:v>-4828.3092431230471</c:v>
                </c:pt>
                <c:pt idx="370">
                  <c:v>4797.6604047380606</c:v>
                </c:pt>
                <c:pt idx="371">
                  <c:v>-398.97838447864342</c:v>
                </c:pt>
                <c:pt idx="372">
                  <c:v>-6078.9993769580906</c:v>
                </c:pt>
                <c:pt idx="373">
                  <c:v>-5665.4566360937279</c:v>
                </c:pt>
                <c:pt idx="374">
                  <c:v>5577.9666514058918</c:v>
                </c:pt>
                <c:pt idx="375">
                  <c:v>-4803.9790931828938</c:v>
                </c:pt>
                <c:pt idx="376">
                  <c:v>-6337.9953905619623</c:v>
                </c:pt>
                <c:pt idx="377">
                  <c:v>-136.50403427120182</c:v>
                </c:pt>
                <c:pt idx="378">
                  <c:v>3209.5147312705085</c:v>
                </c:pt>
                <c:pt idx="379">
                  <c:v>200.86325096762448</c:v>
                </c:pt>
                <c:pt idx="380">
                  <c:v>4139.1175507605367</c:v>
                </c:pt>
                <c:pt idx="381">
                  <c:v>-4447.1683490005089</c:v>
                </c:pt>
                <c:pt idx="382">
                  <c:v>-6086.2826607210627</c:v>
                </c:pt>
                <c:pt idx="383">
                  <c:v>-6162.7473349562933</c:v>
                </c:pt>
                <c:pt idx="384">
                  <c:v>-5890.3168060058306</c:v>
                </c:pt>
                <c:pt idx="385">
                  <c:v>13939.608178208247</c:v>
                </c:pt>
                <c:pt idx="386">
                  <c:v>-4696.5272223339489</c:v>
                </c:pt>
                <c:pt idx="387">
                  <c:v>14199.424315791104</c:v>
                </c:pt>
                <c:pt idx="388">
                  <c:v>780.11161693146278</c:v>
                </c:pt>
                <c:pt idx="389">
                  <c:v>6235.1837555283637</c:v>
                </c:pt>
                <c:pt idx="390">
                  <c:v>1800.3752197602662</c:v>
                </c:pt>
                <c:pt idx="391">
                  <c:v>-5334.7014883097108</c:v>
                </c:pt>
                <c:pt idx="392">
                  <c:v>-4333.8727882690619</c:v>
                </c:pt>
                <c:pt idx="393">
                  <c:v>-6136.3842249233858</c:v>
                </c:pt>
                <c:pt idx="394">
                  <c:v>-6461.7279872560175</c:v>
                </c:pt>
                <c:pt idx="395">
                  <c:v>2688.8511785310257</c:v>
                </c:pt>
                <c:pt idx="396">
                  <c:v>-5562.4959397325947</c:v>
                </c:pt>
                <c:pt idx="397">
                  <c:v>6698.564868126974</c:v>
                </c:pt>
                <c:pt idx="398">
                  <c:v>1470.7635741025515</c:v>
                </c:pt>
                <c:pt idx="399">
                  <c:v>-4114.2366958717648</c:v>
                </c:pt>
                <c:pt idx="400">
                  <c:v>6702.4862765253056</c:v>
                </c:pt>
                <c:pt idx="401">
                  <c:v>-3742.7134531800766</c:v>
                </c:pt>
                <c:pt idx="402">
                  <c:v>450.36111418379005</c:v>
                </c:pt>
                <c:pt idx="403">
                  <c:v>1722.8950211720512</c:v>
                </c:pt>
                <c:pt idx="404">
                  <c:v>-6283.9364249184437</c:v>
                </c:pt>
                <c:pt idx="405">
                  <c:v>-5889.6826380138809</c:v>
                </c:pt>
                <c:pt idx="406">
                  <c:v>-6364.3240221213528</c:v>
                </c:pt>
                <c:pt idx="407">
                  <c:v>-3791.7160042447213</c:v>
                </c:pt>
                <c:pt idx="408">
                  <c:v>2674.9779185003499</c:v>
                </c:pt>
                <c:pt idx="409">
                  <c:v>3194.3431818032623</c:v>
                </c:pt>
                <c:pt idx="410">
                  <c:v>-8012.4883360490894</c:v>
                </c:pt>
                <c:pt idx="411">
                  <c:v>920.25800751461793</c:v>
                </c:pt>
                <c:pt idx="412">
                  <c:v>-1310.6633071887009</c:v>
                </c:pt>
                <c:pt idx="413">
                  <c:v>-1469.5779478193726</c:v>
                </c:pt>
                <c:pt idx="414">
                  <c:v>-1420.9588739020928</c:v>
                </c:pt>
                <c:pt idx="415">
                  <c:v>-1408.4853770825621</c:v>
                </c:pt>
                <c:pt idx="416">
                  <c:v>-1354.2326697798599</c:v>
                </c:pt>
                <c:pt idx="417">
                  <c:v>-1243.4862964064932</c:v>
                </c:pt>
                <c:pt idx="418">
                  <c:v>-1410.7948671851736</c:v>
                </c:pt>
                <c:pt idx="419">
                  <c:v>-1318.8715200114293</c:v>
                </c:pt>
                <c:pt idx="420">
                  <c:v>-1492.9606475341106</c:v>
                </c:pt>
                <c:pt idx="421">
                  <c:v>-1277.1211979339078</c:v>
                </c:pt>
                <c:pt idx="422">
                  <c:v>-1557.8518556088302</c:v>
                </c:pt>
                <c:pt idx="423">
                  <c:v>-1467.6234593672489</c:v>
                </c:pt>
                <c:pt idx="424">
                  <c:v>-1199.6434988604979</c:v>
                </c:pt>
                <c:pt idx="425">
                  <c:v>-1629.572451592252</c:v>
                </c:pt>
                <c:pt idx="426">
                  <c:v>-1392.8190633532504</c:v>
                </c:pt>
                <c:pt idx="427">
                  <c:v>-1355.212736521773</c:v>
                </c:pt>
                <c:pt idx="428">
                  <c:v>-1206.8097024437193</c:v>
                </c:pt>
                <c:pt idx="429">
                  <c:v>-1409.7169086042122</c:v>
                </c:pt>
                <c:pt idx="430">
                  <c:v>-1377.918843199137</c:v>
                </c:pt>
                <c:pt idx="431">
                  <c:v>-1290.543797745624</c:v>
                </c:pt>
                <c:pt idx="432">
                  <c:v>-1357.1680682424339</c:v>
                </c:pt>
                <c:pt idx="433">
                  <c:v>-1605.5840058610247</c:v>
                </c:pt>
                <c:pt idx="434">
                  <c:v>-1532.2969027562626</c:v>
                </c:pt>
                <c:pt idx="435">
                  <c:v>-1475.5583700151665</c:v>
                </c:pt>
                <c:pt idx="436">
                  <c:v>8201.5318206987104</c:v>
                </c:pt>
                <c:pt idx="437">
                  <c:v>18417.628133162485</c:v>
                </c:pt>
                <c:pt idx="438">
                  <c:v>-1863.5253224311941</c:v>
                </c:pt>
                <c:pt idx="439">
                  <c:v>-1174.6634100061801</c:v>
                </c:pt>
                <c:pt idx="440">
                  <c:v>18696.582251966509</c:v>
                </c:pt>
                <c:pt idx="441">
                  <c:v>-1411.8413273836377</c:v>
                </c:pt>
                <c:pt idx="442">
                  <c:v>-1295.3098453462244</c:v>
                </c:pt>
                <c:pt idx="443">
                  <c:v>-1458.7910777225652</c:v>
                </c:pt>
                <c:pt idx="444">
                  <c:v>-1392.7121951846448</c:v>
                </c:pt>
                <c:pt idx="445">
                  <c:v>-1345.7607697941212</c:v>
                </c:pt>
                <c:pt idx="446">
                  <c:v>-1422.3234901401111</c:v>
                </c:pt>
                <c:pt idx="447">
                  <c:v>-1219.7156153609703</c:v>
                </c:pt>
                <c:pt idx="448">
                  <c:v>-1265.7874371696998</c:v>
                </c:pt>
                <c:pt idx="449">
                  <c:v>-1563.2878939718753</c:v>
                </c:pt>
                <c:pt idx="450">
                  <c:v>-1400.1016533872535</c:v>
                </c:pt>
                <c:pt idx="451">
                  <c:v>-1469.8789469324674</c:v>
                </c:pt>
                <c:pt idx="452">
                  <c:v>-1746.9308500413554</c:v>
                </c:pt>
                <c:pt idx="453">
                  <c:v>-1185.6821206846753</c:v>
                </c:pt>
                <c:pt idx="454">
                  <c:v>-1296.510936265433</c:v>
                </c:pt>
                <c:pt idx="455">
                  <c:v>-1810.6516028317892</c:v>
                </c:pt>
                <c:pt idx="456">
                  <c:v>-1423.0280118323117</c:v>
                </c:pt>
                <c:pt idx="457">
                  <c:v>-1706.7182714659903</c:v>
                </c:pt>
                <c:pt idx="458">
                  <c:v>-1712.8892449934292</c:v>
                </c:pt>
                <c:pt idx="459">
                  <c:v>-1315.8685939741099</c:v>
                </c:pt>
                <c:pt idx="460">
                  <c:v>-1683.1361376405916</c:v>
                </c:pt>
                <c:pt idx="461">
                  <c:v>-1735.1153776072324</c:v>
                </c:pt>
                <c:pt idx="462">
                  <c:v>-1274.735262125525</c:v>
                </c:pt>
                <c:pt idx="463">
                  <c:v>-1364.14548473992</c:v>
                </c:pt>
                <c:pt idx="464">
                  <c:v>-1187.3104234193743</c:v>
                </c:pt>
                <c:pt idx="465">
                  <c:v>-1292.3477569897132</c:v>
                </c:pt>
                <c:pt idx="466">
                  <c:v>-1929.0967826536516</c:v>
                </c:pt>
                <c:pt idx="467">
                  <c:v>-1727.9320359028798</c:v>
                </c:pt>
                <c:pt idx="468">
                  <c:v>-1367.9872478181624</c:v>
                </c:pt>
                <c:pt idx="469">
                  <c:v>-1257.3349522638491</c:v>
                </c:pt>
                <c:pt idx="470">
                  <c:v>22550.782301191932</c:v>
                </c:pt>
                <c:pt idx="471">
                  <c:v>-1129.7200525565859</c:v>
                </c:pt>
                <c:pt idx="472">
                  <c:v>-1603.2919609343189</c:v>
                </c:pt>
                <c:pt idx="473">
                  <c:v>-1624.2009857876656</c:v>
                </c:pt>
                <c:pt idx="474">
                  <c:v>-1737.8123581365489</c:v>
                </c:pt>
                <c:pt idx="475">
                  <c:v>-1862.5638017209549</c:v>
                </c:pt>
                <c:pt idx="476">
                  <c:v>14461.846300646059</c:v>
                </c:pt>
                <c:pt idx="477">
                  <c:v>-1783.5614589720662</c:v>
                </c:pt>
                <c:pt idx="478">
                  <c:v>-1668.0376151546752</c:v>
                </c:pt>
                <c:pt idx="479">
                  <c:v>-1652.5505132053349</c:v>
                </c:pt>
                <c:pt idx="480">
                  <c:v>-1188.2490168016775</c:v>
                </c:pt>
                <c:pt idx="481">
                  <c:v>-1600.6647107624563</c:v>
                </c:pt>
                <c:pt idx="482">
                  <c:v>-1791.3228101915656</c:v>
                </c:pt>
                <c:pt idx="483">
                  <c:v>-1764.2129265988351</c:v>
                </c:pt>
                <c:pt idx="484">
                  <c:v>-1428.1194342096405</c:v>
                </c:pt>
                <c:pt idx="485">
                  <c:v>-1735.9199522818963</c:v>
                </c:pt>
                <c:pt idx="486">
                  <c:v>-1264.2270710246048</c:v>
                </c:pt>
                <c:pt idx="487">
                  <c:v>-1630.8520051849309</c:v>
                </c:pt>
                <c:pt idx="488">
                  <c:v>14943.194704115223</c:v>
                </c:pt>
                <c:pt idx="489">
                  <c:v>-1171.5206762641046</c:v>
                </c:pt>
                <c:pt idx="490">
                  <c:v>-1734.691884838132</c:v>
                </c:pt>
                <c:pt idx="491">
                  <c:v>-1858.7100932330959</c:v>
                </c:pt>
                <c:pt idx="492">
                  <c:v>-1274.8721177142902</c:v>
                </c:pt>
                <c:pt idx="493">
                  <c:v>-1241.3240708221274</c:v>
                </c:pt>
                <c:pt idx="494">
                  <c:v>-1132.8281406426377</c:v>
                </c:pt>
                <c:pt idx="495">
                  <c:v>-1506.9747302680807</c:v>
                </c:pt>
                <c:pt idx="496">
                  <c:v>-1749.0489870385027</c:v>
                </c:pt>
                <c:pt idx="497">
                  <c:v>-1323.361715186722</c:v>
                </c:pt>
                <c:pt idx="498">
                  <c:v>-1152.5089879430643</c:v>
                </c:pt>
                <c:pt idx="499">
                  <c:v>-1261.8892549456868</c:v>
                </c:pt>
                <c:pt idx="500">
                  <c:v>-1835.7325566989598</c:v>
                </c:pt>
                <c:pt idx="501">
                  <c:v>-1159.1418732750026</c:v>
                </c:pt>
                <c:pt idx="502">
                  <c:v>-1334.8394407488049</c:v>
                </c:pt>
                <c:pt idx="503">
                  <c:v>-1355.7055845922623</c:v>
                </c:pt>
                <c:pt idx="504">
                  <c:v>-1129.1893400637246</c:v>
                </c:pt>
                <c:pt idx="505">
                  <c:v>15691.000474915878</c:v>
                </c:pt>
                <c:pt idx="506">
                  <c:v>-1246.2471152971539</c:v>
                </c:pt>
                <c:pt idx="507">
                  <c:v>-1161.3549018597132</c:v>
                </c:pt>
                <c:pt idx="508">
                  <c:v>-1412.1829662447708</c:v>
                </c:pt>
                <c:pt idx="509">
                  <c:v>-1159.6678195323584</c:v>
                </c:pt>
                <c:pt idx="510">
                  <c:v>12852.839472641004</c:v>
                </c:pt>
                <c:pt idx="511">
                  <c:v>10675.174706003058</c:v>
                </c:pt>
                <c:pt idx="512">
                  <c:v>-1231.9565166624952</c:v>
                </c:pt>
                <c:pt idx="513">
                  <c:v>-1635.2911572459252</c:v>
                </c:pt>
                <c:pt idx="514">
                  <c:v>-1746.7719103931922</c:v>
                </c:pt>
                <c:pt idx="515">
                  <c:v>-1636.8328365533143</c:v>
                </c:pt>
                <c:pt idx="516">
                  <c:v>-1230.7861873290749</c:v>
                </c:pt>
                <c:pt idx="517">
                  <c:v>-1240.0054297813472</c:v>
                </c:pt>
                <c:pt idx="518">
                  <c:v>-1350.8552739259908</c:v>
                </c:pt>
                <c:pt idx="519">
                  <c:v>12764.571972746842</c:v>
                </c:pt>
                <c:pt idx="520">
                  <c:v>8615.472392850761</c:v>
                </c:pt>
                <c:pt idx="521">
                  <c:v>-1860.0017459828396</c:v>
                </c:pt>
                <c:pt idx="522">
                  <c:v>-1749.8475793151447</c:v>
                </c:pt>
                <c:pt idx="523">
                  <c:v>-1913.152878208437</c:v>
                </c:pt>
                <c:pt idx="524">
                  <c:v>-1673.6235865247781</c:v>
                </c:pt>
                <c:pt idx="525">
                  <c:v>-1338.0348033772189</c:v>
                </c:pt>
                <c:pt idx="526">
                  <c:v>-1363.9407196065567</c:v>
                </c:pt>
                <c:pt idx="527">
                  <c:v>-1267.257752792575</c:v>
                </c:pt>
                <c:pt idx="528">
                  <c:v>-1277.6028152298331</c:v>
                </c:pt>
                <c:pt idx="529">
                  <c:v>-1305.5749455080968</c:v>
                </c:pt>
                <c:pt idx="530">
                  <c:v>-1481.686956539271</c:v>
                </c:pt>
                <c:pt idx="531">
                  <c:v>-1156.8804768173668</c:v>
                </c:pt>
                <c:pt idx="532">
                  <c:v>-1133.9485300107117</c:v>
                </c:pt>
                <c:pt idx="533">
                  <c:v>-1277.5896689647784</c:v>
                </c:pt>
                <c:pt idx="534">
                  <c:v>-1366.3489838131259</c:v>
                </c:pt>
                <c:pt idx="535">
                  <c:v>-1222.8008111461659</c:v>
                </c:pt>
                <c:pt idx="536">
                  <c:v>-1154.5676529945413</c:v>
                </c:pt>
                <c:pt idx="537">
                  <c:v>-1167.683156060275</c:v>
                </c:pt>
                <c:pt idx="538">
                  <c:v>-1348.2197974379746</c:v>
                </c:pt>
                <c:pt idx="539">
                  <c:v>-1053.5546545390343</c:v>
                </c:pt>
                <c:pt idx="540">
                  <c:v>-1444.6995247789757</c:v>
                </c:pt>
                <c:pt idx="541">
                  <c:v>-1108.7968155289818</c:v>
                </c:pt>
                <c:pt idx="542">
                  <c:v>-1169.6832405277737</c:v>
                </c:pt>
                <c:pt idx="543">
                  <c:v>12225.045988285199</c:v>
                </c:pt>
                <c:pt idx="544">
                  <c:v>-1138.7392395399365</c:v>
                </c:pt>
                <c:pt idx="545">
                  <c:v>-1085.9356277238294</c:v>
                </c:pt>
                <c:pt idx="546">
                  <c:v>-1173.796901414993</c:v>
                </c:pt>
                <c:pt idx="547">
                  <c:v>-1331.9900984998785</c:v>
                </c:pt>
                <c:pt idx="548">
                  <c:v>24314.757127196641</c:v>
                </c:pt>
                <c:pt idx="549">
                  <c:v>-1111.5708729110047</c:v>
                </c:pt>
                <c:pt idx="550">
                  <c:v>-1133.5366477072621</c:v>
                </c:pt>
                <c:pt idx="551">
                  <c:v>-1195.0788166726097</c:v>
                </c:pt>
                <c:pt idx="552">
                  <c:v>-1156.7859914387709</c:v>
                </c:pt>
                <c:pt idx="553">
                  <c:v>-1259.993574334705</c:v>
                </c:pt>
                <c:pt idx="554">
                  <c:v>-1135.4642093513212</c:v>
                </c:pt>
                <c:pt idx="555">
                  <c:v>-1493.7078718613666</c:v>
                </c:pt>
                <c:pt idx="556">
                  <c:v>-1068.2561788150033</c:v>
                </c:pt>
                <c:pt idx="557">
                  <c:v>-1236.3854232448848</c:v>
                </c:pt>
                <c:pt idx="558">
                  <c:v>-1096.4710363253489</c:v>
                </c:pt>
                <c:pt idx="559">
                  <c:v>-1460.5707128887143</c:v>
                </c:pt>
                <c:pt idx="560">
                  <c:v>13600.506923568315</c:v>
                </c:pt>
                <c:pt idx="561">
                  <c:v>-1344.5210542619452</c:v>
                </c:pt>
                <c:pt idx="562">
                  <c:v>-1145.220652877696</c:v>
                </c:pt>
                <c:pt idx="563">
                  <c:v>-1027.781991333748</c:v>
                </c:pt>
                <c:pt idx="564">
                  <c:v>-1348.0976927060428</c:v>
                </c:pt>
                <c:pt idx="565">
                  <c:v>-1284.3825368623948</c:v>
                </c:pt>
                <c:pt idx="566">
                  <c:v>-1182.6315424605259</c:v>
                </c:pt>
                <c:pt idx="567">
                  <c:v>-1412.0579747014199</c:v>
                </c:pt>
                <c:pt idx="568">
                  <c:v>-1201.9973372528784</c:v>
                </c:pt>
                <c:pt idx="569">
                  <c:v>-996.69324434356349</c:v>
                </c:pt>
                <c:pt idx="570">
                  <c:v>-1259.9951832868337</c:v>
                </c:pt>
                <c:pt idx="571">
                  <c:v>-1081.5106916586938</c:v>
                </c:pt>
                <c:pt idx="572">
                  <c:v>-1208.0442788162691</c:v>
                </c:pt>
                <c:pt idx="573">
                  <c:v>-1221.9865441748443</c:v>
                </c:pt>
                <c:pt idx="574">
                  <c:v>-1068.8086421267453</c:v>
                </c:pt>
                <c:pt idx="575">
                  <c:v>14097.880417373541</c:v>
                </c:pt>
                <c:pt idx="576">
                  <c:v>-1115.7492464963807</c:v>
                </c:pt>
                <c:pt idx="577">
                  <c:v>-1022.2423617669738</c:v>
                </c:pt>
                <c:pt idx="578">
                  <c:v>-1022.1153375427839</c:v>
                </c:pt>
                <c:pt idx="579">
                  <c:v>-1018.3231459386061</c:v>
                </c:pt>
                <c:pt idx="580">
                  <c:v>-1686.7042743060083</c:v>
                </c:pt>
                <c:pt idx="581">
                  <c:v>-1494.2545708146299</c:v>
                </c:pt>
                <c:pt idx="582">
                  <c:v>-1336.0485287662077</c:v>
                </c:pt>
                <c:pt idx="583">
                  <c:v>-1341.3091914590514</c:v>
                </c:pt>
                <c:pt idx="584">
                  <c:v>-1519.4543660566051</c:v>
                </c:pt>
                <c:pt idx="585">
                  <c:v>-1514.3157127564591</c:v>
                </c:pt>
                <c:pt idx="586">
                  <c:v>-1409.2800315668446</c:v>
                </c:pt>
                <c:pt idx="587">
                  <c:v>-1424.2052983100421</c:v>
                </c:pt>
                <c:pt idx="588">
                  <c:v>-1482.3895279782255</c:v>
                </c:pt>
                <c:pt idx="589">
                  <c:v>14264.012379897042</c:v>
                </c:pt>
                <c:pt idx="590">
                  <c:v>-1508.5654181407517</c:v>
                </c:pt>
                <c:pt idx="591">
                  <c:v>-1288.3171966893278</c:v>
                </c:pt>
                <c:pt idx="592">
                  <c:v>-1265.9619228028505</c:v>
                </c:pt>
                <c:pt idx="593">
                  <c:v>-1420.2081364051155</c:v>
                </c:pt>
                <c:pt idx="594">
                  <c:v>-1623.020408621227</c:v>
                </c:pt>
                <c:pt idx="595">
                  <c:v>-1299.0561482738922</c:v>
                </c:pt>
                <c:pt idx="596">
                  <c:v>-1481.8994745351929</c:v>
                </c:pt>
                <c:pt idx="597">
                  <c:v>-1524.5635417043395</c:v>
                </c:pt>
                <c:pt idx="598">
                  <c:v>5313.923800915697</c:v>
                </c:pt>
                <c:pt idx="599">
                  <c:v>-1442.117008739624</c:v>
                </c:pt>
                <c:pt idx="600">
                  <c:v>-1446.3507373175889</c:v>
                </c:pt>
                <c:pt idx="601">
                  <c:v>-1328.1532118400073</c:v>
                </c:pt>
                <c:pt idx="602">
                  <c:v>-1453.1400584266612</c:v>
                </c:pt>
                <c:pt idx="603">
                  <c:v>-1674.7623403978628</c:v>
                </c:pt>
                <c:pt idx="604">
                  <c:v>-1609.385495473598</c:v>
                </c:pt>
                <c:pt idx="605">
                  <c:v>-1319.2747629432997</c:v>
                </c:pt>
                <c:pt idx="606">
                  <c:v>-1419.9597193806858</c:v>
                </c:pt>
                <c:pt idx="607">
                  <c:v>-1497.8637112446177</c:v>
                </c:pt>
                <c:pt idx="608">
                  <c:v>21881.331684342254</c:v>
                </c:pt>
                <c:pt idx="609">
                  <c:v>-1486.1808847959037</c:v>
                </c:pt>
                <c:pt idx="610">
                  <c:v>-1803.8807860084398</c:v>
                </c:pt>
                <c:pt idx="611">
                  <c:v>-1606.217006848683</c:v>
                </c:pt>
                <c:pt idx="612">
                  <c:v>-1447.1905934261058</c:v>
                </c:pt>
                <c:pt idx="613">
                  <c:v>-1315.566204800074</c:v>
                </c:pt>
                <c:pt idx="614">
                  <c:v>-2447.6546442740273</c:v>
                </c:pt>
                <c:pt idx="615">
                  <c:v>-1896.4062730892456</c:v>
                </c:pt>
                <c:pt idx="616">
                  <c:v>-2057.2125465313093</c:v>
                </c:pt>
                <c:pt idx="617">
                  <c:v>-1633.5083971498916</c:v>
                </c:pt>
                <c:pt idx="618">
                  <c:v>-1459.1081250351781</c:v>
                </c:pt>
                <c:pt idx="619">
                  <c:v>-1593.1752160626274</c:v>
                </c:pt>
                <c:pt idx="620">
                  <c:v>12211.52531234826</c:v>
                </c:pt>
                <c:pt idx="621">
                  <c:v>-1369.7136566528043</c:v>
                </c:pt>
                <c:pt idx="622">
                  <c:v>-1675.4505041948532</c:v>
                </c:pt>
                <c:pt idx="623">
                  <c:v>-1263.1583216250128</c:v>
                </c:pt>
                <c:pt idx="624">
                  <c:v>-1625.254982263586</c:v>
                </c:pt>
                <c:pt idx="625">
                  <c:v>-1738.3672169433885</c:v>
                </c:pt>
                <c:pt idx="626">
                  <c:v>-1322.2359065031787</c:v>
                </c:pt>
                <c:pt idx="627">
                  <c:v>-1428.3328216009349</c:v>
                </c:pt>
                <c:pt idx="628">
                  <c:v>-1887.6999838901465</c:v>
                </c:pt>
                <c:pt idx="629">
                  <c:v>-1300.5362828570815</c:v>
                </c:pt>
                <c:pt idx="630">
                  <c:v>-2064.9331976947306</c:v>
                </c:pt>
                <c:pt idx="631">
                  <c:v>-1433.696211851282</c:v>
                </c:pt>
                <c:pt idx="632">
                  <c:v>-1476.3634024475432</c:v>
                </c:pt>
                <c:pt idx="633">
                  <c:v>13460.638405835838</c:v>
                </c:pt>
                <c:pt idx="634">
                  <c:v>-1534.5416056089853</c:v>
                </c:pt>
                <c:pt idx="635">
                  <c:v>8667.1998095513427</c:v>
                </c:pt>
                <c:pt idx="636">
                  <c:v>-1267.0590130207929</c:v>
                </c:pt>
                <c:pt idx="637">
                  <c:v>-1940.2255996832955</c:v>
                </c:pt>
                <c:pt idx="638">
                  <c:v>-1379.4160913538981</c:v>
                </c:pt>
                <c:pt idx="639">
                  <c:v>-1443.0733119198003</c:v>
                </c:pt>
                <c:pt idx="640">
                  <c:v>18933.794798277318</c:v>
                </c:pt>
                <c:pt idx="641">
                  <c:v>-2023.3902069459346</c:v>
                </c:pt>
                <c:pt idx="642">
                  <c:v>-1373.4897188076611</c:v>
                </c:pt>
                <c:pt idx="643">
                  <c:v>-1356.240676634874</c:v>
                </c:pt>
                <c:pt idx="644">
                  <c:v>-2196.4318774638559</c:v>
                </c:pt>
                <c:pt idx="645">
                  <c:v>-1630.5031089096683</c:v>
                </c:pt>
                <c:pt idx="646">
                  <c:v>-1367.1643786884542</c:v>
                </c:pt>
                <c:pt idx="647">
                  <c:v>18816.606811867139</c:v>
                </c:pt>
                <c:pt idx="648">
                  <c:v>-1282.9672527709408</c:v>
                </c:pt>
                <c:pt idx="649">
                  <c:v>-1685.2616590048956</c:v>
                </c:pt>
                <c:pt idx="650">
                  <c:v>-1559.0963616193749</c:v>
                </c:pt>
                <c:pt idx="651">
                  <c:v>-1756.4175512389315</c:v>
                </c:pt>
                <c:pt idx="652">
                  <c:v>-1374.028546789229</c:v>
                </c:pt>
                <c:pt idx="653">
                  <c:v>-2059.7514817502761</c:v>
                </c:pt>
                <c:pt idx="654">
                  <c:v>-1282.1525830847886</c:v>
                </c:pt>
                <c:pt idx="655">
                  <c:v>-1539.9638846138068</c:v>
                </c:pt>
                <c:pt idx="656">
                  <c:v>20668.449649505419</c:v>
                </c:pt>
                <c:pt idx="657">
                  <c:v>-1922.2264994764801</c:v>
                </c:pt>
                <c:pt idx="658">
                  <c:v>10180.753163611345</c:v>
                </c:pt>
                <c:pt idx="659">
                  <c:v>-1397.2355430804746</c:v>
                </c:pt>
                <c:pt idx="660">
                  <c:v>-1327.8863272055296</c:v>
                </c:pt>
                <c:pt idx="661">
                  <c:v>-1588.3613018604119</c:v>
                </c:pt>
                <c:pt idx="662">
                  <c:v>-1794.4351920460704</c:v>
                </c:pt>
                <c:pt idx="663">
                  <c:v>-1741.3285440756863</c:v>
                </c:pt>
                <c:pt idx="664">
                  <c:v>15461.220787175038</c:v>
                </c:pt>
                <c:pt idx="665">
                  <c:v>-1508.8211338250221</c:v>
                </c:pt>
                <c:pt idx="666">
                  <c:v>-1590.5673268985465</c:v>
                </c:pt>
                <c:pt idx="667">
                  <c:v>-1868.1292051892979</c:v>
                </c:pt>
                <c:pt idx="668">
                  <c:v>-2281.997260586023</c:v>
                </c:pt>
                <c:pt idx="669">
                  <c:v>-1870.5852567850761</c:v>
                </c:pt>
                <c:pt idx="670">
                  <c:v>-1404.3750533016537</c:v>
                </c:pt>
                <c:pt idx="671">
                  <c:v>-1536.1599170688332</c:v>
                </c:pt>
                <c:pt idx="672">
                  <c:v>-1389.778628515548</c:v>
                </c:pt>
                <c:pt idx="673">
                  <c:v>-1216.6969204377574</c:v>
                </c:pt>
                <c:pt idx="674">
                  <c:v>-1272.8041015982526</c:v>
                </c:pt>
                <c:pt idx="675">
                  <c:v>-1575.9054851146266</c:v>
                </c:pt>
                <c:pt idx="676">
                  <c:v>-1612.6057450618264</c:v>
                </c:pt>
                <c:pt idx="677">
                  <c:v>-2128.5397852249571</c:v>
                </c:pt>
                <c:pt idx="678">
                  <c:v>13308.016710674112</c:v>
                </c:pt>
                <c:pt idx="679">
                  <c:v>-1294.8914263170354</c:v>
                </c:pt>
                <c:pt idx="680">
                  <c:v>22026.920907323958</c:v>
                </c:pt>
                <c:pt idx="681">
                  <c:v>-1566.7348587354891</c:v>
                </c:pt>
                <c:pt idx="682">
                  <c:v>14299.769927345606</c:v>
                </c:pt>
                <c:pt idx="683">
                  <c:v>-1917.8557022414179</c:v>
                </c:pt>
                <c:pt idx="684">
                  <c:v>-1532.5064754612376</c:v>
                </c:pt>
                <c:pt idx="685">
                  <c:v>20552.021969677182</c:v>
                </c:pt>
                <c:pt idx="686">
                  <c:v>-1206.2047618745637</c:v>
                </c:pt>
                <c:pt idx="687">
                  <c:v>-1967.7269609279065</c:v>
                </c:pt>
                <c:pt idx="688">
                  <c:v>-1724.1521093708689</c:v>
                </c:pt>
                <c:pt idx="689">
                  <c:v>-1494.0277818395134</c:v>
                </c:pt>
                <c:pt idx="690">
                  <c:v>-1380.1946779272976</c:v>
                </c:pt>
                <c:pt idx="691">
                  <c:v>-1172.1149735979106</c:v>
                </c:pt>
                <c:pt idx="692">
                  <c:v>-1381.6925408024463</c:v>
                </c:pt>
                <c:pt idx="693">
                  <c:v>-1642.6104617934816</c:v>
                </c:pt>
                <c:pt idx="694">
                  <c:v>-1452.1051776980548</c:v>
                </c:pt>
                <c:pt idx="695">
                  <c:v>16035.584233697969</c:v>
                </c:pt>
                <c:pt idx="696">
                  <c:v>-1351.419236900977</c:v>
                </c:pt>
                <c:pt idx="697">
                  <c:v>-1198.0411780817694</c:v>
                </c:pt>
                <c:pt idx="698">
                  <c:v>-1256.6855210669601</c:v>
                </c:pt>
                <c:pt idx="699">
                  <c:v>-1954.9816323988689</c:v>
                </c:pt>
                <c:pt idx="700">
                  <c:v>-1723.9269751135907</c:v>
                </c:pt>
                <c:pt idx="701">
                  <c:v>-1489.0429727469118</c:v>
                </c:pt>
                <c:pt idx="702">
                  <c:v>848.44442986329523</c:v>
                </c:pt>
                <c:pt idx="703">
                  <c:v>5270.5972912218749</c:v>
                </c:pt>
                <c:pt idx="704">
                  <c:v>5564.7648617606828</c:v>
                </c:pt>
                <c:pt idx="705">
                  <c:v>-2944.3624879777162</c:v>
                </c:pt>
                <c:pt idx="706">
                  <c:v>-342.81315768708009</c:v>
                </c:pt>
                <c:pt idx="707">
                  <c:v>4689.6814697116715</c:v>
                </c:pt>
                <c:pt idx="708">
                  <c:v>3134.1194013712156</c:v>
                </c:pt>
                <c:pt idx="709">
                  <c:v>3045.3693788061501</c:v>
                </c:pt>
                <c:pt idx="710">
                  <c:v>-8396.6293582693761</c:v>
                </c:pt>
                <c:pt idx="711">
                  <c:v>698.56607634950342</c:v>
                </c:pt>
                <c:pt idx="712">
                  <c:v>4147.7360097973979</c:v>
                </c:pt>
                <c:pt idx="713">
                  <c:v>-3659.6960073483497</c:v>
                </c:pt>
                <c:pt idx="714">
                  <c:v>-672.55075655041583</c:v>
                </c:pt>
                <c:pt idx="715">
                  <c:v>-3333.1890125366554</c:v>
                </c:pt>
                <c:pt idx="716">
                  <c:v>-3056.8170563961648</c:v>
                </c:pt>
                <c:pt idx="717">
                  <c:v>-656.50998703953519</c:v>
                </c:pt>
                <c:pt idx="718">
                  <c:v>4258.9090551123372</c:v>
                </c:pt>
                <c:pt idx="719">
                  <c:v>1949.3481850873213</c:v>
                </c:pt>
                <c:pt idx="720">
                  <c:v>8281.6545443167488</c:v>
                </c:pt>
                <c:pt idx="721">
                  <c:v>5528.4477750070728</c:v>
                </c:pt>
                <c:pt idx="722">
                  <c:v>-1542.7795951091757</c:v>
                </c:pt>
                <c:pt idx="723">
                  <c:v>-5535.8850850720919</c:v>
                </c:pt>
                <c:pt idx="724">
                  <c:v>7075.5077024965722</c:v>
                </c:pt>
                <c:pt idx="725">
                  <c:v>3833.401647208284</c:v>
                </c:pt>
                <c:pt idx="726">
                  <c:v>-4559.3357383854891</c:v>
                </c:pt>
                <c:pt idx="727">
                  <c:v>3825.4522962130213</c:v>
                </c:pt>
                <c:pt idx="728">
                  <c:v>176.94169674486329</c:v>
                </c:pt>
                <c:pt idx="729">
                  <c:v>-5596.8252465937403</c:v>
                </c:pt>
                <c:pt idx="730">
                  <c:v>-2535.3984877182156</c:v>
                </c:pt>
                <c:pt idx="731">
                  <c:v>1999.0521971167473</c:v>
                </c:pt>
                <c:pt idx="732">
                  <c:v>-8348.0796668497787</c:v>
                </c:pt>
                <c:pt idx="733">
                  <c:v>-6782.5699150962064</c:v>
                </c:pt>
                <c:pt idx="734">
                  <c:v>6542.6462899481412</c:v>
                </c:pt>
                <c:pt idx="735">
                  <c:v>-5326.8409724085068</c:v>
                </c:pt>
                <c:pt idx="736">
                  <c:v>-5103.9764211482761</c:v>
                </c:pt>
                <c:pt idx="737">
                  <c:v>2526.6133761955571</c:v>
                </c:pt>
                <c:pt idx="738">
                  <c:v>1288.0675216450982</c:v>
                </c:pt>
                <c:pt idx="739">
                  <c:v>-3031.4991295560467</c:v>
                </c:pt>
                <c:pt idx="740">
                  <c:v>2732.8543856911856</c:v>
                </c:pt>
                <c:pt idx="741">
                  <c:v>3052.7967400969901</c:v>
                </c:pt>
                <c:pt idx="742">
                  <c:v>5516.8717558786884</c:v>
                </c:pt>
                <c:pt idx="743">
                  <c:v>-2071.4896770408595</c:v>
                </c:pt>
                <c:pt idx="744">
                  <c:v>5844.6079762192821</c:v>
                </c:pt>
                <c:pt idx="745">
                  <c:v>-601.1070901869316</c:v>
                </c:pt>
                <c:pt idx="746">
                  <c:v>-7821.2070483395764</c:v>
                </c:pt>
                <c:pt idx="747">
                  <c:v>-3883.345165832161</c:v>
                </c:pt>
                <c:pt idx="748">
                  <c:v>-6176.8619173132465</c:v>
                </c:pt>
                <c:pt idx="749">
                  <c:v>5774.3970824573116</c:v>
                </c:pt>
                <c:pt idx="750">
                  <c:v>-7678.3489098067657</c:v>
                </c:pt>
                <c:pt idx="751">
                  <c:v>-1160.5025383027896</c:v>
                </c:pt>
                <c:pt idx="752">
                  <c:v>-3724.5158743654247</c:v>
                </c:pt>
                <c:pt idx="753">
                  <c:v>-23.876106127841922</c:v>
                </c:pt>
                <c:pt idx="754">
                  <c:v>4563.9121067910819</c:v>
                </c:pt>
                <c:pt idx="755">
                  <c:v>1010.8300675588398</c:v>
                </c:pt>
                <c:pt idx="756">
                  <c:v>-5610.7852100355958</c:v>
                </c:pt>
                <c:pt idx="757">
                  <c:v>5946.6720155556468</c:v>
                </c:pt>
                <c:pt idx="758">
                  <c:v>-1485.4649648032255</c:v>
                </c:pt>
                <c:pt idx="759">
                  <c:v>-1554.9237900885819</c:v>
                </c:pt>
                <c:pt idx="760">
                  <c:v>13710.138137218277</c:v>
                </c:pt>
                <c:pt idx="761">
                  <c:v>-1652.9657196268527</c:v>
                </c:pt>
                <c:pt idx="762">
                  <c:v>7618.6125409773758</c:v>
                </c:pt>
                <c:pt idx="763">
                  <c:v>-1555.8484758825871</c:v>
                </c:pt>
                <c:pt idx="764">
                  <c:v>-1402.6784115864739</c:v>
                </c:pt>
                <c:pt idx="765">
                  <c:v>-1459.9825413429899</c:v>
                </c:pt>
                <c:pt idx="766">
                  <c:v>-1495.2290463927948</c:v>
                </c:pt>
                <c:pt idx="767">
                  <c:v>-1768.5175162983669</c:v>
                </c:pt>
                <c:pt idx="768">
                  <c:v>-1456.89783569881</c:v>
                </c:pt>
                <c:pt idx="769">
                  <c:v>-1594.7864206363156</c:v>
                </c:pt>
                <c:pt idx="770">
                  <c:v>-1343.76616372428</c:v>
                </c:pt>
                <c:pt idx="771">
                  <c:v>-1376.350639166877</c:v>
                </c:pt>
                <c:pt idx="772">
                  <c:v>-1431.3611964046449</c:v>
                </c:pt>
                <c:pt idx="773">
                  <c:v>-1666.5202515705005</c:v>
                </c:pt>
                <c:pt idx="774">
                  <c:v>-1893.7667305463092</c:v>
                </c:pt>
                <c:pt idx="775">
                  <c:v>-1651.5775730169689</c:v>
                </c:pt>
                <c:pt idx="776">
                  <c:v>-1898.3643524597774</c:v>
                </c:pt>
                <c:pt idx="777">
                  <c:v>-1602.7369590097169</c:v>
                </c:pt>
                <c:pt idx="778">
                  <c:v>-1638.2125021974334</c:v>
                </c:pt>
                <c:pt idx="779">
                  <c:v>-1980.5832713198397</c:v>
                </c:pt>
                <c:pt idx="780">
                  <c:v>-1689.6504252127925</c:v>
                </c:pt>
                <c:pt idx="781">
                  <c:v>-2219.4163780112794</c:v>
                </c:pt>
                <c:pt idx="782">
                  <c:v>-1777.4831164307152</c:v>
                </c:pt>
                <c:pt idx="783">
                  <c:v>-1708.1211040613007</c:v>
                </c:pt>
                <c:pt idx="784">
                  <c:v>-1531.8235096031167</c:v>
                </c:pt>
                <c:pt idx="785">
                  <c:v>-2101.1704172148475</c:v>
                </c:pt>
                <c:pt idx="786">
                  <c:v>-1646.999334839878</c:v>
                </c:pt>
                <c:pt idx="787">
                  <c:v>-1943.9315374142261</c:v>
                </c:pt>
                <c:pt idx="788">
                  <c:v>-2174.9692404276811</c:v>
                </c:pt>
                <c:pt idx="789">
                  <c:v>-2387.2786785617923</c:v>
                </c:pt>
                <c:pt idx="790">
                  <c:v>-1921.2337134515838</c:v>
                </c:pt>
                <c:pt idx="791">
                  <c:v>-1928.2305248529265</c:v>
                </c:pt>
                <c:pt idx="792">
                  <c:v>-1602.7882519674204</c:v>
                </c:pt>
                <c:pt idx="793">
                  <c:v>-1546.9062937499111</c:v>
                </c:pt>
                <c:pt idx="794">
                  <c:v>11818.066392552457</c:v>
                </c:pt>
                <c:pt idx="795">
                  <c:v>-1472.5014855815707</c:v>
                </c:pt>
                <c:pt idx="796">
                  <c:v>-1849.3248476271456</c:v>
                </c:pt>
                <c:pt idx="797">
                  <c:v>-1553.1241370726675</c:v>
                </c:pt>
                <c:pt idx="798">
                  <c:v>-1701.8365000948115</c:v>
                </c:pt>
                <c:pt idx="799">
                  <c:v>-1955.1118292872243</c:v>
                </c:pt>
                <c:pt idx="800">
                  <c:v>-1996.2245829604499</c:v>
                </c:pt>
                <c:pt idx="801">
                  <c:v>-1936.549685612692</c:v>
                </c:pt>
                <c:pt idx="802">
                  <c:v>-1516.5597872374856</c:v>
                </c:pt>
                <c:pt idx="803">
                  <c:v>-1841.1925740846154</c:v>
                </c:pt>
                <c:pt idx="804">
                  <c:v>-1843.9266229507703</c:v>
                </c:pt>
                <c:pt idx="805">
                  <c:v>-1788.3510001697891</c:v>
                </c:pt>
                <c:pt idx="806">
                  <c:v>-1798.442543593846</c:v>
                </c:pt>
                <c:pt idx="807">
                  <c:v>-2120.0723174944978</c:v>
                </c:pt>
                <c:pt idx="808">
                  <c:v>-2140.8133561448522</c:v>
                </c:pt>
                <c:pt idx="809">
                  <c:v>-1774.1333020654165</c:v>
                </c:pt>
                <c:pt idx="810">
                  <c:v>-2144.0168739240689</c:v>
                </c:pt>
                <c:pt idx="811">
                  <c:v>-2196.4175495473473</c:v>
                </c:pt>
                <c:pt idx="812">
                  <c:v>-1544.3236664957267</c:v>
                </c:pt>
                <c:pt idx="813">
                  <c:v>-1751.3635684094938</c:v>
                </c:pt>
                <c:pt idx="814">
                  <c:v>-1467.1904166281602</c:v>
                </c:pt>
                <c:pt idx="815">
                  <c:v>-1796.8448491881818</c:v>
                </c:pt>
                <c:pt idx="816">
                  <c:v>-1658.8508493550944</c:v>
                </c:pt>
                <c:pt idx="817">
                  <c:v>-1593.4126947515597</c:v>
                </c:pt>
                <c:pt idx="818">
                  <c:v>-1576.9824390181257</c:v>
                </c:pt>
                <c:pt idx="819">
                  <c:v>12883.837043630407</c:v>
                </c:pt>
                <c:pt idx="820">
                  <c:v>-1529.344100939692</c:v>
                </c:pt>
                <c:pt idx="821">
                  <c:v>16031.236332410212</c:v>
                </c:pt>
                <c:pt idx="822">
                  <c:v>-1404.7256633964043</c:v>
                </c:pt>
                <c:pt idx="823">
                  <c:v>-1477.9731890778003</c:v>
                </c:pt>
                <c:pt idx="824">
                  <c:v>-1637.337363169594</c:v>
                </c:pt>
                <c:pt idx="825">
                  <c:v>-1730.8631799757586</c:v>
                </c:pt>
                <c:pt idx="826">
                  <c:v>-2321.8702016272628</c:v>
                </c:pt>
                <c:pt idx="827">
                  <c:v>-2059.2288369314829</c:v>
                </c:pt>
                <c:pt idx="828">
                  <c:v>-1679.0467577354348</c:v>
                </c:pt>
                <c:pt idx="829">
                  <c:v>16500.437733979659</c:v>
                </c:pt>
                <c:pt idx="830">
                  <c:v>-1684.7664433118462</c:v>
                </c:pt>
                <c:pt idx="831">
                  <c:v>-4078.4767604230365</c:v>
                </c:pt>
                <c:pt idx="832">
                  <c:v>-1894.8826385717148</c:v>
                </c:pt>
                <c:pt idx="833">
                  <c:v>2836.9672176176318</c:v>
                </c:pt>
                <c:pt idx="834">
                  <c:v>-1559.2849933994348</c:v>
                </c:pt>
                <c:pt idx="835">
                  <c:v>-2311.13557367045</c:v>
                </c:pt>
                <c:pt idx="836">
                  <c:v>9831.1185848706846</c:v>
                </c:pt>
                <c:pt idx="837">
                  <c:v>-1694.1942772948187</c:v>
                </c:pt>
                <c:pt idx="838">
                  <c:v>-1881.0811671753572</c:v>
                </c:pt>
                <c:pt idx="839">
                  <c:v>-1608.8394201238962</c:v>
                </c:pt>
                <c:pt idx="840">
                  <c:v>-1690.0247109659558</c:v>
                </c:pt>
                <c:pt idx="841">
                  <c:v>-1775.0626434652713</c:v>
                </c:pt>
                <c:pt idx="842">
                  <c:v>-2614.2035108453038</c:v>
                </c:pt>
                <c:pt idx="843">
                  <c:v>19381.040352097258</c:v>
                </c:pt>
                <c:pt idx="844">
                  <c:v>-1768.4955948231654</c:v>
                </c:pt>
                <c:pt idx="845">
                  <c:v>-2683.8654829379902</c:v>
                </c:pt>
                <c:pt idx="846">
                  <c:v>-2220.9886759325527</c:v>
                </c:pt>
                <c:pt idx="847">
                  <c:v>-1792.8004129616147</c:v>
                </c:pt>
                <c:pt idx="848">
                  <c:v>-1653.0945053243322</c:v>
                </c:pt>
                <c:pt idx="849">
                  <c:v>3735.2893133298221</c:v>
                </c:pt>
                <c:pt idx="850">
                  <c:v>-6324.7787173330653</c:v>
                </c:pt>
                <c:pt idx="851">
                  <c:v>10176.117516652379</c:v>
                </c:pt>
                <c:pt idx="852">
                  <c:v>-1511.4427869478377</c:v>
                </c:pt>
                <c:pt idx="853">
                  <c:v>-923.2924966109158</c:v>
                </c:pt>
                <c:pt idx="854">
                  <c:v>-495.41299680382508</c:v>
                </c:pt>
                <c:pt idx="855">
                  <c:v>13947.175319909549</c:v>
                </c:pt>
                <c:pt idx="856">
                  <c:v>-1878.1701300008681</c:v>
                </c:pt>
                <c:pt idx="857">
                  <c:v>-694.14717431275858</c:v>
                </c:pt>
                <c:pt idx="858">
                  <c:v>-1363.3651750258905</c:v>
                </c:pt>
                <c:pt idx="859">
                  <c:v>-1480.9337848622099</c:v>
                </c:pt>
                <c:pt idx="860">
                  <c:v>19919.340843948492</c:v>
                </c:pt>
                <c:pt idx="861">
                  <c:v>-1220.8145680684647</c:v>
                </c:pt>
                <c:pt idx="862">
                  <c:v>-2025.8160683082988</c:v>
                </c:pt>
                <c:pt idx="863">
                  <c:v>-2168.115612338725</c:v>
                </c:pt>
                <c:pt idx="864">
                  <c:v>-1334.120059863656</c:v>
                </c:pt>
                <c:pt idx="865">
                  <c:v>59.05086758302059</c:v>
                </c:pt>
                <c:pt idx="866">
                  <c:v>-1480.3397193312258</c:v>
                </c:pt>
                <c:pt idx="867">
                  <c:v>-1645.5017075500436</c:v>
                </c:pt>
                <c:pt idx="868">
                  <c:v>-2720.5291768741263</c:v>
                </c:pt>
                <c:pt idx="869">
                  <c:v>2771.6218583865593</c:v>
                </c:pt>
                <c:pt idx="870">
                  <c:v>-1712.9084294583304</c:v>
                </c:pt>
                <c:pt idx="871">
                  <c:v>-1086.8719994270814</c:v>
                </c:pt>
                <c:pt idx="872">
                  <c:v>-1158.8907829938653</c:v>
                </c:pt>
                <c:pt idx="873">
                  <c:v>-1267.833835161885</c:v>
                </c:pt>
                <c:pt idx="874">
                  <c:v>-3406.6803157611612</c:v>
                </c:pt>
                <c:pt idx="875">
                  <c:v>-1704.754880544624</c:v>
                </c:pt>
                <c:pt idx="876">
                  <c:v>-1219.1244074986171</c:v>
                </c:pt>
                <c:pt idx="877">
                  <c:v>-1234.2911116985397</c:v>
                </c:pt>
                <c:pt idx="878">
                  <c:v>1571.4516048733676</c:v>
                </c:pt>
                <c:pt idx="879">
                  <c:v>-1920.3236987815008</c:v>
                </c:pt>
                <c:pt idx="880">
                  <c:v>-1533.8995819798602</c:v>
                </c:pt>
                <c:pt idx="881">
                  <c:v>-1299.8720579391988</c:v>
                </c:pt>
                <c:pt idx="882">
                  <c:v>17066.767246625201</c:v>
                </c:pt>
                <c:pt idx="883">
                  <c:v>-1540.0642662936671</c:v>
                </c:pt>
                <c:pt idx="884">
                  <c:v>-1645.8955993709296</c:v>
                </c:pt>
                <c:pt idx="885">
                  <c:v>-1479.36999536447</c:v>
                </c:pt>
                <c:pt idx="886">
                  <c:v>-1223.7957545158624</c:v>
                </c:pt>
                <c:pt idx="887">
                  <c:v>-664.73161101279402</c:v>
                </c:pt>
                <c:pt idx="888">
                  <c:v>-1400.9890228593013</c:v>
                </c:pt>
                <c:pt idx="889">
                  <c:v>-1420.1574978469125</c:v>
                </c:pt>
                <c:pt idx="890">
                  <c:v>11899.600498701553</c:v>
                </c:pt>
                <c:pt idx="891">
                  <c:v>-2201.2987103998721</c:v>
                </c:pt>
                <c:pt idx="892">
                  <c:v>-1131.6108878472423</c:v>
                </c:pt>
                <c:pt idx="893">
                  <c:v>-409.86232222950821</c:v>
                </c:pt>
                <c:pt idx="894">
                  <c:v>-2036.6236957021401</c:v>
                </c:pt>
                <c:pt idx="895">
                  <c:v>-1210.3716650364604</c:v>
                </c:pt>
                <c:pt idx="896">
                  <c:v>-1721.0577639402745</c:v>
                </c:pt>
                <c:pt idx="897">
                  <c:v>-1736.5491504450001</c:v>
                </c:pt>
                <c:pt idx="898">
                  <c:v>-2015.2487914865469</c:v>
                </c:pt>
                <c:pt idx="899">
                  <c:v>8966.7462472985262</c:v>
                </c:pt>
                <c:pt idx="900">
                  <c:v>-1461.1398728365275</c:v>
                </c:pt>
                <c:pt idx="901">
                  <c:v>-1254.662543051556</c:v>
                </c:pt>
                <c:pt idx="902">
                  <c:v>16472.886445255892</c:v>
                </c:pt>
                <c:pt idx="903">
                  <c:v>-1243.6731710736094</c:v>
                </c:pt>
                <c:pt idx="904">
                  <c:v>-1307.497097193942</c:v>
                </c:pt>
                <c:pt idx="905">
                  <c:v>-1337.6637324864241</c:v>
                </c:pt>
                <c:pt idx="906">
                  <c:v>-106.52817836742543</c:v>
                </c:pt>
                <c:pt idx="907">
                  <c:v>-2198.6814128716615</c:v>
                </c:pt>
                <c:pt idx="908">
                  <c:v>-1108.9630843276773</c:v>
                </c:pt>
                <c:pt idx="909">
                  <c:v>-1721.2524898383181</c:v>
                </c:pt>
                <c:pt idx="910">
                  <c:v>-2016.7386664554278</c:v>
                </c:pt>
                <c:pt idx="911">
                  <c:v>-1439.1871959352875</c:v>
                </c:pt>
                <c:pt idx="912">
                  <c:v>-2399.4187292783972</c:v>
                </c:pt>
                <c:pt idx="913">
                  <c:v>-2012.2866325711893</c:v>
                </c:pt>
                <c:pt idx="914">
                  <c:v>-1426.4494897224095</c:v>
                </c:pt>
                <c:pt idx="915">
                  <c:v>-1125.6019475652229</c:v>
                </c:pt>
                <c:pt idx="916">
                  <c:v>-1884.6926624742709</c:v>
                </c:pt>
                <c:pt idx="917">
                  <c:v>-1627.2302280127451</c:v>
                </c:pt>
                <c:pt idx="918">
                  <c:v>-1911.824267927117</c:v>
                </c:pt>
                <c:pt idx="919">
                  <c:v>-2358.416395646309</c:v>
                </c:pt>
                <c:pt idx="920">
                  <c:v>-1765.7334082394818</c:v>
                </c:pt>
                <c:pt idx="921">
                  <c:v>1612.0764109615011</c:v>
                </c:pt>
                <c:pt idx="922">
                  <c:v>-1789.9561871684386</c:v>
                </c:pt>
                <c:pt idx="923">
                  <c:v>-1297.0681102322706</c:v>
                </c:pt>
                <c:pt idx="924">
                  <c:v>-1918.0276086089543</c:v>
                </c:pt>
                <c:pt idx="925">
                  <c:v>-2629.008992793435</c:v>
                </c:pt>
                <c:pt idx="926">
                  <c:v>-2020.7316278386415</c:v>
                </c:pt>
                <c:pt idx="927">
                  <c:v>-924.36760947525545</c:v>
                </c:pt>
                <c:pt idx="928">
                  <c:v>-1536.8089047022404</c:v>
                </c:pt>
                <c:pt idx="929">
                  <c:v>17366.473931808097</c:v>
                </c:pt>
                <c:pt idx="930">
                  <c:v>2302.9049128961269</c:v>
                </c:pt>
                <c:pt idx="931">
                  <c:v>-1393.8418061085699</c:v>
                </c:pt>
                <c:pt idx="932">
                  <c:v>-1448.179625347595</c:v>
                </c:pt>
                <c:pt idx="933">
                  <c:v>-1539.1391006819408</c:v>
                </c:pt>
                <c:pt idx="934">
                  <c:v>-1386.3138023966458</c:v>
                </c:pt>
                <c:pt idx="935">
                  <c:v>-1154.5792757087302</c:v>
                </c:pt>
                <c:pt idx="936">
                  <c:v>-1202.9084494301405</c:v>
                </c:pt>
                <c:pt idx="937">
                  <c:v>-1702.1861013594162</c:v>
                </c:pt>
                <c:pt idx="938">
                  <c:v>-1687.21749303457</c:v>
                </c:pt>
                <c:pt idx="939">
                  <c:v>-2038.1614372726344</c:v>
                </c:pt>
                <c:pt idx="940">
                  <c:v>8816.4787313259767</c:v>
                </c:pt>
                <c:pt idx="941">
                  <c:v>-1526.2064181933183</c:v>
                </c:pt>
                <c:pt idx="942">
                  <c:v>-1717.2595284551062</c:v>
                </c:pt>
                <c:pt idx="943">
                  <c:v>4681.9791013326576</c:v>
                </c:pt>
                <c:pt idx="944">
                  <c:v>-1349.1700480015925</c:v>
                </c:pt>
                <c:pt idx="945">
                  <c:v>-1577.6682514030808</c:v>
                </c:pt>
                <c:pt idx="946">
                  <c:v>-1910.6531778771987</c:v>
                </c:pt>
                <c:pt idx="947">
                  <c:v>-1456.0763790842509</c:v>
                </c:pt>
                <c:pt idx="948">
                  <c:v>-2817.8519095170159</c:v>
                </c:pt>
                <c:pt idx="949">
                  <c:v>-1879.0594508428258</c:v>
                </c:pt>
                <c:pt idx="950">
                  <c:v>16167.519670321337</c:v>
                </c:pt>
                <c:pt idx="951">
                  <c:v>-1102.5015770437603</c:v>
                </c:pt>
                <c:pt idx="952">
                  <c:v>-2365.2480306051075</c:v>
                </c:pt>
                <c:pt idx="953">
                  <c:v>-1705.8665751756962</c:v>
                </c:pt>
                <c:pt idx="954">
                  <c:v>-978.3082677581051</c:v>
                </c:pt>
                <c:pt idx="955">
                  <c:v>21428.410624862176</c:v>
                </c:pt>
                <c:pt idx="956">
                  <c:v>-1918.9885961945292</c:v>
                </c:pt>
                <c:pt idx="957">
                  <c:v>-1363.4724704907189</c:v>
                </c:pt>
                <c:pt idx="958">
                  <c:v>-1012.9389061056172</c:v>
                </c:pt>
                <c:pt idx="959">
                  <c:v>-672.1871612981522</c:v>
                </c:pt>
                <c:pt idx="960">
                  <c:v>-1047.1733609584098</c:v>
                </c:pt>
                <c:pt idx="961">
                  <c:v>1776.4361559644822</c:v>
                </c:pt>
                <c:pt idx="962">
                  <c:v>-796.77392518749002</c:v>
                </c:pt>
                <c:pt idx="963">
                  <c:v>-1244.0658983318367</c:v>
                </c:pt>
                <c:pt idx="964">
                  <c:v>16525.069195629174</c:v>
                </c:pt>
                <c:pt idx="965">
                  <c:v>8584.9932079936043</c:v>
                </c:pt>
                <c:pt idx="966">
                  <c:v>-1303.7007182327652</c:v>
                </c:pt>
                <c:pt idx="967">
                  <c:v>-1143.5353037706891</c:v>
                </c:pt>
                <c:pt idx="968">
                  <c:v>16820.080517549359</c:v>
                </c:pt>
                <c:pt idx="969">
                  <c:v>-1724.8783469795926</c:v>
                </c:pt>
                <c:pt idx="970">
                  <c:v>-1797.5835101521716</c:v>
                </c:pt>
                <c:pt idx="971">
                  <c:v>-1124.666694626284</c:v>
                </c:pt>
                <c:pt idx="972">
                  <c:v>2049.3559359925348</c:v>
                </c:pt>
                <c:pt idx="973">
                  <c:v>3265.6564177726887</c:v>
                </c:pt>
                <c:pt idx="974">
                  <c:v>-1884.8235532486201</c:v>
                </c:pt>
                <c:pt idx="975">
                  <c:v>-1740.0971208603751</c:v>
                </c:pt>
                <c:pt idx="976">
                  <c:v>-1422.8730570569969</c:v>
                </c:pt>
                <c:pt idx="977">
                  <c:v>-1326.1663933008131</c:v>
                </c:pt>
                <c:pt idx="978">
                  <c:v>-916.34678033390355</c:v>
                </c:pt>
                <c:pt idx="979">
                  <c:v>-1403.3730751174608</c:v>
                </c:pt>
                <c:pt idx="980">
                  <c:v>-1878.4348150354781</c:v>
                </c:pt>
                <c:pt idx="981">
                  <c:v>-1260.2213554560531</c:v>
                </c:pt>
                <c:pt idx="982">
                  <c:v>318.08167394128941</c:v>
                </c:pt>
                <c:pt idx="983">
                  <c:v>-1323.7188121323779</c:v>
                </c:pt>
                <c:pt idx="984">
                  <c:v>-1660.6278186511954</c:v>
                </c:pt>
                <c:pt idx="985">
                  <c:v>-981.90680197777147</c:v>
                </c:pt>
                <c:pt idx="986">
                  <c:v>-1071.6634296888024</c:v>
                </c:pt>
                <c:pt idx="987">
                  <c:v>-1015.0179414008476</c:v>
                </c:pt>
                <c:pt idx="988">
                  <c:v>-1198.5674774198492</c:v>
                </c:pt>
                <c:pt idx="989">
                  <c:v>-1441.7187677712063</c:v>
                </c:pt>
                <c:pt idx="990">
                  <c:v>-1124.1320381086371</c:v>
                </c:pt>
                <c:pt idx="991">
                  <c:v>-1806.6661874272099</c:v>
                </c:pt>
                <c:pt idx="992">
                  <c:v>-1329.807250450305</c:v>
                </c:pt>
                <c:pt idx="993">
                  <c:v>-1447.752933959011</c:v>
                </c:pt>
                <c:pt idx="994">
                  <c:v>-992.79707616529868</c:v>
                </c:pt>
                <c:pt idx="995">
                  <c:v>-1326.4447566539141</c:v>
                </c:pt>
                <c:pt idx="996">
                  <c:v>-1070.7713320329058</c:v>
                </c:pt>
                <c:pt idx="997">
                  <c:v>-1286.8243321893528</c:v>
                </c:pt>
                <c:pt idx="998">
                  <c:v>-1331.592149454113</c:v>
                </c:pt>
                <c:pt idx="999">
                  <c:v>-1424.7890928125887</c:v>
                </c:pt>
                <c:pt idx="1000">
                  <c:v>-1888.4637434234414</c:v>
                </c:pt>
                <c:pt idx="1001">
                  <c:v>-1431.3655454762543</c:v>
                </c:pt>
                <c:pt idx="1002">
                  <c:v>-1188.8125105036979</c:v>
                </c:pt>
                <c:pt idx="1003">
                  <c:v>-1579.4519246422624</c:v>
                </c:pt>
                <c:pt idx="1004">
                  <c:v>-1268.1767992319092</c:v>
                </c:pt>
                <c:pt idx="1005">
                  <c:v>-1881.6288340560732</c:v>
                </c:pt>
                <c:pt idx="1006">
                  <c:v>-1572.4415566850294</c:v>
                </c:pt>
                <c:pt idx="1007">
                  <c:v>-1613.9235299362554</c:v>
                </c:pt>
                <c:pt idx="1008">
                  <c:v>-1910.4665496115899</c:v>
                </c:pt>
                <c:pt idx="1009">
                  <c:v>-1489.5466512266285</c:v>
                </c:pt>
                <c:pt idx="1010">
                  <c:v>-1570.9274906527753</c:v>
                </c:pt>
                <c:pt idx="1011">
                  <c:v>-1426.4900092690968</c:v>
                </c:pt>
                <c:pt idx="1012">
                  <c:v>-2257.2355197730576</c:v>
                </c:pt>
                <c:pt idx="1013">
                  <c:v>-922.33510009326164</c:v>
                </c:pt>
                <c:pt idx="1014">
                  <c:v>-1431.9764233023727</c:v>
                </c:pt>
                <c:pt idx="1015">
                  <c:v>-1628.4024590328108</c:v>
                </c:pt>
                <c:pt idx="1016">
                  <c:v>-1455.3149968859479</c:v>
                </c:pt>
                <c:pt idx="1017">
                  <c:v>-1470.2851770429825</c:v>
                </c:pt>
                <c:pt idx="1018">
                  <c:v>1159.4484675287149</c:v>
                </c:pt>
                <c:pt idx="1019">
                  <c:v>-1068.1582771176945</c:v>
                </c:pt>
                <c:pt idx="1020">
                  <c:v>18133.979461920684</c:v>
                </c:pt>
                <c:pt idx="1021">
                  <c:v>-1879.2334073121212</c:v>
                </c:pt>
                <c:pt idx="1022">
                  <c:v>-1008.4166721086258</c:v>
                </c:pt>
                <c:pt idx="1023">
                  <c:v>-1730.4684929160926</c:v>
                </c:pt>
                <c:pt idx="1024">
                  <c:v>-1451.9038176462991</c:v>
                </c:pt>
                <c:pt idx="1025">
                  <c:v>-1362.5505345497295</c:v>
                </c:pt>
                <c:pt idx="1026">
                  <c:v>-1252.2713137374703</c:v>
                </c:pt>
                <c:pt idx="1027">
                  <c:v>-1865.657338609195</c:v>
                </c:pt>
                <c:pt idx="1028">
                  <c:v>6394.0618480294179</c:v>
                </c:pt>
                <c:pt idx="1029">
                  <c:v>-1053.5916429673653</c:v>
                </c:pt>
                <c:pt idx="1030">
                  <c:v>-1785.6046260025323</c:v>
                </c:pt>
                <c:pt idx="1031">
                  <c:v>-1597.9129987176457</c:v>
                </c:pt>
                <c:pt idx="1032">
                  <c:v>-1633.1090636506206</c:v>
                </c:pt>
                <c:pt idx="1033">
                  <c:v>-1038.729672790012</c:v>
                </c:pt>
                <c:pt idx="1034">
                  <c:v>-171.22999201998391</c:v>
                </c:pt>
                <c:pt idx="1035">
                  <c:v>-1570.8313252852658</c:v>
                </c:pt>
                <c:pt idx="1036">
                  <c:v>-52.832807778670031</c:v>
                </c:pt>
                <c:pt idx="1037">
                  <c:v>-1468.7162866282513</c:v>
                </c:pt>
                <c:pt idx="1038">
                  <c:v>-1411.0329081890459</c:v>
                </c:pt>
                <c:pt idx="1039">
                  <c:v>21233.857818948105</c:v>
                </c:pt>
                <c:pt idx="1040">
                  <c:v>-1819.3389865639163</c:v>
                </c:pt>
                <c:pt idx="1041">
                  <c:v>-1136.3407967111161</c:v>
                </c:pt>
                <c:pt idx="1042">
                  <c:v>-1445.1788300535179</c:v>
                </c:pt>
                <c:pt idx="1043">
                  <c:v>4047.9863877642347</c:v>
                </c:pt>
                <c:pt idx="1044">
                  <c:v>3506.9787131591293</c:v>
                </c:pt>
                <c:pt idx="1045">
                  <c:v>-1388.8524403636652</c:v>
                </c:pt>
                <c:pt idx="1046">
                  <c:v>4244.2453954692464</c:v>
                </c:pt>
                <c:pt idx="1047">
                  <c:v>-1525.0086003436722</c:v>
                </c:pt>
                <c:pt idx="1048">
                  <c:v>-1184.4684456438335</c:v>
                </c:pt>
                <c:pt idx="1049">
                  <c:v>-1838.2162651186436</c:v>
                </c:pt>
                <c:pt idx="1050">
                  <c:v>-1148.7924066472951</c:v>
                </c:pt>
                <c:pt idx="1051">
                  <c:v>-1168.1074778100447</c:v>
                </c:pt>
                <c:pt idx="1052">
                  <c:v>-1685.469338523817</c:v>
                </c:pt>
                <c:pt idx="1053">
                  <c:v>-1682.8173029205109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100-4E13-89AA-D78A143C5C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7138416"/>
        <c:axId val="1517138896"/>
      </c:scatterChart>
      <c:valAx>
        <c:axId val="15171384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age2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17138896"/>
        <c:crosses val="autoZero"/>
        <c:crossBetween val="midCat"/>
      </c:valAx>
      <c:valAx>
        <c:axId val="1517138896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Residuals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171384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bmi  Residual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8100">
              <a:noFill/>
            </a:ln>
          </c:spPr>
          <c:xVal>
            <c:numRef>
              <c:f>Model!$D$2:$D$1055</c:f>
              <c:numCache>
                <c:formatCode>General</c:formatCode>
                <c:ptCount val="1054"/>
                <c:pt idx="0">
                  <c:v>25.74</c:v>
                </c:pt>
                <c:pt idx="1">
                  <c:v>34.4</c:v>
                </c:pt>
                <c:pt idx="2">
                  <c:v>39.82</c:v>
                </c:pt>
                <c:pt idx="3">
                  <c:v>40.299999999999997</c:v>
                </c:pt>
                <c:pt idx="4">
                  <c:v>36.005000000000003</c:v>
                </c:pt>
                <c:pt idx="5">
                  <c:v>34.1</c:v>
                </c:pt>
                <c:pt idx="6">
                  <c:v>26.315000000000001</c:v>
                </c:pt>
                <c:pt idx="7">
                  <c:v>26.6</c:v>
                </c:pt>
                <c:pt idx="8">
                  <c:v>35.625</c:v>
                </c:pt>
                <c:pt idx="9">
                  <c:v>28.9</c:v>
                </c:pt>
                <c:pt idx="10">
                  <c:v>36.19</c:v>
                </c:pt>
                <c:pt idx="11">
                  <c:v>35.53</c:v>
                </c:pt>
                <c:pt idx="12">
                  <c:v>38.284999999999997</c:v>
                </c:pt>
                <c:pt idx="13">
                  <c:v>31.6</c:v>
                </c:pt>
                <c:pt idx="14">
                  <c:v>30.114999999999998</c:v>
                </c:pt>
                <c:pt idx="15">
                  <c:v>27.94</c:v>
                </c:pt>
                <c:pt idx="16">
                  <c:v>30.8</c:v>
                </c:pt>
                <c:pt idx="17">
                  <c:v>49.06</c:v>
                </c:pt>
                <c:pt idx="18">
                  <c:v>27.17</c:v>
                </c:pt>
                <c:pt idx="19">
                  <c:v>28.785</c:v>
                </c:pt>
                <c:pt idx="20">
                  <c:v>28.785</c:v>
                </c:pt>
                <c:pt idx="21">
                  <c:v>28.05</c:v>
                </c:pt>
                <c:pt idx="22">
                  <c:v>34.1</c:v>
                </c:pt>
                <c:pt idx="23">
                  <c:v>36</c:v>
                </c:pt>
                <c:pt idx="24">
                  <c:v>41.47</c:v>
                </c:pt>
                <c:pt idx="25">
                  <c:v>30.3</c:v>
                </c:pt>
                <c:pt idx="26">
                  <c:v>38.28</c:v>
                </c:pt>
                <c:pt idx="27">
                  <c:v>26.2</c:v>
                </c:pt>
                <c:pt idx="28">
                  <c:v>32.799999999999997</c:v>
                </c:pt>
                <c:pt idx="29">
                  <c:v>39.33</c:v>
                </c:pt>
                <c:pt idx="30">
                  <c:v>26.4</c:v>
                </c:pt>
                <c:pt idx="31">
                  <c:v>38.06</c:v>
                </c:pt>
                <c:pt idx="32">
                  <c:v>41.91</c:v>
                </c:pt>
                <c:pt idx="33">
                  <c:v>26.73</c:v>
                </c:pt>
                <c:pt idx="34">
                  <c:v>38.06</c:v>
                </c:pt>
                <c:pt idx="35">
                  <c:v>35.86</c:v>
                </c:pt>
                <c:pt idx="36">
                  <c:v>40.15</c:v>
                </c:pt>
                <c:pt idx="37">
                  <c:v>25.2</c:v>
                </c:pt>
                <c:pt idx="38">
                  <c:v>33.4</c:v>
                </c:pt>
                <c:pt idx="39">
                  <c:v>28.82</c:v>
                </c:pt>
                <c:pt idx="40">
                  <c:v>34.865000000000002</c:v>
                </c:pt>
                <c:pt idx="41">
                  <c:v>26.6</c:v>
                </c:pt>
                <c:pt idx="42">
                  <c:v>35.86</c:v>
                </c:pt>
                <c:pt idx="43">
                  <c:v>33.25</c:v>
                </c:pt>
                <c:pt idx="44">
                  <c:v>32.774999999999999</c:v>
                </c:pt>
                <c:pt idx="45">
                  <c:v>40.945</c:v>
                </c:pt>
                <c:pt idx="46">
                  <c:v>27.2</c:v>
                </c:pt>
                <c:pt idx="47">
                  <c:v>28.785</c:v>
                </c:pt>
                <c:pt idx="48">
                  <c:v>34.5</c:v>
                </c:pt>
                <c:pt idx="49">
                  <c:v>25.74</c:v>
                </c:pt>
                <c:pt idx="50">
                  <c:v>27.6</c:v>
                </c:pt>
                <c:pt idx="51">
                  <c:v>27.55</c:v>
                </c:pt>
                <c:pt idx="52">
                  <c:v>36.765000000000001</c:v>
                </c:pt>
                <c:pt idx="53">
                  <c:v>27.7</c:v>
                </c:pt>
                <c:pt idx="54">
                  <c:v>35.244999999999997</c:v>
                </c:pt>
                <c:pt idx="55">
                  <c:v>38.28</c:v>
                </c:pt>
                <c:pt idx="56">
                  <c:v>27.6</c:v>
                </c:pt>
                <c:pt idx="57">
                  <c:v>41.91</c:v>
                </c:pt>
                <c:pt idx="58">
                  <c:v>33.33</c:v>
                </c:pt>
                <c:pt idx="59">
                  <c:v>33</c:v>
                </c:pt>
                <c:pt idx="60">
                  <c:v>39.049999999999997</c:v>
                </c:pt>
                <c:pt idx="61">
                  <c:v>31.02</c:v>
                </c:pt>
                <c:pt idx="62">
                  <c:v>34.1</c:v>
                </c:pt>
                <c:pt idx="63">
                  <c:v>30.59</c:v>
                </c:pt>
                <c:pt idx="64">
                  <c:v>29.164999999999999</c:v>
                </c:pt>
                <c:pt idx="65">
                  <c:v>33.1</c:v>
                </c:pt>
                <c:pt idx="66">
                  <c:v>26.9</c:v>
                </c:pt>
                <c:pt idx="67">
                  <c:v>30.5</c:v>
                </c:pt>
                <c:pt idx="68">
                  <c:v>31.73</c:v>
                </c:pt>
                <c:pt idx="69">
                  <c:v>29.45</c:v>
                </c:pt>
                <c:pt idx="70">
                  <c:v>33.1</c:v>
                </c:pt>
                <c:pt idx="71">
                  <c:v>29.6</c:v>
                </c:pt>
                <c:pt idx="72">
                  <c:v>37.4</c:v>
                </c:pt>
                <c:pt idx="73">
                  <c:v>39.6</c:v>
                </c:pt>
                <c:pt idx="74">
                  <c:v>25.934999999999999</c:v>
                </c:pt>
                <c:pt idx="75">
                  <c:v>32.67</c:v>
                </c:pt>
                <c:pt idx="76">
                  <c:v>30.114999999999998</c:v>
                </c:pt>
                <c:pt idx="77">
                  <c:v>29.8</c:v>
                </c:pt>
                <c:pt idx="78">
                  <c:v>33.344999999999999</c:v>
                </c:pt>
                <c:pt idx="79">
                  <c:v>36.85</c:v>
                </c:pt>
                <c:pt idx="80">
                  <c:v>31.35</c:v>
                </c:pt>
                <c:pt idx="81">
                  <c:v>31.065000000000001</c:v>
                </c:pt>
                <c:pt idx="82">
                  <c:v>32.9</c:v>
                </c:pt>
                <c:pt idx="83">
                  <c:v>25.08</c:v>
                </c:pt>
                <c:pt idx="84">
                  <c:v>25.08</c:v>
                </c:pt>
                <c:pt idx="85">
                  <c:v>43.4</c:v>
                </c:pt>
                <c:pt idx="86">
                  <c:v>27.93</c:v>
                </c:pt>
                <c:pt idx="87">
                  <c:v>26.03</c:v>
                </c:pt>
                <c:pt idx="88">
                  <c:v>25.27</c:v>
                </c:pt>
                <c:pt idx="89">
                  <c:v>28.7</c:v>
                </c:pt>
                <c:pt idx="90">
                  <c:v>33.659999999999997</c:v>
                </c:pt>
                <c:pt idx="91">
                  <c:v>30.4</c:v>
                </c:pt>
                <c:pt idx="92">
                  <c:v>27.36</c:v>
                </c:pt>
                <c:pt idx="93">
                  <c:v>44.22</c:v>
                </c:pt>
                <c:pt idx="94">
                  <c:v>37.729999999999997</c:v>
                </c:pt>
                <c:pt idx="95">
                  <c:v>25.46</c:v>
                </c:pt>
                <c:pt idx="96">
                  <c:v>31.73</c:v>
                </c:pt>
                <c:pt idx="97">
                  <c:v>40.479999999999997</c:v>
                </c:pt>
                <c:pt idx="98">
                  <c:v>36.299999999999997</c:v>
                </c:pt>
                <c:pt idx="99">
                  <c:v>35.435000000000002</c:v>
                </c:pt>
                <c:pt idx="100">
                  <c:v>28.93</c:v>
                </c:pt>
                <c:pt idx="101">
                  <c:v>41.325000000000003</c:v>
                </c:pt>
                <c:pt idx="102">
                  <c:v>34.21</c:v>
                </c:pt>
                <c:pt idx="103">
                  <c:v>32.68</c:v>
                </c:pt>
                <c:pt idx="104">
                  <c:v>30.5</c:v>
                </c:pt>
                <c:pt idx="105">
                  <c:v>29.1</c:v>
                </c:pt>
                <c:pt idx="106">
                  <c:v>26.84</c:v>
                </c:pt>
                <c:pt idx="107">
                  <c:v>35.909999999999997</c:v>
                </c:pt>
                <c:pt idx="108">
                  <c:v>29</c:v>
                </c:pt>
                <c:pt idx="109">
                  <c:v>40.26</c:v>
                </c:pt>
                <c:pt idx="110">
                  <c:v>39.159999999999997</c:v>
                </c:pt>
                <c:pt idx="111">
                  <c:v>25.3</c:v>
                </c:pt>
                <c:pt idx="112">
                  <c:v>34.1</c:v>
                </c:pt>
                <c:pt idx="113">
                  <c:v>25.175000000000001</c:v>
                </c:pt>
                <c:pt idx="114">
                  <c:v>33.155000000000001</c:v>
                </c:pt>
                <c:pt idx="115">
                  <c:v>37.1</c:v>
                </c:pt>
                <c:pt idx="116">
                  <c:v>29.3</c:v>
                </c:pt>
                <c:pt idx="117">
                  <c:v>35.53</c:v>
                </c:pt>
                <c:pt idx="118">
                  <c:v>38.19</c:v>
                </c:pt>
                <c:pt idx="119">
                  <c:v>33.914999999999999</c:v>
                </c:pt>
                <c:pt idx="120">
                  <c:v>28.5</c:v>
                </c:pt>
                <c:pt idx="121">
                  <c:v>32.965000000000003</c:v>
                </c:pt>
                <c:pt idx="122">
                  <c:v>31.13</c:v>
                </c:pt>
                <c:pt idx="123">
                  <c:v>33.659999999999997</c:v>
                </c:pt>
                <c:pt idx="124">
                  <c:v>31.16</c:v>
                </c:pt>
                <c:pt idx="125">
                  <c:v>29.7</c:v>
                </c:pt>
                <c:pt idx="126">
                  <c:v>31.02</c:v>
                </c:pt>
                <c:pt idx="127">
                  <c:v>41.69</c:v>
                </c:pt>
                <c:pt idx="128">
                  <c:v>27.36</c:v>
                </c:pt>
                <c:pt idx="129">
                  <c:v>44.744999999999997</c:v>
                </c:pt>
                <c:pt idx="130">
                  <c:v>27.74</c:v>
                </c:pt>
                <c:pt idx="131">
                  <c:v>28.9</c:v>
                </c:pt>
                <c:pt idx="132">
                  <c:v>40.659999999999997</c:v>
                </c:pt>
                <c:pt idx="133">
                  <c:v>37.4</c:v>
                </c:pt>
                <c:pt idx="134">
                  <c:v>35.4</c:v>
                </c:pt>
                <c:pt idx="135">
                  <c:v>40.28</c:v>
                </c:pt>
                <c:pt idx="136">
                  <c:v>26.62</c:v>
                </c:pt>
                <c:pt idx="137">
                  <c:v>39.700000000000003</c:v>
                </c:pt>
                <c:pt idx="138">
                  <c:v>36.479999999999997</c:v>
                </c:pt>
                <c:pt idx="139">
                  <c:v>41.14</c:v>
                </c:pt>
                <c:pt idx="140">
                  <c:v>36.954999999999998</c:v>
                </c:pt>
                <c:pt idx="141">
                  <c:v>41.8</c:v>
                </c:pt>
                <c:pt idx="142">
                  <c:v>33.1</c:v>
                </c:pt>
                <c:pt idx="143">
                  <c:v>35.97</c:v>
                </c:pt>
                <c:pt idx="144">
                  <c:v>26.51</c:v>
                </c:pt>
                <c:pt idx="145">
                  <c:v>31.46</c:v>
                </c:pt>
                <c:pt idx="146">
                  <c:v>31.13</c:v>
                </c:pt>
                <c:pt idx="147">
                  <c:v>33.1</c:v>
                </c:pt>
                <c:pt idx="148">
                  <c:v>31.5</c:v>
                </c:pt>
                <c:pt idx="149">
                  <c:v>31.1</c:v>
                </c:pt>
                <c:pt idx="150">
                  <c:v>29.6</c:v>
                </c:pt>
                <c:pt idx="151">
                  <c:v>28.1</c:v>
                </c:pt>
                <c:pt idx="152">
                  <c:v>25.4</c:v>
                </c:pt>
                <c:pt idx="153">
                  <c:v>37.29</c:v>
                </c:pt>
                <c:pt idx="154">
                  <c:v>36.200000000000003</c:v>
                </c:pt>
                <c:pt idx="155">
                  <c:v>39.5</c:v>
                </c:pt>
                <c:pt idx="156">
                  <c:v>32.11</c:v>
                </c:pt>
                <c:pt idx="157">
                  <c:v>44</c:v>
                </c:pt>
                <c:pt idx="158">
                  <c:v>40.26</c:v>
                </c:pt>
                <c:pt idx="159">
                  <c:v>36.85</c:v>
                </c:pt>
                <c:pt idx="160">
                  <c:v>35.1</c:v>
                </c:pt>
                <c:pt idx="161">
                  <c:v>33.99</c:v>
                </c:pt>
                <c:pt idx="162">
                  <c:v>28.2</c:v>
                </c:pt>
                <c:pt idx="163">
                  <c:v>25</c:v>
                </c:pt>
                <c:pt idx="164">
                  <c:v>33.200000000000003</c:v>
                </c:pt>
                <c:pt idx="165">
                  <c:v>39.159999999999997</c:v>
                </c:pt>
                <c:pt idx="166">
                  <c:v>35.299999999999997</c:v>
                </c:pt>
                <c:pt idx="167">
                  <c:v>27.5</c:v>
                </c:pt>
                <c:pt idx="168">
                  <c:v>29.48</c:v>
                </c:pt>
                <c:pt idx="169">
                  <c:v>40.185000000000002</c:v>
                </c:pt>
                <c:pt idx="170">
                  <c:v>39.93</c:v>
                </c:pt>
                <c:pt idx="171">
                  <c:v>25.9</c:v>
                </c:pt>
                <c:pt idx="172">
                  <c:v>40.5</c:v>
                </c:pt>
                <c:pt idx="173">
                  <c:v>35.42</c:v>
                </c:pt>
                <c:pt idx="174">
                  <c:v>29.92</c:v>
                </c:pt>
                <c:pt idx="175">
                  <c:v>34.674999999999997</c:v>
                </c:pt>
                <c:pt idx="176">
                  <c:v>36.85</c:v>
                </c:pt>
                <c:pt idx="177">
                  <c:v>25.8</c:v>
                </c:pt>
                <c:pt idx="178">
                  <c:v>29.6</c:v>
                </c:pt>
                <c:pt idx="179">
                  <c:v>27.6</c:v>
                </c:pt>
                <c:pt idx="180">
                  <c:v>37</c:v>
                </c:pt>
                <c:pt idx="181">
                  <c:v>34.6</c:v>
                </c:pt>
                <c:pt idx="182">
                  <c:v>31.6</c:v>
                </c:pt>
                <c:pt idx="183">
                  <c:v>27.93</c:v>
                </c:pt>
                <c:pt idx="184">
                  <c:v>28.88</c:v>
                </c:pt>
                <c:pt idx="185">
                  <c:v>25.8</c:v>
                </c:pt>
                <c:pt idx="186">
                  <c:v>25.08</c:v>
                </c:pt>
                <c:pt idx="187">
                  <c:v>26.41</c:v>
                </c:pt>
                <c:pt idx="188">
                  <c:v>28.9</c:v>
                </c:pt>
                <c:pt idx="189">
                  <c:v>31.79</c:v>
                </c:pt>
                <c:pt idx="190">
                  <c:v>39.49</c:v>
                </c:pt>
                <c:pt idx="191">
                  <c:v>32.01</c:v>
                </c:pt>
                <c:pt idx="192">
                  <c:v>42.655000000000001</c:v>
                </c:pt>
                <c:pt idx="193">
                  <c:v>31.445</c:v>
                </c:pt>
                <c:pt idx="194">
                  <c:v>26.03</c:v>
                </c:pt>
                <c:pt idx="195">
                  <c:v>28.975000000000001</c:v>
                </c:pt>
                <c:pt idx="196">
                  <c:v>29.83</c:v>
                </c:pt>
                <c:pt idx="197">
                  <c:v>33.770000000000003</c:v>
                </c:pt>
                <c:pt idx="198">
                  <c:v>30.875</c:v>
                </c:pt>
                <c:pt idx="199">
                  <c:v>36.08</c:v>
                </c:pt>
                <c:pt idx="200">
                  <c:v>29.8</c:v>
                </c:pt>
                <c:pt idx="201">
                  <c:v>31.24</c:v>
                </c:pt>
                <c:pt idx="202">
                  <c:v>29.9</c:v>
                </c:pt>
                <c:pt idx="203">
                  <c:v>40.28</c:v>
                </c:pt>
                <c:pt idx="204">
                  <c:v>34.1</c:v>
                </c:pt>
                <c:pt idx="205">
                  <c:v>30.305</c:v>
                </c:pt>
                <c:pt idx="206">
                  <c:v>30.59</c:v>
                </c:pt>
                <c:pt idx="207">
                  <c:v>41.1</c:v>
                </c:pt>
                <c:pt idx="208">
                  <c:v>28.215</c:v>
                </c:pt>
                <c:pt idx="209">
                  <c:v>40.369999999999997</c:v>
                </c:pt>
                <c:pt idx="210">
                  <c:v>41.91</c:v>
                </c:pt>
                <c:pt idx="211">
                  <c:v>27.1</c:v>
                </c:pt>
                <c:pt idx="212">
                  <c:v>34.865000000000002</c:v>
                </c:pt>
                <c:pt idx="213">
                  <c:v>30.3</c:v>
                </c:pt>
                <c:pt idx="214">
                  <c:v>28</c:v>
                </c:pt>
                <c:pt idx="215">
                  <c:v>33.549999999999997</c:v>
                </c:pt>
                <c:pt idx="216">
                  <c:v>39.14</c:v>
                </c:pt>
                <c:pt idx="217">
                  <c:v>25.08</c:v>
                </c:pt>
                <c:pt idx="218">
                  <c:v>25.3</c:v>
                </c:pt>
                <c:pt idx="219">
                  <c:v>34.43</c:v>
                </c:pt>
                <c:pt idx="220">
                  <c:v>30.305</c:v>
                </c:pt>
                <c:pt idx="221">
                  <c:v>33.11</c:v>
                </c:pt>
                <c:pt idx="222">
                  <c:v>33.33</c:v>
                </c:pt>
                <c:pt idx="223">
                  <c:v>27.72</c:v>
                </c:pt>
                <c:pt idx="224">
                  <c:v>33.299999999999997</c:v>
                </c:pt>
                <c:pt idx="225">
                  <c:v>30.4</c:v>
                </c:pt>
                <c:pt idx="226">
                  <c:v>33.33</c:v>
                </c:pt>
                <c:pt idx="227">
                  <c:v>25.175000000000001</c:v>
                </c:pt>
                <c:pt idx="228">
                  <c:v>26.125</c:v>
                </c:pt>
                <c:pt idx="229">
                  <c:v>27.72</c:v>
                </c:pt>
                <c:pt idx="230">
                  <c:v>53.13</c:v>
                </c:pt>
                <c:pt idx="231">
                  <c:v>38.83</c:v>
                </c:pt>
                <c:pt idx="232">
                  <c:v>33.4</c:v>
                </c:pt>
                <c:pt idx="233">
                  <c:v>36.85</c:v>
                </c:pt>
                <c:pt idx="234">
                  <c:v>28.88</c:v>
                </c:pt>
                <c:pt idx="235">
                  <c:v>25.84</c:v>
                </c:pt>
                <c:pt idx="236">
                  <c:v>28.31</c:v>
                </c:pt>
                <c:pt idx="237">
                  <c:v>34.770000000000003</c:v>
                </c:pt>
                <c:pt idx="238">
                  <c:v>34.01</c:v>
                </c:pt>
                <c:pt idx="239">
                  <c:v>27.74</c:v>
                </c:pt>
                <c:pt idx="240">
                  <c:v>26.98</c:v>
                </c:pt>
                <c:pt idx="241">
                  <c:v>28.975000000000001</c:v>
                </c:pt>
                <c:pt idx="242">
                  <c:v>25.555</c:v>
                </c:pt>
                <c:pt idx="243">
                  <c:v>25.175000000000001</c:v>
                </c:pt>
                <c:pt idx="244">
                  <c:v>33.344999999999999</c:v>
                </c:pt>
                <c:pt idx="245">
                  <c:v>28.594999999999999</c:v>
                </c:pt>
                <c:pt idx="246">
                  <c:v>26.41</c:v>
                </c:pt>
                <c:pt idx="247">
                  <c:v>30.59</c:v>
                </c:pt>
                <c:pt idx="248">
                  <c:v>32.11</c:v>
                </c:pt>
                <c:pt idx="249">
                  <c:v>30.02</c:v>
                </c:pt>
                <c:pt idx="250">
                  <c:v>27.55</c:v>
                </c:pt>
                <c:pt idx="251">
                  <c:v>26.22</c:v>
                </c:pt>
                <c:pt idx="252">
                  <c:v>27.645</c:v>
                </c:pt>
                <c:pt idx="253">
                  <c:v>31.16</c:v>
                </c:pt>
                <c:pt idx="254">
                  <c:v>27.835000000000001</c:v>
                </c:pt>
                <c:pt idx="255">
                  <c:v>37.43</c:v>
                </c:pt>
                <c:pt idx="256">
                  <c:v>32.965000000000003</c:v>
                </c:pt>
                <c:pt idx="257">
                  <c:v>35.15</c:v>
                </c:pt>
                <c:pt idx="258">
                  <c:v>25.65</c:v>
                </c:pt>
                <c:pt idx="259">
                  <c:v>29.734999999999999</c:v>
                </c:pt>
                <c:pt idx="260">
                  <c:v>25.175000000000001</c:v>
                </c:pt>
                <c:pt idx="261">
                  <c:v>35.625</c:v>
                </c:pt>
                <c:pt idx="262">
                  <c:v>30.21</c:v>
                </c:pt>
                <c:pt idx="263">
                  <c:v>35.53</c:v>
                </c:pt>
                <c:pt idx="264">
                  <c:v>30.495000000000001</c:v>
                </c:pt>
                <c:pt idx="265">
                  <c:v>30.59</c:v>
                </c:pt>
                <c:pt idx="266">
                  <c:v>31.635000000000002</c:v>
                </c:pt>
                <c:pt idx="267">
                  <c:v>28.785</c:v>
                </c:pt>
                <c:pt idx="268">
                  <c:v>26.03</c:v>
                </c:pt>
                <c:pt idx="269">
                  <c:v>40.185000000000002</c:v>
                </c:pt>
                <c:pt idx="270">
                  <c:v>30.875</c:v>
                </c:pt>
                <c:pt idx="271">
                  <c:v>28.975000000000001</c:v>
                </c:pt>
                <c:pt idx="272">
                  <c:v>37.905000000000001</c:v>
                </c:pt>
                <c:pt idx="273">
                  <c:v>28.88</c:v>
                </c:pt>
                <c:pt idx="274">
                  <c:v>36.86</c:v>
                </c:pt>
                <c:pt idx="275">
                  <c:v>35.814999999999998</c:v>
                </c:pt>
                <c:pt idx="276">
                  <c:v>25.84</c:v>
                </c:pt>
                <c:pt idx="277">
                  <c:v>34.39</c:v>
                </c:pt>
                <c:pt idx="278">
                  <c:v>31.35</c:v>
                </c:pt>
                <c:pt idx="279">
                  <c:v>32.774999999999999</c:v>
                </c:pt>
                <c:pt idx="280">
                  <c:v>28.12</c:v>
                </c:pt>
                <c:pt idx="281">
                  <c:v>30.02</c:v>
                </c:pt>
                <c:pt idx="282">
                  <c:v>35.814999999999998</c:v>
                </c:pt>
                <c:pt idx="283">
                  <c:v>31.254999999999999</c:v>
                </c:pt>
                <c:pt idx="284">
                  <c:v>26.885000000000002</c:v>
                </c:pt>
                <c:pt idx="285">
                  <c:v>25.46</c:v>
                </c:pt>
                <c:pt idx="286">
                  <c:v>38.380000000000003</c:v>
                </c:pt>
                <c:pt idx="287">
                  <c:v>27.645</c:v>
                </c:pt>
                <c:pt idx="288">
                  <c:v>31.254999999999999</c:v>
                </c:pt>
                <c:pt idx="289">
                  <c:v>31.54</c:v>
                </c:pt>
                <c:pt idx="290">
                  <c:v>29.925000000000001</c:v>
                </c:pt>
                <c:pt idx="291">
                  <c:v>25.08</c:v>
                </c:pt>
                <c:pt idx="292">
                  <c:v>33.82</c:v>
                </c:pt>
                <c:pt idx="293">
                  <c:v>31.92</c:v>
                </c:pt>
                <c:pt idx="294">
                  <c:v>36.479999999999997</c:v>
                </c:pt>
                <c:pt idx="295">
                  <c:v>29.925000000000001</c:v>
                </c:pt>
                <c:pt idx="296">
                  <c:v>36.575000000000003</c:v>
                </c:pt>
                <c:pt idx="297">
                  <c:v>32.11</c:v>
                </c:pt>
                <c:pt idx="298">
                  <c:v>31.065000000000001</c:v>
                </c:pt>
                <c:pt idx="299">
                  <c:v>28.215</c:v>
                </c:pt>
                <c:pt idx="300">
                  <c:v>34.484999999999999</c:v>
                </c:pt>
                <c:pt idx="301">
                  <c:v>29.734999999999999</c:v>
                </c:pt>
                <c:pt idx="302">
                  <c:v>26.6</c:v>
                </c:pt>
                <c:pt idx="303">
                  <c:v>33.630000000000003</c:v>
                </c:pt>
                <c:pt idx="304">
                  <c:v>28.31</c:v>
                </c:pt>
                <c:pt idx="305">
                  <c:v>28.31</c:v>
                </c:pt>
                <c:pt idx="306">
                  <c:v>38.950000000000003</c:v>
                </c:pt>
                <c:pt idx="307">
                  <c:v>28.88</c:v>
                </c:pt>
                <c:pt idx="308">
                  <c:v>28.5</c:v>
                </c:pt>
                <c:pt idx="309">
                  <c:v>26.885000000000002</c:v>
                </c:pt>
                <c:pt idx="310">
                  <c:v>26.885000000000002</c:v>
                </c:pt>
                <c:pt idx="311">
                  <c:v>32.49</c:v>
                </c:pt>
                <c:pt idx="312">
                  <c:v>30.02</c:v>
                </c:pt>
                <c:pt idx="313">
                  <c:v>27.9</c:v>
                </c:pt>
                <c:pt idx="314">
                  <c:v>35.299999999999997</c:v>
                </c:pt>
                <c:pt idx="315">
                  <c:v>35.6</c:v>
                </c:pt>
                <c:pt idx="316">
                  <c:v>39.9</c:v>
                </c:pt>
                <c:pt idx="317">
                  <c:v>34.43</c:v>
                </c:pt>
                <c:pt idx="318">
                  <c:v>35.090000000000003</c:v>
                </c:pt>
                <c:pt idx="319">
                  <c:v>28.3</c:v>
                </c:pt>
                <c:pt idx="320">
                  <c:v>25.175000000000001</c:v>
                </c:pt>
                <c:pt idx="321">
                  <c:v>35.53</c:v>
                </c:pt>
                <c:pt idx="322">
                  <c:v>36.85</c:v>
                </c:pt>
                <c:pt idx="323">
                  <c:v>37.700000000000003</c:v>
                </c:pt>
                <c:pt idx="324">
                  <c:v>36.08</c:v>
                </c:pt>
                <c:pt idx="325">
                  <c:v>34.799999999999997</c:v>
                </c:pt>
                <c:pt idx="326">
                  <c:v>27.74</c:v>
                </c:pt>
                <c:pt idx="327">
                  <c:v>31.824999999999999</c:v>
                </c:pt>
                <c:pt idx="328">
                  <c:v>27.7</c:v>
                </c:pt>
                <c:pt idx="329">
                  <c:v>31.4</c:v>
                </c:pt>
                <c:pt idx="330">
                  <c:v>30.8</c:v>
                </c:pt>
                <c:pt idx="331">
                  <c:v>40.15</c:v>
                </c:pt>
                <c:pt idx="332">
                  <c:v>30.684999999999999</c:v>
                </c:pt>
                <c:pt idx="333">
                  <c:v>33.880000000000003</c:v>
                </c:pt>
                <c:pt idx="334">
                  <c:v>35.86</c:v>
                </c:pt>
                <c:pt idx="335">
                  <c:v>33.5</c:v>
                </c:pt>
                <c:pt idx="336">
                  <c:v>30</c:v>
                </c:pt>
                <c:pt idx="337">
                  <c:v>28.5</c:v>
                </c:pt>
                <c:pt idx="338">
                  <c:v>38.06</c:v>
                </c:pt>
                <c:pt idx="339">
                  <c:v>34.4</c:v>
                </c:pt>
                <c:pt idx="340">
                  <c:v>30.25</c:v>
                </c:pt>
                <c:pt idx="341">
                  <c:v>47.41</c:v>
                </c:pt>
                <c:pt idx="342">
                  <c:v>46.2</c:v>
                </c:pt>
                <c:pt idx="343">
                  <c:v>33.11</c:v>
                </c:pt>
                <c:pt idx="344">
                  <c:v>33.534999999999997</c:v>
                </c:pt>
                <c:pt idx="345">
                  <c:v>26.41</c:v>
                </c:pt>
                <c:pt idx="346">
                  <c:v>38.06</c:v>
                </c:pt>
                <c:pt idx="347">
                  <c:v>38.39</c:v>
                </c:pt>
                <c:pt idx="348">
                  <c:v>29.15</c:v>
                </c:pt>
                <c:pt idx="349">
                  <c:v>27.83</c:v>
                </c:pt>
                <c:pt idx="350">
                  <c:v>38.17</c:v>
                </c:pt>
                <c:pt idx="351">
                  <c:v>29.81</c:v>
                </c:pt>
                <c:pt idx="352">
                  <c:v>33.11</c:v>
                </c:pt>
                <c:pt idx="353">
                  <c:v>28.975000000000001</c:v>
                </c:pt>
                <c:pt idx="354">
                  <c:v>40.92</c:v>
                </c:pt>
                <c:pt idx="355">
                  <c:v>31.73</c:v>
                </c:pt>
                <c:pt idx="356">
                  <c:v>35.200000000000003</c:v>
                </c:pt>
                <c:pt idx="357">
                  <c:v>30.684999999999999</c:v>
                </c:pt>
                <c:pt idx="358">
                  <c:v>30.9</c:v>
                </c:pt>
                <c:pt idx="359">
                  <c:v>36.19</c:v>
                </c:pt>
                <c:pt idx="360">
                  <c:v>31.4</c:v>
                </c:pt>
                <c:pt idx="361">
                  <c:v>32.799999999999997</c:v>
                </c:pt>
                <c:pt idx="362">
                  <c:v>44.88</c:v>
                </c:pt>
                <c:pt idx="363">
                  <c:v>29.81</c:v>
                </c:pt>
                <c:pt idx="364">
                  <c:v>27.3</c:v>
                </c:pt>
                <c:pt idx="365">
                  <c:v>31.065000000000001</c:v>
                </c:pt>
                <c:pt idx="366">
                  <c:v>34.9</c:v>
                </c:pt>
                <c:pt idx="367">
                  <c:v>27.8</c:v>
                </c:pt>
                <c:pt idx="368">
                  <c:v>30.2</c:v>
                </c:pt>
                <c:pt idx="369">
                  <c:v>26.695</c:v>
                </c:pt>
                <c:pt idx="370">
                  <c:v>31.92</c:v>
                </c:pt>
                <c:pt idx="371">
                  <c:v>37.619999999999997</c:v>
                </c:pt>
                <c:pt idx="372">
                  <c:v>28.024999999999999</c:v>
                </c:pt>
                <c:pt idx="373">
                  <c:v>27.94</c:v>
                </c:pt>
                <c:pt idx="374">
                  <c:v>31.35</c:v>
                </c:pt>
                <c:pt idx="375">
                  <c:v>26.84</c:v>
                </c:pt>
                <c:pt idx="376">
                  <c:v>28.12</c:v>
                </c:pt>
                <c:pt idx="377">
                  <c:v>36.765000000000001</c:v>
                </c:pt>
                <c:pt idx="378">
                  <c:v>33.799999999999997</c:v>
                </c:pt>
                <c:pt idx="379">
                  <c:v>36.384999999999998</c:v>
                </c:pt>
                <c:pt idx="380">
                  <c:v>32.774999999999999</c:v>
                </c:pt>
                <c:pt idx="381">
                  <c:v>26.695</c:v>
                </c:pt>
                <c:pt idx="382">
                  <c:v>28.38</c:v>
                </c:pt>
                <c:pt idx="383">
                  <c:v>28.31</c:v>
                </c:pt>
                <c:pt idx="384">
                  <c:v>28.3</c:v>
                </c:pt>
                <c:pt idx="385">
                  <c:v>26.07</c:v>
                </c:pt>
                <c:pt idx="386">
                  <c:v>42.13</c:v>
                </c:pt>
                <c:pt idx="387">
                  <c:v>30.21</c:v>
                </c:pt>
                <c:pt idx="388">
                  <c:v>36.630000000000003</c:v>
                </c:pt>
                <c:pt idx="389">
                  <c:v>31.13</c:v>
                </c:pt>
                <c:pt idx="390">
                  <c:v>35.75</c:v>
                </c:pt>
                <c:pt idx="391">
                  <c:v>27.6</c:v>
                </c:pt>
                <c:pt idx="392">
                  <c:v>26.125</c:v>
                </c:pt>
                <c:pt idx="393">
                  <c:v>28.024999999999999</c:v>
                </c:pt>
                <c:pt idx="394">
                  <c:v>28.93</c:v>
                </c:pt>
                <c:pt idx="395">
                  <c:v>34.200000000000003</c:v>
                </c:pt>
                <c:pt idx="396">
                  <c:v>27.835000000000001</c:v>
                </c:pt>
                <c:pt idx="397">
                  <c:v>30.8</c:v>
                </c:pt>
                <c:pt idx="398">
                  <c:v>36.08</c:v>
                </c:pt>
                <c:pt idx="399">
                  <c:v>26.03</c:v>
                </c:pt>
                <c:pt idx="400">
                  <c:v>30.495000000000001</c:v>
                </c:pt>
                <c:pt idx="401">
                  <c:v>41.14</c:v>
                </c:pt>
                <c:pt idx="402">
                  <c:v>37.07</c:v>
                </c:pt>
                <c:pt idx="403">
                  <c:v>35.75</c:v>
                </c:pt>
                <c:pt idx="404">
                  <c:v>42.75</c:v>
                </c:pt>
                <c:pt idx="405">
                  <c:v>27.36</c:v>
                </c:pt>
                <c:pt idx="406">
                  <c:v>28.49</c:v>
                </c:pt>
                <c:pt idx="407">
                  <c:v>25.555</c:v>
                </c:pt>
                <c:pt idx="408">
                  <c:v>34.6</c:v>
                </c:pt>
                <c:pt idx="409">
                  <c:v>33.630000000000003</c:v>
                </c:pt>
                <c:pt idx="410">
                  <c:v>29.925000000000001</c:v>
                </c:pt>
                <c:pt idx="411">
                  <c:v>36.299999999999997</c:v>
                </c:pt>
                <c:pt idx="412">
                  <c:v>33.630000000000003</c:v>
                </c:pt>
                <c:pt idx="413">
                  <c:v>37.43</c:v>
                </c:pt>
                <c:pt idx="414">
                  <c:v>26.6</c:v>
                </c:pt>
                <c:pt idx="415">
                  <c:v>36.195</c:v>
                </c:pt>
                <c:pt idx="416">
                  <c:v>28.88</c:v>
                </c:pt>
                <c:pt idx="417">
                  <c:v>25.27</c:v>
                </c:pt>
                <c:pt idx="418">
                  <c:v>27.55</c:v>
                </c:pt>
                <c:pt idx="419">
                  <c:v>28.594999999999999</c:v>
                </c:pt>
                <c:pt idx="420">
                  <c:v>32.68</c:v>
                </c:pt>
                <c:pt idx="421">
                  <c:v>31.16</c:v>
                </c:pt>
                <c:pt idx="422">
                  <c:v>31.35</c:v>
                </c:pt>
                <c:pt idx="423">
                  <c:v>40.564999999999998</c:v>
                </c:pt>
                <c:pt idx="424">
                  <c:v>26.22</c:v>
                </c:pt>
                <c:pt idx="425">
                  <c:v>32.395000000000003</c:v>
                </c:pt>
                <c:pt idx="426">
                  <c:v>26.41</c:v>
                </c:pt>
                <c:pt idx="427">
                  <c:v>29.545000000000002</c:v>
                </c:pt>
                <c:pt idx="428">
                  <c:v>28.405000000000001</c:v>
                </c:pt>
                <c:pt idx="429">
                  <c:v>34.770000000000003</c:v>
                </c:pt>
                <c:pt idx="430">
                  <c:v>30.114999999999998</c:v>
                </c:pt>
                <c:pt idx="431">
                  <c:v>33.82</c:v>
                </c:pt>
                <c:pt idx="432">
                  <c:v>33.630000000000003</c:v>
                </c:pt>
                <c:pt idx="433">
                  <c:v>25.555</c:v>
                </c:pt>
                <c:pt idx="434">
                  <c:v>28.31</c:v>
                </c:pt>
                <c:pt idx="435">
                  <c:v>28.405000000000001</c:v>
                </c:pt>
                <c:pt idx="436">
                  <c:v>26.79</c:v>
                </c:pt>
                <c:pt idx="437">
                  <c:v>36.67</c:v>
                </c:pt>
                <c:pt idx="438">
                  <c:v>39.615000000000002</c:v>
                </c:pt>
                <c:pt idx="439">
                  <c:v>25.364999999999998</c:v>
                </c:pt>
                <c:pt idx="440">
                  <c:v>27.645</c:v>
                </c:pt>
                <c:pt idx="441">
                  <c:v>36.954999999999998</c:v>
                </c:pt>
                <c:pt idx="442">
                  <c:v>27.835000000000001</c:v>
                </c:pt>
                <c:pt idx="443">
                  <c:v>35.814999999999998</c:v>
                </c:pt>
                <c:pt idx="444">
                  <c:v>34.58</c:v>
                </c:pt>
                <c:pt idx="445">
                  <c:v>28.31</c:v>
                </c:pt>
                <c:pt idx="446">
                  <c:v>34.104999999999997</c:v>
                </c:pt>
                <c:pt idx="447">
                  <c:v>29.355</c:v>
                </c:pt>
                <c:pt idx="448">
                  <c:v>30.875</c:v>
                </c:pt>
                <c:pt idx="449">
                  <c:v>31.254999999999999</c:v>
                </c:pt>
                <c:pt idx="450">
                  <c:v>27.645</c:v>
                </c:pt>
                <c:pt idx="451">
                  <c:v>33.914999999999999</c:v>
                </c:pt>
                <c:pt idx="452">
                  <c:v>25.745000000000001</c:v>
                </c:pt>
                <c:pt idx="453">
                  <c:v>26.315000000000001</c:v>
                </c:pt>
                <c:pt idx="454">
                  <c:v>25.934999999999999</c:v>
                </c:pt>
                <c:pt idx="455">
                  <c:v>30.78</c:v>
                </c:pt>
                <c:pt idx="456">
                  <c:v>32.4</c:v>
                </c:pt>
                <c:pt idx="457">
                  <c:v>37.049999999999997</c:v>
                </c:pt>
                <c:pt idx="458">
                  <c:v>26.885000000000002</c:v>
                </c:pt>
                <c:pt idx="459">
                  <c:v>27.5</c:v>
                </c:pt>
                <c:pt idx="460">
                  <c:v>28.4</c:v>
                </c:pt>
                <c:pt idx="461">
                  <c:v>25.46</c:v>
                </c:pt>
                <c:pt idx="462">
                  <c:v>39.6</c:v>
                </c:pt>
                <c:pt idx="463">
                  <c:v>34.799999999999997</c:v>
                </c:pt>
                <c:pt idx="464">
                  <c:v>29.2</c:v>
                </c:pt>
                <c:pt idx="465">
                  <c:v>32.200000000000003</c:v>
                </c:pt>
                <c:pt idx="466">
                  <c:v>28.88</c:v>
                </c:pt>
                <c:pt idx="467">
                  <c:v>41.23</c:v>
                </c:pt>
                <c:pt idx="468">
                  <c:v>33.700000000000003</c:v>
                </c:pt>
                <c:pt idx="469">
                  <c:v>27.5</c:v>
                </c:pt>
                <c:pt idx="470">
                  <c:v>26.8</c:v>
                </c:pt>
                <c:pt idx="471">
                  <c:v>30.2</c:v>
                </c:pt>
                <c:pt idx="472">
                  <c:v>25.84</c:v>
                </c:pt>
                <c:pt idx="473">
                  <c:v>27.454999999999998</c:v>
                </c:pt>
                <c:pt idx="474">
                  <c:v>27.645</c:v>
                </c:pt>
                <c:pt idx="475">
                  <c:v>32.395000000000003</c:v>
                </c:pt>
                <c:pt idx="476">
                  <c:v>29.64</c:v>
                </c:pt>
                <c:pt idx="477">
                  <c:v>37.335000000000001</c:v>
                </c:pt>
                <c:pt idx="478">
                  <c:v>34.104999999999997</c:v>
                </c:pt>
                <c:pt idx="479">
                  <c:v>33.344999999999999</c:v>
                </c:pt>
                <c:pt idx="480">
                  <c:v>30.5</c:v>
                </c:pt>
                <c:pt idx="481">
                  <c:v>26.4</c:v>
                </c:pt>
                <c:pt idx="482">
                  <c:v>33.155000000000001</c:v>
                </c:pt>
                <c:pt idx="483">
                  <c:v>27.265000000000001</c:v>
                </c:pt>
                <c:pt idx="484">
                  <c:v>28.7</c:v>
                </c:pt>
                <c:pt idx="485">
                  <c:v>32.11</c:v>
                </c:pt>
                <c:pt idx="486">
                  <c:v>25.8</c:v>
                </c:pt>
                <c:pt idx="487">
                  <c:v>28.024999999999999</c:v>
                </c:pt>
                <c:pt idx="488">
                  <c:v>36.86</c:v>
                </c:pt>
                <c:pt idx="489">
                  <c:v>30.2</c:v>
                </c:pt>
                <c:pt idx="490">
                  <c:v>25.46</c:v>
                </c:pt>
                <c:pt idx="491">
                  <c:v>33.25</c:v>
                </c:pt>
                <c:pt idx="492">
                  <c:v>31.4</c:v>
                </c:pt>
                <c:pt idx="493">
                  <c:v>39.700000000000003</c:v>
                </c:pt>
                <c:pt idx="494">
                  <c:v>28.7</c:v>
                </c:pt>
                <c:pt idx="495">
                  <c:v>34.799999999999997</c:v>
                </c:pt>
                <c:pt idx="496">
                  <c:v>27.265000000000001</c:v>
                </c:pt>
                <c:pt idx="497">
                  <c:v>36</c:v>
                </c:pt>
                <c:pt idx="498">
                  <c:v>32.299999999999997</c:v>
                </c:pt>
                <c:pt idx="499">
                  <c:v>29</c:v>
                </c:pt>
                <c:pt idx="500">
                  <c:v>25.84</c:v>
                </c:pt>
                <c:pt idx="501">
                  <c:v>33.700000000000003</c:v>
                </c:pt>
                <c:pt idx="502">
                  <c:v>34.200000000000003</c:v>
                </c:pt>
                <c:pt idx="503">
                  <c:v>43.7</c:v>
                </c:pt>
                <c:pt idx="504">
                  <c:v>30.1</c:v>
                </c:pt>
                <c:pt idx="505">
                  <c:v>27.1</c:v>
                </c:pt>
                <c:pt idx="506">
                  <c:v>27.5</c:v>
                </c:pt>
                <c:pt idx="507">
                  <c:v>31</c:v>
                </c:pt>
                <c:pt idx="508">
                  <c:v>35.799999999999997</c:v>
                </c:pt>
                <c:pt idx="509">
                  <c:v>27.1</c:v>
                </c:pt>
                <c:pt idx="510">
                  <c:v>25.46</c:v>
                </c:pt>
                <c:pt idx="511">
                  <c:v>30.59</c:v>
                </c:pt>
                <c:pt idx="512">
                  <c:v>25.8</c:v>
                </c:pt>
                <c:pt idx="513">
                  <c:v>27.74</c:v>
                </c:pt>
                <c:pt idx="514">
                  <c:v>35.244999999999997</c:v>
                </c:pt>
                <c:pt idx="515">
                  <c:v>29.83</c:v>
                </c:pt>
                <c:pt idx="516">
                  <c:v>25.3</c:v>
                </c:pt>
                <c:pt idx="517">
                  <c:v>31.5</c:v>
                </c:pt>
                <c:pt idx="518">
                  <c:v>30</c:v>
                </c:pt>
                <c:pt idx="519">
                  <c:v>32.395000000000003</c:v>
                </c:pt>
                <c:pt idx="520">
                  <c:v>32.799999999999997</c:v>
                </c:pt>
                <c:pt idx="521">
                  <c:v>41.325000000000003</c:v>
                </c:pt>
                <c:pt idx="522">
                  <c:v>27.36</c:v>
                </c:pt>
                <c:pt idx="523">
                  <c:v>32.395000000000003</c:v>
                </c:pt>
                <c:pt idx="524">
                  <c:v>32.299999999999997</c:v>
                </c:pt>
                <c:pt idx="525">
                  <c:v>37.1</c:v>
                </c:pt>
                <c:pt idx="526">
                  <c:v>37.1</c:v>
                </c:pt>
                <c:pt idx="527">
                  <c:v>29.9</c:v>
                </c:pt>
                <c:pt idx="528">
                  <c:v>25.9</c:v>
                </c:pt>
                <c:pt idx="529">
                  <c:v>42.9</c:v>
                </c:pt>
                <c:pt idx="530">
                  <c:v>33.770000000000003</c:v>
                </c:pt>
                <c:pt idx="531">
                  <c:v>33.44</c:v>
                </c:pt>
                <c:pt idx="532">
                  <c:v>32.01</c:v>
                </c:pt>
                <c:pt idx="533">
                  <c:v>29.59</c:v>
                </c:pt>
                <c:pt idx="534">
                  <c:v>37.619999999999997</c:v>
                </c:pt>
                <c:pt idx="535">
                  <c:v>37.729999999999997</c:v>
                </c:pt>
                <c:pt idx="536">
                  <c:v>32.229999999999997</c:v>
                </c:pt>
                <c:pt idx="537">
                  <c:v>26.73</c:v>
                </c:pt>
                <c:pt idx="538">
                  <c:v>29.92</c:v>
                </c:pt>
                <c:pt idx="539">
                  <c:v>38.06</c:v>
                </c:pt>
                <c:pt idx="540">
                  <c:v>29.37</c:v>
                </c:pt>
                <c:pt idx="541">
                  <c:v>27.72</c:v>
                </c:pt>
                <c:pt idx="542">
                  <c:v>29.92</c:v>
                </c:pt>
                <c:pt idx="543">
                  <c:v>31.46</c:v>
                </c:pt>
                <c:pt idx="544">
                  <c:v>47.52</c:v>
                </c:pt>
                <c:pt idx="545">
                  <c:v>30.03</c:v>
                </c:pt>
                <c:pt idx="546">
                  <c:v>35.64</c:v>
                </c:pt>
                <c:pt idx="547">
                  <c:v>39.159999999999997</c:v>
                </c:pt>
                <c:pt idx="548">
                  <c:v>35.31</c:v>
                </c:pt>
                <c:pt idx="549">
                  <c:v>28.05</c:v>
                </c:pt>
                <c:pt idx="550">
                  <c:v>44.77</c:v>
                </c:pt>
                <c:pt idx="551">
                  <c:v>28.27</c:v>
                </c:pt>
                <c:pt idx="552">
                  <c:v>30.69</c:v>
                </c:pt>
                <c:pt idx="553">
                  <c:v>39.6</c:v>
                </c:pt>
                <c:pt idx="554">
                  <c:v>29.81</c:v>
                </c:pt>
                <c:pt idx="555">
                  <c:v>35.200000000000003</c:v>
                </c:pt>
                <c:pt idx="556">
                  <c:v>35.97</c:v>
                </c:pt>
                <c:pt idx="557">
                  <c:v>29.26</c:v>
                </c:pt>
                <c:pt idx="558">
                  <c:v>26.18</c:v>
                </c:pt>
                <c:pt idx="559">
                  <c:v>50.38</c:v>
                </c:pt>
                <c:pt idx="560">
                  <c:v>32.229999999999997</c:v>
                </c:pt>
                <c:pt idx="561">
                  <c:v>29.48</c:v>
                </c:pt>
                <c:pt idx="562">
                  <c:v>32.340000000000003</c:v>
                </c:pt>
                <c:pt idx="563">
                  <c:v>34.21</c:v>
                </c:pt>
                <c:pt idx="564">
                  <c:v>46.53</c:v>
                </c:pt>
                <c:pt idx="565">
                  <c:v>46.09</c:v>
                </c:pt>
                <c:pt idx="566">
                  <c:v>39.49</c:v>
                </c:pt>
                <c:pt idx="567">
                  <c:v>35.200000000000003</c:v>
                </c:pt>
                <c:pt idx="568">
                  <c:v>29.15</c:v>
                </c:pt>
                <c:pt idx="569">
                  <c:v>28.27</c:v>
                </c:pt>
                <c:pt idx="570">
                  <c:v>45.32</c:v>
                </c:pt>
                <c:pt idx="571">
                  <c:v>27.94</c:v>
                </c:pt>
                <c:pt idx="572">
                  <c:v>31.9</c:v>
                </c:pt>
                <c:pt idx="573">
                  <c:v>29.59</c:v>
                </c:pt>
                <c:pt idx="574">
                  <c:v>37.07</c:v>
                </c:pt>
                <c:pt idx="575">
                  <c:v>38.83</c:v>
                </c:pt>
                <c:pt idx="576">
                  <c:v>28.05</c:v>
                </c:pt>
                <c:pt idx="577">
                  <c:v>27.61</c:v>
                </c:pt>
                <c:pt idx="578">
                  <c:v>34.32</c:v>
                </c:pt>
                <c:pt idx="579">
                  <c:v>30.03</c:v>
                </c:pt>
                <c:pt idx="580">
                  <c:v>39.1</c:v>
                </c:pt>
                <c:pt idx="581">
                  <c:v>29.7</c:v>
                </c:pt>
                <c:pt idx="582">
                  <c:v>37.1</c:v>
                </c:pt>
                <c:pt idx="583">
                  <c:v>34.700000000000003</c:v>
                </c:pt>
                <c:pt idx="584">
                  <c:v>35.9</c:v>
                </c:pt>
                <c:pt idx="585">
                  <c:v>29.8</c:v>
                </c:pt>
                <c:pt idx="586">
                  <c:v>28.9</c:v>
                </c:pt>
                <c:pt idx="587">
                  <c:v>30.9</c:v>
                </c:pt>
                <c:pt idx="588">
                  <c:v>37.1</c:v>
                </c:pt>
                <c:pt idx="589">
                  <c:v>27.5</c:v>
                </c:pt>
                <c:pt idx="590">
                  <c:v>25.6</c:v>
                </c:pt>
                <c:pt idx="591">
                  <c:v>30.2</c:v>
                </c:pt>
                <c:pt idx="592">
                  <c:v>28.7</c:v>
                </c:pt>
                <c:pt idx="593">
                  <c:v>30.2</c:v>
                </c:pt>
                <c:pt idx="594">
                  <c:v>46.7</c:v>
                </c:pt>
                <c:pt idx="595">
                  <c:v>32.6</c:v>
                </c:pt>
                <c:pt idx="596">
                  <c:v>34.799999999999997</c:v>
                </c:pt>
                <c:pt idx="597">
                  <c:v>32.9</c:v>
                </c:pt>
                <c:pt idx="598">
                  <c:v>27</c:v>
                </c:pt>
                <c:pt idx="599">
                  <c:v>26.7</c:v>
                </c:pt>
                <c:pt idx="600">
                  <c:v>29.5</c:v>
                </c:pt>
                <c:pt idx="601">
                  <c:v>35.799999999999997</c:v>
                </c:pt>
                <c:pt idx="602">
                  <c:v>31.6</c:v>
                </c:pt>
                <c:pt idx="603">
                  <c:v>34.200000000000003</c:v>
                </c:pt>
                <c:pt idx="604">
                  <c:v>45.9</c:v>
                </c:pt>
                <c:pt idx="605">
                  <c:v>32.299999999999997</c:v>
                </c:pt>
                <c:pt idx="606">
                  <c:v>35.200000000000003</c:v>
                </c:pt>
                <c:pt idx="607">
                  <c:v>25.8</c:v>
                </c:pt>
                <c:pt idx="608">
                  <c:v>34.799999999999997</c:v>
                </c:pt>
                <c:pt idx="609">
                  <c:v>33.299999999999997</c:v>
                </c:pt>
                <c:pt idx="610">
                  <c:v>29.83</c:v>
                </c:pt>
                <c:pt idx="611">
                  <c:v>32.774999999999999</c:v>
                </c:pt>
                <c:pt idx="612">
                  <c:v>36.630000000000003</c:v>
                </c:pt>
                <c:pt idx="613">
                  <c:v>30.8</c:v>
                </c:pt>
                <c:pt idx="614">
                  <c:v>38.664999999999999</c:v>
                </c:pt>
                <c:pt idx="615">
                  <c:v>33.630000000000003</c:v>
                </c:pt>
                <c:pt idx="616">
                  <c:v>31.824999999999999</c:v>
                </c:pt>
                <c:pt idx="617">
                  <c:v>37.335000000000001</c:v>
                </c:pt>
                <c:pt idx="618">
                  <c:v>34.770000000000003</c:v>
                </c:pt>
                <c:pt idx="619">
                  <c:v>30.875</c:v>
                </c:pt>
                <c:pt idx="620">
                  <c:v>29.734999999999999</c:v>
                </c:pt>
                <c:pt idx="621">
                  <c:v>27.835000000000001</c:v>
                </c:pt>
                <c:pt idx="622">
                  <c:v>32.11</c:v>
                </c:pt>
                <c:pt idx="623">
                  <c:v>28.6</c:v>
                </c:pt>
                <c:pt idx="624">
                  <c:v>28.5</c:v>
                </c:pt>
                <c:pt idx="625">
                  <c:v>25.46</c:v>
                </c:pt>
                <c:pt idx="626">
                  <c:v>38.39</c:v>
                </c:pt>
                <c:pt idx="627">
                  <c:v>37.049999999999997</c:v>
                </c:pt>
                <c:pt idx="628">
                  <c:v>26.6</c:v>
                </c:pt>
                <c:pt idx="629">
                  <c:v>31.79</c:v>
                </c:pt>
                <c:pt idx="630">
                  <c:v>48.07</c:v>
                </c:pt>
                <c:pt idx="631">
                  <c:v>37.51</c:v>
                </c:pt>
                <c:pt idx="632">
                  <c:v>33</c:v>
                </c:pt>
                <c:pt idx="633">
                  <c:v>33.344999999999999</c:v>
                </c:pt>
                <c:pt idx="634">
                  <c:v>33.06</c:v>
                </c:pt>
                <c:pt idx="635">
                  <c:v>35.72</c:v>
                </c:pt>
                <c:pt idx="636">
                  <c:v>35.75</c:v>
                </c:pt>
                <c:pt idx="637">
                  <c:v>32.299999999999997</c:v>
                </c:pt>
                <c:pt idx="638">
                  <c:v>32.015000000000001</c:v>
                </c:pt>
                <c:pt idx="639">
                  <c:v>43.34</c:v>
                </c:pt>
                <c:pt idx="640">
                  <c:v>25.364999999999998</c:v>
                </c:pt>
                <c:pt idx="641">
                  <c:v>38.380000000000003</c:v>
                </c:pt>
                <c:pt idx="642">
                  <c:v>46.53</c:v>
                </c:pt>
                <c:pt idx="643">
                  <c:v>30.14</c:v>
                </c:pt>
                <c:pt idx="644">
                  <c:v>38.094999999999999</c:v>
                </c:pt>
                <c:pt idx="645">
                  <c:v>33.82</c:v>
                </c:pt>
                <c:pt idx="646">
                  <c:v>30.495000000000001</c:v>
                </c:pt>
                <c:pt idx="647">
                  <c:v>30.59</c:v>
                </c:pt>
                <c:pt idx="648">
                  <c:v>29.7</c:v>
                </c:pt>
                <c:pt idx="649">
                  <c:v>31.79</c:v>
                </c:pt>
                <c:pt idx="650">
                  <c:v>31.73</c:v>
                </c:pt>
                <c:pt idx="651">
                  <c:v>32.119999999999997</c:v>
                </c:pt>
                <c:pt idx="652">
                  <c:v>30.59</c:v>
                </c:pt>
                <c:pt idx="653">
                  <c:v>34.295000000000002</c:v>
                </c:pt>
                <c:pt idx="654">
                  <c:v>45.43</c:v>
                </c:pt>
                <c:pt idx="655">
                  <c:v>31.13</c:v>
                </c:pt>
                <c:pt idx="656">
                  <c:v>37.524999999999999</c:v>
                </c:pt>
                <c:pt idx="657">
                  <c:v>26.98</c:v>
                </c:pt>
                <c:pt idx="658">
                  <c:v>35.31</c:v>
                </c:pt>
                <c:pt idx="659">
                  <c:v>42.68</c:v>
                </c:pt>
                <c:pt idx="660">
                  <c:v>36.299999999999997</c:v>
                </c:pt>
                <c:pt idx="661">
                  <c:v>33.155000000000001</c:v>
                </c:pt>
                <c:pt idx="662">
                  <c:v>26.41</c:v>
                </c:pt>
                <c:pt idx="663">
                  <c:v>26.125</c:v>
                </c:pt>
                <c:pt idx="664">
                  <c:v>32.299999999999997</c:v>
                </c:pt>
                <c:pt idx="665">
                  <c:v>30.684999999999999</c:v>
                </c:pt>
                <c:pt idx="666">
                  <c:v>36.67</c:v>
                </c:pt>
                <c:pt idx="667">
                  <c:v>27.645</c:v>
                </c:pt>
                <c:pt idx="668">
                  <c:v>34.58</c:v>
                </c:pt>
                <c:pt idx="669">
                  <c:v>25.175000000000001</c:v>
                </c:pt>
                <c:pt idx="670">
                  <c:v>34.200000000000003</c:v>
                </c:pt>
                <c:pt idx="671">
                  <c:v>31.92</c:v>
                </c:pt>
                <c:pt idx="672">
                  <c:v>44.22</c:v>
                </c:pt>
                <c:pt idx="673">
                  <c:v>34.43</c:v>
                </c:pt>
                <c:pt idx="674">
                  <c:v>29.81</c:v>
                </c:pt>
                <c:pt idx="675">
                  <c:v>32.299999999999997</c:v>
                </c:pt>
                <c:pt idx="676">
                  <c:v>33.534999999999997</c:v>
                </c:pt>
                <c:pt idx="677">
                  <c:v>29.355</c:v>
                </c:pt>
                <c:pt idx="678">
                  <c:v>32.11</c:v>
                </c:pt>
                <c:pt idx="679">
                  <c:v>37.18</c:v>
                </c:pt>
                <c:pt idx="680">
                  <c:v>29.734999999999999</c:v>
                </c:pt>
                <c:pt idx="681">
                  <c:v>26.18</c:v>
                </c:pt>
                <c:pt idx="682">
                  <c:v>36.765000000000001</c:v>
                </c:pt>
                <c:pt idx="683">
                  <c:v>27.835000000000001</c:v>
                </c:pt>
                <c:pt idx="684">
                  <c:v>31.73</c:v>
                </c:pt>
                <c:pt idx="685">
                  <c:v>32.68</c:v>
                </c:pt>
                <c:pt idx="686">
                  <c:v>37.29</c:v>
                </c:pt>
                <c:pt idx="687">
                  <c:v>28.88</c:v>
                </c:pt>
                <c:pt idx="688">
                  <c:v>30.495000000000001</c:v>
                </c:pt>
                <c:pt idx="689">
                  <c:v>26.22</c:v>
                </c:pt>
                <c:pt idx="690">
                  <c:v>35.86</c:v>
                </c:pt>
                <c:pt idx="691">
                  <c:v>32.340000000000003</c:v>
                </c:pt>
                <c:pt idx="692">
                  <c:v>29.26</c:v>
                </c:pt>
                <c:pt idx="693">
                  <c:v>32.774999999999999</c:v>
                </c:pt>
                <c:pt idx="694">
                  <c:v>40.375</c:v>
                </c:pt>
                <c:pt idx="695">
                  <c:v>34.1</c:v>
                </c:pt>
                <c:pt idx="696">
                  <c:v>37.29</c:v>
                </c:pt>
                <c:pt idx="697">
                  <c:v>37.18</c:v>
                </c:pt>
                <c:pt idx="698">
                  <c:v>27.83</c:v>
                </c:pt>
                <c:pt idx="699">
                  <c:v>33.344999999999999</c:v>
                </c:pt>
                <c:pt idx="700">
                  <c:v>26.79</c:v>
                </c:pt>
                <c:pt idx="701">
                  <c:v>26.315000000000001</c:v>
                </c:pt>
                <c:pt idx="702">
                  <c:v>36.299999999999997</c:v>
                </c:pt>
                <c:pt idx="703">
                  <c:v>31.68</c:v>
                </c:pt>
                <c:pt idx="704">
                  <c:v>31.3</c:v>
                </c:pt>
                <c:pt idx="705">
                  <c:v>25.3</c:v>
                </c:pt>
                <c:pt idx="706">
                  <c:v>36.67</c:v>
                </c:pt>
                <c:pt idx="707">
                  <c:v>32.200000000000003</c:v>
                </c:pt>
                <c:pt idx="708">
                  <c:v>34.21</c:v>
                </c:pt>
                <c:pt idx="709">
                  <c:v>34.200000000000003</c:v>
                </c:pt>
                <c:pt idx="710">
                  <c:v>45.54</c:v>
                </c:pt>
                <c:pt idx="711">
                  <c:v>36.479999999999997</c:v>
                </c:pt>
                <c:pt idx="712">
                  <c:v>32.9</c:v>
                </c:pt>
                <c:pt idx="713">
                  <c:v>25.84</c:v>
                </c:pt>
                <c:pt idx="714">
                  <c:v>37.799999999999997</c:v>
                </c:pt>
                <c:pt idx="715">
                  <c:v>25.6</c:v>
                </c:pt>
                <c:pt idx="716">
                  <c:v>25.3</c:v>
                </c:pt>
                <c:pt idx="717">
                  <c:v>38.06</c:v>
                </c:pt>
                <c:pt idx="718">
                  <c:v>32.774999999999999</c:v>
                </c:pt>
                <c:pt idx="719">
                  <c:v>35.299999999999997</c:v>
                </c:pt>
                <c:pt idx="720">
                  <c:v>35.5</c:v>
                </c:pt>
                <c:pt idx="721">
                  <c:v>31.79</c:v>
                </c:pt>
                <c:pt idx="722">
                  <c:v>38.94</c:v>
                </c:pt>
                <c:pt idx="723">
                  <c:v>42.9</c:v>
                </c:pt>
                <c:pt idx="724">
                  <c:v>30.2</c:v>
                </c:pt>
                <c:pt idx="725">
                  <c:v>33.33</c:v>
                </c:pt>
                <c:pt idx="726">
                  <c:v>26.7</c:v>
                </c:pt>
                <c:pt idx="727">
                  <c:v>33.4</c:v>
                </c:pt>
                <c:pt idx="728">
                  <c:v>36.96</c:v>
                </c:pt>
                <c:pt idx="729">
                  <c:v>27.645</c:v>
                </c:pt>
                <c:pt idx="730">
                  <c:v>39.4</c:v>
                </c:pt>
                <c:pt idx="731">
                  <c:v>34.700000000000003</c:v>
                </c:pt>
                <c:pt idx="732">
                  <c:v>29.83</c:v>
                </c:pt>
                <c:pt idx="733">
                  <c:v>28.69</c:v>
                </c:pt>
                <c:pt idx="734">
                  <c:v>30.495000000000001</c:v>
                </c:pt>
                <c:pt idx="735">
                  <c:v>41.895000000000003</c:v>
                </c:pt>
                <c:pt idx="736">
                  <c:v>42.35</c:v>
                </c:pt>
                <c:pt idx="737">
                  <c:v>34.39</c:v>
                </c:pt>
                <c:pt idx="738">
                  <c:v>35.97</c:v>
                </c:pt>
                <c:pt idx="739">
                  <c:v>25.1</c:v>
                </c:pt>
                <c:pt idx="740">
                  <c:v>34.104999999999997</c:v>
                </c:pt>
                <c:pt idx="741">
                  <c:v>28.31</c:v>
                </c:pt>
                <c:pt idx="742">
                  <c:v>31.35</c:v>
                </c:pt>
                <c:pt idx="743">
                  <c:v>39.049999999999997</c:v>
                </c:pt>
                <c:pt idx="744">
                  <c:v>30.78</c:v>
                </c:pt>
                <c:pt idx="745">
                  <c:v>37.049999999999997</c:v>
                </c:pt>
                <c:pt idx="746">
                  <c:v>29.7</c:v>
                </c:pt>
                <c:pt idx="747">
                  <c:v>25.9</c:v>
                </c:pt>
                <c:pt idx="748">
                  <c:v>28.215</c:v>
                </c:pt>
                <c:pt idx="749">
                  <c:v>31.02</c:v>
                </c:pt>
                <c:pt idx="750">
                  <c:v>29.8</c:v>
                </c:pt>
                <c:pt idx="751">
                  <c:v>38.39</c:v>
                </c:pt>
                <c:pt idx="752">
                  <c:v>25.85</c:v>
                </c:pt>
                <c:pt idx="753">
                  <c:v>36.86</c:v>
                </c:pt>
                <c:pt idx="754">
                  <c:v>32.56</c:v>
                </c:pt>
                <c:pt idx="755">
                  <c:v>35.625</c:v>
                </c:pt>
                <c:pt idx="756">
                  <c:v>27.28</c:v>
                </c:pt>
                <c:pt idx="757">
                  <c:v>30.875</c:v>
                </c:pt>
                <c:pt idx="758">
                  <c:v>33</c:v>
                </c:pt>
                <c:pt idx="759">
                  <c:v>27.72</c:v>
                </c:pt>
                <c:pt idx="760">
                  <c:v>31.9</c:v>
                </c:pt>
                <c:pt idx="761">
                  <c:v>38.83</c:v>
                </c:pt>
                <c:pt idx="762">
                  <c:v>27.83</c:v>
                </c:pt>
                <c:pt idx="763">
                  <c:v>27.83</c:v>
                </c:pt>
                <c:pt idx="764">
                  <c:v>43.89</c:v>
                </c:pt>
                <c:pt idx="765">
                  <c:v>33</c:v>
                </c:pt>
                <c:pt idx="766">
                  <c:v>36.630000000000003</c:v>
                </c:pt>
                <c:pt idx="767">
                  <c:v>39.049999999999997</c:v>
                </c:pt>
                <c:pt idx="768">
                  <c:v>46.53</c:v>
                </c:pt>
                <c:pt idx="769">
                  <c:v>40.81</c:v>
                </c:pt>
                <c:pt idx="770">
                  <c:v>33.33</c:v>
                </c:pt>
                <c:pt idx="771">
                  <c:v>34.32</c:v>
                </c:pt>
                <c:pt idx="772">
                  <c:v>28.16</c:v>
                </c:pt>
                <c:pt idx="773">
                  <c:v>27.74</c:v>
                </c:pt>
                <c:pt idx="774">
                  <c:v>32.965000000000003</c:v>
                </c:pt>
                <c:pt idx="775">
                  <c:v>28.69</c:v>
                </c:pt>
                <c:pt idx="776">
                  <c:v>27.36</c:v>
                </c:pt>
                <c:pt idx="777">
                  <c:v>28.1</c:v>
                </c:pt>
                <c:pt idx="778">
                  <c:v>30.8</c:v>
                </c:pt>
                <c:pt idx="779">
                  <c:v>32.204999999999998</c:v>
                </c:pt>
                <c:pt idx="780">
                  <c:v>33.914999999999999</c:v>
                </c:pt>
                <c:pt idx="781">
                  <c:v>37.145000000000003</c:v>
                </c:pt>
                <c:pt idx="782">
                  <c:v>33.155000000000001</c:v>
                </c:pt>
                <c:pt idx="783">
                  <c:v>30.9</c:v>
                </c:pt>
                <c:pt idx="784">
                  <c:v>30.8</c:v>
                </c:pt>
                <c:pt idx="785">
                  <c:v>25.364999999999998</c:v>
                </c:pt>
                <c:pt idx="786">
                  <c:v>26.8</c:v>
                </c:pt>
                <c:pt idx="787">
                  <c:v>27.55</c:v>
                </c:pt>
                <c:pt idx="788">
                  <c:v>32.299999999999997</c:v>
                </c:pt>
                <c:pt idx="789">
                  <c:v>30.4</c:v>
                </c:pt>
                <c:pt idx="790">
                  <c:v>30.114999999999998</c:v>
                </c:pt>
                <c:pt idx="791">
                  <c:v>30.21</c:v>
                </c:pt>
                <c:pt idx="792">
                  <c:v>34.4</c:v>
                </c:pt>
                <c:pt idx="793">
                  <c:v>32.299999999999997</c:v>
                </c:pt>
                <c:pt idx="794">
                  <c:v>30.4</c:v>
                </c:pt>
                <c:pt idx="795">
                  <c:v>28.9</c:v>
                </c:pt>
                <c:pt idx="796">
                  <c:v>41.325000000000003</c:v>
                </c:pt>
                <c:pt idx="797">
                  <c:v>30.875</c:v>
                </c:pt>
                <c:pt idx="798">
                  <c:v>38</c:v>
                </c:pt>
                <c:pt idx="799">
                  <c:v>28.88</c:v>
                </c:pt>
                <c:pt idx="800">
                  <c:v>34.96</c:v>
                </c:pt>
                <c:pt idx="801">
                  <c:v>30.78</c:v>
                </c:pt>
                <c:pt idx="802">
                  <c:v>28.69</c:v>
                </c:pt>
                <c:pt idx="803">
                  <c:v>30.1</c:v>
                </c:pt>
                <c:pt idx="804">
                  <c:v>42.94</c:v>
                </c:pt>
                <c:pt idx="805">
                  <c:v>37.1</c:v>
                </c:pt>
                <c:pt idx="806">
                  <c:v>34.799999999999997</c:v>
                </c:pt>
                <c:pt idx="807">
                  <c:v>27.265000000000001</c:v>
                </c:pt>
                <c:pt idx="808">
                  <c:v>32.585000000000001</c:v>
                </c:pt>
                <c:pt idx="809">
                  <c:v>26.695</c:v>
                </c:pt>
                <c:pt idx="810">
                  <c:v>39.994999999999997</c:v>
                </c:pt>
                <c:pt idx="811">
                  <c:v>36.29</c:v>
                </c:pt>
                <c:pt idx="812">
                  <c:v>28.594999999999999</c:v>
                </c:pt>
                <c:pt idx="813">
                  <c:v>32.700000000000003</c:v>
                </c:pt>
                <c:pt idx="814">
                  <c:v>28.6</c:v>
                </c:pt>
                <c:pt idx="815">
                  <c:v>26.315000000000001</c:v>
                </c:pt>
                <c:pt idx="816">
                  <c:v>28.12</c:v>
                </c:pt>
                <c:pt idx="817">
                  <c:v>32.6</c:v>
                </c:pt>
                <c:pt idx="818">
                  <c:v>32.774999999999999</c:v>
                </c:pt>
                <c:pt idx="819">
                  <c:v>27.93</c:v>
                </c:pt>
                <c:pt idx="820">
                  <c:v>25.7</c:v>
                </c:pt>
                <c:pt idx="821">
                  <c:v>37.715000000000003</c:v>
                </c:pt>
                <c:pt idx="822">
                  <c:v>27.5</c:v>
                </c:pt>
                <c:pt idx="823">
                  <c:v>25.745000000000001</c:v>
                </c:pt>
                <c:pt idx="824">
                  <c:v>31.065000000000001</c:v>
                </c:pt>
                <c:pt idx="825">
                  <c:v>44.7</c:v>
                </c:pt>
                <c:pt idx="826">
                  <c:v>28.5</c:v>
                </c:pt>
                <c:pt idx="827">
                  <c:v>28.215</c:v>
                </c:pt>
                <c:pt idx="828">
                  <c:v>30.875</c:v>
                </c:pt>
                <c:pt idx="829">
                  <c:v>29.64</c:v>
                </c:pt>
                <c:pt idx="830">
                  <c:v>41.47</c:v>
                </c:pt>
                <c:pt idx="831">
                  <c:v>25.7</c:v>
                </c:pt>
                <c:pt idx="832">
                  <c:v>31.9</c:v>
                </c:pt>
                <c:pt idx="833">
                  <c:v>34.1</c:v>
                </c:pt>
                <c:pt idx="834">
                  <c:v>33.659999999999997</c:v>
                </c:pt>
                <c:pt idx="835">
                  <c:v>28.785</c:v>
                </c:pt>
                <c:pt idx="836">
                  <c:v>33.630000000000003</c:v>
                </c:pt>
                <c:pt idx="837">
                  <c:v>33.44</c:v>
                </c:pt>
                <c:pt idx="838">
                  <c:v>26.695</c:v>
                </c:pt>
                <c:pt idx="839">
                  <c:v>29.04</c:v>
                </c:pt>
                <c:pt idx="840">
                  <c:v>25.8</c:v>
                </c:pt>
                <c:pt idx="841">
                  <c:v>34.32</c:v>
                </c:pt>
                <c:pt idx="842">
                  <c:v>30.114999999999998</c:v>
                </c:pt>
                <c:pt idx="843">
                  <c:v>33.33</c:v>
                </c:pt>
                <c:pt idx="844">
                  <c:v>33.700000000000003</c:v>
                </c:pt>
                <c:pt idx="845">
                  <c:v>31.35</c:v>
                </c:pt>
                <c:pt idx="846">
                  <c:v>29.64</c:v>
                </c:pt>
                <c:pt idx="847">
                  <c:v>27.93</c:v>
                </c:pt>
                <c:pt idx="848">
                  <c:v>29.4</c:v>
                </c:pt>
                <c:pt idx="849">
                  <c:v>25.52</c:v>
                </c:pt>
                <c:pt idx="850">
                  <c:v>28.12</c:v>
                </c:pt>
                <c:pt idx="851">
                  <c:v>39.71</c:v>
                </c:pt>
                <c:pt idx="852">
                  <c:v>24.6</c:v>
                </c:pt>
                <c:pt idx="853">
                  <c:v>21.78</c:v>
                </c:pt>
                <c:pt idx="854">
                  <c:v>22.88</c:v>
                </c:pt>
                <c:pt idx="855">
                  <c:v>24.7</c:v>
                </c:pt>
                <c:pt idx="856">
                  <c:v>23.98</c:v>
                </c:pt>
                <c:pt idx="857">
                  <c:v>22.895</c:v>
                </c:pt>
                <c:pt idx="858">
                  <c:v>24.795000000000002</c:v>
                </c:pt>
                <c:pt idx="859">
                  <c:v>23.37</c:v>
                </c:pt>
                <c:pt idx="860">
                  <c:v>22.42</c:v>
                </c:pt>
                <c:pt idx="861">
                  <c:v>24.13</c:v>
                </c:pt>
                <c:pt idx="862">
                  <c:v>18.905000000000001</c:v>
                </c:pt>
                <c:pt idx="863">
                  <c:v>19.95</c:v>
                </c:pt>
                <c:pt idx="864">
                  <c:v>24.51</c:v>
                </c:pt>
                <c:pt idx="865">
                  <c:v>22.22</c:v>
                </c:pt>
                <c:pt idx="866">
                  <c:v>20.9</c:v>
                </c:pt>
                <c:pt idx="867">
                  <c:v>24.414999999999999</c:v>
                </c:pt>
                <c:pt idx="868">
                  <c:v>24.32</c:v>
                </c:pt>
                <c:pt idx="869">
                  <c:v>19.8</c:v>
                </c:pt>
                <c:pt idx="870">
                  <c:v>20.614999999999998</c:v>
                </c:pt>
                <c:pt idx="871">
                  <c:v>21.56</c:v>
                </c:pt>
                <c:pt idx="872">
                  <c:v>22.61</c:v>
                </c:pt>
                <c:pt idx="873">
                  <c:v>23.21</c:v>
                </c:pt>
                <c:pt idx="874">
                  <c:v>24.89</c:v>
                </c:pt>
                <c:pt idx="875">
                  <c:v>22.135000000000002</c:v>
                </c:pt>
                <c:pt idx="876">
                  <c:v>23.6</c:v>
                </c:pt>
                <c:pt idx="877">
                  <c:v>21.12</c:v>
                </c:pt>
                <c:pt idx="878">
                  <c:v>20.234999999999999</c:v>
                </c:pt>
                <c:pt idx="879">
                  <c:v>23.9</c:v>
                </c:pt>
                <c:pt idx="880">
                  <c:v>24.31</c:v>
                </c:pt>
                <c:pt idx="881">
                  <c:v>24.13</c:v>
                </c:pt>
                <c:pt idx="882">
                  <c:v>24.32</c:v>
                </c:pt>
                <c:pt idx="883">
                  <c:v>24.09</c:v>
                </c:pt>
                <c:pt idx="884">
                  <c:v>21.47</c:v>
                </c:pt>
                <c:pt idx="885">
                  <c:v>23.6</c:v>
                </c:pt>
                <c:pt idx="886">
                  <c:v>23.98</c:v>
                </c:pt>
                <c:pt idx="887">
                  <c:v>23.21</c:v>
                </c:pt>
                <c:pt idx="888">
                  <c:v>23.8</c:v>
                </c:pt>
                <c:pt idx="889">
                  <c:v>19.95</c:v>
                </c:pt>
                <c:pt idx="890">
                  <c:v>23.65</c:v>
                </c:pt>
                <c:pt idx="891">
                  <c:v>20.234999999999999</c:v>
                </c:pt>
                <c:pt idx="892">
                  <c:v>19.57</c:v>
                </c:pt>
                <c:pt idx="893">
                  <c:v>21.85</c:v>
                </c:pt>
                <c:pt idx="894">
                  <c:v>19</c:v>
                </c:pt>
                <c:pt idx="895">
                  <c:v>21.3</c:v>
                </c:pt>
                <c:pt idx="896">
                  <c:v>22.704999999999998</c:v>
                </c:pt>
                <c:pt idx="897">
                  <c:v>24.51</c:v>
                </c:pt>
                <c:pt idx="898">
                  <c:v>23.37</c:v>
                </c:pt>
                <c:pt idx="899">
                  <c:v>23.98</c:v>
                </c:pt>
                <c:pt idx="900">
                  <c:v>23.18</c:v>
                </c:pt>
                <c:pt idx="901">
                  <c:v>18.5</c:v>
                </c:pt>
                <c:pt idx="902">
                  <c:v>24.1</c:v>
                </c:pt>
                <c:pt idx="903">
                  <c:v>23.54</c:v>
                </c:pt>
                <c:pt idx="904">
                  <c:v>22.61</c:v>
                </c:pt>
                <c:pt idx="905">
                  <c:v>24.32</c:v>
                </c:pt>
                <c:pt idx="906">
                  <c:v>21.754999999999999</c:v>
                </c:pt>
                <c:pt idx="907">
                  <c:v>24.42</c:v>
                </c:pt>
                <c:pt idx="908">
                  <c:v>21.4</c:v>
                </c:pt>
                <c:pt idx="909">
                  <c:v>24.035</c:v>
                </c:pt>
                <c:pt idx="910">
                  <c:v>22.8</c:v>
                </c:pt>
                <c:pt idx="911">
                  <c:v>19.475000000000001</c:v>
                </c:pt>
                <c:pt idx="912">
                  <c:v>24.4</c:v>
                </c:pt>
                <c:pt idx="913">
                  <c:v>22.515000000000001</c:v>
                </c:pt>
                <c:pt idx="914">
                  <c:v>22.3</c:v>
                </c:pt>
                <c:pt idx="915">
                  <c:v>21.01</c:v>
                </c:pt>
                <c:pt idx="916">
                  <c:v>22.515000000000001</c:v>
                </c:pt>
                <c:pt idx="917">
                  <c:v>23.844999999999999</c:v>
                </c:pt>
                <c:pt idx="918">
                  <c:v>23.75</c:v>
                </c:pt>
                <c:pt idx="919">
                  <c:v>23.844999999999999</c:v>
                </c:pt>
                <c:pt idx="920">
                  <c:v>24.3</c:v>
                </c:pt>
                <c:pt idx="921">
                  <c:v>20.045000000000002</c:v>
                </c:pt>
                <c:pt idx="922">
                  <c:v>23.4</c:v>
                </c:pt>
                <c:pt idx="923">
                  <c:v>20.100000000000001</c:v>
                </c:pt>
                <c:pt idx="924">
                  <c:v>24.225000000000001</c:v>
                </c:pt>
                <c:pt idx="925">
                  <c:v>24.795000000000002</c:v>
                </c:pt>
                <c:pt idx="926">
                  <c:v>23.274999999999999</c:v>
                </c:pt>
                <c:pt idx="927">
                  <c:v>22.99</c:v>
                </c:pt>
                <c:pt idx="928">
                  <c:v>19.190000000000001</c:v>
                </c:pt>
                <c:pt idx="929">
                  <c:v>24.984999999999999</c:v>
                </c:pt>
                <c:pt idx="930">
                  <c:v>20.13</c:v>
                </c:pt>
                <c:pt idx="931">
                  <c:v>23.32</c:v>
                </c:pt>
                <c:pt idx="932">
                  <c:v>23.655000000000001</c:v>
                </c:pt>
                <c:pt idx="933">
                  <c:v>22.515000000000001</c:v>
                </c:pt>
                <c:pt idx="934">
                  <c:v>21.66</c:v>
                </c:pt>
                <c:pt idx="935">
                  <c:v>19.95</c:v>
                </c:pt>
                <c:pt idx="936">
                  <c:v>20.350000000000001</c:v>
                </c:pt>
                <c:pt idx="937">
                  <c:v>19.95</c:v>
                </c:pt>
                <c:pt idx="938">
                  <c:v>23.87</c:v>
                </c:pt>
                <c:pt idx="939">
                  <c:v>22.135000000000002</c:v>
                </c:pt>
                <c:pt idx="940">
                  <c:v>23.18</c:v>
                </c:pt>
                <c:pt idx="941">
                  <c:v>24.6</c:v>
                </c:pt>
                <c:pt idx="942">
                  <c:v>23.56</c:v>
                </c:pt>
                <c:pt idx="943">
                  <c:v>21.754999999999999</c:v>
                </c:pt>
                <c:pt idx="944">
                  <c:v>24.32</c:v>
                </c:pt>
                <c:pt idx="945">
                  <c:v>23.94</c:v>
                </c:pt>
                <c:pt idx="946">
                  <c:v>21.28</c:v>
                </c:pt>
                <c:pt idx="947">
                  <c:v>22</c:v>
                </c:pt>
                <c:pt idx="948">
                  <c:v>24.605</c:v>
                </c:pt>
                <c:pt idx="949">
                  <c:v>23.655000000000001</c:v>
                </c:pt>
                <c:pt idx="950">
                  <c:v>24.225000000000001</c:v>
                </c:pt>
                <c:pt idx="951">
                  <c:v>24.53</c:v>
                </c:pt>
                <c:pt idx="952">
                  <c:v>24.75</c:v>
                </c:pt>
                <c:pt idx="953">
                  <c:v>24.42</c:v>
                </c:pt>
                <c:pt idx="954">
                  <c:v>23.1</c:v>
                </c:pt>
                <c:pt idx="955">
                  <c:v>23.21</c:v>
                </c:pt>
                <c:pt idx="956">
                  <c:v>24.64</c:v>
                </c:pt>
                <c:pt idx="957">
                  <c:v>20.79</c:v>
                </c:pt>
                <c:pt idx="958">
                  <c:v>24.31</c:v>
                </c:pt>
                <c:pt idx="959">
                  <c:v>22.99</c:v>
                </c:pt>
                <c:pt idx="960">
                  <c:v>22.77</c:v>
                </c:pt>
                <c:pt idx="961">
                  <c:v>20.9</c:v>
                </c:pt>
                <c:pt idx="962">
                  <c:v>24.86</c:v>
                </c:pt>
                <c:pt idx="963">
                  <c:v>23.21</c:v>
                </c:pt>
                <c:pt idx="964">
                  <c:v>24.86</c:v>
                </c:pt>
                <c:pt idx="965">
                  <c:v>24.42</c:v>
                </c:pt>
                <c:pt idx="966">
                  <c:v>23.76</c:v>
                </c:pt>
                <c:pt idx="967">
                  <c:v>23.21</c:v>
                </c:pt>
                <c:pt idx="968">
                  <c:v>22.704999999999998</c:v>
                </c:pt>
                <c:pt idx="969">
                  <c:v>23.844999999999999</c:v>
                </c:pt>
                <c:pt idx="970">
                  <c:v>23.085000000000001</c:v>
                </c:pt>
                <c:pt idx="971">
                  <c:v>20.8</c:v>
                </c:pt>
                <c:pt idx="972">
                  <c:v>19.95</c:v>
                </c:pt>
                <c:pt idx="973">
                  <c:v>19.3</c:v>
                </c:pt>
                <c:pt idx="974">
                  <c:v>23.75</c:v>
                </c:pt>
                <c:pt idx="975">
                  <c:v>22.04</c:v>
                </c:pt>
                <c:pt idx="976">
                  <c:v>23.37</c:v>
                </c:pt>
                <c:pt idx="977">
                  <c:v>24.035</c:v>
                </c:pt>
                <c:pt idx="978">
                  <c:v>22.3</c:v>
                </c:pt>
                <c:pt idx="979">
                  <c:v>24.3</c:v>
                </c:pt>
                <c:pt idx="980">
                  <c:v>22.99</c:v>
                </c:pt>
                <c:pt idx="981">
                  <c:v>23.18</c:v>
                </c:pt>
                <c:pt idx="982">
                  <c:v>21.7</c:v>
                </c:pt>
                <c:pt idx="983">
                  <c:v>21.09</c:v>
                </c:pt>
                <c:pt idx="984">
                  <c:v>22.23</c:v>
                </c:pt>
                <c:pt idx="985">
                  <c:v>19.855</c:v>
                </c:pt>
                <c:pt idx="986">
                  <c:v>20.6</c:v>
                </c:pt>
                <c:pt idx="987">
                  <c:v>20.399999999999999</c:v>
                </c:pt>
                <c:pt idx="988">
                  <c:v>23.4</c:v>
                </c:pt>
                <c:pt idx="989">
                  <c:v>22.42</c:v>
                </c:pt>
                <c:pt idx="990">
                  <c:v>21.4</c:v>
                </c:pt>
                <c:pt idx="991">
                  <c:v>23.465</c:v>
                </c:pt>
                <c:pt idx="992">
                  <c:v>20.7</c:v>
                </c:pt>
                <c:pt idx="993">
                  <c:v>23.655000000000001</c:v>
                </c:pt>
                <c:pt idx="994">
                  <c:v>21.375</c:v>
                </c:pt>
                <c:pt idx="995">
                  <c:v>20.3</c:v>
                </c:pt>
                <c:pt idx="996">
                  <c:v>24.32</c:v>
                </c:pt>
                <c:pt idx="997">
                  <c:v>23.655000000000001</c:v>
                </c:pt>
                <c:pt idx="998">
                  <c:v>22.6</c:v>
                </c:pt>
                <c:pt idx="999">
                  <c:v>21.754999999999999</c:v>
                </c:pt>
                <c:pt idx="1000">
                  <c:v>23.18</c:v>
                </c:pt>
                <c:pt idx="1001">
                  <c:v>24.225000000000001</c:v>
                </c:pt>
                <c:pt idx="1002">
                  <c:v>24.32</c:v>
                </c:pt>
                <c:pt idx="1003">
                  <c:v>24.7</c:v>
                </c:pt>
                <c:pt idx="1004">
                  <c:v>24.1</c:v>
                </c:pt>
                <c:pt idx="1005">
                  <c:v>24.13</c:v>
                </c:pt>
                <c:pt idx="1006">
                  <c:v>19.855</c:v>
                </c:pt>
                <c:pt idx="1007">
                  <c:v>23.655000000000001</c:v>
                </c:pt>
                <c:pt idx="1008">
                  <c:v>22.135000000000002</c:v>
                </c:pt>
                <c:pt idx="1009">
                  <c:v>24.035</c:v>
                </c:pt>
                <c:pt idx="1010">
                  <c:v>22.515000000000001</c:v>
                </c:pt>
                <c:pt idx="1011">
                  <c:v>22.515000000000001</c:v>
                </c:pt>
                <c:pt idx="1012">
                  <c:v>24.6</c:v>
                </c:pt>
                <c:pt idx="1013">
                  <c:v>23.2</c:v>
                </c:pt>
                <c:pt idx="1014">
                  <c:v>22.61</c:v>
                </c:pt>
                <c:pt idx="1015">
                  <c:v>23.56</c:v>
                </c:pt>
                <c:pt idx="1016">
                  <c:v>20.234999999999999</c:v>
                </c:pt>
                <c:pt idx="1017">
                  <c:v>21.375</c:v>
                </c:pt>
                <c:pt idx="1018">
                  <c:v>20.52</c:v>
                </c:pt>
                <c:pt idx="1019">
                  <c:v>22.8</c:v>
                </c:pt>
                <c:pt idx="1020">
                  <c:v>18.715</c:v>
                </c:pt>
                <c:pt idx="1021">
                  <c:v>23.085000000000001</c:v>
                </c:pt>
                <c:pt idx="1022">
                  <c:v>22.1</c:v>
                </c:pt>
                <c:pt idx="1023">
                  <c:v>24.51</c:v>
                </c:pt>
                <c:pt idx="1024">
                  <c:v>18.600000000000001</c:v>
                </c:pt>
                <c:pt idx="1025">
                  <c:v>22.23</c:v>
                </c:pt>
                <c:pt idx="1026">
                  <c:v>21.754999999999999</c:v>
                </c:pt>
                <c:pt idx="1027">
                  <c:v>21.47</c:v>
                </c:pt>
                <c:pt idx="1028">
                  <c:v>21.8</c:v>
                </c:pt>
                <c:pt idx="1029">
                  <c:v>23.3</c:v>
                </c:pt>
                <c:pt idx="1030">
                  <c:v>21.66</c:v>
                </c:pt>
                <c:pt idx="1031">
                  <c:v>23.18</c:v>
                </c:pt>
                <c:pt idx="1032">
                  <c:v>20.52</c:v>
                </c:pt>
                <c:pt idx="1033">
                  <c:v>23.7</c:v>
                </c:pt>
                <c:pt idx="1034">
                  <c:v>21.66</c:v>
                </c:pt>
                <c:pt idx="1035">
                  <c:v>24.32</c:v>
                </c:pt>
                <c:pt idx="1036">
                  <c:v>21.85</c:v>
                </c:pt>
                <c:pt idx="1037">
                  <c:v>20.6</c:v>
                </c:pt>
                <c:pt idx="1038">
                  <c:v>17.385000000000002</c:v>
                </c:pt>
                <c:pt idx="1039">
                  <c:v>17.765000000000001</c:v>
                </c:pt>
                <c:pt idx="1040">
                  <c:v>15.96</c:v>
                </c:pt>
                <c:pt idx="1041">
                  <c:v>18.05</c:v>
                </c:pt>
                <c:pt idx="1042">
                  <c:v>17.8</c:v>
                </c:pt>
                <c:pt idx="1043">
                  <c:v>17.29</c:v>
                </c:pt>
                <c:pt idx="1044">
                  <c:v>17.954999999999998</c:v>
                </c:pt>
                <c:pt idx="1045">
                  <c:v>17.48</c:v>
                </c:pt>
                <c:pt idx="1046">
                  <c:v>17.195</c:v>
                </c:pt>
                <c:pt idx="1047">
                  <c:v>17.399999999999999</c:v>
                </c:pt>
                <c:pt idx="1048">
                  <c:v>17.670000000000002</c:v>
                </c:pt>
                <c:pt idx="1049">
                  <c:v>17.29</c:v>
                </c:pt>
                <c:pt idx="1050">
                  <c:v>18.335000000000001</c:v>
                </c:pt>
                <c:pt idx="1051">
                  <c:v>17.86</c:v>
                </c:pt>
                <c:pt idx="1052">
                  <c:v>16.815000000000001</c:v>
                </c:pt>
                <c:pt idx="1053">
                  <c:v>17.29</c:v>
                </c:pt>
              </c:numCache>
            </c:numRef>
          </c:xVal>
          <c:yVal>
            <c:numRef>
              <c:f>Model!$O$34:$O$1087</c:f>
              <c:numCache>
                <c:formatCode>General</c:formatCode>
                <c:ptCount val="1054"/>
                <c:pt idx="0">
                  <c:v>-1057.9442558539217</c:v>
                </c:pt>
                <c:pt idx="1">
                  <c:v>-1319.1005010959723</c:v>
                </c:pt>
                <c:pt idx="2">
                  <c:v>-1155.4121695599824</c:v>
                </c:pt>
                <c:pt idx="3">
                  <c:v>-1161.4101398443909</c:v>
                </c:pt>
                <c:pt idx="4">
                  <c:v>-1835.1814061193691</c:v>
                </c:pt>
                <c:pt idx="5">
                  <c:v>-1335.609791938567</c:v>
                </c:pt>
                <c:pt idx="6">
                  <c:v>-2046.1352043450183</c:v>
                </c:pt>
                <c:pt idx="7">
                  <c:v>-1859.7227383538911</c:v>
                </c:pt>
                <c:pt idx="8">
                  <c:v>-2124.3972474560064</c:v>
                </c:pt>
                <c:pt idx="9">
                  <c:v>-1538.4880329033531</c:v>
                </c:pt>
                <c:pt idx="10">
                  <c:v>-1040.244763421023</c:v>
                </c:pt>
                <c:pt idx="11">
                  <c:v>-1247.1001126995147</c:v>
                </c:pt>
                <c:pt idx="12">
                  <c:v>-1683.0885469963187</c:v>
                </c:pt>
                <c:pt idx="13">
                  <c:v>-1138.4527943124021</c:v>
                </c:pt>
                <c:pt idx="14">
                  <c:v>17063.29595458927</c:v>
                </c:pt>
                <c:pt idx="15">
                  <c:v>-975.1185004448962</c:v>
                </c:pt>
                <c:pt idx="16">
                  <c:v>-1019.826738563359</c:v>
                </c:pt>
                <c:pt idx="17">
                  <c:v>-1128.4236060991279</c:v>
                </c:pt>
                <c:pt idx="18">
                  <c:v>-969.15240215997983</c:v>
                </c:pt>
                <c:pt idx="19">
                  <c:v>-1826.0457875996462</c:v>
                </c:pt>
                <c:pt idx="20">
                  <c:v>-1998.5167686857149</c:v>
                </c:pt>
                <c:pt idx="21">
                  <c:v>-1293.183817102838</c:v>
                </c:pt>
                <c:pt idx="22">
                  <c:v>-1442.4507926293845</c:v>
                </c:pt>
                <c:pt idx="23">
                  <c:v>-1501.7260186618814</c:v>
                </c:pt>
                <c:pt idx="24">
                  <c:v>-1176.1641833500671</c:v>
                </c:pt>
                <c:pt idx="25">
                  <c:v>-997.42689384547339</c:v>
                </c:pt>
                <c:pt idx="26">
                  <c:v>-1510.497511737891</c:v>
                </c:pt>
                <c:pt idx="27">
                  <c:v>-1131.2734635943989</c:v>
                </c:pt>
                <c:pt idx="28">
                  <c:v>-1159.7416944811339</c:v>
                </c:pt>
                <c:pt idx="29">
                  <c:v>-1960.5358842993155</c:v>
                </c:pt>
                <c:pt idx="30">
                  <c:v>-957.52423498526514</c:v>
                </c:pt>
                <c:pt idx="31">
                  <c:v>-1081.4468453793834</c:v>
                </c:pt>
                <c:pt idx="32">
                  <c:v>11158.881650884308</c:v>
                </c:pt>
                <c:pt idx="33">
                  <c:v>-1413.4055033671168</c:v>
                </c:pt>
                <c:pt idx="34">
                  <c:v>-1216.2379297066673</c:v>
                </c:pt>
                <c:pt idx="35">
                  <c:v>-1161.5965218216288</c:v>
                </c:pt>
                <c:pt idx="36">
                  <c:v>-1087.4577477406792</c:v>
                </c:pt>
                <c:pt idx="37">
                  <c:v>-1209.3131481272667</c:v>
                </c:pt>
                <c:pt idx="38">
                  <c:v>-1323.7360896342625</c:v>
                </c:pt>
                <c:pt idx="39">
                  <c:v>-1299.6566176608903</c:v>
                </c:pt>
                <c:pt idx="40">
                  <c:v>-1645.3153957913783</c:v>
                </c:pt>
                <c:pt idx="41">
                  <c:v>-973.65678237928296</c:v>
                </c:pt>
                <c:pt idx="42">
                  <c:v>-902.45292025951676</c:v>
                </c:pt>
                <c:pt idx="43">
                  <c:v>-1542.8141204147287</c:v>
                </c:pt>
                <c:pt idx="44">
                  <c:v>-1563.017140677759</c:v>
                </c:pt>
                <c:pt idx="45">
                  <c:v>-1678.2008375227688</c:v>
                </c:pt>
                <c:pt idx="46">
                  <c:v>-1110.6105242773569</c:v>
                </c:pt>
                <c:pt idx="47">
                  <c:v>-1698.867660243719</c:v>
                </c:pt>
                <c:pt idx="48">
                  <c:v>-1285.6784611449857</c:v>
                </c:pt>
                <c:pt idx="49">
                  <c:v>-972.92346115079636</c:v>
                </c:pt>
                <c:pt idx="50">
                  <c:v>15117.144848091008</c:v>
                </c:pt>
                <c:pt idx="51">
                  <c:v>-1764.1066934981664</c:v>
                </c:pt>
                <c:pt idx="52">
                  <c:v>-1772.8311383616801</c:v>
                </c:pt>
                <c:pt idx="53">
                  <c:v>-1234.667487741996</c:v>
                </c:pt>
                <c:pt idx="54">
                  <c:v>6509.2518410709472</c:v>
                </c:pt>
                <c:pt idx="55">
                  <c:v>10990.719038262108</c:v>
                </c:pt>
                <c:pt idx="56">
                  <c:v>16487.676546863924</c:v>
                </c:pt>
                <c:pt idx="57">
                  <c:v>-1240.5186847674195</c:v>
                </c:pt>
                <c:pt idx="58">
                  <c:v>-1260.7551565285009</c:v>
                </c:pt>
                <c:pt idx="59">
                  <c:v>9619.7135163134317</c:v>
                </c:pt>
                <c:pt idx="60">
                  <c:v>-1184.0268584715013</c:v>
                </c:pt>
                <c:pt idx="61">
                  <c:v>13851.108914854787</c:v>
                </c:pt>
                <c:pt idx="62">
                  <c:v>-913.74113144040348</c:v>
                </c:pt>
                <c:pt idx="63">
                  <c:v>-1726.8109485483697</c:v>
                </c:pt>
                <c:pt idx="64">
                  <c:v>3051.4904963557001</c:v>
                </c:pt>
                <c:pt idx="65">
                  <c:v>20388.858771861593</c:v>
                </c:pt>
                <c:pt idx="66">
                  <c:v>-955.63528090486489</c:v>
                </c:pt>
                <c:pt idx="67">
                  <c:v>-1294.3994343106715</c:v>
                </c:pt>
                <c:pt idx="68">
                  <c:v>-1820.5873886942431</c:v>
                </c:pt>
                <c:pt idx="69">
                  <c:v>-1691.8862739091005</c:v>
                </c:pt>
                <c:pt idx="70">
                  <c:v>-1144.9965702247346</c:v>
                </c:pt>
                <c:pt idx="71">
                  <c:v>-1126.5603154812725</c:v>
                </c:pt>
                <c:pt idx="72">
                  <c:v>8846.7059482582135</c:v>
                </c:pt>
                <c:pt idx="73">
                  <c:v>-1155.5257757007075</c:v>
                </c:pt>
                <c:pt idx="74">
                  <c:v>-1535.160232317392</c:v>
                </c:pt>
                <c:pt idx="75">
                  <c:v>-1058.7559318367466</c:v>
                </c:pt>
                <c:pt idx="76">
                  <c:v>-2078.0788954107275</c:v>
                </c:pt>
                <c:pt idx="77">
                  <c:v>-1546.053643945231</c:v>
                </c:pt>
                <c:pt idx="78">
                  <c:v>10684.870288433674</c:v>
                </c:pt>
                <c:pt idx="79">
                  <c:v>-1258.1963422276033</c:v>
                </c:pt>
                <c:pt idx="80">
                  <c:v>-1452.2423067154261</c:v>
                </c:pt>
                <c:pt idx="81">
                  <c:v>-1738.9257428100263</c:v>
                </c:pt>
                <c:pt idx="82">
                  <c:v>-1572.1129708672574</c:v>
                </c:pt>
                <c:pt idx="83">
                  <c:v>10346.073274578715</c:v>
                </c:pt>
                <c:pt idx="84">
                  <c:v>-2035.7535047486631</c:v>
                </c:pt>
                <c:pt idx="85">
                  <c:v>-1285.3989790247051</c:v>
                </c:pt>
                <c:pt idx="86">
                  <c:v>-1851.5797785688865</c:v>
                </c:pt>
                <c:pt idx="87">
                  <c:v>-1440.6303946385988</c:v>
                </c:pt>
                <c:pt idx="88">
                  <c:v>-1848.5424464808934</c:v>
                </c:pt>
                <c:pt idx="89">
                  <c:v>-1220.5105048719361</c:v>
                </c:pt>
                <c:pt idx="90">
                  <c:v>-1067.078103982813</c:v>
                </c:pt>
                <c:pt idx="91">
                  <c:v>-1411.3477250127735</c:v>
                </c:pt>
                <c:pt idx="92">
                  <c:v>14524.74402884466</c:v>
                </c:pt>
                <c:pt idx="93">
                  <c:v>-1196.1185327950975</c:v>
                </c:pt>
                <c:pt idx="94">
                  <c:v>-1067.1146602725166</c:v>
                </c:pt>
                <c:pt idx="95">
                  <c:v>-1899.198214228189</c:v>
                </c:pt>
                <c:pt idx="96">
                  <c:v>-1845.2237509633396</c:v>
                </c:pt>
                <c:pt idx="97">
                  <c:v>-1194.2351060452365</c:v>
                </c:pt>
                <c:pt idx="98">
                  <c:v>-1272.4536106587657</c:v>
                </c:pt>
                <c:pt idx="99">
                  <c:v>-1695.5987681322281</c:v>
                </c:pt>
                <c:pt idx="100">
                  <c:v>-1067.5872074280728</c:v>
                </c:pt>
                <c:pt idx="101">
                  <c:v>12690.782394563956</c:v>
                </c:pt>
                <c:pt idx="102">
                  <c:v>-941.96090844300397</c:v>
                </c:pt>
                <c:pt idx="103">
                  <c:v>-1701.9682080281618</c:v>
                </c:pt>
                <c:pt idx="104">
                  <c:v>-1182.2270403471111</c:v>
                </c:pt>
                <c:pt idx="105">
                  <c:v>-1227.9018410993845</c:v>
                </c:pt>
                <c:pt idx="106">
                  <c:v>-1143.2626137417137</c:v>
                </c:pt>
                <c:pt idx="107">
                  <c:v>-1856.6915932502125</c:v>
                </c:pt>
                <c:pt idx="108">
                  <c:v>-1241.2568391929763</c:v>
                </c:pt>
                <c:pt idx="109">
                  <c:v>-929.78848802142784</c:v>
                </c:pt>
                <c:pt idx="110">
                  <c:v>-1517.8949980899495</c:v>
                </c:pt>
                <c:pt idx="111">
                  <c:v>-1175.0662821067945</c:v>
                </c:pt>
                <c:pt idx="112">
                  <c:v>-1043.4349579611971</c:v>
                </c:pt>
                <c:pt idx="113">
                  <c:v>-1771.7191522455823</c:v>
                </c:pt>
                <c:pt idx="114">
                  <c:v>-2103.633848263295</c:v>
                </c:pt>
                <c:pt idx="115">
                  <c:v>-1258.7582620823978</c:v>
                </c:pt>
                <c:pt idx="116">
                  <c:v>-1248.1642609166079</c:v>
                </c:pt>
                <c:pt idx="117">
                  <c:v>-1178.6714798584503</c:v>
                </c:pt>
                <c:pt idx="118">
                  <c:v>-1811.2031173525575</c:v>
                </c:pt>
                <c:pt idx="119">
                  <c:v>-1700.1714958136708</c:v>
                </c:pt>
                <c:pt idx="120">
                  <c:v>-1924.7531670807568</c:v>
                </c:pt>
                <c:pt idx="121">
                  <c:v>-1769.0932098855683</c:v>
                </c:pt>
                <c:pt idx="122">
                  <c:v>-996.46957307174125</c:v>
                </c:pt>
                <c:pt idx="123">
                  <c:v>-1331.9110487625369</c:v>
                </c:pt>
                <c:pt idx="124">
                  <c:v>-1778.1545234245405</c:v>
                </c:pt>
                <c:pt idx="125">
                  <c:v>-879.23298732998774</c:v>
                </c:pt>
                <c:pt idx="126">
                  <c:v>-991.86454095185309</c:v>
                </c:pt>
                <c:pt idx="127">
                  <c:v>-946.72939349434546</c:v>
                </c:pt>
                <c:pt idx="128">
                  <c:v>-1814.6394651998958</c:v>
                </c:pt>
                <c:pt idx="129">
                  <c:v>-1760.4432177809613</c:v>
                </c:pt>
                <c:pt idx="130">
                  <c:v>-1638.7247156463754</c:v>
                </c:pt>
                <c:pt idx="131">
                  <c:v>-1141.1997994980647</c:v>
                </c:pt>
                <c:pt idx="132">
                  <c:v>-1734.7981445136575</c:v>
                </c:pt>
                <c:pt idx="133">
                  <c:v>-1258.6317899642563</c:v>
                </c:pt>
                <c:pt idx="134">
                  <c:v>-1453.3788974676534</c:v>
                </c:pt>
                <c:pt idx="135">
                  <c:v>-2163.5282690115</c:v>
                </c:pt>
                <c:pt idx="136">
                  <c:v>-1065.3417422059811</c:v>
                </c:pt>
                <c:pt idx="137">
                  <c:v>-1469.140540125105</c:v>
                </c:pt>
                <c:pt idx="138">
                  <c:v>3496.3448900207331</c:v>
                </c:pt>
                <c:pt idx="139">
                  <c:v>-1394.7896827550383</c:v>
                </c:pt>
                <c:pt idx="140">
                  <c:v>-1703.4176692587498</c:v>
                </c:pt>
                <c:pt idx="141">
                  <c:v>-1093.6851675441358</c:v>
                </c:pt>
                <c:pt idx="142">
                  <c:v>-1275.7224006059769</c:v>
                </c:pt>
                <c:pt idx="143">
                  <c:v>-1296.072648117979</c:v>
                </c:pt>
                <c:pt idx="144">
                  <c:v>-1111.0626736063878</c:v>
                </c:pt>
                <c:pt idx="145">
                  <c:v>-1384.7851576574194</c:v>
                </c:pt>
                <c:pt idx="146">
                  <c:v>-1450.392935127411</c:v>
                </c:pt>
                <c:pt idx="147">
                  <c:v>-1247.516638016381</c:v>
                </c:pt>
                <c:pt idx="148">
                  <c:v>-1036.076846769527</c:v>
                </c:pt>
                <c:pt idx="149">
                  <c:v>-1351.5731312602729</c:v>
                </c:pt>
                <c:pt idx="150">
                  <c:v>-1510.8621988599871</c:v>
                </c:pt>
                <c:pt idx="151">
                  <c:v>-1075.7171045503073</c:v>
                </c:pt>
                <c:pt idx="152">
                  <c:v>-972.26369561844331</c:v>
                </c:pt>
                <c:pt idx="153">
                  <c:v>-1362.4256799647801</c:v>
                </c:pt>
                <c:pt idx="154">
                  <c:v>-1054.3566334926545</c:v>
                </c:pt>
                <c:pt idx="155">
                  <c:v>-1391.3981797532531</c:v>
                </c:pt>
                <c:pt idx="156">
                  <c:v>-1708.6684604428647</c:v>
                </c:pt>
                <c:pt idx="157">
                  <c:v>-1430.1923793463375</c:v>
                </c:pt>
                <c:pt idx="158">
                  <c:v>-1527.1418560300237</c:v>
                </c:pt>
                <c:pt idx="159">
                  <c:v>-910.77509240558356</c:v>
                </c:pt>
                <c:pt idx="160">
                  <c:v>-1333.068112969162</c:v>
                </c:pt>
                <c:pt idx="161">
                  <c:v>-1285.626522950548</c:v>
                </c:pt>
                <c:pt idx="162">
                  <c:v>-1297.3738743889135</c:v>
                </c:pt>
                <c:pt idx="163">
                  <c:v>-1294.144141903198</c:v>
                </c:pt>
                <c:pt idx="164">
                  <c:v>-1363.0752647292011</c:v>
                </c:pt>
                <c:pt idx="165">
                  <c:v>-1271.4637849396331</c:v>
                </c:pt>
                <c:pt idx="166">
                  <c:v>-1163.4902861048831</c:v>
                </c:pt>
                <c:pt idx="167">
                  <c:v>-1248.2333899081677</c:v>
                </c:pt>
                <c:pt idx="168">
                  <c:v>-886.32159967625375</c:v>
                </c:pt>
                <c:pt idx="169">
                  <c:v>-2162.7296767348571</c:v>
                </c:pt>
                <c:pt idx="170">
                  <c:v>-1138.1869258706411</c:v>
                </c:pt>
                <c:pt idx="171">
                  <c:v>-1239.4320790661327</c:v>
                </c:pt>
                <c:pt idx="172">
                  <c:v>-1636.0003529986759</c:v>
                </c:pt>
                <c:pt idx="173">
                  <c:v>-1105.8532055285714</c:v>
                </c:pt>
                <c:pt idx="174">
                  <c:v>-1020.8320185450466</c:v>
                </c:pt>
                <c:pt idx="175">
                  <c:v>-1582.0880957729651</c:v>
                </c:pt>
                <c:pt idx="176">
                  <c:v>-1277.0770396288008</c:v>
                </c:pt>
                <c:pt idx="177">
                  <c:v>-1218.7424401981914</c:v>
                </c:pt>
                <c:pt idx="178">
                  <c:v>12457.115247970714</c:v>
                </c:pt>
                <c:pt idx="179">
                  <c:v>-1123.6721422347118</c:v>
                </c:pt>
                <c:pt idx="180">
                  <c:v>-1069.7760157137654</c:v>
                </c:pt>
                <c:pt idx="181">
                  <c:v>-1520.7446116057333</c:v>
                </c:pt>
                <c:pt idx="182">
                  <c:v>-1058.6341642149891</c:v>
                </c:pt>
                <c:pt idx="183">
                  <c:v>-1731.1065726107945</c:v>
                </c:pt>
                <c:pt idx="184">
                  <c:v>-1796.6296203949614</c:v>
                </c:pt>
                <c:pt idx="185">
                  <c:v>-1259.8487075028438</c:v>
                </c:pt>
                <c:pt idx="186">
                  <c:v>-1572.3941314992162</c:v>
                </c:pt>
                <c:pt idx="187">
                  <c:v>-1712.1776750488589</c:v>
                </c:pt>
                <c:pt idx="188">
                  <c:v>-1119.4363075126494</c:v>
                </c:pt>
                <c:pt idx="189">
                  <c:v>9593.7685043142301</c:v>
                </c:pt>
                <c:pt idx="190">
                  <c:v>-1331.8608126509166</c:v>
                </c:pt>
                <c:pt idx="191">
                  <c:v>-1129.2325190313707</c:v>
                </c:pt>
                <c:pt idx="192">
                  <c:v>-1597.3411266985322</c:v>
                </c:pt>
                <c:pt idx="193">
                  <c:v>-1728.1099708696875</c:v>
                </c:pt>
                <c:pt idx="194">
                  <c:v>-1803.4591733268971</c:v>
                </c:pt>
                <c:pt idx="195">
                  <c:v>-1545.213598152046</c:v>
                </c:pt>
                <c:pt idx="196">
                  <c:v>-1692.1505882688762</c:v>
                </c:pt>
                <c:pt idx="197">
                  <c:v>-1201.5178187641779</c:v>
                </c:pt>
                <c:pt idx="198">
                  <c:v>11174.498936874294</c:v>
                </c:pt>
                <c:pt idx="199">
                  <c:v>-1019.3106824062579</c:v>
                </c:pt>
                <c:pt idx="200">
                  <c:v>14763.81514592762</c:v>
                </c:pt>
                <c:pt idx="201">
                  <c:v>-1053.6449420694989</c:v>
                </c:pt>
                <c:pt idx="202">
                  <c:v>-1058.4837141203261</c:v>
                </c:pt>
                <c:pt idx="203">
                  <c:v>7471.0334484137293</c:v>
                </c:pt>
                <c:pt idx="204">
                  <c:v>-1016.1601692398935</c:v>
                </c:pt>
                <c:pt idx="205">
                  <c:v>-2079.6760799640128</c:v>
                </c:pt>
                <c:pt idx="206">
                  <c:v>-2013.6900219419272</c:v>
                </c:pt>
                <c:pt idx="207">
                  <c:v>-1311.6037185390355</c:v>
                </c:pt>
                <c:pt idx="208">
                  <c:v>-2062.1070498778731</c:v>
                </c:pt>
                <c:pt idx="209">
                  <c:v>-1037.1489643988007</c:v>
                </c:pt>
                <c:pt idx="210">
                  <c:v>-1172.9811996461231</c:v>
                </c:pt>
                <c:pt idx="211">
                  <c:v>-1426.9105316921941</c:v>
                </c:pt>
                <c:pt idx="212">
                  <c:v>-1957.2647106971945</c:v>
                </c:pt>
                <c:pt idx="213">
                  <c:v>-1369.6171492371577</c:v>
                </c:pt>
                <c:pt idx="214">
                  <c:v>9414.6801900192295</c:v>
                </c:pt>
                <c:pt idx="215">
                  <c:v>-873.38265458697788</c:v>
                </c:pt>
                <c:pt idx="216">
                  <c:v>9148.8455479352579</c:v>
                </c:pt>
                <c:pt idx="217">
                  <c:v>-807.10183859923291</c:v>
                </c:pt>
                <c:pt idx="218">
                  <c:v>-821.01604018522994</c:v>
                </c:pt>
                <c:pt idx="219">
                  <c:v>-970.35290602657733</c:v>
                </c:pt>
                <c:pt idx="220">
                  <c:v>-1606.9829665125253</c:v>
                </c:pt>
                <c:pt idx="221">
                  <c:v>-1179.5856442760964</c:v>
                </c:pt>
                <c:pt idx="222">
                  <c:v>-1329.1369913805147</c:v>
                </c:pt>
                <c:pt idx="223">
                  <c:v>-1027.1541062236138</c:v>
                </c:pt>
                <c:pt idx="224">
                  <c:v>-1541.9652664765981</c:v>
                </c:pt>
                <c:pt idx="225">
                  <c:v>-1949.1567564482889</c:v>
                </c:pt>
                <c:pt idx="226">
                  <c:v>-1014.9632889518889</c:v>
                </c:pt>
                <c:pt idx="227">
                  <c:v>-1563.8589835738203</c:v>
                </c:pt>
                <c:pt idx="228">
                  <c:v>-1904.7883601646888</c:v>
                </c:pt>
                <c:pt idx="229">
                  <c:v>-1232.919432692127</c:v>
                </c:pt>
                <c:pt idx="230">
                  <c:v>-1495.5804343018417</c:v>
                </c:pt>
                <c:pt idx="231">
                  <c:v>-1128.9400679305672</c:v>
                </c:pt>
                <c:pt idx="232">
                  <c:v>7031.04040376796</c:v>
                </c:pt>
                <c:pt idx="233">
                  <c:v>-1498.4765964157948</c:v>
                </c:pt>
                <c:pt idx="234">
                  <c:v>-1155.2431384065676</c:v>
                </c:pt>
                <c:pt idx="235">
                  <c:v>14567.079673442975</c:v>
                </c:pt>
                <c:pt idx="236">
                  <c:v>-1293.3640397789077</c:v>
                </c:pt>
                <c:pt idx="237">
                  <c:v>-1421.365895861205</c:v>
                </c:pt>
                <c:pt idx="238">
                  <c:v>-1211.5112153662776</c:v>
                </c:pt>
                <c:pt idx="239">
                  <c:v>-1187.9396205661624</c:v>
                </c:pt>
                <c:pt idx="240">
                  <c:v>-1259.8004340080242</c:v>
                </c:pt>
                <c:pt idx="241">
                  <c:v>-1591.7215672774314</c:v>
                </c:pt>
                <c:pt idx="242">
                  <c:v>-1456.7327838782974</c:v>
                </c:pt>
                <c:pt idx="243">
                  <c:v>-1357.0921356443255</c:v>
                </c:pt>
                <c:pt idx="244">
                  <c:v>-1508.0304040339556</c:v>
                </c:pt>
                <c:pt idx="245">
                  <c:v>-1184.2159195713884</c:v>
                </c:pt>
                <c:pt idx="246">
                  <c:v>-1174.3463626935682</c:v>
                </c:pt>
                <c:pt idx="247">
                  <c:v>-1499.0581745403626</c:v>
                </c:pt>
                <c:pt idx="248">
                  <c:v>-1651.5853105936903</c:v>
                </c:pt>
                <c:pt idx="249">
                  <c:v>13113.77713130645</c:v>
                </c:pt>
                <c:pt idx="250">
                  <c:v>-1292.8636097342333</c:v>
                </c:pt>
                <c:pt idx="251">
                  <c:v>-1415.5446693198119</c:v>
                </c:pt>
                <c:pt idx="252">
                  <c:v>-1184.7280622899234</c:v>
                </c:pt>
                <c:pt idx="253">
                  <c:v>-1408.3695934565058</c:v>
                </c:pt>
                <c:pt idx="254">
                  <c:v>-1475.8989985177234</c:v>
                </c:pt>
                <c:pt idx="255">
                  <c:v>-1696.3064780856839</c:v>
                </c:pt>
                <c:pt idx="256">
                  <c:v>-1498.6378158026837</c:v>
                </c:pt>
                <c:pt idx="257">
                  <c:v>-1677.1402634462584</c:v>
                </c:pt>
                <c:pt idx="258">
                  <c:v>-1264.1217291529374</c:v>
                </c:pt>
                <c:pt idx="259">
                  <c:v>-1458.3606458635286</c:v>
                </c:pt>
                <c:pt idx="260">
                  <c:v>-1453.5384147717268</c:v>
                </c:pt>
                <c:pt idx="261">
                  <c:v>-1360.7439532488652</c:v>
                </c:pt>
                <c:pt idx="262">
                  <c:v>-1133.0627632468349</c:v>
                </c:pt>
                <c:pt idx="263">
                  <c:v>-1540.584972925785</c:v>
                </c:pt>
                <c:pt idx="264">
                  <c:v>-1638.0092418907643</c:v>
                </c:pt>
                <c:pt idx="265">
                  <c:v>-1499.0581745403626</c:v>
                </c:pt>
                <c:pt idx="266">
                  <c:v>-1110.7898326439827</c:v>
                </c:pt>
                <c:pt idx="267">
                  <c:v>-1205.3990065763319</c:v>
                </c:pt>
                <c:pt idx="268">
                  <c:v>-1326.6381545242643</c:v>
                </c:pt>
                <c:pt idx="269">
                  <c:v>-1513.4844748352057</c:v>
                </c:pt>
                <c:pt idx="270">
                  <c:v>-1248.8739528918086</c:v>
                </c:pt>
                <c:pt idx="271">
                  <c:v>-1419.8231479412527</c:v>
                </c:pt>
                <c:pt idx="272">
                  <c:v>-1400.4149545610617</c:v>
                </c:pt>
                <c:pt idx="273">
                  <c:v>-1109.1037613117569</c:v>
                </c:pt>
                <c:pt idx="274">
                  <c:v>-1486.1063069025995</c:v>
                </c:pt>
                <c:pt idx="275">
                  <c:v>-1253.9327618420375</c:v>
                </c:pt>
                <c:pt idx="276">
                  <c:v>-1214.3604841519518</c:v>
                </c:pt>
                <c:pt idx="277">
                  <c:v>-1232.9300484465948</c:v>
                </c:pt>
                <c:pt idx="278">
                  <c:v>-1366.7106576727292</c:v>
                </c:pt>
                <c:pt idx="279">
                  <c:v>-1168.764903256184</c:v>
                </c:pt>
                <c:pt idx="280">
                  <c:v>-1492.1722730939919</c:v>
                </c:pt>
                <c:pt idx="281">
                  <c:v>-1249.4985443242322</c:v>
                </c:pt>
                <c:pt idx="282">
                  <c:v>-1183.2788171311086</c:v>
                </c:pt>
                <c:pt idx="283">
                  <c:v>-1078.357697087371</c:v>
                </c:pt>
                <c:pt idx="284">
                  <c:v>-1223.1449991950221</c:v>
                </c:pt>
                <c:pt idx="285">
                  <c:v>-1177.448276893836</c:v>
                </c:pt>
                <c:pt idx="286">
                  <c:v>-1329.3129468543084</c:v>
                </c:pt>
                <c:pt idx="287">
                  <c:v>-1125.6409203174771</c:v>
                </c:pt>
                <c:pt idx="288">
                  <c:v>-1438.9893625806785</c:v>
                </c:pt>
                <c:pt idx="289">
                  <c:v>-1190.7478161735671</c:v>
                </c:pt>
                <c:pt idx="290">
                  <c:v>-1220.1374805127052</c:v>
                </c:pt>
                <c:pt idx="291">
                  <c:v>-1405.9615620001005</c:v>
                </c:pt>
                <c:pt idx="292">
                  <c:v>15333.103616532266</c:v>
                </c:pt>
                <c:pt idx="293">
                  <c:v>-1616.4779278533561</c:v>
                </c:pt>
                <c:pt idx="294">
                  <c:v>-1390.2487381597784</c:v>
                </c:pt>
                <c:pt idx="295">
                  <c:v>-1479.2810820748173</c:v>
                </c:pt>
                <c:pt idx="296">
                  <c:v>-1270.0674222051948</c:v>
                </c:pt>
                <c:pt idx="297">
                  <c:v>-1415.3893718392451</c:v>
                </c:pt>
                <c:pt idx="298">
                  <c:v>-1297.0699566504586</c:v>
                </c:pt>
                <c:pt idx="299">
                  <c:v>-1320.7712100918616</c:v>
                </c:pt>
                <c:pt idx="300">
                  <c:v>-1490.9105055561977</c:v>
                </c:pt>
                <c:pt idx="301">
                  <c:v>-1302.1801285233969</c:v>
                </c:pt>
                <c:pt idx="302">
                  <c:v>-4249.7796184904182</c:v>
                </c:pt>
                <c:pt idx="303">
                  <c:v>3755.3057212223794</c:v>
                </c:pt>
                <c:pt idx="304">
                  <c:v>-6263.0034050906652</c:v>
                </c:pt>
                <c:pt idx="305">
                  <c:v>-6388.8755669713719</c:v>
                </c:pt>
                <c:pt idx="306">
                  <c:v>-1617.0075117944871</c:v>
                </c:pt>
                <c:pt idx="307">
                  <c:v>-6959.8106753351858</c:v>
                </c:pt>
                <c:pt idx="308">
                  <c:v>-6209.4763020175087</c:v>
                </c:pt>
                <c:pt idx="309">
                  <c:v>-4801.4029707810259</c:v>
                </c:pt>
                <c:pt idx="310">
                  <c:v>-4533.0500594773366</c:v>
                </c:pt>
                <c:pt idx="311">
                  <c:v>6804.1859516939367</c:v>
                </c:pt>
                <c:pt idx="312">
                  <c:v>6898.3191079371609</c:v>
                </c:pt>
                <c:pt idx="313">
                  <c:v>-5892.0896801915042</c:v>
                </c:pt>
                <c:pt idx="314">
                  <c:v>2129.2530398879244</c:v>
                </c:pt>
                <c:pt idx="315">
                  <c:v>1631.4740929463878</c:v>
                </c:pt>
                <c:pt idx="316">
                  <c:v>-2514.4879386561515</c:v>
                </c:pt>
                <c:pt idx="317">
                  <c:v>3233.177620315415</c:v>
                </c:pt>
                <c:pt idx="318">
                  <c:v>2374.1050472012721</c:v>
                </c:pt>
                <c:pt idx="319">
                  <c:v>-6292.7458965871738</c:v>
                </c:pt>
                <c:pt idx="320">
                  <c:v>-3552.2468339698444</c:v>
                </c:pt>
                <c:pt idx="321">
                  <c:v>2040.5883528162012</c:v>
                </c:pt>
                <c:pt idx="322">
                  <c:v>250.06847864632437</c:v>
                </c:pt>
                <c:pt idx="323">
                  <c:v>-521.63906176326418</c:v>
                </c:pt>
                <c:pt idx="324">
                  <c:v>1286.164639987699</c:v>
                </c:pt>
                <c:pt idx="325">
                  <c:v>2336.3402466103253</c:v>
                </c:pt>
                <c:pt idx="326">
                  <c:v>-6039.8049244470822</c:v>
                </c:pt>
                <c:pt idx="327">
                  <c:v>5227.4624566849889</c:v>
                </c:pt>
                <c:pt idx="328">
                  <c:v>-5552.0119123666318</c:v>
                </c:pt>
                <c:pt idx="329">
                  <c:v>5832.1297344611885</c:v>
                </c:pt>
                <c:pt idx="330">
                  <c:v>6702.6043431915714</c:v>
                </c:pt>
                <c:pt idx="331">
                  <c:v>-2726.7874041698087</c:v>
                </c:pt>
                <c:pt idx="332">
                  <c:v>6312.2463154918078</c:v>
                </c:pt>
                <c:pt idx="333">
                  <c:v>3559.6970069569288</c:v>
                </c:pt>
                <c:pt idx="334">
                  <c:v>1651.5437048883541</c:v>
                </c:pt>
                <c:pt idx="335">
                  <c:v>3843.9751633975684</c:v>
                </c:pt>
                <c:pt idx="336">
                  <c:v>-7429.4945332522148</c:v>
                </c:pt>
                <c:pt idx="337">
                  <c:v>10457.432090062259</c:v>
                </c:pt>
                <c:pt idx="338">
                  <c:v>6223.4026820159488</c:v>
                </c:pt>
                <c:pt idx="339">
                  <c:v>3010.8337133702807</c:v>
                </c:pt>
                <c:pt idx="340">
                  <c:v>7035.5173454667893</c:v>
                </c:pt>
                <c:pt idx="341">
                  <c:v>3795.9471546527129</c:v>
                </c:pt>
                <c:pt idx="342">
                  <c:v>-8651.9112063528883</c:v>
                </c:pt>
                <c:pt idx="343">
                  <c:v>4031.0757386107471</c:v>
                </c:pt>
                <c:pt idx="344">
                  <c:v>3074.0382433607774</c:v>
                </c:pt>
                <c:pt idx="345">
                  <c:v>-4342.8706124894597</c:v>
                </c:pt>
                <c:pt idx="346">
                  <c:v>-529.99208234615071</c:v>
                </c:pt>
                <c:pt idx="347">
                  <c:v>-862.70283756622666</c:v>
                </c:pt>
                <c:pt idx="348">
                  <c:v>-6632.7167513303721</c:v>
                </c:pt>
                <c:pt idx="349">
                  <c:v>-5256.600400381194</c:v>
                </c:pt>
                <c:pt idx="350">
                  <c:v>-932.34737583233073</c:v>
                </c:pt>
                <c:pt idx="351">
                  <c:v>-7347.2141949917968</c:v>
                </c:pt>
                <c:pt idx="352">
                  <c:v>4450.1274640014526</c:v>
                </c:pt>
                <c:pt idx="353">
                  <c:v>-7007.3129719304743</c:v>
                </c:pt>
                <c:pt idx="354">
                  <c:v>-3394.4486531093135</c:v>
                </c:pt>
                <c:pt idx="355">
                  <c:v>4881.9994198462082</c:v>
                </c:pt>
                <c:pt idx="356">
                  <c:v>2286.3079015903568</c:v>
                </c:pt>
                <c:pt idx="357">
                  <c:v>5997.0956200318979</c:v>
                </c:pt>
                <c:pt idx="358">
                  <c:v>6655.8185641862583</c:v>
                </c:pt>
                <c:pt idx="359">
                  <c:v>1509.4343365764726</c:v>
                </c:pt>
                <c:pt idx="360">
                  <c:v>5728.0405882271334</c:v>
                </c:pt>
                <c:pt idx="361">
                  <c:v>12496.397292366899</c:v>
                </c:pt>
                <c:pt idx="362">
                  <c:v>-7618.4837692046349</c:v>
                </c:pt>
                <c:pt idx="363">
                  <c:v>-7211.4933777958104</c:v>
                </c:pt>
                <c:pt idx="364">
                  <c:v>-5117.8454977839228</c:v>
                </c:pt>
                <c:pt idx="365">
                  <c:v>5736.8986224250621</c:v>
                </c:pt>
                <c:pt idx="366">
                  <c:v>2236.1761925114079</c:v>
                </c:pt>
                <c:pt idx="367">
                  <c:v>11255.006970118928</c:v>
                </c:pt>
                <c:pt idx="368">
                  <c:v>6984.7766874869812</c:v>
                </c:pt>
                <c:pt idx="369">
                  <c:v>-4828.3092431230471</c:v>
                </c:pt>
                <c:pt idx="370">
                  <c:v>4797.6604047380606</c:v>
                </c:pt>
                <c:pt idx="371">
                  <c:v>-398.97838447864342</c:v>
                </c:pt>
                <c:pt idx="372">
                  <c:v>-6078.9993769580906</c:v>
                </c:pt>
                <c:pt idx="373">
                  <c:v>-5665.4566360937279</c:v>
                </c:pt>
                <c:pt idx="374">
                  <c:v>5577.9666514058918</c:v>
                </c:pt>
                <c:pt idx="375">
                  <c:v>-4803.9790931828938</c:v>
                </c:pt>
                <c:pt idx="376">
                  <c:v>-6337.9953905619623</c:v>
                </c:pt>
                <c:pt idx="377">
                  <c:v>-136.50403427120182</c:v>
                </c:pt>
                <c:pt idx="378">
                  <c:v>3209.5147312705085</c:v>
                </c:pt>
                <c:pt idx="379">
                  <c:v>200.86325096762448</c:v>
                </c:pt>
                <c:pt idx="380">
                  <c:v>4139.1175507605367</c:v>
                </c:pt>
                <c:pt idx="381">
                  <c:v>-4447.1683490005089</c:v>
                </c:pt>
                <c:pt idx="382">
                  <c:v>-6086.2826607210627</c:v>
                </c:pt>
                <c:pt idx="383">
                  <c:v>-6162.7473349562933</c:v>
                </c:pt>
                <c:pt idx="384">
                  <c:v>-5890.3168060058306</c:v>
                </c:pt>
                <c:pt idx="385">
                  <c:v>13939.608178208247</c:v>
                </c:pt>
                <c:pt idx="386">
                  <c:v>-4696.5272223339489</c:v>
                </c:pt>
                <c:pt idx="387">
                  <c:v>14199.424315791104</c:v>
                </c:pt>
                <c:pt idx="388">
                  <c:v>780.11161693146278</c:v>
                </c:pt>
                <c:pt idx="389">
                  <c:v>6235.1837555283637</c:v>
                </c:pt>
                <c:pt idx="390">
                  <c:v>1800.3752197602662</c:v>
                </c:pt>
                <c:pt idx="391">
                  <c:v>-5334.7014883097108</c:v>
                </c:pt>
                <c:pt idx="392">
                  <c:v>-4333.8727882690619</c:v>
                </c:pt>
                <c:pt idx="393">
                  <c:v>-6136.3842249233858</c:v>
                </c:pt>
                <c:pt idx="394">
                  <c:v>-6461.7279872560175</c:v>
                </c:pt>
                <c:pt idx="395">
                  <c:v>2688.8511785310257</c:v>
                </c:pt>
                <c:pt idx="396">
                  <c:v>-5562.4959397325947</c:v>
                </c:pt>
                <c:pt idx="397">
                  <c:v>6698.564868126974</c:v>
                </c:pt>
                <c:pt idx="398">
                  <c:v>1470.7635741025515</c:v>
                </c:pt>
                <c:pt idx="399">
                  <c:v>-4114.2366958717648</c:v>
                </c:pt>
                <c:pt idx="400">
                  <c:v>6702.4862765253056</c:v>
                </c:pt>
                <c:pt idx="401">
                  <c:v>-3742.7134531800766</c:v>
                </c:pt>
                <c:pt idx="402">
                  <c:v>450.36111418379005</c:v>
                </c:pt>
                <c:pt idx="403">
                  <c:v>1722.8950211720512</c:v>
                </c:pt>
                <c:pt idx="404">
                  <c:v>-6283.9364249184437</c:v>
                </c:pt>
                <c:pt idx="405">
                  <c:v>-5889.6826380138809</c:v>
                </c:pt>
                <c:pt idx="406">
                  <c:v>-6364.3240221213528</c:v>
                </c:pt>
                <c:pt idx="407">
                  <c:v>-3791.7160042447213</c:v>
                </c:pt>
                <c:pt idx="408">
                  <c:v>2674.9779185003499</c:v>
                </c:pt>
                <c:pt idx="409">
                  <c:v>3194.3431818032623</c:v>
                </c:pt>
                <c:pt idx="410">
                  <c:v>-8012.4883360490894</c:v>
                </c:pt>
                <c:pt idx="411">
                  <c:v>920.25800751461793</c:v>
                </c:pt>
                <c:pt idx="412">
                  <c:v>-1310.6633071887009</c:v>
                </c:pt>
                <c:pt idx="413">
                  <c:v>-1469.5779478193726</c:v>
                </c:pt>
                <c:pt idx="414">
                  <c:v>-1420.9588739020928</c:v>
                </c:pt>
                <c:pt idx="415">
                  <c:v>-1408.4853770825621</c:v>
                </c:pt>
                <c:pt idx="416">
                  <c:v>-1354.2326697798599</c:v>
                </c:pt>
                <c:pt idx="417">
                  <c:v>-1243.4862964064932</c:v>
                </c:pt>
                <c:pt idx="418">
                  <c:v>-1410.7948671851736</c:v>
                </c:pt>
                <c:pt idx="419">
                  <c:v>-1318.8715200114293</c:v>
                </c:pt>
                <c:pt idx="420">
                  <c:v>-1492.9606475341106</c:v>
                </c:pt>
                <c:pt idx="421">
                  <c:v>-1277.1211979339078</c:v>
                </c:pt>
                <c:pt idx="422">
                  <c:v>-1557.8518556088302</c:v>
                </c:pt>
                <c:pt idx="423">
                  <c:v>-1467.6234593672489</c:v>
                </c:pt>
                <c:pt idx="424">
                  <c:v>-1199.6434988604979</c:v>
                </c:pt>
                <c:pt idx="425">
                  <c:v>-1629.572451592252</c:v>
                </c:pt>
                <c:pt idx="426">
                  <c:v>-1392.8190633532504</c:v>
                </c:pt>
                <c:pt idx="427">
                  <c:v>-1355.212736521773</c:v>
                </c:pt>
                <c:pt idx="428">
                  <c:v>-1206.8097024437193</c:v>
                </c:pt>
                <c:pt idx="429">
                  <c:v>-1409.7169086042122</c:v>
                </c:pt>
                <c:pt idx="430">
                  <c:v>-1377.918843199137</c:v>
                </c:pt>
                <c:pt idx="431">
                  <c:v>-1290.543797745624</c:v>
                </c:pt>
                <c:pt idx="432">
                  <c:v>-1357.1680682424339</c:v>
                </c:pt>
                <c:pt idx="433">
                  <c:v>-1605.5840058610247</c:v>
                </c:pt>
                <c:pt idx="434">
                  <c:v>-1532.2969027562626</c:v>
                </c:pt>
                <c:pt idx="435">
                  <c:v>-1475.5583700151665</c:v>
                </c:pt>
                <c:pt idx="436">
                  <c:v>8201.5318206987104</c:v>
                </c:pt>
                <c:pt idx="437">
                  <c:v>18417.628133162485</c:v>
                </c:pt>
                <c:pt idx="438">
                  <c:v>-1863.5253224311941</c:v>
                </c:pt>
                <c:pt idx="439">
                  <c:v>-1174.6634100061801</c:v>
                </c:pt>
                <c:pt idx="440">
                  <c:v>18696.582251966509</c:v>
                </c:pt>
                <c:pt idx="441">
                  <c:v>-1411.8413273836377</c:v>
                </c:pt>
                <c:pt idx="442">
                  <c:v>-1295.3098453462244</c:v>
                </c:pt>
                <c:pt idx="443">
                  <c:v>-1458.7910777225652</c:v>
                </c:pt>
                <c:pt idx="444">
                  <c:v>-1392.7121951846448</c:v>
                </c:pt>
                <c:pt idx="445">
                  <c:v>-1345.7607697941212</c:v>
                </c:pt>
                <c:pt idx="446">
                  <c:v>-1422.3234901401111</c:v>
                </c:pt>
                <c:pt idx="447">
                  <c:v>-1219.7156153609703</c:v>
                </c:pt>
                <c:pt idx="448">
                  <c:v>-1265.7874371696998</c:v>
                </c:pt>
                <c:pt idx="449">
                  <c:v>-1563.2878939718753</c:v>
                </c:pt>
                <c:pt idx="450">
                  <c:v>-1400.1016533872535</c:v>
                </c:pt>
                <c:pt idx="451">
                  <c:v>-1469.8789469324674</c:v>
                </c:pt>
                <c:pt idx="452">
                  <c:v>-1746.9308500413554</c:v>
                </c:pt>
                <c:pt idx="453">
                  <c:v>-1185.6821206846753</c:v>
                </c:pt>
                <c:pt idx="454">
                  <c:v>-1296.510936265433</c:v>
                </c:pt>
                <c:pt idx="455">
                  <c:v>-1810.6516028317892</c:v>
                </c:pt>
                <c:pt idx="456">
                  <c:v>-1423.0280118323117</c:v>
                </c:pt>
                <c:pt idx="457">
                  <c:v>-1706.7182714659903</c:v>
                </c:pt>
                <c:pt idx="458">
                  <c:v>-1712.8892449934292</c:v>
                </c:pt>
                <c:pt idx="459">
                  <c:v>-1315.8685939741099</c:v>
                </c:pt>
                <c:pt idx="460">
                  <c:v>-1683.1361376405916</c:v>
                </c:pt>
                <c:pt idx="461">
                  <c:v>-1735.1153776072324</c:v>
                </c:pt>
                <c:pt idx="462">
                  <c:v>-1274.735262125525</c:v>
                </c:pt>
                <c:pt idx="463">
                  <c:v>-1364.14548473992</c:v>
                </c:pt>
                <c:pt idx="464">
                  <c:v>-1187.3104234193743</c:v>
                </c:pt>
                <c:pt idx="465">
                  <c:v>-1292.3477569897132</c:v>
                </c:pt>
                <c:pt idx="466">
                  <c:v>-1929.0967826536516</c:v>
                </c:pt>
                <c:pt idx="467">
                  <c:v>-1727.9320359028798</c:v>
                </c:pt>
                <c:pt idx="468">
                  <c:v>-1367.9872478181624</c:v>
                </c:pt>
                <c:pt idx="469">
                  <c:v>-1257.3349522638491</c:v>
                </c:pt>
                <c:pt idx="470">
                  <c:v>22550.782301191932</c:v>
                </c:pt>
                <c:pt idx="471">
                  <c:v>-1129.7200525565859</c:v>
                </c:pt>
                <c:pt idx="472">
                  <c:v>-1603.2919609343189</c:v>
                </c:pt>
                <c:pt idx="473">
                  <c:v>-1624.2009857876656</c:v>
                </c:pt>
                <c:pt idx="474">
                  <c:v>-1737.8123581365489</c:v>
                </c:pt>
                <c:pt idx="475">
                  <c:v>-1862.5638017209549</c:v>
                </c:pt>
                <c:pt idx="476">
                  <c:v>14461.846300646059</c:v>
                </c:pt>
                <c:pt idx="477">
                  <c:v>-1783.5614589720662</c:v>
                </c:pt>
                <c:pt idx="478">
                  <c:v>-1668.0376151546752</c:v>
                </c:pt>
                <c:pt idx="479">
                  <c:v>-1652.5505132053349</c:v>
                </c:pt>
                <c:pt idx="480">
                  <c:v>-1188.2490168016775</c:v>
                </c:pt>
                <c:pt idx="481">
                  <c:v>-1600.6647107624563</c:v>
                </c:pt>
                <c:pt idx="482">
                  <c:v>-1791.3228101915656</c:v>
                </c:pt>
                <c:pt idx="483">
                  <c:v>-1764.2129265988351</c:v>
                </c:pt>
                <c:pt idx="484">
                  <c:v>-1428.1194342096405</c:v>
                </c:pt>
                <c:pt idx="485">
                  <c:v>-1735.9199522818963</c:v>
                </c:pt>
                <c:pt idx="486">
                  <c:v>-1264.2270710246048</c:v>
                </c:pt>
                <c:pt idx="487">
                  <c:v>-1630.8520051849309</c:v>
                </c:pt>
                <c:pt idx="488">
                  <c:v>14943.194704115223</c:v>
                </c:pt>
                <c:pt idx="489">
                  <c:v>-1171.5206762641046</c:v>
                </c:pt>
                <c:pt idx="490">
                  <c:v>-1734.691884838132</c:v>
                </c:pt>
                <c:pt idx="491">
                  <c:v>-1858.7100932330959</c:v>
                </c:pt>
                <c:pt idx="492">
                  <c:v>-1274.8721177142902</c:v>
                </c:pt>
                <c:pt idx="493">
                  <c:v>-1241.3240708221274</c:v>
                </c:pt>
                <c:pt idx="494">
                  <c:v>-1132.8281406426377</c:v>
                </c:pt>
                <c:pt idx="495">
                  <c:v>-1506.9747302680807</c:v>
                </c:pt>
                <c:pt idx="496">
                  <c:v>-1749.0489870385027</c:v>
                </c:pt>
                <c:pt idx="497">
                  <c:v>-1323.361715186722</c:v>
                </c:pt>
                <c:pt idx="498">
                  <c:v>-1152.5089879430643</c:v>
                </c:pt>
                <c:pt idx="499">
                  <c:v>-1261.8892549456868</c:v>
                </c:pt>
                <c:pt idx="500">
                  <c:v>-1835.7325566989598</c:v>
                </c:pt>
                <c:pt idx="501">
                  <c:v>-1159.1418732750026</c:v>
                </c:pt>
                <c:pt idx="502">
                  <c:v>-1334.8394407488049</c:v>
                </c:pt>
                <c:pt idx="503">
                  <c:v>-1355.7055845922623</c:v>
                </c:pt>
                <c:pt idx="504">
                  <c:v>-1129.1893400637246</c:v>
                </c:pt>
                <c:pt idx="505">
                  <c:v>15691.000474915878</c:v>
                </c:pt>
                <c:pt idx="506">
                  <c:v>-1246.2471152971539</c:v>
                </c:pt>
                <c:pt idx="507">
                  <c:v>-1161.3549018597132</c:v>
                </c:pt>
                <c:pt idx="508">
                  <c:v>-1412.1829662447708</c:v>
                </c:pt>
                <c:pt idx="509">
                  <c:v>-1159.6678195323584</c:v>
                </c:pt>
                <c:pt idx="510">
                  <c:v>12852.839472641004</c:v>
                </c:pt>
                <c:pt idx="511">
                  <c:v>10675.174706003058</c:v>
                </c:pt>
                <c:pt idx="512">
                  <c:v>-1231.9565166624952</c:v>
                </c:pt>
                <c:pt idx="513">
                  <c:v>-1635.2911572459252</c:v>
                </c:pt>
                <c:pt idx="514">
                  <c:v>-1746.7719103931922</c:v>
                </c:pt>
                <c:pt idx="515">
                  <c:v>-1636.8328365533143</c:v>
                </c:pt>
                <c:pt idx="516">
                  <c:v>-1230.7861873290749</c:v>
                </c:pt>
                <c:pt idx="517">
                  <c:v>-1240.0054297813472</c:v>
                </c:pt>
                <c:pt idx="518">
                  <c:v>-1350.8552739259908</c:v>
                </c:pt>
                <c:pt idx="519">
                  <c:v>12764.571972746842</c:v>
                </c:pt>
                <c:pt idx="520">
                  <c:v>8615.472392850761</c:v>
                </c:pt>
                <c:pt idx="521">
                  <c:v>-1860.0017459828396</c:v>
                </c:pt>
                <c:pt idx="522">
                  <c:v>-1749.8475793151447</c:v>
                </c:pt>
                <c:pt idx="523">
                  <c:v>-1913.152878208437</c:v>
                </c:pt>
                <c:pt idx="524">
                  <c:v>-1673.6235865247781</c:v>
                </c:pt>
                <c:pt idx="525">
                  <c:v>-1338.0348033772189</c:v>
                </c:pt>
                <c:pt idx="526">
                  <c:v>-1363.9407196065567</c:v>
                </c:pt>
                <c:pt idx="527">
                  <c:v>-1267.257752792575</c:v>
                </c:pt>
                <c:pt idx="528">
                  <c:v>-1277.6028152298331</c:v>
                </c:pt>
                <c:pt idx="529">
                  <c:v>-1305.5749455080968</c:v>
                </c:pt>
                <c:pt idx="530">
                  <c:v>-1481.686956539271</c:v>
                </c:pt>
                <c:pt idx="531">
                  <c:v>-1156.8804768173668</c:v>
                </c:pt>
                <c:pt idx="532">
                  <c:v>-1133.9485300107117</c:v>
                </c:pt>
                <c:pt idx="533">
                  <c:v>-1277.5896689647784</c:v>
                </c:pt>
                <c:pt idx="534">
                  <c:v>-1366.3489838131259</c:v>
                </c:pt>
                <c:pt idx="535">
                  <c:v>-1222.8008111461659</c:v>
                </c:pt>
                <c:pt idx="536">
                  <c:v>-1154.5676529945413</c:v>
                </c:pt>
                <c:pt idx="537">
                  <c:v>-1167.683156060275</c:v>
                </c:pt>
                <c:pt idx="538">
                  <c:v>-1348.2197974379746</c:v>
                </c:pt>
                <c:pt idx="539">
                  <c:v>-1053.5546545390343</c:v>
                </c:pt>
                <c:pt idx="540">
                  <c:v>-1444.6995247789757</c:v>
                </c:pt>
                <c:pt idx="541">
                  <c:v>-1108.7968155289818</c:v>
                </c:pt>
                <c:pt idx="542">
                  <c:v>-1169.6832405277737</c:v>
                </c:pt>
                <c:pt idx="543">
                  <c:v>12225.045988285199</c:v>
                </c:pt>
                <c:pt idx="544">
                  <c:v>-1138.7392395399365</c:v>
                </c:pt>
                <c:pt idx="545">
                  <c:v>-1085.9356277238294</c:v>
                </c:pt>
                <c:pt idx="546">
                  <c:v>-1173.796901414993</c:v>
                </c:pt>
                <c:pt idx="547">
                  <c:v>-1331.9900984998785</c:v>
                </c:pt>
                <c:pt idx="548">
                  <c:v>24314.757127196641</c:v>
                </c:pt>
                <c:pt idx="549">
                  <c:v>-1111.5708729110047</c:v>
                </c:pt>
                <c:pt idx="550">
                  <c:v>-1133.5366477072621</c:v>
                </c:pt>
                <c:pt idx="551">
                  <c:v>-1195.0788166726097</c:v>
                </c:pt>
                <c:pt idx="552">
                  <c:v>-1156.7859914387709</c:v>
                </c:pt>
                <c:pt idx="553">
                  <c:v>-1259.993574334705</c:v>
                </c:pt>
                <c:pt idx="554">
                  <c:v>-1135.4642093513212</c:v>
                </c:pt>
                <c:pt idx="555">
                  <c:v>-1493.7078718613666</c:v>
                </c:pt>
                <c:pt idx="556">
                  <c:v>-1068.2561788150033</c:v>
                </c:pt>
                <c:pt idx="557">
                  <c:v>-1236.3854232448848</c:v>
                </c:pt>
                <c:pt idx="558">
                  <c:v>-1096.4710363253489</c:v>
                </c:pt>
                <c:pt idx="559">
                  <c:v>-1460.5707128887143</c:v>
                </c:pt>
                <c:pt idx="560">
                  <c:v>13600.506923568315</c:v>
                </c:pt>
                <c:pt idx="561">
                  <c:v>-1344.5210542619452</c:v>
                </c:pt>
                <c:pt idx="562">
                  <c:v>-1145.220652877696</c:v>
                </c:pt>
                <c:pt idx="563">
                  <c:v>-1027.781991333748</c:v>
                </c:pt>
                <c:pt idx="564">
                  <c:v>-1348.0976927060428</c:v>
                </c:pt>
                <c:pt idx="565">
                  <c:v>-1284.3825368623948</c:v>
                </c:pt>
                <c:pt idx="566">
                  <c:v>-1182.6315424605259</c:v>
                </c:pt>
                <c:pt idx="567">
                  <c:v>-1412.0579747014199</c:v>
                </c:pt>
                <c:pt idx="568">
                  <c:v>-1201.9973372528784</c:v>
                </c:pt>
                <c:pt idx="569">
                  <c:v>-996.69324434356349</c:v>
                </c:pt>
                <c:pt idx="570">
                  <c:v>-1259.9951832868337</c:v>
                </c:pt>
                <c:pt idx="571">
                  <c:v>-1081.5106916586938</c:v>
                </c:pt>
                <c:pt idx="572">
                  <c:v>-1208.0442788162691</c:v>
                </c:pt>
                <c:pt idx="573">
                  <c:v>-1221.9865441748443</c:v>
                </c:pt>
                <c:pt idx="574">
                  <c:v>-1068.8086421267453</c:v>
                </c:pt>
                <c:pt idx="575">
                  <c:v>14097.880417373541</c:v>
                </c:pt>
                <c:pt idx="576">
                  <c:v>-1115.7492464963807</c:v>
                </c:pt>
                <c:pt idx="577">
                  <c:v>-1022.2423617669738</c:v>
                </c:pt>
                <c:pt idx="578">
                  <c:v>-1022.1153375427839</c:v>
                </c:pt>
                <c:pt idx="579">
                  <c:v>-1018.3231459386061</c:v>
                </c:pt>
                <c:pt idx="580">
                  <c:v>-1686.7042743060083</c:v>
                </c:pt>
                <c:pt idx="581">
                  <c:v>-1494.2545708146299</c:v>
                </c:pt>
                <c:pt idx="582">
                  <c:v>-1336.0485287662077</c:v>
                </c:pt>
                <c:pt idx="583">
                  <c:v>-1341.3091914590514</c:v>
                </c:pt>
                <c:pt idx="584">
                  <c:v>-1519.4543660566051</c:v>
                </c:pt>
                <c:pt idx="585">
                  <c:v>-1514.3157127564591</c:v>
                </c:pt>
                <c:pt idx="586">
                  <c:v>-1409.2800315668446</c:v>
                </c:pt>
                <c:pt idx="587">
                  <c:v>-1424.2052983100421</c:v>
                </c:pt>
                <c:pt idx="588">
                  <c:v>-1482.3895279782255</c:v>
                </c:pt>
                <c:pt idx="589">
                  <c:v>14264.012379897042</c:v>
                </c:pt>
                <c:pt idx="590">
                  <c:v>-1508.5654181407517</c:v>
                </c:pt>
                <c:pt idx="591">
                  <c:v>-1288.3171966893278</c:v>
                </c:pt>
                <c:pt idx="592">
                  <c:v>-1265.9619228028505</c:v>
                </c:pt>
                <c:pt idx="593">
                  <c:v>-1420.2081364051155</c:v>
                </c:pt>
                <c:pt idx="594">
                  <c:v>-1623.020408621227</c:v>
                </c:pt>
                <c:pt idx="595">
                  <c:v>-1299.0561482738922</c:v>
                </c:pt>
                <c:pt idx="596">
                  <c:v>-1481.8994745351929</c:v>
                </c:pt>
                <c:pt idx="597">
                  <c:v>-1524.5635417043395</c:v>
                </c:pt>
                <c:pt idx="598">
                  <c:v>5313.923800915697</c:v>
                </c:pt>
                <c:pt idx="599">
                  <c:v>-1442.117008739624</c:v>
                </c:pt>
                <c:pt idx="600">
                  <c:v>-1446.3507373175889</c:v>
                </c:pt>
                <c:pt idx="601">
                  <c:v>-1328.1532118400073</c:v>
                </c:pt>
                <c:pt idx="602">
                  <c:v>-1453.1400584266612</c:v>
                </c:pt>
                <c:pt idx="603">
                  <c:v>-1674.7623403978628</c:v>
                </c:pt>
                <c:pt idx="604">
                  <c:v>-1609.385495473598</c:v>
                </c:pt>
                <c:pt idx="605">
                  <c:v>-1319.2747629432997</c:v>
                </c:pt>
                <c:pt idx="606">
                  <c:v>-1419.9597193806858</c:v>
                </c:pt>
                <c:pt idx="607">
                  <c:v>-1497.8637112446177</c:v>
                </c:pt>
                <c:pt idx="608">
                  <c:v>21881.331684342254</c:v>
                </c:pt>
                <c:pt idx="609">
                  <c:v>-1486.1808847959037</c:v>
                </c:pt>
                <c:pt idx="610">
                  <c:v>-1803.8807860084398</c:v>
                </c:pt>
                <c:pt idx="611">
                  <c:v>-1606.217006848683</c:v>
                </c:pt>
                <c:pt idx="612">
                  <c:v>-1447.1905934261058</c:v>
                </c:pt>
                <c:pt idx="613">
                  <c:v>-1315.566204800074</c:v>
                </c:pt>
                <c:pt idx="614">
                  <c:v>-2447.6546442740273</c:v>
                </c:pt>
                <c:pt idx="615">
                  <c:v>-1896.4062730892456</c:v>
                </c:pt>
                <c:pt idx="616">
                  <c:v>-2057.2125465313093</c:v>
                </c:pt>
                <c:pt idx="617">
                  <c:v>-1633.5083971498916</c:v>
                </c:pt>
                <c:pt idx="618">
                  <c:v>-1459.1081250351781</c:v>
                </c:pt>
                <c:pt idx="619">
                  <c:v>-1593.1752160626274</c:v>
                </c:pt>
                <c:pt idx="620">
                  <c:v>12211.52531234826</c:v>
                </c:pt>
                <c:pt idx="621">
                  <c:v>-1369.7136566528043</c:v>
                </c:pt>
                <c:pt idx="622">
                  <c:v>-1675.4505041948532</c:v>
                </c:pt>
                <c:pt idx="623">
                  <c:v>-1263.1583216250128</c:v>
                </c:pt>
                <c:pt idx="624">
                  <c:v>-1625.254982263586</c:v>
                </c:pt>
                <c:pt idx="625">
                  <c:v>-1738.3672169433885</c:v>
                </c:pt>
                <c:pt idx="626">
                  <c:v>-1322.2359065031787</c:v>
                </c:pt>
                <c:pt idx="627">
                  <c:v>-1428.3328216009349</c:v>
                </c:pt>
                <c:pt idx="628">
                  <c:v>-1887.6999838901465</c:v>
                </c:pt>
                <c:pt idx="629">
                  <c:v>-1300.5362828570815</c:v>
                </c:pt>
                <c:pt idx="630">
                  <c:v>-2064.9331976947306</c:v>
                </c:pt>
                <c:pt idx="631">
                  <c:v>-1433.696211851282</c:v>
                </c:pt>
                <c:pt idx="632">
                  <c:v>-1476.3634024475432</c:v>
                </c:pt>
                <c:pt idx="633">
                  <c:v>13460.638405835838</c:v>
                </c:pt>
                <c:pt idx="634">
                  <c:v>-1534.5416056089853</c:v>
                </c:pt>
                <c:pt idx="635">
                  <c:v>8667.1998095513427</c:v>
                </c:pt>
                <c:pt idx="636">
                  <c:v>-1267.0590130207929</c:v>
                </c:pt>
                <c:pt idx="637">
                  <c:v>-1940.2255996832955</c:v>
                </c:pt>
                <c:pt idx="638">
                  <c:v>-1379.4160913538981</c:v>
                </c:pt>
                <c:pt idx="639">
                  <c:v>-1443.0733119198003</c:v>
                </c:pt>
                <c:pt idx="640">
                  <c:v>18933.794798277318</c:v>
                </c:pt>
                <c:pt idx="641">
                  <c:v>-2023.3902069459346</c:v>
                </c:pt>
                <c:pt idx="642">
                  <c:v>-1373.4897188076611</c:v>
                </c:pt>
                <c:pt idx="643">
                  <c:v>-1356.240676634874</c:v>
                </c:pt>
                <c:pt idx="644">
                  <c:v>-2196.4318774638559</c:v>
                </c:pt>
                <c:pt idx="645">
                  <c:v>-1630.5031089096683</c:v>
                </c:pt>
                <c:pt idx="646">
                  <c:v>-1367.1643786884542</c:v>
                </c:pt>
                <c:pt idx="647">
                  <c:v>18816.606811867139</c:v>
                </c:pt>
                <c:pt idx="648">
                  <c:v>-1282.9672527709408</c:v>
                </c:pt>
                <c:pt idx="649">
                  <c:v>-1685.2616590048956</c:v>
                </c:pt>
                <c:pt idx="650">
                  <c:v>-1559.0963616193749</c:v>
                </c:pt>
                <c:pt idx="651">
                  <c:v>-1756.4175512389315</c:v>
                </c:pt>
                <c:pt idx="652">
                  <c:v>-1374.028546789229</c:v>
                </c:pt>
                <c:pt idx="653">
                  <c:v>-2059.7514817502761</c:v>
                </c:pt>
                <c:pt idx="654">
                  <c:v>-1282.1525830847886</c:v>
                </c:pt>
                <c:pt idx="655">
                  <c:v>-1539.9638846138068</c:v>
                </c:pt>
                <c:pt idx="656">
                  <c:v>20668.449649505419</c:v>
                </c:pt>
                <c:pt idx="657">
                  <c:v>-1922.2264994764801</c:v>
                </c:pt>
                <c:pt idx="658">
                  <c:v>10180.753163611345</c:v>
                </c:pt>
                <c:pt idx="659">
                  <c:v>-1397.2355430804746</c:v>
                </c:pt>
                <c:pt idx="660">
                  <c:v>-1327.8863272055296</c:v>
                </c:pt>
                <c:pt idx="661">
                  <c:v>-1588.3613018604119</c:v>
                </c:pt>
                <c:pt idx="662">
                  <c:v>-1794.4351920460704</c:v>
                </c:pt>
                <c:pt idx="663">
                  <c:v>-1741.3285440756863</c:v>
                </c:pt>
                <c:pt idx="664">
                  <c:v>15461.220787175038</c:v>
                </c:pt>
                <c:pt idx="665">
                  <c:v>-1508.8211338250221</c:v>
                </c:pt>
                <c:pt idx="666">
                  <c:v>-1590.5673268985465</c:v>
                </c:pt>
                <c:pt idx="667">
                  <c:v>-1868.1292051892979</c:v>
                </c:pt>
                <c:pt idx="668">
                  <c:v>-2281.997260586023</c:v>
                </c:pt>
                <c:pt idx="669">
                  <c:v>-1870.5852567850761</c:v>
                </c:pt>
                <c:pt idx="670">
                  <c:v>-1404.3750533016537</c:v>
                </c:pt>
                <c:pt idx="671">
                  <c:v>-1536.1599170688332</c:v>
                </c:pt>
                <c:pt idx="672">
                  <c:v>-1389.778628515548</c:v>
                </c:pt>
                <c:pt idx="673">
                  <c:v>-1216.6969204377574</c:v>
                </c:pt>
                <c:pt idx="674">
                  <c:v>-1272.8041015982526</c:v>
                </c:pt>
                <c:pt idx="675">
                  <c:v>-1575.9054851146266</c:v>
                </c:pt>
                <c:pt idx="676">
                  <c:v>-1612.6057450618264</c:v>
                </c:pt>
                <c:pt idx="677">
                  <c:v>-2128.5397852249571</c:v>
                </c:pt>
                <c:pt idx="678">
                  <c:v>13308.016710674112</c:v>
                </c:pt>
                <c:pt idx="679">
                  <c:v>-1294.8914263170354</c:v>
                </c:pt>
                <c:pt idx="680">
                  <c:v>22026.920907323958</c:v>
                </c:pt>
                <c:pt idx="681">
                  <c:v>-1566.7348587354891</c:v>
                </c:pt>
                <c:pt idx="682">
                  <c:v>14299.769927345606</c:v>
                </c:pt>
                <c:pt idx="683">
                  <c:v>-1917.8557022414179</c:v>
                </c:pt>
                <c:pt idx="684">
                  <c:v>-1532.5064754612376</c:v>
                </c:pt>
                <c:pt idx="685">
                  <c:v>20552.021969677182</c:v>
                </c:pt>
                <c:pt idx="686">
                  <c:v>-1206.2047618745637</c:v>
                </c:pt>
                <c:pt idx="687">
                  <c:v>-1967.7269609279065</c:v>
                </c:pt>
                <c:pt idx="688">
                  <c:v>-1724.1521093708689</c:v>
                </c:pt>
                <c:pt idx="689">
                  <c:v>-1494.0277818395134</c:v>
                </c:pt>
                <c:pt idx="690">
                  <c:v>-1380.1946779272976</c:v>
                </c:pt>
                <c:pt idx="691">
                  <c:v>-1172.1149735979106</c:v>
                </c:pt>
                <c:pt idx="692">
                  <c:v>-1381.6925408024463</c:v>
                </c:pt>
                <c:pt idx="693">
                  <c:v>-1642.6104617934816</c:v>
                </c:pt>
                <c:pt idx="694">
                  <c:v>-1452.1051776980548</c:v>
                </c:pt>
                <c:pt idx="695">
                  <c:v>16035.584233697969</c:v>
                </c:pt>
                <c:pt idx="696">
                  <c:v>-1351.419236900977</c:v>
                </c:pt>
                <c:pt idx="697">
                  <c:v>-1198.0411780817694</c:v>
                </c:pt>
                <c:pt idx="698">
                  <c:v>-1256.6855210669601</c:v>
                </c:pt>
                <c:pt idx="699">
                  <c:v>-1954.9816323988689</c:v>
                </c:pt>
                <c:pt idx="700">
                  <c:v>-1723.9269751135907</c:v>
                </c:pt>
                <c:pt idx="701">
                  <c:v>-1489.0429727469118</c:v>
                </c:pt>
                <c:pt idx="702">
                  <c:v>848.44442986329523</c:v>
                </c:pt>
                <c:pt idx="703">
                  <c:v>5270.5972912218749</c:v>
                </c:pt>
                <c:pt idx="704">
                  <c:v>5564.7648617606828</c:v>
                </c:pt>
                <c:pt idx="705">
                  <c:v>-2944.3624879777162</c:v>
                </c:pt>
                <c:pt idx="706">
                  <c:v>-342.81315768708009</c:v>
                </c:pt>
                <c:pt idx="707">
                  <c:v>4689.6814697116715</c:v>
                </c:pt>
                <c:pt idx="708">
                  <c:v>3134.1194013712156</c:v>
                </c:pt>
                <c:pt idx="709">
                  <c:v>3045.3693788061501</c:v>
                </c:pt>
                <c:pt idx="710">
                  <c:v>-8396.6293582693761</c:v>
                </c:pt>
                <c:pt idx="711">
                  <c:v>698.56607634950342</c:v>
                </c:pt>
                <c:pt idx="712">
                  <c:v>4147.7360097973979</c:v>
                </c:pt>
                <c:pt idx="713">
                  <c:v>-3659.6960073483497</c:v>
                </c:pt>
                <c:pt idx="714">
                  <c:v>-672.55075655041583</c:v>
                </c:pt>
                <c:pt idx="715">
                  <c:v>-3333.1890125366554</c:v>
                </c:pt>
                <c:pt idx="716">
                  <c:v>-3056.8170563961648</c:v>
                </c:pt>
                <c:pt idx="717">
                  <c:v>-656.50998703953519</c:v>
                </c:pt>
                <c:pt idx="718">
                  <c:v>4258.9090551123372</c:v>
                </c:pt>
                <c:pt idx="719">
                  <c:v>1949.3481850873213</c:v>
                </c:pt>
                <c:pt idx="720">
                  <c:v>8281.6545443167488</c:v>
                </c:pt>
                <c:pt idx="721">
                  <c:v>5528.4477750070728</c:v>
                </c:pt>
                <c:pt idx="722">
                  <c:v>-1542.7795951091757</c:v>
                </c:pt>
                <c:pt idx="723">
                  <c:v>-5535.8850850720919</c:v>
                </c:pt>
                <c:pt idx="724">
                  <c:v>7075.5077024965722</c:v>
                </c:pt>
                <c:pt idx="725">
                  <c:v>3833.401647208284</c:v>
                </c:pt>
                <c:pt idx="726">
                  <c:v>-4559.3357383854891</c:v>
                </c:pt>
                <c:pt idx="727">
                  <c:v>3825.4522962130213</c:v>
                </c:pt>
                <c:pt idx="728">
                  <c:v>176.94169674486329</c:v>
                </c:pt>
                <c:pt idx="729">
                  <c:v>-5596.8252465937403</c:v>
                </c:pt>
                <c:pt idx="730">
                  <c:v>-2535.3984877182156</c:v>
                </c:pt>
                <c:pt idx="731">
                  <c:v>1999.0521971167473</c:v>
                </c:pt>
                <c:pt idx="732">
                  <c:v>-8348.0796668497787</c:v>
                </c:pt>
                <c:pt idx="733">
                  <c:v>-6782.5699150962064</c:v>
                </c:pt>
                <c:pt idx="734">
                  <c:v>6542.6462899481412</c:v>
                </c:pt>
                <c:pt idx="735">
                  <c:v>-5326.8409724085068</c:v>
                </c:pt>
                <c:pt idx="736">
                  <c:v>-5103.9764211482761</c:v>
                </c:pt>
                <c:pt idx="737">
                  <c:v>2526.6133761955571</c:v>
                </c:pt>
                <c:pt idx="738">
                  <c:v>1288.0675216450982</c:v>
                </c:pt>
                <c:pt idx="739">
                  <c:v>-3031.4991295560467</c:v>
                </c:pt>
                <c:pt idx="740">
                  <c:v>2732.8543856911856</c:v>
                </c:pt>
                <c:pt idx="741">
                  <c:v>3052.7967400969901</c:v>
                </c:pt>
                <c:pt idx="742">
                  <c:v>5516.8717558786884</c:v>
                </c:pt>
                <c:pt idx="743">
                  <c:v>-2071.4896770408595</c:v>
                </c:pt>
                <c:pt idx="744">
                  <c:v>5844.6079762192821</c:v>
                </c:pt>
                <c:pt idx="745">
                  <c:v>-601.1070901869316</c:v>
                </c:pt>
                <c:pt idx="746">
                  <c:v>-7821.2070483395764</c:v>
                </c:pt>
                <c:pt idx="747">
                  <c:v>-3883.345165832161</c:v>
                </c:pt>
                <c:pt idx="748">
                  <c:v>-6176.8619173132465</c:v>
                </c:pt>
                <c:pt idx="749">
                  <c:v>5774.3970824573116</c:v>
                </c:pt>
                <c:pt idx="750">
                  <c:v>-7678.3489098067657</c:v>
                </c:pt>
                <c:pt idx="751">
                  <c:v>-1160.5025383027896</c:v>
                </c:pt>
                <c:pt idx="752">
                  <c:v>-3724.5158743654247</c:v>
                </c:pt>
                <c:pt idx="753">
                  <c:v>-23.876106127841922</c:v>
                </c:pt>
                <c:pt idx="754">
                  <c:v>4563.9121067910819</c:v>
                </c:pt>
                <c:pt idx="755">
                  <c:v>1010.8300675588398</c:v>
                </c:pt>
                <c:pt idx="756">
                  <c:v>-5610.7852100355958</c:v>
                </c:pt>
                <c:pt idx="757">
                  <c:v>5946.6720155556468</c:v>
                </c:pt>
                <c:pt idx="758">
                  <c:v>-1485.4649648032255</c:v>
                </c:pt>
                <c:pt idx="759">
                  <c:v>-1554.9237900885819</c:v>
                </c:pt>
                <c:pt idx="760">
                  <c:v>13710.138137218277</c:v>
                </c:pt>
                <c:pt idx="761">
                  <c:v>-1652.9657196268527</c:v>
                </c:pt>
                <c:pt idx="762">
                  <c:v>7618.6125409773758</c:v>
                </c:pt>
                <c:pt idx="763">
                  <c:v>-1555.8484758825871</c:v>
                </c:pt>
                <c:pt idx="764">
                  <c:v>-1402.6784115864739</c:v>
                </c:pt>
                <c:pt idx="765">
                  <c:v>-1459.9825413429899</c:v>
                </c:pt>
                <c:pt idx="766">
                  <c:v>-1495.2290463927948</c:v>
                </c:pt>
                <c:pt idx="767">
                  <c:v>-1768.5175162983669</c:v>
                </c:pt>
                <c:pt idx="768">
                  <c:v>-1456.89783569881</c:v>
                </c:pt>
                <c:pt idx="769">
                  <c:v>-1594.7864206363156</c:v>
                </c:pt>
                <c:pt idx="770">
                  <c:v>-1343.76616372428</c:v>
                </c:pt>
                <c:pt idx="771">
                  <c:v>-1376.350639166877</c:v>
                </c:pt>
                <c:pt idx="772">
                  <c:v>-1431.3611964046449</c:v>
                </c:pt>
                <c:pt idx="773">
                  <c:v>-1666.5202515705005</c:v>
                </c:pt>
                <c:pt idx="774">
                  <c:v>-1893.7667305463092</c:v>
                </c:pt>
                <c:pt idx="775">
                  <c:v>-1651.5775730169689</c:v>
                </c:pt>
                <c:pt idx="776">
                  <c:v>-1898.3643524597774</c:v>
                </c:pt>
                <c:pt idx="777">
                  <c:v>-1602.7369590097169</c:v>
                </c:pt>
                <c:pt idx="778">
                  <c:v>-1638.2125021974334</c:v>
                </c:pt>
                <c:pt idx="779">
                  <c:v>-1980.5832713198397</c:v>
                </c:pt>
                <c:pt idx="780">
                  <c:v>-1689.6504252127925</c:v>
                </c:pt>
                <c:pt idx="781">
                  <c:v>-2219.4163780112794</c:v>
                </c:pt>
                <c:pt idx="782">
                  <c:v>-1777.4831164307152</c:v>
                </c:pt>
                <c:pt idx="783">
                  <c:v>-1708.1211040613007</c:v>
                </c:pt>
                <c:pt idx="784">
                  <c:v>-1531.8235096031167</c:v>
                </c:pt>
                <c:pt idx="785">
                  <c:v>-2101.1704172148475</c:v>
                </c:pt>
                <c:pt idx="786">
                  <c:v>-1646.999334839878</c:v>
                </c:pt>
                <c:pt idx="787">
                  <c:v>-1943.9315374142261</c:v>
                </c:pt>
                <c:pt idx="788">
                  <c:v>-2174.9692404276811</c:v>
                </c:pt>
                <c:pt idx="789">
                  <c:v>-2387.2786785617923</c:v>
                </c:pt>
                <c:pt idx="790">
                  <c:v>-1921.2337134515838</c:v>
                </c:pt>
                <c:pt idx="791">
                  <c:v>-1928.2305248529265</c:v>
                </c:pt>
                <c:pt idx="792">
                  <c:v>-1602.7882519674204</c:v>
                </c:pt>
                <c:pt idx="793">
                  <c:v>-1546.9062937499111</c:v>
                </c:pt>
                <c:pt idx="794">
                  <c:v>11818.066392552457</c:v>
                </c:pt>
                <c:pt idx="795">
                  <c:v>-1472.5014855815707</c:v>
                </c:pt>
                <c:pt idx="796">
                  <c:v>-1849.3248476271456</c:v>
                </c:pt>
                <c:pt idx="797">
                  <c:v>-1553.1241370726675</c:v>
                </c:pt>
                <c:pt idx="798">
                  <c:v>-1701.8365000948115</c:v>
                </c:pt>
                <c:pt idx="799">
                  <c:v>-1955.1118292872243</c:v>
                </c:pt>
                <c:pt idx="800">
                  <c:v>-1996.2245829604499</c:v>
                </c:pt>
                <c:pt idx="801">
                  <c:v>-1936.549685612692</c:v>
                </c:pt>
                <c:pt idx="802">
                  <c:v>-1516.5597872374856</c:v>
                </c:pt>
                <c:pt idx="803">
                  <c:v>-1841.1925740846154</c:v>
                </c:pt>
                <c:pt idx="804">
                  <c:v>-1843.9266229507703</c:v>
                </c:pt>
                <c:pt idx="805">
                  <c:v>-1788.3510001697891</c:v>
                </c:pt>
                <c:pt idx="806">
                  <c:v>-1798.442543593846</c:v>
                </c:pt>
                <c:pt idx="807">
                  <c:v>-2120.0723174944978</c:v>
                </c:pt>
                <c:pt idx="808">
                  <c:v>-2140.8133561448522</c:v>
                </c:pt>
                <c:pt idx="809">
                  <c:v>-1774.1333020654165</c:v>
                </c:pt>
                <c:pt idx="810">
                  <c:v>-2144.0168739240689</c:v>
                </c:pt>
                <c:pt idx="811">
                  <c:v>-2196.4175495473473</c:v>
                </c:pt>
                <c:pt idx="812">
                  <c:v>-1544.3236664957267</c:v>
                </c:pt>
                <c:pt idx="813">
                  <c:v>-1751.3635684094938</c:v>
                </c:pt>
                <c:pt idx="814">
                  <c:v>-1467.1904166281602</c:v>
                </c:pt>
                <c:pt idx="815">
                  <c:v>-1796.8448491881818</c:v>
                </c:pt>
                <c:pt idx="816">
                  <c:v>-1658.8508493550944</c:v>
                </c:pt>
                <c:pt idx="817">
                  <c:v>-1593.4126947515597</c:v>
                </c:pt>
                <c:pt idx="818">
                  <c:v>-1576.9824390181257</c:v>
                </c:pt>
                <c:pt idx="819">
                  <c:v>12883.837043630407</c:v>
                </c:pt>
                <c:pt idx="820">
                  <c:v>-1529.344100939692</c:v>
                </c:pt>
                <c:pt idx="821">
                  <c:v>16031.236332410212</c:v>
                </c:pt>
                <c:pt idx="822">
                  <c:v>-1404.7256633964043</c:v>
                </c:pt>
                <c:pt idx="823">
                  <c:v>-1477.9731890778003</c:v>
                </c:pt>
                <c:pt idx="824">
                  <c:v>-1637.337363169594</c:v>
                </c:pt>
                <c:pt idx="825">
                  <c:v>-1730.8631799757586</c:v>
                </c:pt>
                <c:pt idx="826">
                  <c:v>-2321.8702016272628</c:v>
                </c:pt>
                <c:pt idx="827">
                  <c:v>-2059.2288369314829</c:v>
                </c:pt>
                <c:pt idx="828">
                  <c:v>-1679.0467577354348</c:v>
                </c:pt>
                <c:pt idx="829">
                  <c:v>16500.437733979659</c:v>
                </c:pt>
                <c:pt idx="830">
                  <c:v>-1684.7664433118462</c:v>
                </c:pt>
                <c:pt idx="831">
                  <c:v>-4078.4767604230365</c:v>
                </c:pt>
                <c:pt idx="832">
                  <c:v>-1894.8826385717148</c:v>
                </c:pt>
                <c:pt idx="833">
                  <c:v>2836.9672176176318</c:v>
                </c:pt>
                <c:pt idx="834">
                  <c:v>-1559.2849933994348</c:v>
                </c:pt>
                <c:pt idx="835">
                  <c:v>-2311.13557367045</c:v>
                </c:pt>
                <c:pt idx="836">
                  <c:v>9831.1185848706846</c:v>
                </c:pt>
                <c:pt idx="837">
                  <c:v>-1694.1942772948187</c:v>
                </c:pt>
                <c:pt idx="838">
                  <c:v>-1881.0811671753572</c:v>
                </c:pt>
                <c:pt idx="839">
                  <c:v>-1608.8394201238962</c:v>
                </c:pt>
                <c:pt idx="840">
                  <c:v>-1690.0247109659558</c:v>
                </c:pt>
                <c:pt idx="841">
                  <c:v>-1775.0626434652713</c:v>
                </c:pt>
                <c:pt idx="842">
                  <c:v>-2614.2035108453038</c:v>
                </c:pt>
                <c:pt idx="843">
                  <c:v>19381.040352097258</c:v>
                </c:pt>
                <c:pt idx="844">
                  <c:v>-1768.4955948231654</c:v>
                </c:pt>
                <c:pt idx="845">
                  <c:v>-2683.8654829379902</c:v>
                </c:pt>
                <c:pt idx="846">
                  <c:v>-2220.9886759325527</c:v>
                </c:pt>
                <c:pt idx="847">
                  <c:v>-1792.8004129616147</c:v>
                </c:pt>
                <c:pt idx="848">
                  <c:v>-1653.0945053243322</c:v>
                </c:pt>
                <c:pt idx="849">
                  <c:v>3735.2893133298221</c:v>
                </c:pt>
                <c:pt idx="850">
                  <c:v>-6324.7787173330653</c:v>
                </c:pt>
                <c:pt idx="851">
                  <c:v>10176.117516652379</c:v>
                </c:pt>
                <c:pt idx="852">
                  <c:v>-1511.4427869478377</c:v>
                </c:pt>
                <c:pt idx="853">
                  <c:v>-923.2924966109158</c:v>
                </c:pt>
                <c:pt idx="854">
                  <c:v>-495.41299680382508</c:v>
                </c:pt>
                <c:pt idx="855">
                  <c:v>13947.175319909549</c:v>
                </c:pt>
                <c:pt idx="856">
                  <c:v>-1878.1701300008681</c:v>
                </c:pt>
                <c:pt idx="857">
                  <c:v>-694.14717431275858</c:v>
                </c:pt>
                <c:pt idx="858">
                  <c:v>-1363.3651750258905</c:v>
                </c:pt>
                <c:pt idx="859">
                  <c:v>-1480.9337848622099</c:v>
                </c:pt>
                <c:pt idx="860">
                  <c:v>19919.340843948492</c:v>
                </c:pt>
                <c:pt idx="861">
                  <c:v>-1220.8145680684647</c:v>
                </c:pt>
                <c:pt idx="862">
                  <c:v>-2025.8160683082988</c:v>
                </c:pt>
                <c:pt idx="863">
                  <c:v>-2168.115612338725</c:v>
                </c:pt>
                <c:pt idx="864">
                  <c:v>-1334.120059863656</c:v>
                </c:pt>
                <c:pt idx="865">
                  <c:v>59.05086758302059</c:v>
                </c:pt>
                <c:pt idx="866">
                  <c:v>-1480.3397193312258</c:v>
                </c:pt>
                <c:pt idx="867">
                  <c:v>-1645.5017075500436</c:v>
                </c:pt>
                <c:pt idx="868">
                  <c:v>-2720.5291768741263</c:v>
                </c:pt>
                <c:pt idx="869">
                  <c:v>2771.6218583865593</c:v>
                </c:pt>
                <c:pt idx="870">
                  <c:v>-1712.9084294583304</c:v>
                </c:pt>
                <c:pt idx="871">
                  <c:v>-1086.8719994270814</c:v>
                </c:pt>
                <c:pt idx="872">
                  <c:v>-1158.8907829938653</c:v>
                </c:pt>
                <c:pt idx="873">
                  <c:v>-1267.833835161885</c:v>
                </c:pt>
                <c:pt idx="874">
                  <c:v>-3406.6803157611612</c:v>
                </c:pt>
                <c:pt idx="875">
                  <c:v>-1704.754880544624</c:v>
                </c:pt>
                <c:pt idx="876">
                  <c:v>-1219.1244074986171</c:v>
                </c:pt>
                <c:pt idx="877">
                  <c:v>-1234.2911116985397</c:v>
                </c:pt>
                <c:pt idx="878">
                  <c:v>1571.4516048733676</c:v>
                </c:pt>
                <c:pt idx="879">
                  <c:v>-1920.3236987815008</c:v>
                </c:pt>
                <c:pt idx="880">
                  <c:v>-1533.8995819798602</c:v>
                </c:pt>
                <c:pt idx="881">
                  <c:v>-1299.8720579391988</c:v>
                </c:pt>
                <c:pt idx="882">
                  <c:v>17066.767246625201</c:v>
                </c:pt>
                <c:pt idx="883">
                  <c:v>-1540.0642662936671</c:v>
                </c:pt>
                <c:pt idx="884">
                  <c:v>-1645.8955993709296</c:v>
                </c:pt>
                <c:pt idx="885">
                  <c:v>-1479.36999536447</c:v>
                </c:pt>
                <c:pt idx="886">
                  <c:v>-1223.7957545158624</c:v>
                </c:pt>
                <c:pt idx="887">
                  <c:v>-664.73161101279402</c:v>
                </c:pt>
                <c:pt idx="888">
                  <c:v>-1400.9890228593013</c:v>
                </c:pt>
                <c:pt idx="889">
                  <c:v>-1420.1574978469125</c:v>
                </c:pt>
                <c:pt idx="890">
                  <c:v>11899.600498701553</c:v>
                </c:pt>
                <c:pt idx="891">
                  <c:v>-2201.2987103998721</c:v>
                </c:pt>
                <c:pt idx="892">
                  <c:v>-1131.6108878472423</c:v>
                </c:pt>
                <c:pt idx="893">
                  <c:v>-409.86232222950821</c:v>
                </c:pt>
                <c:pt idx="894">
                  <c:v>-2036.6236957021401</c:v>
                </c:pt>
                <c:pt idx="895">
                  <c:v>-1210.3716650364604</c:v>
                </c:pt>
                <c:pt idx="896">
                  <c:v>-1721.0577639402745</c:v>
                </c:pt>
                <c:pt idx="897">
                  <c:v>-1736.5491504450001</c:v>
                </c:pt>
                <c:pt idx="898">
                  <c:v>-2015.2487914865469</c:v>
                </c:pt>
                <c:pt idx="899">
                  <c:v>8966.7462472985262</c:v>
                </c:pt>
                <c:pt idx="900">
                  <c:v>-1461.1398728365275</c:v>
                </c:pt>
                <c:pt idx="901">
                  <c:v>-1254.662543051556</c:v>
                </c:pt>
                <c:pt idx="902">
                  <c:v>16472.886445255892</c:v>
                </c:pt>
                <c:pt idx="903">
                  <c:v>-1243.6731710736094</c:v>
                </c:pt>
                <c:pt idx="904">
                  <c:v>-1307.497097193942</c:v>
                </c:pt>
                <c:pt idx="905">
                  <c:v>-1337.6637324864241</c:v>
                </c:pt>
                <c:pt idx="906">
                  <c:v>-106.52817836742543</c:v>
                </c:pt>
                <c:pt idx="907">
                  <c:v>-2198.6814128716615</c:v>
                </c:pt>
                <c:pt idx="908">
                  <c:v>-1108.9630843276773</c:v>
                </c:pt>
                <c:pt idx="909">
                  <c:v>-1721.2524898383181</c:v>
                </c:pt>
                <c:pt idx="910">
                  <c:v>-2016.7386664554278</c:v>
                </c:pt>
                <c:pt idx="911">
                  <c:v>-1439.1871959352875</c:v>
                </c:pt>
                <c:pt idx="912">
                  <c:v>-2399.4187292783972</c:v>
                </c:pt>
                <c:pt idx="913">
                  <c:v>-2012.2866325711893</c:v>
                </c:pt>
                <c:pt idx="914">
                  <c:v>-1426.4494897224095</c:v>
                </c:pt>
                <c:pt idx="915">
                  <c:v>-1125.6019475652229</c:v>
                </c:pt>
                <c:pt idx="916">
                  <c:v>-1884.6926624742709</c:v>
                </c:pt>
                <c:pt idx="917">
                  <c:v>-1627.2302280127451</c:v>
                </c:pt>
                <c:pt idx="918">
                  <c:v>-1911.824267927117</c:v>
                </c:pt>
                <c:pt idx="919">
                  <c:v>-2358.416395646309</c:v>
                </c:pt>
                <c:pt idx="920">
                  <c:v>-1765.7334082394818</c:v>
                </c:pt>
                <c:pt idx="921">
                  <c:v>1612.0764109615011</c:v>
                </c:pt>
                <c:pt idx="922">
                  <c:v>-1789.9561871684386</c:v>
                </c:pt>
                <c:pt idx="923">
                  <c:v>-1297.0681102322706</c:v>
                </c:pt>
                <c:pt idx="924">
                  <c:v>-1918.0276086089543</c:v>
                </c:pt>
                <c:pt idx="925">
                  <c:v>-2629.008992793435</c:v>
                </c:pt>
                <c:pt idx="926">
                  <c:v>-2020.7316278386415</c:v>
                </c:pt>
                <c:pt idx="927">
                  <c:v>-924.36760947525545</c:v>
                </c:pt>
                <c:pt idx="928">
                  <c:v>-1536.8089047022404</c:v>
                </c:pt>
                <c:pt idx="929">
                  <c:v>17366.473931808097</c:v>
                </c:pt>
                <c:pt idx="930">
                  <c:v>2302.9049128961269</c:v>
                </c:pt>
                <c:pt idx="931">
                  <c:v>-1393.8418061085699</c:v>
                </c:pt>
                <c:pt idx="932">
                  <c:v>-1448.179625347595</c:v>
                </c:pt>
                <c:pt idx="933">
                  <c:v>-1539.1391006819408</c:v>
                </c:pt>
                <c:pt idx="934">
                  <c:v>-1386.3138023966458</c:v>
                </c:pt>
                <c:pt idx="935">
                  <c:v>-1154.5792757087302</c:v>
                </c:pt>
                <c:pt idx="936">
                  <c:v>-1202.9084494301405</c:v>
                </c:pt>
                <c:pt idx="937">
                  <c:v>-1702.1861013594162</c:v>
                </c:pt>
                <c:pt idx="938">
                  <c:v>-1687.21749303457</c:v>
                </c:pt>
                <c:pt idx="939">
                  <c:v>-2038.1614372726344</c:v>
                </c:pt>
                <c:pt idx="940">
                  <c:v>8816.4787313259767</c:v>
                </c:pt>
                <c:pt idx="941">
                  <c:v>-1526.2064181933183</c:v>
                </c:pt>
                <c:pt idx="942">
                  <c:v>-1717.2595284551062</c:v>
                </c:pt>
                <c:pt idx="943">
                  <c:v>4681.9791013326576</c:v>
                </c:pt>
                <c:pt idx="944">
                  <c:v>-1349.1700480015925</c:v>
                </c:pt>
                <c:pt idx="945">
                  <c:v>-1577.6682514030808</c:v>
                </c:pt>
                <c:pt idx="946">
                  <c:v>-1910.6531778771987</c:v>
                </c:pt>
                <c:pt idx="947">
                  <c:v>-1456.0763790842509</c:v>
                </c:pt>
                <c:pt idx="948">
                  <c:v>-2817.8519095170159</c:v>
                </c:pt>
                <c:pt idx="949">
                  <c:v>-1879.0594508428258</c:v>
                </c:pt>
                <c:pt idx="950">
                  <c:v>16167.519670321337</c:v>
                </c:pt>
                <c:pt idx="951">
                  <c:v>-1102.5015770437603</c:v>
                </c:pt>
                <c:pt idx="952">
                  <c:v>-2365.2480306051075</c:v>
                </c:pt>
                <c:pt idx="953">
                  <c:v>-1705.8665751756962</c:v>
                </c:pt>
                <c:pt idx="954">
                  <c:v>-978.3082677581051</c:v>
                </c:pt>
                <c:pt idx="955">
                  <c:v>21428.410624862176</c:v>
                </c:pt>
                <c:pt idx="956">
                  <c:v>-1918.9885961945292</c:v>
                </c:pt>
                <c:pt idx="957">
                  <c:v>-1363.4724704907189</c:v>
                </c:pt>
                <c:pt idx="958">
                  <c:v>-1012.9389061056172</c:v>
                </c:pt>
                <c:pt idx="959">
                  <c:v>-672.1871612981522</c:v>
                </c:pt>
                <c:pt idx="960">
                  <c:v>-1047.1733609584098</c:v>
                </c:pt>
                <c:pt idx="961">
                  <c:v>1776.4361559644822</c:v>
                </c:pt>
                <c:pt idx="962">
                  <c:v>-796.77392518749002</c:v>
                </c:pt>
                <c:pt idx="963">
                  <c:v>-1244.0658983318367</c:v>
                </c:pt>
                <c:pt idx="964">
                  <c:v>16525.069195629174</c:v>
                </c:pt>
                <c:pt idx="965">
                  <c:v>8584.9932079936043</c:v>
                </c:pt>
                <c:pt idx="966">
                  <c:v>-1303.7007182327652</c:v>
                </c:pt>
                <c:pt idx="967">
                  <c:v>-1143.5353037706891</c:v>
                </c:pt>
                <c:pt idx="968">
                  <c:v>16820.080517549359</c:v>
                </c:pt>
                <c:pt idx="969">
                  <c:v>-1724.8783469795926</c:v>
                </c:pt>
                <c:pt idx="970">
                  <c:v>-1797.5835101521716</c:v>
                </c:pt>
                <c:pt idx="971">
                  <c:v>-1124.666694626284</c:v>
                </c:pt>
                <c:pt idx="972">
                  <c:v>2049.3559359925348</c:v>
                </c:pt>
                <c:pt idx="973">
                  <c:v>3265.6564177726887</c:v>
                </c:pt>
                <c:pt idx="974">
                  <c:v>-1884.8235532486201</c:v>
                </c:pt>
                <c:pt idx="975">
                  <c:v>-1740.0971208603751</c:v>
                </c:pt>
                <c:pt idx="976">
                  <c:v>-1422.8730570569969</c:v>
                </c:pt>
                <c:pt idx="977">
                  <c:v>-1326.1663933008131</c:v>
                </c:pt>
                <c:pt idx="978">
                  <c:v>-916.34678033390355</c:v>
                </c:pt>
                <c:pt idx="979">
                  <c:v>-1403.3730751174608</c:v>
                </c:pt>
                <c:pt idx="980">
                  <c:v>-1878.4348150354781</c:v>
                </c:pt>
                <c:pt idx="981">
                  <c:v>-1260.2213554560531</c:v>
                </c:pt>
                <c:pt idx="982">
                  <c:v>318.08167394128941</c:v>
                </c:pt>
                <c:pt idx="983">
                  <c:v>-1323.7188121323779</c:v>
                </c:pt>
                <c:pt idx="984">
                  <c:v>-1660.6278186511954</c:v>
                </c:pt>
                <c:pt idx="985">
                  <c:v>-981.90680197777147</c:v>
                </c:pt>
                <c:pt idx="986">
                  <c:v>-1071.6634296888024</c:v>
                </c:pt>
                <c:pt idx="987">
                  <c:v>-1015.0179414008476</c:v>
                </c:pt>
                <c:pt idx="988">
                  <c:v>-1198.5674774198492</c:v>
                </c:pt>
                <c:pt idx="989">
                  <c:v>-1441.7187677712063</c:v>
                </c:pt>
                <c:pt idx="990">
                  <c:v>-1124.1320381086371</c:v>
                </c:pt>
                <c:pt idx="991">
                  <c:v>-1806.6661874272099</c:v>
                </c:pt>
                <c:pt idx="992">
                  <c:v>-1329.807250450305</c:v>
                </c:pt>
                <c:pt idx="993">
                  <c:v>-1447.752933959011</c:v>
                </c:pt>
                <c:pt idx="994">
                  <c:v>-992.79707616529868</c:v>
                </c:pt>
                <c:pt idx="995">
                  <c:v>-1326.4447566539141</c:v>
                </c:pt>
                <c:pt idx="996">
                  <c:v>-1070.7713320329058</c:v>
                </c:pt>
                <c:pt idx="997">
                  <c:v>-1286.8243321893528</c:v>
                </c:pt>
                <c:pt idx="998">
                  <c:v>-1331.592149454113</c:v>
                </c:pt>
                <c:pt idx="999">
                  <c:v>-1424.7890928125887</c:v>
                </c:pt>
                <c:pt idx="1000">
                  <c:v>-1888.4637434234414</c:v>
                </c:pt>
                <c:pt idx="1001">
                  <c:v>-1431.3655454762543</c:v>
                </c:pt>
                <c:pt idx="1002">
                  <c:v>-1188.8125105036979</c:v>
                </c:pt>
                <c:pt idx="1003">
                  <c:v>-1579.4519246422624</c:v>
                </c:pt>
                <c:pt idx="1004">
                  <c:v>-1268.1767992319092</c:v>
                </c:pt>
                <c:pt idx="1005">
                  <c:v>-1881.6288340560732</c:v>
                </c:pt>
                <c:pt idx="1006">
                  <c:v>-1572.4415566850294</c:v>
                </c:pt>
                <c:pt idx="1007">
                  <c:v>-1613.9235299362554</c:v>
                </c:pt>
                <c:pt idx="1008">
                  <c:v>-1910.4665496115899</c:v>
                </c:pt>
                <c:pt idx="1009">
                  <c:v>-1489.5466512266285</c:v>
                </c:pt>
                <c:pt idx="1010">
                  <c:v>-1570.9274906527753</c:v>
                </c:pt>
                <c:pt idx="1011">
                  <c:v>-1426.4900092690968</c:v>
                </c:pt>
                <c:pt idx="1012">
                  <c:v>-2257.2355197730576</c:v>
                </c:pt>
                <c:pt idx="1013">
                  <c:v>-922.33510009326164</c:v>
                </c:pt>
                <c:pt idx="1014">
                  <c:v>-1431.9764233023727</c:v>
                </c:pt>
                <c:pt idx="1015">
                  <c:v>-1628.4024590328108</c:v>
                </c:pt>
                <c:pt idx="1016">
                  <c:v>-1455.3149968859479</c:v>
                </c:pt>
                <c:pt idx="1017">
                  <c:v>-1470.2851770429825</c:v>
                </c:pt>
                <c:pt idx="1018">
                  <c:v>1159.4484675287149</c:v>
                </c:pt>
                <c:pt idx="1019">
                  <c:v>-1068.1582771176945</c:v>
                </c:pt>
                <c:pt idx="1020">
                  <c:v>18133.979461920684</c:v>
                </c:pt>
                <c:pt idx="1021">
                  <c:v>-1879.2334073121212</c:v>
                </c:pt>
                <c:pt idx="1022">
                  <c:v>-1008.4166721086258</c:v>
                </c:pt>
                <c:pt idx="1023">
                  <c:v>-1730.4684929160926</c:v>
                </c:pt>
                <c:pt idx="1024">
                  <c:v>-1451.9038176462991</c:v>
                </c:pt>
                <c:pt idx="1025">
                  <c:v>-1362.5505345497295</c:v>
                </c:pt>
                <c:pt idx="1026">
                  <c:v>-1252.2713137374703</c:v>
                </c:pt>
                <c:pt idx="1027">
                  <c:v>-1865.657338609195</c:v>
                </c:pt>
                <c:pt idx="1028">
                  <c:v>6394.0618480294179</c:v>
                </c:pt>
                <c:pt idx="1029">
                  <c:v>-1053.5916429673653</c:v>
                </c:pt>
                <c:pt idx="1030">
                  <c:v>-1785.6046260025323</c:v>
                </c:pt>
                <c:pt idx="1031">
                  <c:v>-1597.9129987176457</c:v>
                </c:pt>
                <c:pt idx="1032">
                  <c:v>-1633.1090636506206</c:v>
                </c:pt>
                <c:pt idx="1033">
                  <c:v>-1038.729672790012</c:v>
                </c:pt>
                <c:pt idx="1034">
                  <c:v>-171.22999201998391</c:v>
                </c:pt>
                <c:pt idx="1035">
                  <c:v>-1570.8313252852658</c:v>
                </c:pt>
                <c:pt idx="1036">
                  <c:v>-52.832807778670031</c:v>
                </c:pt>
                <c:pt idx="1037">
                  <c:v>-1468.7162866282513</c:v>
                </c:pt>
                <c:pt idx="1038">
                  <c:v>-1411.0329081890459</c:v>
                </c:pt>
                <c:pt idx="1039">
                  <c:v>21233.857818948105</c:v>
                </c:pt>
                <c:pt idx="1040">
                  <c:v>-1819.3389865639163</c:v>
                </c:pt>
                <c:pt idx="1041">
                  <c:v>-1136.3407967111161</c:v>
                </c:pt>
                <c:pt idx="1042">
                  <c:v>-1445.1788300535179</c:v>
                </c:pt>
                <c:pt idx="1043">
                  <c:v>4047.9863877642347</c:v>
                </c:pt>
                <c:pt idx="1044">
                  <c:v>3506.9787131591293</c:v>
                </c:pt>
                <c:pt idx="1045">
                  <c:v>-1388.8524403636652</c:v>
                </c:pt>
                <c:pt idx="1046">
                  <c:v>4244.2453954692464</c:v>
                </c:pt>
                <c:pt idx="1047">
                  <c:v>-1525.0086003436722</c:v>
                </c:pt>
                <c:pt idx="1048">
                  <c:v>-1184.4684456438335</c:v>
                </c:pt>
                <c:pt idx="1049">
                  <c:v>-1838.2162651186436</c:v>
                </c:pt>
                <c:pt idx="1050">
                  <c:v>-1148.7924066472951</c:v>
                </c:pt>
                <c:pt idx="1051">
                  <c:v>-1168.1074778100447</c:v>
                </c:pt>
                <c:pt idx="1052">
                  <c:v>-1685.469338523817</c:v>
                </c:pt>
                <c:pt idx="1053">
                  <c:v>-1682.8173029205109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2DC-4410-B9DB-66E976405A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7137456"/>
        <c:axId val="1222749424"/>
      </c:scatterChart>
      <c:valAx>
        <c:axId val="15171374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bmi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22749424"/>
        <c:crosses val="autoZero"/>
        <c:crossBetween val="midCat"/>
      </c:valAx>
      <c:valAx>
        <c:axId val="1222749424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Residuals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171374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children  Residual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8100">
              <a:noFill/>
            </a:ln>
          </c:spPr>
          <c:xVal>
            <c:numRef>
              <c:f>Model!$E$2:$E$1055</c:f>
              <c:numCache>
                <c:formatCode>General</c:formatCode>
                <c:ptCount val="10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2</c:v>
                </c:pt>
                <c:pt idx="581">
                  <c:v>2</c:v>
                </c:pt>
                <c:pt idx="582">
                  <c:v>2</c:v>
                </c:pt>
                <c:pt idx="583">
                  <c:v>2</c:v>
                </c:pt>
                <c:pt idx="584">
                  <c:v>2</c:v>
                </c:pt>
                <c:pt idx="585">
                  <c:v>2</c:v>
                </c:pt>
                <c:pt idx="586">
                  <c:v>2</c:v>
                </c:pt>
                <c:pt idx="587">
                  <c:v>2</c:v>
                </c:pt>
                <c:pt idx="588">
                  <c:v>2</c:v>
                </c:pt>
                <c:pt idx="589">
                  <c:v>2</c:v>
                </c:pt>
                <c:pt idx="590">
                  <c:v>2</c:v>
                </c:pt>
                <c:pt idx="591">
                  <c:v>2</c:v>
                </c:pt>
                <c:pt idx="592">
                  <c:v>2</c:v>
                </c:pt>
                <c:pt idx="593">
                  <c:v>2</c:v>
                </c:pt>
                <c:pt idx="594">
                  <c:v>2</c:v>
                </c:pt>
                <c:pt idx="595">
                  <c:v>2</c:v>
                </c:pt>
                <c:pt idx="596">
                  <c:v>2</c:v>
                </c:pt>
                <c:pt idx="597">
                  <c:v>2</c:v>
                </c:pt>
                <c:pt idx="598">
                  <c:v>2</c:v>
                </c:pt>
                <c:pt idx="599">
                  <c:v>2</c:v>
                </c:pt>
                <c:pt idx="600">
                  <c:v>2</c:v>
                </c:pt>
                <c:pt idx="601">
                  <c:v>2</c:v>
                </c:pt>
                <c:pt idx="602">
                  <c:v>2</c:v>
                </c:pt>
                <c:pt idx="603">
                  <c:v>2</c:v>
                </c:pt>
                <c:pt idx="604">
                  <c:v>2</c:v>
                </c:pt>
                <c:pt idx="605">
                  <c:v>2</c:v>
                </c:pt>
                <c:pt idx="606">
                  <c:v>2</c:v>
                </c:pt>
                <c:pt idx="607">
                  <c:v>2</c:v>
                </c:pt>
                <c:pt idx="608">
                  <c:v>2</c:v>
                </c:pt>
                <c:pt idx="609">
                  <c:v>2</c:v>
                </c:pt>
                <c:pt idx="610">
                  <c:v>2</c:v>
                </c:pt>
                <c:pt idx="611">
                  <c:v>2</c:v>
                </c:pt>
                <c:pt idx="612">
                  <c:v>2</c:v>
                </c:pt>
                <c:pt idx="613">
                  <c:v>2</c:v>
                </c:pt>
                <c:pt idx="614">
                  <c:v>2</c:v>
                </c:pt>
                <c:pt idx="615">
                  <c:v>2</c:v>
                </c:pt>
                <c:pt idx="616">
                  <c:v>2</c:v>
                </c:pt>
                <c:pt idx="617">
                  <c:v>2</c:v>
                </c:pt>
                <c:pt idx="618">
                  <c:v>2</c:v>
                </c:pt>
                <c:pt idx="619">
                  <c:v>2</c:v>
                </c:pt>
                <c:pt idx="620">
                  <c:v>2</c:v>
                </c:pt>
                <c:pt idx="621">
                  <c:v>2</c:v>
                </c:pt>
                <c:pt idx="622">
                  <c:v>2</c:v>
                </c:pt>
                <c:pt idx="623">
                  <c:v>2</c:v>
                </c:pt>
                <c:pt idx="624">
                  <c:v>2</c:v>
                </c:pt>
                <c:pt idx="625">
                  <c:v>2</c:v>
                </c:pt>
                <c:pt idx="626">
                  <c:v>2</c:v>
                </c:pt>
                <c:pt idx="627">
                  <c:v>2</c:v>
                </c:pt>
                <c:pt idx="628">
                  <c:v>2</c:v>
                </c:pt>
                <c:pt idx="629">
                  <c:v>2</c:v>
                </c:pt>
                <c:pt idx="630">
                  <c:v>2</c:v>
                </c:pt>
                <c:pt idx="631">
                  <c:v>2</c:v>
                </c:pt>
                <c:pt idx="632">
                  <c:v>2</c:v>
                </c:pt>
                <c:pt idx="633">
                  <c:v>2</c:v>
                </c:pt>
                <c:pt idx="634">
                  <c:v>2</c:v>
                </c:pt>
                <c:pt idx="635">
                  <c:v>2</c:v>
                </c:pt>
                <c:pt idx="636">
                  <c:v>2</c:v>
                </c:pt>
                <c:pt idx="637">
                  <c:v>2</c:v>
                </c:pt>
                <c:pt idx="638">
                  <c:v>2</c:v>
                </c:pt>
                <c:pt idx="639">
                  <c:v>2</c:v>
                </c:pt>
                <c:pt idx="640">
                  <c:v>2</c:v>
                </c:pt>
                <c:pt idx="641">
                  <c:v>2</c:v>
                </c:pt>
                <c:pt idx="642">
                  <c:v>2</c:v>
                </c:pt>
                <c:pt idx="643">
                  <c:v>2</c:v>
                </c:pt>
                <c:pt idx="644">
                  <c:v>2</c:v>
                </c:pt>
                <c:pt idx="645">
                  <c:v>2</c:v>
                </c:pt>
                <c:pt idx="646">
                  <c:v>2</c:v>
                </c:pt>
                <c:pt idx="647">
                  <c:v>2</c:v>
                </c:pt>
                <c:pt idx="648">
                  <c:v>2</c:v>
                </c:pt>
                <c:pt idx="649">
                  <c:v>2</c:v>
                </c:pt>
                <c:pt idx="650">
                  <c:v>2</c:v>
                </c:pt>
                <c:pt idx="651">
                  <c:v>2</c:v>
                </c:pt>
                <c:pt idx="652">
                  <c:v>2</c:v>
                </c:pt>
                <c:pt idx="653">
                  <c:v>2</c:v>
                </c:pt>
                <c:pt idx="654">
                  <c:v>2</c:v>
                </c:pt>
                <c:pt idx="655">
                  <c:v>2</c:v>
                </c:pt>
                <c:pt idx="656">
                  <c:v>2</c:v>
                </c:pt>
                <c:pt idx="657">
                  <c:v>2</c:v>
                </c:pt>
                <c:pt idx="658">
                  <c:v>2</c:v>
                </c:pt>
                <c:pt idx="659">
                  <c:v>2</c:v>
                </c:pt>
                <c:pt idx="660">
                  <c:v>2</c:v>
                </c:pt>
                <c:pt idx="661">
                  <c:v>2</c:v>
                </c:pt>
                <c:pt idx="662">
                  <c:v>2</c:v>
                </c:pt>
                <c:pt idx="663">
                  <c:v>2</c:v>
                </c:pt>
                <c:pt idx="664">
                  <c:v>2</c:v>
                </c:pt>
                <c:pt idx="665">
                  <c:v>2</c:v>
                </c:pt>
                <c:pt idx="666">
                  <c:v>2</c:v>
                </c:pt>
                <c:pt idx="667">
                  <c:v>2</c:v>
                </c:pt>
                <c:pt idx="668">
                  <c:v>2</c:v>
                </c:pt>
                <c:pt idx="669">
                  <c:v>2</c:v>
                </c:pt>
                <c:pt idx="670">
                  <c:v>2</c:v>
                </c:pt>
                <c:pt idx="671">
                  <c:v>2</c:v>
                </c:pt>
                <c:pt idx="672">
                  <c:v>2</c:v>
                </c:pt>
                <c:pt idx="673">
                  <c:v>2</c:v>
                </c:pt>
                <c:pt idx="674">
                  <c:v>2</c:v>
                </c:pt>
                <c:pt idx="675">
                  <c:v>2</c:v>
                </c:pt>
                <c:pt idx="676">
                  <c:v>2</c:v>
                </c:pt>
                <c:pt idx="677">
                  <c:v>2</c:v>
                </c:pt>
                <c:pt idx="678">
                  <c:v>2</c:v>
                </c:pt>
                <c:pt idx="679">
                  <c:v>2</c:v>
                </c:pt>
                <c:pt idx="680">
                  <c:v>2</c:v>
                </c:pt>
                <c:pt idx="681">
                  <c:v>2</c:v>
                </c:pt>
                <c:pt idx="682">
                  <c:v>2</c:v>
                </c:pt>
                <c:pt idx="683">
                  <c:v>2</c:v>
                </c:pt>
                <c:pt idx="684">
                  <c:v>2</c:v>
                </c:pt>
                <c:pt idx="685">
                  <c:v>2</c:v>
                </c:pt>
                <c:pt idx="686">
                  <c:v>2</c:v>
                </c:pt>
                <c:pt idx="687">
                  <c:v>2</c:v>
                </c:pt>
                <c:pt idx="688">
                  <c:v>2</c:v>
                </c:pt>
                <c:pt idx="689">
                  <c:v>2</c:v>
                </c:pt>
                <c:pt idx="690">
                  <c:v>2</c:v>
                </c:pt>
                <c:pt idx="691">
                  <c:v>2</c:v>
                </c:pt>
                <c:pt idx="692">
                  <c:v>2</c:v>
                </c:pt>
                <c:pt idx="693">
                  <c:v>2</c:v>
                </c:pt>
                <c:pt idx="694">
                  <c:v>2</c:v>
                </c:pt>
                <c:pt idx="695">
                  <c:v>2</c:v>
                </c:pt>
                <c:pt idx="696">
                  <c:v>2</c:v>
                </c:pt>
                <c:pt idx="697">
                  <c:v>2</c:v>
                </c:pt>
                <c:pt idx="698">
                  <c:v>2</c:v>
                </c:pt>
                <c:pt idx="699">
                  <c:v>2</c:v>
                </c:pt>
                <c:pt idx="700">
                  <c:v>2</c:v>
                </c:pt>
                <c:pt idx="701">
                  <c:v>2</c:v>
                </c:pt>
                <c:pt idx="702">
                  <c:v>2</c:v>
                </c:pt>
                <c:pt idx="703">
                  <c:v>2</c:v>
                </c:pt>
                <c:pt idx="704">
                  <c:v>2</c:v>
                </c:pt>
                <c:pt idx="705">
                  <c:v>2</c:v>
                </c:pt>
                <c:pt idx="706">
                  <c:v>2</c:v>
                </c:pt>
                <c:pt idx="707">
                  <c:v>2</c:v>
                </c:pt>
                <c:pt idx="708">
                  <c:v>2</c:v>
                </c:pt>
                <c:pt idx="709">
                  <c:v>2</c:v>
                </c:pt>
                <c:pt idx="710">
                  <c:v>2</c:v>
                </c:pt>
                <c:pt idx="711">
                  <c:v>2</c:v>
                </c:pt>
                <c:pt idx="712">
                  <c:v>2</c:v>
                </c:pt>
                <c:pt idx="713">
                  <c:v>2</c:v>
                </c:pt>
                <c:pt idx="714">
                  <c:v>2</c:v>
                </c:pt>
                <c:pt idx="715">
                  <c:v>2</c:v>
                </c:pt>
                <c:pt idx="716">
                  <c:v>2</c:v>
                </c:pt>
                <c:pt idx="717">
                  <c:v>2</c:v>
                </c:pt>
                <c:pt idx="718">
                  <c:v>2</c:v>
                </c:pt>
                <c:pt idx="719">
                  <c:v>2</c:v>
                </c:pt>
                <c:pt idx="720">
                  <c:v>2</c:v>
                </c:pt>
                <c:pt idx="721">
                  <c:v>2</c:v>
                </c:pt>
                <c:pt idx="722">
                  <c:v>2</c:v>
                </c:pt>
                <c:pt idx="723">
                  <c:v>2</c:v>
                </c:pt>
                <c:pt idx="724">
                  <c:v>2</c:v>
                </c:pt>
                <c:pt idx="725">
                  <c:v>2</c:v>
                </c:pt>
                <c:pt idx="726">
                  <c:v>2</c:v>
                </c:pt>
                <c:pt idx="727">
                  <c:v>2</c:v>
                </c:pt>
                <c:pt idx="728">
                  <c:v>2</c:v>
                </c:pt>
                <c:pt idx="729">
                  <c:v>2</c:v>
                </c:pt>
                <c:pt idx="730">
                  <c:v>2</c:v>
                </c:pt>
                <c:pt idx="731">
                  <c:v>2</c:v>
                </c:pt>
                <c:pt idx="732">
                  <c:v>3</c:v>
                </c:pt>
                <c:pt idx="733">
                  <c:v>3</c:v>
                </c:pt>
                <c:pt idx="734">
                  <c:v>3</c:v>
                </c:pt>
                <c:pt idx="735">
                  <c:v>3</c:v>
                </c:pt>
                <c:pt idx="736">
                  <c:v>3</c:v>
                </c:pt>
                <c:pt idx="737">
                  <c:v>3</c:v>
                </c:pt>
                <c:pt idx="738">
                  <c:v>3</c:v>
                </c:pt>
                <c:pt idx="739">
                  <c:v>3</c:v>
                </c:pt>
                <c:pt idx="740">
                  <c:v>3</c:v>
                </c:pt>
                <c:pt idx="741">
                  <c:v>3</c:v>
                </c:pt>
                <c:pt idx="742">
                  <c:v>3</c:v>
                </c:pt>
                <c:pt idx="743">
                  <c:v>3</c:v>
                </c:pt>
                <c:pt idx="744">
                  <c:v>3</c:v>
                </c:pt>
                <c:pt idx="745">
                  <c:v>3</c:v>
                </c:pt>
                <c:pt idx="746">
                  <c:v>3</c:v>
                </c:pt>
                <c:pt idx="747">
                  <c:v>3</c:v>
                </c:pt>
                <c:pt idx="748">
                  <c:v>3</c:v>
                </c:pt>
                <c:pt idx="749">
                  <c:v>3</c:v>
                </c:pt>
                <c:pt idx="750">
                  <c:v>3</c:v>
                </c:pt>
                <c:pt idx="751">
                  <c:v>3</c:v>
                </c:pt>
                <c:pt idx="752">
                  <c:v>3</c:v>
                </c:pt>
                <c:pt idx="753">
                  <c:v>3</c:v>
                </c:pt>
                <c:pt idx="754">
                  <c:v>3</c:v>
                </c:pt>
                <c:pt idx="755">
                  <c:v>3</c:v>
                </c:pt>
                <c:pt idx="756">
                  <c:v>3</c:v>
                </c:pt>
                <c:pt idx="757">
                  <c:v>3</c:v>
                </c:pt>
                <c:pt idx="758">
                  <c:v>3</c:v>
                </c:pt>
                <c:pt idx="759">
                  <c:v>3</c:v>
                </c:pt>
                <c:pt idx="760">
                  <c:v>3</c:v>
                </c:pt>
                <c:pt idx="761">
                  <c:v>3</c:v>
                </c:pt>
                <c:pt idx="762">
                  <c:v>3</c:v>
                </c:pt>
                <c:pt idx="763">
                  <c:v>3</c:v>
                </c:pt>
                <c:pt idx="764">
                  <c:v>3</c:v>
                </c:pt>
                <c:pt idx="765">
                  <c:v>3</c:v>
                </c:pt>
                <c:pt idx="766">
                  <c:v>3</c:v>
                </c:pt>
                <c:pt idx="767">
                  <c:v>3</c:v>
                </c:pt>
                <c:pt idx="768">
                  <c:v>3</c:v>
                </c:pt>
                <c:pt idx="769">
                  <c:v>3</c:v>
                </c:pt>
                <c:pt idx="770">
                  <c:v>3</c:v>
                </c:pt>
                <c:pt idx="771">
                  <c:v>3</c:v>
                </c:pt>
                <c:pt idx="772">
                  <c:v>3</c:v>
                </c:pt>
                <c:pt idx="773">
                  <c:v>3</c:v>
                </c:pt>
                <c:pt idx="774">
                  <c:v>3</c:v>
                </c:pt>
                <c:pt idx="775">
                  <c:v>3</c:v>
                </c:pt>
                <c:pt idx="776">
                  <c:v>3</c:v>
                </c:pt>
                <c:pt idx="777">
                  <c:v>3</c:v>
                </c:pt>
                <c:pt idx="778">
                  <c:v>3</c:v>
                </c:pt>
                <c:pt idx="779">
                  <c:v>3</c:v>
                </c:pt>
                <c:pt idx="780">
                  <c:v>3</c:v>
                </c:pt>
                <c:pt idx="781">
                  <c:v>3</c:v>
                </c:pt>
                <c:pt idx="782">
                  <c:v>3</c:v>
                </c:pt>
                <c:pt idx="783">
                  <c:v>3</c:v>
                </c:pt>
                <c:pt idx="784">
                  <c:v>3</c:v>
                </c:pt>
                <c:pt idx="785">
                  <c:v>3</c:v>
                </c:pt>
                <c:pt idx="786">
                  <c:v>3</c:v>
                </c:pt>
                <c:pt idx="787">
                  <c:v>3</c:v>
                </c:pt>
                <c:pt idx="788">
                  <c:v>3</c:v>
                </c:pt>
                <c:pt idx="789">
                  <c:v>3</c:v>
                </c:pt>
                <c:pt idx="790">
                  <c:v>3</c:v>
                </c:pt>
                <c:pt idx="791">
                  <c:v>3</c:v>
                </c:pt>
                <c:pt idx="792">
                  <c:v>3</c:v>
                </c:pt>
                <c:pt idx="793">
                  <c:v>3</c:v>
                </c:pt>
                <c:pt idx="794">
                  <c:v>3</c:v>
                </c:pt>
                <c:pt idx="795">
                  <c:v>3</c:v>
                </c:pt>
                <c:pt idx="796">
                  <c:v>3</c:v>
                </c:pt>
                <c:pt idx="797">
                  <c:v>3</c:v>
                </c:pt>
                <c:pt idx="798">
                  <c:v>3</c:v>
                </c:pt>
                <c:pt idx="799">
                  <c:v>3</c:v>
                </c:pt>
                <c:pt idx="800">
                  <c:v>3</c:v>
                </c:pt>
                <c:pt idx="801">
                  <c:v>3</c:v>
                </c:pt>
                <c:pt idx="802">
                  <c:v>3</c:v>
                </c:pt>
                <c:pt idx="803">
                  <c:v>3</c:v>
                </c:pt>
                <c:pt idx="804">
                  <c:v>3</c:v>
                </c:pt>
                <c:pt idx="805">
                  <c:v>3</c:v>
                </c:pt>
                <c:pt idx="806">
                  <c:v>3</c:v>
                </c:pt>
                <c:pt idx="807">
                  <c:v>3</c:v>
                </c:pt>
                <c:pt idx="808">
                  <c:v>3</c:v>
                </c:pt>
                <c:pt idx="809">
                  <c:v>3</c:v>
                </c:pt>
                <c:pt idx="810">
                  <c:v>3</c:v>
                </c:pt>
                <c:pt idx="811">
                  <c:v>3</c:v>
                </c:pt>
                <c:pt idx="812">
                  <c:v>3</c:v>
                </c:pt>
                <c:pt idx="813">
                  <c:v>3</c:v>
                </c:pt>
                <c:pt idx="814">
                  <c:v>3</c:v>
                </c:pt>
                <c:pt idx="815">
                  <c:v>3</c:v>
                </c:pt>
                <c:pt idx="816">
                  <c:v>3</c:v>
                </c:pt>
                <c:pt idx="817">
                  <c:v>3</c:v>
                </c:pt>
                <c:pt idx="818">
                  <c:v>3</c:v>
                </c:pt>
                <c:pt idx="819">
                  <c:v>3</c:v>
                </c:pt>
                <c:pt idx="820">
                  <c:v>3</c:v>
                </c:pt>
                <c:pt idx="821">
                  <c:v>3</c:v>
                </c:pt>
                <c:pt idx="822">
                  <c:v>3</c:v>
                </c:pt>
                <c:pt idx="823">
                  <c:v>3</c:v>
                </c:pt>
                <c:pt idx="824">
                  <c:v>3</c:v>
                </c:pt>
                <c:pt idx="825">
                  <c:v>3</c:v>
                </c:pt>
                <c:pt idx="826">
                  <c:v>5</c:v>
                </c:pt>
                <c:pt idx="827">
                  <c:v>4</c:v>
                </c:pt>
                <c:pt idx="828">
                  <c:v>4</c:v>
                </c:pt>
                <c:pt idx="829">
                  <c:v>4</c:v>
                </c:pt>
                <c:pt idx="830">
                  <c:v>4</c:v>
                </c:pt>
                <c:pt idx="831">
                  <c:v>4</c:v>
                </c:pt>
                <c:pt idx="832">
                  <c:v>5</c:v>
                </c:pt>
                <c:pt idx="833">
                  <c:v>4</c:v>
                </c:pt>
                <c:pt idx="834">
                  <c:v>4</c:v>
                </c:pt>
                <c:pt idx="835">
                  <c:v>4</c:v>
                </c:pt>
                <c:pt idx="836">
                  <c:v>4</c:v>
                </c:pt>
                <c:pt idx="837">
                  <c:v>5</c:v>
                </c:pt>
                <c:pt idx="838">
                  <c:v>4</c:v>
                </c:pt>
                <c:pt idx="839">
                  <c:v>4</c:v>
                </c:pt>
                <c:pt idx="840">
                  <c:v>5</c:v>
                </c:pt>
                <c:pt idx="841">
                  <c:v>5</c:v>
                </c:pt>
                <c:pt idx="842">
                  <c:v>5</c:v>
                </c:pt>
                <c:pt idx="843">
                  <c:v>4</c:v>
                </c:pt>
                <c:pt idx="844">
                  <c:v>4</c:v>
                </c:pt>
                <c:pt idx="845">
                  <c:v>4</c:v>
                </c:pt>
                <c:pt idx="846">
                  <c:v>5</c:v>
                </c:pt>
                <c:pt idx="847">
                  <c:v>4</c:v>
                </c:pt>
                <c:pt idx="848">
                  <c:v>4</c:v>
                </c:pt>
                <c:pt idx="849">
                  <c:v>5</c:v>
                </c:pt>
                <c:pt idx="850">
                  <c:v>4</c:v>
                </c:pt>
                <c:pt idx="851">
                  <c:v>4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3</c:v>
                </c:pt>
                <c:pt idx="857">
                  <c:v>2</c:v>
                </c:pt>
                <c:pt idx="858">
                  <c:v>1</c:v>
                </c:pt>
                <c:pt idx="859">
                  <c:v>2</c:v>
                </c:pt>
                <c:pt idx="860">
                  <c:v>2</c:v>
                </c:pt>
                <c:pt idx="861">
                  <c:v>1</c:v>
                </c:pt>
                <c:pt idx="862">
                  <c:v>3</c:v>
                </c:pt>
                <c:pt idx="863">
                  <c:v>3</c:v>
                </c:pt>
                <c:pt idx="864">
                  <c:v>2</c:v>
                </c:pt>
                <c:pt idx="865">
                  <c:v>2</c:v>
                </c:pt>
                <c:pt idx="866">
                  <c:v>1</c:v>
                </c:pt>
                <c:pt idx="867">
                  <c:v>4</c:v>
                </c:pt>
                <c:pt idx="868">
                  <c:v>3</c:v>
                </c:pt>
                <c:pt idx="869">
                  <c:v>1</c:v>
                </c:pt>
                <c:pt idx="870">
                  <c:v>2</c:v>
                </c:pt>
                <c:pt idx="871">
                  <c:v>1</c:v>
                </c:pt>
                <c:pt idx="872">
                  <c:v>3</c:v>
                </c:pt>
                <c:pt idx="873">
                  <c:v>1</c:v>
                </c:pt>
                <c:pt idx="874">
                  <c:v>3</c:v>
                </c:pt>
                <c:pt idx="875">
                  <c:v>2</c:v>
                </c:pt>
                <c:pt idx="876">
                  <c:v>1</c:v>
                </c:pt>
                <c:pt idx="877">
                  <c:v>3</c:v>
                </c:pt>
                <c:pt idx="878">
                  <c:v>1</c:v>
                </c:pt>
                <c:pt idx="879">
                  <c:v>5</c:v>
                </c:pt>
                <c:pt idx="880">
                  <c:v>5</c:v>
                </c:pt>
                <c:pt idx="881">
                  <c:v>1</c:v>
                </c:pt>
                <c:pt idx="882">
                  <c:v>1</c:v>
                </c:pt>
                <c:pt idx="883">
                  <c:v>1</c:v>
                </c:pt>
                <c:pt idx="884">
                  <c:v>3</c:v>
                </c:pt>
                <c:pt idx="885">
                  <c:v>2</c:v>
                </c:pt>
                <c:pt idx="886">
                  <c:v>2</c:v>
                </c:pt>
                <c:pt idx="887">
                  <c:v>1</c:v>
                </c:pt>
                <c:pt idx="888">
                  <c:v>2</c:v>
                </c:pt>
                <c:pt idx="889">
                  <c:v>2</c:v>
                </c:pt>
                <c:pt idx="890">
                  <c:v>1</c:v>
                </c:pt>
                <c:pt idx="891">
                  <c:v>3</c:v>
                </c:pt>
                <c:pt idx="892">
                  <c:v>1</c:v>
                </c:pt>
                <c:pt idx="893">
                  <c:v>1</c:v>
                </c:pt>
                <c:pt idx="894">
                  <c:v>3</c:v>
                </c:pt>
                <c:pt idx="895">
                  <c:v>1</c:v>
                </c:pt>
                <c:pt idx="896">
                  <c:v>2</c:v>
                </c:pt>
                <c:pt idx="897">
                  <c:v>1</c:v>
                </c:pt>
                <c:pt idx="898">
                  <c:v>3</c:v>
                </c:pt>
                <c:pt idx="899">
                  <c:v>1</c:v>
                </c:pt>
                <c:pt idx="900">
                  <c:v>2</c:v>
                </c:pt>
                <c:pt idx="901">
                  <c:v>1</c:v>
                </c:pt>
                <c:pt idx="902">
                  <c:v>1</c:v>
                </c:pt>
                <c:pt idx="903">
                  <c:v>2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3</c:v>
                </c:pt>
                <c:pt idx="908">
                  <c:v>1</c:v>
                </c:pt>
                <c:pt idx="909">
                  <c:v>2</c:v>
                </c:pt>
                <c:pt idx="910">
                  <c:v>3</c:v>
                </c:pt>
                <c:pt idx="911">
                  <c:v>2</c:v>
                </c:pt>
                <c:pt idx="912">
                  <c:v>3</c:v>
                </c:pt>
                <c:pt idx="913">
                  <c:v>3</c:v>
                </c:pt>
                <c:pt idx="914">
                  <c:v>1</c:v>
                </c:pt>
                <c:pt idx="915">
                  <c:v>2</c:v>
                </c:pt>
                <c:pt idx="916">
                  <c:v>2</c:v>
                </c:pt>
                <c:pt idx="917">
                  <c:v>2</c:v>
                </c:pt>
                <c:pt idx="918">
                  <c:v>2</c:v>
                </c:pt>
                <c:pt idx="919">
                  <c:v>3</c:v>
                </c:pt>
                <c:pt idx="920">
                  <c:v>3</c:v>
                </c:pt>
                <c:pt idx="921">
                  <c:v>2</c:v>
                </c:pt>
                <c:pt idx="922">
                  <c:v>2</c:v>
                </c:pt>
                <c:pt idx="923">
                  <c:v>1</c:v>
                </c:pt>
                <c:pt idx="924">
                  <c:v>5</c:v>
                </c:pt>
                <c:pt idx="925">
                  <c:v>2</c:v>
                </c:pt>
                <c:pt idx="926">
                  <c:v>3</c:v>
                </c:pt>
                <c:pt idx="927">
                  <c:v>2</c:v>
                </c:pt>
                <c:pt idx="928">
                  <c:v>1</c:v>
                </c:pt>
                <c:pt idx="929">
                  <c:v>2</c:v>
                </c:pt>
                <c:pt idx="930">
                  <c:v>2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1</c:v>
                </c:pt>
                <c:pt idx="935">
                  <c:v>1</c:v>
                </c:pt>
                <c:pt idx="936">
                  <c:v>3</c:v>
                </c:pt>
                <c:pt idx="937">
                  <c:v>3</c:v>
                </c:pt>
                <c:pt idx="938">
                  <c:v>5</c:v>
                </c:pt>
                <c:pt idx="939">
                  <c:v>3</c:v>
                </c:pt>
                <c:pt idx="940">
                  <c:v>2</c:v>
                </c:pt>
                <c:pt idx="941">
                  <c:v>2</c:v>
                </c:pt>
                <c:pt idx="942">
                  <c:v>2</c:v>
                </c:pt>
                <c:pt idx="943">
                  <c:v>1</c:v>
                </c:pt>
                <c:pt idx="944">
                  <c:v>2</c:v>
                </c:pt>
                <c:pt idx="945">
                  <c:v>1</c:v>
                </c:pt>
                <c:pt idx="946">
                  <c:v>3</c:v>
                </c:pt>
                <c:pt idx="947">
                  <c:v>1</c:v>
                </c:pt>
                <c:pt idx="948">
                  <c:v>2</c:v>
                </c:pt>
                <c:pt idx="949">
                  <c:v>3</c:v>
                </c:pt>
                <c:pt idx="950">
                  <c:v>2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1</c:v>
                </c:pt>
                <c:pt idx="1039">
                  <c:v>2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2</c:v>
                </c:pt>
                <c:pt idx="1044">
                  <c:v>2</c:v>
                </c:pt>
                <c:pt idx="1045">
                  <c:v>0</c:v>
                </c:pt>
                <c:pt idx="1046">
                  <c:v>2</c:v>
                </c:pt>
                <c:pt idx="1047">
                  <c:v>1</c:v>
                </c:pt>
                <c:pt idx="1048">
                  <c:v>0</c:v>
                </c:pt>
                <c:pt idx="1049">
                  <c:v>2</c:v>
                </c:pt>
                <c:pt idx="1050">
                  <c:v>0</c:v>
                </c:pt>
                <c:pt idx="1051">
                  <c:v>1</c:v>
                </c:pt>
                <c:pt idx="1052">
                  <c:v>2</c:v>
                </c:pt>
                <c:pt idx="1053">
                  <c:v>0</c:v>
                </c:pt>
              </c:numCache>
            </c:numRef>
          </c:xVal>
          <c:yVal>
            <c:numRef>
              <c:f>Model!$O$34:$O$1087</c:f>
              <c:numCache>
                <c:formatCode>General</c:formatCode>
                <c:ptCount val="1054"/>
                <c:pt idx="0">
                  <c:v>-1057.9442558539217</c:v>
                </c:pt>
                <c:pt idx="1">
                  <c:v>-1319.1005010959723</c:v>
                </c:pt>
                <c:pt idx="2">
                  <c:v>-1155.4121695599824</c:v>
                </c:pt>
                <c:pt idx="3">
                  <c:v>-1161.4101398443909</c:v>
                </c:pt>
                <c:pt idx="4">
                  <c:v>-1835.1814061193691</c:v>
                </c:pt>
                <c:pt idx="5">
                  <c:v>-1335.609791938567</c:v>
                </c:pt>
                <c:pt idx="6">
                  <c:v>-2046.1352043450183</c:v>
                </c:pt>
                <c:pt idx="7">
                  <c:v>-1859.7227383538911</c:v>
                </c:pt>
                <c:pt idx="8">
                  <c:v>-2124.3972474560064</c:v>
                </c:pt>
                <c:pt idx="9">
                  <c:v>-1538.4880329033531</c:v>
                </c:pt>
                <c:pt idx="10">
                  <c:v>-1040.244763421023</c:v>
                </c:pt>
                <c:pt idx="11">
                  <c:v>-1247.1001126995147</c:v>
                </c:pt>
                <c:pt idx="12">
                  <c:v>-1683.0885469963187</c:v>
                </c:pt>
                <c:pt idx="13">
                  <c:v>-1138.4527943124021</c:v>
                </c:pt>
                <c:pt idx="14">
                  <c:v>17063.29595458927</c:v>
                </c:pt>
                <c:pt idx="15">
                  <c:v>-975.1185004448962</c:v>
                </c:pt>
                <c:pt idx="16">
                  <c:v>-1019.826738563359</c:v>
                </c:pt>
                <c:pt idx="17">
                  <c:v>-1128.4236060991279</c:v>
                </c:pt>
                <c:pt idx="18">
                  <c:v>-969.15240215997983</c:v>
                </c:pt>
                <c:pt idx="19">
                  <c:v>-1826.0457875996462</c:v>
                </c:pt>
                <c:pt idx="20">
                  <c:v>-1998.5167686857149</c:v>
                </c:pt>
                <c:pt idx="21">
                  <c:v>-1293.183817102838</c:v>
                </c:pt>
                <c:pt idx="22">
                  <c:v>-1442.4507926293845</c:v>
                </c:pt>
                <c:pt idx="23">
                  <c:v>-1501.7260186618814</c:v>
                </c:pt>
                <c:pt idx="24">
                  <c:v>-1176.1641833500671</c:v>
                </c:pt>
                <c:pt idx="25">
                  <c:v>-997.42689384547339</c:v>
                </c:pt>
                <c:pt idx="26">
                  <c:v>-1510.497511737891</c:v>
                </c:pt>
                <c:pt idx="27">
                  <c:v>-1131.2734635943989</c:v>
                </c:pt>
                <c:pt idx="28">
                  <c:v>-1159.7416944811339</c:v>
                </c:pt>
                <c:pt idx="29">
                  <c:v>-1960.5358842993155</c:v>
                </c:pt>
                <c:pt idx="30">
                  <c:v>-957.52423498526514</c:v>
                </c:pt>
                <c:pt idx="31">
                  <c:v>-1081.4468453793834</c:v>
                </c:pt>
                <c:pt idx="32">
                  <c:v>11158.881650884308</c:v>
                </c:pt>
                <c:pt idx="33">
                  <c:v>-1413.4055033671168</c:v>
                </c:pt>
                <c:pt idx="34">
                  <c:v>-1216.2379297066673</c:v>
                </c:pt>
                <c:pt idx="35">
                  <c:v>-1161.5965218216288</c:v>
                </c:pt>
                <c:pt idx="36">
                  <c:v>-1087.4577477406792</c:v>
                </c:pt>
                <c:pt idx="37">
                  <c:v>-1209.3131481272667</c:v>
                </c:pt>
                <c:pt idx="38">
                  <c:v>-1323.7360896342625</c:v>
                </c:pt>
                <c:pt idx="39">
                  <c:v>-1299.6566176608903</c:v>
                </c:pt>
                <c:pt idx="40">
                  <c:v>-1645.3153957913783</c:v>
                </c:pt>
                <c:pt idx="41">
                  <c:v>-973.65678237928296</c:v>
                </c:pt>
                <c:pt idx="42">
                  <c:v>-902.45292025951676</c:v>
                </c:pt>
                <c:pt idx="43">
                  <c:v>-1542.8141204147287</c:v>
                </c:pt>
                <c:pt idx="44">
                  <c:v>-1563.017140677759</c:v>
                </c:pt>
                <c:pt idx="45">
                  <c:v>-1678.2008375227688</c:v>
                </c:pt>
                <c:pt idx="46">
                  <c:v>-1110.6105242773569</c:v>
                </c:pt>
                <c:pt idx="47">
                  <c:v>-1698.867660243719</c:v>
                </c:pt>
                <c:pt idx="48">
                  <c:v>-1285.6784611449857</c:v>
                </c:pt>
                <c:pt idx="49">
                  <c:v>-972.92346115079636</c:v>
                </c:pt>
                <c:pt idx="50">
                  <c:v>15117.144848091008</c:v>
                </c:pt>
                <c:pt idx="51">
                  <c:v>-1764.1066934981664</c:v>
                </c:pt>
                <c:pt idx="52">
                  <c:v>-1772.8311383616801</c:v>
                </c:pt>
                <c:pt idx="53">
                  <c:v>-1234.667487741996</c:v>
                </c:pt>
                <c:pt idx="54">
                  <c:v>6509.2518410709472</c:v>
                </c:pt>
                <c:pt idx="55">
                  <c:v>10990.719038262108</c:v>
                </c:pt>
                <c:pt idx="56">
                  <c:v>16487.676546863924</c:v>
                </c:pt>
                <c:pt idx="57">
                  <c:v>-1240.5186847674195</c:v>
                </c:pt>
                <c:pt idx="58">
                  <c:v>-1260.7551565285009</c:v>
                </c:pt>
                <c:pt idx="59">
                  <c:v>9619.7135163134317</c:v>
                </c:pt>
                <c:pt idx="60">
                  <c:v>-1184.0268584715013</c:v>
                </c:pt>
                <c:pt idx="61">
                  <c:v>13851.108914854787</c:v>
                </c:pt>
                <c:pt idx="62">
                  <c:v>-913.74113144040348</c:v>
                </c:pt>
                <c:pt idx="63">
                  <c:v>-1726.8109485483697</c:v>
                </c:pt>
                <c:pt idx="64">
                  <c:v>3051.4904963557001</c:v>
                </c:pt>
                <c:pt idx="65">
                  <c:v>20388.858771861593</c:v>
                </c:pt>
                <c:pt idx="66">
                  <c:v>-955.63528090486489</c:v>
                </c:pt>
                <c:pt idx="67">
                  <c:v>-1294.3994343106715</c:v>
                </c:pt>
                <c:pt idx="68">
                  <c:v>-1820.5873886942431</c:v>
                </c:pt>
                <c:pt idx="69">
                  <c:v>-1691.8862739091005</c:v>
                </c:pt>
                <c:pt idx="70">
                  <c:v>-1144.9965702247346</c:v>
                </c:pt>
                <c:pt idx="71">
                  <c:v>-1126.5603154812725</c:v>
                </c:pt>
                <c:pt idx="72">
                  <c:v>8846.7059482582135</c:v>
                </c:pt>
                <c:pt idx="73">
                  <c:v>-1155.5257757007075</c:v>
                </c:pt>
                <c:pt idx="74">
                  <c:v>-1535.160232317392</c:v>
                </c:pt>
                <c:pt idx="75">
                  <c:v>-1058.7559318367466</c:v>
                </c:pt>
                <c:pt idx="76">
                  <c:v>-2078.0788954107275</c:v>
                </c:pt>
                <c:pt idx="77">
                  <c:v>-1546.053643945231</c:v>
                </c:pt>
                <c:pt idx="78">
                  <c:v>10684.870288433674</c:v>
                </c:pt>
                <c:pt idx="79">
                  <c:v>-1258.1963422276033</c:v>
                </c:pt>
                <c:pt idx="80">
                  <c:v>-1452.2423067154261</c:v>
                </c:pt>
                <c:pt idx="81">
                  <c:v>-1738.9257428100263</c:v>
                </c:pt>
                <c:pt idx="82">
                  <c:v>-1572.1129708672574</c:v>
                </c:pt>
                <c:pt idx="83">
                  <c:v>10346.073274578715</c:v>
                </c:pt>
                <c:pt idx="84">
                  <c:v>-2035.7535047486631</c:v>
                </c:pt>
                <c:pt idx="85">
                  <c:v>-1285.3989790247051</c:v>
                </c:pt>
                <c:pt idx="86">
                  <c:v>-1851.5797785688865</c:v>
                </c:pt>
                <c:pt idx="87">
                  <c:v>-1440.6303946385988</c:v>
                </c:pt>
                <c:pt idx="88">
                  <c:v>-1848.5424464808934</c:v>
                </c:pt>
                <c:pt idx="89">
                  <c:v>-1220.5105048719361</c:v>
                </c:pt>
                <c:pt idx="90">
                  <c:v>-1067.078103982813</c:v>
                </c:pt>
                <c:pt idx="91">
                  <c:v>-1411.3477250127735</c:v>
                </c:pt>
                <c:pt idx="92">
                  <c:v>14524.74402884466</c:v>
                </c:pt>
                <c:pt idx="93">
                  <c:v>-1196.1185327950975</c:v>
                </c:pt>
                <c:pt idx="94">
                  <c:v>-1067.1146602725166</c:v>
                </c:pt>
                <c:pt idx="95">
                  <c:v>-1899.198214228189</c:v>
                </c:pt>
                <c:pt idx="96">
                  <c:v>-1845.2237509633396</c:v>
                </c:pt>
                <c:pt idx="97">
                  <c:v>-1194.2351060452365</c:v>
                </c:pt>
                <c:pt idx="98">
                  <c:v>-1272.4536106587657</c:v>
                </c:pt>
                <c:pt idx="99">
                  <c:v>-1695.5987681322281</c:v>
                </c:pt>
                <c:pt idx="100">
                  <c:v>-1067.5872074280728</c:v>
                </c:pt>
                <c:pt idx="101">
                  <c:v>12690.782394563956</c:v>
                </c:pt>
                <c:pt idx="102">
                  <c:v>-941.96090844300397</c:v>
                </c:pt>
                <c:pt idx="103">
                  <c:v>-1701.9682080281618</c:v>
                </c:pt>
                <c:pt idx="104">
                  <c:v>-1182.2270403471111</c:v>
                </c:pt>
                <c:pt idx="105">
                  <c:v>-1227.9018410993845</c:v>
                </c:pt>
                <c:pt idx="106">
                  <c:v>-1143.2626137417137</c:v>
                </c:pt>
                <c:pt idx="107">
                  <c:v>-1856.6915932502125</c:v>
                </c:pt>
                <c:pt idx="108">
                  <c:v>-1241.2568391929763</c:v>
                </c:pt>
                <c:pt idx="109">
                  <c:v>-929.78848802142784</c:v>
                </c:pt>
                <c:pt idx="110">
                  <c:v>-1517.8949980899495</c:v>
                </c:pt>
                <c:pt idx="111">
                  <c:v>-1175.0662821067945</c:v>
                </c:pt>
                <c:pt idx="112">
                  <c:v>-1043.4349579611971</c:v>
                </c:pt>
                <c:pt idx="113">
                  <c:v>-1771.7191522455823</c:v>
                </c:pt>
                <c:pt idx="114">
                  <c:v>-2103.633848263295</c:v>
                </c:pt>
                <c:pt idx="115">
                  <c:v>-1258.7582620823978</c:v>
                </c:pt>
                <c:pt idx="116">
                  <c:v>-1248.1642609166079</c:v>
                </c:pt>
                <c:pt idx="117">
                  <c:v>-1178.6714798584503</c:v>
                </c:pt>
                <c:pt idx="118">
                  <c:v>-1811.2031173525575</c:v>
                </c:pt>
                <c:pt idx="119">
                  <c:v>-1700.1714958136708</c:v>
                </c:pt>
                <c:pt idx="120">
                  <c:v>-1924.7531670807568</c:v>
                </c:pt>
                <c:pt idx="121">
                  <c:v>-1769.0932098855683</c:v>
                </c:pt>
                <c:pt idx="122">
                  <c:v>-996.46957307174125</c:v>
                </c:pt>
                <c:pt idx="123">
                  <c:v>-1331.9110487625369</c:v>
                </c:pt>
                <c:pt idx="124">
                  <c:v>-1778.1545234245405</c:v>
                </c:pt>
                <c:pt idx="125">
                  <c:v>-879.23298732998774</c:v>
                </c:pt>
                <c:pt idx="126">
                  <c:v>-991.86454095185309</c:v>
                </c:pt>
                <c:pt idx="127">
                  <c:v>-946.72939349434546</c:v>
                </c:pt>
                <c:pt idx="128">
                  <c:v>-1814.6394651998958</c:v>
                </c:pt>
                <c:pt idx="129">
                  <c:v>-1760.4432177809613</c:v>
                </c:pt>
                <c:pt idx="130">
                  <c:v>-1638.7247156463754</c:v>
                </c:pt>
                <c:pt idx="131">
                  <c:v>-1141.1997994980647</c:v>
                </c:pt>
                <c:pt idx="132">
                  <c:v>-1734.7981445136575</c:v>
                </c:pt>
                <c:pt idx="133">
                  <c:v>-1258.6317899642563</c:v>
                </c:pt>
                <c:pt idx="134">
                  <c:v>-1453.3788974676534</c:v>
                </c:pt>
                <c:pt idx="135">
                  <c:v>-2163.5282690115</c:v>
                </c:pt>
                <c:pt idx="136">
                  <c:v>-1065.3417422059811</c:v>
                </c:pt>
                <c:pt idx="137">
                  <c:v>-1469.140540125105</c:v>
                </c:pt>
                <c:pt idx="138">
                  <c:v>3496.3448900207331</c:v>
                </c:pt>
                <c:pt idx="139">
                  <c:v>-1394.7896827550383</c:v>
                </c:pt>
                <c:pt idx="140">
                  <c:v>-1703.4176692587498</c:v>
                </c:pt>
                <c:pt idx="141">
                  <c:v>-1093.6851675441358</c:v>
                </c:pt>
                <c:pt idx="142">
                  <c:v>-1275.7224006059769</c:v>
                </c:pt>
                <c:pt idx="143">
                  <c:v>-1296.072648117979</c:v>
                </c:pt>
                <c:pt idx="144">
                  <c:v>-1111.0626736063878</c:v>
                </c:pt>
                <c:pt idx="145">
                  <c:v>-1384.7851576574194</c:v>
                </c:pt>
                <c:pt idx="146">
                  <c:v>-1450.392935127411</c:v>
                </c:pt>
                <c:pt idx="147">
                  <c:v>-1247.516638016381</c:v>
                </c:pt>
                <c:pt idx="148">
                  <c:v>-1036.076846769527</c:v>
                </c:pt>
                <c:pt idx="149">
                  <c:v>-1351.5731312602729</c:v>
                </c:pt>
                <c:pt idx="150">
                  <c:v>-1510.8621988599871</c:v>
                </c:pt>
                <c:pt idx="151">
                  <c:v>-1075.7171045503073</c:v>
                </c:pt>
                <c:pt idx="152">
                  <c:v>-972.26369561844331</c:v>
                </c:pt>
                <c:pt idx="153">
                  <c:v>-1362.4256799647801</c:v>
                </c:pt>
                <c:pt idx="154">
                  <c:v>-1054.3566334926545</c:v>
                </c:pt>
                <c:pt idx="155">
                  <c:v>-1391.3981797532531</c:v>
                </c:pt>
                <c:pt idx="156">
                  <c:v>-1708.6684604428647</c:v>
                </c:pt>
                <c:pt idx="157">
                  <c:v>-1430.1923793463375</c:v>
                </c:pt>
                <c:pt idx="158">
                  <c:v>-1527.1418560300237</c:v>
                </c:pt>
                <c:pt idx="159">
                  <c:v>-910.77509240558356</c:v>
                </c:pt>
                <c:pt idx="160">
                  <c:v>-1333.068112969162</c:v>
                </c:pt>
                <c:pt idx="161">
                  <c:v>-1285.626522950548</c:v>
                </c:pt>
                <c:pt idx="162">
                  <c:v>-1297.3738743889135</c:v>
                </c:pt>
                <c:pt idx="163">
                  <c:v>-1294.144141903198</c:v>
                </c:pt>
                <c:pt idx="164">
                  <c:v>-1363.0752647292011</c:v>
                </c:pt>
                <c:pt idx="165">
                  <c:v>-1271.4637849396331</c:v>
                </c:pt>
                <c:pt idx="166">
                  <c:v>-1163.4902861048831</c:v>
                </c:pt>
                <c:pt idx="167">
                  <c:v>-1248.2333899081677</c:v>
                </c:pt>
                <c:pt idx="168">
                  <c:v>-886.32159967625375</c:v>
                </c:pt>
                <c:pt idx="169">
                  <c:v>-2162.7296767348571</c:v>
                </c:pt>
                <c:pt idx="170">
                  <c:v>-1138.1869258706411</c:v>
                </c:pt>
                <c:pt idx="171">
                  <c:v>-1239.4320790661327</c:v>
                </c:pt>
                <c:pt idx="172">
                  <c:v>-1636.0003529986759</c:v>
                </c:pt>
                <c:pt idx="173">
                  <c:v>-1105.8532055285714</c:v>
                </c:pt>
                <c:pt idx="174">
                  <c:v>-1020.8320185450466</c:v>
                </c:pt>
                <c:pt idx="175">
                  <c:v>-1582.0880957729651</c:v>
                </c:pt>
                <c:pt idx="176">
                  <c:v>-1277.0770396288008</c:v>
                </c:pt>
                <c:pt idx="177">
                  <c:v>-1218.7424401981914</c:v>
                </c:pt>
                <c:pt idx="178">
                  <c:v>12457.115247970714</c:v>
                </c:pt>
                <c:pt idx="179">
                  <c:v>-1123.6721422347118</c:v>
                </c:pt>
                <c:pt idx="180">
                  <c:v>-1069.7760157137654</c:v>
                </c:pt>
                <c:pt idx="181">
                  <c:v>-1520.7446116057333</c:v>
                </c:pt>
                <c:pt idx="182">
                  <c:v>-1058.6341642149891</c:v>
                </c:pt>
                <c:pt idx="183">
                  <c:v>-1731.1065726107945</c:v>
                </c:pt>
                <c:pt idx="184">
                  <c:v>-1796.6296203949614</c:v>
                </c:pt>
                <c:pt idx="185">
                  <c:v>-1259.8487075028438</c:v>
                </c:pt>
                <c:pt idx="186">
                  <c:v>-1572.3941314992162</c:v>
                </c:pt>
                <c:pt idx="187">
                  <c:v>-1712.1776750488589</c:v>
                </c:pt>
                <c:pt idx="188">
                  <c:v>-1119.4363075126494</c:v>
                </c:pt>
                <c:pt idx="189">
                  <c:v>9593.7685043142301</c:v>
                </c:pt>
                <c:pt idx="190">
                  <c:v>-1331.8608126509166</c:v>
                </c:pt>
                <c:pt idx="191">
                  <c:v>-1129.2325190313707</c:v>
                </c:pt>
                <c:pt idx="192">
                  <c:v>-1597.3411266985322</c:v>
                </c:pt>
                <c:pt idx="193">
                  <c:v>-1728.1099708696875</c:v>
                </c:pt>
                <c:pt idx="194">
                  <c:v>-1803.4591733268971</c:v>
                </c:pt>
                <c:pt idx="195">
                  <c:v>-1545.213598152046</c:v>
                </c:pt>
                <c:pt idx="196">
                  <c:v>-1692.1505882688762</c:v>
                </c:pt>
                <c:pt idx="197">
                  <c:v>-1201.5178187641779</c:v>
                </c:pt>
                <c:pt idx="198">
                  <c:v>11174.498936874294</c:v>
                </c:pt>
                <c:pt idx="199">
                  <c:v>-1019.3106824062579</c:v>
                </c:pt>
                <c:pt idx="200">
                  <c:v>14763.81514592762</c:v>
                </c:pt>
                <c:pt idx="201">
                  <c:v>-1053.6449420694989</c:v>
                </c:pt>
                <c:pt idx="202">
                  <c:v>-1058.4837141203261</c:v>
                </c:pt>
                <c:pt idx="203">
                  <c:v>7471.0334484137293</c:v>
                </c:pt>
                <c:pt idx="204">
                  <c:v>-1016.1601692398935</c:v>
                </c:pt>
                <c:pt idx="205">
                  <c:v>-2079.6760799640128</c:v>
                </c:pt>
                <c:pt idx="206">
                  <c:v>-2013.6900219419272</c:v>
                </c:pt>
                <c:pt idx="207">
                  <c:v>-1311.6037185390355</c:v>
                </c:pt>
                <c:pt idx="208">
                  <c:v>-2062.1070498778731</c:v>
                </c:pt>
                <c:pt idx="209">
                  <c:v>-1037.1489643988007</c:v>
                </c:pt>
                <c:pt idx="210">
                  <c:v>-1172.9811996461231</c:v>
                </c:pt>
                <c:pt idx="211">
                  <c:v>-1426.9105316921941</c:v>
                </c:pt>
                <c:pt idx="212">
                  <c:v>-1957.2647106971945</c:v>
                </c:pt>
                <c:pt idx="213">
                  <c:v>-1369.6171492371577</c:v>
                </c:pt>
                <c:pt idx="214">
                  <c:v>9414.6801900192295</c:v>
                </c:pt>
                <c:pt idx="215">
                  <c:v>-873.38265458697788</c:v>
                </c:pt>
                <c:pt idx="216">
                  <c:v>9148.8455479352579</c:v>
                </c:pt>
                <c:pt idx="217">
                  <c:v>-807.10183859923291</c:v>
                </c:pt>
                <c:pt idx="218">
                  <c:v>-821.01604018522994</c:v>
                </c:pt>
                <c:pt idx="219">
                  <c:v>-970.35290602657733</c:v>
                </c:pt>
                <c:pt idx="220">
                  <c:v>-1606.9829665125253</c:v>
                </c:pt>
                <c:pt idx="221">
                  <c:v>-1179.5856442760964</c:v>
                </c:pt>
                <c:pt idx="222">
                  <c:v>-1329.1369913805147</c:v>
                </c:pt>
                <c:pt idx="223">
                  <c:v>-1027.1541062236138</c:v>
                </c:pt>
                <c:pt idx="224">
                  <c:v>-1541.9652664765981</c:v>
                </c:pt>
                <c:pt idx="225">
                  <c:v>-1949.1567564482889</c:v>
                </c:pt>
                <c:pt idx="226">
                  <c:v>-1014.9632889518889</c:v>
                </c:pt>
                <c:pt idx="227">
                  <c:v>-1563.8589835738203</c:v>
                </c:pt>
                <c:pt idx="228">
                  <c:v>-1904.7883601646888</c:v>
                </c:pt>
                <c:pt idx="229">
                  <c:v>-1232.919432692127</c:v>
                </c:pt>
                <c:pt idx="230">
                  <c:v>-1495.5804343018417</c:v>
                </c:pt>
                <c:pt idx="231">
                  <c:v>-1128.9400679305672</c:v>
                </c:pt>
                <c:pt idx="232">
                  <c:v>7031.04040376796</c:v>
                </c:pt>
                <c:pt idx="233">
                  <c:v>-1498.4765964157948</c:v>
                </c:pt>
                <c:pt idx="234">
                  <c:v>-1155.2431384065676</c:v>
                </c:pt>
                <c:pt idx="235">
                  <c:v>14567.079673442975</c:v>
                </c:pt>
                <c:pt idx="236">
                  <c:v>-1293.3640397789077</c:v>
                </c:pt>
                <c:pt idx="237">
                  <c:v>-1421.365895861205</c:v>
                </c:pt>
                <c:pt idx="238">
                  <c:v>-1211.5112153662776</c:v>
                </c:pt>
                <c:pt idx="239">
                  <c:v>-1187.9396205661624</c:v>
                </c:pt>
                <c:pt idx="240">
                  <c:v>-1259.8004340080242</c:v>
                </c:pt>
                <c:pt idx="241">
                  <c:v>-1591.7215672774314</c:v>
                </c:pt>
                <c:pt idx="242">
                  <c:v>-1456.7327838782974</c:v>
                </c:pt>
                <c:pt idx="243">
                  <c:v>-1357.0921356443255</c:v>
                </c:pt>
                <c:pt idx="244">
                  <c:v>-1508.0304040339556</c:v>
                </c:pt>
                <c:pt idx="245">
                  <c:v>-1184.2159195713884</c:v>
                </c:pt>
                <c:pt idx="246">
                  <c:v>-1174.3463626935682</c:v>
                </c:pt>
                <c:pt idx="247">
                  <c:v>-1499.0581745403626</c:v>
                </c:pt>
                <c:pt idx="248">
                  <c:v>-1651.5853105936903</c:v>
                </c:pt>
                <c:pt idx="249">
                  <c:v>13113.77713130645</c:v>
                </c:pt>
                <c:pt idx="250">
                  <c:v>-1292.8636097342333</c:v>
                </c:pt>
                <c:pt idx="251">
                  <c:v>-1415.5446693198119</c:v>
                </c:pt>
                <c:pt idx="252">
                  <c:v>-1184.7280622899234</c:v>
                </c:pt>
                <c:pt idx="253">
                  <c:v>-1408.3695934565058</c:v>
                </c:pt>
                <c:pt idx="254">
                  <c:v>-1475.8989985177234</c:v>
                </c:pt>
                <c:pt idx="255">
                  <c:v>-1696.3064780856839</c:v>
                </c:pt>
                <c:pt idx="256">
                  <c:v>-1498.6378158026837</c:v>
                </c:pt>
                <c:pt idx="257">
                  <c:v>-1677.1402634462584</c:v>
                </c:pt>
                <c:pt idx="258">
                  <c:v>-1264.1217291529374</c:v>
                </c:pt>
                <c:pt idx="259">
                  <c:v>-1458.3606458635286</c:v>
                </c:pt>
                <c:pt idx="260">
                  <c:v>-1453.5384147717268</c:v>
                </c:pt>
                <c:pt idx="261">
                  <c:v>-1360.7439532488652</c:v>
                </c:pt>
                <c:pt idx="262">
                  <c:v>-1133.0627632468349</c:v>
                </c:pt>
                <c:pt idx="263">
                  <c:v>-1540.584972925785</c:v>
                </c:pt>
                <c:pt idx="264">
                  <c:v>-1638.0092418907643</c:v>
                </c:pt>
                <c:pt idx="265">
                  <c:v>-1499.0581745403626</c:v>
                </c:pt>
                <c:pt idx="266">
                  <c:v>-1110.7898326439827</c:v>
                </c:pt>
                <c:pt idx="267">
                  <c:v>-1205.3990065763319</c:v>
                </c:pt>
                <c:pt idx="268">
                  <c:v>-1326.6381545242643</c:v>
                </c:pt>
                <c:pt idx="269">
                  <c:v>-1513.4844748352057</c:v>
                </c:pt>
                <c:pt idx="270">
                  <c:v>-1248.8739528918086</c:v>
                </c:pt>
                <c:pt idx="271">
                  <c:v>-1419.8231479412527</c:v>
                </c:pt>
                <c:pt idx="272">
                  <c:v>-1400.4149545610617</c:v>
                </c:pt>
                <c:pt idx="273">
                  <c:v>-1109.1037613117569</c:v>
                </c:pt>
                <c:pt idx="274">
                  <c:v>-1486.1063069025995</c:v>
                </c:pt>
                <c:pt idx="275">
                  <c:v>-1253.9327618420375</c:v>
                </c:pt>
                <c:pt idx="276">
                  <c:v>-1214.3604841519518</c:v>
                </c:pt>
                <c:pt idx="277">
                  <c:v>-1232.9300484465948</c:v>
                </c:pt>
                <c:pt idx="278">
                  <c:v>-1366.7106576727292</c:v>
                </c:pt>
                <c:pt idx="279">
                  <c:v>-1168.764903256184</c:v>
                </c:pt>
                <c:pt idx="280">
                  <c:v>-1492.1722730939919</c:v>
                </c:pt>
                <c:pt idx="281">
                  <c:v>-1249.4985443242322</c:v>
                </c:pt>
                <c:pt idx="282">
                  <c:v>-1183.2788171311086</c:v>
                </c:pt>
                <c:pt idx="283">
                  <c:v>-1078.357697087371</c:v>
                </c:pt>
                <c:pt idx="284">
                  <c:v>-1223.1449991950221</c:v>
                </c:pt>
                <c:pt idx="285">
                  <c:v>-1177.448276893836</c:v>
                </c:pt>
                <c:pt idx="286">
                  <c:v>-1329.3129468543084</c:v>
                </c:pt>
                <c:pt idx="287">
                  <c:v>-1125.6409203174771</c:v>
                </c:pt>
                <c:pt idx="288">
                  <c:v>-1438.9893625806785</c:v>
                </c:pt>
                <c:pt idx="289">
                  <c:v>-1190.7478161735671</c:v>
                </c:pt>
                <c:pt idx="290">
                  <c:v>-1220.1374805127052</c:v>
                </c:pt>
                <c:pt idx="291">
                  <c:v>-1405.9615620001005</c:v>
                </c:pt>
                <c:pt idx="292">
                  <c:v>15333.103616532266</c:v>
                </c:pt>
                <c:pt idx="293">
                  <c:v>-1616.4779278533561</c:v>
                </c:pt>
                <c:pt idx="294">
                  <c:v>-1390.2487381597784</c:v>
                </c:pt>
                <c:pt idx="295">
                  <c:v>-1479.2810820748173</c:v>
                </c:pt>
                <c:pt idx="296">
                  <c:v>-1270.0674222051948</c:v>
                </c:pt>
                <c:pt idx="297">
                  <c:v>-1415.3893718392451</c:v>
                </c:pt>
                <c:pt idx="298">
                  <c:v>-1297.0699566504586</c:v>
                </c:pt>
                <c:pt idx="299">
                  <c:v>-1320.7712100918616</c:v>
                </c:pt>
                <c:pt idx="300">
                  <c:v>-1490.9105055561977</c:v>
                </c:pt>
                <c:pt idx="301">
                  <c:v>-1302.1801285233969</c:v>
                </c:pt>
                <c:pt idx="302">
                  <c:v>-4249.7796184904182</c:v>
                </c:pt>
                <c:pt idx="303">
                  <c:v>3755.3057212223794</c:v>
                </c:pt>
                <c:pt idx="304">
                  <c:v>-6263.0034050906652</c:v>
                </c:pt>
                <c:pt idx="305">
                  <c:v>-6388.8755669713719</c:v>
                </c:pt>
                <c:pt idx="306">
                  <c:v>-1617.0075117944871</c:v>
                </c:pt>
                <c:pt idx="307">
                  <c:v>-6959.8106753351858</c:v>
                </c:pt>
                <c:pt idx="308">
                  <c:v>-6209.4763020175087</c:v>
                </c:pt>
                <c:pt idx="309">
                  <c:v>-4801.4029707810259</c:v>
                </c:pt>
                <c:pt idx="310">
                  <c:v>-4533.0500594773366</c:v>
                </c:pt>
                <c:pt idx="311">
                  <c:v>6804.1859516939367</c:v>
                </c:pt>
                <c:pt idx="312">
                  <c:v>6898.3191079371609</c:v>
                </c:pt>
                <c:pt idx="313">
                  <c:v>-5892.0896801915042</c:v>
                </c:pt>
                <c:pt idx="314">
                  <c:v>2129.2530398879244</c:v>
                </c:pt>
                <c:pt idx="315">
                  <c:v>1631.4740929463878</c:v>
                </c:pt>
                <c:pt idx="316">
                  <c:v>-2514.4879386561515</c:v>
                </c:pt>
                <c:pt idx="317">
                  <c:v>3233.177620315415</c:v>
                </c:pt>
                <c:pt idx="318">
                  <c:v>2374.1050472012721</c:v>
                </c:pt>
                <c:pt idx="319">
                  <c:v>-6292.7458965871738</c:v>
                </c:pt>
                <c:pt idx="320">
                  <c:v>-3552.2468339698444</c:v>
                </c:pt>
                <c:pt idx="321">
                  <c:v>2040.5883528162012</c:v>
                </c:pt>
                <c:pt idx="322">
                  <c:v>250.06847864632437</c:v>
                </c:pt>
                <c:pt idx="323">
                  <c:v>-521.63906176326418</c:v>
                </c:pt>
                <c:pt idx="324">
                  <c:v>1286.164639987699</c:v>
                </c:pt>
                <c:pt idx="325">
                  <c:v>2336.3402466103253</c:v>
                </c:pt>
                <c:pt idx="326">
                  <c:v>-6039.8049244470822</c:v>
                </c:pt>
                <c:pt idx="327">
                  <c:v>5227.4624566849889</c:v>
                </c:pt>
                <c:pt idx="328">
                  <c:v>-5552.0119123666318</c:v>
                </c:pt>
                <c:pt idx="329">
                  <c:v>5832.1297344611885</c:v>
                </c:pt>
                <c:pt idx="330">
                  <c:v>6702.6043431915714</c:v>
                </c:pt>
                <c:pt idx="331">
                  <c:v>-2726.7874041698087</c:v>
                </c:pt>
                <c:pt idx="332">
                  <c:v>6312.2463154918078</c:v>
                </c:pt>
                <c:pt idx="333">
                  <c:v>3559.6970069569288</c:v>
                </c:pt>
                <c:pt idx="334">
                  <c:v>1651.5437048883541</c:v>
                </c:pt>
                <c:pt idx="335">
                  <c:v>3843.9751633975684</c:v>
                </c:pt>
                <c:pt idx="336">
                  <c:v>-7429.4945332522148</c:v>
                </c:pt>
                <c:pt idx="337">
                  <c:v>10457.432090062259</c:v>
                </c:pt>
                <c:pt idx="338">
                  <c:v>6223.4026820159488</c:v>
                </c:pt>
                <c:pt idx="339">
                  <c:v>3010.8337133702807</c:v>
                </c:pt>
                <c:pt idx="340">
                  <c:v>7035.5173454667893</c:v>
                </c:pt>
                <c:pt idx="341">
                  <c:v>3795.9471546527129</c:v>
                </c:pt>
                <c:pt idx="342">
                  <c:v>-8651.9112063528883</c:v>
                </c:pt>
                <c:pt idx="343">
                  <c:v>4031.0757386107471</c:v>
                </c:pt>
                <c:pt idx="344">
                  <c:v>3074.0382433607774</c:v>
                </c:pt>
                <c:pt idx="345">
                  <c:v>-4342.8706124894597</c:v>
                </c:pt>
                <c:pt idx="346">
                  <c:v>-529.99208234615071</c:v>
                </c:pt>
                <c:pt idx="347">
                  <c:v>-862.70283756622666</c:v>
                </c:pt>
                <c:pt idx="348">
                  <c:v>-6632.7167513303721</c:v>
                </c:pt>
                <c:pt idx="349">
                  <c:v>-5256.600400381194</c:v>
                </c:pt>
                <c:pt idx="350">
                  <c:v>-932.34737583233073</c:v>
                </c:pt>
                <c:pt idx="351">
                  <c:v>-7347.2141949917968</c:v>
                </c:pt>
                <c:pt idx="352">
                  <c:v>4450.1274640014526</c:v>
                </c:pt>
                <c:pt idx="353">
                  <c:v>-7007.3129719304743</c:v>
                </c:pt>
                <c:pt idx="354">
                  <c:v>-3394.4486531093135</c:v>
                </c:pt>
                <c:pt idx="355">
                  <c:v>4881.9994198462082</c:v>
                </c:pt>
                <c:pt idx="356">
                  <c:v>2286.3079015903568</c:v>
                </c:pt>
                <c:pt idx="357">
                  <c:v>5997.0956200318979</c:v>
                </c:pt>
                <c:pt idx="358">
                  <c:v>6655.8185641862583</c:v>
                </c:pt>
                <c:pt idx="359">
                  <c:v>1509.4343365764726</c:v>
                </c:pt>
                <c:pt idx="360">
                  <c:v>5728.0405882271334</c:v>
                </c:pt>
                <c:pt idx="361">
                  <c:v>12496.397292366899</c:v>
                </c:pt>
                <c:pt idx="362">
                  <c:v>-7618.4837692046349</c:v>
                </c:pt>
                <c:pt idx="363">
                  <c:v>-7211.4933777958104</c:v>
                </c:pt>
                <c:pt idx="364">
                  <c:v>-5117.8454977839228</c:v>
                </c:pt>
                <c:pt idx="365">
                  <c:v>5736.8986224250621</c:v>
                </c:pt>
                <c:pt idx="366">
                  <c:v>2236.1761925114079</c:v>
                </c:pt>
                <c:pt idx="367">
                  <c:v>11255.006970118928</c:v>
                </c:pt>
                <c:pt idx="368">
                  <c:v>6984.7766874869812</c:v>
                </c:pt>
                <c:pt idx="369">
                  <c:v>-4828.3092431230471</c:v>
                </c:pt>
                <c:pt idx="370">
                  <c:v>4797.6604047380606</c:v>
                </c:pt>
                <c:pt idx="371">
                  <c:v>-398.97838447864342</c:v>
                </c:pt>
                <c:pt idx="372">
                  <c:v>-6078.9993769580906</c:v>
                </c:pt>
                <c:pt idx="373">
                  <c:v>-5665.4566360937279</c:v>
                </c:pt>
                <c:pt idx="374">
                  <c:v>5577.9666514058918</c:v>
                </c:pt>
                <c:pt idx="375">
                  <c:v>-4803.9790931828938</c:v>
                </c:pt>
                <c:pt idx="376">
                  <c:v>-6337.9953905619623</c:v>
                </c:pt>
                <c:pt idx="377">
                  <c:v>-136.50403427120182</c:v>
                </c:pt>
                <c:pt idx="378">
                  <c:v>3209.5147312705085</c:v>
                </c:pt>
                <c:pt idx="379">
                  <c:v>200.86325096762448</c:v>
                </c:pt>
                <c:pt idx="380">
                  <c:v>4139.1175507605367</c:v>
                </c:pt>
                <c:pt idx="381">
                  <c:v>-4447.1683490005089</c:v>
                </c:pt>
                <c:pt idx="382">
                  <c:v>-6086.2826607210627</c:v>
                </c:pt>
                <c:pt idx="383">
                  <c:v>-6162.7473349562933</c:v>
                </c:pt>
                <c:pt idx="384">
                  <c:v>-5890.3168060058306</c:v>
                </c:pt>
                <c:pt idx="385">
                  <c:v>13939.608178208247</c:v>
                </c:pt>
                <c:pt idx="386">
                  <c:v>-4696.5272223339489</c:v>
                </c:pt>
                <c:pt idx="387">
                  <c:v>14199.424315791104</c:v>
                </c:pt>
                <c:pt idx="388">
                  <c:v>780.11161693146278</c:v>
                </c:pt>
                <c:pt idx="389">
                  <c:v>6235.1837555283637</c:v>
                </c:pt>
                <c:pt idx="390">
                  <c:v>1800.3752197602662</c:v>
                </c:pt>
                <c:pt idx="391">
                  <c:v>-5334.7014883097108</c:v>
                </c:pt>
                <c:pt idx="392">
                  <c:v>-4333.8727882690619</c:v>
                </c:pt>
                <c:pt idx="393">
                  <c:v>-6136.3842249233858</c:v>
                </c:pt>
                <c:pt idx="394">
                  <c:v>-6461.7279872560175</c:v>
                </c:pt>
                <c:pt idx="395">
                  <c:v>2688.8511785310257</c:v>
                </c:pt>
                <c:pt idx="396">
                  <c:v>-5562.4959397325947</c:v>
                </c:pt>
                <c:pt idx="397">
                  <c:v>6698.564868126974</c:v>
                </c:pt>
                <c:pt idx="398">
                  <c:v>1470.7635741025515</c:v>
                </c:pt>
                <c:pt idx="399">
                  <c:v>-4114.2366958717648</c:v>
                </c:pt>
                <c:pt idx="400">
                  <c:v>6702.4862765253056</c:v>
                </c:pt>
                <c:pt idx="401">
                  <c:v>-3742.7134531800766</c:v>
                </c:pt>
                <c:pt idx="402">
                  <c:v>450.36111418379005</c:v>
                </c:pt>
                <c:pt idx="403">
                  <c:v>1722.8950211720512</c:v>
                </c:pt>
                <c:pt idx="404">
                  <c:v>-6283.9364249184437</c:v>
                </c:pt>
                <c:pt idx="405">
                  <c:v>-5889.6826380138809</c:v>
                </c:pt>
                <c:pt idx="406">
                  <c:v>-6364.3240221213528</c:v>
                </c:pt>
                <c:pt idx="407">
                  <c:v>-3791.7160042447213</c:v>
                </c:pt>
                <c:pt idx="408">
                  <c:v>2674.9779185003499</c:v>
                </c:pt>
                <c:pt idx="409">
                  <c:v>3194.3431818032623</c:v>
                </c:pt>
                <c:pt idx="410">
                  <c:v>-8012.4883360490894</c:v>
                </c:pt>
                <c:pt idx="411">
                  <c:v>920.25800751461793</c:v>
                </c:pt>
                <c:pt idx="412">
                  <c:v>-1310.6633071887009</c:v>
                </c:pt>
                <c:pt idx="413">
                  <c:v>-1469.5779478193726</c:v>
                </c:pt>
                <c:pt idx="414">
                  <c:v>-1420.9588739020928</c:v>
                </c:pt>
                <c:pt idx="415">
                  <c:v>-1408.4853770825621</c:v>
                </c:pt>
                <c:pt idx="416">
                  <c:v>-1354.2326697798599</c:v>
                </c:pt>
                <c:pt idx="417">
                  <c:v>-1243.4862964064932</c:v>
                </c:pt>
                <c:pt idx="418">
                  <c:v>-1410.7948671851736</c:v>
                </c:pt>
                <c:pt idx="419">
                  <c:v>-1318.8715200114293</c:v>
                </c:pt>
                <c:pt idx="420">
                  <c:v>-1492.9606475341106</c:v>
                </c:pt>
                <c:pt idx="421">
                  <c:v>-1277.1211979339078</c:v>
                </c:pt>
                <c:pt idx="422">
                  <c:v>-1557.8518556088302</c:v>
                </c:pt>
                <c:pt idx="423">
                  <c:v>-1467.6234593672489</c:v>
                </c:pt>
                <c:pt idx="424">
                  <c:v>-1199.6434988604979</c:v>
                </c:pt>
                <c:pt idx="425">
                  <c:v>-1629.572451592252</c:v>
                </c:pt>
                <c:pt idx="426">
                  <c:v>-1392.8190633532504</c:v>
                </c:pt>
                <c:pt idx="427">
                  <c:v>-1355.212736521773</c:v>
                </c:pt>
                <c:pt idx="428">
                  <c:v>-1206.8097024437193</c:v>
                </c:pt>
                <c:pt idx="429">
                  <c:v>-1409.7169086042122</c:v>
                </c:pt>
                <c:pt idx="430">
                  <c:v>-1377.918843199137</c:v>
                </c:pt>
                <c:pt idx="431">
                  <c:v>-1290.543797745624</c:v>
                </c:pt>
                <c:pt idx="432">
                  <c:v>-1357.1680682424339</c:v>
                </c:pt>
                <c:pt idx="433">
                  <c:v>-1605.5840058610247</c:v>
                </c:pt>
                <c:pt idx="434">
                  <c:v>-1532.2969027562626</c:v>
                </c:pt>
                <c:pt idx="435">
                  <c:v>-1475.5583700151665</c:v>
                </c:pt>
                <c:pt idx="436">
                  <c:v>8201.5318206987104</c:v>
                </c:pt>
                <c:pt idx="437">
                  <c:v>18417.628133162485</c:v>
                </c:pt>
                <c:pt idx="438">
                  <c:v>-1863.5253224311941</c:v>
                </c:pt>
                <c:pt idx="439">
                  <c:v>-1174.6634100061801</c:v>
                </c:pt>
                <c:pt idx="440">
                  <c:v>18696.582251966509</c:v>
                </c:pt>
                <c:pt idx="441">
                  <c:v>-1411.8413273836377</c:v>
                </c:pt>
                <c:pt idx="442">
                  <c:v>-1295.3098453462244</c:v>
                </c:pt>
                <c:pt idx="443">
                  <c:v>-1458.7910777225652</c:v>
                </c:pt>
                <c:pt idx="444">
                  <c:v>-1392.7121951846448</c:v>
                </c:pt>
                <c:pt idx="445">
                  <c:v>-1345.7607697941212</c:v>
                </c:pt>
                <c:pt idx="446">
                  <c:v>-1422.3234901401111</c:v>
                </c:pt>
                <c:pt idx="447">
                  <c:v>-1219.7156153609703</c:v>
                </c:pt>
                <c:pt idx="448">
                  <c:v>-1265.7874371696998</c:v>
                </c:pt>
                <c:pt idx="449">
                  <c:v>-1563.2878939718753</c:v>
                </c:pt>
                <c:pt idx="450">
                  <c:v>-1400.1016533872535</c:v>
                </c:pt>
                <c:pt idx="451">
                  <c:v>-1469.8789469324674</c:v>
                </c:pt>
                <c:pt idx="452">
                  <c:v>-1746.9308500413554</c:v>
                </c:pt>
                <c:pt idx="453">
                  <c:v>-1185.6821206846753</c:v>
                </c:pt>
                <c:pt idx="454">
                  <c:v>-1296.510936265433</c:v>
                </c:pt>
                <c:pt idx="455">
                  <c:v>-1810.6516028317892</c:v>
                </c:pt>
                <c:pt idx="456">
                  <c:v>-1423.0280118323117</c:v>
                </c:pt>
                <c:pt idx="457">
                  <c:v>-1706.7182714659903</c:v>
                </c:pt>
                <c:pt idx="458">
                  <c:v>-1712.8892449934292</c:v>
                </c:pt>
                <c:pt idx="459">
                  <c:v>-1315.8685939741099</c:v>
                </c:pt>
                <c:pt idx="460">
                  <c:v>-1683.1361376405916</c:v>
                </c:pt>
                <c:pt idx="461">
                  <c:v>-1735.1153776072324</c:v>
                </c:pt>
                <c:pt idx="462">
                  <c:v>-1274.735262125525</c:v>
                </c:pt>
                <c:pt idx="463">
                  <c:v>-1364.14548473992</c:v>
                </c:pt>
                <c:pt idx="464">
                  <c:v>-1187.3104234193743</c:v>
                </c:pt>
                <c:pt idx="465">
                  <c:v>-1292.3477569897132</c:v>
                </c:pt>
                <c:pt idx="466">
                  <c:v>-1929.0967826536516</c:v>
                </c:pt>
                <c:pt idx="467">
                  <c:v>-1727.9320359028798</c:v>
                </c:pt>
                <c:pt idx="468">
                  <c:v>-1367.9872478181624</c:v>
                </c:pt>
                <c:pt idx="469">
                  <c:v>-1257.3349522638491</c:v>
                </c:pt>
                <c:pt idx="470">
                  <c:v>22550.782301191932</c:v>
                </c:pt>
                <c:pt idx="471">
                  <c:v>-1129.7200525565859</c:v>
                </c:pt>
                <c:pt idx="472">
                  <c:v>-1603.2919609343189</c:v>
                </c:pt>
                <c:pt idx="473">
                  <c:v>-1624.2009857876656</c:v>
                </c:pt>
                <c:pt idx="474">
                  <c:v>-1737.8123581365489</c:v>
                </c:pt>
                <c:pt idx="475">
                  <c:v>-1862.5638017209549</c:v>
                </c:pt>
                <c:pt idx="476">
                  <c:v>14461.846300646059</c:v>
                </c:pt>
                <c:pt idx="477">
                  <c:v>-1783.5614589720662</c:v>
                </c:pt>
                <c:pt idx="478">
                  <c:v>-1668.0376151546752</c:v>
                </c:pt>
                <c:pt idx="479">
                  <c:v>-1652.5505132053349</c:v>
                </c:pt>
                <c:pt idx="480">
                  <c:v>-1188.2490168016775</c:v>
                </c:pt>
                <c:pt idx="481">
                  <c:v>-1600.6647107624563</c:v>
                </c:pt>
                <c:pt idx="482">
                  <c:v>-1791.3228101915656</c:v>
                </c:pt>
                <c:pt idx="483">
                  <c:v>-1764.2129265988351</c:v>
                </c:pt>
                <c:pt idx="484">
                  <c:v>-1428.1194342096405</c:v>
                </c:pt>
                <c:pt idx="485">
                  <c:v>-1735.9199522818963</c:v>
                </c:pt>
                <c:pt idx="486">
                  <c:v>-1264.2270710246048</c:v>
                </c:pt>
                <c:pt idx="487">
                  <c:v>-1630.8520051849309</c:v>
                </c:pt>
                <c:pt idx="488">
                  <c:v>14943.194704115223</c:v>
                </c:pt>
                <c:pt idx="489">
                  <c:v>-1171.5206762641046</c:v>
                </c:pt>
                <c:pt idx="490">
                  <c:v>-1734.691884838132</c:v>
                </c:pt>
                <c:pt idx="491">
                  <c:v>-1858.7100932330959</c:v>
                </c:pt>
                <c:pt idx="492">
                  <c:v>-1274.8721177142902</c:v>
                </c:pt>
                <c:pt idx="493">
                  <c:v>-1241.3240708221274</c:v>
                </c:pt>
                <c:pt idx="494">
                  <c:v>-1132.8281406426377</c:v>
                </c:pt>
                <c:pt idx="495">
                  <c:v>-1506.9747302680807</c:v>
                </c:pt>
                <c:pt idx="496">
                  <c:v>-1749.0489870385027</c:v>
                </c:pt>
                <c:pt idx="497">
                  <c:v>-1323.361715186722</c:v>
                </c:pt>
                <c:pt idx="498">
                  <c:v>-1152.5089879430643</c:v>
                </c:pt>
                <c:pt idx="499">
                  <c:v>-1261.8892549456868</c:v>
                </c:pt>
                <c:pt idx="500">
                  <c:v>-1835.7325566989598</c:v>
                </c:pt>
                <c:pt idx="501">
                  <c:v>-1159.1418732750026</c:v>
                </c:pt>
                <c:pt idx="502">
                  <c:v>-1334.8394407488049</c:v>
                </c:pt>
                <c:pt idx="503">
                  <c:v>-1355.7055845922623</c:v>
                </c:pt>
                <c:pt idx="504">
                  <c:v>-1129.1893400637246</c:v>
                </c:pt>
                <c:pt idx="505">
                  <c:v>15691.000474915878</c:v>
                </c:pt>
                <c:pt idx="506">
                  <c:v>-1246.2471152971539</c:v>
                </c:pt>
                <c:pt idx="507">
                  <c:v>-1161.3549018597132</c:v>
                </c:pt>
                <c:pt idx="508">
                  <c:v>-1412.1829662447708</c:v>
                </c:pt>
                <c:pt idx="509">
                  <c:v>-1159.6678195323584</c:v>
                </c:pt>
                <c:pt idx="510">
                  <c:v>12852.839472641004</c:v>
                </c:pt>
                <c:pt idx="511">
                  <c:v>10675.174706003058</c:v>
                </c:pt>
                <c:pt idx="512">
                  <c:v>-1231.9565166624952</c:v>
                </c:pt>
                <c:pt idx="513">
                  <c:v>-1635.2911572459252</c:v>
                </c:pt>
                <c:pt idx="514">
                  <c:v>-1746.7719103931922</c:v>
                </c:pt>
                <c:pt idx="515">
                  <c:v>-1636.8328365533143</c:v>
                </c:pt>
                <c:pt idx="516">
                  <c:v>-1230.7861873290749</c:v>
                </c:pt>
                <c:pt idx="517">
                  <c:v>-1240.0054297813472</c:v>
                </c:pt>
                <c:pt idx="518">
                  <c:v>-1350.8552739259908</c:v>
                </c:pt>
                <c:pt idx="519">
                  <c:v>12764.571972746842</c:v>
                </c:pt>
                <c:pt idx="520">
                  <c:v>8615.472392850761</c:v>
                </c:pt>
                <c:pt idx="521">
                  <c:v>-1860.0017459828396</c:v>
                </c:pt>
                <c:pt idx="522">
                  <c:v>-1749.8475793151447</c:v>
                </c:pt>
                <c:pt idx="523">
                  <c:v>-1913.152878208437</c:v>
                </c:pt>
                <c:pt idx="524">
                  <c:v>-1673.6235865247781</c:v>
                </c:pt>
                <c:pt idx="525">
                  <c:v>-1338.0348033772189</c:v>
                </c:pt>
                <c:pt idx="526">
                  <c:v>-1363.9407196065567</c:v>
                </c:pt>
                <c:pt idx="527">
                  <c:v>-1267.257752792575</c:v>
                </c:pt>
                <c:pt idx="528">
                  <c:v>-1277.6028152298331</c:v>
                </c:pt>
                <c:pt idx="529">
                  <c:v>-1305.5749455080968</c:v>
                </c:pt>
                <c:pt idx="530">
                  <c:v>-1481.686956539271</c:v>
                </c:pt>
                <c:pt idx="531">
                  <c:v>-1156.8804768173668</c:v>
                </c:pt>
                <c:pt idx="532">
                  <c:v>-1133.9485300107117</c:v>
                </c:pt>
                <c:pt idx="533">
                  <c:v>-1277.5896689647784</c:v>
                </c:pt>
                <c:pt idx="534">
                  <c:v>-1366.3489838131259</c:v>
                </c:pt>
                <c:pt idx="535">
                  <c:v>-1222.8008111461659</c:v>
                </c:pt>
                <c:pt idx="536">
                  <c:v>-1154.5676529945413</c:v>
                </c:pt>
                <c:pt idx="537">
                  <c:v>-1167.683156060275</c:v>
                </c:pt>
                <c:pt idx="538">
                  <c:v>-1348.2197974379746</c:v>
                </c:pt>
                <c:pt idx="539">
                  <c:v>-1053.5546545390343</c:v>
                </c:pt>
                <c:pt idx="540">
                  <c:v>-1444.6995247789757</c:v>
                </c:pt>
                <c:pt idx="541">
                  <c:v>-1108.7968155289818</c:v>
                </c:pt>
                <c:pt idx="542">
                  <c:v>-1169.6832405277737</c:v>
                </c:pt>
                <c:pt idx="543">
                  <c:v>12225.045988285199</c:v>
                </c:pt>
                <c:pt idx="544">
                  <c:v>-1138.7392395399365</c:v>
                </c:pt>
                <c:pt idx="545">
                  <c:v>-1085.9356277238294</c:v>
                </c:pt>
                <c:pt idx="546">
                  <c:v>-1173.796901414993</c:v>
                </c:pt>
                <c:pt idx="547">
                  <c:v>-1331.9900984998785</c:v>
                </c:pt>
                <c:pt idx="548">
                  <c:v>24314.757127196641</c:v>
                </c:pt>
                <c:pt idx="549">
                  <c:v>-1111.5708729110047</c:v>
                </c:pt>
                <c:pt idx="550">
                  <c:v>-1133.5366477072621</c:v>
                </c:pt>
                <c:pt idx="551">
                  <c:v>-1195.0788166726097</c:v>
                </c:pt>
                <c:pt idx="552">
                  <c:v>-1156.7859914387709</c:v>
                </c:pt>
                <c:pt idx="553">
                  <c:v>-1259.993574334705</c:v>
                </c:pt>
                <c:pt idx="554">
                  <c:v>-1135.4642093513212</c:v>
                </c:pt>
                <c:pt idx="555">
                  <c:v>-1493.7078718613666</c:v>
                </c:pt>
                <c:pt idx="556">
                  <c:v>-1068.2561788150033</c:v>
                </c:pt>
                <c:pt idx="557">
                  <c:v>-1236.3854232448848</c:v>
                </c:pt>
                <c:pt idx="558">
                  <c:v>-1096.4710363253489</c:v>
                </c:pt>
                <c:pt idx="559">
                  <c:v>-1460.5707128887143</c:v>
                </c:pt>
                <c:pt idx="560">
                  <c:v>13600.506923568315</c:v>
                </c:pt>
                <c:pt idx="561">
                  <c:v>-1344.5210542619452</c:v>
                </c:pt>
                <c:pt idx="562">
                  <c:v>-1145.220652877696</c:v>
                </c:pt>
                <c:pt idx="563">
                  <c:v>-1027.781991333748</c:v>
                </c:pt>
                <c:pt idx="564">
                  <c:v>-1348.0976927060428</c:v>
                </c:pt>
                <c:pt idx="565">
                  <c:v>-1284.3825368623948</c:v>
                </c:pt>
                <c:pt idx="566">
                  <c:v>-1182.6315424605259</c:v>
                </c:pt>
                <c:pt idx="567">
                  <c:v>-1412.0579747014199</c:v>
                </c:pt>
                <c:pt idx="568">
                  <c:v>-1201.9973372528784</c:v>
                </c:pt>
                <c:pt idx="569">
                  <c:v>-996.69324434356349</c:v>
                </c:pt>
                <c:pt idx="570">
                  <c:v>-1259.9951832868337</c:v>
                </c:pt>
                <c:pt idx="571">
                  <c:v>-1081.5106916586938</c:v>
                </c:pt>
                <c:pt idx="572">
                  <c:v>-1208.0442788162691</c:v>
                </c:pt>
                <c:pt idx="573">
                  <c:v>-1221.9865441748443</c:v>
                </c:pt>
                <c:pt idx="574">
                  <c:v>-1068.8086421267453</c:v>
                </c:pt>
                <c:pt idx="575">
                  <c:v>14097.880417373541</c:v>
                </c:pt>
                <c:pt idx="576">
                  <c:v>-1115.7492464963807</c:v>
                </c:pt>
                <c:pt idx="577">
                  <c:v>-1022.2423617669738</c:v>
                </c:pt>
                <c:pt idx="578">
                  <c:v>-1022.1153375427839</c:v>
                </c:pt>
                <c:pt idx="579">
                  <c:v>-1018.3231459386061</c:v>
                </c:pt>
                <c:pt idx="580">
                  <c:v>-1686.7042743060083</c:v>
                </c:pt>
                <c:pt idx="581">
                  <c:v>-1494.2545708146299</c:v>
                </c:pt>
                <c:pt idx="582">
                  <c:v>-1336.0485287662077</c:v>
                </c:pt>
                <c:pt idx="583">
                  <c:v>-1341.3091914590514</c:v>
                </c:pt>
                <c:pt idx="584">
                  <c:v>-1519.4543660566051</c:v>
                </c:pt>
                <c:pt idx="585">
                  <c:v>-1514.3157127564591</c:v>
                </c:pt>
                <c:pt idx="586">
                  <c:v>-1409.2800315668446</c:v>
                </c:pt>
                <c:pt idx="587">
                  <c:v>-1424.2052983100421</c:v>
                </c:pt>
                <c:pt idx="588">
                  <c:v>-1482.3895279782255</c:v>
                </c:pt>
                <c:pt idx="589">
                  <c:v>14264.012379897042</c:v>
                </c:pt>
                <c:pt idx="590">
                  <c:v>-1508.5654181407517</c:v>
                </c:pt>
                <c:pt idx="591">
                  <c:v>-1288.3171966893278</c:v>
                </c:pt>
                <c:pt idx="592">
                  <c:v>-1265.9619228028505</c:v>
                </c:pt>
                <c:pt idx="593">
                  <c:v>-1420.2081364051155</c:v>
                </c:pt>
                <c:pt idx="594">
                  <c:v>-1623.020408621227</c:v>
                </c:pt>
                <c:pt idx="595">
                  <c:v>-1299.0561482738922</c:v>
                </c:pt>
                <c:pt idx="596">
                  <c:v>-1481.8994745351929</c:v>
                </c:pt>
                <c:pt idx="597">
                  <c:v>-1524.5635417043395</c:v>
                </c:pt>
                <c:pt idx="598">
                  <c:v>5313.923800915697</c:v>
                </c:pt>
                <c:pt idx="599">
                  <c:v>-1442.117008739624</c:v>
                </c:pt>
                <c:pt idx="600">
                  <c:v>-1446.3507373175889</c:v>
                </c:pt>
                <c:pt idx="601">
                  <c:v>-1328.1532118400073</c:v>
                </c:pt>
                <c:pt idx="602">
                  <c:v>-1453.1400584266612</c:v>
                </c:pt>
                <c:pt idx="603">
                  <c:v>-1674.7623403978628</c:v>
                </c:pt>
                <c:pt idx="604">
                  <c:v>-1609.385495473598</c:v>
                </c:pt>
                <c:pt idx="605">
                  <c:v>-1319.2747629432997</c:v>
                </c:pt>
                <c:pt idx="606">
                  <c:v>-1419.9597193806858</c:v>
                </c:pt>
                <c:pt idx="607">
                  <c:v>-1497.8637112446177</c:v>
                </c:pt>
                <c:pt idx="608">
                  <c:v>21881.331684342254</c:v>
                </c:pt>
                <c:pt idx="609">
                  <c:v>-1486.1808847959037</c:v>
                </c:pt>
                <c:pt idx="610">
                  <c:v>-1803.8807860084398</c:v>
                </c:pt>
                <c:pt idx="611">
                  <c:v>-1606.217006848683</c:v>
                </c:pt>
                <c:pt idx="612">
                  <c:v>-1447.1905934261058</c:v>
                </c:pt>
                <c:pt idx="613">
                  <c:v>-1315.566204800074</c:v>
                </c:pt>
                <c:pt idx="614">
                  <c:v>-2447.6546442740273</c:v>
                </c:pt>
                <c:pt idx="615">
                  <c:v>-1896.4062730892456</c:v>
                </c:pt>
                <c:pt idx="616">
                  <c:v>-2057.2125465313093</c:v>
                </c:pt>
                <c:pt idx="617">
                  <c:v>-1633.5083971498916</c:v>
                </c:pt>
                <c:pt idx="618">
                  <c:v>-1459.1081250351781</c:v>
                </c:pt>
                <c:pt idx="619">
                  <c:v>-1593.1752160626274</c:v>
                </c:pt>
                <c:pt idx="620">
                  <c:v>12211.52531234826</c:v>
                </c:pt>
                <c:pt idx="621">
                  <c:v>-1369.7136566528043</c:v>
                </c:pt>
                <c:pt idx="622">
                  <c:v>-1675.4505041948532</c:v>
                </c:pt>
                <c:pt idx="623">
                  <c:v>-1263.1583216250128</c:v>
                </c:pt>
                <c:pt idx="624">
                  <c:v>-1625.254982263586</c:v>
                </c:pt>
                <c:pt idx="625">
                  <c:v>-1738.3672169433885</c:v>
                </c:pt>
                <c:pt idx="626">
                  <c:v>-1322.2359065031787</c:v>
                </c:pt>
                <c:pt idx="627">
                  <c:v>-1428.3328216009349</c:v>
                </c:pt>
                <c:pt idx="628">
                  <c:v>-1887.6999838901465</c:v>
                </c:pt>
                <c:pt idx="629">
                  <c:v>-1300.5362828570815</c:v>
                </c:pt>
                <c:pt idx="630">
                  <c:v>-2064.9331976947306</c:v>
                </c:pt>
                <c:pt idx="631">
                  <c:v>-1433.696211851282</c:v>
                </c:pt>
                <c:pt idx="632">
                  <c:v>-1476.3634024475432</c:v>
                </c:pt>
                <c:pt idx="633">
                  <c:v>13460.638405835838</c:v>
                </c:pt>
                <c:pt idx="634">
                  <c:v>-1534.5416056089853</c:v>
                </c:pt>
                <c:pt idx="635">
                  <c:v>8667.1998095513427</c:v>
                </c:pt>
                <c:pt idx="636">
                  <c:v>-1267.0590130207929</c:v>
                </c:pt>
                <c:pt idx="637">
                  <c:v>-1940.2255996832955</c:v>
                </c:pt>
                <c:pt idx="638">
                  <c:v>-1379.4160913538981</c:v>
                </c:pt>
                <c:pt idx="639">
                  <c:v>-1443.0733119198003</c:v>
                </c:pt>
                <c:pt idx="640">
                  <c:v>18933.794798277318</c:v>
                </c:pt>
                <c:pt idx="641">
                  <c:v>-2023.3902069459346</c:v>
                </c:pt>
                <c:pt idx="642">
                  <c:v>-1373.4897188076611</c:v>
                </c:pt>
                <c:pt idx="643">
                  <c:v>-1356.240676634874</c:v>
                </c:pt>
                <c:pt idx="644">
                  <c:v>-2196.4318774638559</c:v>
                </c:pt>
                <c:pt idx="645">
                  <c:v>-1630.5031089096683</c:v>
                </c:pt>
                <c:pt idx="646">
                  <c:v>-1367.1643786884542</c:v>
                </c:pt>
                <c:pt idx="647">
                  <c:v>18816.606811867139</c:v>
                </c:pt>
                <c:pt idx="648">
                  <c:v>-1282.9672527709408</c:v>
                </c:pt>
                <c:pt idx="649">
                  <c:v>-1685.2616590048956</c:v>
                </c:pt>
                <c:pt idx="650">
                  <c:v>-1559.0963616193749</c:v>
                </c:pt>
                <c:pt idx="651">
                  <c:v>-1756.4175512389315</c:v>
                </c:pt>
                <c:pt idx="652">
                  <c:v>-1374.028546789229</c:v>
                </c:pt>
                <c:pt idx="653">
                  <c:v>-2059.7514817502761</c:v>
                </c:pt>
                <c:pt idx="654">
                  <c:v>-1282.1525830847886</c:v>
                </c:pt>
                <c:pt idx="655">
                  <c:v>-1539.9638846138068</c:v>
                </c:pt>
                <c:pt idx="656">
                  <c:v>20668.449649505419</c:v>
                </c:pt>
                <c:pt idx="657">
                  <c:v>-1922.2264994764801</c:v>
                </c:pt>
                <c:pt idx="658">
                  <c:v>10180.753163611345</c:v>
                </c:pt>
                <c:pt idx="659">
                  <c:v>-1397.2355430804746</c:v>
                </c:pt>
                <c:pt idx="660">
                  <c:v>-1327.8863272055296</c:v>
                </c:pt>
                <c:pt idx="661">
                  <c:v>-1588.3613018604119</c:v>
                </c:pt>
                <c:pt idx="662">
                  <c:v>-1794.4351920460704</c:v>
                </c:pt>
                <c:pt idx="663">
                  <c:v>-1741.3285440756863</c:v>
                </c:pt>
                <c:pt idx="664">
                  <c:v>15461.220787175038</c:v>
                </c:pt>
                <c:pt idx="665">
                  <c:v>-1508.8211338250221</c:v>
                </c:pt>
                <c:pt idx="666">
                  <c:v>-1590.5673268985465</c:v>
                </c:pt>
                <c:pt idx="667">
                  <c:v>-1868.1292051892979</c:v>
                </c:pt>
                <c:pt idx="668">
                  <c:v>-2281.997260586023</c:v>
                </c:pt>
                <c:pt idx="669">
                  <c:v>-1870.5852567850761</c:v>
                </c:pt>
                <c:pt idx="670">
                  <c:v>-1404.3750533016537</c:v>
                </c:pt>
                <c:pt idx="671">
                  <c:v>-1536.1599170688332</c:v>
                </c:pt>
                <c:pt idx="672">
                  <c:v>-1389.778628515548</c:v>
                </c:pt>
                <c:pt idx="673">
                  <c:v>-1216.6969204377574</c:v>
                </c:pt>
                <c:pt idx="674">
                  <c:v>-1272.8041015982526</c:v>
                </c:pt>
                <c:pt idx="675">
                  <c:v>-1575.9054851146266</c:v>
                </c:pt>
                <c:pt idx="676">
                  <c:v>-1612.6057450618264</c:v>
                </c:pt>
                <c:pt idx="677">
                  <c:v>-2128.5397852249571</c:v>
                </c:pt>
                <c:pt idx="678">
                  <c:v>13308.016710674112</c:v>
                </c:pt>
                <c:pt idx="679">
                  <c:v>-1294.8914263170354</c:v>
                </c:pt>
                <c:pt idx="680">
                  <c:v>22026.920907323958</c:v>
                </c:pt>
                <c:pt idx="681">
                  <c:v>-1566.7348587354891</c:v>
                </c:pt>
                <c:pt idx="682">
                  <c:v>14299.769927345606</c:v>
                </c:pt>
                <c:pt idx="683">
                  <c:v>-1917.8557022414179</c:v>
                </c:pt>
                <c:pt idx="684">
                  <c:v>-1532.5064754612376</c:v>
                </c:pt>
                <c:pt idx="685">
                  <c:v>20552.021969677182</c:v>
                </c:pt>
                <c:pt idx="686">
                  <c:v>-1206.2047618745637</c:v>
                </c:pt>
                <c:pt idx="687">
                  <c:v>-1967.7269609279065</c:v>
                </c:pt>
                <c:pt idx="688">
                  <c:v>-1724.1521093708689</c:v>
                </c:pt>
                <c:pt idx="689">
                  <c:v>-1494.0277818395134</c:v>
                </c:pt>
                <c:pt idx="690">
                  <c:v>-1380.1946779272976</c:v>
                </c:pt>
                <c:pt idx="691">
                  <c:v>-1172.1149735979106</c:v>
                </c:pt>
                <c:pt idx="692">
                  <c:v>-1381.6925408024463</c:v>
                </c:pt>
                <c:pt idx="693">
                  <c:v>-1642.6104617934816</c:v>
                </c:pt>
                <c:pt idx="694">
                  <c:v>-1452.1051776980548</c:v>
                </c:pt>
                <c:pt idx="695">
                  <c:v>16035.584233697969</c:v>
                </c:pt>
                <c:pt idx="696">
                  <c:v>-1351.419236900977</c:v>
                </c:pt>
                <c:pt idx="697">
                  <c:v>-1198.0411780817694</c:v>
                </c:pt>
                <c:pt idx="698">
                  <c:v>-1256.6855210669601</c:v>
                </c:pt>
                <c:pt idx="699">
                  <c:v>-1954.9816323988689</c:v>
                </c:pt>
                <c:pt idx="700">
                  <c:v>-1723.9269751135907</c:v>
                </c:pt>
                <c:pt idx="701">
                  <c:v>-1489.0429727469118</c:v>
                </c:pt>
                <c:pt idx="702">
                  <c:v>848.44442986329523</c:v>
                </c:pt>
                <c:pt idx="703">
                  <c:v>5270.5972912218749</c:v>
                </c:pt>
                <c:pt idx="704">
                  <c:v>5564.7648617606828</c:v>
                </c:pt>
                <c:pt idx="705">
                  <c:v>-2944.3624879777162</c:v>
                </c:pt>
                <c:pt idx="706">
                  <c:v>-342.81315768708009</c:v>
                </c:pt>
                <c:pt idx="707">
                  <c:v>4689.6814697116715</c:v>
                </c:pt>
                <c:pt idx="708">
                  <c:v>3134.1194013712156</c:v>
                </c:pt>
                <c:pt idx="709">
                  <c:v>3045.3693788061501</c:v>
                </c:pt>
                <c:pt idx="710">
                  <c:v>-8396.6293582693761</c:v>
                </c:pt>
                <c:pt idx="711">
                  <c:v>698.56607634950342</c:v>
                </c:pt>
                <c:pt idx="712">
                  <c:v>4147.7360097973979</c:v>
                </c:pt>
                <c:pt idx="713">
                  <c:v>-3659.6960073483497</c:v>
                </c:pt>
                <c:pt idx="714">
                  <c:v>-672.55075655041583</c:v>
                </c:pt>
                <c:pt idx="715">
                  <c:v>-3333.1890125366554</c:v>
                </c:pt>
                <c:pt idx="716">
                  <c:v>-3056.8170563961648</c:v>
                </c:pt>
                <c:pt idx="717">
                  <c:v>-656.50998703953519</c:v>
                </c:pt>
                <c:pt idx="718">
                  <c:v>4258.9090551123372</c:v>
                </c:pt>
                <c:pt idx="719">
                  <c:v>1949.3481850873213</c:v>
                </c:pt>
                <c:pt idx="720">
                  <c:v>8281.6545443167488</c:v>
                </c:pt>
                <c:pt idx="721">
                  <c:v>5528.4477750070728</c:v>
                </c:pt>
                <c:pt idx="722">
                  <c:v>-1542.7795951091757</c:v>
                </c:pt>
                <c:pt idx="723">
                  <c:v>-5535.8850850720919</c:v>
                </c:pt>
                <c:pt idx="724">
                  <c:v>7075.5077024965722</c:v>
                </c:pt>
                <c:pt idx="725">
                  <c:v>3833.401647208284</c:v>
                </c:pt>
                <c:pt idx="726">
                  <c:v>-4559.3357383854891</c:v>
                </c:pt>
                <c:pt idx="727">
                  <c:v>3825.4522962130213</c:v>
                </c:pt>
                <c:pt idx="728">
                  <c:v>176.94169674486329</c:v>
                </c:pt>
                <c:pt idx="729">
                  <c:v>-5596.8252465937403</c:v>
                </c:pt>
                <c:pt idx="730">
                  <c:v>-2535.3984877182156</c:v>
                </c:pt>
                <c:pt idx="731">
                  <c:v>1999.0521971167473</c:v>
                </c:pt>
                <c:pt idx="732">
                  <c:v>-8348.0796668497787</c:v>
                </c:pt>
                <c:pt idx="733">
                  <c:v>-6782.5699150962064</c:v>
                </c:pt>
                <c:pt idx="734">
                  <c:v>6542.6462899481412</c:v>
                </c:pt>
                <c:pt idx="735">
                  <c:v>-5326.8409724085068</c:v>
                </c:pt>
                <c:pt idx="736">
                  <c:v>-5103.9764211482761</c:v>
                </c:pt>
                <c:pt idx="737">
                  <c:v>2526.6133761955571</c:v>
                </c:pt>
                <c:pt idx="738">
                  <c:v>1288.0675216450982</c:v>
                </c:pt>
                <c:pt idx="739">
                  <c:v>-3031.4991295560467</c:v>
                </c:pt>
                <c:pt idx="740">
                  <c:v>2732.8543856911856</c:v>
                </c:pt>
                <c:pt idx="741">
                  <c:v>3052.7967400969901</c:v>
                </c:pt>
                <c:pt idx="742">
                  <c:v>5516.8717558786884</c:v>
                </c:pt>
                <c:pt idx="743">
                  <c:v>-2071.4896770408595</c:v>
                </c:pt>
                <c:pt idx="744">
                  <c:v>5844.6079762192821</c:v>
                </c:pt>
                <c:pt idx="745">
                  <c:v>-601.1070901869316</c:v>
                </c:pt>
                <c:pt idx="746">
                  <c:v>-7821.2070483395764</c:v>
                </c:pt>
                <c:pt idx="747">
                  <c:v>-3883.345165832161</c:v>
                </c:pt>
                <c:pt idx="748">
                  <c:v>-6176.8619173132465</c:v>
                </c:pt>
                <c:pt idx="749">
                  <c:v>5774.3970824573116</c:v>
                </c:pt>
                <c:pt idx="750">
                  <c:v>-7678.3489098067657</c:v>
                </c:pt>
                <c:pt idx="751">
                  <c:v>-1160.5025383027896</c:v>
                </c:pt>
                <c:pt idx="752">
                  <c:v>-3724.5158743654247</c:v>
                </c:pt>
                <c:pt idx="753">
                  <c:v>-23.876106127841922</c:v>
                </c:pt>
                <c:pt idx="754">
                  <c:v>4563.9121067910819</c:v>
                </c:pt>
                <c:pt idx="755">
                  <c:v>1010.8300675588398</c:v>
                </c:pt>
                <c:pt idx="756">
                  <c:v>-5610.7852100355958</c:v>
                </c:pt>
                <c:pt idx="757">
                  <c:v>5946.6720155556468</c:v>
                </c:pt>
                <c:pt idx="758">
                  <c:v>-1485.4649648032255</c:v>
                </c:pt>
                <c:pt idx="759">
                  <c:v>-1554.9237900885819</c:v>
                </c:pt>
                <c:pt idx="760">
                  <c:v>13710.138137218277</c:v>
                </c:pt>
                <c:pt idx="761">
                  <c:v>-1652.9657196268527</c:v>
                </c:pt>
                <c:pt idx="762">
                  <c:v>7618.6125409773758</c:v>
                </c:pt>
                <c:pt idx="763">
                  <c:v>-1555.8484758825871</c:v>
                </c:pt>
                <c:pt idx="764">
                  <c:v>-1402.6784115864739</c:v>
                </c:pt>
                <c:pt idx="765">
                  <c:v>-1459.9825413429899</c:v>
                </c:pt>
                <c:pt idx="766">
                  <c:v>-1495.2290463927948</c:v>
                </c:pt>
                <c:pt idx="767">
                  <c:v>-1768.5175162983669</c:v>
                </c:pt>
                <c:pt idx="768">
                  <c:v>-1456.89783569881</c:v>
                </c:pt>
                <c:pt idx="769">
                  <c:v>-1594.7864206363156</c:v>
                </c:pt>
                <c:pt idx="770">
                  <c:v>-1343.76616372428</c:v>
                </c:pt>
                <c:pt idx="771">
                  <c:v>-1376.350639166877</c:v>
                </c:pt>
                <c:pt idx="772">
                  <c:v>-1431.3611964046449</c:v>
                </c:pt>
                <c:pt idx="773">
                  <c:v>-1666.5202515705005</c:v>
                </c:pt>
                <c:pt idx="774">
                  <c:v>-1893.7667305463092</c:v>
                </c:pt>
                <c:pt idx="775">
                  <c:v>-1651.5775730169689</c:v>
                </c:pt>
                <c:pt idx="776">
                  <c:v>-1898.3643524597774</c:v>
                </c:pt>
                <c:pt idx="777">
                  <c:v>-1602.7369590097169</c:v>
                </c:pt>
                <c:pt idx="778">
                  <c:v>-1638.2125021974334</c:v>
                </c:pt>
                <c:pt idx="779">
                  <c:v>-1980.5832713198397</c:v>
                </c:pt>
                <c:pt idx="780">
                  <c:v>-1689.6504252127925</c:v>
                </c:pt>
                <c:pt idx="781">
                  <c:v>-2219.4163780112794</c:v>
                </c:pt>
                <c:pt idx="782">
                  <c:v>-1777.4831164307152</c:v>
                </c:pt>
                <c:pt idx="783">
                  <c:v>-1708.1211040613007</c:v>
                </c:pt>
                <c:pt idx="784">
                  <c:v>-1531.8235096031167</c:v>
                </c:pt>
                <c:pt idx="785">
                  <c:v>-2101.1704172148475</c:v>
                </c:pt>
                <c:pt idx="786">
                  <c:v>-1646.999334839878</c:v>
                </c:pt>
                <c:pt idx="787">
                  <c:v>-1943.9315374142261</c:v>
                </c:pt>
                <c:pt idx="788">
                  <c:v>-2174.9692404276811</c:v>
                </c:pt>
                <c:pt idx="789">
                  <c:v>-2387.2786785617923</c:v>
                </c:pt>
                <c:pt idx="790">
                  <c:v>-1921.2337134515838</c:v>
                </c:pt>
                <c:pt idx="791">
                  <c:v>-1928.2305248529265</c:v>
                </c:pt>
                <c:pt idx="792">
                  <c:v>-1602.7882519674204</c:v>
                </c:pt>
                <c:pt idx="793">
                  <c:v>-1546.9062937499111</c:v>
                </c:pt>
                <c:pt idx="794">
                  <c:v>11818.066392552457</c:v>
                </c:pt>
                <c:pt idx="795">
                  <c:v>-1472.5014855815707</c:v>
                </c:pt>
                <c:pt idx="796">
                  <c:v>-1849.3248476271456</c:v>
                </c:pt>
                <c:pt idx="797">
                  <c:v>-1553.1241370726675</c:v>
                </c:pt>
                <c:pt idx="798">
                  <c:v>-1701.8365000948115</c:v>
                </c:pt>
                <c:pt idx="799">
                  <c:v>-1955.1118292872243</c:v>
                </c:pt>
                <c:pt idx="800">
                  <c:v>-1996.2245829604499</c:v>
                </c:pt>
                <c:pt idx="801">
                  <c:v>-1936.549685612692</c:v>
                </c:pt>
                <c:pt idx="802">
                  <c:v>-1516.5597872374856</c:v>
                </c:pt>
                <c:pt idx="803">
                  <c:v>-1841.1925740846154</c:v>
                </c:pt>
                <c:pt idx="804">
                  <c:v>-1843.9266229507703</c:v>
                </c:pt>
                <c:pt idx="805">
                  <c:v>-1788.3510001697891</c:v>
                </c:pt>
                <c:pt idx="806">
                  <c:v>-1798.442543593846</c:v>
                </c:pt>
                <c:pt idx="807">
                  <c:v>-2120.0723174944978</c:v>
                </c:pt>
                <c:pt idx="808">
                  <c:v>-2140.8133561448522</c:v>
                </c:pt>
                <c:pt idx="809">
                  <c:v>-1774.1333020654165</c:v>
                </c:pt>
                <c:pt idx="810">
                  <c:v>-2144.0168739240689</c:v>
                </c:pt>
                <c:pt idx="811">
                  <c:v>-2196.4175495473473</c:v>
                </c:pt>
                <c:pt idx="812">
                  <c:v>-1544.3236664957267</c:v>
                </c:pt>
                <c:pt idx="813">
                  <c:v>-1751.3635684094938</c:v>
                </c:pt>
                <c:pt idx="814">
                  <c:v>-1467.1904166281602</c:v>
                </c:pt>
                <c:pt idx="815">
                  <c:v>-1796.8448491881818</c:v>
                </c:pt>
                <c:pt idx="816">
                  <c:v>-1658.8508493550944</c:v>
                </c:pt>
                <c:pt idx="817">
                  <c:v>-1593.4126947515597</c:v>
                </c:pt>
                <c:pt idx="818">
                  <c:v>-1576.9824390181257</c:v>
                </c:pt>
                <c:pt idx="819">
                  <c:v>12883.837043630407</c:v>
                </c:pt>
                <c:pt idx="820">
                  <c:v>-1529.344100939692</c:v>
                </c:pt>
                <c:pt idx="821">
                  <c:v>16031.236332410212</c:v>
                </c:pt>
                <c:pt idx="822">
                  <c:v>-1404.7256633964043</c:v>
                </c:pt>
                <c:pt idx="823">
                  <c:v>-1477.9731890778003</c:v>
                </c:pt>
                <c:pt idx="824">
                  <c:v>-1637.337363169594</c:v>
                </c:pt>
                <c:pt idx="825">
                  <c:v>-1730.8631799757586</c:v>
                </c:pt>
                <c:pt idx="826">
                  <c:v>-2321.8702016272628</c:v>
                </c:pt>
                <c:pt idx="827">
                  <c:v>-2059.2288369314829</c:v>
                </c:pt>
                <c:pt idx="828">
                  <c:v>-1679.0467577354348</c:v>
                </c:pt>
                <c:pt idx="829">
                  <c:v>16500.437733979659</c:v>
                </c:pt>
                <c:pt idx="830">
                  <c:v>-1684.7664433118462</c:v>
                </c:pt>
                <c:pt idx="831">
                  <c:v>-4078.4767604230365</c:v>
                </c:pt>
                <c:pt idx="832">
                  <c:v>-1894.8826385717148</c:v>
                </c:pt>
                <c:pt idx="833">
                  <c:v>2836.9672176176318</c:v>
                </c:pt>
                <c:pt idx="834">
                  <c:v>-1559.2849933994348</c:v>
                </c:pt>
                <c:pt idx="835">
                  <c:v>-2311.13557367045</c:v>
                </c:pt>
                <c:pt idx="836">
                  <c:v>9831.1185848706846</c:v>
                </c:pt>
                <c:pt idx="837">
                  <c:v>-1694.1942772948187</c:v>
                </c:pt>
                <c:pt idx="838">
                  <c:v>-1881.0811671753572</c:v>
                </c:pt>
                <c:pt idx="839">
                  <c:v>-1608.8394201238962</c:v>
                </c:pt>
                <c:pt idx="840">
                  <c:v>-1690.0247109659558</c:v>
                </c:pt>
                <c:pt idx="841">
                  <c:v>-1775.0626434652713</c:v>
                </c:pt>
                <c:pt idx="842">
                  <c:v>-2614.2035108453038</c:v>
                </c:pt>
                <c:pt idx="843">
                  <c:v>19381.040352097258</c:v>
                </c:pt>
                <c:pt idx="844">
                  <c:v>-1768.4955948231654</c:v>
                </c:pt>
                <c:pt idx="845">
                  <c:v>-2683.8654829379902</c:v>
                </c:pt>
                <c:pt idx="846">
                  <c:v>-2220.9886759325527</c:v>
                </c:pt>
                <c:pt idx="847">
                  <c:v>-1792.8004129616147</c:v>
                </c:pt>
                <c:pt idx="848">
                  <c:v>-1653.0945053243322</c:v>
                </c:pt>
                <c:pt idx="849">
                  <c:v>3735.2893133298221</c:v>
                </c:pt>
                <c:pt idx="850">
                  <c:v>-6324.7787173330653</c:v>
                </c:pt>
                <c:pt idx="851">
                  <c:v>10176.117516652379</c:v>
                </c:pt>
                <c:pt idx="852">
                  <c:v>-1511.4427869478377</c:v>
                </c:pt>
                <c:pt idx="853">
                  <c:v>-923.2924966109158</c:v>
                </c:pt>
                <c:pt idx="854">
                  <c:v>-495.41299680382508</c:v>
                </c:pt>
                <c:pt idx="855">
                  <c:v>13947.175319909549</c:v>
                </c:pt>
                <c:pt idx="856">
                  <c:v>-1878.1701300008681</c:v>
                </c:pt>
                <c:pt idx="857">
                  <c:v>-694.14717431275858</c:v>
                </c:pt>
                <c:pt idx="858">
                  <c:v>-1363.3651750258905</c:v>
                </c:pt>
                <c:pt idx="859">
                  <c:v>-1480.9337848622099</c:v>
                </c:pt>
                <c:pt idx="860">
                  <c:v>19919.340843948492</c:v>
                </c:pt>
                <c:pt idx="861">
                  <c:v>-1220.8145680684647</c:v>
                </c:pt>
                <c:pt idx="862">
                  <c:v>-2025.8160683082988</c:v>
                </c:pt>
                <c:pt idx="863">
                  <c:v>-2168.115612338725</c:v>
                </c:pt>
                <c:pt idx="864">
                  <c:v>-1334.120059863656</c:v>
                </c:pt>
                <c:pt idx="865">
                  <c:v>59.05086758302059</c:v>
                </c:pt>
                <c:pt idx="866">
                  <c:v>-1480.3397193312258</c:v>
                </c:pt>
                <c:pt idx="867">
                  <c:v>-1645.5017075500436</c:v>
                </c:pt>
                <c:pt idx="868">
                  <c:v>-2720.5291768741263</c:v>
                </c:pt>
                <c:pt idx="869">
                  <c:v>2771.6218583865593</c:v>
                </c:pt>
                <c:pt idx="870">
                  <c:v>-1712.9084294583304</c:v>
                </c:pt>
                <c:pt idx="871">
                  <c:v>-1086.8719994270814</c:v>
                </c:pt>
                <c:pt idx="872">
                  <c:v>-1158.8907829938653</c:v>
                </c:pt>
                <c:pt idx="873">
                  <c:v>-1267.833835161885</c:v>
                </c:pt>
                <c:pt idx="874">
                  <c:v>-3406.6803157611612</c:v>
                </c:pt>
                <c:pt idx="875">
                  <c:v>-1704.754880544624</c:v>
                </c:pt>
                <c:pt idx="876">
                  <c:v>-1219.1244074986171</c:v>
                </c:pt>
                <c:pt idx="877">
                  <c:v>-1234.2911116985397</c:v>
                </c:pt>
                <c:pt idx="878">
                  <c:v>1571.4516048733676</c:v>
                </c:pt>
                <c:pt idx="879">
                  <c:v>-1920.3236987815008</c:v>
                </c:pt>
                <c:pt idx="880">
                  <c:v>-1533.8995819798602</c:v>
                </c:pt>
                <c:pt idx="881">
                  <c:v>-1299.8720579391988</c:v>
                </c:pt>
                <c:pt idx="882">
                  <c:v>17066.767246625201</c:v>
                </c:pt>
                <c:pt idx="883">
                  <c:v>-1540.0642662936671</c:v>
                </c:pt>
                <c:pt idx="884">
                  <c:v>-1645.8955993709296</c:v>
                </c:pt>
                <c:pt idx="885">
                  <c:v>-1479.36999536447</c:v>
                </c:pt>
                <c:pt idx="886">
                  <c:v>-1223.7957545158624</c:v>
                </c:pt>
                <c:pt idx="887">
                  <c:v>-664.73161101279402</c:v>
                </c:pt>
                <c:pt idx="888">
                  <c:v>-1400.9890228593013</c:v>
                </c:pt>
                <c:pt idx="889">
                  <c:v>-1420.1574978469125</c:v>
                </c:pt>
                <c:pt idx="890">
                  <c:v>11899.600498701553</c:v>
                </c:pt>
                <c:pt idx="891">
                  <c:v>-2201.2987103998721</c:v>
                </c:pt>
                <c:pt idx="892">
                  <c:v>-1131.6108878472423</c:v>
                </c:pt>
                <c:pt idx="893">
                  <c:v>-409.86232222950821</c:v>
                </c:pt>
                <c:pt idx="894">
                  <c:v>-2036.6236957021401</c:v>
                </c:pt>
                <c:pt idx="895">
                  <c:v>-1210.3716650364604</c:v>
                </c:pt>
                <c:pt idx="896">
                  <c:v>-1721.0577639402745</c:v>
                </c:pt>
                <c:pt idx="897">
                  <c:v>-1736.5491504450001</c:v>
                </c:pt>
                <c:pt idx="898">
                  <c:v>-2015.2487914865469</c:v>
                </c:pt>
                <c:pt idx="899">
                  <c:v>8966.7462472985262</c:v>
                </c:pt>
                <c:pt idx="900">
                  <c:v>-1461.1398728365275</c:v>
                </c:pt>
                <c:pt idx="901">
                  <c:v>-1254.662543051556</c:v>
                </c:pt>
                <c:pt idx="902">
                  <c:v>16472.886445255892</c:v>
                </c:pt>
                <c:pt idx="903">
                  <c:v>-1243.6731710736094</c:v>
                </c:pt>
                <c:pt idx="904">
                  <c:v>-1307.497097193942</c:v>
                </c:pt>
                <c:pt idx="905">
                  <c:v>-1337.6637324864241</c:v>
                </c:pt>
                <c:pt idx="906">
                  <c:v>-106.52817836742543</c:v>
                </c:pt>
                <c:pt idx="907">
                  <c:v>-2198.6814128716615</c:v>
                </c:pt>
                <c:pt idx="908">
                  <c:v>-1108.9630843276773</c:v>
                </c:pt>
                <c:pt idx="909">
                  <c:v>-1721.2524898383181</c:v>
                </c:pt>
                <c:pt idx="910">
                  <c:v>-2016.7386664554278</c:v>
                </c:pt>
                <c:pt idx="911">
                  <c:v>-1439.1871959352875</c:v>
                </c:pt>
                <c:pt idx="912">
                  <c:v>-2399.4187292783972</c:v>
                </c:pt>
                <c:pt idx="913">
                  <c:v>-2012.2866325711893</c:v>
                </c:pt>
                <c:pt idx="914">
                  <c:v>-1426.4494897224095</c:v>
                </c:pt>
                <c:pt idx="915">
                  <c:v>-1125.6019475652229</c:v>
                </c:pt>
                <c:pt idx="916">
                  <c:v>-1884.6926624742709</c:v>
                </c:pt>
                <c:pt idx="917">
                  <c:v>-1627.2302280127451</c:v>
                </c:pt>
                <c:pt idx="918">
                  <c:v>-1911.824267927117</c:v>
                </c:pt>
                <c:pt idx="919">
                  <c:v>-2358.416395646309</c:v>
                </c:pt>
                <c:pt idx="920">
                  <c:v>-1765.7334082394818</c:v>
                </c:pt>
                <c:pt idx="921">
                  <c:v>1612.0764109615011</c:v>
                </c:pt>
                <c:pt idx="922">
                  <c:v>-1789.9561871684386</c:v>
                </c:pt>
                <c:pt idx="923">
                  <c:v>-1297.0681102322706</c:v>
                </c:pt>
                <c:pt idx="924">
                  <c:v>-1918.0276086089543</c:v>
                </c:pt>
                <c:pt idx="925">
                  <c:v>-2629.008992793435</c:v>
                </c:pt>
                <c:pt idx="926">
                  <c:v>-2020.7316278386415</c:v>
                </c:pt>
                <c:pt idx="927">
                  <c:v>-924.36760947525545</c:v>
                </c:pt>
                <c:pt idx="928">
                  <c:v>-1536.8089047022404</c:v>
                </c:pt>
                <c:pt idx="929">
                  <c:v>17366.473931808097</c:v>
                </c:pt>
                <c:pt idx="930">
                  <c:v>2302.9049128961269</c:v>
                </c:pt>
                <c:pt idx="931">
                  <c:v>-1393.8418061085699</c:v>
                </c:pt>
                <c:pt idx="932">
                  <c:v>-1448.179625347595</c:v>
                </c:pt>
                <c:pt idx="933">
                  <c:v>-1539.1391006819408</c:v>
                </c:pt>
                <c:pt idx="934">
                  <c:v>-1386.3138023966458</c:v>
                </c:pt>
                <c:pt idx="935">
                  <c:v>-1154.5792757087302</c:v>
                </c:pt>
                <c:pt idx="936">
                  <c:v>-1202.9084494301405</c:v>
                </c:pt>
                <c:pt idx="937">
                  <c:v>-1702.1861013594162</c:v>
                </c:pt>
                <c:pt idx="938">
                  <c:v>-1687.21749303457</c:v>
                </c:pt>
                <c:pt idx="939">
                  <c:v>-2038.1614372726344</c:v>
                </c:pt>
                <c:pt idx="940">
                  <c:v>8816.4787313259767</c:v>
                </c:pt>
                <c:pt idx="941">
                  <c:v>-1526.2064181933183</c:v>
                </c:pt>
                <c:pt idx="942">
                  <c:v>-1717.2595284551062</c:v>
                </c:pt>
                <c:pt idx="943">
                  <c:v>4681.9791013326576</c:v>
                </c:pt>
                <c:pt idx="944">
                  <c:v>-1349.1700480015925</c:v>
                </c:pt>
                <c:pt idx="945">
                  <c:v>-1577.6682514030808</c:v>
                </c:pt>
                <c:pt idx="946">
                  <c:v>-1910.6531778771987</c:v>
                </c:pt>
                <c:pt idx="947">
                  <c:v>-1456.0763790842509</c:v>
                </c:pt>
                <c:pt idx="948">
                  <c:v>-2817.8519095170159</c:v>
                </c:pt>
                <c:pt idx="949">
                  <c:v>-1879.0594508428258</c:v>
                </c:pt>
                <c:pt idx="950">
                  <c:v>16167.519670321337</c:v>
                </c:pt>
                <c:pt idx="951">
                  <c:v>-1102.5015770437603</c:v>
                </c:pt>
                <c:pt idx="952">
                  <c:v>-2365.2480306051075</c:v>
                </c:pt>
                <c:pt idx="953">
                  <c:v>-1705.8665751756962</c:v>
                </c:pt>
                <c:pt idx="954">
                  <c:v>-978.3082677581051</c:v>
                </c:pt>
                <c:pt idx="955">
                  <c:v>21428.410624862176</c:v>
                </c:pt>
                <c:pt idx="956">
                  <c:v>-1918.9885961945292</c:v>
                </c:pt>
                <c:pt idx="957">
                  <c:v>-1363.4724704907189</c:v>
                </c:pt>
                <c:pt idx="958">
                  <c:v>-1012.9389061056172</c:v>
                </c:pt>
                <c:pt idx="959">
                  <c:v>-672.1871612981522</c:v>
                </c:pt>
                <c:pt idx="960">
                  <c:v>-1047.1733609584098</c:v>
                </c:pt>
                <c:pt idx="961">
                  <c:v>1776.4361559644822</c:v>
                </c:pt>
                <c:pt idx="962">
                  <c:v>-796.77392518749002</c:v>
                </c:pt>
                <c:pt idx="963">
                  <c:v>-1244.0658983318367</c:v>
                </c:pt>
                <c:pt idx="964">
                  <c:v>16525.069195629174</c:v>
                </c:pt>
                <c:pt idx="965">
                  <c:v>8584.9932079936043</c:v>
                </c:pt>
                <c:pt idx="966">
                  <c:v>-1303.7007182327652</c:v>
                </c:pt>
                <c:pt idx="967">
                  <c:v>-1143.5353037706891</c:v>
                </c:pt>
                <c:pt idx="968">
                  <c:v>16820.080517549359</c:v>
                </c:pt>
                <c:pt idx="969">
                  <c:v>-1724.8783469795926</c:v>
                </c:pt>
                <c:pt idx="970">
                  <c:v>-1797.5835101521716</c:v>
                </c:pt>
                <c:pt idx="971">
                  <c:v>-1124.666694626284</c:v>
                </c:pt>
                <c:pt idx="972">
                  <c:v>2049.3559359925348</c:v>
                </c:pt>
                <c:pt idx="973">
                  <c:v>3265.6564177726887</c:v>
                </c:pt>
                <c:pt idx="974">
                  <c:v>-1884.8235532486201</c:v>
                </c:pt>
                <c:pt idx="975">
                  <c:v>-1740.0971208603751</c:v>
                </c:pt>
                <c:pt idx="976">
                  <c:v>-1422.8730570569969</c:v>
                </c:pt>
                <c:pt idx="977">
                  <c:v>-1326.1663933008131</c:v>
                </c:pt>
                <c:pt idx="978">
                  <c:v>-916.34678033390355</c:v>
                </c:pt>
                <c:pt idx="979">
                  <c:v>-1403.3730751174608</c:v>
                </c:pt>
                <c:pt idx="980">
                  <c:v>-1878.4348150354781</c:v>
                </c:pt>
                <c:pt idx="981">
                  <c:v>-1260.2213554560531</c:v>
                </c:pt>
                <c:pt idx="982">
                  <c:v>318.08167394128941</c:v>
                </c:pt>
                <c:pt idx="983">
                  <c:v>-1323.7188121323779</c:v>
                </c:pt>
                <c:pt idx="984">
                  <c:v>-1660.6278186511954</c:v>
                </c:pt>
                <c:pt idx="985">
                  <c:v>-981.90680197777147</c:v>
                </c:pt>
                <c:pt idx="986">
                  <c:v>-1071.6634296888024</c:v>
                </c:pt>
                <c:pt idx="987">
                  <c:v>-1015.0179414008476</c:v>
                </c:pt>
                <c:pt idx="988">
                  <c:v>-1198.5674774198492</c:v>
                </c:pt>
                <c:pt idx="989">
                  <c:v>-1441.7187677712063</c:v>
                </c:pt>
                <c:pt idx="990">
                  <c:v>-1124.1320381086371</c:v>
                </c:pt>
                <c:pt idx="991">
                  <c:v>-1806.6661874272099</c:v>
                </c:pt>
                <c:pt idx="992">
                  <c:v>-1329.807250450305</c:v>
                </c:pt>
                <c:pt idx="993">
                  <c:v>-1447.752933959011</c:v>
                </c:pt>
                <c:pt idx="994">
                  <c:v>-992.79707616529868</c:v>
                </c:pt>
                <c:pt idx="995">
                  <c:v>-1326.4447566539141</c:v>
                </c:pt>
                <c:pt idx="996">
                  <c:v>-1070.7713320329058</c:v>
                </c:pt>
                <c:pt idx="997">
                  <c:v>-1286.8243321893528</c:v>
                </c:pt>
                <c:pt idx="998">
                  <c:v>-1331.592149454113</c:v>
                </c:pt>
                <c:pt idx="999">
                  <c:v>-1424.7890928125887</c:v>
                </c:pt>
                <c:pt idx="1000">
                  <c:v>-1888.4637434234414</c:v>
                </c:pt>
                <c:pt idx="1001">
                  <c:v>-1431.3655454762543</c:v>
                </c:pt>
                <c:pt idx="1002">
                  <c:v>-1188.8125105036979</c:v>
                </c:pt>
                <c:pt idx="1003">
                  <c:v>-1579.4519246422624</c:v>
                </c:pt>
                <c:pt idx="1004">
                  <c:v>-1268.1767992319092</c:v>
                </c:pt>
                <c:pt idx="1005">
                  <c:v>-1881.6288340560732</c:v>
                </c:pt>
                <c:pt idx="1006">
                  <c:v>-1572.4415566850294</c:v>
                </c:pt>
                <c:pt idx="1007">
                  <c:v>-1613.9235299362554</c:v>
                </c:pt>
                <c:pt idx="1008">
                  <c:v>-1910.4665496115899</c:v>
                </c:pt>
                <c:pt idx="1009">
                  <c:v>-1489.5466512266285</c:v>
                </c:pt>
                <c:pt idx="1010">
                  <c:v>-1570.9274906527753</c:v>
                </c:pt>
                <c:pt idx="1011">
                  <c:v>-1426.4900092690968</c:v>
                </c:pt>
                <c:pt idx="1012">
                  <c:v>-2257.2355197730576</c:v>
                </c:pt>
                <c:pt idx="1013">
                  <c:v>-922.33510009326164</c:v>
                </c:pt>
                <c:pt idx="1014">
                  <c:v>-1431.9764233023727</c:v>
                </c:pt>
                <c:pt idx="1015">
                  <c:v>-1628.4024590328108</c:v>
                </c:pt>
                <c:pt idx="1016">
                  <c:v>-1455.3149968859479</c:v>
                </c:pt>
                <c:pt idx="1017">
                  <c:v>-1470.2851770429825</c:v>
                </c:pt>
                <c:pt idx="1018">
                  <c:v>1159.4484675287149</c:v>
                </c:pt>
                <c:pt idx="1019">
                  <c:v>-1068.1582771176945</c:v>
                </c:pt>
                <c:pt idx="1020">
                  <c:v>18133.979461920684</c:v>
                </c:pt>
                <c:pt idx="1021">
                  <c:v>-1879.2334073121212</c:v>
                </c:pt>
                <c:pt idx="1022">
                  <c:v>-1008.4166721086258</c:v>
                </c:pt>
                <c:pt idx="1023">
                  <c:v>-1730.4684929160926</c:v>
                </c:pt>
                <c:pt idx="1024">
                  <c:v>-1451.9038176462991</c:v>
                </c:pt>
                <c:pt idx="1025">
                  <c:v>-1362.5505345497295</c:v>
                </c:pt>
                <c:pt idx="1026">
                  <c:v>-1252.2713137374703</c:v>
                </c:pt>
                <c:pt idx="1027">
                  <c:v>-1865.657338609195</c:v>
                </c:pt>
                <c:pt idx="1028">
                  <c:v>6394.0618480294179</c:v>
                </c:pt>
                <c:pt idx="1029">
                  <c:v>-1053.5916429673653</c:v>
                </c:pt>
                <c:pt idx="1030">
                  <c:v>-1785.6046260025323</c:v>
                </c:pt>
                <c:pt idx="1031">
                  <c:v>-1597.9129987176457</c:v>
                </c:pt>
                <c:pt idx="1032">
                  <c:v>-1633.1090636506206</c:v>
                </c:pt>
                <c:pt idx="1033">
                  <c:v>-1038.729672790012</c:v>
                </c:pt>
                <c:pt idx="1034">
                  <c:v>-171.22999201998391</c:v>
                </c:pt>
                <c:pt idx="1035">
                  <c:v>-1570.8313252852658</c:v>
                </c:pt>
                <c:pt idx="1036">
                  <c:v>-52.832807778670031</c:v>
                </c:pt>
                <c:pt idx="1037">
                  <c:v>-1468.7162866282513</c:v>
                </c:pt>
                <c:pt idx="1038">
                  <c:v>-1411.0329081890459</c:v>
                </c:pt>
                <c:pt idx="1039">
                  <c:v>21233.857818948105</c:v>
                </c:pt>
                <c:pt idx="1040">
                  <c:v>-1819.3389865639163</c:v>
                </c:pt>
                <c:pt idx="1041">
                  <c:v>-1136.3407967111161</c:v>
                </c:pt>
                <c:pt idx="1042">
                  <c:v>-1445.1788300535179</c:v>
                </c:pt>
                <c:pt idx="1043">
                  <c:v>4047.9863877642347</c:v>
                </c:pt>
                <c:pt idx="1044">
                  <c:v>3506.9787131591293</c:v>
                </c:pt>
                <c:pt idx="1045">
                  <c:v>-1388.8524403636652</c:v>
                </c:pt>
                <c:pt idx="1046">
                  <c:v>4244.2453954692464</c:v>
                </c:pt>
                <c:pt idx="1047">
                  <c:v>-1525.0086003436722</c:v>
                </c:pt>
                <c:pt idx="1048">
                  <c:v>-1184.4684456438335</c:v>
                </c:pt>
                <c:pt idx="1049">
                  <c:v>-1838.2162651186436</c:v>
                </c:pt>
                <c:pt idx="1050">
                  <c:v>-1148.7924066472951</c:v>
                </c:pt>
                <c:pt idx="1051">
                  <c:v>-1168.1074778100447</c:v>
                </c:pt>
                <c:pt idx="1052">
                  <c:v>-1685.469338523817</c:v>
                </c:pt>
                <c:pt idx="1053">
                  <c:v>-1682.8173029205109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DB5-4EF1-8491-AD0973F19E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8706880"/>
        <c:axId val="768707360"/>
      </c:scatterChart>
      <c:valAx>
        <c:axId val="76870688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children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8707360"/>
        <c:crosses val="autoZero"/>
        <c:crossBetween val="midCat"/>
      </c:valAx>
      <c:valAx>
        <c:axId val="76870736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Residuals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87068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smoker_yes  Residual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8100">
              <a:noFill/>
            </a:ln>
          </c:spPr>
          <c:xVal>
            <c:numRef>
              <c:f>Model!$F$2:$F$1055</c:f>
              <c:numCache>
                <c:formatCode>General</c:formatCode>
                <c:ptCount val="10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1</c:v>
                </c:pt>
                <c:pt idx="832">
                  <c:v>0</c:v>
                </c:pt>
                <c:pt idx="833">
                  <c:v>1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1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1</c:v>
                </c:pt>
                <c:pt idx="855">
                  <c:v>0</c:v>
                </c:pt>
                <c:pt idx="856">
                  <c:v>1</c:v>
                </c:pt>
                <c:pt idx="857">
                  <c:v>1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1</c:v>
                </c:pt>
                <c:pt idx="866">
                  <c:v>0</c:v>
                </c:pt>
                <c:pt idx="867">
                  <c:v>0</c:v>
                </c:pt>
                <c:pt idx="868">
                  <c:v>1</c:v>
                </c:pt>
                <c:pt idx="869">
                  <c:v>1</c:v>
                </c:pt>
                <c:pt idx="870">
                  <c:v>0</c:v>
                </c:pt>
                <c:pt idx="871">
                  <c:v>0</c:v>
                </c:pt>
                <c:pt idx="872">
                  <c:v>1</c:v>
                </c:pt>
                <c:pt idx="873">
                  <c:v>0</c:v>
                </c:pt>
                <c:pt idx="874">
                  <c:v>1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1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1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1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1</c:v>
                </c:pt>
                <c:pt idx="907">
                  <c:v>1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1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1</c:v>
                </c:pt>
                <c:pt idx="920">
                  <c:v>0</c:v>
                </c:pt>
                <c:pt idx="921">
                  <c:v>1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1</c:v>
                </c:pt>
                <c:pt idx="926">
                  <c:v>0</c:v>
                </c:pt>
                <c:pt idx="927">
                  <c:v>1</c:v>
                </c:pt>
                <c:pt idx="928">
                  <c:v>0</c:v>
                </c:pt>
                <c:pt idx="929">
                  <c:v>0</c:v>
                </c:pt>
                <c:pt idx="930">
                  <c:v>1</c:v>
                </c:pt>
                <c:pt idx="931">
                  <c:v>0</c:v>
                </c:pt>
                <c:pt idx="932">
                  <c:v>1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1</c:v>
                </c:pt>
                <c:pt idx="949">
                  <c:v>1</c:v>
                </c:pt>
                <c:pt idx="950">
                  <c:v>0</c:v>
                </c:pt>
                <c:pt idx="951">
                  <c:v>0</c:v>
                </c:pt>
                <c:pt idx="952">
                  <c:v>1</c:v>
                </c:pt>
                <c:pt idx="953">
                  <c:v>1</c:v>
                </c:pt>
                <c:pt idx="954">
                  <c:v>0</c:v>
                </c:pt>
                <c:pt idx="955">
                  <c:v>0</c:v>
                </c:pt>
                <c:pt idx="956">
                  <c:v>1</c:v>
                </c:pt>
                <c:pt idx="957">
                  <c:v>0</c:v>
                </c:pt>
                <c:pt idx="958">
                  <c:v>0</c:v>
                </c:pt>
                <c:pt idx="959">
                  <c:v>1</c:v>
                </c:pt>
                <c:pt idx="960">
                  <c:v>0</c:v>
                </c:pt>
                <c:pt idx="961">
                  <c:v>1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1</c:v>
                </c:pt>
                <c:pt idx="966">
                  <c:v>1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1</c:v>
                </c:pt>
                <c:pt idx="973">
                  <c:v>1</c:v>
                </c:pt>
                <c:pt idx="974">
                  <c:v>0</c:v>
                </c:pt>
                <c:pt idx="975">
                  <c:v>0</c:v>
                </c:pt>
                <c:pt idx="976">
                  <c:v>1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1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1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1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1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1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1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1</c:v>
                </c:pt>
                <c:pt idx="1035">
                  <c:v>0</c:v>
                </c:pt>
                <c:pt idx="1036">
                  <c:v>1</c:v>
                </c:pt>
                <c:pt idx="1037">
                  <c:v>0</c:v>
                </c:pt>
                <c:pt idx="1038">
                  <c:v>0</c:v>
                </c:pt>
                <c:pt idx="1039">
                  <c:v>1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1</c:v>
                </c:pt>
                <c:pt idx="1044">
                  <c:v>1</c:v>
                </c:pt>
                <c:pt idx="1045">
                  <c:v>0</c:v>
                </c:pt>
                <c:pt idx="1046">
                  <c:v>1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</c:numCache>
            </c:numRef>
          </c:xVal>
          <c:yVal>
            <c:numRef>
              <c:f>Model!$O$34:$O$1087</c:f>
              <c:numCache>
                <c:formatCode>General</c:formatCode>
                <c:ptCount val="1054"/>
                <c:pt idx="0">
                  <c:v>-1057.9442558539217</c:v>
                </c:pt>
                <c:pt idx="1">
                  <c:v>-1319.1005010959723</c:v>
                </c:pt>
                <c:pt idx="2">
                  <c:v>-1155.4121695599824</c:v>
                </c:pt>
                <c:pt idx="3">
                  <c:v>-1161.4101398443909</c:v>
                </c:pt>
                <c:pt idx="4">
                  <c:v>-1835.1814061193691</c:v>
                </c:pt>
                <c:pt idx="5">
                  <c:v>-1335.609791938567</c:v>
                </c:pt>
                <c:pt idx="6">
                  <c:v>-2046.1352043450183</c:v>
                </c:pt>
                <c:pt idx="7">
                  <c:v>-1859.7227383538911</c:v>
                </c:pt>
                <c:pt idx="8">
                  <c:v>-2124.3972474560064</c:v>
                </c:pt>
                <c:pt idx="9">
                  <c:v>-1538.4880329033531</c:v>
                </c:pt>
                <c:pt idx="10">
                  <c:v>-1040.244763421023</c:v>
                </c:pt>
                <c:pt idx="11">
                  <c:v>-1247.1001126995147</c:v>
                </c:pt>
                <c:pt idx="12">
                  <c:v>-1683.0885469963187</c:v>
                </c:pt>
                <c:pt idx="13">
                  <c:v>-1138.4527943124021</c:v>
                </c:pt>
                <c:pt idx="14">
                  <c:v>17063.29595458927</c:v>
                </c:pt>
                <c:pt idx="15">
                  <c:v>-975.1185004448962</c:v>
                </c:pt>
                <c:pt idx="16">
                  <c:v>-1019.826738563359</c:v>
                </c:pt>
                <c:pt idx="17">
                  <c:v>-1128.4236060991279</c:v>
                </c:pt>
                <c:pt idx="18">
                  <c:v>-969.15240215997983</c:v>
                </c:pt>
                <c:pt idx="19">
                  <c:v>-1826.0457875996462</c:v>
                </c:pt>
                <c:pt idx="20">
                  <c:v>-1998.5167686857149</c:v>
                </c:pt>
                <c:pt idx="21">
                  <c:v>-1293.183817102838</c:v>
                </c:pt>
                <c:pt idx="22">
                  <c:v>-1442.4507926293845</c:v>
                </c:pt>
                <c:pt idx="23">
                  <c:v>-1501.7260186618814</c:v>
                </c:pt>
                <c:pt idx="24">
                  <c:v>-1176.1641833500671</c:v>
                </c:pt>
                <c:pt idx="25">
                  <c:v>-997.42689384547339</c:v>
                </c:pt>
                <c:pt idx="26">
                  <c:v>-1510.497511737891</c:v>
                </c:pt>
                <c:pt idx="27">
                  <c:v>-1131.2734635943989</c:v>
                </c:pt>
                <c:pt idx="28">
                  <c:v>-1159.7416944811339</c:v>
                </c:pt>
                <c:pt idx="29">
                  <c:v>-1960.5358842993155</c:v>
                </c:pt>
                <c:pt idx="30">
                  <c:v>-957.52423498526514</c:v>
                </c:pt>
                <c:pt idx="31">
                  <c:v>-1081.4468453793834</c:v>
                </c:pt>
                <c:pt idx="32">
                  <c:v>11158.881650884308</c:v>
                </c:pt>
                <c:pt idx="33">
                  <c:v>-1413.4055033671168</c:v>
                </c:pt>
                <c:pt idx="34">
                  <c:v>-1216.2379297066673</c:v>
                </c:pt>
                <c:pt idx="35">
                  <c:v>-1161.5965218216288</c:v>
                </c:pt>
                <c:pt idx="36">
                  <c:v>-1087.4577477406792</c:v>
                </c:pt>
                <c:pt idx="37">
                  <c:v>-1209.3131481272667</c:v>
                </c:pt>
                <c:pt idx="38">
                  <c:v>-1323.7360896342625</c:v>
                </c:pt>
                <c:pt idx="39">
                  <c:v>-1299.6566176608903</c:v>
                </c:pt>
                <c:pt idx="40">
                  <c:v>-1645.3153957913783</c:v>
                </c:pt>
                <c:pt idx="41">
                  <c:v>-973.65678237928296</c:v>
                </c:pt>
                <c:pt idx="42">
                  <c:v>-902.45292025951676</c:v>
                </c:pt>
                <c:pt idx="43">
                  <c:v>-1542.8141204147287</c:v>
                </c:pt>
                <c:pt idx="44">
                  <c:v>-1563.017140677759</c:v>
                </c:pt>
                <c:pt idx="45">
                  <c:v>-1678.2008375227688</c:v>
                </c:pt>
                <c:pt idx="46">
                  <c:v>-1110.6105242773569</c:v>
                </c:pt>
                <c:pt idx="47">
                  <c:v>-1698.867660243719</c:v>
                </c:pt>
                <c:pt idx="48">
                  <c:v>-1285.6784611449857</c:v>
                </c:pt>
                <c:pt idx="49">
                  <c:v>-972.92346115079636</c:v>
                </c:pt>
                <c:pt idx="50">
                  <c:v>15117.144848091008</c:v>
                </c:pt>
                <c:pt idx="51">
                  <c:v>-1764.1066934981664</c:v>
                </c:pt>
                <c:pt idx="52">
                  <c:v>-1772.8311383616801</c:v>
                </c:pt>
                <c:pt idx="53">
                  <c:v>-1234.667487741996</c:v>
                </c:pt>
                <c:pt idx="54">
                  <c:v>6509.2518410709472</c:v>
                </c:pt>
                <c:pt idx="55">
                  <c:v>10990.719038262108</c:v>
                </c:pt>
                <c:pt idx="56">
                  <c:v>16487.676546863924</c:v>
                </c:pt>
                <c:pt idx="57">
                  <c:v>-1240.5186847674195</c:v>
                </c:pt>
                <c:pt idx="58">
                  <c:v>-1260.7551565285009</c:v>
                </c:pt>
                <c:pt idx="59">
                  <c:v>9619.7135163134317</c:v>
                </c:pt>
                <c:pt idx="60">
                  <c:v>-1184.0268584715013</c:v>
                </c:pt>
                <c:pt idx="61">
                  <c:v>13851.108914854787</c:v>
                </c:pt>
                <c:pt idx="62">
                  <c:v>-913.74113144040348</c:v>
                </c:pt>
                <c:pt idx="63">
                  <c:v>-1726.8109485483697</c:v>
                </c:pt>
                <c:pt idx="64">
                  <c:v>3051.4904963557001</c:v>
                </c:pt>
                <c:pt idx="65">
                  <c:v>20388.858771861593</c:v>
                </c:pt>
                <c:pt idx="66">
                  <c:v>-955.63528090486489</c:v>
                </c:pt>
                <c:pt idx="67">
                  <c:v>-1294.3994343106715</c:v>
                </c:pt>
                <c:pt idx="68">
                  <c:v>-1820.5873886942431</c:v>
                </c:pt>
                <c:pt idx="69">
                  <c:v>-1691.8862739091005</c:v>
                </c:pt>
                <c:pt idx="70">
                  <c:v>-1144.9965702247346</c:v>
                </c:pt>
                <c:pt idx="71">
                  <c:v>-1126.5603154812725</c:v>
                </c:pt>
                <c:pt idx="72">
                  <c:v>8846.7059482582135</c:v>
                </c:pt>
                <c:pt idx="73">
                  <c:v>-1155.5257757007075</c:v>
                </c:pt>
                <c:pt idx="74">
                  <c:v>-1535.160232317392</c:v>
                </c:pt>
                <c:pt idx="75">
                  <c:v>-1058.7559318367466</c:v>
                </c:pt>
                <c:pt idx="76">
                  <c:v>-2078.0788954107275</c:v>
                </c:pt>
                <c:pt idx="77">
                  <c:v>-1546.053643945231</c:v>
                </c:pt>
                <c:pt idx="78">
                  <c:v>10684.870288433674</c:v>
                </c:pt>
                <c:pt idx="79">
                  <c:v>-1258.1963422276033</c:v>
                </c:pt>
                <c:pt idx="80">
                  <c:v>-1452.2423067154261</c:v>
                </c:pt>
                <c:pt idx="81">
                  <c:v>-1738.9257428100263</c:v>
                </c:pt>
                <c:pt idx="82">
                  <c:v>-1572.1129708672574</c:v>
                </c:pt>
                <c:pt idx="83">
                  <c:v>10346.073274578715</c:v>
                </c:pt>
                <c:pt idx="84">
                  <c:v>-2035.7535047486631</c:v>
                </c:pt>
                <c:pt idx="85">
                  <c:v>-1285.3989790247051</c:v>
                </c:pt>
                <c:pt idx="86">
                  <c:v>-1851.5797785688865</c:v>
                </c:pt>
                <c:pt idx="87">
                  <c:v>-1440.6303946385988</c:v>
                </c:pt>
                <c:pt idx="88">
                  <c:v>-1848.5424464808934</c:v>
                </c:pt>
                <c:pt idx="89">
                  <c:v>-1220.5105048719361</c:v>
                </c:pt>
                <c:pt idx="90">
                  <c:v>-1067.078103982813</c:v>
                </c:pt>
                <c:pt idx="91">
                  <c:v>-1411.3477250127735</c:v>
                </c:pt>
                <c:pt idx="92">
                  <c:v>14524.74402884466</c:v>
                </c:pt>
                <c:pt idx="93">
                  <c:v>-1196.1185327950975</c:v>
                </c:pt>
                <c:pt idx="94">
                  <c:v>-1067.1146602725166</c:v>
                </c:pt>
                <c:pt idx="95">
                  <c:v>-1899.198214228189</c:v>
                </c:pt>
                <c:pt idx="96">
                  <c:v>-1845.2237509633396</c:v>
                </c:pt>
                <c:pt idx="97">
                  <c:v>-1194.2351060452365</c:v>
                </c:pt>
                <c:pt idx="98">
                  <c:v>-1272.4536106587657</c:v>
                </c:pt>
                <c:pt idx="99">
                  <c:v>-1695.5987681322281</c:v>
                </c:pt>
                <c:pt idx="100">
                  <c:v>-1067.5872074280728</c:v>
                </c:pt>
                <c:pt idx="101">
                  <c:v>12690.782394563956</c:v>
                </c:pt>
                <c:pt idx="102">
                  <c:v>-941.96090844300397</c:v>
                </c:pt>
                <c:pt idx="103">
                  <c:v>-1701.9682080281618</c:v>
                </c:pt>
                <c:pt idx="104">
                  <c:v>-1182.2270403471111</c:v>
                </c:pt>
                <c:pt idx="105">
                  <c:v>-1227.9018410993845</c:v>
                </c:pt>
                <c:pt idx="106">
                  <c:v>-1143.2626137417137</c:v>
                </c:pt>
                <c:pt idx="107">
                  <c:v>-1856.6915932502125</c:v>
                </c:pt>
                <c:pt idx="108">
                  <c:v>-1241.2568391929763</c:v>
                </c:pt>
                <c:pt idx="109">
                  <c:v>-929.78848802142784</c:v>
                </c:pt>
                <c:pt idx="110">
                  <c:v>-1517.8949980899495</c:v>
                </c:pt>
                <c:pt idx="111">
                  <c:v>-1175.0662821067945</c:v>
                </c:pt>
                <c:pt idx="112">
                  <c:v>-1043.4349579611971</c:v>
                </c:pt>
                <c:pt idx="113">
                  <c:v>-1771.7191522455823</c:v>
                </c:pt>
                <c:pt idx="114">
                  <c:v>-2103.633848263295</c:v>
                </c:pt>
                <c:pt idx="115">
                  <c:v>-1258.7582620823978</c:v>
                </c:pt>
                <c:pt idx="116">
                  <c:v>-1248.1642609166079</c:v>
                </c:pt>
                <c:pt idx="117">
                  <c:v>-1178.6714798584503</c:v>
                </c:pt>
                <c:pt idx="118">
                  <c:v>-1811.2031173525575</c:v>
                </c:pt>
                <c:pt idx="119">
                  <c:v>-1700.1714958136708</c:v>
                </c:pt>
                <c:pt idx="120">
                  <c:v>-1924.7531670807568</c:v>
                </c:pt>
                <c:pt idx="121">
                  <c:v>-1769.0932098855683</c:v>
                </c:pt>
                <c:pt idx="122">
                  <c:v>-996.46957307174125</c:v>
                </c:pt>
                <c:pt idx="123">
                  <c:v>-1331.9110487625369</c:v>
                </c:pt>
                <c:pt idx="124">
                  <c:v>-1778.1545234245405</c:v>
                </c:pt>
                <c:pt idx="125">
                  <c:v>-879.23298732998774</c:v>
                </c:pt>
                <c:pt idx="126">
                  <c:v>-991.86454095185309</c:v>
                </c:pt>
                <c:pt idx="127">
                  <c:v>-946.72939349434546</c:v>
                </c:pt>
                <c:pt idx="128">
                  <c:v>-1814.6394651998958</c:v>
                </c:pt>
                <c:pt idx="129">
                  <c:v>-1760.4432177809613</c:v>
                </c:pt>
                <c:pt idx="130">
                  <c:v>-1638.7247156463754</c:v>
                </c:pt>
                <c:pt idx="131">
                  <c:v>-1141.1997994980647</c:v>
                </c:pt>
                <c:pt idx="132">
                  <c:v>-1734.7981445136575</c:v>
                </c:pt>
                <c:pt idx="133">
                  <c:v>-1258.6317899642563</c:v>
                </c:pt>
                <c:pt idx="134">
                  <c:v>-1453.3788974676534</c:v>
                </c:pt>
                <c:pt idx="135">
                  <c:v>-2163.5282690115</c:v>
                </c:pt>
                <c:pt idx="136">
                  <c:v>-1065.3417422059811</c:v>
                </c:pt>
                <c:pt idx="137">
                  <c:v>-1469.140540125105</c:v>
                </c:pt>
                <c:pt idx="138">
                  <c:v>3496.3448900207331</c:v>
                </c:pt>
                <c:pt idx="139">
                  <c:v>-1394.7896827550383</c:v>
                </c:pt>
                <c:pt idx="140">
                  <c:v>-1703.4176692587498</c:v>
                </c:pt>
                <c:pt idx="141">
                  <c:v>-1093.6851675441358</c:v>
                </c:pt>
                <c:pt idx="142">
                  <c:v>-1275.7224006059769</c:v>
                </c:pt>
                <c:pt idx="143">
                  <c:v>-1296.072648117979</c:v>
                </c:pt>
                <c:pt idx="144">
                  <c:v>-1111.0626736063878</c:v>
                </c:pt>
                <c:pt idx="145">
                  <c:v>-1384.7851576574194</c:v>
                </c:pt>
                <c:pt idx="146">
                  <c:v>-1450.392935127411</c:v>
                </c:pt>
                <c:pt idx="147">
                  <c:v>-1247.516638016381</c:v>
                </c:pt>
                <c:pt idx="148">
                  <c:v>-1036.076846769527</c:v>
                </c:pt>
                <c:pt idx="149">
                  <c:v>-1351.5731312602729</c:v>
                </c:pt>
                <c:pt idx="150">
                  <c:v>-1510.8621988599871</c:v>
                </c:pt>
                <c:pt idx="151">
                  <c:v>-1075.7171045503073</c:v>
                </c:pt>
                <c:pt idx="152">
                  <c:v>-972.26369561844331</c:v>
                </c:pt>
                <c:pt idx="153">
                  <c:v>-1362.4256799647801</c:v>
                </c:pt>
                <c:pt idx="154">
                  <c:v>-1054.3566334926545</c:v>
                </c:pt>
                <c:pt idx="155">
                  <c:v>-1391.3981797532531</c:v>
                </c:pt>
                <c:pt idx="156">
                  <c:v>-1708.6684604428647</c:v>
                </c:pt>
                <c:pt idx="157">
                  <c:v>-1430.1923793463375</c:v>
                </c:pt>
                <c:pt idx="158">
                  <c:v>-1527.1418560300237</c:v>
                </c:pt>
                <c:pt idx="159">
                  <c:v>-910.77509240558356</c:v>
                </c:pt>
                <c:pt idx="160">
                  <c:v>-1333.068112969162</c:v>
                </c:pt>
                <c:pt idx="161">
                  <c:v>-1285.626522950548</c:v>
                </c:pt>
                <c:pt idx="162">
                  <c:v>-1297.3738743889135</c:v>
                </c:pt>
                <c:pt idx="163">
                  <c:v>-1294.144141903198</c:v>
                </c:pt>
                <c:pt idx="164">
                  <c:v>-1363.0752647292011</c:v>
                </c:pt>
                <c:pt idx="165">
                  <c:v>-1271.4637849396331</c:v>
                </c:pt>
                <c:pt idx="166">
                  <c:v>-1163.4902861048831</c:v>
                </c:pt>
                <c:pt idx="167">
                  <c:v>-1248.2333899081677</c:v>
                </c:pt>
                <c:pt idx="168">
                  <c:v>-886.32159967625375</c:v>
                </c:pt>
                <c:pt idx="169">
                  <c:v>-2162.7296767348571</c:v>
                </c:pt>
                <c:pt idx="170">
                  <c:v>-1138.1869258706411</c:v>
                </c:pt>
                <c:pt idx="171">
                  <c:v>-1239.4320790661327</c:v>
                </c:pt>
                <c:pt idx="172">
                  <c:v>-1636.0003529986759</c:v>
                </c:pt>
                <c:pt idx="173">
                  <c:v>-1105.8532055285714</c:v>
                </c:pt>
                <c:pt idx="174">
                  <c:v>-1020.8320185450466</c:v>
                </c:pt>
                <c:pt idx="175">
                  <c:v>-1582.0880957729651</c:v>
                </c:pt>
                <c:pt idx="176">
                  <c:v>-1277.0770396288008</c:v>
                </c:pt>
                <c:pt idx="177">
                  <c:v>-1218.7424401981914</c:v>
                </c:pt>
                <c:pt idx="178">
                  <c:v>12457.115247970714</c:v>
                </c:pt>
                <c:pt idx="179">
                  <c:v>-1123.6721422347118</c:v>
                </c:pt>
                <c:pt idx="180">
                  <c:v>-1069.7760157137654</c:v>
                </c:pt>
                <c:pt idx="181">
                  <c:v>-1520.7446116057333</c:v>
                </c:pt>
                <c:pt idx="182">
                  <c:v>-1058.6341642149891</c:v>
                </c:pt>
                <c:pt idx="183">
                  <c:v>-1731.1065726107945</c:v>
                </c:pt>
                <c:pt idx="184">
                  <c:v>-1796.6296203949614</c:v>
                </c:pt>
                <c:pt idx="185">
                  <c:v>-1259.8487075028438</c:v>
                </c:pt>
                <c:pt idx="186">
                  <c:v>-1572.3941314992162</c:v>
                </c:pt>
                <c:pt idx="187">
                  <c:v>-1712.1776750488589</c:v>
                </c:pt>
                <c:pt idx="188">
                  <c:v>-1119.4363075126494</c:v>
                </c:pt>
                <c:pt idx="189">
                  <c:v>9593.7685043142301</c:v>
                </c:pt>
                <c:pt idx="190">
                  <c:v>-1331.8608126509166</c:v>
                </c:pt>
                <c:pt idx="191">
                  <c:v>-1129.2325190313707</c:v>
                </c:pt>
                <c:pt idx="192">
                  <c:v>-1597.3411266985322</c:v>
                </c:pt>
                <c:pt idx="193">
                  <c:v>-1728.1099708696875</c:v>
                </c:pt>
                <c:pt idx="194">
                  <c:v>-1803.4591733268971</c:v>
                </c:pt>
                <c:pt idx="195">
                  <c:v>-1545.213598152046</c:v>
                </c:pt>
                <c:pt idx="196">
                  <c:v>-1692.1505882688762</c:v>
                </c:pt>
                <c:pt idx="197">
                  <c:v>-1201.5178187641779</c:v>
                </c:pt>
                <c:pt idx="198">
                  <c:v>11174.498936874294</c:v>
                </c:pt>
                <c:pt idx="199">
                  <c:v>-1019.3106824062579</c:v>
                </c:pt>
                <c:pt idx="200">
                  <c:v>14763.81514592762</c:v>
                </c:pt>
                <c:pt idx="201">
                  <c:v>-1053.6449420694989</c:v>
                </c:pt>
                <c:pt idx="202">
                  <c:v>-1058.4837141203261</c:v>
                </c:pt>
                <c:pt idx="203">
                  <c:v>7471.0334484137293</c:v>
                </c:pt>
                <c:pt idx="204">
                  <c:v>-1016.1601692398935</c:v>
                </c:pt>
                <c:pt idx="205">
                  <c:v>-2079.6760799640128</c:v>
                </c:pt>
                <c:pt idx="206">
                  <c:v>-2013.6900219419272</c:v>
                </c:pt>
                <c:pt idx="207">
                  <c:v>-1311.6037185390355</c:v>
                </c:pt>
                <c:pt idx="208">
                  <c:v>-2062.1070498778731</c:v>
                </c:pt>
                <c:pt idx="209">
                  <c:v>-1037.1489643988007</c:v>
                </c:pt>
                <c:pt idx="210">
                  <c:v>-1172.9811996461231</c:v>
                </c:pt>
                <c:pt idx="211">
                  <c:v>-1426.9105316921941</c:v>
                </c:pt>
                <c:pt idx="212">
                  <c:v>-1957.2647106971945</c:v>
                </c:pt>
                <c:pt idx="213">
                  <c:v>-1369.6171492371577</c:v>
                </c:pt>
                <c:pt idx="214">
                  <c:v>9414.6801900192295</c:v>
                </c:pt>
                <c:pt idx="215">
                  <c:v>-873.38265458697788</c:v>
                </c:pt>
                <c:pt idx="216">
                  <c:v>9148.8455479352579</c:v>
                </c:pt>
                <c:pt idx="217">
                  <c:v>-807.10183859923291</c:v>
                </c:pt>
                <c:pt idx="218">
                  <c:v>-821.01604018522994</c:v>
                </c:pt>
                <c:pt idx="219">
                  <c:v>-970.35290602657733</c:v>
                </c:pt>
                <c:pt idx="220">
                  <c:v>-1606.9829665125253</c:v>
                </c:pt>
                <c:pt idx="221">
                  <c:v>-1179.5856442760964</c:v>
                </c:pt>
                <c:pt idx="222">
                  <c:v>-1329.1369913805147</c:v>
                </c:pt>
                <c:pt idx="223">
                  <c:v>-1027.1541062236138</c:v>
                </c:pt>
                <c:pt idx="224">
                  <c:v>-1541.9652664765981</c:v>
                </c:pt>
                <c:pt idx="225">
                  <c:v>-1949.1567564482889</c:v>
                </c:pt>
                <c:pt idx="226">
                  <c:v>-1014.9632889518889</c:v>
                </c:pt>
                <c:pt idx="227">
                  <c:v>-1563.8589835738203</c:v>
                </c:pt>
                <c:pt idx="228">
                  <c:v>-1904.7883601646888</c:v>
                </c:pt>
                <c:pt idx="229">
                  <c:v>-1232.919432692127</c:v>
                </c:pt>
                <c:pt idx="230">
                  <c:v>-1495.5804343018417</c:v>
                </c:pt>
                <c:pt idx="231">
                  <c:v>-1128.9400679305672</c:v>
                </c:pt>
                <c:pt idx="232">
                  <c:v>7031.04040376796</c:v>
                </c:pt>
                <c:pt idx="233">
                  <c:v>-1498.4765964157948</c:v>
                </c:pt>
                <c:pt idx="234">
                  <c:v>-1155.2431384065676</c:v>
                </c:pt>
                <c:pt idx="235">
                  <c:v>14567.079673442975</c:v>
                </c:pt>
                <c:pt idx="236">
                  <c:v>-1293.3640397789077</c:v>
                </c:pt>
                <c:pt idx="237">
                  <c:v>-1421.365895861205</c:v>
                </c:pt>
                <c:pt idx="238">
                  <c:v>-1211.5112153662776</c:v>
                </c:pt>
                <c:pt idx="239">
                  <c:v>-1187.9396205661624</c:v>
                </c:pt>
                <c:pt idx="240">
                  <c:v>-1259.8004340080242</c:v>
                </c:pt>
                <c:pt idx="241">
                  <c:v>-1591.7215672774314</c:v>
                </c:pt>
                <c:pt idx="242">
                  <c:v>-1456.7327838782974</c:v>
                </c:pt>
                <c:pt idx="243">
                  <c:v>-1357.0921356443255</c:v>
                </c:pt>
                <c:pt idx="244">
                  <c:v>-1508.0304040339556</c:v>
                </c:pt>
                <c:pt idx="245">
                  <c:v>-1184.2159195713884</c:v>
                </c:pt>
                <c:pt idx="246">
                  <c:v>-1174.3463626935682</c:v>
                </c:pt>
                <c:pt idx="247">
                  <c:v>-1499.0581745403626</c:v>
                </c:pt>
                <c:pt idx="248">
                  <c:v>-1651.5853105936903</c:v>
                </c:pt>
                <c:pt idx="249">
                  <c:v>13113.77713130645</c:v>
                </c:pt>
                <c:pt idx="250">
                  <c:v>-1292.8636097342333</c:v>
                </c:pt>
                <c:pt idx="251">
                  <c:v>-1415.5446693198119</c:v>
                </c:pt>
                <c:pt idx="252">
                  <c:v>-1184.7280622899234</c:v>
                </c:pt>
                <c:pt idx="253">
                  <c:v>-1408.3695934565058</c:v>
                </c:pt>
                <c:pt idx="254">
                  <c:v>-1475.8989985177234</c:v>
                </c:pt>
                <c:pt idx="255">
                  <c:v>-1696.3064780856839</c:v>
                </c:pt>
                <c:pt idx="256">
                  <c:v>-1498.6378158026837</c:v>
                </c:pt>
                <c:pt idx="257">
                  <c:v>-1677.1402634462584</c:v>
                </c:pt>
                <c:pt idx="258">
                  <c:v>-1264.1217291529374</c:v>
                </c:pt>
                <c:pt idx="259">
                  <c:v>-1458.3606458635286</c:v>
                </c:pt>
                <c:pt idx="260">
                  <c:v>-1453.5384147717268</c:v>
                </c:pt>
                <c:pt idx="261">
                  <c:v>-1360.7439532488652</c:v>
                </c:pt>
                <c:pt idx="262">
                  <c:v>-1133.0627632468349</c:v>
                </c:pt>
                <c:pt idx="263">
                  <c:v>-1540.584972925785</c:v>
                </c:pt>
                <c:pt idx="264">
                  <c:v>-1638.0092418907643</c:v>
                </c:pt>
                <c:pt idx="265">
                  <c:v>-1499.0581745403626</c:v>
                </c:pt>
                <c:pt idx="266">
                  <c:v>-1110.7898326439827</c:v>
                </c:pt>
                <c:pt idx="267">
                  <c:v>-1205.3990065763319</c:v>
                </c:pt>
                <c:pt idx="268">
                  <c:v>-1326.6381545242643</c:v>
                </c:pt>
                <c:pt idx="269">
                  <c:v>-1513.4844748352057</c:v>
                </c:pt>
                <c:pt idx="270">
                  <c:v>-1248.8739528918086</c:v>
                </c:pt>
                <c:pt idx="271">
                  <c:v>-1419.8231479412527</c:v>
                </c:pt>
                <c:pt idx="272">
                  <c:v>-1400.4149545610617</c:v>
                </c:pt>
                <c:pt idx="273">
                  <c:v>-1109.1037613117569</c:v>
                </c:pt>
                <c:pt idx="274">
                  <c:v>-1486.1063069025995</c:v>
                </c:pt>
                <c:pt idx="275">
                  <c:v>-1253.9327618420375</c:v>
                </c:pt>
                <c:pt idx="276">
                  <c:v>-1214.3604841519518</c:v>
                </c:pt>
                <c:pt idx="277">
                  <c:v>-1232.9300484465948</c:v>
                </c:pt>
                <c:pt idx="278">
                  <c:v>-1366.7106576727292</c:v>
                </c:pt>
                <c:pt idx="279">
                  <c:v>-1168.764903256184</c:v>
                </c:pt>
                <c:pt idx="280">
                  <c:v>-1492.1722730939919</c:v>
                </c:pt>
                <c:pt idx="281">
                  <c:v>-1249.4985443242322</c:v>
                </c:pt>
                <c:pt idx="282">
                  <c:v>-1183.2788171311086</c:v>
                </c:pt>
                <c:pt idx="283">
                  <c:v>-1078.357697087371</c:v>
                </c:pt>
                <c:pt idx="284">
                  <c:v>-1223.1449991950221</c:v>
                </c:pt>
                <c:pt idx="285">
                  <c:v>-1177.448276893836</c:v>
                </c:pt>
                <c:pt idx="286">
                  <c:v>-1329.3129468543084</c:v>
                </c:pt>
                <c:pt idx="287">
                  <c:v>-1125.6409203174771</c:v>
                </c:pt>
                <c:pt idx="288">
                  <c:v>-1438.9893625806785</c:v>
                </c:pt>
                <c:pt idx="289">
                  <c:v>-1190.7478161735671</c:v>
                </c:pt>
                <c:pt idx="290">
                  <c:v>-1220.1374805127052</c:v>
                </c:pt>
                <c:pt idx="291">
                  <c:v>-1405.9615620001005</c:v>
                </c:pt>
                <c:pt idx="292">
                  <c:v>15333.103616532266</c:v>
                </c:pt>
                <c:pt idx="293">
                  <c:v>-1616.4779278533561</c:v>
                </c:pt>
                <c:pt idx="294">
                  <c:v>-1390.2487381597784</c:v>
                </c:pt>
                <c:pt idx="295">
                  <c:v>-1479.2810820748173</c:v>
                </c:pt>
                <c:pt idx="296">
                  <c:v>-1270.0674222051948</c:v>
                </c:pt>
                <c:pt idx="297">
                  <c:v>-1415.3893718392451</c:v>
                </c:pt>
                <c:pt idx="298">
                  <c:v>-1297.0699566504586</c:v>
                </c:pt>
                <c:pt idx="299">
                  <c:v>-1320.7712100918616</c:v>
                </c:pt>
                <c:pt idx="300">
                  <c:v>-1490.9105055561977</c:v>
                </c:pt>
                <c:pt idx="301">
                  <c:v>-1302.1801285233969</c:v>
                </c:pt>
                <c:pt idx="302">
                  <c:v>-4249.7796184904182</c:v>
                </c:pt>
                <c:pt idx="303">
                  <c:v>3755.3057212223794</c:v>
                </c:pt>
                <c:pt idx="304">
                  <c:v>-6263.0034050906652</c:v>
                </c:pt>
                <c:pt idx="305">
                  <c:v>-6388.8755669713719</c:v>
                </c:pt>
                <c:pt idx="306">
                  <c:v>-1617.0075117944871</c:v>
                </c:pt>
                <c:pt idx="307">
                  <c:v>-6959.8106753351858</c:v>
                </c:pt>
                <c:pt idx="308">
                  <c:v>-6209.4763020175087</c:v>
                </c:pt>
                <c:pt idx="309">
                  <c:v>-4801.4029707810259</c:v>
                </c:pt>
                <c:pt idx="310">
                  <c:v>-4533.0500594773366</c:v>
                </c:pt>
                <c:pt idx="311">
                  <c:v>6804.1859516939367</c:v>
                </c:pt>
                <c:pt idx="312">
                  <c:v>6898.3191079371609</c:v>
                </c:pt>
                <c:pt idx="313">
                  <c:v>-5892.0896801915042</c:v>
                </c:pt>
                <c:pt idx="314">
                  <c:v>2129.2530398879244</c:v>
                </c:pt>
                <c:pt idx="315">
                  <c:v>1631.4740929463878</c:v>
                </c:pt>
                <c:pt idx="316">
                  <c:v>-2514.4879386561515</c:v>
                </c:pt>
                <c:pt idx="317">
                  <c:v>3233.177620315415</c:v>
                </c:pt>
                <c:pt idx="318">
                  <c:v>2374.1050472012721</c:v>
                </c:pt>
                <c:pt idx="319">
                  <c:v>-6292.7458965871738</c:v>
                </c:pt>
                <c:pt idx="320">
                  <c:v>-3552.2468339698444</c:v>
                </c:pt>
                <c:pt idx="321">
                  <c:v>2040.5883528162012</c:v>
                </c:pt>
                <c:pt idx="322">
                  <c:v>250.06847864632437</c:v>
                </c:pt>
                <c:pt idx="323">
                  <c:v>-521.63906176326418</c:v>
                </c:pt>
                <c:pt idx="324">
                  <c:v>1286.164639987699</c:v>
                </c:pt>
                <c:pt idx="325">
                  <c:v>2336.3402466103253</c:v>
                </c:pt>
                <c:pt idx="326">
                  <c:v>-6039.8049244470822</c:v>
                </c:pt>
                <c:pt idx="327">
                  <c:v>5227.4624566849889</c:v>
                </c:pt>
                <c:pt idx="328">
                  <c:v>-5552.0119123666318</c:v>
                </c:pt>
                <c:pt idx="329">
                  <c:v>5832.1297344611885</c:v>
                </c:pt>
                <c:pt idx="330">
                  <c:v>6702.6043431915714</c:v>
                </c:pt>
                <c:pt idx="331">
                  <c:v>-2726.7874041698087</c:v>
                </c:pt>
                <c:pt idx="332">
                  <c:v>6312.2463154918078</c:v>
                </c:pt>
                <c:pt idx="333">
                  <c:v>3559.6970069569288</c:v>
                </c:pt>
                <c:pt idx="334">
                  <c:v>1651.5437048883541</c:v>
                </c:pt>
                <c:pt idx="335">
                  <c:v>3843.9751633975684</c:v>
                </c:pt>
                <c:pt idx="336">
                  <c:v>-7429.4945332522148</c:v>
                </c:pt>
                <c:pt idx="337">
                  <c:v>10457.432090062259</c:v>
                </c:pt>
                <c:pt idx="338">
                  <c:v>6223.4026820159488</c:v>
                </c:pt>
                <c:pt idx="339">
                  <c:v>3010.8337133702807</c:v>
                </c:pt>
                <c:pt idx="340">
                  <c:v>7035.5173454667893</c:v>
                </c:pt>
                <c:pt idx="341">
                  <c:v>3795.9471546527129</c:v>
                </c:pt>
                <c:pt idx="342">
                  <c:v>-8651.9112063528883</c:v>
                </c:pt>
                <c:pt idx="343">
                  <c:v>4031.0757386107471</c:v>
                </c:pt>
                <c:pt idx="344">
                  <c:v>3074.0382433607774</c:v>
                </c:pt>
                <c:pt idx="345">
                  <c:v>-4342.8706124894597</c:v>
                </c:pt>
                <c:pt idx="346">
                  <c:v>-529.99208234615071</c:v>
                </c:pt>
                <c:pt idx="347">
                  <c:v>-862.70283756622666</c:v>
                </c:pt>
                <c:pt idx="348">
                  <c:v>-6632.7167513303721</c:v>
                </c:pt>
                <c:pt idx="349">
                  <c:v>-5256.600400381194</c:v>
                </c:pt>
                <c:pt idx="350">
                  <c:v>-932.34737583233073</c:v>
                </c:pt>
                <c:pt idx="351">
                  <c:v>-7347.2141949917968</c:v>
                </c:pt>
                <c:pt idx="352">
                  <c:v>4450.1274640014526</c:v>
                </c:pt>
                <c:pt idx="353">
                  <c:v>-7007.3129719304743</c:v>
                </c:pt>
                <c:pt idx="354">
                  <c:v>-3394.4486531093135</c:v>
                </c:pt>
                <c:pt idx="355">
                  <c:v>4881.9994198462082</c:v>
                </c:pt>
                <c:pt idx="356">
                  <c:v>2286.3079015903568</c:v>
                </c:pt>
                <c:pt idx="357">
                  <c:v>5997.0956200318979</c:v>
                </c:pt>
                <c:pt idx="358">
                  <c:v>6655.8185641862583</c:v>
                </c:pt>
                <c:pt idx="359">
                  <c:v>1509.4343365764726</c:v>
                </c:pt>
                <c:pt idx="360">
                  <c:v>5728.0405882271334</c:v>
                </c:pt>
                <c:pt idx="361">
                  <c:v>12496.397292366899</c:v>
                </c:pt>
                <c:pt idx="362">
                  <c:v>-7618.4837692046349</c:v>
                </c:pt>
                <c:pt idx="363">
                  <c:v>-7211.4933777958104</c:v>
                </c:pt>
                <c:pt idx="364">
                  <c:v>-5117.8454977839228</c:v>
                </c:pt>
                <c:pt idx="365">
                  <c:v>5736.8986224250621</c:v>
                </c:pt>
                <c:pt idx="366">
                  <c:v>2236.1761925114079</c:v>
                </c:pt>
                <c:pt idx="367">
                  <c:v>11255.006970118928</c:v>
                </c:pt>
                <c:pt idx="368">
                  <c:v>6984.7766874869812</c:v>
                </c:pt>
                <c:pt idx="369">
                  <c:v>-4828.3092431230471</c:v>
                </c:pt>
                <c:pt idx="370">
                  <c:v>4797.6604047380606</c:v>
                </c:pt>
                <c:pt idx="371">
                  <c:v>-398.97838447864342</c:v>
                </c:pt>
                <c:pt idx="372">
                  <c:v>-6078.9993769580906</c:v>
                </c:pt>
                <c:pt idx="373">
                  <c:v>-5665.4566360937279</c:v>
                </c:pt>
                <c:pt idx="374">
                  <c:v>5577.9666514058918</c:v>
                </c:pt>
                <c:pt idx="375">
                  <c:v>-4803.9790931828938</c:v>
                </c:pt>
                <c:pt idx="376">
                  <c:v>-6337.9953905619623</c:v>
                </c:pt>
                <c:pt idx="377">
                  <c:v>-136.50403427120182</c:v>
                </c:pt>
                <c:pt idx="378">
                  <c:v>3209.5147312705085</c:v>
                </c:pt>
                <c:pt idx="379">
                  <c:v>200.86325096762448</c:v>
                </c:pt>
                <c:pt idx="380">
                  <c:v>4139.1175507605367</c:v>
                </c:pt>
                <c:pt idx="381">
                  <c:v>-4447.1683490005089</c:v>
                </c:pt>
                <c:pt idx="382">
                  <c:v>-6086.2826607210627</c:v>
                </c:pt>
                <c:pt idx="383">
                  <c:v>-6162.7473349562933</c:v>
                </c:pt>
                <c:pt idx="384">
                  <c:v>-5890.3168060058306</c:v>
                </c:pt>
                <c:pt idx="385">
                  <c:v>13939.608178208247</c:v>
                </c:pt>
                <c:pt idx="386">
                  <c:v>-4696.5272223339489</c:v>
                </c:pt>
                <c:pt idx="387">
                  <c:v>14199.424315791104</c:v>
                </c:pt>
                <c:pt idx="388">
                  <c:v>780.11161693146278</c:v>
                </c:pt>
                <c:pt idx="389">
                  <c:v>6235.1837555283637</c:v>
                </c:pt>
                <c:pt idx="390">
                  <c:v>1800.3752197602662</c:v>
                </c:pt>
                <c:pt idx="391">
                  <c:v>-5334.7014883097108</c:v>
                </c:pt>
                <c:pt idx="392">
                  <c:v>-4333.8727882690619</c:v>
                </c:pt>
                <c:pt idx="393">
                  <c:v>-6136.3842249233858</c:v>
                </c:pt>
                <c:pt idx="394">
                  <c:v>-6461.7279872560175</c:v>
                </c:pt>
                <c:pt idx="395">
                  <c:v>2688.8511785310257</c:v>
                </c:pt>
                <c:pt idx="396">
                  <c:v>-5562.4959397325947</c:v>
                </c:pt>
                <c:pt idx="397">
                  <c:v>6698.564868126974</c:v>
                </c:pt>
                <c:pt idx="398">
                  <c:v>1470.7635741025515</c:v>
                </c:pt>
                <c:pt idx="399">
                  <c:v>-4114.2366958717648</c:v>
                </c:pt>
                <c:pt idx="400">
                  <c:v>6702.4862765253056</c:v>
                </c:pt>
                <c:pt idx="401">
                  <c:v>-3742.7134531800766</c:v>
                </c:pt>
                <c:pt idx="402">
                  <c:v>450.36111418379005</c:v>
                </c:pt>
                <c:pt idx="403">
                  <c:v>1722.8950211720512</c:v>
                </c:pt>
                <c:pt idx="404">
                  <c:v>-6283.9364249184437</c:v>
                </c:pt>
                <c:pt idx="405">
                  <c:v>-5889.6826380138809</c:v>
                </c:pt>
                <c:pt idx="406">
                  <c:v>-6364.3240221213528</c:v>
                </c:pt>
                <c:pt idx="407">
                  <c:v>-3791.7160042447213</c:v>
                </c:pt>
                <c:pt idx="408">
                  <c:v>2674.9779185003499</c:v>
                </c:pt>
                <c:pt idx="409">
                  <c:v>3194.3431818032623</c:v>
                </c:pt>
                <c:pt idx="410">
                  <c:v>-8012.4883360490894</c:v>
                </c:pt>
                <c:pt idx="411">
                  <c:v>920.25800751461793</c:v>
                </c:pt>
                <c:pt idx="412">
                  <c:v>-1310.6633071887009</c:v>
                </c:pt>
                <c:pt idx="413">
                  <c:v>-1469.5779478193726</c:v>
                </c:pt>
                <c:pt idx="414">
                  <c:v>-1420.9588739020928</c:v>
                </c:pt>
                <c:pt idx="415">
                  <c:v>-1408.4853770825621</c:v>
                </c:pt>
                <c:pt idx="416">
                  <c:v>-1354.2326697798599</c:v>
                </c:pt>
                <c:pt idx="417">
                  <c:v>-1243.4862964064932</c:v>
                </c:pt>
                <c:pt idx="418">
                  <c:v>-1410.7948671851736</c:v>
                </c:pt>
                <c:pt idx="419">
                  <c:v>-1318.8715200114293</c:v>
                </c:pt>
                <c:pt idx="420">
                  <c:v>-1492.9606475341106</c:v>
                </c:pt>
                <c:pt idx="421">
                  <c:v>-1277.1211979339078</c:v>
                </c:pt>
                <c:pt idx="422">
                  <c:v>-1557.8518556088302</c:v>
                </c:pt>
                <c:pt idx="423">
                  <c:v>-1467.6234593672489</c:v>
                </c:pt>
                <c:pt idx="424">
                  <c:v>-1199.6434988604979</c:v>
                </c:pt>
                <c:pt idx="425">
                  <c:v>-1629.572451592252</c:v>
                </c:pt>
                <c:pt idx="426">
                  <c:v>-1392.8190633532504</c:v>
                </c:pt>
                <c:pt idx="427">
                  <c:v>-1355.212736521773</c:v>
                </c:pt>
                <c:pt idx="428">
                  <c:v>-1206.8097024437193</c:v>
                </c:pt>
                <c:pt idx="429">
                  <c:v>-1409.7169086042122</c:v>
                </c:pt>
                <c:pt idx="430">
                  <c:v>-1377.918843199137</c:v>
                </c:pt>
                <c:pt idx="431">
                  <c:v>-1290.543797745624</c:v>
                </c:pt>
                <c:pt idx="432">
                  <c:v>-1357.1680682424339</c:v>
                </c:pt>
                <c:pt idx="433">
                  <c:v>-1605.5840058610247</c:v>
                </c:pt>
                <c:pt idx="434">
                  <c:v>-1532.2969027562626</c:v>
                </c:pt>
                <c:pt idx="435">
                  <c:v>-1475.5583700151665</c:v>
                </c:pt>
                <c:pt idx="436">
                  <c:v>8201.5318206987104</c:v>
                </c:pt>
                <c:pt idx="437">
                  <c:v>18417.628133162485</c:v>
                </c:pt>
                <c:pt idx="438">
                  <c:v>-1863.5253224311941</c:v>
                </c:pt>
                <c:pt idx="439">
                  <c:v>-1174.6634100061801</c:v>
                </c:pt>
                <c:pt idx="440">
                  <c:v>18696.582251966509</c:v>
                </c:pt>
                <c:pt idx="441">
                  <c:v>-1411.8413273836377</c:v>
                </c:pt>
                <c:pt idx="442">
                  <c:v>-1295.3098453462244</c:v>
                </c:pt>
                <c:pt idx="443">
                  <c:v>-1458.7910777225652</c:v>
                </c:pt>
                <c:pt idx="444">
                  <c:v>-1392.7121951846448</c:v>
                </c:pt>
                <c:pt idx="445">
                  <c:v>-1345.7607697941212</c:v>
                </c:pt>
                <c:pt idx="446">
                  <c:v>-1422.3234901401111</c:v>
                </c:pt>
                <c:pt idx="447">
                  <c:v>-1219.7156153609703</c:v>
                </c:pt>
                <c:pt idx="448">
                  <c:v>-1265.7874371696998</c:v>
                </c:pt>
                <c:pt idx="449">
                  <c:v>-1563.2878939718753</c:v>
                </c:pt>
                <c:pt idx="450">
                  <c:v>-1400.1016533872535</c:v>
                </c:pt>
                <c:pt idx="451">
                  <c:v>-1469.8789469324674</c:v>
                </c:pt>
                <c:pt idx="452">
                  <c:v>-1746.9308500413554</c:v>
                </c:pt>
                <c:pt idx="453">
                  <c:v>-1185.6821206846753</c:v>
                </c:pt>
                <c:pt idx="454">
                  <c:v>-1296.510936265433</c:v>
                </c:pt>
                <c:pt idx="455">
                  <c:v>-1810.6516028317892</c:v>
                </c:pt>
                <c:pt idx="456">
                  <c:v>-1423.0280118323117</c:v>
                </c:pt>
                <c:pt idx="457">
                  <c:v>-1706.7182714659903</c:v>
                </c:pt>
                <c:pt idx="458">
                  <c:v>-1712.8892449934292</c:v>
                </c:pt>
                <c:pt idx="459">
                  <c:v>-1315.8685939741099</c:v>
                </c:pt>
                <c:pt idx="460">
                  <c:v>-1683.1361376405916</c:v>
                </c:pt>
                <c:pt idx="461">
                  <c:v>-1735.1153776072324</c:v>
                </c:pt>
                <c:pt idx="462">
                  <c:v>-1274.735262125525</c:v>
                </c:pt>
                <c:pt idx="463">
                  <c:v>-1364.14548473992</c:v>
                </c:pt>
                <c:pt idx="464">
                  <c:v>-1187.3104234193743</c:v>
                </c:pt>
                <c:pt idx="465">
                  <c:v>-1292.3477569897132</c:v>
                </c:pt>
                <c:pt idx="466">
                  <c:v>-1929.0967826536516</c:v>
                </c:pt>
                <c:pt idx="467">
                  <c:v>-1727.9320359028798</c:v>
                </c:pt>
                <c:pt idx="468">
                  <c:v>-1367.9872478181624</c:v>
                </c:pt>
                <c:pt idx="469">
                  <c:v>-1257.3349522638491</c:v>
                </c:pt>
                <c:pt idx="470">
                  <c:v>22550.782301191932</c:v>
                </c:pt>
                <c:pt idx="471">
                  <c:v>-1129.7200525565859</c:v>
                </c:pt>
                <c:pt idx="472">
                  <c:v>-1603.2919609343189</c:v>
                </c:pt>
                <c:pt idx="473">
                  <c:v>-1624.2009857876656</c:v>
                </c:pt>
                <c:pt idx="474">
                  <c:v>-1737.8123581365489</c:v>
                </c:pt>
                <c:pt idx="475">
                  <c:v>-1862.5638017209549</c:v>
                </c:pt>
                <c:pt idx="476">
                  <c:v>14461.846300646059</c:v>
                </c:pt>
                <c:pt idx="477">
                  <c:v>-1783.5614589720662</c:v>
                </c:pt>
                <c:pt idx="478">
                  <c:v>-1668.0376151546752</c:v>
                </c:pt>
                <c:pt idx="479">
                  <c:v>-1652.5505132053349</c:v>
                </c:pt>
                <c:pt idx="480">
                  <c:v>-1188.2490168016775</c:v>
                </c:pt>
                <c:pt idx="481">
                  <c:v>-1600.6647107624563</c:v>
                </c:pt>
                <c:pt idx="482">
                  <c:v>-1791.3228101915656</c:v>
                </c:pt>
                <c:pt idx="483">
                  <c:v>-1764.2129265988351</c:v>
                </c:pt>
                <c:pt idx="484">
                  <c:v>-1428.1194342096405</c:v>
                </c:pt>
                <c:pt idx="485">
                  <c:v>-1735.9199522818963</c:v>
                </c:pt>
                <c:pt idx="486">
                  <c:v>-1264.2270710246048</c:v>
                </c:pt>
                <c:pt idx="487">
                  <c:v>-1630.8520051849309</c:v>
                </c:pt>
                <c:pt idx="488">
                  <c:v>14943.194704115223</c:v>
                </c:pt>
                <c:pt idx="489">
                  <c:v>-1171.5206762641046</c:v>
                </c:pt>
                <c:pt idx="490">
                  <c:v>-1734.691884838132</c:v>
                </c:pt>
                <c:pt idx="491">
                  <c:v>-1858.7100932330959</c:v>
                </c:pt>
                <c:pt idx="492">
                  <c:v>-1274.8721177142902</c:v>
                </c:pt>
                <c:pt idx="493">
                  <c:v>-1241.3240708221274</c:v>
                </c:pt>
                <c:pt idx="494">
                  <c:v>-1132.8281406426377</c:v>
                </c:pt>
                <c:pt idx="495">
                  <c:v>-1506.9747302680807</c:v>
                </c:pt>
                <c:pt idx="496">
                  <c:v>-1749.0489870385027</c:v>
                </c:pt>
                <c:pt idx="497">
                  <c:v>-1323.361715186722</c:v>
                </c:pt>
                <c:pt idx="498">
                  <c:v>-1152.5089879430643</c:v>
                </c:pt>
                <c:pt idx="499">
                  <c:v>-1261.8892549456868</c:v>
                </c:pt>
                <c:pt idx="500">
                  <c:v>-1835.7325566989598</c:v>
                </c:pt>
                <c:pt idx="501">
                  <c:v>-1159.1418732750026</c:v>
                </c:pt>
                <c:pt idx="502">
                  <c:v>-1334.8394407488049</c:v>
                </c:pt>
                <c:pt idx="503">
                  <c:v>-1355.7055845922623</c:v>
                </c:pt>
                <c:pt idx="504">
                  <c:v>-1129.1893400637246</c:v>
                </c:pt>
                <c:pt idx="505">
                  <c:v>15691.000474915878</c:v>
                </c:pt>
                <c:pt idx="506">
                  <c:v>-1246.2471152971539</c:v>
                </c:pt>
                <c:pt idx="507">
                  <c:v>-1161.3549018597132</c:v>
                </c:pt>
                <c:pt idx="508">
                  <c:v>-1412.1829662447708</c:v>
                </c:pt>
                <c:pt idx="509">
                  <c:v>-1159.6678195323584</c:v>
                </c:pt>
                <c:pt idx="510">
                  <c:v>12852.839472641004</c:v>
                </c:pt>
                <c:pt idx="511">
                  <c:v>10675.174706003058</c:v>
                </c:pt>
                <c:pt idx="512">
                  <c:v>-1231.9565166624952</c:v>
                </c:pt>
                <c:pt idx="513">
                  <c:v>-1635.2911572459252</c:v>
                </c:pt>
                <c:pt idx="514">
                  <c:v>-1746.7719103931922</c:v>
                </c:pt>
                <c:pt idx="515">
                  <c:v>-1636.8328365533143</c:v>
                </c:pt>
                <c:pt idx="516">
                  <c:v>-1230.7861873290749</c:v>
                </c:pt>
                <c:pt idx="517">
                  <c:v>-1240.0054297813472</c:v>
                </c:pt>
                <c:pt idx="518">
                  <c:v>-1350.8552739259908</c:v>
                </c:pt>
                <c:pt idx="519">
                  <c:v>12764.571972746842</c:v>
                </c:pt>
                <c:pt idx="520">
                  <c:v>8615.472392850761</c:v>
                </c:pt>
                <c:pt idx="521">
                  <c:v>-1860.0017459828396</c:v>
                </c:pt>
                <c:pt idx="522">
                  <c:v>-1749.8475793151447</c:v>
                </c:pt>
                <c:pt idx="523">
                  <c:v>-1913.152878208437</c:v>
                </c:pt>
                <c:pt idx="524">
                  <c:v>-1673.6235865247781</c:v>
                </c:pt>
                <c:pt idx="525">
                  <c:v>-1338.0348033772189</c:v>
                </c:pt>
                <c:pt idx="526">
                  <c:v>-1363.9407196065567</c:v>
                </c:pt>
                <c:pt idx="527">
                  <c:v>-1267.257752792575</c:v>
                </c:pt>
                <c:pt idx="528">
                  <c:v>-1277.6028152298331</c:v>
                </c:pt>
                <c:pt idx="529">
                  <c:v>-1305.5749455080968</c:v>
                </c:pt>
                <c:pt idx="530">
                  <c:v>-1481.686956539271</c:v>
                </c:pt>
                <c:pt idx="531">
                  <c:v>-1156.8804768173668</c:v>
                </c:pt>
                <c:pt idx="532">
                  <c:v>-1133.9485300107117</c:v>
                </c:pt>
                <c:pt idx="533">
                  <c:v>-1277.5896689647784</c:v>
                </c:pt>
                <c:pt idx="534">
                  <c:v>-1366.3489838131259</c:v>
                </c:pt>
                <c:pt idx="535">
                  <c:v>-1222.8008111461659</c:v>
                </c:pt>
                <c:pt idx="536">
                  <c:v>-1154.5676529945413</c:v>
                </c:pt>
                <c:pt idx="537">
                  <c:v>-1167.683156060275</c:v>
                </c:pt>
                <c:pt idx="538">
                  <c:v>-1348.2197974379746</c:v>
                </c:pt>
                <c:pt idx="539">
                  <c:v>-1053.5546545390343</c:v>
                </c:pt>
                <c:pt idx="540">
                  <c:v>-1444.6995247789757</c:v>
                </c:pt>
                <c:pt idx="541">
                  <c:v>-1108.7968155289818</c:v>
                </c:pt>
                <c:pt idx="542">
                  <c:v>-1169.6832405277737</c:v>
                </c:pt>
                <c:pt idx="543">
                  <c:v>12225.045988285199</c:v>
                </c:pt>
                <c:pt idx="544">
                  <c:v>-1138.7392395399365</c:v>
                </c:pt>
                <c:pt idx="545">
                  <c:v>-1085.9356277238294</c:v>
                </c:pt>
                <c:pt idx="546">
                  <c:v>-1173.796901414993</c:v>
                </c:pt>
                <c:pt idx="547">
                  <c:v>-1331.9900984998785</c:v>
                </c:pt>
                <c:pt idx="548">
                  <c:v>24314.757127196641</c:v>
                </c:pt>
                <c:pt idx="549">
                  <c:v>-1111.5708729110047</c:v>
                </c:pt>
                <c:pt idx="550">
                  <c:v>-1133.5366477072621</c:v>
                </c:pt>
                <c:pt idx="551">
                  <c:v>-1195.0788166726097</c:v>
                </c:pt>
                <c:pt idx="552">
                  <c:v>-1156.7859914387709</c:v>
                </c:pt>
                <c:pt idx="553">
                  <c:v>-1259.993574334705</c:v>
                </c:pt>
                <c:pt idx="554">
                  <c:v>-1135.4642093513212</c:v>
                </c:pt>
                <c:pt idx="555">
                  <c:v>-1493.7078718613666</c:v>
                </c:pt>
                <c:pt idx="556">
                  <c:v>-1068.2561788150033</c:v>
                </c:pt>
                <c:pt idx="557">
                  <c:v>-1236.3854232448848</c:v>
                </c:pt>
                <c:pt idx="558">
                  <c:v>-1096.4710363253489</c:v>
                </c:pt>
                <c:pt idx="559">
                  <c:v>-1460.5707128887143</c:v>
                </c:pt>
                <c:pt idx="560">
                  <c:v>13600.506923568315</c:v>
                </c:pt>
                <c:pt idx="561">
                  <c:v>-1344.5210542619452</c:v>
                </c:pt>
                <c:pt idx="562">
                  <c:v>-1145.220652877696</c:v>
                </c:pt>
                <c:pt idx="563">
                  <c:v>-1027.781991333748</c:v>
                </c:pt>
                <c:pt idx="564">
                  <c:v>-1348.0976927060428</c:v>
                </c:pt>
                <c:pt idx="565">
                  <c:v>-1284.3825368623948</c:v>
                </c:pt>
                <c:pt idx="566">
                  <c:v>-1182.6315424605259</c:v>
                </c:pt>
                <c:pt idx="567">
                  <c:v>-1412.0579747014199</c:v>
                </c:pt>
                <c:pt idx="568">
                  <c:v>-1201.9973372528784</c:v>
                </c:pt>
                <c:pt idx="569">
                  <c:v>-996.69324434356349</c:v>
                </c:pt>
                <c:pt idx="570">
                  <c:v>-1259.9951832868337</c:v>
                </c:pt>
                <c:pt idx="571">
                  <c:v>-1081.5106916586938</c:v>
                </c:pt>
                <c:pt idx="572">
                  <c:v>-1208.0442788162691</c:v>
                </c:pt>
                <c:pt idx="573">
                  <c:v>-1221.9865441748443</c:v>
                </c:pt>
                <c:pt idx="574">
                  <c:v>-1068.8086421267453</c:v>
                </c:pt>
                <c:pt idx="575">
                  <c:v>14097.880417373541</c:v>
                </c:pt>
                <c:pt idx="576">
                  <c:v>-1115.7492464963807</c:v>
                </c:pt>
                <c:pt idx="577">
                  <c:v>-1022.2423617669738</c:v>
                </c:pt>
                <c:pt idx="578">
                  <c:v>-1022.1153375427839</c:v>
                </c:pt>
                <c:pt idx="579">
                  <c:v>-1018.3231459386061</c:v>
                </c:pt>
                <c:pt idx="580">
                  <c:v>-1686.7042743060083</c:v>
                </c:pt>
                <c:pt idx="581">
                  <c:v>-1494.2545708146299</c:v>
                </c:pt>
                <c:pt idx="582">
                  <c:v>-1336.0485287662077</c:v>
                </c:pt>
                <c:pt idx="583">
                  <c:v>-1341.3091914590514</c:v>
                </c:pt>
                <c:pt idx="584">
                  <c:v>-1519.4543660566051</c:v>
                </c:pt>
                <c:pt idx="585">
                  <c:v>-1514.3157127564591</c:v>
                </c:pt>
                <c:pt idx="586">
                  <c:v>-1409.2800315668446</c:v>
                </c:pt>
                <c:pt idx="587">
                  <c:v>-1424.2052983100421</c:v>
                </c:pt>
                <c:pt idx="588">
                  <c:v>-1482.3895279782255</c:v>
                </c:pt>
                <c:pt idx="589">
                  <c:v>14264.012379897042</c:v>
                </c:pt>
                <c:pt idx="590">
                  <c:v>-1508.5654181407517</c:v>
                </c:pt>
                <c:pt idx="591">
                  <c:v>-1288.3171966893278</c:v>
                </c:pt>
                <c:pt idx="592">
                  <c:v>-1265.9619228028505</c:v>
                </c:pt>
                <c:pt idx="593">
                  <c:v>-1420.2081364051155</c:v>
                </c:pt>
                <c:pt idx="594">
                  <c:v>-1623.020408621227</c:v>
                </c:pt>
                <c:pt idx="595">
                  <c:v>-1299.0561482738922</c:v>
                </c:pt>
                <c:pt idx="596">
                  <c:v>-1481.8994745351929</c:v>
                </c:pt>
                <c:pt idx="597">
                  <c:v>-1524.5635417043395</c:v>
                </c:pt>
                <c:pt idx="598">
                  <c:v>5313.923800915697</c:v>
                </c:pt>
                <c:pt idx="599">
                  <c:v>-1442.117008739624</c:v>
                </c:pt>
                <c:pt idx="600">
                  <c:v>-1446.3507373175889</c:v>
                </c:pt>
                <c:pt idx="601">
                  <c:v>-1328.1532118400073</c:v>
                </c:pt>
                <c:pt idx="602">
                  <c:v>-1453.1400584266612</c:v>
                </c:pt>
                <c:pt idx="603">
                  <c:v>-1674.7623403978628</c:v>
                </c:pt>
                <c:pt idx="604">
                  <c:v>-1609.385495473598</c:v>
                </c:pt>
                <c:pt idx="605">
                  <c:v>-1319.2747629432997</c:v>
                </c:pt>
                <c:pt idx="606">
                  <c:v>-1419.9597193806858</c:v>
                </c:pt>
                <c:pt idx="607">
                  <c:v>-1497.8637112446177</c:v>
                </c:pt>
                <c:pt idx="608">
                  <c:v>21881.331684342254</c:v>
                </c:pt>
                <c:pt idx="609">
                  <c:v>-1486.1808847959037</c:v>
                </c:pt>
                <c:pt idx="610">
                  <c:v>-1803.8807860084398</c:v>
                </c:pt>
                <c:pt idx="611">
                  <c:v>-1606.217006848683</c:v>
                </c:pt>
                <c:pt idx="612">
                  <c:v>-1447.1905934261058</c:v>
                </c:pt>
                <c:pt idx="613">
                  <c:v>-1315.566204800074</c:v>
                </c:pt>
                <c:pt idx="614">
                  <c:v>-2447.6546442740273</c:v>
                </c:pt>
                <c:pt idx="615">
                  <c:v>-1896.4062730892456</c:v>
                </c:pt>
                <c:pt idx="616">
                  <c:v>-2057.2125465313093</c:v>
                </c:pt>
                <c:pt idx="617">
                  <c:v>-1633.5083971498916</c:v>
                </c:pt>
                <c:pt idx="618">
                  <c:v>-1459.1081250351781</c:v>
                </c:pt>
                <c:pt idx="619">
                  <c:v>-1593.1752160626274</c:v>
                </c:pt>
                <c:pt idx="620">
                  <c:v>12211.52531234826</c:v>
                </c:pt>
                <c:pt idx="621">
                  <c:v>-1369.7136566528043</c:v>
                </c:pt>
                <c:pt idx="622">
                  <c:v>-1675.4505041948532</c:v>
                </c:pt>
                <c:pt idx="623">
                  <c:v>-1263.1583216250128</c:v>
                </c:pt>
                <c:pt idx="624">
                  <c:v>-1625.254982263586</c:v>
                </c:pt>
                <c:pt idx="625">
                  <c:v>-1738.3672169433885</c:v>
                </c:pt>
                <c:pt idx="626">
                  <c:v>-1322.2359065031787</c:v>
                </c:pt>
                <c:pt idx="627">
                  <c:v>-1428.3328216009349</c:v>
                </c:pt>
                <c:pt idx="628">
                  <c:v>-1887.6999838901465</c:v>
                </c:pt>
                <c:pt idx="629">
                  <c:v>-1300.5362828570815</c:v>
                </c:pt>
                <c:pt idx="630">
                  <c:v>-2064.9331976947306</c:v>
                </c:pt>
                <c:pt idx="631">
                  <c:v>-1433.696211851282</c:v>
                </c:pt>
                <c:pt idx="632">
                  <c:v>-1476.3634024475432</c:v>
                </c:pt>
                <c:pt idx="633">
                  <c:v>13460.638405835838</c:v>
                </c:pt>
                <c:pt idx="634">
                  <c:v>-1534.5416056089853</c:v>
                </c:pt>
                <c:pt idx="635">
                  <c:v>8667.1998095513427</c:v>
                </c:pt>
                <c:pt idx="636">
                  <c:v>-1267.0590130207929</c:v>
                </c:pt>
                <c:pt idx="637">
                  <c:v>-1940.2255996832955</c:v>
                </c:pt>
                <c:pt idx="638">
                  <c:v>-1379.4160913538981</c:v>
                </c:pt>
                <c:pt idx="639">
                  <c:v>-1443.0733119198003</c:v>
                </c:pt>
                <c:pt idx="640">
                  <c:v>18933.794798277318</c:v>
                </c:pt>
                <c:pt idx="641">
                  <c:v>-2023.3902069459346</c:v>
                </c:pt>
                <c:pt idx="642">
                  <c:v>-1373.4897188076611</c:v>
                </c:pt>
                <c:pt idx="643">
                  <c:v>-1356.240676634874</c:v>
                </c:pt>
                <c:pt idx="644">
                  <c:v>-2196.4318774638559</c:v>
                </c:pt>
                <c:pt idx="645">
                  <c:v>-1630.5031089096683</c:v>
                </c:pt>
                <c:pt idx="646">
                  <c:v>-1367.1643786884542</c:v>
                </c:pt>
                <c:pt idx="647">
                  <c:v>18816.606811867139</c:v>
                </c:pt>
                <c:pt idx="648">
                  <c:v>-1282.9672527709408</c:v>
                </c:pt>
                <c:pt idx="649">
                  <c:v>-1685.2616590048956</c:v>
                </c:pt>
                <c:pt idx="650">
                  <c:v>-1559.0963616193749</c:v>
                </c:pt>
                <c:pt idx="651">
                  <c:v>-1756.4175512389315</c:v>
                </c:pt>
                <c:pt idx="652">
                  <c:v>-1374.028546789229</c:v>
                </c:pt>
                <c:pt idx="653">
                  <c:v>-2059.7514817502761</c:v>
                </c:pt>
                <c:pt idx="654">
                  <c:v>-1282.1525830847886</c:v>
                </c:pt>
                <c:pt idx="655">
                  <c:v>-1539.9638846138068</c:v>
                </c:pt>
                <c:pt idx="656">
                  <c:v>20668.449649505419</c:v>
                </c:pt>
                <c:pt idx="657">
                  <c:v>-1922.2264994764801</c:v>
                </c:pt>
                <c:pt idx="658">
                  <c:v>10180.753163611345</c:v>
                </c:pt>
                <c:pt idx="659">
                  <c:v>-1397.2355430804746</c:v>
                </c:pt>
                <c:pt idx="660">
                  <c:v>-1327.8863272055296</c:v>
                </c:pt>
                <c:pt idx="661">
                  <c:v>-1588.3613018604119</c:v>
                </c:pt>
                <c:pt idx="662">
                  <c:v>-1794.4351920460704</c:v>
                </c:pt>
                <c:pt idx="663">
                  <c:v>-1741.3285440756863</c:v>
                </c:pt>
                <c:pt idx="664">
                  <c:v>15461.220787175038</c:v>
                </c:pt>
                <c:pt idx="665">
                  <c:v>-1508.8211338250221</c:v>
                </c:pt>
                <c:pt idx="666">
                  <c:v>-1590.5673268985465</c:v>
                </c:pt>
                <c:pt idx="667">
                  <c:v>-1868.1292051892979</c:v>
                </c:pt>
                <c:pt idx="668">
                  <c:v>-2281.997260586023</c:v>
                </c:pt>
                <c:pt idx="669">
                  <c:v>-1870.5852567850761</c:v>
                </c:pt>
                <c:pt idx="670">
                  <c:v>-1404.3750533016537</c:v>
                </c:pt>
                <c:pt idx="671">
                  <c:v>-1536.1599170688332</c:v>
                </c:pt>
                <c:pt idx="672">
                  <c:v>-1389.778628515548</c:v>
                </c:pt>
                <c:pt idx="673">
                  <c:v>-1216.6969204377574</c:v>
                </c:pt>
                <c:pt idx="674">
                  <c:v>-1272.8041015982526</c:v>
                </c:pt>
                <c:pt idx="675">
                  <c:v>-1575.9054851146266</c:v>
                </c:pt>
                <c:pt idx="676">
                  <c:v>-1612.6057450618264</c:v>
                </c:pt>
                <c:pt idx="677">
                  <c:v>-2128.5397852249571</c:v>
                </c:pt>
                <c:pt idx="678">
                  <c:v>13308.016710674112</c:v>
                </c:pt>
                <c:pt idx="679">
                  <c:v>-1294.8914263170354</c:v>
                </c:pt>
                <c:pt idx="680">
                  <c:v>22026.920907323958</c:v>
                </c:pt>
                <c:pt idx="681">
                  <c:v>-1566.7348587354891</c:v>
                </c:pt>
                <c:pt idx="682">
                  <c:v>14299.769927345606</c:v>
                </c:pt>
                <c:pt idx="683">
                  <c:v>-1917.8557022414179</c:v>
                </c:pt>
                <c:pt idx="684">
                  <c:v>-1532.5064754612376</c:v>
                </c:pt>
                <c:pt idx="685">
                  <c:v>20552.021969677182</c:v>
                </c:pt>
                <c:pt idx="686">
                  <c:v>-1206.2047618745637</c:v>
                </c:pt>
                <c:pt idx="687">
                  <c:v>-1967.7269609279065</c:v>
                </c:pt>
                <c:pt idx="688">
                  <c:v>-1724.1521093708689</c:v>
                </c:pt>
                <c:pt idx="689">
                  <c:v>-1494.0277818395134</c:v>
                </c:pt>
                <c:pt idx="690">
                  <c:v>-1380.1946779272976</c:v>
                </c:pt>
                <c:pt idx="691">
                  <c:v>-1172.1149735979106</c:v>
                </c:pt>
                <c:pt idx="692">
                  <c:v>-1381.6925408024463</c:v>
                </c:pt>
                <c:pt idx="693">
                  <c:v>-1642.6104617934816</c:v>
                </c:pt>
                <c:pt idx="694">
                  <c:v>-1452.1051776980548</c:v>
                </c:pt>
                <c:pt idx="695">
                  <c:v>16035.584233697969</c:v>
                </c:pt>
                <c:pt idx="696">
                  <c:v>-1351.419236900977</c:v>
                </c:pt>
                <c:pt idx="697">
                  <c:v>-1198.0411780817694</c:v>
                </c:pt>
                <c:pt idx="698">
                  <c:v>-1256.6855210669601</c:v>
                </c:pt>
                <c:pt idx="699">
                  <c:v>-1954.9816323988689</c:v>
                </c:pt>
                <c:pt idx="700">
                  <c:v>-1723.9269751135907</c:v>
                </c:pt>
                <c:pt idx="701">
                  <c:v>-1489.0429727469118</c:v>
                </c:pt>
                <c:pt idx="702">
                  <c:v>848.44442986329523</c:v>
                </c:pt>
                <c:pt idx="703">
                  <c:v>5270.5972912218749</c:v>
                </c:pt>
                <c:pt idx="704">
                  <c:v>5564.7648617606828</c:v>
                </c:pt>
                <c:pt idx="705">
                  <c:v>-2944.3624879777162</c:v>
                </c:pt>
                <c:pt idx="706">
                  <c:v>-342.81315768708009</c:v>
                </c:pt>
                <c:pt idx="707">
                  <c:v>4689.6814697116715</c:v>
                </c:pt>
                <c:pt idx="708">
                  <c:v>3134.1194013712156</c:v>
                </c:pt>
                <c:pt idx="709">
                  <c:v>3045.3693788061501</c:v>
                </c:pt>
                <c:pt idx="710">
                  <c:v>-8396.6293582693761</c:v>
                </c:pt>
                <c:pt idx="711">
                  <c:v>698.56607634950342</c:v>
                </c:pt>
                <c:pt idx="712">
                  <c:v>4147.7360097973979</c:v>
                </c:pt>
                <c:pt idx="713">
                  <c:v>-3659.6960073483497</c:v>
                </c:pt>
                <c:pt idx="714">
                  <c:v>-672.55075655041583</c:v>
                </c:pt>
                <c:pt idx="715">
                  <c:v>-3333.1890125366554</c:v>
                </c:pt>
                <c:pt idx="716">
                  <c:v>-3056.8170563961648</c:v>
                </c:pt>
                <c:pt idx="717">
                  <c:v>-656.50998703953519</c:v>
                </c:pt>
                <c:pt idx="718">
                  <c:v>4258.9090551123372</c:v>
                </c:pt>
                <c:pt idx="719">
                  <c:v>1949.3481850873213</c:v>
                </c:pt>
                <c:pt idx="720">
                  <c:v>8281.6545443167488</c:v>
                </c:pt>
                <c:pt idx="721">
                  <c:v>5528.4477750070728</c:v>
                </c:pt>
                <c:pt idx="722">
                  <c:v>-1542.7795951091757</c:v>
                </c:pt>
                <c:pt idx="723">
                  <c:v>-5535.8850850720919</c:v>
                </c:pt>
                <c:pt idx="724">
                  <c:v>7075.5077024965722</c:v>
                </c:pt>
                <c:pt idx="725">
                  <c:v>3833.401647208284</c:v>
                </c:pt>
                <c:pt idx="726">
                  <c:v>-4559.3357383854891</c:v>
                </c:pt>
                <c:pt idx="727">
                  <c:v>3825.4522962130213</c:v>
                </c:pt>
                <c:pt idx="728">
                  <c:v>176.94169674486329</c:v>
                </c:pt>
                <c:pt idx="729">
                  <c:v>-5596.8252465937403</c:v>
                </c:pt>
                <c:pt idx="730">
                  <c:v>-2535.3984877182156</c:v>
                </c:pt>
                <c:pt idx="731">
                  <c:v>1999.0521971167473</c:v>
                </c:pt>
                <c:pt idx="732">
                  <c:v>-8348.0796668497787</c:v>
                </c:pt>
                <c:pt idx="733">
                  <c:v>-6782.5699150962064</c:v>
                </c:pt>
                <c:pt idx="734">
                  <c:v>6542.6462899481412</c:v>
                </c:pt>
                <c:pt idx="735">
                  <c:v>-5326.8409724085068</c:v>
                </c:pt>
                <c:pt idx="736">
                  <c:v>-5103.9764211482761</c:v>
                </c:pt>
                <c:pt idx="737">
                  <c:v>2526.6133761955571</c:v>
                </c:pt>
                <c:pt idx="738">
                  <c:v>1288.0675216450982</c:v>
                </c:pt>
                <c:pt idx="739">
                  <c:v>-3031.4991295560467</c:v>
                </c:pt>
                <c:pt idx="740">
                  <c:v>2732.8543856911856</c:v>
                </c:pt>
                <c:pt idx="741">
                  <c:v>3052.7967400969901</c:v>
                </c:pt>
                <c:pt idx="742">
                  <c:v>5516.8717558786884</c:v>
                </c:pt>
                <c:pt idx="743">
                  <c:v>-2071.4896770408595</c:v>
                </c:pt>
                <c:pt idx="744">
                  <c:v>5844.6079762192821</c:v>
                </c:pt>
                <c:pt idx="745">
                  <c:v>-601.1070901869316</c:v>
                </c:pt>
                <c:pt idx="746">
                  <c:v>-7821.2070483395764</c:v>
                </c:pt>
                <c:pt idx="747">
                  <c:v>-3883.345165832161</c:v>
                </c:pt>
                <c:pt idx="748">
                  <c:v>-6176.8619173132465</c:v>
                </c:pt>
                <c:pt idx="749">
                  <c:v>5774.3970824573116</c:v>
                </c:pt>
                <c:pt idx="750">
                  <c:v>-7678.3489098067657</c:v>
                </c:pt>
                <c:pt idx="751">
                  <c:v>-1160.5025383027896</c:v>
                </c:pt>
                <c:pt idx="752">
                  <c:v>-3724.5158743654247</c:v>
                </c:pt>
                <c:pt idx="753">
                  <c:v>-23.876106127841922</c:v>
                </c:pt>
                <c:pt idx="754">
                  <c:v>4563.9121067910819</c:v>
                </c:pt>
                <c:pt idx="755">
                  <c:v>1010.8300675588398</c:v>
                </c:pt>
                <c:pt idx="756">
                  <c:v>-5610.7852100355958</c:v>
                </c:pt>
                <c:pt idx="757">
                  <c:v>5946.6720155556468</c:v>
                </c:pt>
                <c:pt idx="758">
                  <c:v>-1485.4649648032255</c:v>
                </c:pt>
                <c:pt idx="759">
                  <c:v>-1554.9237900885819</c:v>
                </c:pt>
                <c:pt idx="760">
                  <c:v>13710.138137218277</c:v>
                </c:pt>
                <c:pt idx="761">
                  <c:v>-1652.9657196268527</c:v>
                </c:pt>
                <c:pt idx="762">
                  <c:v>7618.6125409773758</c:v>
                </c:pt>
                <c:pt idx="763">
                  <c:v>-1555.8484758825871</c:v>
                </c:pt>
                <c:pt idx="764">
                  <c:v>-1402.6784115864739</c:v>
                </c:pt>
                <c:pt idx="765">
                  <c:v>-1459.9825413429899</c:v>
                </c:pt>
                <c:pt idx="766">
                  <c:v>-1495.2290463927948</c:v>
                </c:pt>
                <c:pt idx="767">
                  <c:v>-1768.5175162983669</c:v>
                </c:pt>
                <c:pt idx="768">
                  <c:v>-1456.89783569881</c:v>
                </c:pt>
                <c:pt idx="769">
                  <c:v>-1594.7864206363156</c:v>
                </c:pt>
                <c:pt idx="770">
                  <c:v>-1343.76616372428</c:v>
                </c:pt>
                <c:pt idx="771">
                  <c:v>-1376.350639166877</c:v>
                </c:pt>
                <c:pt idx="772">
                  <c:v>-1431.3611964046449</c:v>
                </c:pt>
                <c:pt idx="773">
                  <c:v>-1666.5202515705005</c:v>
                </c:pt>
                <c:pt idx="774">
                  <c:v>-1893.7667305463092</c:v>
                </c:pt>
                <c:pt idx="775">
                  <c:v>-1651.5775730169689</c:v>
                </c:pt>
                <c:pt idx="776">
                  <c:v>-1898.3643524597774</c:v>
                </c:pt>
                <c:pt idx="777">
                  <c:v>-1602.7369590097169</c:v>
                </c:pt>
                <c:pt idx="778">
                  <c:v>-1638.2125021974334</c:v>
                </c:pt>
                <c:pt idx="779">
                  <c:v>-1980.5832713198397</c:v>
                </c:pt>
                <c:pt idx="780">
                  <c:v>-1689.6504252127925</c:v>
                </c:pt>
                <c:pt idx="781">
                  <c:v>-2219.4163780112794</c:v>
                </c:pt>
                <c:pt idx="782">
                  <c:v>-1777.4831164307152</c:v>
                </c:pt>
                <c:pt idx="783">
                  <c:v>-1708.1211040613007</c:v>
                </c:pt>
                <c:pt idx="784">
                  <c:v>-1531.8235096031167</c:v>
                </c:pt>
                <c:pt idx="785">
                  <c:v>-2101.1704172148475</c:v>
                </c:pt>
                <c:pt idx="786">
                  <c:v>-1646.999334839878</c:v>
                </c:pt>
                <c:pt idx="787">
                  <c:v>-1943.9315374142261</c:v>
                </c:pt>
                <c:pt idx="788">
                  <c:v>-2174.9692404276811</c:v>
                </c:pt>
                <c:pt idx="789">
                  <c:v>-2387.2786785617923</c:v>
                </c:pt>
                <c:pt idx="790">
                  <c:v>-1921.2337134515838</c:v>
                </c:pt>
                <c:pt idx="791">
                  <c:v>-1928.2305248529265</c:v>
                </c:pt>
                <c:pt idx="792">
                  <c:v>-1602.7882519674204</c:v>
                </c:pt>
                <c:pt idx="793">
                  <c:v>-1546.9062937499111</c:v>
                </c:pt>
                <c:pt idx="794">
                  <c:v>11818.066392552457</c:v>
                </c:pt>
                <c:pt idx="795">
                  <c:v>-1472.5014855815707</c:v>
                </c:pt>
                <c:pt idx="796">
                  <c:v>-1849.3248476271456</c:v>
                </c:pt>
                <c:pt idx="797">
                  <c:v>-1553.1241370726675</c:v>
                </c:pt>
                <c:pt idx="798">
                  <c:v>-1701.8365000948115</c:v>
                </c:pt>
                <c:pt idx="799">
                  <c:v>-1955.1118292872243</c:v>
                </c:pt>
                <c:pt idx="800">
                  <c:v>-1996.2245829604499</c:v>
                </c:pt>
                <c:pt idx="801">
                  <c:v>-1936.549685612692</c:v>
                </c:pt>
                <c:pt idx="802">
                  <c:v>-1516.5597872374856</c:v>
                </c:pt>
                <c:pt idx="803">
                  <c:v>-1841.1925740846154</c:v>
                </c:pt>
                <c:pt idx="804">
                  <c:v>-1843.9266229507703</c:v>
                </c:pt>
                <c:pt idx="805">
                  <c:v>-1788.3510001697891</c:v>
                </c:pt>
                <c:pt idx="806">
                  <c:v>-1798.442543593846</c:v>
                </c:pt>
                <c:pt idx="807">
                  <c:v>-2120.0723174944978</c:v>
                </c:pt>
                <c:pt idx="808">
                  <c:v>-2140.8133561448522</c:v>
                </c:pt>
                <c:pt idx="809">
                  <c:v>-1774.1333020654165</c:v>
                </c:pt>
                <c:pt idx="810">
                  <c:v>-2144.0168739240689</c:v>
                </c:pt>
                <c:pt idx="811">
                  <c:v>-2196.4175495473473</c:v>
                </c:pt>
                <c:pt idx="812">
                  <c:v>-1544.3236664957267</c:v>
                </c:pt>
                <c:pt idx="813">
                  <c:v>-1751.3635684094938</c:v>
                </c:pt>
                <c:pt idx="814">
                  <c:v>-1467.1904166281602</c:v>
                </c:pt>
                <c:pt idx="815">
                  <c:v>-1796.8448491881818</c:v>
                </c:pt>
                <c:pt idx="816">
                  <c:v>-1658.8508493550944</c:v>
                </c:pt>
                <c:pt idx="817">
                  <c:v>-1593.4126947515597</c:v>
                </c:pt>
                <c:pt idx="818">
                  <c:v>-1576.9824390181257</c:v>
                </c:pt>
                <c:pt idx="819">
                  <c:v>12883.837043630407</c:v>
                </c:pt>
                <c:pt idx="820">
                  <c:v>-1529.344100939692</c:v>
                </c:pt>
                <c:pt idx="821">
                  <c:v>16031.236332410212</c:v>
                </c:pt>
                <c:pt idx="822">
                  <c:v>-1404.7256633964043</c:v>
                </c:pt>
                <c:pt idx="823">
                  <c:v>-1477.9731890778003</c:v>
                </c:pt>
                <c:pt idx="824">
                  <c:v>-1637.337363169594</c:v>
                </c:pt>
                <c:pt idx="825">
                  <c:v>-1730.8631799757586</c:v>
                </c:pt>
                <c:pt idx="826">
                  <c:v>-2321.8702016272628</c:v>
                </c:pt>
                <c:pt idx="827">
                  <c:v>-2059.2288369314829</c:v>
                </c:pt>
                <c:pt idx="828">
                  <c:v>-1679.0467577354348</c:v>
                </c:pt>
                <c:pt idx="829">
                  <c:v>16500.437733979659</c:v>
                </c:pt>
                <c:pt idx="830">
                  <c:v>-1684.7664433118462</c:v>
                </c:pt>
                <c:pt idx="831">
                  <c:v>-4078.4767604230365</c:v>
                </c:pt>
                <c:pt idx="832">
                  <c:v>-1894.8826385717148</c:v>
                </c:pt>
                <c:pt idx="833">
                  <c:v>2836.9672176176318</c:v>
                </c:pt>
                <c:pt idx="834">
                  <c:v>-1559.2849933994348</c:v>
                </c:pt>
                <c:pt idx="835">
                  <c:v>-2311.13557367045</c:v>
                </c:pt>
                <c:pt idx="836">
                  <c:v>9831.1185848706846</c:v>
                </c:pt>
                <c:pt idx="837">
                  <c:v>-1694.1942772948187</c:v>
                </c:pt>
                <c:pt idx="838">
                  <c:v>-1881.0811671753572</c:v>
                </c:pt>
                <c:pt idx="839">
                  <c:v>-1608.8394201238962</c:v>
                </c:pt>
                <c:pt idx="840">
                  <c:v>-1690.0247109659558</c:v>
                </c:pt>
                <c:pt idx="841">
                  <c:v>-1775.0626434652713</c:v>
                </c:pt>
                <c:pt idx="842">
                  <c:v>-2614.2035108453038</c:v>
                </c:pt>
                <c:pt idx="843">
                  <c:v>19381.040352097258</c:v>
                </c:pt>
                <c:pt idx="844">
                  <c:v>-1768.4955948231654</c:v>
                </c:pt>
                <c:pt idx="845">
                  <c:v>-2683.8654829379902</c:v>
                </c:pt>
                <c:pt idx="846">
                  <c:v>-2220.9886759325527</c:v>
                </c:pt>
                <c:pt idx="847">
                  <c:v>-1792.8004129616147</c:v>
                </c:pt>
                <c:pt idx="848">
                  <c:v>-1653.0945053243322</c:v>
                </c:pt>
                <c:pt idx="849">
                  <c:v>3735.2893133298221</c:v>
                </c:pt>
                <c:pt idx="850">
                  <c:v>-6324.7787173330653</c:v>
                </c:pt>
                <c:pt idx="851">
                  <c:v>10176.117516652379</c:v>
                </c:pt>
                <c:pt idx="852">
                  <c:v>-1511.4427869478377</c:v>
                </c:pt>
                <c:pt idx="853">
                  <c:v>-923.2924966109158</c:v>
                </c:pt>
                <c:pt idx="854">
                  <c:v>-495.41299680382508</c:v>
                </c:pt>
                <c:pt idx="855">
                  <c:v>13947.175319909549</c:v>
                </c:pt>
                <c:pt idx="856">
                  <c:v>-1878.1701300008681</c:v>
                </c:pt>
                <c:pt idx="857">
                  <c:v>-694.14717431275858</c:v>
                </c:pt>
                <c:pt idx="858">
                  <c:v>-1363.3651750258905</c:v>
                </c:pt>
                <c:pt idx="859">
                  <c:v>-1480.9337848622099</c:v>
                </c:pt>
                <c:pt idx="860">
                  <c:v>19919.340843948492</c:v>
                </c:pt>
                <c:pt idx="861">
                  <c:v>-1220.8145680684647</c:v>
                </c:pt>
                <c:pt idx="862">
                  <c:v>-2025.8160683082988</c:v>
                </c:pt>
                <c:pt idx="863">
                  <c:v>-2168.115612338725</c:v>
                </c:pt>
                <c:pt idx="864">
                  <c:v>-1334.120059863656</c:v>
                </c:pt>
                <c:pt idx="865">
                  <c:v>59.05086758302059</c:v>
                </c:pt>
                <c:pt idx="866">
                  <c:v>-1480.3397193312258</c:v>
                </c:pt>
                <c:pt idx="867">
                  <c:v>-1645.5017075500436</c:v>
                </c:pt>
                <c:pt idx="868">
                  <c:v>-2720.5291768741263</c:v>
                </c:pt>
                <c:pt idx="869">
                  <c:v>2771.6218583865593</c:v>
                </c:pt>
                <c:pt idx="870">
                  <c:v>-1712.9084294583304</c:v>
                </c:pt>
                <c:pt idx="871">
                  <c:v>-1086.8719994270814</c:v>
                </c:pt>
                <c:pt idx="872">
                  <c:v>-1158.8907829938653</c:v>
                </c:pt>
                <c:pt idx="873">
                  <c:v>-1267.833835161885</c:v>
                </c:pt>
                <c:pt idx="874">
                  <c:v>-3406.6803157611612</c:v>
                </c:pt>
                <c:pt idx="875">
                  <c:v>-1704.754880544624</c:v>
                </c:pt>
                <c:pt idx="876">
                  <c:v>-1219.1244074986171</c:v>
                </c:pt>
                <c:pt idx="877">
                  <c:v>-1234.2911116985397</c:v>
                </c:pt>
                <c:pt idx="878">
                  <c:v>1571.4516048733676</c:v>
                </c:pt>
                <c:pt idx="879">
                  <c:v>-1920.3236987815008</c:v>
                </c:pt>
                <c:pt idx="880">
                  <c:v>-1533.8995819798602</c:v>
                </c:pt>
                <c:pt idx="881">
                  <c:v>-1299.8720579391988</c:v>
                </c:pt>
                <c:pt idx="882">
                  <c:v>17066.767246625201</c:v>
                </c:pt>
                <c:pt idx="883">
                  <c:v>-1540.0642662936671</c:v>
                </c:pt>
                <c:pt idx="884">
                  <c:v>-1645.8955993709296</c:v>
                </c:pt>
                <c:pt idx="885">
                  <c:v>-1479.36999536447</c:v>
                </c:pt>
                <c:pt idx="886">
                  <c:v>-1223.7957545158624</c:v>
                </c:pt>
                <c:pt idx="887">
                  <c:v>-664.73161101279402</c:v>
                </c:pt>
                <c:pt idx="888">
                  <c:v>-1400.9890228593013</c:v>
                </c:pt>
                <c:pt idx="889">
                  <c:v>-1420.1574978469125</c:v>
                </c:pt>
                <c:pt idx="890">
                  <c:v>11899.600498701553</c:v>
                </c:pt>
                <c:pt idx="891">
                  <c:v>-2201.2987103998721</c:v>
                </c:pt>
                <c:pt idx="892">
                  <c:v>-1131.6108878472423</c:v>
                </c:pt>
                <c:pt idx="893">
                  <c:v>-409.86232222950821</c:v>
                </c:pt>
                <c:pt idx="894">
                  <c:v>-2036.6236957021401</c:v>
                </c:pt>
                <c:pt idx="895">
                  <c:v>-1210.3716650364604</c:v>
                </c:pt>
                <c:pt idx="896">
                  <c:v>-1721.0577639402745</c:v>
                </c:pt>
                <c:pt idx="897">
                  <c:v>-1736.5491504450001</c:v>
                </c:pt>
                <c:pt idx="898">
                  <c:v>-2015.2487914865469</c:v>
                </c:pt>
                <c:pt idx="899">
                  <c:v>8966.7462472985262</c:v>
                </c:pt>
                <c:pt idx="900">
                  <c:v>-1461.1398728365275</c:v>
                </c:pt>
                <c:pt idx="901">
                  <c:v>-1254.662543051556</c:v>
                </c:pt>
                <c:pt idx="902">
                  <c:v>16472.886445255892</c:v>
                </c:pt>
                <c:pt idx="903">
                  <c:v>-1243.6731710736094</c:v>
                </c:pt>
                <c:pt idx="904">
                  <c:v>-1307.497097193942</c:v>
                </c:pt>
                <c:pt idx="905">
                  <c:v>-1337.6637324864241</c:v>
                </c:pt>
                <c:pt idx="906">
                  <c:v>-106.52817836742543</c:v>
                </c:pt>
                <c:pt idx="907">
                  <c:v>-2198.6814128716615</c:v>
                </c:pt>
                <c:pt idx="908">
                  <c:v>-1108.9630843276773</c:v>
                </c:pt>
                <c:pt idx="909">
                  <c:v>-1721.2524898383181</c:v>
                </c:pt>
                <c:pt idx="910">
                  <c:v>-2016.7386664554278</c:v>
                </c:pt>
                <c:pt idx="911">
                  <c:v>-1439.1871959352875</c:v>
                </c:pt>
                <c:pt idx="912">
                  <c:v>-2399.4187292783972</c:v>
                </c:pt>
                <c:pt idx="913">
                  <c:v>-2012.2866325711893</c:v>
                </c:pt>
                <c:pt idx="914">
                  <c:v>-1426.4494897224095</c:v>
                </c:pt>
                <c:pt idx="915">
                  <c:v>-1125.6019475652229</c:v>
                </c:pt>
                <c:pt idx="916">
                  <c:v>-1884.6926624742709</c:v>
                </c:pt>
                <c:pt idx="917">
                  <c:v>-1627.2302280127451</c:v>
                </c:pt>
                <c:pt idx="918">
                  <c:v>-1911.824267927117</c:v>
                </c:pt>
                <c:pt idx="919">
                  <c:v>-2358.416395646309</c:v>
                </c:pt>
                <c:pt idx="920">
                  <c:v>-1765.7334082394818</c:v>
                </c:pt>
                <c:pt idx="921">
                  <c:v>1612.0764109615011</c:v>
                </c:pt>
                <c:pt idx="922">
                  <c:v>-1789.9561871684386</c:v>
                </c:pt>
                <c:pt idx="923">
                  <c:v>-1297.0681102322706</c:v>
                </c:pt>
                <c:pt idx="924">
                  <c:v>-1918.0276086089543</c:v>
                </c:pt>
                <c:pt idx="925">
                  <c:v>-2629.008992793435</c:v>
                </c:pt>
                <c:pt idx="926">
                  <c:v>-2020.7316278386415</c:v>
                </c:pt>
                <c:pt idx="927">
                  <c:v>-924.36760947525545</c:v>
                </c:pt>
                <c:pt idx="928">
                  <c:v>-1536.8089047022404</c:v>
                </c:pt>
                <c:pt idx="929">
                  <c:v>17366.473931808097</c:v>
                </c:pt>
                <c:pt idx="930">
                  <c:v>2302.9049128961269</c:v>
                </c:pt>
                <c:pt idx="931">
                  <c:v>-1393.8418061085699</c:v>
                </c:pt>
                <c:pt idx="932">
                  <c:v>-1448.179625347595</c:v>
                </c:pt>
                <c:pt idx="933">
                  <c:v>-1539.1391006819408</c:v>
                </c:pt>
                <c:pt idx="934">
                  <c:v>-1386.3138023966458</c:v>
                </c:pt>
                <c:pt idx="935">
                  <c:v>-1154.5792757087302</c:v>
                </c:pt>
                <c:pt idx="936">
                  <c:v>-1202.9084494301405</c:v>
                </c:pt>
                <c:pt idx="937">
                  <c:v>-1702.1861013594162</c:v>
                </c:pt>
                <c:pt idx="938">
                  <c:v>-1687.21749303457</c:v>
                </c:pt>
                <c:pt idx="939">
                  <c:v>-2038.1614372726344</c:v>
                </c:pt>
                <c:pt idx="940">
                  <c:v>8816.4787313259767</c:v>
                </c:pt>
                <c:pt idx="941">
                  <c:v>-1526.2064181933183</c:v>
                </c:pt>
                <c:pt idx="942">
                  <c:v>-1717.2595284551062</c:v>
                </c:pt>
                <c:pt idx="943">
                  <c:v>4681.9791013326576</c:v>
                </c:pt>
                <c:pt idx="944">
                  <c:v>-1349.1700480015925</c:v>
                </c:pt>
                <c:pt idx="945">
                  <c:v>-1577.6682514030808</c:v>
                </c:pt>
                <c:pt idx="946">
                  <c:v>-1910.6531778771987</c:v>
                </c:pt>
                <c:pt idx="947">
                  <c:v>-1456.0763790842509</c:v>
                </c:pt>
                <c:pt idx="948">
                  <c:v>-2817.8519095170159</c:v>
                </c:pt>
                <c:pt idx="949">
                  <c:v>-1879.0594508428258</c:v>
                </c:pt>
                <c:pt idx="950">
                  <c:v>16167.519670321337</c:v>
                </c:pt>
                <c:pt idx="951">
                  <c:v>-1102.5015770437603</c:v>
                </c:pt>
                <c:pt idx="952">
                  <c:v>-2365.2480306051075</c:v>
                </c:pt>
                <c:pt idx="953">
                  <c:v>-1705.8665751756962</c:v>
                </c:pt>
                <c:pt idx="954">
                  <c:v>-978.3082677581051</c:v>
                </c:pt>
                <c:pt idx="955">
                  <c:v>21428.410624862176</c:v>
                </c:pt>
                <c:pt idx="956">
                  <c:v>-1918.9885961945292</c:v>
                </c:pt>
                <c:pt idx="957">
                  <c:v>-1363.4724704907189</c:v>
                </c:pt>
                <c:pt idx="958">
                  <c:v>-1012.9389061056172</c:v>
                </c:pt>
                <c:pt idx="959">
                  <c:v>-672.1871612981522</c:v>
                </c:pt>
                <c:pt idx="960">
                  <c:v>-1047.1733609584098</c:v>
                </c:pt>
                <c:pt idx="961">
                  <c:v>1776.4361559644822</c:v>
                </c:pt>
                <c:pt idx="962">
                  <c:v>-796.77392518749002</c:v>
                </c:pt>
                <c:pt idx="963">
                  <c:v>-1244.0658983318367</c:v>
                </c:pt>
                <c:pt idx="964">
                  <c:v>16525.069195629174</c:v>
                </c:pt>
                <c:pt idx="965">
                  <c:v>8584.9932079936043</c:v>
                </c:pt>
                <c:pt idx="966">
                  <c:v>-1303.7007182327652</c:v>
                </c:pt>
                <c:pt idx="967">
                  <c:v>-1143.5353037706891</c:v>
                </c:pt>
                <c:pt idx="968">
                  <c:v>16820.080517549359</c:v>
                </c:pt>
                <c:pt idx="969">
                  <c:v>-1724.8783469795926</c:v>
                </c:pt>
                <c:pt idx="970">
                  <c:v>-1797.5835101521716</c:v>
                </c:pt>
                <c:pt idx="971">
                  <c:v>-1124.666694626284</c:v>
                </c:pt>
                <c:pt idx="972">
                  <c:v>2049.3559359925348</c:v>
                </c:pt>
                <c:pt idx="973">
                  <c:v>3265.6564177726887</c:v>
                </c:pt>
                <c:pt idx="974">
                  <c:v>-1884.8235532486201</c:v>
                </c:pt>
                <c:pt idx="975">
                  <c:v>-1740.0971208603751</c:v>
                </c:pt>
                <c:pt idx="976">
                  <c:v>-1422.8730570569969</c:v>
                </c:pt>
                <c:pt idx="977">
                  <c:v>-1326.1663933008131</c:v>
                </c:pt>
                <c:pt idx="978">
                  <c:v>-916.34678033390355</c:v>
                </c:pt>
                <c:pt idx="979">
                  <c:v>-1403.3730751174608</c:v>
                </c:pt>
                <c:pt idx="980">
                  <c:v>-1878.4348150354781</c:v>
                </c:pt>
                <c:pt idx="981">
                  <c:v>-1260.2213554560531</c:v>
                </c:pt>
                <c:pt idx="982">
                  <c:v>318.08167394128941</c:v>
                </c:pt>
                <c:pt idx="983">
                  <c:v>-1323.7188121323779</c:v>
                </c:pt>
                <c:pt idx="984">
                  <c:v>-1660.6278186511954</c:v>
                </c:pt>
                <c:pt idx="985">
                  <c:v>-981.90680197777147</c:v>
                </c:pt>
                <c:pt idx="986">
                  <c:v>-1071.6634296888024</c:v>
                </c:pt>
                <c:pt idx="987">
                  <c:v>-1015.0179414008476</c:v>
                </c:pt>
                <c:pt idx="988">
                  <c:v>-1198.5674774198492</c:v>
                </c:pt>
                <c:pt idx="989">
                  <c:v>-1441.7187677712063</c:v>
                </c:pt>
                <c:pt idx="990">
                  <c:v>-1124.1320381086371</c:v>
                </c:pt>
                <c:pt idx="991">
                  <c:v>-1806.6661874272099</c:v>
                </c:pt>
                <c:pt idx="992">
                  <c:v>-1329.807250450305</c:v>
                </c:pt>
                <c:pt idx="993">
                  <c:v>-1447.752933959011</c:v>
                </c:pt>
                <c:pt idx="994">
                  <c:v>-992.79707616529868</c:v>
                </c:pt>
                <c:pt idx="995">
                  <c:v>-1326.4447566539141</c:v>
                </c:pt>
                <c:pt idx="996">
                  <c:v>-1070.7713320329058</c:v>
                </c:pt>
                <c:pt idx="997">
                  <c:v>-1286.8243321893528</c:v>
                </c:pt>
                <c:pt idx="998">
                  <c:v>-1331.592149454113</c:v>
                </c:pt>
                <c:pt idx="999">
                  <c:v>-1424.7890928125887</c:v>
                </c:pt>
                <c:pt idx="1000">
                  <c:v>-1888.4637434234414</c:v>
                </c:pt>
                <c:pt idx="1001">
                  <c:v>-1431.3655454762543</c:v>
                </c:pt>
                <c:pt idx="1002">
                  <c:v>-1188.8125105036979</c:v>
                </c:pt>
                <c:pt idx="1003">
                  <c:v>-1579.4519246422624</c:v>
                </c:pt>
                <c:pt idx="1004">
                  <c:v>-1268.1767992319092</c:v>
                </c:pt>
                <c:pt idx="1005">
                  <c:v>-1881.6288340560732</c:v>
                </c:pt>
                <c:pt idx="1006">
                  <c:v>-1572.4415566850294</c:v>
                </c:pt>
                <c:pt idx="1007">
                  <c:v>-1613.9235299362554</c:v>
                </c:pt>
                <c:pt idx="1008">
                  <c:v>-1910.4665496115899</c:v>
                </c:pt>
                <c:pt idx="1009">
                  <c:v>-1489.5466512266285</c:v>
                </c:pt>
                <c:pt idx="1010">
                  <c:v>-1570.9274906527753</c:v>
                </c:pt>
                <c:pt idx="1011">
                  <c:v>-1426.4900092690968</c:v>
                </c:pt>
                <c:pt idx="1012">
                  <c:v>-2257.2355197730576</c:v>
                </c:pt>
                <c:pt idx="1013">
                  <c:v>-922.33510009326164</c:v>
                </c:pt>
                <c:pt idx="1014">
                  <c:v>-1431.9764233023727</c:v>
                </c:pt>
                <c:pt idx="1015">
                  <c:v>-1628.4024590328108</c:v>
                </c:pt>
                <c:pt idx="1016">
                  <c:v>-1455.3149968859479</c:v>
                </c:pt>
                <c:pt idx="1017">
                  <c:v>-1470.2851770429825</c:v>
                </c:pt>
                <c:pt idx="1018">
                  <c:v>1159.4484675287149</c:v>
                </c:pt>
                <c:pt idx="1019">
                  <c:v>-1068.1582771176945</c:v>
                </c:pt>
                <c:pt idx="1020">
                  <c:v>18133.979461920684</c:v>
                </c:pt>
                <c:pt idx="1021">
                  <c:v>-1879.2334073121212</c:v>
                </c:pt>
                <c:pt idx="1022">
                  <c:v>-1008.4166721086258</c:v>
                </c:pt>
                <c:pt idx="1023">
                  <c:v>-1730.4684929160926</c:v>
                </c:pt>
                <c:pt idx="1024">
                  <c:v>-1451.9038176462991</c:v>
                </c:pt>
                <c:pt idx="1025">
                  <c:v>-1362.5505345497295</c:v>
                </c:pt>
                <c:pt idx="1026">
                  <c:v>-1252.2713137374703</c:v>
                </c:pt>
                <c:pt idx="1027">
                  <c:v>-1865.657338609195</c:v>
                </c:pt>
                <c:pt idx="1028">
                  <c:v>6394.0618480294179</c:v>
                </c:pt>
                <c:pt idx="1029">
                  <c:v>-1053.5916429673653</c:v>
                </c:pt>
                <c:pt idx="1030">
                  <c:v>-1785.6046260025323</c:v>
                </c:pt>
                <c:pt idx="1031">
                  <c:v>-1597.9129987176457</c:v>
                </c:pt>
                <c:pt idx="1032">
                  <c:v>-1633.1090636506206</c:v>
                </c:pt>
                <c:pt idx="1033">
                  <c:v>-1038.729672790012</c:v>
                </c:pt>
                <c:pt idx="1034">
                  <c:v>-171.22999201998391</c:v>
                </c:pt>
                <c:pt idx="1035">
                  <c:v>-1570.8313252852658</c:v>
                </c:pt>
                <c:pt idx="1036">
                  <c:v>-52.832807778670031</c:v>
                </c:pt>
                <c:pt idx="1037">
                  <c:v>-1468.7162866282513</c:v>
                </c:pt>
                <c:pt idx="1038">
                  <c:v>-1411.0329081890459</c:v>
                </c:pt>
                <c:pt idx="1039">
                  <c:v>21233.857818948105</c:v>
                </c:pt>
                <c:pt idx="1040">
                  <c:v>-1819.3389865639163</c:v>
                </c:pt>
                <c:pt idx="1041">
                  <c:v>-1136.3407967111161</c:v>
                </c:pt>
                <c:pt idx="1042">
                  <c:v>-1445.1788300535179</c:v>
                </c:pt>
                <c:pt idx="1043">
                  <c:v>4047.9863877642347</c:v>
                </c:pt>
                <c:pt idx="1044">
                  <c:v>3506.9787131591293</c:v>
                </c:pt>
                <c:pt idx="1045">
                  <c:v>-1388.8524403636652</c:v>
                </c:pt>
                <c:pt idx="1046">
                  <c:v>4244.2453954692464</c:v>
                </c:pt>
                <c:pt idx="1047">
                  <c:v>-1525.0086003436722</c:v>
                </c:pt>
                <c:pt idx="1048">
                  <c:v>-1184.4684456438335</c:v>
                </c:pt>
                <c:pt idx="1049">
                  <c:v>-1838.2162651186436</c:v>
                </c:pt>
                <c:pt idx="1050">
                  <c:v>-1148.7924066472951</c:v>
                </c:pt>
                <c:pt idx="1051">
                  <c:v>-1168.1074778100447</c:v>
                </c:pt>
                <c:pt idx="1052">
                  <c:v>-1685.469338523817</c:v>
                </c:pt>
                <c:pt idx="1053">
                  <c:v>-1682.8173029205109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5C1-464D-8092-95AFB1B24B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47084400"/>
        <c:axId val="1547082000"/>
      </c:scatterChart>
      <c:valAx>
        <c:axId val="15470844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smoker_yes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47082000"/>
        <c:crosses val="autoZero"/>
        <c:crossBetween val="midCat"/>
      </c:valAx>
      <c:valAx>
        <c:axId val="154708200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Residuals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4708440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sex_male  Residual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8100">
              <a:noFill/>
            </a:ln>
          </c:spPr>
          <c:xVal>
            <c:numRef>
              <c:f>Model!$G$2:$G$1055</c:f>
              <c:numCache>
                <c:formatCode>General</c:formatCode>
                <c:ptCount val="1054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1</c:v>
                </c:pt>
                <c:pt idx="23">
                  <c:v>0</c:v>
                </c:pt>
                <c:pt idx="24">
                  <c:v>1</c:v>
                </c:pt>
                <c:pt idx="25">
                  <c:v>1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1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0</c:v>
                </c:pt>
                <c:pt idx="48">
                  <c:v>1</c:v>
                </c:pt>
                <c:pt idx="49">
                  <c:v>1</c:v>
                </c:pt>
                <c:pt idx="50">
                  <c:v>0</c:v>
                </c:pt>
                <c:pt idx="51">
                  <c:v>0</c:v>
                </c:pt>
                <c:pt idx="52">
                  <c:v>1</c:v>
                </c:pt>
                <c:pt idx="53">
                  <c:v>0</c:v>
                </c:pt>
                <c:pt idx="54">
                  <c:v>1</c:v>
                </c:pt>
                <c:pt idx="55">
                  <c:v>0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0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0</c:v>
                </c:pt>
                <c:pt idx="65">
                  <c:v>1</c:v>
                </c:pt>
                <c:pt idx="66">
                  <c:v>1</c:v>
                </c:pt>
                <c:pt idx="67">
                  <c:v>0</c:v>
                </c:pt>
                <c:pt idx="68">
                  <c:v>1</c:v>
                </c:pt>
                <c:pt idx="69">
                  <c:v>1</c:v>
                </c:pt>
                <c:pt idx="70">
                  <c:v>0</c:v>
                </c:pt>
                <c:pt idx="71">
                  <c:v>0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1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0</c:v>
                </c:pt>
                <c:pt idx="89">
                  <c:v>0</c:v>
                </c:pt>
                <c:pt idx="90">
                  <c:v>1</c:v>
                </c:pt>
                <c:pt idx="91">
                  <c:v>1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1</c:v>
                </c:pt>
                <c:pt idx="96">
                  <c:v>0</c:v>
                </c:pt>
                <c:pt idx="97">
                  <c:v>1</c:v>
                </c:pt>
                <c:pt idx="98">
                  <c:v>0</c:v>
                </c:pt>
                <c:pt idx="99">
                  <c:v>1</c:v>
                </c:pt>
                <c:pt idx="100">
                  <c:v>0</c:v>
                </c:pt>
                <c:pt idx="101">
                  <c:v>0</c:v>
                </c:pt>
                <c:pt idx="102">
                  <c:v>1</c:v>
                </c:pt>
                <c:pt idx="103">
                  <c:v>0</c:v>
                </c:pt>
                <c:pt idx="104">
                  <c:v>1</c:v>
                </c:pt>
                <c:pt idx="105">
                  <c:v>0</c:v>
                </c:pt>
                <c:pt idx="106">
                  <c:v>1</c:v>
                </c:pt>
                <c:pt idx="107">
                  <c:v>0</c:v>
                </c:pt>
                <c:pt idx="108">
                  <c:v>0</c:v>
                </c:pt>
                <c:pt idx="109">
                  <c:v>1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1</c:v>
                </c:pt>
                <c:pt idx="117">
                  <c:v>0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0</c:v>
                </c:pt>
                <c:pt idx="122">
                  <c:v>0</c:v>
                </c:pt>
                <c:pt idx="123">
                  <c:v>1</c:v>
                </c:pt>
                <c:pt idx="124">
                  <c:v>0</c:v>
                </c:pt>
                <c:pt idx="125">
                  <c:v>1</c:v>
                </c:pt>
                <c:pt idx="126">
                  <c:v>0</c:v>
                </c:pt>
                <c:pt idx="127">
                  <c:v>1</c:v>
                </c:pt>
                <c:pt idx="128">
                  <c:v>1</c:v>
                </c:pt>
                <c:pt idx="129">
                  <c:v>0</c:v>
                </c:pt>
                <c:pt idx="130">
                  <c:v>0</c:v>
                </c:pt>
                <c:pt idx="131">
                  <c:v>1</c:v>
                </c:pt>
                <c:pt idx="132">
                  <c:v>0</c:v>
                </c:pt>
                <c:pt idx="133">
                  <c:v>1</c:v>
                </c:pt>
                <c:pt idx="134">
                  <c:v>1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1</c:v>
                </c:pt>
                <c:pt idx="140">
                  <c:v>1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1</c:v>
                </c:pt>
                <c:pt idx="145">
                  <c:v>0</c:v>
                </c:pt>
                <c:pt idx="146">
                  <c:v>0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0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0</c:v>
                </c:pt>
                <c:pt idx="158">
                  <c:v>0</c:v>
                </c:pt>
                <c:pt idx="159">
                  <c:v>1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1</c:v>
                </c:pt>
                <c:pt idx="169">
                  <c:v>0</c:v>
                </c:pt>
                <c:pt idx="170">
                  <c:v>1</c:v>
                </c:pt>
                <c:pt idx="171">
                  <c:v>0</c:v>
                </c:pt>
                <c:pt idx="172">
                  <c:v>0</c:v>
                </c:pt>
                <c:pt idx="173">
                  <c:v>1</c:v>
                </c:pt>
                <c:pt idx="174">
                  <c:v>0</c:v>
                </c:pt>
                <c:pt idx="175">
                  <c:v>1</c:v>
                </c:pt>
                <c:pt idx="176">
                  <c:v>0</c:v>
                </c:pt>
                <c:pt idx="177">
                  <c:v>1</c:v>
                </c:pt>
                <c:pt idx="178">
                  <c:v>1</c:v>
                </c:pt>
                <c:pt idx="179">
                  <c:v>0</c:v>
                </c:pt>
                <c:pt idx="180">
                  <c:v>1</c:v>
                </c:pt>
                <c:pt idx="181">
                  <c:v>0</c:v>
                </c:pt>
                <c:pt idx="182">
                  <c:v>1</c:v>
                </c:pt>
                <c:pt idx="183">
                  <c:v>0</c:v>
                </c:pt>
                <c:pt idx="184">
                  <c:v>1</c:v>
                </c:pt>
                <c:pt idx="185">
                  <c:v>0</c:v>
                </c:pt>
                <c:pt idx="186">
                  <c:v>0</c:v>
                </c:pt>
                <c:pt idx="187">
                  <c:v>1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0</c:v>
                </c:pt>
                <c:pt idx="197">
                  <c:v>1</c:v>
                </c:pt>
                <c:pt idx="198">
                  <c:v>0</c:v>
                </c:pt>
                <c:pt idx="199">
                  <c:v>1</c:v>
                </c:pt>
                <c:pt idx="200">
                  <c:v>1</c:v>
                </c:pt>
                <c:pt idx="201">
                  <c:v>0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1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0</c:v>
                </c:pt>
                <c:pt idx="222">
                  <c:v>1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1</c:v>
                </c:pt>
                <c:pt idx="228">
                  <c:v>1</c:v>
                </c:pt>
                <c:pt idx="229">
                  <c:v>0</c:v>
                </c:pt>
                <c:pt idx="230">
                  <c:v>1</c:v>
                </c:pt>
                <c:pt idx="231">
                  <c:v>1</c:v>
                </c:pt>
                <c:pt idx="232">
                  <c:v>0</c:v>
                </c:pt>
                <c:pt idx="233">
                  <c:v>0</c:v>
                </c:pt>
                <c:pt idx="234">
                  <c:v>1</c:v>
                </c:pt>
                <c:pt idx="235">
                  <c:v>0</c:v>
                </c:pt>
                <c:pt idx="236">
                  <c:v>1</c:v>
                </c:pt>
                <c:pt idx="237">
                  <c:v>0</c:v>
                </c:pt>
                <c:pt idx="238">
                  <c:v>1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1</c:v>
                </c:pt>
                <c:pt idx="243">
                  <c:v>1</c:v>
                </c:pt>
                <c:pt idx="244">
                  <c:v>0</c:v>
                </c:pt>
                <c:pt idx="245">
                  <c:v>1</c:v>
                </c:pt>
                <c:pt idx="246">
                  <c:v>0</c:v>
                </c:pt>
                <c:pt idx="247">
                  <c:v>1</c:v>
                </c:pt>
                <c:pt idx="248">
                  <c:v>0</c:v>
                </c:pt>
                <c:pt idx="249">
                  <c:v>1</c:v>
                </c:pt>
                <c:pt idx="250">
                  <c:v>1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1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0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0</c:v>
                </c:pt>
                <c:pt idx="269">
                  <c:v>0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0</c:v>
                </c:pt>
                <c:pt idx="276">
                  <c:v>0</c:v>
                </c:pt>
                <c:pt idx="277">
                  <c:v>1</c:v>
                </c:pt>
                <c:pt idx="278">
                  <c:v>0</c:v>
                </c:pt>
                <c:pt idx="279">
                  <c:v>1</c:v>
                </c:pt>
                <c:pt idx="280">
                  <c:v>0</c:v>
                </c:pt>
                <c:pt idx="281">
                  <c:v>0</c:v>
                </c:pt>
                <c:pt idx="282">
                  <c:v>1</c:v>
                </c:pt>
                <c:pt idx="283">
                  <c:v>1</c:v>
                </c:pt>
                <c:pt idx="284">
                  <c:v>0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0</c:v>
                </c:pt>
                <c:pt idx="291">
                  <c:v>0</c:v>
                </c:pt>
                <c:pt idx="292">
                  <c:v>1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1</c:v>
                </c:pt>
                <c:pt idx="298">
                  <c:v>1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1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1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0</c:v>
                </c:pt>
                <c:pt idx="320">
                  <c:v>1</c:v>
                </c:pt>
                <c:pt idx="321">
                  <c:v>1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1</c:v>
                </c:pt>
                <c:pt idx="326">
                  <c:v>0</c:v>
                </c:pt>
                <c:pt idx="327">
                  <c:v>1</c:v>
                </c:pt>
                <c:pt idx="328">
                  <c:v>1</c:v>
                </c:pt>
                <c:pt idx="329">
                  <c:v>0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0</c:v>
                </c:pt>
                <c:pt idx="336">
                  <c:v>1</c:v>
                </c:pt>
                <c:pt idx="337">
                  <c:v>1</c:v>
                </c:pt>
                <c:pt idx="338">
                  <c:v>0</c:v>
                </c:pt>
                <c:pt idx="339">
                  <c:v>1</c:v>
                </c:pt>
                <c:pt idx="340">
                  <c:v>1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1</c:v>
                </c:pt>
                <c:pt idx="345">
                  <c:v>1</c:v>
                </c:pt>
                <c:pt idx="346">
                  <c:v>0</c:v>
                </c:pt>
                <c:pt idx="347">
                  <c:v>0</c:v>
                </c:pt>
                <c:pt idx="348">
                  <c:v>1</c:v>
                </c:pt>
                <c:pt idx="349">
                  <c:v>0</c:v>
                </c:pt>
                <c:pt idx="350">
                  <c:v>1</c:v>
                </c:pt>
                <c:pt idx="351">
                  <c:v>0</c:v>
                </c:pt>
                <c:pt idx="352">
                  <c:v>0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0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0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0</c:v>
                </c:pt>
                <c:pt idx="369">
                  <c:v>1</c:v>
                </c:pt>
                <c:pt idx="370">
                  <c:v>0</c:v>
                </c:pt>
                <c:pt idx="371">
                  <c:v>1</c:v>
                </c:pt>
                <c:pt idx="372">
                  <c:v>1</c:v>
                </c:pt>
                <c:pt idx="373">
                  <c:v>0</c:v>
                </c:pt>
                <c:pt idx="374">
                  <c:v>1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1</c:v>
                </c:pt>
                <c:pt idx="381">
                  <c:v>1</c:v>
                </c:pt>
                <c:pt idx="382">
                  <c:v>0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0</c:v>
                </c:pt>
                <c:pt idx="388">
                  <c:v>0</c:v>
                </c:pt>
                <c:pt idx="389">
                  <c:v>1</c:v>
                </c:pt>
                <c:pt idx="390">
                  <c:v>1</c:v>
                </c:pt>
                <c:pt idx="391">
                  <c:v>0</c:v>
                </c:pt>
                <c:pt idx="392">
                  <c:v>0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0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0</c:v>
                </c:pt>
                <c:pt idx="405">
                  <c:v>1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0</c:v>
                </c:pt>
                <c:pt idx="421">
                  <c:v>1</c:v>
                </c:pt>
                <c:pt idx="422">
                  <c:v>1</c:v>
                </c:pt>
                <c:pt idx="423">
                  <c:v>0</c:v>
                </c:pt>
                <c:pt idx="424">
                  <c:v>1</c:v>
                </c:pt>
                <c:pt idx="425">
                  <c:v>1</c:v>
                </c:pt>
                <c:pt idx="426">
                  <c:v>0</c:v>
                </c:pt>
                <c:pt idx="427">
                  <c:v>0</c:v>
                </c:pt>
                <c:pt idx="428">
                  <c:v>1</c:v>
                </c:pt>
                <c:pt idx="429">
                  <c:v>0</c:v>
                </c:pt>
                <c:pt idx="430">
                  <c:v>0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0</c:v>
                </c:pt>
                <c:pt idx="436">
                  <c:v>1</c:v>
                </c:pt>
                <c:pt idx="437">
                  <c:v>1</c:v>
                </c:pt>
                <c:pt idx="438">
                  <c:v>0</c:v>
                </c:pt>
                <c:pt idx="439">
                  <c:v>1</c:v>
                </c:pt>
                <c:pt idx="440">
                  <c:v>0</c:v>
                </c:pt>
                <c:pt idx="441">
                  <c:v>0</c:v>
                </c:pt>
                <c:pt idx="442">
                  <c:v>1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1</c:v>
                </c:pt>
                <c:pt idx="448">
                  <c:v>1</c:v>
                </c:pt>
                <c:pt idx="449">
                  <c:v>0</c:v>
                </c:pt>
                <c:pt idx="450">
                  <c:v>0</c:v>
                </c:pt>
                <c:pt idx="451">
                  <c:v>1</c:v>
                </c:pt>
                <c:pt idx="452">
                  <c:v>0</c:v>
                </c:pt>
                <c:pt idx="453">
                  <c:v>1</c:v>
                </c:pt>
                <c:pt idx="454">
                  <c:v>1</c:v>
                </c:pt>
                <c:pt idx="455">
                  <c:v>0</c:v>
                </c:pt>
                <c:pt idx="456">
                  <c:v>0</c:v>
                </c:pt>
                <c:pt idx="457">
                  <c:v>1</c:v>
                </c:pt>
                <c:pt idx="458">
                  <c:v>1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1</c:v>
                </c:pt>
                <c:pt idx="463">
                  <c:v>0</c:v>
                </c:pt>
                <c:pt idx="464">
                  <c:v>1</c:v>
                </c:pt>
                <c:pt idx="465">
                  <c:v>0</c:v>
                </c:pt>
                <c:pt idx="466">
                  <c:v>0</c:v>
                </c:pt>
                <c:pt idx="467">
                  <c:v>1</c:v>
                </c:pt>
                <c:pt idx="468">
                  <c:v>0</c:v>
                </c:pt>
                <c:pt idx="469">
                  <c:v>1</c:v>
                </c:pt>
                <c:pt idx="470">
                  <c:v>0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0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1</c:v>
                </c:pt>
                <c:pt idx="486">
                  <c:v>0</c:v>
                </c:pt>
                <c:pt idx="487">
                  <c:v>1</c:v>
                </c:pt>
                <c:pt idx="488">
                  <c:v>0</c:v>
                </c:pt>
                <c:pt idx="489">
                  <c:v>1</c:v>
                </c:pt>
                <c:pt idx="490">
                  <c:v>1</c:v>
                </c:pt>
                <c:pt idx="491">
                  <c:v>0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1</c:v>
                </c:pt>
                <c:pt idx="499">
                  <c:v>0</c:v>
                </c:pt>
                <c:pt idx="500">
                  <c:v>1</c:v>
                </c:pt>
                <c:pt idx="501">
                  <c:v>1</c:v>
                </c:pt>
                <c:pt idx="502">
                  <c:v>0</c:v>
                </c:pt>
                <c:pt idx="503">
                  <c:v>1</c:v>
                </c:pt>
                <c:pt idx="504">
                  <c:v>1</c:v>
                </c:pt>
                <c:pt idx="505">
                  <c:v>0</c:v>
                </c:pt>
                <c:pt idx="506">
                  <c:v>0</c:v>
                </c:pt>
                <c:pt idx="507">
                  <c:v>1</c:v>
                </c:pt>
                <c:pt idx="508">
                  <c:v>0</c:v>
                </c:pt>
                <c:pt idx="509">
                  <c:v>1</c:v>
                </c:pt>
                <c:pt idx="510">
                  <c:v>1</c:v>
                </c:pt>
                <c:pt idx="511">
                  <c:v>0</c:v>
                </c:pt>
                <c:pt idx="512">
                  <c:v>0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0</c:v>
                </c:pt>
                <c:pt idx="517">
                  <c:v>1</c:v>
                </c:pt>
                <c:pt idx="518">
                  <c:v>1</c:v>
                </c:pt>
                <c:pt idx="519">
                  <c:v>0</c:v>
                </c:pt>
                <c:pt idx="520">
                  <c:v>1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0</c:v>
                </c:pt>
                <c:pt idx="528">
                  <c:v>0</c:v>
                </c:pt>
                <c:pt idx="529">
                  <c:v>1</c:v>
                </c:pt>
                <c:pt idx="530">
                  <c:v>1</c:v>
                </c:pt>
                <c:pt idx="531">
                  <c:v>0</c:v>
                </c:pt>
                <c:pt idx="532">
                  <c:v>1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1</c:v>
                </c:pt>
                <c:pt idx="540">
                  <c:v>1</c:v>
                </c:pt>
                <c:pt idx="541">
                  <c:v>0</c:v>
                </c:pt>
                <c:pt idx="542">
                  <c:v>0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0</c:v>
                </c:pt>
                <c:pt idx="547">
                  <c:v>1</c:v>
                </c:pt>
                <c:pt idx="548">
                  <c:v>1</c:v>
                </c:pt>
                <c:pt idx="549">
                  <c:v>0</c:v>
                </c:pt>
                <c:pt idx="550">
                  <c:v>1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1</c:v>
                </c:pt>
                <c:pt idx="556">
                  <c:v>1</c:v>
                </c:pt>
                <c:pt idx="557">
                  <c:v>0</c:v>
                </c:pt>
                <c:pt idx="558">
                  <c:v>0</c:v>
                </c:pt>
                <c:pt idx="559">
                  <c:v>1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1</c:v>
                </c:pt>
                <c:pt idx="564">
                  <c:v>1</c:v>
                </c:pt>
                <c:pt idx="565">
                  <c:v>0</c:v>
                </c:pt>
                <c:pt idx="566">
                  <c:v>1</c:v>
                </c:pt>
                <c:pt idx="567">
                  <c:v>0</c:v>
                </c:pt>
                <c:pt idx="568">
                  <c:v>1</c:v>
                </c:pt>
                <c:pt idx="569">
                  <c:v>1</c:v>
                </c:pt>
                <c:pt idx="570">
                  <c:v>0</c:v>
                </c:pt>
                <c:pt idx="571">
                  <c:v>1</c:v>
                </c:pt>
                <c:pt idx="572">
                  <c:v>0</c:v>
                </c:pt>
                <c:pt idx="573">
                  <c:v>0</c:v>
                </c:pt>
                <c:pt idx="574">
                  <c:v>1</c:v>
                </c:pt>
                <c:pt idx="575">
                  <c:v>1</c:v>
                </c:pt>
                <c:pt idx="576">
                  <c:v>0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0</c:v>
                </c:pt>
                <c:pt idx="581">
                  <c:v>0</c:v>
                </c:pt>
                <c:pt idx="582">
                  <c:v>1</c:v>
                </c:pt>
                <c:pt idx="583">
                  <c:v>1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0</c:v>
                </c:pt>
                <c:pt idx="594">
                  <c:v>0</c:v>
                </c:pt>
                <c:pt idx="595">
                  <c:v>1</c:v>
                </c:pt>
                <c:pt idx="596">
                  <c:v>0</c:v>
                </c:pt>
                <c:pt idx="597">
                  <c:v>0</c:v>
                </c:pt>
                <c:pt idx="598">
                  <c:v>1</c:v>
                </c:pt>
                <c:pt idx="599">
                  <c:v>0</c:v>
                </c:pt>
                <c:pt idx="600">
                  <c:v>0</c:v>
                </c:pt>
                <c:pt idx="601">
                  <c:v>1</c:v>
                </c:pt>
                <c:pt idx="602">
                  <c:v>0</c:v>
                </c:pt>
                <c:pt idx="603">
                  <c:v>0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1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0</c:v>
                </c:pt>
                <c:pt idx="623">
                  <c:v>0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0</c:v>
                </c:pt>
                <c:pt idx="629">
                  <c:v>1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1</c:v>
                </c:pt>
                <c:pt idx="634">
                  <c:v>0</c:v>
                </c:pt>
                <c:pt idx="635">
                  <c:v>0</c:v>
                </c:pt>
                <c:pt idx="636">
                  <c:v>1</c:v>
                </c:pt>
                <c:pt idx="637">
                  <c:v>0</c:v>
                </c:pt>
                <c:pt idx="638">
                  <c:v>1</c:v>
                </c:pt>
                <c:pt idx="639">
                  <c:v>0</c:v>
                </c:pt>
                <c:pt idx="640">
                  <c:v>1</c:v>
                </c:pt>
                <c:pt idx="641">
                  <c:v>0</c:v>
                </c:pt>
                <c:pt idx="642">
                  <c:v>1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1</c:v>
                </c:pt>
                <c:pt idx="647">
                  <c:v>0</c:v>
                </c:pt>
                <c:pt idx="648">
                  <c:v>1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1</c:v>
                </c:pt>
                <c:pt idx="653">
                  <c:v>0</c:v>
                </c:pt>
                <c:pt idx="654">
                  <c:v>1</c:v>
                </c:pt>
                <c:pt idx="655">
                  <c:v>1</c:v>
                </c:pt>
                <c:pt idx="656">
                  <c:v>0</c:v>
                </c:pt>
                <c:pt idx="657">
                  <c:v>1</c:v>
                </c:pt>
                <c:pt idx="658">
                  <c:v>1</c:v>
                </c:pt>
                <c:pt idx="659">
                  <c:v>0</c:v>
                </c:pt>
                <c:pt idx="660">
                  <c:v>0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1</c:v>
                </c:pt>
                <c:pt idx="668">
                  <c:v>0</c:v>
                </c:pt>
                <c:pt idx="669">
                  <c:v>0</c:v>
                </c:pt>
                <c:pt idx="670">
                  <c:v>1</c:v>
                </c:pt>
                <c:pt idx="671">
                  <c:v>0</c:v>
                </c:pt>
                <c:pt idx="672">
                  <c:v>1</c:v>
                </c:pt>
                <c:pt idx="673">
                  <c:v>1</c:v>
                </c:pt>
                <c:pt idx="674">
                  <c:v>0</c:v>
                </c:pt>
                <c:pt idx="675">
                  <c:v>1</c:v>
                </c:pt>
                <c:pt idx="676">
                  <c:v>0</c:v>
                </c:pt>
                <c:pt idx="677">
                  <c:v>0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0</c:v>
                </c:pt>
                <c:pt idx="684">
                  <c:v>1</c:v>
                </c:pt>
                <c:pt idx="685">
                  <c:v>0</c:v>
                </c:pt>
                <c:pt idx="686">
                  <c:v>1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1</c:v>
                </c:pt>
                <c:pt idx="692">
                  <c:v>1</c:v>
                </c:pt>
                <c:pt idx="693">
                  <c:v>0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1</c:v>
                </c:pt>
                <c:pt idx="703">
                  <c:v>1</c:v>
                </c:pt>
                <c:pt idx="704">
                  <c:v>0</c:v>
                </c:pt>
                <c:pt idx="705">
                  <c:v>1</c:v>
                </c:pt>
                <c:pt idx="706">
                  <c:v>0</c:v>
                </c:pt>
                <c:pt idx="707">
                  <c:v>0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0</c:v>
                </c:pt>
                <c:pt idx="717">
                  <c:v>1</c:v>
                </c:pt>
                <c:pt idx="718">
                  <c:v>0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0</c:v>
                </c:pt>
                <c:pt idx="727">
                  <c:v>1</c:v>
                </c:pt>
                <c:pt idx="728">
                  <c:v>1</c:v>
                </c:pt>
                <c:pt idx="729">
                  <c:v>0</c:v>
                </c:pt>
                <c:pt idx="730">
                  <c:v>1</c:v>
                </c:pt>
                <c:pt idx="731">
                  <c:v>0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0</c:v>
                </c:pt>
                <c:pt idx="741">
                  <c:v>1</c:v>
                </c:pt>
                <c:pt idx="742">
                  <c:v>1</c:v>
                </c:pt>
                <c:pt idx="743">
                  <c:v>0</c:v>
                </c:pt>
                <c:pt idx="744">
                  <c:v>1</c:v>
                </c:pt>
                <c:pt idx="745">
                  <c:v>0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0</c:v>
                </c:pt>
                <c:pt idx="750">
                  <c:v>1</c:v>
                </c:pt>
                <c:pt idx="751">
                  <c:v>1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1</c:v>
                </c:pt>
                <c:pt idx="756">
                  <c:v>0</c:v>
                </c:pt>
                <c:pt idx="757">
                  <c:v>1</c:v>
                </c:pt>
                <c:pt idx="758">
                  <c:v>1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1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1</c:v>
                </c:pt>
                <c:pt idx="769">
                  <c:v>0</c:v>
                </c:pt>
                <c:pt idx="770">
                  <c:v>1</c:v>
                </c:pt>
                <c:pt idx="771">
                  <c:v>1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1</c:v>
                </c:pt>
                <c:pt idx="777">
                  <c:v>0</c:v>
                </c:pt>
                <c:pt idx="778">
                  <c:v>0</c:v>
                </c:pt>
                <c:pt idx="779">
                  <c:v>1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1</c:v>
                </c:pt>
                <c:pt idx="785">
                  <c:v>0</c:v>
                </c:pt>
                <c:pt idx="786">
                  <c:v>1</c:v>
                </c:pt>
                <c:pt idx="787">
                  <c:v>1</c:v>
                </c:pt>
                <c:pt idx="788">
                  <c:v>0</c:v>
                </c:pt>
                <c:pt idx="789">
                  <c:v>1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1</c:v>
                </c:pt>
                <c:pt idx="794">
                  <c:v>0</c:v>
                </c:pt>
                <c:pt idx="795">
                  <c:v>1</c:v>
                </c:pt>
                <c:pt idx="796">
                  <c:v>1</c:v>
                </c:pt>
                <c:pt idx="797">
                  <c:v>1</c:v>
                </c:pt>
                <c:pt idx="798">
                  <c:v>0</c:v>
                </c:pt>
                <c:pt idx="799">
                  <c:v>1</c:v>
                </c:pt>
                <c:pt idx="800">
                  <c:v>0</c:v>
                </c:pt>
                <c:pt idx="801">
                  <c:v>1</c:v>
                </c:pt>
                <c:pt idx="802">
                  <c:v>1</c:v>
                </c:pt>
                <c:pt idx="803">
                  <c:v>0</c:v>
                </c:pt>
                <c:pt idx="804">
                  <c:v>0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1</c:v>
                </c:pt>
                <c:pt idx="819">
                  <c:v>0</c:v>
                </c:pt>
                <c:pt idx="820">
                  <c:v>0</c:v>
                </c:pt>
                <c:pt idx="821">
                  <c:v>1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5">
                  <c:v>0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0</c:v>
                </c:pt>
                <c:pt idx="830">
                  <c:v>0</c:v>
                </c:pt>
                <c:pt idx="831">
                  <c:v>1</c:v>
                </c:pt>
                <c:pt idx="832">
                  <c:v>0</c:v>
                </c:pt>
                <c:pt idx="833">
                  <c:v>1</c:v>
                </c:pt>
                <c:pt idx="834">
                  <c:v>1</c:v>
                </c:pt>
                <c:pt idx="835">
                  <c:v>0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0</c:v>
                </c:pt>
                <c:pt idx="840">
                  <c:v>1</c:v>
                </c:pt>
                <c:pt idx="841">
                  <c:v>0</c:v>
                </c:pt>
                <c:pt idx="842">
                  <c:v>1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1</c:v>
                </c:pt>
                <c:pt idx="847">
                  <c:v>0</c:v>
                </c:pt>
                <c:pt idx="848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2">
                  <c:v>1</c:v>
                </c:pt>
                <c:pt idx="853">
                  <c:v>1</c:v>
                </c:pt>
                <c:pt idx="854">
                  <c:v>0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0</c:v>
                </c:pt>
                <c:pt idx="859">
                  <c:v>0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1</c:v>
                </c:pt>
                <c:pt idx="865">
                  <c:v>0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0">
                  <c:v>1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1</c:v>
                </c:pt>
                <c:pt idx="876">
                  <c:v>0</c:v>
                </c:pt>
                <c:pt idx="877">
                  <c:v>1</c:v>
                </c:pt>
                <c:pt idx="878">
                  <c:v>0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1</c:v>
                </c:pt>
                <c:pt idx="888">
                  <c:v>1</c:v>
                </c:pt>
                <c:pt idx="889">
                  <c:v>0</c:v>
                </c:pt>
                <c:pt idx="890">
                  <c:v>0</c:v>
                </c:pt>
                <c:pt idx="891">
                  <c:v>1</c:v>
                </c:pt>
                <c:pt idx="892">
                  <c:v>1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1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1</c:v>
                </c:pt>
                <c:pt idx="906">
                  <c:v>0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0</c:v>
                </c:pt>
                <c:pt idx="911">
                  <c:v>0</c:v>
                </c:pt>
                <c:pt idx="912">
                  <c:v>1</c:v>
                </c:pt>
                <c:pt idx="913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1</c:v>
                </c:pt>
                <c:pt idx="926">
                  <c:v>0</c:v>
                </c:pt>
                <c:pt idx="927">
                  <c:v>1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0</c:v>
                </c:pt>
                <c:pt idx="933">
                  <c:v>0</c:v>
                </c:pt>
                <c:pt idx="934">
                  <c:v>1</c:v>
                </c:pt>
                <c:pt idx="935">
                  <c:v>1</c:v>
                </c:pt>
                <c:pt idx="936">
                  <c:v>1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1</c:v>
                </c:pt>
                <c:pt idx="943">
                  <c:v>0</c:v>
                </c:pt>
                <c:pt idx="944">
                  <c:v>1</c:v>
                </c:pt>
                <c:pt idx="945">
                  <c:v>1</c:v>
                </c:pt>
                <c:pt idx="946">
                  <c:v>0</c:v>
                </c:pt>
                <c:pt idx="947">
                  <c:v>1</c:v>
                </c:pt>
                <c:pt idx="948">
                  <c:v>1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1</c:v>
                </c:pt>
                <c:pt idx="954">
                  <c:v>1</c:v>
                </c:pt>
                <c:pt idx="955">
                  <c:v>0</c:v>
                </c:pt>
                <c:pt idx="956">
                  <c:v>1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0</c:v>
                </c:pt>
                <c:pt idx="965">
                  <c:v>0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1</c:v>
                </c:pt>
                <c:pt idx="970">
                  <c:v>0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1</c:v>
                </c:pt>
                <c:pt idx="979">
                  <c:v>0</c:v>
                </c:pt>
                <c:pt idx="980">
                  <c:v>1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1</c:v>
                </c:pt>
                <c:pt idx="986">
                  <c:v>0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0</c:v>
                </c:pt>
                <c:pt idx="992">
                  <c:v>1</c:v>
                </c:pt>
                <c:pt idx="993">
                  <c:v>0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0</c:v>
                </c:pt>
                <c:pt idx="999">
                  <c:v>1</c:v>
                </c:pt>
                <c:pt idx="1000">
                  <c:v>0</c:v>
                </c:pt>
                <c:pt idx="1001">
                  <c:v>0</c:v>
                </c:pt>
                <c:pt idx="1002">
                  <c:v>1</c:v>
                </c:pt>
                <c:pt idx="1003">
                  <c:v>1</c:v>
                </c:pt>
                <c:pt idx="1004">
                  <c:v>0</c:v>
                </c:pt>
                <c:pt idx="1005">
                  <c:v>1</c:v>
                </c:pt>
                <c:pt idx="1006">
                  <c:v>0</c:v>
                </c:pt>
                <c:pt idx="1007">
                  <c:v>1</c:v>
                </c:pt>
                <c:pt idx="1008">
                  <c:v>0</c:v>
                </c:pt>
                <c:pt idx="1009">
                  <c:v>1</c:v>
                </c:pt>
                <c:pt idx="1010">
                  <c:v>0</c:v>
                </c:pt>
                <c:pt idx="1011">
                  <c:v>1</c:v>
                </c:pt>
                <c:pt idx="1012">
                  <c:v>0</c:v>
                </c:pt>
                <c:pt idx="1013">
                  <c:v>1</c:v>
                </c:pt>
                <c:pt idx="1014">
                  <c:v>1</c:v>
                </c:pt>
                <c:pt idx="1015">
                  <c:v>0</c:v>
                </c:pt>
                <c:pt idx="1016">
                  <c:v>0</c:v>
                </c:pt>
                <c:pt idx="1017">
                  <c:v>1</c:v>
                </c:pt>
                <c:pt idx="1018">
                  <c:v>0</c:v>
                </c:pt>
                <c:pt idx="1019">
                  <c:v>0</c:v>
                </c:pt>
                <c:pt idx="1020">
                  <c:v>1</c:v>
                </c:pt>
                <c:pt idx="1021">
                  <c:v>1</c:v>
                </c:pt>
                <c:pt idx="1022">
                  <c:v>1</c:v>
                </c:pt>
                <c:pt idx="1023">
                  <c:v>1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1</c:v>
                </c:pt>
                <c:pt idx="1028">
                  <c:v>0</c:v>
                </c:pt>
                <c:pt idx="1029">
                  <c:v>1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1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1</c:v>
                </c:pt>
                <c:pt idx="1039">
                  <c:v>0</c:v>
                </c:pt>
                <c:pt idx="1040">
                  <c:v>1</c:v>
                </c:pt>
                <c:pt idx="1041">
                  <c:v>0</c:v>
                </c:pt>
                <c:pt idx="1042">
                  <c:v>0</c:v>
                </c:pt>
                <c:pt idx="1043">
                  <c:v>1</c:v>
                </c:pt>
                <c:pt idx="1044">
                  <c:v>0</c:v>
                </c:pt>
                <c:pt idx="1045">
                  <c:v>1</c:v>
                </c:pt>
                <c:pt idx="1046">
                  <c:v>0</c:v>
                </c:pt>
                <c:pt idx="1047">
                  <c:v>0</c:v>
                </c:pt>
                <c:pt idx="1048">
                  <c:v>1</c:v>
                </c:pt>
                <c:pt idx="1049">
                  <c:v>0</c:v>
                </c:pt>
                <c:pt idx="1050">
                  <c:v>0</c:v>
                </c:pt>
                <c:pt idx="1051">
                  <c:v>1</c:v>
                </c:pt>
                <c:pt idx="1052">
                  <c:v>1</c:v>
                </c:pt>
                <c:pt idx="1053">
                  <c:v>0</c:v>
                </c:pt>
              </c:numCache>
            </c:numRef>
          </c:xVal>
          <c:yVal>
            <c:numRef>
              <c:f>Model!$O$34:$O$1087</c:f>
              <c:numCache>
                <c:formatCode>General</c:formatCode>
                <c:ptCount val="1054"/>
                <c:pt idx="0">
                  <c:v>-1057.9442558539217</c:v>
                </c:pt>
                <c:pt idx="1">
                  <c:v>-1319.1005010959723</c:v>
                </c:pt>
                <c:pt idx="2">
                  <c:v>-1155.4121695599824</c:v>
                </c:pt>
                <c:pt idx="3">
                  <c:v>-1161.4101398443909</c:v>
                </c:pt>
                <c:pt idx="4">
                  <c:v>-1835.1814061193691</c:v>
                </c:pt>
                <c:pt idx="5">
                  <c:v>-1335.609791938567</c:v>
                </c:pt>
                <c:pt idx="6">
                  <c:v>-2046.1352043450183</c:v>
                </c:pt>
                <c:pt idx="7">
                  <c:v>-1859.7227383538911</c:v>
                </c:pt>
                <c:pt idx="8">
                  <c:v>-2124.3972474560064</c:v>
                </c:pt>
                <c:pt idx="9">
                  <c:v>-1538.4880329033531</c:v>
                </c:pt>
                <c:pt idx="10">
                  <c:v>-1040.244763421023</c:v>
                </c:pt>
                <c:pt idx="11">
                  <c:v>-1247.1001126995147</c:v>
                </c:pt>
                <c:pt idx="12">
                  <c:v>-1683.0885469963187</c:v>
                </c:pt>
                <c:pt idx="13">
                  <c:v>-1138.4527943124021</c:v>
                </c:pt>
                <c:pt idx="14">
                  <c:v>17063.29595458927</c:v>
                </c:pt>
                <c:pt idx="15">
                  <c:v>-975.1185004448962</c:v>
                </c:pt>
                <c:pt idx="16">
                  <c:v>-1019.826738563359</c:v>
                </c:pt>
                <c:pt idx="17">
                  <c:v>-1128.4236060991279</c:v>
                </c:pt>
                <c:pt idx="18">
                  <c:v>-969.15240215997983</c:v>
                </c:pt>
                <c:pt idx="19">
                  <c:v>-1826.0457875996462</c:v>
                </c:pt>
                <c:pt idx="20">
                  <c:v>-1998.5167686857149</c:v>
                </c:pt>
                <c:pt idx="21">
                  <c:v>-1293.183817102838</c:v>
                </c:pt>
                <c:pt idx="22">
                  <c:v>-1442.4507926293845</c:v>
                </c:pt>
                <c:pt idx="23">
                  <c:v>-1501.7260186618814</c:v>
                </c:pt>
                <c:pt idx="24">
                  <c:v>-1176.1641833500671</c:v>
                </c:pt>
                <c:pt idx="25">
                  <c:v>-997.42689384547339</c:v>
                </c:pt>
                <c:pt idx="26">
                  <c:v>-1510.497511737891</c:v>
                </c:pt>
                <c:pt idx="27">
                  <c:v>-1131.2734635943989</c:v>
                </c:pt>
                <c:pt idx="28">
                  <c:v>-1159.7416944811339</c:v>
                </c:pt>
                <c:pt idx="29">
                  <c:v>-1960.5358842993155</c:v>
                </c:pt>
                <c:pt idx="30">
                  <c:v>-957.52423498526514</c:v>
                </c:pt>
                <c:pt idx="31">
                  <c:v>-1081.4468453793834</c:v>
                </c:pt>
                <c:pt idx="32">
                  <c:v>11158.881650884308</c:v>
                </c:pt>
                <c:pt idx="33">
                  <c:v>-1413.4055033671168</c:v>
                </c:pt>
                <c:pt idx="34">
                  <c:v>-1216.2379297066673</c:v>
                </c:pt>
                <c:pt idx="35">
                  <c:v>-1161.5965218216288</c:v>
                </c:pt>
                <c:pt idx="36">
                  <c:v>-1087.4577477406792</c:v>
                </c:pt>
                <c:pt idx="37">
                  <c:v>-1209.3131481272667</c:v>
                </c:pt>
                <c:pt idx="38">
                  <c:v>-1323.7360896342625</c:v>
                </c:pt>
                <c:pt idx="39">
                  <c:v>-1299.6566176608903</c:v>
                </c:pt>
                <c:pt idx="40">
                  <c:v>-1645.3153957913783</c:v>
                </c:pt>
                <c:pt idx="41">
                  <c:v>-973.65678237928296</c:v>
                </c:pt>
                <c:pt idx="42">
                  <c:v>-902.45292025951676</c:v>
                </c:pt>
                <c:pt idx="43">
                  <c:v>-1542.8141204147287</c:v>
                </c:pt>
                <c:pt idx="44">
                  <c:v>-1563.017140677759</c:v>
                </c:pt>
                <c:pt idx="45">
                  <c:v>-1678.2008375227688</c:v>
                </c:pt>
                <c:pt idx="46">
                  <c:v>-1110.6105242773569</c:v>
                </c:pt>
                <c:pt idx="47">
                  <c:v>-1698.867660243719</c:v>
                </c:pt>
                <c:pt idx="48">
                  <c:v>-1285.6784611449857</c:v>
                </c:pt>
                <c:pt idx="49">
                  <c:v>-972.92346115079636</c:v>
                </c:pt>
                <c:pt idx="50">
                  <c:v>15117.144848091008</c:v>
                </c:pt>
                <c:pt idx="51">
                  <c:v>-1764.1066934981664</c:v>
                </c:pt>
                <c:pt idx="52">
                  <c:v>-1772.8311383616801</c:v>
                </c:pt>
                <c:pt idx="53">
                  <c:v>-1234.667487741996</c:v>
                </c:pt>
                <c:pt idx="54">
                  <c:v>6509.2518410709472</c:v>
                </c:pt>
                <c:pt idx="55">
                  <c:v>10990.719038262108</c:v>
                </c:pt>
                <c:pt idx="56">
                  <c:v>16487.676546863924</c:v>
                </c:pt>
                <c:pt idx="57">
                  <c:v>-1240.5186847674195</c:v>
                </c:pt>
                <c:pt idx="58">
                  <c:v>-1260.7551565285009</c:v>
                </c:pt>
                <c:pt idx="59">
                  <c:v>9619.7135163134317</c:v>
                </c:pt>
                <c:pt idx="60">
                  <c:v>-1184.0268584715013</c:v>
                </c:pt>
                <c:pt idx="61">
                  <c:v>13851.108914854787</c:v>
                </c:pt>
                <c:pt idx="62">
                  <c:v>-913.74113144040348</c:v>
                </c:pt>
                <c:pt idx="63">
                  <c:v>-1726.8109485483697</c:v>
                </c:pt>
                <c:pt idx="64">
                  <c:v>3051.4904963557001</c:v>
                </c:pt>
                <c:pt idx="65">
                  <c:v>20388.858771861593</c:v>
                </c:pt>
                <c:pt idx="66">
                  <c:v>-955.63528090486489</c:v>
                </c:pt>
                <c:pt idx="67">
                  <c:v>-1294.3994343106715</c:v>
                </c:pt>
                <c:pt idx="68">
                  <c:v>-1820.5873886942431</c:v>
                </c:pt>
                <c:pt idx="69">
                  <c:v>-1691.8862739091005</c:v>
                </c:pt>
                <c:pt idx="70">
                  <c:v>-1144.9965702247346</c:v>
                </c:pt>
                <c:pt idx="71">
                  <c:v>-1126.5603154812725</c:v>
                </c:pt>
                <c:pt idx="72">
                  <c:v>8846.7059482582135</c:v>
                </c:pt>
                <c:pt idx="73">
                  <c:v>-1155.5257757007075</c:v>
                </c:pt>
                <c:pt idx="74">
                  <c:v>-1535.160232317392</c:v>
                </c:pt>
                <c:pt idx="75">
                  <c:v>-1058.7559318367466</c:v>
                </c:pt>
                <c:pt idx="76">
                  <c:v>-2078.0788954107275</c:v>
                </c:pt>
                <c:pt idx="77">
                  <c:v>-1546.053643945231</c:v>
                </c:pt>
                <c:pt idx="78">
                  <c:v>10684.870288433674</c:v>
                </c:pt>
                <c:pt idx="79">
                  <c:v>-1258.1963422276033</c:v>
                </c:pt>
                <c:pt idx="80">
                  <c:v>-1452.2423067154261</c:v>
                </c:pt>
                <c:pt idx="81">
                  <c:v>-1738.9257428100263</c:v>
                </c:pt>
                <c:pt idx="82">
                  <c:v>-1572.1129708672574</c:v>
                </c:pt>
                <c:pt idx="83">
                  <c:v>10346.073274578715</c:v>
                </c:pt>
                <c:pt idx="84">
                  <c:v>-2035.7535047486631</c:v>
                </c:pt>
                <c:pt idx="85">
                  <c:v>-1285.3989790247051</c:v>
                </c:pt>
                <c:pt idx="86">
                  <c:v>-1851.5797785688865</c:v>
                </c:pt>
                <c:pt idx="87">
                  <c:v>-1440.6303946385988</c:v>
                </c:pt>
                <c:pt idx="88">
                  <c:v>-1848.5424464808934</c:v>
                </c:pt>
                <c:pt idx="89">
                  <c:v>-1220.5105048719361</c:v>
                </c:pt>
                <c:pt idx="90">
                  <c:v>-1067.078103982813</c:v>
                </c:pt>
                <c:pt idx="91">
                  <c:v>-1411.3477250127735</c:v>
                </c:pt>
                <c:pt idx="92">
                  <c:v>14524.74402884466</c:v>
                </c:pt>
                <c:pt idx="93">
                  <c:v>-1196.1185327950975</c:v>
                </c:pt>
                <c:pt idx="94">
                  <c:v>-1067.1146602725166</c:v>
                </c:pt>
                <c:pt idx="95">
                  <c:v>-1899.198214228189</c:v>
                </c:pt>
                <c:pt idx="96">
                  <c:v>-1845.2237509633396</c:v>
                </c:pt>
                <c:pt idx="97">
                  <c:v>-1194.2351060452365</c:v>
                </c:pt>
                <c:pt idx="98">
                  <c:v>-1272.4536106587657</c:v>
                </c:pt>
                <c:pt idx="99">
                  <c:v>-1695.5987681322281</c:v>
                </c:pt>
                <c:pt idx="100">
                  <c:v>-1067.5872074280728</c:v>
                </c:pt>
                <c:pt idx="101">
                  <c:v>12690.782394563956</c:v>
                </c:pt>
                <c:pt idx="102">
                  <c:v>-941.96090844300397</c:v>
                </c:pt>
                <c:pt idx="103">
                  <c:v>-1701.9682080281618</c:v>
                </c:pt>
                <c:pt idx="104">
                  <c:v>-1182.2270403471111</c:v>
                </c:pt>
                <c:pt idx="105">
                  <c:v>-1227.9018410993845</c:v>
                </c:pt>
                <c:pt idx="106">
                  <c:v>-1143.2626137417137</c:v>
                </c:pt>
                <c:pt idx="107">
                  <c:v>-1856.6915932502125</c:v>
                </c:pt>
                <c:pt idx="108">
                  <c:v>-1241.2568391929763</c:v>
                </c:pt>
                <c:pt idx="109">
                  <c:v>-929.78848802142784</c:v>
                </c:pt>
                <c:pt idx="110">
                  <c:v>-1517.8949980899495</c:v>
                </c:pt>
                <c:pt idx="111">
                  <c:v>-1175.0662821067945</c:v>
                </c:pt>
                <c:pt idx="112">
                  <c:v>-1043.4349579611971</c:v>
                </c:pt>
                <c:pt idx="113">
                  <c:v>-1771.7191522455823</c:v>
                </c:pt>
                <c:pt idx="114">
                  <c:v>-2103.633848263295</c:v>
                </c:pt>
                <c:pt idx="115">
                  <c:v>-1258.7582620823978</c:v>
                </c:pt>
                <c:pt idx="116">
                  <c:v>-1248.1642609166079</c:v>
                </c:pt>
                <c:pt idx="117">
                  <c:v>-1178.6714798584503</c:v>
                </c:pt>
                <c:pt idx="118">
                  <c:v>-1811.2031173525575</c:v>
                </c:pt>
                <c:pt idx="119">
                  <c:v>-1700.1714958136708</c:v>
                </c:pt>
                <c:pt idx="120">
                  <c:v>-1924.7531670807568</c:v>
                </c:pt>
                <c:pt idx="121">
                  <c:v>-1769.0932098855683</c:v>
                </c:pt>
                <c:pt idx="122">
                  <c:v>-996.46957307174125</c:v>
                </c:pt>
                <c:pt idx="123">
                  <c:v>-1331.9110487625369</c:v>
                </c:pt>
                <c:pt idx="124">
                  <c:v>-1778.1545234245405</c:v>
                </c:pt>
                <c:pt idx="125">
                  <c:v>-879.23298732998774</c:v>
                </c:pt>
                <c:pt idx="126">
                  <c:v>-991.86454095185309</c:v>
                </c:pt>
                <c:pt idx="127">
                  <c:v>-946.72939349434546</c:v>
                </c:pt>
                <c:pt idx="128">
                  <c:v>-1814.6394651998958</c:v>
                </c:pt>
                <c:pt idx="129">
                  <c:v>-1760.4432177809613</c:v>
                </c:pt>
                <c:pt idx="130">
                  <c:v>-1638.7247156463754</c:v>
                </c:pt>
                <c:pt idx="131">
                  <c:v>-1141.1997994980647</c:v>
                </c:pt>
                <c:pt idx="132">
                  <c:v>-1734.7981445136575</c:v>
                </c:pt>
                <c:pt idx="133">
                  <c:v>-1258.6317899642563</c:v>
                </c:pt>
                <c:pt idx="134">
                  <c:v>-1453.3788974676534</c:v>
                </c:pt>
                <c:pt idx="135">
                  <c:v>-2163.5282690115</c:v>
                </c:pt>
                <c:pt idx="136">
                  <c:v>-1065.3417422059811</c:v>
                </c:pt>
                <c:pt idx="137">
                  <c:v>-1469.140540125105</c:v>
                </c:pt>
                <c:pt idx="138">
                  <c:v>3496.3448900207331</c:v>
                </c:pt>
                <c:pt idx="139">
                  <c:v>-1394.7896827550383</c:v>
                </c:pt>
                <c:pt idx="140">
                  <c:v>-1703.4176692587498</c:v>
                </c:pt>
                <c:pt idx="141">
                  <c:v>-1093.6851675441358</c:v>
                </c:pt>
                <c:pt idx="142">
                  <c:v>-1275.7224006059769</c:v>
                </c:pt>
                <c:pt idx="143">
                  <c:v>-1296.072648117979</c:v>
                </c:pt>
                <c:pt idx="144">
                  <c:v>-1111.0626736063878</c:v>
                </c:pt>
                <c:pt idx="145">
                  <c:v>-1384.7851576574194</c:v>
                </c:pt>
                <c:pt idx="146">
                  <c:v>-1450.392935127411</c:v>
                </c:pt>
                <c:pt idx="147">
                  <c:v>-1247.516638016381</c:v>
                </c:pt>
                <c:pt idx="148">
                  <c:v>-1036.076846769527</c:v>
                </c:pt>
                <c:pt idx="149">
                  <c:v>-1351.5731312602729</c:v>
                </c:pt>
                <c:pt idx="150">
                  <c:v>-1510.8621988599871</c:v>
                </c:pt>
                <c:pt idx="151">
                  <c:v>-1075.7171045503073</c:v>
                </c:pt>
                <c:pt idx="152">
                  <c:v>-972.26369561844331</c:v>
                </c:pt>
                <c:pt idx="153">
                  <c:v>-1362.4256799647801</c:v>
                </c:pt>
                <c:pt idx="154">
                  <c:v>-1054.3566334926545</c:v>
                </c:pt>
                <c:pt idx="155">
                  <c:v>-1391.3981797532531</c:v>
                </c:pt>
                <c:pt idx="156">
                  <c:v>-1708.6684604428647</c:v>
                </c:pt>
                <c:pt idx="157">
                  <c:v>-1430.1923793463375</c:v>
                </c:pt>
                <c:pt idx="158">
                  <c:v>-1527.1418560300237</c:v>
                </c:pt>
                <c:pt idx="159">
                  <c:v>-910.77509240558356</c:v>
                </c:pt>
                <c:pt idx="160">
                  <c:v>-1333.068112969162</c:v>
                </c:pt>
                <c:pt idx="161">
                  <c:v>-1285.626522950548</c:v>
                </c:pt>
                <c:pt idx="162">
                  <c:v>-1297.3738743889135</c:v>
                </c:pt>
                <c:pt idx="163">
                  <c:v>-1294.144141903198</c:v>
                </c:pt>
                <c:pt idx="164">
                  <c:v>-1363.0752647292011</c:v>
                </c:pt>
                <c:pt idx="165">
                  <c:v>-1271.4637849396331</c:v>
                </c:pt>
                <c:pt idx="166">
                  <c:v>-1163.4902861048831</c:v>
                </c:pt>
                <c:pt idx="167">
                  <c:v>-1248.2333899081677</c:v>
                </c:pt>
                <c:pt idx="168">
                  <c:v>-886.32159967625375</c:v>
                </c:pt>
                <c:pt idx="169">
                  <c:v>-2162.7296767348571</c:v>
                </c:pt>
                <c:pt idx="170">
                  <c:v>-1138.1869258706411</c:v>
                </c:pt>
                <c:pt idx="171">
                  <c:v>-1239.4320790661327</c:v>
                </c:pt>
                <c:pt idx="172">
                  <c:v>-1636.0003529986759</c:v>
                </c:pt>
                <c:pt idx="173">
                  <c:v>-1105.8532055285714</c:v>
                </c:pt>
                <c:pt idx="174">
                  <c:v>-1020.8320185450466</c:v>
                </c:pt>
                <c:pt idx="175">
                  <c:v>-1582.0880957729651</c:v>
                </c:pt>
                <c:pt idx="176">
                  <c:v>-1277.0770396288008</c:v>
                </c:pt>
                <c:pt idx="177">
                  <c:v>-1218.7424401981914</c:v>
                </c:pt>
                <c:pt idx="178">
                  <c:v>12457.115247970714</c:v>
                </c:pt>
                <c:pt idx="179">
                  <c:v>-1123.6721422347118</c:v>
                </c:pt>
                <c:pt idx="180">
                  <c:v>-1069.7760157137654</c:v>
                </c:pt>
                <c:pt idx="181">
                  <c:v>-1520.7446116057333</c:v>
                </c:pt>
                <c:pt idx="182">
                  <c:v>-1058.6341642149891</c:v>
                </c:pt>
                <c:pt idx="183">
                  <c:v>-1731.1065726107945</c:v>
                </c:pt>
                <c:pt idx="184">
                  <c:v>-1796.6296203949614</c:v>
                </c:pt>
                <c:pt idx="185">
                  <c:v>-1259.8487075028438</c:v>
                </c:pt>
                <c:pt idx="186">
                  <c:v>-1572.3941314992162</c:v>
                </c:pt>
                <c:pt idx="187">
                  <c:v>-1712.1776750488589</c:v>
                </c:pt>
                <c:pt idx="188">
                  <c:v>-1119.4363075126494</c:v>
                </c:pt>
                <c:pt idx="189">
                  <c:v>9593.7685043142301</c:v>
                </c:pt>
                <c:pt idx="190">
                  <c:v>-1331.8608126509166</c:v>
                </c:pt>
                <c:pt idx="191">
                  <c:v>-1129.2325190313707</c:v>
                </c:pt>
                <c:pt idx="192">
                  <c:v>-1597.3411266985322</c:v>
                </c:pt>
                <c:pt idx="193">
                  <c:v>-1728.1099708696875</c:v>
                </c:pt>
                <c:pt idx="194">
                  <c:v>-1803.4591733268971</c:v>
                </c:pt>
                <c:pt idx="195">
                  <c:v>-1545.213598152046</c:v>
                </c:pt>
                <c:pt idx="196">
                  <c:v>-1692.1505882688762</c:v>
                </c:pt>
                <c:pt idx="197">
                  <c:v>-1201.5178187641779</c:v>
                </c:pt>
                <c:pt idx="198">
                  <c:v>11174.498936874294</c:v>
                </c:pt>
                <c:pt idx="199">
                  <c:v>-1019.3106824062579</c:v>
                </c:pt>
                <c:pt idx="200">
                  <c:v>14763.81514592762</c:v>
                </c:pt>
                <c:pt idx="201">
                  <c:v>-1053.6449420694989</c:v>
                </c:pt>
                <c:pt idx="202">
                  <c:v>-1058.4837141203261</c:v>
                </c:pt>
                <c:pt idx="203">
                  <c:v>7471.0334484137293</c:v>
                </c:pt>
                <c:pt idx="204">
                  <c:v>-1016.1601692398935</c:v>
                </c:pt>
                <c:pt idx="205">
                  <c:v>-2079.6760799640128</c:v>
                </c:pt>
                <c:pt idx="206">
                  <c:v>-2013.6900219419272</c:v>
                </c:pt>
                <c:pt idx="207">
                  <c:v>-1311.6037185390355</c:v>
                </c:pt>
                <c:pt idx="208">
                  <c:v>-2062.1070498778731</c:v>
                </c:pt>
                <c:pt idx="209">
                  <c:v>-1037.1489643988007</c:v>
                </c:pt>
                <c:pt idx="210">
                  <c:v>-1172.9811996461231</c:v>
                </c:pt>
                <c:pt idx="211">
                  <c:v>-1426.9105316921941</c:v>
                </c:pt>
                <c:pt idx="212">
                  <c:v>-1957.2647106971945</c:v>
                </c:pt>
                <c:pt idx="213">
                  <c:v>-1369.6171492371577</c:v>
                </c:pt>
                <c:pt idx="214">
                  <c:v>9414.6801900192295</c:v>
                </c:pt>
                <c:pt idx="215">
                  <c:v>-873.38265458697788</c:v>
                </c:pt>
                <c:pt idx="216">
                  <c:v>9148.8455479352579</c:v>
                </c:pt>
                <c:pt idx="217">
                  <c:v>-807.10183859923291</c:v>
                </c:pt>
                <c:pt idx="218">
                  <c:v>-821.01604018522994</c:v>
                </c:pt>
                <c:pt idx="219">
                  <c:v>-970.35290602657733</c:v>
                </c:pt>
                <c:pt idx="220">
                  <c:v>-1606.9829665125253</c:v>
                </c:pt>
                <c:pt idx="221">
                  <c:v>-1179.5856442760964</c:v>
                </c:pt>
                <c:pt idx="222">
                  <c:v>-1329.1369913805147</c:v>
                </c:pt>
                <c:pt idx="223">
                  <c:v>-1027.1541062236138</c:v>
                </c:pt>
                <c:pt idx="224">
                  <c:v>-1541.9652664765981</c:v>
                </c:pt>
                <c:pt idx="225">
                  <c:v>-1949.1567564482889</c:v>
                </c:pt>
                <c:pt idx="226">
                  <c:v>-1014.9632889518889</c:v>
                </c:pt>
                <c:pt idx="227">
                  <c:v>-1563.8589835738203</c:v>
                </c:pt>
                <c:pt idx="228">
                  <c:v>-1904.7883601646888</c:v>
                </c:pt>
                <c:pt idx="229">
                  <c:v>-1232.919432692127</c:v>
                </c:pt>
                <c:pt idx="230">
                  <c:v>-1495.5804343018417</c:v>
                </c:pt>
                <c:pt idx="231">
                  <c:v>-1128.9400679305672</c:v>
                </c:pt>
                <c:pt idx="232">
                  <c:v>7031.04040376796</c:v>
                </c:pt>
                <c:pt idx="233">
                  <c:v>-1498.4765964157948</c:v>
                </c:pt>
                <c:pt idx="234">
                  <c:v>-1155.2431384065676</c:v>
                </c:pt>
                <c:pt idx="235">
                  <c:v>14567.079673442975</c:v>
                </c:pt>
                <c:pt idx="236">
                  <c:v>-1293.3640397789077</c:v>
                </c:pt>
                <c:pt idx="237">
                  <c:v>-1421.365895861205</c:v>
                </c:pt>
                <c:pt idx="238">
                  <c:v>-1211.5112153662776</c:v>
                </c:pt>
                <c:pt idx="239">
                  <c:v>-1187.9396205661624</c:v>
                </c:pt>
                <c:pt idx="240">
                  <c:v>-1259.8004340080242</c:v>
                </c:pt>
                <c:pt idx="241">
                  <c:v>-1591.7215672774314</c:v>
                </c:pt>
                <c:pt idx="242">
                  <c:v>-1456.7327838782974</c:v>
                </c:pt>
                <c:pt idx="243">
                  <c:v>-1357.0921356443255</c:v>
                </c:pt>
                <c:pt idx="244">
                  <c:v>-1508.0304040339556</c:v>
                </c:pt>
                <c:pt idx="245">
                  <c:v>-1184.2159195713884</c:v>
                </c:pt>
                <c:pt idx="246">
                  <c:v>-1174.3463626935682</c:v>
                </c:pt>
                <c:pt idx="247">
                  <c:v>-1499.0581745403626</c:v>
                </c:pt>
                <c:pt idx="248">
                  <c:v>-1651.5853105936903</c:v>
                </c:pt>
                <c:pt idx="249">
                  <c:v>13113.77713130645</c:v>
                </c:pt>
                <c:pt idx="250">
                  <c:v>-1292.8636097342333</c:v>
                </c:pt>
                <c:pt idx="251">
                  <c:v>-1415.5446693198119</c:v>
                </c:pt>
                <c:pt idx="252">
                  <c:v>-1184.7280622899234</c:v>
                </c:pt>
                <c:pt idx="253">
                  <c:v>-1408.3695934565058</c:v>
                </c:pt>
                <c:pt idx="254">
                  <c:v>-1475.8989985177234</c:v>
                </c:pt>
                <c:pt idx="255">
                  <c:v>-1696.3064780856839</c:v>
                </c:pt>
                <c:pt idx="256">
                  <c:v>-1498.6378158026837</c:v>
                </c:pt>
                <c:pt idx="257">
                  <c:v>-1677.1402634462584</c:v>
                </c:pt>
                <c:pt idx="258">
                  <c:v>-1264.1217291529374</c:v>
                </c:pt>
                <c:pt idx="259">
                  <c:v>-1458.3606458635286</c:v>
                </c:pt>
                <c:pt idx="260">
                  <c:v>-1453.5384147717268</c:v>
                </c:pt>
                <c:pt idx="261">
                  <c:v>-1360.7439532488652</c:v>
                </c:pt>
                <c:pt idx="262">
                  <c:v>-1133.0627632468349</c:v>
                </c:pt>
                <c:pt idx="263">
                  <c:v>-1540.584972925785</c:v>
                </c:pt>
                <c:pt idx="264">
                  <c:v>-1638.0092418907643</c:v>
                </c:pt>
                <c:pt idx="265">
                  <c:v>-1499.0581745403626</c:v>
                </c:pt>
                <c:pt idx="266">
                  <c:v>-1110.7898326439827</c:v>
                </c:pt>
                <c:pt idx="267">
                  <c:v>-1205.3990065763319</c:v>
                </c:pt>
                <c:pt idx="268">
                  <c:v>-1326.6381545242643</c:v>
                </c:pt>
                <c:pt idx="269">
                  <c:v>-1513.4844748352057</c:v>
                </c:pt>
                <c:pt idx="270">
                  <c:v>-1248.8739528918086</c:v>
                </c:pt>
                <c:pt idx="271">
                  <c:v>-1419.8231479412527</c:v>
                </c:pt>
                <c:pt idx="272">
                  <c:v>-1400.4149545610617</c:v>
                </c:pt>
                <c:pt idx="273">
                  <c:v>-1109.1037613117569</c:v>
                </c:pt>
                <c:pt idx="274">
                  <c:v>-1486.1063069025995</c:v>
                </c:pt>
                <c:pt idx="275">
                  <c:v>-1253.9327618420375</c:v>
                </c:pt>
                <c:pt idx="276">
                  <c:v>-1214.3604841519518</c:v>
                </c:pt>
                <c:pt idx="277">
                  <c:v>-1232.9300484465948</c:v>
                </c:pt>
                <c:pt idx="278">
                  <c:v>-1366.7106576727292</c:v>
                </c:pt>
                <c:pt idx="279">
                  <c:v>-1168.764903256184</c:v>
                </c:pt>
                <c:pt idx="280">
                  <c:v>-1492.1722730939919</c:v>
                </c:pt>
                <c:pt idx="281">
                  <c:v>-1249.4985443242322</c:v>
                </c:pt>
                <c:pt idx="282">
                  <c:v>-1183.2788171311086</c:v>
                </c:pt>
                <c:pt idx="283">
                  <c:v>-1078.357697087371</c:v>
                </c:pt>
                <c:pt idx="284">
                  <c:v>-1223.1449991950221</c:v>
                </c:pt>
                <c:pt idx="285">
                  <c:v>-1177.448276893836</c:v>
                </c:pt>
                <c:pt idx="286">
                  <c:v>-1329.3129468543084</c:v>
                </c:pt>
                <c:pt idx="287">
                  <c:v>-1125.6409203174771</c:v>
                </c:pt>
                <c:pt idx="288">
                  <c:v>-1438.9893625806785</c:v>
                </c:pt>
                <c:pt idx="289">
                  <c:v>-1190.7478161735671</c:v>
                </c:pt>
                <c:pt idx="290">
                  <c:v>-1220.1374805127052</c:v>
                </c:pt>
                <c:pt idx="291">
                  <c:v>-1405.9615620001005</c:v>
                </c:pt>
                <c:pt idx="292">
                  <c:v>15333.103616532266</c:v>
                </c:pt>
                <c:pt idx="293">
                  <c:v>-1616.4779278533561</c:v>
                </c:pt>
                <c:pt idx="294">
                  <c:v>-1390.2487381597784</c:v>
                </c:pt>
                <c:pt idx="295">
                  <c:v>-1479.2810820748173</c:v>
                </c:pt>
                <c:pt idx="296">
                  <c:v>-1270.0674222051948</c:v>
                </c:pt>
                <c:pt idx="297">
                  <c:v>-1415.3893718392451</c:v>
                </c:pt>
                <c:pt idx="298">
                  <c:v>-1297.0699566504586</c:v>
                </c:pt>
                <c:pt idx="299">
                  <c:v>-1320.7712100918616</c:v>
                </c:pt>
                <c:pt idx="300">
                  <c:v>-1490.9105055561977</c:v>
                </c:pt>
                <c:pt idx="301">
                  <c:v>-1302.1801285233969</c:v>
                </c:pt>
                <c:pt idx="302">
                  <c:v>-4249.7796184904182</c:v>
                </c:pt>
                <c:pt idx="303">
                  <c:v>3755.3057212223794</c:v>
                </c:pt>
                <c:pt idx="304">
                  <c:v>-6263.0034050906652</c:v>
                </c:pt>
                <c:pt idx="305">
                  <c:v>-6388.8755669713719</c:v>
                </c:pt>
                <c:pt idx="306">
                  <c:v>-1617.0075117944871</c:v>
                </c:pt>
                <c:pt idx="307">
                  <c:v>-6959.8106753351858</c:v>
                </c:pt>
                <c:pt idx="308">
                  <c:v>-6209.4763020175087</c:v>
                </c:pt>
                <c:pt idx="309">
                  <c:v>-4801.4029707810259</c:v>
                </c:pt>
                <c:pt idx="310">
                  <c:v>-4533.0500594773366</c:v>
                </c:pt>
                <c:pt idx="311">
                  <c:v>6804.1859516939367</c:v>
                </c:pt>
                <c:pt idx="312">
                  <c:v>6898.3191079371609</c:v>
                </c:pt>
                <c:pt idx="313">
                  <c:v>-5892.0896801915042</c:v>
                </c:pt>
                <c:pt idx="314">
                  <c:v>2129.2530398879244</c:v>
                </c:pt>
                <c:pt idx="315">
                  <c:v>1631.4740929463878</c:v>
                </c:pt>
                <c:pt idx="316">
                  <c:v>-2514.4879386561515</c:v>
                </c:pt>
                <c:pt idx="317">
                  <c:v>3233.177620315415</c:v>
                </c:pt>
                <c:pt idx="318">
                  <c:v>2374.1050472012721</c:v>
                </c:pt>
                <c:pt idx="319">
                  <c:v>-6292.7458965871738</c:v>
                </c:pt>
                <c:pt idx="320">
                  <c:v>-3552.2468339698444</c:v>
                </c:pt>
                <c:pt idx="321">
                  <c:v>2040.5883528162012</c:v>
                </c:pt>
                <c:pt idx="322">
                  <c:v>250.06847864632437</c:v>
                </c:pt>
                <c:pt idx="323">
                  <c:v>-521.63906176326418</c:v>
                </c:pt>
                <c:pt idx="324">
                  <c:v>1286.164639987699</c:v>
                </c:pt>
                <c:pt idx="325">
                  <c:v>2336.3402466103253</c:v>
                </c:pt>
                <c:pt idx="326">
                  <c:v>-6039.8049244470822</c:v>
                </c:pt>
                <c:pt idx="327">
                  <c:v>5227.4624566849889</c:v>
                </c:pt>
                <c:pt idx="328">
                  <c:v>-5552.0119123666318</c:v>
                </c:pt>
                <c:pt idx="329">
                  <c:v>5832.1297344611885</c:v>
                </c:pt>
                <c:pt idx="330">
                  <c:v>6702.6043431915714</c:v>
                </c:pt>
                <c:pt idx="331">
                  <c:v>-2726.7874041698087</c:v>
                </c:pt>
                <c:pt idx="332">
                  <c:v>6312.2463154918078</c:v>
                </c:pt>
                <c:pt idx="333">
                  <c:v>3559.6970069569288</c:v>
                </c:pt>
                <c:pt idx="334">
                  <c:v>1651.5437048883541</c:v>
                </c:pt>
                <c:pt idx="335">
                  <c:v>3843.9751633975684</c:v>
                </c:pt>
                <c:pt idx="336">
                  <c:v>-7429.4945332522148</c:v>
                </c:pt>
                <c:pt idx="337">
                  <c:v>10457.432090062259</c:v>
                </c:pt>
                <c:pt idx="338">
                  <c:v>6223.4026820159488</c:v>
                </c:pt>
                <c:pt idx="339">
                  <c:v>3010.8337133702807</c:v>
                </c:pt>
                <c:pt idx="340">
                  <c:v>7035.5173454667893</c:v>
                </c:pt>
                <c:pt idx="341">
                  <c:v>3795.9471546527129</c:v>
                </c:pt>
                <c:pt idx="342">
                  <c:v>-8651.9112063528883</c:v>
                </c:pt>
                <c:pt idx="343">
                  <c:v>4031.0757386107471</c:v>
                </c:pt>
                <c:pt idx="344">
                  <c:v>3074.0382433607774</c:v>
                </c:pt>
                <c:pt idx="345">
                  <c:v>-4342.8706124894597</c:v>
                </c:pt>
                <c:pt idx="346">
                  <c:v>-529.99208234615071</c:v>
                </c:pt>
                <c:pt idx="347">
                  <c:v>-862.70283756622666</c:v>
                </c:pt>
                <c:pt idx="348">
                  <c:v>-6632.7167513303721</c:v>
                </c:pt>
                <c:pt idx="349">
                  <c:v>-5256.600400381194</c:v>
                </c:pt>
                <c:pt idx="350">
                  <c:v>-932.34737583233073</c:v>
                </c:pt>
                <c:pt idx="351">
                  <c:v>-7347.2141949917968</c:v>
                </c:pt>
                <c:pt idx="352">
                  <c:v>4450.1274640014526</c:v>
                </c:pt>
                <c:pt idx="353">
                  <c:v>-7007.3129719304743</c:v>
                </c:pt>
                <c:pt idx="354">
                  <c:v>-3394.4486531093135</c:v>
                </c:pt>
                <c:pt idx="355">
                  <c:v>4881.9994198462082</c:v>
                </c:pt>
                <c:pt idx="356">
                  <c:v>2286.3079015903568</c:v>
                </c:pt>
                <c:pt idx="357">
                  <c:v>5997.0956200318979</c:v>
                </c:pt>
                <c:pt idx="358">
                  <c:v>6655.8185641862583</c:v>
                </c:pt>
                <c:pt idx="359">
                  <c:v>1509.4343365764726</c:v>
                </c:pt>
                <c:pt idx="360">
                  <c:v>5728.0405882271334</c:v>
                </c:pt>
                <c:pt idx="361">
                  <c:v>12496.397292366899</c:v>
                </c:pt>
                <c:pt idx="362">
                  <c:v>-7618.4837692046349</c:v>
                </c:pt>
                <c:pt idx="363">
                  <c:v>-7211.4933777958104</c:v>
                </c:pt>
                <c:pt idx="364">
                  <c:v>-5117.8454977839228</c:v>
                </c:pt>
                <c:pt idx="365">
                  <c:v>5736.8986224250621</c:v>
                </c:pt>
                <c:pt idx="366">
                  <c:v>2236.1761925114079</c:v>
                </c:pt>
                <c:pt idx="367">
                  <c:v>11255.006970118928</c:v>
                </c:pt>
                <c:pt idx="368">
                  <c:v>6984.7766874869812</c:v>
                </c:pt>
                <c:pt idx="369">
                  <c:v>-4828.3092431230471</c:v>
                </c:pt>
                <c:pt idx="370">
                  <c:v>4797.6604047380606</c:v>
                </c:pt>
                <c:pt idx="371">
                  <c:v>-398.97838447864342</c:v>
                </c:pt>
                <c:pt idx="372">
                  <c:v>-6078.9993769580906</c:v>
                </c:pt>
                <c:pt idx="373">
                  <c:v>-5665.4566360937279</c:v>
                </c:pt>
                <c:pt idx="374">
                  <c:v>5577.9666514058918</c:v>
                </c:pt>
                <c:pt idx="375">
                  <c:v>-4803.9790931828938</c:v>
                </c:pt>
                <c:pt idx="376">
                  <c:v>-6337.9953905619623</c:v>
                </c:pt>
                <c:pt idx="377">
                  <c:v>-136.50403427120182</c:v>
                </c:pt>
                <c:pt idx="378">
                  <c:v>3209.5147312705085</c:v>
                </c:pt>
                <c:pt idx="379">
                  <c:v>200.86325096762448</c:v>
                </c:pt>
                <c:pt idx="380">
                  <c:v>4139.1175507605367</c:v>
                </c:pt>
                <c:pt idx="381">
                  <c:v>-4447.1683490005089</c:v>
                </c:pt>
                <c:pt idx="382">
                  <c:v>-6086.2826607210627</c:v>
                </c:pt>
                <c:pt idx="383">
                  <c:v>-6162.7473349562933</c:v>
                </c:pt>
                <c:pt idx="384">
                  <c:v>-5890.3168060058306</c:v>
                </c:pt>
                <c:pt idx="385">
                  <c:v>13939.608178208247</c:v>
                </c:pt>
                <c:pt idx="386">
                  <c:v>-4696.5272223339489</c:v>
                </c:pt>
                <c:pt idx="387">
                  <c:v>14199.424315791104</c:v>
                </c:pt>
                <c:pt idx="388">
                  <c:v>780.11161693146278</c:v>
                </c:pt>
                <c:pt idx="389">
                  <c:v>6235.1837555283637</c:v>
                </c:pt>
                <c:pt idx="390">
                  <c:v>1800.3752197602662</c:v>
                </c:pt>
                <c:pt idx="391">
                  <c:v>-5334.7014883097108</c:v>
                </c:pt>
                <c:pt idx="392">
                  <c:v>-4333.8727882690619</c:v>
                </c:pt>
                <c:pt idx="393">
                  <c:v>-6136.3842249233858</c:v>
                </c:pt>
                <c:pt idx="394">
                  <c:v>-6461.7279872560175</c:v>
                </c:pt>
                <c:pt idx="395">
                  <c:v>2688.8511785310257</c:v>
                </c:pt>
                <c:pt idx="396">
                  <c:v>-5562.4959397325947</c:v>
                </c:pt>
                <c:pt idx="397">
                  <c:v>6698.564868126974</c:v>
                </c:pt>
                <c:pt idx="398">
                  <c:v>1470.7635741025515</c:v>
                </c:pt>
                <c:pt idx="399">
                  <c:v>-4114.2366958717648</c:v>
                </c:pt>
                <c:pt idx="400">
                  <c:v>6702.4862765253056</c:v>
                </c:pt>
                <c:pt idx="401">
                  <c:v>-3742.7134531800766</c:v>
                </c:pt>
                <c:pt idx="402">
                  <c:v>450.36111418379005</c:v>
                </c:pt>
                <c:pt idx="403">
                  <c:v>1722.8950211720512</c:v>
                </c:pt>
                <c:pt idx="404">
                  <c:v>-6283.9364249184437</c:v>
                </c:pt>
                <c:pt idx="405">
                  <c:v>-5889.6826380138809</c:v>
                </c:pt>
                <c:pt idx="406">
                  <c:v>-6364.3240221213528</c:v>
                </c:pt>
                <c:pt idx="407">
                  <c:v>-3791.7160042447213</c:v>
                </c:pt>
                <c:pt idx="408">
                  <c:v>2674.9779185003499</c:v>
                </c:pt>
                <c:pt idx="409">
                  <c:v>3194.3431818032623</c:v>
                </c:pt>
                <c:pt idx="410">
                  <c:v>-8012.4883360490894</c:v>
                </c:pt>
                <c:pt idx="411">
                  <c:v>920.25800751461793</c:v>
                </c:pt>
                <c:pt idx="412">
                  <c:v>-1310.6633071887009</c:v>
                </c:pt>
                <c:pt idx="413">
                  <c:v>-1469.5779478193726</c:v>
                </c:pt>
                <c:pt idx="414">
                  <c:v>-1420.9588739020928</c:v>
                </c:pt>
                <c:pt idx="415">
                  <c:v>-1408.4853770825621</c:v>
                </c:pt>
                <c:pt idx="416">
                  <c:v>-1354.2326697798599</c:v>
                </c:pt>
                <c:pt idx="417">
                  <c:v>-1243.4862964064932</c:v>
                </c:pt>
                <c:pt idx="418">
                  <c:v>-1410.7948671851736</c:v>
                </c:pt>
                <c:pt idx="419">
                  <c:v>-1318.8715200114293</c:v>
                </c:pt>
                <c:pt idx="420">
                  <c:v>-1492.9606475341106</c:v>
                </c:pt>
                <c:pt idx="421">
                  <c:v>-1277.1211979339078</c:v>
                </c:pt>
                <c:pt idx="422">
                  <c:v>-1557.8518556088302</c:v>
                </c:pt>
                <c:pt idx="423">
                  <c:v>-1467.6234593672489</c:v>
                </c:pt>
                <c:pt idx="424">
                  <c:v>-1199.6434988604979</c:v>
                </c:pt>
                <c:pt idx="425">
                  <c:v>-1629.572451592252</c:v>
                </c:pt>
                <c:pt idx="426">
                  <c:v>-1392.8190633532504</c:v>
                </c:pt>
                <c:pt idx="427">
                  <c:v>-1355.212736521773</c:v>
                </c:pt>
                <c:pt idx="428">
                  <c:v>-1206.8097024437193</c:v>
                </c:pt>
                <c:pt idx="429">
                  <c:v>-1409.7169086042122</c:v>
                </c:pt>
                <c:pt idx="430">
                  <c:v>-1377.918843199137</c:v>
                </c:pt>
                <c:pt idx="431">
                  <c:v>-1290.543797745624</c:v>
                </c:pt>
                <c:pt idx="432">
                  <c:v>-1357.1680682424339</c:v>
                </c:pt>
                <c:pt idx="433">
                  <c:v>-1605.5840058610247</c:v>
                </c:pt>
                <c:pt idx="434">
                  <c:v>-1532.2969027562626</c:v>
                </c:pt>
                <c:pt idx="435">
                  <c:v>-1475.5583700151665</c:v>
                </c:pt>
                <c:pt idx="436">
                  <c:v>8201.5318206987104</c:v>
                </c:pt>
                <c:pt idx="437">
                  <c:v>18417.628133162485</c:v>
                </c:pt>
                <c:pt idx="438">
                  <c:v>-1863.5253224311941</c:v>
                </c:pt>
                <c:pt idx="439">
                  <c:v>-1174.6634100061801</c:v>
                </c:pt>
                <c:pt idx="440">
                  <c:v>18696.582251966509</c:v>
                </c:pt>
                <c:pt idx="441">
                  <c:v>-1411.8413273836377</c:v>
                </c:pt>
                <c:pt idx="442">
                  <c:v>-1295.3098453462244</c:v>
                </c:pt>
                <c:pt idx="443">
                  <c:v>-1458.7910777225652</c:v>
                </c:pt>
                <c:pt idx="444">
                  <c:v>-1392.7121951846448</c:v>
                </c:pt>
                <c:pt idx="445">
                  <c:v>-1345.7607697941212</c:v>
                </c:pt>
                <c:pt idx="446">
                  <c:v>-1422.3234901401111</c:v>
                </c:pt>
                <c:pt idx="447">
                  <c:v>-1219.7156153609703</c:v>
                </c:pt>
                <c:pt idx="448">
                  <c:v>-1265.7874371696998</c:v>
                </c:pt>
                <c:pt idx="449">
                  <c:v>-1563.2878939718753</c:v>
                </c:pt>
                <c:pt idx="450">
                  <c:v>-1400.1016533872535</c:v>
                </c:pt>
                <c:pt idx="451">
                  <c:v>-1469.8789469324674</c:v>
                </c:pt>
                <c:pt idx="452">
                  <c:v>-1746.9308500413554</c:v>
                </c:pt>
                <c:pt idx="453">
                  <c:v>-1185.6821206846753</c:v>
                </c:pt>
                <c:pt idx="454">
                  <c:v>-1296.510936265433</c:v>
                </c:pt>
                <c:pt idx="455">
                  <c:v>-1810.6516028317892</c:v>
                </c:pt>
                <c:pt idx="456">
                  <c:v>-1423.0280118323117</c:v>
                </c:pt>
                <c:pt idx="457">
                  <c:v>-1706.7182714659903</c:v>
                </c:pt>
                <c:pt idx="458">
                  <c:v>-1712.8892449934292</c:v>
                </c:pt>
                <c:pt idx="459">
                  <c:v>-1315.8685939741099</c:v>
                </c:pt>
                <c:pt idx="460">
                  <c:v>-1683.1361376405916</c:v>
                </c:pt>
                <c:pt idx="461">
                  <c:v>-1735.1153776072324</c:v>
                </c:pt>
                <c:pt idx="462">
                  <c:v>-1274.735262125525</c:v>
                </c:pt>
                <c:pt idx="463">
                  <c:v>-1364.14548473992</c:v>
                </c:pt>
                <c:pt idx="464">
                  <c:v>-1187.3104234193743</c:v>
                </c:pt>
                <c:pt idx="465">
                  <c:v>-1292.3477569897132</c:v>
                </c:pt>
                <c:pt idx="466">
                  <c:v>-1929.0967826536516</c:v>
                </c:pt>
                <c:pt idx="467">
                  <c:v>-1727.9320359028798</c:v>
                </c:pt>
                <c:pt idx="468">
                  <c:v>-1367.9872478181624</c:v>
                </c:pt>
                <c:pt idx="469">
                  <c:v>-1257.3349522638491</c:v>
                </c:pt>
                <c:pt idx="470">
                  <c:v>22550.782301191932</c:v>
                </c:pt>
                <c:pt idx="471">
                  <c:v>-1129.7200525565859</c:v>
                </c:pt>
                <c:pt idx="472">
                  <c:v>-1603.2919609343189</c:v>
                </c:pt>
                <c:pt idx="473">
                  <c:v>-1624.2009857876656</c:v>
                </c:pt>
                <c:pt idx="474">
                  <c:v>-1737.8123581365489</c:v>
                </c:pt>
                <c:pt idx="475">
                  <c:v>-1862.5638017209549</c:v>
                </c:pt>
                <c:pt idx="476">
                  <c:v>14461.846300646059</c:v>
                </c:pt>
                <c:pt idx="477">
                  <c:v>-1783.5614589720662</c:v>
                </c:pt>
                <c:pt idx="478">
                  <c:v>-1668.0376151546752</c:v>
                </c:pt>
                <c:pt idx="479">
                  <c:v>-1652.5505132053349</c:v>
                </c:pt>
                <c:pt idx="480">
                  <c:v>-1188.2490168016775</c:v>
                </c:pt>
                <c:pt idx="481">
                  <c:v>-1600.6647107624563</c:v>
                </c:pt>
                <c:pt idx="482">
                  <c:v>-1791.3228101915656</c:v>
                </c:pt>
                <c:pt idx="483">
                  <c:v>-1764.2129265988351</c:v>
                </c:pt>
                <c:pt idx="484">
                  <c:v>-1428.1194342096405</c:v>
                </c:pt>
                <c:pt idx="485">
                  <c:v>-1735.9199522818963</c:v>
                </c:pt>
                <c:pt idx="486">
                  <c:v>-1264.2270710246048</c:v>
                </c:pt>
                <c:pt idx="487">
                  <c:v>-1630.8520051849309</c:v>
                </c:pt>
                <c:pt idx="488">
                  <c:v>14943.194704115223</c:v>
                </c:pt>
                <c:pt idx="489">
                  <c:v>-1171.5206762641046</c:v>
                </c:pt>
                <c:pt idx="490">
                  <c:v>-1734.691884838132</c:v>
                </c:pt>
                <c:pt idx="491">
                  <c:v>-1858.7100932330959</c:v>
                </c:pt>
                <c:pt idx="492">
                  <c:v>-1274.8721177142902</c:v>
                </c:pt>
                <c:pt idx="493">
                  <c:v>-1241.3240708221274</c:v>
                </c:pt>
                <c:pt idx="494">
                  <c:v>-1132.8281406426377</c:v>
                </c:pt>
                <c:pt idx="495">
                  <c:v>-1506.9747302680807</c:v>
                </c:pt>
                <c:pt idx="496">
                  <c:v>-1749.0489870385027</c:v>
                </c:pt>
                <c:pt idx="497">
                  <c:v>-1323.361715186722</c:v>
                </c:pt>
                <c:pt idx="498">
                  <c:v>-1152.5089879430643</c:v>
                </c:pt>
                <c:pt idx="499">
                  <c:v>-1261.8892549456868</c:v>
                </c:pt>
                <c:pt idx="500">
                  <c:v>-1835.7325566989598</c:v>
                </c:pt>
                <c:pt idx="501">
                  <c:v>-1159.1418732750026</c:v>
                </c:pt>
                <c:pt idx="502">
                  <c:v>-1334.8394407488049</c:v>
                </c:pt>
                <c:pt idx="503">
                  <c:v>-1355.7055845922623</c:v>
                </c:pt>
                <c:pt idx="504">
                  <c:v>-1129.1893400637246</c:v>
                </c:pt>
                <c:pt idx="505">
                  <c:v>15691.000474915878</c:v>
                </c:pt>
                <c:pt idx="506">
                  <c:v>-1246.2471152971539</c:v>
                </c:pt>
                <c:pt idx="507">
                  <c:v>-1161.3549018597132</c:v>
                </c:pt>
                <c:pt idx="508">
                  <c:v>-1412.1829662447708</c:v>
                </c:pt>
                <c:pt idx="509">
                  <c:v>-1159.6678195323584</c:v>
                </c:pt>
                <c:pt idx="510">
                  <c:v>12852.839472641004</c:v>
                </c:pt>
                <c:pt idx="511">
                  <c:v>10675.174706003058</c:v>
                </c:pt>
                <c:pt idx="512">
                  <c:v>-1231.9565166624952</c:v>
                </c:pt>
                <c:pt idx="513">
                  <c:v>-1635.2911572459252</c:v>
                </c:pt>
                <c:pt idx="514">
                  <c:v>-1746.7719103931922</c:v>
                </c:pt>
                <c:pt idx="515">
                  <c:v>-1636.8328365533143</c:v>
                </c:pt>
                <c:pt idx="516">
                  <c:v>-1230.7861873290749</c:v>
                </c:pt>
                <c:pt idx="517">
                  <c:v>-1240.0054297813472</c:v>
                </c:pt>
                <c:pt idx="518">
                  <c:v>-1350.8552739259908</c:v>
                </c:pt>
                <c:pt idx="519">
                  <c:v>12764.571972746842</c:v>
                </c:pt>
                <c:pt idx="520">
                  <c:v>8615.472392850761</c:v>
                </c:pt>
                <c:pt idx="521">
                  <c:v>-1860.0017459828396</c:v>
                </c:pt>
                <c:pt idx="522">
                  <c:v>-1749.8475793151447</c:v>
                </c:pt>
                <c:pt idx="523">
                  <c:v>-1913.152878208437</c:v>
                </c:pt>
                <c:pt idx="524">
                  <c:v>-1673.6235865247781</c:v>
                </c:pt>
                <c:pt idx="525">
                  <c:v>-1338.0348033772189</c:v>
                </c:pt>
                <c:pt idx="526">
                  <c:v>-1363.9407196065567</c:v>
                </c:pt>
                <c:pt idx="527">
                  <c:v>-1267.257752792575</c:v>
                </c:pt>
                <c:pt idx="528">
                  <c:v>-1277.6028152298331</c:v>
                </c:pt>
                <c:pt idx="529">
                  <c:v>-1305.5749455080968</c:v>
                </c:pt>
                <c:pt idx="530">
                  <c:v>-1481.686956539271</c:v>
                </c:pt>
                <c:pt idx="531">
                  <c:v>-1156.8804768173668</c:v>
                </c:pt>
                <c:pt idx="532">
                  <c:v>-1133.9485300107117</c:v>
                </c:pt>
                <c:pt idx="533">
                  <c:v>-1277.5896689647784</c:v>
                </c:pt>
                <c:pt idx="534">
                  <c:v>-1366.3489838131259</c:v>
                </c:pt>
                <c:pt idx="535">
                  <c:v>-1222.8008111461659</c:v>
                </c:pt>
                <c:pt idx="536">
                  <c:v>-1154.5676529945413</c:v>
                </c:pt>
                <c:pt idx="537">
                  <c:v>-1167.683156060275</c:v>
                </c:pt>
                <c:pt idx="538">
                  <c:v>-1348.2197974379746</c:v>
                </c:pt>
                <c:pt idx="539">
                  <c:v>-1053.5546545390343</c:v>
                </c:pt>
                <c:pt idx="540">
                  <c:v>-1444.6995247789757</c:v>
                </c:pt>
                <c:pt idx="541">
                  <c:v>-1108.7968155289818</c:v>
                </c:pt>
                <c:pt idx="542">
                  <c:v>-1169.6832405277737</c:v>
                </c:pt>
                <c:pt idx="543">
                  <c:v>12225.045988285199</c:v>
                </c:pt>
                <c:pt idx="544">
                  <c:v>-1138.7392395399365</c:v>
                </c:pt>
                <c:pt idx="545">
                  <c:v>-1085.9356277238294</c:v>
                </c:pt>
                <c:pt idx="546">
                  <c:v>-1173.796901414993</c:v>
                </c:pt>
                <c:pt idx="547">
                  <c:v>-1331.9900984998785</c:v>
                </c:pt>
                <c:pt idx="548">
                  <c:v>24314.757127196641</c:v>
                </c:pt>
                <c:pt idx="549">
                  <c:v>-1111.5708729110047</c:v>
                </c:pt>
                <c:pt idx="550">
                  <c:v>-1133.5366477072621</c:v>
                </c:pt>
                <c:pt idx="551">
                  <c:v>-1195.0788166726097</c:v>
                </c:pt>
                <c:pt idx="552">
                  <c:v>-1156.7859914387709</c:v>
                </c:pt>
                <c:pt idx="553">
                  <c:v>-1259.993574334705</c:v>
                </c:pt>
                <c:pt idx="554">
                  <c:v>-1135.4642093513212</c:v>
                </c:pt>
                <c:pt idx="555">
                  <c:v>-1493.7078718613666</c:v>
                </c:pt>
                <c:pt idx="556">
                  <c:v>-1068.2561788150033</c:v>
                </c:pt>
                <c:pt idx="557">
                  <c:v>-1236.3854232448848</c:v>
                </c:pt>
                <c:pt idx="558">
                  <c:v>-1096.4710363253489</c:v>
                </c:pt>
                <c:pt idx="559">
                  <c:v>-1460.5707128887143</c:v>
                </c:pt>
                <c:pt idx="560">
                  <c:v>13600.506923568315</c:v>
                </c:pt>
                <c:pt idx="561">
                  <c:v>-1344.5210542619452</c:v>
                </c:pt>
                <c:pt idx="562">
                  <c:v>-1145.220652877696</c:v>
                </c:pt>
                <c:pt idx="563">
                  <c:v>-1027.781991333748</c:v>
                </c:pt>
                <c:pt idx="564">
                  <c:v>-1348.0976927060428</c:v>
                </c:pt>
                <c:pt idx="565">
                  <c:v>-1284.3825368623948</c:v>
                </c:pt>
                <c:pt idx="566">
                  <c:v>-1182.6315424605259</c:v>
                </c:pt>
                <c:pt idx="567">
                  <c:v>-1412.0579747014199</c:v>
                </c:pt>
                <c:pt idx="568">
                  <c:v>-1201.9973372528784</c:v>
                </c:pt>
                <c:pt idx="569">
                  <c:v>-996.69324434356349</c:v>
                </c:pt>
                <c:pt idx="570">
                  <c:v>-1259.9951832868337</c:v>
                </c:pt>
                <c:pt idx="571">
                  <c:v>-1081.5106916586938</c:v>
                </c:pt>
                <c:pt idx="572">
                  <c:v>-1208.0442788162691</c:v>
                </c:pt>
                <c:pt idx="573">
                  <c:v>-1221.9865441748443</c:v>
                </c:pt>
                <c:pt idx="574">
                  <c:v>-1068.8086421267453</c:v>
                </c:pt>
                <c:pt idx="575">
                  <c:v>14097.880417373541</c:v>
                </c:pt>
                <c:pt idx="576">
                  <c:v>-1115.7492464963807</c:v>
                </c:pt>
                <c:pt idx="577">
                  <c:v>-1022.2423617669738</c:v>
                </c:pt>
                <c:pt idx="578">
                  <c:v>-1022.1153375427839</c:v>
                </c:pt>
                <c:pt idx="579">
                  <c:v>-1018.3231459386061</c:v>
                </c:pt>
                <c:pt idx="580">
                  <c:v>-1686.7042743060083</c:v>
                </c:pt>
                <c:pt idx="581">
                  <c:v>-1494.2545708146299</c:v>
                </c:pt>
                <c:pt idx="582">
                  <c:v>-1336.0485287662077</c:v>
                </c:pt>
                <c:pt idx="583">
                  <c:v>-1341.3091914590514</c:v>
                </c:pt>
                <c:pt idx="584">
                  <c:v>-1519.4543660566051</c:v>
                </c:pt>
                <c:pt idx="585">
                  <c:v>-1514.3157127564591</c:v>
                </c:pt>
                <c:pt idx="586">
                  <c:v>-1409.2800315668446</c:v>
                </c:pt>
                <c:pt idx="587">
                  <c:v>-1424.2052983100421</c:v>
                </c:pt>
                <c:pt idx="588">
                  <c:v>-1482.3895279782255</c:v>
                </c:pt>
                <c:pt idx="589">
                  <c:v>14264.012379897042</c:v>
                </c:pt>
                <c:pt idx="590">
                  <c:v>-1508.5654181407517</c:v>
                </c:pt>
                <c:pt idx="591">
                  <c:v>-1288.3171966893278</c:v>
                </c:pt>
                <c:pt idx="592">
                  <c:v>-1265.9619228028505</c:v>
                </c:pt>
                <c:pt idx="593">
                  <c:v>-1420.2081364051155</c:v>
                </c:pt>
                <c:pt idx="594">
                  <c:v>-1623.020408621227</c:v>
                </c:pt>
                <c:pt idx="595">
                  <c:v>-1299.0561482738922</c:v>
                </c:pt>
                <c:pt idx="596">
                  <c:v>-1481.8994745351929</c:v>
                </c:pt>
                <c:pt idx="597">
                  <c:v>-1524.5635417043395</c:v>
                </c:pt>
                <c:pt idx="598">
                  <c:v>5313.923800915697</c:v>
                </c:pt>
                <c:pt idx="599">
                  <c:v>-1442.117008739624</c:v>
                </c:pt>
                <c:pt idx="600">
                  <c:v>-1446.3507373175889</c:v>
                </c:pt>
                <c:pt idx="601">
                  <c:v>-1328.1532118400073</c:v>
                </c:pt>
                <c:pt idx="602">
                  <c:v>-1453.1400584266612</c:v>
                </c:pt>
                <c:pt idx="603">
                  <c:v>-1674.7623403978628</c:v>
                </c:pt>
                <c:pt idx="604">
                  <c:v>-1609.385495473598</c:v>
                </c:pt>
                <c:pt idx="605">
                  <c:v>-1319.2747629432997</c:v>
                </c:pt>
                <c:pt idx="606">
                  <c:v>-1419.9597193806858</c:v>
                </c:pt>
                <c:pt idx="607">
                  <c:v>-1497.8637112446177</c:v>
                </c:pt>
                <c:pt idx="608">
                  <c:v>21881.331684342254</c:v>
                </c:pt>
                <c:pt idx="609">
                  <c:v>-1486.1808847959037</c:v>
                </c:pt>
                <c:pt idx="610">
                  <c:v>-1803.8807860084398</c:v>
                </c:pt>
                <c:pt idx="611">
                  <c:v>-1606.217006848683</c:v>
                </c:pt>
                <c:pt idx="612">
                  <c:v>-1447.1905934261058</c:v>
                </c:pt>
                <c:pt idx="613">
                  <c:v>-1315.566204800074</c:v>
                </c:pt>
                <c:pt idx="614">
                  <c:v>-2447.6546442740273</c:v>
                </c:pt>
                <c:pt idx="615">
                  <c:v>-1896.4062730892456</c:v>
                </c:pt>
                <c:pt idx="616">
                  <c:v>-2057.2125465313093</c:v>
                </c:pt>
                <c:pt idx="617">
                  <c:v>-1633.5083971498916</c:v>
                </c:pt>
                <c:pt idx="618">
                  <c:v>-1459.1081250351781</c:v>
                </c:pt>
                <c:pt idx="619">
                  <c:v>-1593.1752160626274</c:v>
                </c:pt>
                <c:pt idx="620">
                  <c:v>12211.52531234826</c:v>
                </c:pt>
                <c:pt idx="621">
                  <c:v>-1369.7136566528043</c:v>
                </c:pt>
                <c:pt idx="622">
                  <c:v>-1675.4505041948532</c:v>
                </c:pt>
                <c:pt idx="623">
                  <c:v>-1263.1583216250128</c:v>
                </c:pt>
                <c:pt idx="624">
                  <c:v>-1625.254982263586</c:v>
                </c:pt>
                <c:pt idx="625">
                  <c:v>-1738.3672169433885</c:v>
                </c:pt>
                <c:pt idx="626">
                  <c:v>-1322.2359065031787</c:v>
                </c:pt>
                <c:pt idx="627">
                  <c:v>-1428.3328216009349</c:v>
                </c:pt>
                <c:pt idx="628">
                  <c:v>-1887.6999838901465</c:v>
                </c:pt>
                <c:pt idx="629">
                  <c:v>-1300.5362828570815</c:v>
                </c:pt>
                <c:pt idx="630">
                  <c:v>-2064.9331976947306</c:v>
                </c:pt>
                <c:pt idx="631">
                  <c:v>-1433.696211851282</c:v>
                </c:pt>
                <c:pt idx="632">
                  <c:v>-1476.3634024475432</c:v>
                </c:pt>
                <c:pt idx="633">
                  <c:v>13460.638405835838</c:v>
                </c:pt>
                <c:pt idx="634">
                  <c:v>-1534.5416056089853</c:v>
                </c:pt>
                <c:pt idx="635">
                  <c:v>8667.1998095513427</c:v>
                </c:pt>
                <c:pt idx="636">
                  <c:v>-1267.0590130207929</c:v>
                </c:pt>
                <c:pt idx="637">
                  <c:v>-1940.2255996832955</c:v>
                </c:pt>
                <c:pt idx="638">
                  <c:v>-1379.4160913538981</c:v>
                </c:pt>
                <c:pt idx="639">
                  <c:v>-1443.0733119198003</c:v>
                </c:pt>
                <c:pt idx="640">
                  <c:v>18933.794798277318</c:v>
                </c:pt>
                <c:pt idx="641">
                  <c:v>-2023.3902069459346</c:v>
                </c:pt>
                <c:pt idx="642">
                  <c:v>-1373.4897188076611</c:v>
                </c:pt>
                <c:pt idx="643">
                  <c:v>-1356.240676634874</c:v>
                </c:pt>
                <c:pt idx="644">
                  <c:v>-2196.4318774638559</c:v>
                </c:pt>
                <c:pt idx="645">
                  <c:v>-1630.5031089096683</c:v>
                </c:pt>
                <c:pt idx="646">
                  <c:v>-1367.1643786884542</c:v>
                </c:pt>
                <c:pt idx="647">
                  <c:v>18816.606811867139</c:v>
                </c:pt>
                <c:pt idx="648">
                  <c:v>-1282.9672527709408</c:v>
                </c:pt>
                <c:pt idx="649">
                  <c:v>-1685.2616590048956</c:v>
                </c:pt>
                <c:pt idx="650">
                  <c:v>-1559.0963616193749</c:v>
                </c:pt>
                <c:pt idx="651">
                  <c:v>-1756.4175512389315</c:v>
                </c:pt>
                <c:pt idx="652">
                  <c:v>-1374.028546789229</c:v>
                </c:pt>
                <c:pt idx="653">
                  <c:v>-2059.7514817502761</c:v>
                </c:pt>
                <c:pt idx="654">
                  <c:v>-1282.1525830847886</c:v>
                </c:pt>
                <c:pt idx="655">
                  <c:v>-1539.9638846138068</c:v>
                </c:pt>
                <c:pt idx="656">
                  <c:v>20668.449649505419</c:v>
                </c:pt>
                <c:pt idx="657">
                  <c:v>-1922.2264994764801</c:v>
                </c:pt>
                <c:pt idx="658">
                  <c:v>10180.753163611345</c:v>
                </c:pt>
                <c:pt idx="659">
                  <c:v>-1397.2355430804746</c:v>
                </c:pt>
                <c:pt idx="660">
                  <c:v>-1327.8863272055296</c:v>
                </c:pt>
                <c:pt idx="661">
                  <c:v>-1588.3613018604119</c:v>
                </c:pt>
                <c:pt idx="662">
                  <c:v>-1794.4351920460704</c:v>
                </c:pt>
                <c:pt idx="663">
                  <c:v>-1741.3285440756863</c:v>
                </c:pt>
                <c:pt idx="664">
                  <c:v>15461.220787175038</c:v>
                </c:pt>
                <c:pt idx="665">
                  <c:v>-1508.8211338250221</c:v>
                </c:pt>
                <c:pt idx="666">
                  <c:v>-1590.5673268985465</c:v>
                </c:pt>
                <c:pt idx="667">
                  <c:v>-1868.1292051892979</c:v>
                </c:pt>
                <c:pt idx="668">
                  <c:v>-2281.997260586023</c:v>
                </c:pt>
                <c:pt idx="669">
                  <c:v>-1870.5852567850761</c:v>
                </c:pt>
                <c:pt idx="670">
                  <c:v>-1404.3750533016537</c:v>
                </c:pt>
                <c:pt idx="671">
                  <c:v>-1536.1599170688332</c:v>
                </c:pt>
                <c:pt idx="672">
                  <c:v>-1389.778628515548</c:v>
                </c:pt>
                <c:pt idx="673">
                  <c:v>-1216.6969204377574</c:v>
                </c:pt>
                <c:pt idx="674">
                  <c:v>-1272.8041015982526</c:v>
                </c:pt>
                <c:pt idx="675">
                  <c:v>-1575.9054851146266</c:v>
                </c:pt>
                <c:pt idx="676">
                  <c:v>-1612.6057450618264</c:v>
                </c:pt>
                <c:pt idx="677">
                  <c:v>-2128.5397852249571</c:v>
                </c:pt>
                <c:pt idx="678">
                  <c:v>13308.016710674112</c:v>
                </c:pt>
                <c:pt idx="679">
                  <c:v>-1294.8914263170354</c:v>
                </c:pt>
                <c:pt idx="680">
                  <c:v>22026.920907323958</c:v>
                </c:pt>
                <c:pt idx="681">
                  <c:v>-1566.7348587354891</c:v>
                </c:pt>
                <c:pt idx="682">
                  <c:v>14299.769927345606</c:v>
                </c:pt>
                <c:pt idx="683">
                  <c:v>-1917.8557022414179</c:v>
                </c:pt>
                <c:pt idx="684">
                  <c:v>-1532.5064754612376</c:v>
                </c:pt>
                <c:pt idx="685">
                  <c:v>20552.021969677182</c:v>
                </c:pt>
                <c:pt idx="686">
                  <c:v>-1206.2047618745637</c:v>
                </c:pt>
                <c:pt idx="687">
                  <c:v>-1967.7269609279065</c:v>
                </c:pt>
                <c:pt idx="688">
                  <c:v>-1724.1521093708689</c:v>
                </c:pt>
                <c:pt idx="689">
                  <c:v>-1494.0277818395134</c:v>
                </c:pt>
                <c:pt idx="690">
                  <c:v>-1380.1946779272976</c:v>
                </c:pt>
                <c:pt idx="691">
                  <c:v>-1172.1149735979106</c:v>
                </c:pt>
                <c:pt idx="692">
                  <c:v>-1381.6925408024463</c:v>
                </c:pt>
                <c:pt idx="693">
                  <c:v>-1642.6104617934816</c:v>
                </c:pt>
                <c:pt idx="694">
                  <c:v>-1452.1051776980548</c:v>
                </c:pt>
                <c:pt idx="695">
                  <c:v>16035.584233697969</c:v>
                </c:pt>
                <c:pt idx="696">
                  <c:v>-1351.419236900977</c:v>
                </c:pt>
                <c:pt idx="697">
                  <c:v>-1198.0411780817694</c:v>
                </c:pt>
                <c:pt idx="698">
                  <c:v>-1256.6855210669601</c:v>
                </c:pt>
                <c:pt idx="699">
                  <c:v>-1954.9816323988689</c:v>
                </c:pt>
                <c:pt idx="700">
                  <c:v>-1723.9269751135907</c:v>
                </c:pt>
                <c:pt idx="701">
                  <c:v>-1489.0429727469118</c:v>
                </c:pt>
                <c:pt idx="702">
                  <c:v>848.44442986329523</c:v>
                </c:pt>
                <c:pt idx="703">
                  <c:v>5270.5972912218749</c:v>
                </c:pt>
                <c:pt idx="704">
                  <c:v>5564.7648617606828</c:v>
                </c:pt>
                <c:pt idx="705">
                  <c:v>-2944.3624879777162</c:v>
                </c:pt>
                <c:pt idx="706">
                  <c:v>-342.81315768708009</c:v>
                </c:pt>
                <c:pt idx="707">
                  <c:v>4689.6814697116715</c:v>
                </c:pt>
                <c:pt idx="708">
                  <c:v>3134.1194013712156</c:v>
                </c:pt>
                <c:pt idx="709">
                  <c:v>3045.3693788061501</c:v>
                </c:pt>
                <c:pt idx="710">
                  <c:v>-8396.6293582693761</c:v>
                </c:pt>
                <c:pt idx="711">
                  <c:v>698.56607634950342</c:v>
                </c:pt>
                <c:pt idx="712">
                  <c:v>4147.7360097973979</c:v>
                </c:pt>
                <c:pt idx="713">
                  <c:v>-3659.6960073483497</c:v>
                </c:pt>
                <c:pt idx="714">
                  <c:v>-672.55075655041583</c:v>
                </c:pt>
                <c:pt idx="715">
                  <c:v>-3333.1890125366554</c:v>
                </c:pt>
                <c:pt idx="716">
                  <c:v>-3056.8170563961648</c:v>
                </c:pt>
                <c:pt idx="717">
                  <c:v>-656.50998703953519</c:v>
                </c:pt>
                <c:pt idx="718">
                  <c:v>4258.9090551123372</c:v>
                </c:pt>
                <c:pt idx="719">
                  <c:v>1949.3481850873213</c:v>
                </c:pt>
                <c:pt idx="720">
                  <c:v>8281.6545443167488</c:v>
                </c:pt>
                <c:pt idx="721">
                  <c:v>5528.4477750070728</c:v>
                </c:pt>
                <c:pt idx="722">
                  <c:v>-1542.7795951091757</c:v>
                </c:pt>
                <c:pt idx="723">
                  <c:v>-5535.8850850720919</c:v>
                </c:pt>
                <c:pt idx="724">
                  <c:v>7075.5077024965722</c:v>
                </c:pt>
                <c:pt idx="725">
                  <c:v>3833.401647208284</c:v>
                </c:pt>
                <c:pt idx="726">
                  <c:v>-4559.3357383854891</c:v>
                </c:pt>
                <c:pt idx="727">
                  <c:v>3825.4522962130213</c:v>
                </c:pt>
                <c:pt idx="728">
                  <c:v>176.94169674486329</c:v>
                </c:pt>
                <c:pt idx="729">
                  <c:v>-5596.8252465937403</c:v>
                </c:pt>
                <c:pt idx="730">
                  <c:v>-2535.3984877182156</c:v>
                </c:pt>
                <c:pt idx="731">
                  <c:v>1999.0521971167473</c:v>
                </c:pt>
                <c:pt idx="732">
                  <c:v>-8348.0796668497787</c:v>
                </c:pt>
                <c:pt idx="733">
                  <c:v>-6782.5699150962064</c:v>
                </c:pt>
                <c:pt idx="734">
                  <c:v>6542.6462899481412</c:v>
                </c:pt>
                <c:pt idx="735">
                  <c:v>-5326.8409724085068</c:v>
                </c:pt>
                <c:pt idx="736">
                  <c:v>-5103.9764211482761</c:v>
                </c:pt>
                <c:pt idx="737">
                  <c:v>2526.6133761955571</c:v>
                </c:pt>
                <c:pt idx="738">
                  <c:v>1288.0675216450982</c:v>
                </c:pt>
                <c:pt idx="739">
                  <c:v>-3031.4991295560467</c:v>
                </c:pt>
                <c:pt idx="740">
                  <c:v>2732.8543856911856</c:v>
                </c:pt>
                <c:pt idx="741">
                  <c:v>3052.7967400969901</c:v>
                </c:pt>
                <c:pt idx="742">
                  <c:v>5516.8717558786884</c:v>
                </c:pt>
                <c:pt idx="743">
                  <c:v>-2071.4896770408595</c:v>
                </c:pt>
                <c:pt idx="744">
                  <c:v>5844.6079762192821</c:v>
                </c:pt>
                <c:pt idx="745">
                  <c:v>-601.1070901869316</c:v>
                </c:pt>
                <c:pt idx="746">
                  <c:v>-7821.2070483395764</c:v>
                </c:pt>
                <c:pt idx="747">
                  <c:v>-3883.345165832161</c:v>
                </c:pt>
                <c:pt idx="748">
                  <c:v>-6176.8619173132465</c:v>
                </c:pt>
                <c:pt idx="749">
                  <c:v>5774.3970824573116</c:v>
                </c:pt>
                <c:pt idx="750">
                  <c:v>-7678.3489098067657</c:v>
                </c:pt>
                <c:pt idx="751">
                  <c:v>-1160.5025383027896</c:v>
                </c:pt>
                <c:pt idx="752">
                  <c:v>-3724.5158743654247</c:v>
                </c:pt>
                <c:pt idx="753">
                  <c:v>-23.876106127841922</c:v>
                </c:pt>
                <c:pt idx="754">
                  <c:v>4563.9121067910819</c:v>
                </c:pt>
                <c:pt idx="755">
                  <c:v>1010.8300675588398</c:v>
                </c:pt>
                <c:pt idx="756">
                  <c:v>-5610.7852100355958</c:v>
                </c:pt>
                <c:pt idx="757">
                  <c:v>5946.6720155556468</c:v>
                </c:pt>
                <c:pt idx="758">
                  <c:v>-1485.4649648032255</c:v>
                </c:pt>
                <c:pt idx="759">
                  <c:v>-1554.9237900885819</c:v>
                </c:pt>
                <c:pt idx="760">
                  <c:v>13710.138137218277</c:v>
                </c:pt>
                <c:pt idx="761">
                  <c:v>-1652.9657196268527</c:v>
                </c:pt>
                <c:pt idx="762">
                  <c:v>7618.6125409773758</c:v>
                </c:pt>
                <c:pt idx="763">
                  <c:v>-1555.8484758825871</c:v>
                </c:pt>
                <c:pt idx="764">
                  <c:v>-1402.6784115864739</c:v>
                </c:pt>
                <c:pt idx="765">
                  <c:v>-1459.9825413429899</c:v>
                </c:pt>
                <c:pt idx="766">
                  <c:v>-1495.2290463927948</c:v>
                </c:pt>
                <c:pt idx="767">
                  <c:v>-1768.5175162983669</c:v>
                </c:pt>
                <c:pt idx="768">
                  <c:v>-1456.89783569881</c:v>
                </c:pt>
                <c:pt idx="769">
                  <c:v>-1594.7864206363156</c:v>
                </c:pt>
                <c:pt idx="770">
                  <c:v>-1343.76616372428</c:v>
                </c:pt>
                <c:pt idx="771">
                  <c:v>-1376.350639166877</c:v>
                </c:pt>
                <c:pt idx="772">
                  <c:v>-1431.3611964046449</c:v>
                </c:pt>
                <c:pt idx="773">
                  <c:v>-1666.5202515705005</c:v>
                </c:pt>
                <c:pt idx="774">
                  <c:v>-1893.7667305463092</c:v>
                </c:pt>
                <c:pt idx="775">
                  <c:v>-1651.5775730169689</c:v>
                </c:pt>
                <c:pt idx="776">
                  <c:v>-1898.3643524597774</c:v>
                </c:pt>
                <c:pt idx="777">
                  <c:v>-1602.7369590097169</c:v>
                </c:pt>
                <c:pt idx="778">
                  <c:v>-1638.2125021974334</c:v>
                </c:pt>
                <c:pt idx="779">
                  <c:v>-1980.5832713198397</c:v>
                </c:pt>
                <c:pt idx="780">
                  <c:v>-1689.6504252127925</c:v>
                </c:pt>
                <c:pt idx="781">
                  <c:v>-2219.4163780112794</c:v>
                </c:pt>
                <c:pt idx="782">
                  <c:v>-1777.4831164307152</c:v>
                </c:pt>
                <c:pt idx="783">
                  <c:v>-1708.1211040613007</c:v>
                </c:pt>
                <c:pt idx="784">
                  <c:v>-1531.8235096031167</c:v>
                </c:pt>
                <c:pt idx="785">
                  <c:v>-2101.1704172148475</c:v>
                </c:pt>
                <c:pt idx="786">
                  <c:v>-1646.999334839878</c:v>
                </c:pt>
                <c:pt idx="787">
                  <c:v>-1943.9315374142261</c:v>
                </c:pt>
                <c:pt idx="788">
                  <c:v>-2174.9692404276811</c:v>
                </c:pt>
                <c:pt idx="789">
                  <c:v>-2387.2786785617923</c:v>
                </c:pt>
                <c:pt idx="790">
                  <c:v>-1921.2337134515838</c:v>
                </c:pt>
                <c:pt idx="791">
                  <c:v>-1928.2305248529265</c:v>
                </c:pt>
                <c:pt idx="792">
                  <c:v>-1602.7882519674204</c:v>
                </c:pt>
                <c:pt idx="793">
                  <c:v>-1546.9062937499111</c:v>
                </c:pt>
                <c:pt idx="794">
                  <c:v>11818.066392552457</c:v>
                </c:pt>
                <c:pt idx="795">
                  <c:v>-1472.5014855815707</c:v>
                </c:pt>
                <c:pt idx="796">
                  <c:v>-1849.3248476271456</c:v>
                </c:pt>
                <c:pt idx="797">
                  <c:v>-1553.1241370726675</c:v>
                </c:pt>
                <c:pt idx="798">
                  <c:v>-1701.8365000948115</c:v>
                </c:pt>
                <c:pt idx="799">
                  <c:v>-1955.1118292872243</c:v>
                </c:pt>
                <c:pt idx="800">
                  <c:v>-1996.2245829604499</c:v>
                </c:pt>
                <c:pt idx="801">
                  <c:v>-1936.549685612692</c:v>
                </c:pt>
                <c:pt idx="802">
                  <c:v>-1516.5597872374856</c:v>
                </c:pt>
                <c:pt idx="803">
                  <c:v>-1841.1925740846154</c:v>
                </c:pt>
                <c:pt idx="804">
                  <c:v>-1843.9266229507703</c:v>
                </c:pt>
                <c:pt idx="805">
                  <c:v>-1788.3510001697891</c:v>
                </c:pt>
                <c:pt idx="806">
                  <c:v>-1798.442543593846</c:v>
                </c:pt>
                <c:pt idx="807">
                  <c:v>-2120.0723174944978</c:v>
                </c:pt>
                <c:pt idx="808">
                  <c:v>-2140.8133561448522</c:v>
                </c:pt>
                <c:pt idx="809">
                  <c:v>-1774.1333020654165</c:v>
                </c:pt>
                <c:pt idx="810">
                  <c:v>-2144.0168739240689</c:v>
                </c:pt>
                <c:pt idx="811">
                  <c:v>-2196.4175495473473</c:v>
                </c:pt>
                <c:pt idx="812">
                  <c:v>-1544.3236664957267</c:v>
                </c:pt>
                <c:pt idx="813">
                  <c:v>-1751.3635684094938</c:v>
                </c:pt>
                <c:pt idx="814">
                  <c:v>-1467.1904166281602</c:v>
                </c:pt>
                <c:pt idx="815">
                  <c:v>-1796.8448491881818</c:v>
                </c:pt>
                <c:pt idx="816">
                  <c:v>-1658.8508493550944</c:v>
                </c:pt>
                <c:pt idx="817">
                  <c:v>-1593.4126947515597</c:v>
                </c:pt>
                <c:pt idx="818">
                  <c:v>-1576.9824390181257</c:v>
                </c:pt>
                <c:pt idx="819">
                  <c:v>12883.837043630407</c:v>
                </c:pt>
                <c:pt idx="820">
                  <c:v>-1529.344100939692</c:v>
                </c:pt>
                <c:pt idx="821">
                  <c:v>16031.236332410212</c:v>
                </c:pt>
                <c:pt idx="822">
                  <c:v>-1404.7256633964043</c:v>
                </c:pt>
                <c:pt idx="823">
                  <c:v>-1477.9731890778003</c:v>
                </c:pt>
                <c:pt idx="824">
                  <c:v>-1637.337363169594</c:v>
                </c:pt>
                <c:pt idx="825">
                  <c:v>-1730.8631799757586</c:v>
                </c:pt>
                <c:pt idx="826">
                  <c:v>-2321.8702016272628</c:v>
                </c:pt>
                <c:pt idx="827">
                  <c:v>-2059.2288369314829</c:v>
                </c:pt>
                <c:pt idx="828">
                  <c:v>-1679.0467577354348</c:v>
                </c:pt>
                <c:pt idx="829">
                  <c:v>16500.437733979659</c:v>
                </c:pt>
                <c:pt idx="830">
                  <c:v>-1684.7664433118462</c:v>
                </c:pt>
                <c:pt idx="831">
                  <c:v>-4078.4767604230365</c:v>
                </c:pt>
                <c:pt idx="832">
                  <c:v>-1894.8826385717148</c:v>
                </c:pt>
                <c:pt idx="833">
                  <c:v>2836.9672176176318</c:v>
                </c:pt>
                <c:pt idx="834">
                  <c:v>-1559.2849933994348</c:v>
                </c:pt>
                <c:pt idx="835">
                  <c:v>-2311.13557367045</c:v>
                </c:pt>
                <c:pt idx="836">
                  <c:v>9831.1185848706846</c:v>
                </c:pt>
                <c:pt idx="837">
                  <c:v>-1694.1942772948187</c:v>
                </c:pt>
                <c:pt idx="838">
                  <c:v>-1881.0811671753572</c:v>
                </c:pt>
                <c:pt idx="839">
                  <c:v>-1608.8394201238962</c:v>
                </c:pt>
                <c:pt idx="840">
                  <c:v>-1690.0247109659558</c:v>
                </c:pt>
                <c:pt idx="841">
                  <c:v>-1775.0626434652713</c:v>
                </c:pt>
                <c:pt idx="842">
                  <c:v>-2614.2035108453038</c:v>
                </c:pt>
                <c:pt idx="843">
                  <c:v>19381.040352097258</c:v>
                </c:pt>
                <c:pt idx="844">
                  <c:v>-1768.4955948231654</c:v>
                </c:pt>
                <c:pt idx="845">
                  <c:v>-2683.8654829379902</c:v>
                </c:pt>
                <c:pt idx="846">
                  <c:v>-2220.9886759325527</c:v>
                </c:pt>
                <c:pt idx="847">
                  <c:v>-1792.8004129616147</c:v>
                </c:pt>
                <c:pt idx="848">
                  <c:v>-1653.0945053243322</c:v>
                </c:pt>
                <c:pt idx="849">
                  <c:v>3735.2893133298221</c:v>
                </c:pt>
                <c:pt idx="850">
                  <c:v>-6324.7787173330653</c:v>
                </c:pt>
                <c:pt idx="851">
                  <c:v>10176.117516652379</c:v>
                </c:pt>
                <c:pt idx="852">
                  <c:v>-1511.4427869478377</c:v>
                </c:pt>
                <c:pt idx="853">
                  <c:v>-923.2924966109158</c:v>
                </c:pt>
                <c:pt idx="854">
                  <c:v>-495.41299680382508</c:v>
                </c:pt>
                <c:pt idx="855">
                  <c:v>13947.175319909549</c:v>
                </c:pt>
                <c:pt idx="856">
                  <c:v>-1878.1701300008681</c:v>
                </c:pt>
                <c:pt idx="857">
                  <c:v>-694.14717431275858</c:v>
                </c:pt>
                <c:pt idx="858">
                  <c:v>-1363.3651750258905</c:v>
                </c:pt>
                <c:pt idx="859">
                  <c:v>-1480.9337848622099</c:v>
                </c:pt>
                <c:pt idx="860">
                  <c:v>19919.340843948492</c:v>
                </c:pt>
                <c:pt idx="861">
                  <c:v>-1220.8145680684647</c:v>
                </c:pt>
                <c:pt idx="862">
                  <c:v>-2025.8160683082988</c:v>
                </c:pt>
                <c:pt idx="863">
                  <c:v>-2168.115612338725</c:v>
                </c:pt>
                <c:pt idx="864">
                  <c:v>-1334.120059863656</c:v>
                </c:pt>
                <c:pt idx="865">
                  <c:v>59.05086758302059</c:v>
                </c:pt>
                <c:pt idx="866">
                  <c:v>-1480.3397193312258</c:v>
                </c:pt>
                <c:pt idx="867">
                  <c:v>-1645.5017075500436</c:v>
                </c:pt>
                <c:pt idx="868">
                  <c:v>-2720.5291768741263</c:v>
                </c:pt>
                <c:pt idx="869">
                  <c:v>2771.6218583865593</c:v>
                </c:pt>
                <c:pt idx="870">
                  <c:v>-1712.9084294583304</c:v>
                </c:pt>
                <c:pt idx="871">
                  <c:v>-1086.8719994270814</c:v>
                </c:pt>
                <c:pt idx="872">
                  <c:v>-1158.8907829938653</c:v>
                </c:pt>
                <c:pt idx="873">
                  <c:v>-1267.833835161885</c:v>
                </c:pt>
                <c:pt idx="874">
                  <c:v>-3406.6803157611612</c:v>
                </c:pt>
                <c:pt idx="875">
                  <c:v>-1704.754880544624</c:v>
                </c:pt>
                <c:pt idx="876">
                  <c:v>-1219.1244074986171</c:v>
                </c:pt>
                <c:pt idx="877">
                  <c:v>-1234.2911116985397</c:v>
                </c:pt>
                <c:pt idx="878">
                  <c:v>1571.4516048733676</c:v>
                </c:pt>
                <c:pt idx="879">
                  <c:v>-1920.3236987815008</c:v>
                </c:pt>
                <c:pt idx="880">
                  <c:v>-1533.8995819798602</c:v>
                </c:pt>
                <c:pt idx="881">
                  <c:v>-1299.8720579391988</c:v>
                </c:pt>
                <c:pt idx="882">
                  <c:v>17066.767246625201</c:v>
                </c:pt>
                <c:pt idx="883">
                  <c:v>-1540.0642662936671</c:v>
                </c:pt>
                <c:pt idx="884">
                  <c:v>-1645.8955993709296</c:v>
                </c:pt>
                <c:pt idx="885">
                  <c:v>-1479.36999536447</c:v>
                </c:pt>
                <c:pt idx="886">
                  <c:v>-1223.7957545158624</c:v>
                </c:pt>
                <c:pt idx="887">
                  <c:v>-664.73161101279402</c:v>
                </c:pt>
                <c:pt idx="888">
                  <c:v>-1400.9890228593013</c:v>
                </c:pt>
                <c:pt idx="889">
                  <c:v>-1420.1574978469125</c:v>
                </c:pt>
                <c:pt idx="890">
                  <c:v>11899.600498701553</c:v>
                </c:pt>
                <c:pt idx="891">
                  <c:v>-2201.2987103998721</c:v>
                </c:pt>
                <c:pt idx="892">
                  <c:v>-1131.6108878472423</c:v>
                </c:pt>
                <c:pt idx="893">
                  <c:v>-409.86232222950821</c:v>
                </c:pt>
                <c:pt idx="894">
                  <c:v>-2036.6236957021401</c:v>
                </c:pt>
                <c:pt idx="895">
                  <c:v>-1210.3716650364604</c:v>
                </c:pt>
                <c:pt idx="896">
                  <c:v>-1721.0577639402745</c:v>
                </c:pt>
                <c:pt idx="897">
                  <c:v>-1736.5491504450001</c:v>
                </c:pt>
                <c:pt idx="898">
                  <c:v>-2015.2487914865469</c:v>
                </c:pt>
                <c:pt idx="899">
                  <c:v>8966.7462472985262</c:v>
                </c:pt>
                <c:pt idx="900">
                  <c:v>-1461.1398728365275</c:v>
                </c:pt>
                <c:pt idx="901">
                  <c:v>-1254.662543051556</c:v>
                </c:pt>
                <c:pt idx="902">
                  <c:v>16472.886445255892</c:v>
                </c:pt>
                <c:pt idx="903">
                  <c:v>-1243.6731710736094</c:v>
                </c:pt>
                <c:pt idx="904">
                  <c:v>-1307.497097193942</c:v>
                </c:pt>
                <c:pt idx="905">
                  <c:v>-1337.6637324864241</c:v>
                </c:pt>
                <c:pt idx="906">
                  <c:v>-106.52817836742543</c:v>
                </c:pt>
                <c:pt idx="907">
                  <c:v>-2198.6814128716615</c:v>
                </c:pt>
                <c:pt idx="908">
                  <c:v>-1108.9630843276773</c:v>
                </c:pt>
                <c:pt idx="909">
                  <c:v>-1721.2524898383181</c:v>
                </c:pt>
                <c:pt idx="910">
                  <c:v>-2016.7386664554278</c:v>
                </c:pt>
                <c:pt idx="911">
                  <c:v>-1439.1871959352875</c:v>
                </c:pt>
                <c:pt idx="912">
                  <c:v>-2399.4187292783972</c:v>
                </c:pt>
                <c:pt idx="913">
                  <c:v>-2012.2866325711893</c:v>
                </c:pt>
                <c:pt idx="914">
                  <c:v>-1426.4494897224095</c:v>
                </c:pt>
                <c:pt idx="915">
                  <c:v>-1125.6019475652229</c:v>
                </c:pt>
                <c:pt idx="916">
                  <c:v>-1884.6926624742709</c:v>
                </c:pt>
                <c:pt idx="917">
                  <c:v>-1627.2302280127451</c:v>
                </c:pt>
                <c:pt idx="918">
                  <c:v>-1911.824267927117</c:v>
                </c:pt>
                <c:pt idx="919">
                  <c:v>-2358.416395646309</c:v>
                </c:pt>
                <c:pt idx="920">
                  <c:v>-1765.7334082394818</c:v>
                </c:pt>
                <c:pt idx="921">
                  <c:v>1612.0764109615011</c:v>
                </c:pt>
                <c:pt idx="922">
                  <c:v>-1789.9561871684386</c:v>
                </c:pt>
                <c:pt idx="923">
                  <c:v>-1297.0681102322706</c:v>
                </c:pt>
                <c:pt idx="924">
                  <c:v>-1918.0276086089543</c:v>
                </c:pt>
                <c:pt idx="925">
                  <c:v>-2629.008992793435</c:v>
                </c:pt>
                <c:pt idx="926">
                  <c:v>-2020.7316278386415</c:v>
                </c:pt>
                <c:pt idx="927">
                  <c:v>-924.36760947525545</c:v>
                </c:pt>
                <c:pt idx="928">
                  <c:v>-1536.8089047022404</c:v>
                </c:pt>
                <c:pt idx="929">
                  <c:v>17366.473931808097</c:v>
                </c:pt>
                <c:pt idx="930">
                  <c:v>2302.9049128961269</c:v>
                </c:pt>
                <c:pt idx="931">
                  <c:v>-1393.8418061085699</c:v>
                </c:pt>
                <c:pt idx="932">
                  <c:v>-1448.179625347595</c:v>
                </c:pt>
                <c:pt idx="933">
                  <c:v>-1539.1391006819408</c:v>
                </c:pt>
                <c:pt idx="934">
                  <c:v>-1386.3138023966458</c:v>
                </c:pt>
                <c:pt idx="935">
                  <c:v>-1154.5792757087302</c:v>
                </c:pt>
                <c:pt idx="936">
                  <c:v>-1202.9084494301405</c:v>
                </c:pt>
                <c:pt idx="937">
                  <c:v>-1702.1861013594162</c:v>
                </c:pt>
                <c:pt idx="938">
                  <c:v>-1687.21749303457</c:v>
                </c:pt>
                <c:pt idx="939">
                  <c:v>-2038.1614372726344</c:v>
                </c:pt>
                <c:pt idx="940">
                  <c:v>8816.4787313259767</c:v>
                </c:pt>
                <c:pt idx="941">
                  <c:v>-1526.2064181933183</c:v>
                </c:pt>
                <c:pt idx="942">
                  <c:v>-1717.2595284551062</c:v>
                </c:pt>
                <c:pt idx="943">
                  <c:v>4681.9791013326576</c:v>
                </c:pt>
                <c:pt idx="944">
                  <c:v>-1349.1700480015925</c:v>
                </c:pt>
                <c:pt idx="945">
                  <c:v>-1577.6682514030808</c:v>
                </c:pt>
                <c:pt idx="946">
                  <c:v>-1910.6531778771987</c:v>
                </c:pt>
                <c:pt idx="947">
                  <c:v>-1456.0763790842509</c:v>
                </c:pt>
                <c:pt idx="948">
                  <c:v>-2817.8519095170159</c:v>
                </c:pt>
                <c:pt idx="949">
                  <c:v>-1879.0594508428258</c:v>
                </c:pt>
                <c:pt idx="950">
                  <c:v>16167.519670321337</c:v>
                </c:pt>
                <c:pt idx="951">
                  <c:v>-1102.5015770437603</c:v>
                </c:pt>
                <c:pt idx="952">
                  <c:v>-2365.2480306051075</c:v>
                </c:pt>
                <c:pt idx="953">
                  <c:v>-1705.8665751756962</c:v>
                </c:pt>
                <c:pt idx="954">
                  <c:v>-978.3082677581051</c:v>
                </c:pt>
                <c:pt idx="955">
                  <c:v>21428.410624862176</c:v>
                </c:pt>
                <c:pt idx="956">
                  <c:v>-1918.9885961945292</c:v>
                </c:pt>
                <c:pt idx="957">
                  <c:v>-1363.4724704907189</c:v>
                </c:pt>
                <c:pt idx="958">
                  <c:v>-1012.9389061056172</c:v>
                </c:pt>
                <c:pt idx="959">
                  <c:v>-672.1871612981522</c:v>
                </c:pt>
                <c:pt idx="960">
                  <c:v>-1047.1733609584098</c:v>
                </c:pt>
                <c:pt idx="961">
                  <c:v>1776.4361559644822</c:v>
                </c:pt>
                <c:pt idx="962">
                  <c:v>-796.77392518749002</c:v>
                </c:pt>
                <c:pt idx="963">
                  <c:v>-1244.0658983318367</c:v>
                </c:pt>
                <c:pt idx="964">
                  <c:v>16525.069195629174</c:v>
                </c:pt>
                <c:pt idx="965">
                  <c:v>8584.9932079936043</c:v>
                </c:pt>
                <c:pt idx="966">
                  <c:v>-1303.7007182327652</c:v>
                </c:pt>
                <c:pt idx="967">
                  <c:v>-1143.5353037706891</c:v>
                </c:pt>
                <c:pt idx="968">
                  <c:v>16820.080517549359</c:v>
                </c:pt>
                <c:pt idx="969">
                  <c:v>-1724.8783469795926</c:v>
                </c:pt>
                <c:pt idx="970">
                  <c:v>-1797.5835101521716</c:v>
                </c:pt>
                <c:pt idx="971">
                  <c:v>-1124.666694626284</c:v>
                </c:pt>
                <c:pt idx="972">
                  <c:v>2049.3559359925348</c:v>
                </c:pt>
                <c:pt idx="973">
                  <c:v>3265.6564177726887</c:v>
                </c:pt>
                <c:pt idx="974">
                  <c:v>-1884.8235532486201</c:v>
                </c:pt>
                <c:pt idx="975">
                  <c:v>-1740.0971208603751</c:v>
                </c:pt>
                <c:pt idx="976">
                  <c:v>-1422.8730570569969</c:v>
                </c:pt>
                <c:pt idx="977">
                  <c:v>-1326.1663933008131</c:v>
                </c:pt>
                <c:pt idx="978">
                  <c:v>-916.34678033390355</c:v>
                </c:pt>
                <c:pt idx="979">
                  <c:v>-1403.3730751174608</c:v>
                </c:pt>
                <c:pt idx="980">
                  <c:v>-1878.4348150354781</c:v>
                </c:pt>
                <c:pt idx="981">
                  <c:v>-1260.2213554560531</c:v>
                </c:pt>
                <c:pt idx="982">
                  <c:v>318.08167394128941</c:v>
                </c:pt>
                <c:pt idx="983">
                  <c:v>-1323.7188121323779</c:v>
                </c:pt>
                <c:pt idx="984">
                  <c:v>-1660.6278186511954</c:v>
                </c:pt>
                <c:pt idx="985">
                  <c:v>-981.90680197777147</c:v>
                </c:pt>
                <c:pt idx="986">
                  <c:v>-1071.6634296888024</c:v>
                </c:pt>
                <c:pt idx="987">
                  <c:v>-1015.0179414008476</c:v>
                </c:pt>
                <c:pt idx="988">
                  <c:v>-1198.5674774198492</c:v>
                </c:pt>
                <c:pt idx="989">
                  <c:v>-1441.7187677712063</c:v>
                </c:pt>
                <c:pt idx="990">
                  <c:v>-1124.1320381086371</c:v>
                </c:pt>
                <c:pt idx="991">
                  <c:v>-1806.6661874272099</c:v>
                </c:pt>
                <c:pt idx="992">
                  <c:v>-1329.807250450305</c:v>
                </c:pt>
                <c:pt idx="993">
                  <c:v>-1447.752933959011</c:v>
                </c:pt>
                <c:pt idx="994">
                  <c:v>-992.79707616529868</c:v>
                </c:pt>
                <c:pt idx="995">
                  <c:v>-1326.4447566539141</c:v>
                </c:pt>
                <c:pt idx="996">
                  <c:v>-1070.7713320329058</c:v>
                </c:pt>
                <c:pt idx="997">
                  <c:v>-1286.8243321893528</c:v>
                </c:pt>
                <c:pt idx="998">
                  <c:v>-1331.592149454113</c:v>
                </c:pt>
                <c:pt idx="999">
                  <c:v>-1424.7890928125887</c:v>
                </c:pt>
                <c:pt idx="1000">
                  <c:v>-1888.4637434234414</c:v>
                </c:pt>
                <c:pt idx="1001">
                  <c:v>-1431.3655454762543</c:v>
                </c:pt>
                <c:pt idx="1002">
                  <c:v>-1188.8125105036979</c:v>
                </c:pt>
                <c:pt idx="1003">
                  <c:v>-1579.4519246422624</c:v>
                </c:pt>
                <c:pt idx="1004">
                  <c:v>-1268.1767992319092</c:v>
                </c:pt>
                <c:pt idx="1005">
                  <c:v>-1881.6288340560732</c:v>
                </c:pt>
                <c:pt idx="1006">
                  <c:v>-1572.4415566850294</c:v>
                </c:pt>
                <c:pt idx="1007">
                  <c:v>-1613.9235299362554</c:v>
                </c:pt>
                <c:pt idx="1008">
                  <c:v>-1910.4665496115899</c:v>
                </c:pt>
                <c:pt idx="1009">
                  <c:v>-1489.5466512266285</c:v>
                </c:pt>
                <c:pt idx="1010">
                  <c:v>-1570.9274906527753</c:v>
                </c:pt>
                <c:pt idx="1011">
                  <c:v>-1426.4900092690968</c:v>
                </c:pt>
                <c:pt idx="1012">
                  <c:v>-2257.2355197730576</c:v>
                </c:pt>
                <c:pt idx="1013">
                  <c:v>-922.33510009326164</c:v>
                </c:pt>
                <c:pt idx="1014">
                  <c:v>-1431.9764233023727</c:v>
                </c:pt>
                <c:pt idx="1015">
                  <c:v>-1628.4024590328108</c:v>
                </c:pt>
                <c:pt idx="1016">
                  <c:v>-1455.3149968859479</c:v>
                </c:pt>
                <c:pt idx="1017">
                  <c:v>-1470.2851770429825</c:v>
                </c:pt>
                <c:pt idx="1018">
                  <c:v>1159.4484675287149</c:v>
                </c:pt>
                <c:pt idx="1019">
                  <c:v>-1068.1582771176945</c:v>
                </c:pt>
                <c:pt idx="1020">
                  <c:v>18133.979461920684</c:v>
                </c:pt>
                <c:pt idx="1021">
                  <c:v>-1879.2334073121212</c:v>
                </c:pt>
                <c:pt idx="1022">
                  <c:v>-1008.4166721086258</c:v>
                </c:pt>
                <c:pt idx="1023">
                  <c:v>-1730.4684929160926</c:v>
                </c:pt>
                <c:pt idx="1024">
                  <c:v>-1451.9038176462991</c:v>
                </c:pt>
                <c:pt idx="1025">
                  <c:v>-1362.5505345497295</c:v>
                </c:pt>
                <c:pt idx="1026">
                  <c:v>-1252.2713137374703</c:v>
                </c:pt>
                <c:pt idx="1027">
                  <c:v>-1865.657338609195</c:v>
                </c:pt>
                <c:pt idx="1028">
                  <c:v>6394.0618480294179</c:v>
                </c:pt>
                <c:pt idx="1029">
                  <c:v>-1053.5916429673653</c:v>
                </c:pt>
                <c:pt idx="1030">
                  <c:v>-1785.6046260025323</c:v>
                </c:pt>
                <c:pt idx="1031">
                  <c:v>-1597.9129987176457</c:v>
                </c:pt>
                <c:pt idx="1032">
                  <c:v>-1633.1090636506206</c:v>
                </c:pt>
                <c:pt idx="1033">
                  <c:v>-1038.729672790012</c:v>
                </c:pt>
                <c:pt idx="1034">
                  <c:v>-171.22999201998391</c:v>
                </c:pt>
                <c:pt idx="1035">
                  <c:v>-1570.8313252852658</c:v>
                </c:pt>
                <c:pt idx="1036">
                  <c:v>-52.832807778670031</c:v>
                </c:pt>
                <c:pt idx="1037">
                  <c:v>-1468.7162866282513</c:v>
                </c:pt>
                <c:pt idx="1038">
                  <c:v>-1411.0329081890459</c:v>
                </c:pt>
                <c:pt idx="1039">
                  <c:v>21233.857818948105</c:v>
                </c:pt>
                <c:pt idx="1040">
                  <c:v>-1819.3389865639163</c:v>
                </c:pt>
                <c:pt idx="1041">
                  <c:v>-1136.3407967111161</c:v>
                </c:pt>
                <c:pt idx="1042">
                  <c:v>-1445.1788300535179</c:v>
                </c:pt>
                <c:pt idx="1043">
                  <c:v>4047.9863877642347</c:v>
                </c:pt>
                <c:pt idx="1044">
                  <c:v>3506.9787131591293</c:v>
                </c:pt>
                <c:pt idx="1045">
                  <c:v>-1388.8524403636652</c:v>
                </c:pt>
                <c:pt idx="1046">
                  <c:v>4244.2453954692464</c:v>
                </c:pt>
                <c:pt idx="1047">
                  <c:v>-1525.0086003436722</c:v>
                </c:pt>
                <c:pt idx="1048">
                  <c:v>-1184.4684456438335</c:v>
                </c:pt>
                <c:pt idx="1049">
                  <c:v>-1838.2162651186436</c:v>
                </c:pt>
                <c:pt idx="1050">
                  <c:v>-1148.7924066472951</c:v>
                </c:pt>
                <c:pt idx="1051">
                  <c:v>-1168.1074778100447</c:v>
                </c:pt>
                <c:pt idx="1052">
                  <c:v>-1685.469338523817</c:v>
                </c:pt>
                <c:pt idx="1053">
                  <c:v>-1682.8173029205109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9CE-40AF-BE77-89F6750980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35698704"/>
        <c:axId val="1222748944"/>
      </c:scatterChart>
      <c:valAx>
        <c:axId val="15356987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sex_male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22748944"/>
        <c:crosses val="autoZero"/>
        <c:crossBetween val="midCat"/>
      </c:valAx>
      <c:valAx>
        <c:axId val="1222748944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Residuals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356987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region_northwest  Residual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8100">
              <a:noFill/>
            </a:ln>
          </c:spPr>
          <c:xVal>
            <c:numRef>
              <c:f>Model!$H$2:$H$1055</c:f>
              <c:numCache>
                <c:formatCode>General</c:formatCode>
                <c:ptCount val="10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1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1</c:v>
                </c:pt>
                <c:pt idx="382">
                  <c:v>0</c:v>
                </c:pt>
                <c:pt idx="383">
                  <c:v>1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1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1</c:v>
                </c:pt>
                <c:pt idx="397">
                  <c:v>0</c:v>
                </c:pt>
                <c:pt idx="398">
                  <c:v>0</c:v>
                </c:pt>
                <c:pt idx="399">
                  <c:v>1</c:v>
                </c:pt>
                <c:pt idx="400">
                  <c:v>1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1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1</c:v>
                </c:pt>
                <c:pt idx="616">
                  <c:v>0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0</c:v>
                </c:pt>
                <c:pt idx="624">
                  <c:v>1</c:v>
                </c:pt>
                <c:pt idx="625">
                  <c:v>0</c:v>
                </c:pt>
                <c:pt idx="626">
                  <c:v>0</c:v>
                </c:pt>
                <c:pt idx="627">
                  <c:v>1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1</c:v>
                </c:pt>
                <c:pt idx="634">
                  <c:v>1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1</c:v>
                </c:pt>
                <c:pt idx="639">
                  <c:v>0</c:v>
                </c:pt>
                <c:pt idx="640">
                  <c:v>1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0</c:v>
                </c:pt>
                <c:pt idx="649">
                  <c:v>0</c:v>
                </c:pt>
                <c:pt idx="650">
                  <c:v>1</c:v>
                </c:pt>
                <c:pt idx="651">
                  <c:v>0</c:v>
                </c:pt>
                <c:pt idx="652">
                  <c:v>1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1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1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1</c:v>
                </c:pt>
                <c:pt idx="666">
                  <c:v>1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1</c:v>
                </c:pt>
                <c:pt idx="671">
                  <c:v>1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1</c:v>
                </c:pt>
                <c:pt idx="676">
                  <c:v>1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1</c:v>
                </c:pt>
                <c:pt idx="683">
                  <c:v>0</c:v>
                </c:pt>
                <c:pt idx="684">
                  <c:v>1</c:v>
                </c:pt>
                <c:pt idx="685">
                  <c:v>1</c:v>
                </c:pt>
                <c:pt idx="686">
                  <c:v>0</c:v>
                </c:pt>
                <c:pt idx="687">
                  <c:v>0</c:v>
                </c:pt>
                <c:pt idx="688">
                  <c:v>1</c:v>
                </c:pt>
                <c:pt idx="689">
                  <c:v>1</c:v>
                </c:pt>
                <c:pt idx="690">
                  <c:v>0</c:v>
                </c:pt>
                <c:pt idx="691">
                  <c:v>0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1</c:v>
                </c:pt>
                <c:pt idx="701">
                  <c:v>1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1</c:v>
                </c:pt>
                <c:pt idx="712">
                  <c:v>0</c:v>
                </c:pt>
                <c:pt idx="713">
                  <c:v>1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1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1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1</c:v>
                </c:pt>
                <c:pt idx="734">
                  <c:v>1</c:v>
                </c:pt>
                <c:pt idx="735">
                  <c:v>0</c:v>
                </c:pt>
                <c:pt idx="736">
                  <c:v>0</c:v>
                </c:pt>
                <c:pt idx="737">
                  <c:v>1</c:v>
                </c:pt>
                <c:pt idx="738">
                  <c:v>0</c:v>
                </c:pt>
                <c:pt idx="739">
                  <c:v>0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1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1</c:v>
                </c:pt>
                <c:pt idx="754">
                  <c:v>0</c:v>
                </c:pt>
                <c:pt idx="755">
                  <c:v>1</c:v>
                </c:pt>
                <c:pt idx="756">
                  <c:v>0</c:v>
                </c:pt>
                <c:pt idx="757">
                  <c:v>1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1</c:v>
                </c:pt>
                <c:pt idx="781">
                  <c:v>0</c:v>
                </c:pt>
                <c:pt idx="782">
                  <c:v>1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1</c:v>
                </c:pt>
                <c:pt idx="791">
                  <c:v>1</c:v>
                </c:pt>
                <c:pt idx="792">
                  <c:v>0</c:v>
                </c:pt>
                <c:pt idx="793">
                  <c:v>1</c:v>
                </c:pt>
                <c:pt idx="794">
                  <c:v>1</c:v>
                </c:pt>
                <c:pt idx="795">
                  <c:v>0</c:v>
                </c:pt>
                <c:pt idx="796">
                  <c:v>1</c:v>
                </c:pt>
                <c:pt idx="797">
                  <c:v>1</c:v>
                </c:pt>
                <c:pt idx="798">
                  <c:v>0</c:v>
                </c:pt>
                <c:pt idx="799">
                  <c:v>0</c:v>
                </c:pt>
                <c:pt idx="800">
                  <c:v>1</c:v>
                </c:pt>
                <c:pt idx="801">
                  <c:v>0</c:v>
                </c:pt>
                <c:pt idx="802">
                  <c:v>1</c:v>
                </c:pt>
                <c:pt idx="803">
                  <c:v>0</c:v>
                </c:pt>
                <c:pt idx="804">
                  <c:v>1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1</c:v>
                </c:pt>
                <c:pt idx="810">
                  <c:v>0</c:v>
                </c:pt>
                <c:pt idx="811">
                  <c:v>0</c:v>
                </c:pt>
                <c:pt idx="812">
                  <c:v>1</c:v>
                </c:pt>
                <c:pt idx="813">
                  <c:v>0</c:v>
                </c:pt>
                <c:pt idx="814">
                  <c:v>0</c:v>
                </c:pt>
                <c:pt idx="815">
                  <c:v>1</c:v>
                </c:pt>
                <c:pt idx="816">
                  <c:v>1</c:v>
                </c:pt>
                <c:pt idx="817">
                  <c:v>0</c:v>
                </c:pt>
                <c:pt idx="818">
                  <c:v>1</c:v>
                </c:pt>
                <c:pt idx="819">
                  <c:v>1</c:v>
                </c:pt>
                <c:pt idx="820">
                  <c:v>0</c:v>
                </c:pt>
                <c:pt idx="821">
                  <c:v>1</c:v>
                </c:pt>
                <c:pt idx="822">
                  <c:v>0</c:v>
                </c:pt>
                <c:pt idx="823">
                  <c:v>1</c:v>
                </c:pt>
                <c:pt idx="824">
                  <c:v>1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1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1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1</c:v>
                </c:pt>
                <c:pt idx="848">
                  <c:v>0</c:v>
                </c:pt>
                <c:pt idx="849">
                  <c:v>0</c:v>
                </c:pt>
                <c:pt idx="850">
                  <c:v>1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1</c:v>
                </c:pt>
                <c:pt idx="856">
                  <c:v>0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0</c:v>
                </c:pt>
                <c:pt idx="861">
                  <c:v>1</c:v>
                </c:pt>
                <c:pt idx="862">
                  <c:v>0</c:v>
                </c:pt>
                <c:pt idx="863">
                  <c:v>0</c:v>
                </c:pt>
                <c:pt idx="864">
                  <c:v>1</c:v>
                </c:pt>
                <c:pt idx="865">
                  <c:v>0</c:v>
                </c:pt>
                <c:pt idx="866">
                  <c:v>0</c:v>
                </c:pt>
                <c:pt idx="867">
                  <c:v>1</c:v>
                </c:pt>
                <c:pt idx="868">
                  <c:v>0</c:v>
                </c:pt>
                <c:pt idx="869">
                  <c:v>0</c:v>
                </c:pt>
                <c:pt idx="870">
                  <c:v>1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1</c:v>
                </c:pt>
                <c:pt idx="882">
                  <c:v>0</c:v>
                </c:pt>
                <c:pt idx="883">
                  <c:v>0</c:v>
                </c:pt>
                <c:pt idx="884">
                  <c:v>1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1</c:v>
                </c:pt>
                <c:pt idx="890">
                  <c:v>0</c:v>
                </c:pt>
                <c:pt idx="891">
                  <c:v>0</c:v>
                </c:pt>
                <c:pt idx="892">
                  <c:v>1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1</c:v>
                </c:pt>
                <c:pt idx="898">
                  <c:v>0</c:v>
                </c:pt>
                <c:pt idx="899">
                  <c:v>0</c:v>
                </c:pt>
                <c:pt idx="900">
                  <c:v>1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1</c:v>
                </c:pt>
                <c:pt idx="905">
                  <c:v>1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1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1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1</c:v>
                </c:pt>
                <c:pt idx="925">
                  <c:v>1</c:v>
                </c:pt>
                <c:pt idx="926">
                  <c:v>0</c:v>
                </c:pt>
                <c:pt idx="927">
                  <c:v>1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1</c:v>
                </c:pt>
                <c:pt idx="933">
                  <c:v>1</c:v>
                </c:pt>
                <c:pt idx="934">
                  <c:v>1</c:v>
                </c:pt>
                <c:pt idx="935">
                  <c:v>1</c:v>
                </c:pt>
                <c:pt idx="936">
                  <c:v>0</c:v>
                </c:pt>
                <c:pt idx="937">
                  <c:v>1</c:v>
                </c:pt>
                <c:pt idx="938">
                  <c:v>0</c:v>
                </c:pt>
                <c:pt idx="939">
                  <c:v>0</c:v>
                </c:pt>
                <c:pt idx="940">
                  <c:v>1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1</c:v>
                </c:pt>
                <c:pt idx="945">
                  <c:v>0</c:v>
                </c:pt>
                <c:pt idx="946">
                  <c:v>1</c:v>
                </c:pt>
                <c:pt idx="947">
                  <c:v>0</c:v>
                </c:pt>
                <c:pt idx="948">
                  <c:v>0</c:v>
                </c:pt>
                <c:pt idx="949">
                  <c:v>1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1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1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1</c:v>
                </c:pt>
                <c:pt idx="982">
                  <c:v>0</c:v>
                </c:pt>
                <c:pt idx="983">
                  <c:v>1</c:v>
                </c:pt>
                <c:pt idx="984">
                  <c:v>0</c:v>
                </c:pt>
                <c:pt idx="985">
                  <c:v>1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1</c:v>
                </c:pt>
                <c:pt idx="994">
                  <c:v>1</c:v>
                </c:pt>
                <c:pt idx="995">
                  <c:v>0</c:v>
                </c:pt>
                <c:pt idx="996">
                  <c:v>1</c:v>
                </c:pt>
                <c:pt idx="997">
                  <c:v>1</c:v>
                </c:pt>
                <c:pt idx="998">
                  <c:v>0</c:v>
                </c:pt>
                <c:pt idx="999">
                  <c:v>1</c:v>
                </c:pt>
                <c:pt idx="1000">
                  <c:v>0</c:v>
                </c:pt>
                <c:pt idx="1001">
                  <c:v>1</c:v>
                </c:pt>
                <c:pt idx="1002">
                  <c:v>1</c:v>
                </c:pt>
                <c:pt idx="1003">
                  <c:v>0</c:v>
                </c:pt>
                <c:pt idx="1004">
                  <c:v>0</c:v>
                </c:pt>
                <c:pt idx="1005">
                  <c:v>1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1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1</c:v>
                </c:pt>
                <c:pt idx="1015">
                  <c:v>0</c:v>
                </c:pt>
                <c:pt idx="1016">
                  <c:v>1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1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1</c:v>
                </c:pt>
                <c:pt idx="1026">
                  <c:v>1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1</c:v>
                </c:pt>
                <c:pt idx="1039">
                  <c:v>1</c:v>
                </c:pt>
                <c:pt idx="1040">
                  <c:v>0</c:v>
                </c:pt>
                <c:pt idx="1041">
                  <c:v>1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1</c:v>
                </c:pt>
                <c:pt idx="1046">
                  <c:v>0</c:v>
                </c:pt>
                <c:pt idx="1047">
                  <c:v>0</c:v>
                </c:pt>
                <c:pt idx="1048">
                  <c:v>1</c:v>
                </c:pt>
                <c:pt idx="1049">
                  <c:v>0</c:v>
                </c:pt>
                <c:pt idx="1050">
                  <c:v>1</c:v>
                </c:pt>
                <c:pt idx="1051">
                  <c:v>1</c:v>
                </c:pt>
                <c:pt idx="1052">
                  <c:v>0</c:v>
                </c:pt>
                <c:pt idx="1053">
                  <c:v>0</c:v>
                </c:pt>
              </c:numCache>
            </c:numRef>
          </c:xVal>
          <c:yVal>
            <c:numRef>
              <c:f>Model!$O$34:$O$1087</c:f>
              <c:numCache>
                <c:formatCode>General</c:formatCode>
                <c:ptCount val="1054"/>
                <c:pt idx="0">
                  <c:v>-1057.9442558539217</c:v>
                </c:pt>
                <c:pt idx="1">
                  <c:v>-1319.1005010959723</c:v>
                </c:pt>
                <c:pt idx="2">
                  <c:v>-1155.4121695599824</c:v>
                </c:pt>
                <c:pt idx="3">
                  <c:v>-1161.4101398443909</c:v>
                </c:pt>
                <c:pt idx="4">
                  <c:v>-1835.1814061193691</c:v>
                </c:pt>
                <c:pt idx="5">
                  <c:v>-1335.609791938567</c:v>
                </c:pt>
                <c:pt idx="6">
                  <c:v>-2046.1352043450183</c:v>
                </c:pt>
                <c:pt idx="7">
                  <c:v>-1859.7227383538911</c:v>
                </c:pt>
                <c:pt idx="8">
                  <c:v>-2124.3972474560064</c:v>
                </c:pt>
                <c:pt idx="9">
                  <c:v>-1538.4880329033531</c:v>
                </c:pt>
                <c:pt idx="10">
                  <c:v>-1040.244763421023</c:v>
                </c:pt>
                <c:pt idx="11">
                  <c:v>-1247.1001126995147</c:v>
                </c:pt>
                <c:pt idx="12">
                  <c:v>-1683.0885469963187</c:v>
                </c:pt>
                <c:pt idx="13">
                  <c:v>-1138.4527943124021</c:v>
                </c:pt>
                <c:pt idx="14">
                  <c:v>17063.29595458927</c:v>
                </c:pt>
                <c:pt idx="15">
                  <c:v>-975.1185004448962</c:v>
                </c:pt>
                <c:pt idx="16">
                  <c:v>-1019.826738563359</c:v>
                </c:pt>
                <c:pt idx="17">
                  <c:v>-1128.4236060991279</c:v>
                </c:pt>
                <c:pt idx="18">
                  <c:v>-969.15240215997983</c:v>
                </c:pt>
                <c:pt idx="19">
                  <c:v>-1826.0457875996462</c:v>
                </c:pt>
                <c:pt idx="20">
                  <c:v>-1998.5167686857149</c:v>
                </c:pt>
                <c:pt idx="21">
                  <c:v>-1293.183817102838</c:v>
                </c:pt>
                <c:pt idx="22">
                  <c:v>-1442.4507926293845</c:v>
                </c:pt>
                <c:pt idx="23">
                  <c:v>-1501.7260186618814</c:v>
                </c:pt>
                <c:pt idx="24">
                  <c:v>-1176.1641833500671</c:v>
                </c:pt>
                <c:pt idx="25">
                  <c:v>-997.42689384547339</c:v>
                </c:pt>
                <c:pt idx="26">
                  <c:v>-1510.497511737891</c:v>
                </c:pt>
                <c:pt idx="27">
                  <c:v>-1131.2734635943989</c:v>
                </c:pt>
                <c:pt idx="28">
                  <c:v>-1159.7416944811339</c:v>
                </c:pt>
                <c:pt idx="29">
                  <c:v>-1960.5358842993155</c:v>
                </c:pt>
                <c:pt idx="30">
                  <c:v>-957.52423498526514</c:v>
                </c:pt>
                <c:pt idx="31">
                  <c:v>-1081.4468453793834</c:v>
                </c:pt>
                <c:pt idx="32">
                  <c:v>11158.881650884308</c:v>
                </c:pt>
                <c:pt idx="33">
                  <c:v>-1413.4055033671168</c:v>
                </c:pt>
                <c:pt idx="34">
                  <c:v>-1216.2379297066673</c:v>
                </c:pt>
                <c:pt idx="35">
                  <c:v>-1161.5965218216288</c:v>
                </c:pt>
                <c:pt idx="36">
                  <c:v>-1087.4577477406792</c:v>
                </c:pt>
                <c:pt idx="37">
                  <c:v>-1209.3131481272667</c:v>
                </c:pt>
                <c:pt idx="38">
                  <c:v>-1323.7360896342625</c:v>
                </c:pt>
                <c:pt idx="39">
                  <c:v>-1299.6566176608903</c:v>
                </c:pt>
                <c:pt idx="40">
                  <c:v>-1645.3153957913783</c:v>
                </c:pt>
                <c:pt idx="41">
                  <c:v>-973.65678237928296</c:v>
                </c:pt>
                <c:pt idx="42">
                  <c:v>-902.45292025951676</c:v>
                </c:pt>
                <c:pt idx="43">
                  <c:v>-1542.8141204147287</c:v>
                </c:pt>
                <c:pt idx="44">
                  <c:v>-1563.017140677759</c:v>
                </c:pt>
                <c:pt idx="45">
                  <c:v>-1678.2008375227688</c:v>
                </c:pt>
                <c:pt idx="46">
                  <c:v>-1110.6105242773569</c:v>
                </c:pt>
                <c:pt idx="47">
                  <c:v>-1698.867660243719</c:v>
                </c:pt>
                <c:pt idx="48">
                  <c:v>-1285.6784611449857</c:v>
                </c:pt>
                <c:pt idx="49">
                  <c:v>-972.92346115079636</c:v>
                </c:pt>
                <c:pt idx="50">
                  <c:v>15117.144848091008</c:v>
                </c:pt>
                <c:pt idx="51">
                  <c:v>-1764.1066934981664</c:v>
                </c:pt>
                <c:pt idx="52">
                  <c:v>-1772.8311383616801</c:v>
                </c:pt>
                <c:pt idx="53">
                  <c:v>-1234.667487741996</c:v>
                </c:pt>
                <c:pt idx="54">
                  <c:v>6509.2518410709472</c:v>
                </c:pt>
                <c:pt idx="55">
                  <c:v>10990.719038262108</c:v>
                </c:pt>
                <c:pt idx="56">
                  <c:v>16487.676546863924</c:v>
                </c:pt>
                <c:pt idx="57">
                  <c:v>-1240.5186847674195</c:v>
                </c:pt>
                <c:pt idx="58">
                  <c:v>-1260.7551565285009</c:v>
                </c:pt>
                <c:pt idx="59">
                  <c:v>9619.7135163134317</c:v>
                </c:pt>
                <c:pt idx="60">
                  <c:v>-1184.0268584715013</c:v>
                </c:pt>
                <c:pt idx="61">
                  <c:v>13851.108914854787</c:v>
                </c:pt>
                <c:pt idx="62">
                  <c:v>-913.74113144040348</c:v>
                </c:pt>
                <c:pt idx="63">
                  <c:v>-1726.8109485483697</c:v>
                </c:pt>
                <c:pt idx="64">
                  <c:v>3051.4904963557001</c:v>
                </c:pt>
                <c:pt idx="65">
                  <c:v>20388.858771861593</c:v>
                </c:pt>
                <c:pt idx="66">
                  <c:v>-955.63528090486489</c:v>
                </c:pt>
                <c:pt idx="67">
                  <c:v>-1294.3994343106715</c:v>
                </c:pt>
                <c:pt idx="68">
                  <c:v>-1820.5873886942431</c:v>
                </c:pt>
                <c:pt idx="69">
                  <c:v>-1691.8862739091005</c:v>
                </c:pt>
                <c:pt idx="70">
                  <c:v>-1144.9965702247346</c:v>
                </c:pt>
                <c:pt idx="71">
                  <c:v>-1126.5603154812725</c:v>
                </c:pt>
                <c:pt idx="72">
                  <c:v>8846.7059482582135</c:v>
                </c:pt>
                <c:pt idx="73">
                  <c:v>-1155.5257757007075</c:v>
                </c:pt>
                <c:pt idx="74">
                  <c:v>-1535.160232317392</c:v>
                </c:pt>
                <c:pt idx="75">
                  <c:v>-1058.7559318367466</c:v>
                </c:pt>
                <c:pt idx="76">
                  <c:v>-2078.0788954107275</c:v>
                </c:pt>
                <c:pt idx="77">
                  <c:v>-1546.053643945231</c:v>
                </c:pt>
                <c:pt idx="78">
                  <c:v>10684.870288433674</c:v>
                </c:pt>
                <c:pt idx="79">
                  <c:v>-1258.1963422276033</c:v>
                </c:pt>
                <c:pt idx="80">
                  <c:v>-1452.2423067154261</c:v>
                </c:pt>
                <c:pt idx="81">
                  <c:v>-1738.9257428100263</c:v>
                </c:pt>
                <c:pt idx="82">
                  <c:v>-1572.1129708672574</c:v>
                </c:pt>
                <c:pt idx="83">
                  <c:v>10346.073274578715</c:v>
                </c:pt>
                <c:pt idx="84">
                  <c:v>-2035.7535047486631</c:v>
                </c:pt>
                <c:pt idx="85">
                  <c:v>-1285.3989790247051</c:v>
                </c:pt>
                <c:pt idx="86">
                  <c:v>-1851.5797785688865</c:v>
                </c:pt>
                <c:pt idx="87">
                  <c:v>-1440.6303946385988</c:v>
                </c:pt>
                <c:pt idx="88">
                  <c:v>-1848.5424464808934</c:v>
                </c:pt>
                <c:pt idx="89">
                  <c:v>-1220.5105048719361</c:v>
                </c:pt>
                <c:pt idx="90">
                  <c:v>-1067.078103982813</c:v>
                </c:pt>
                <c:pt idx="91">
                  <c:v>-1411.3477250127735</c:v>
                </c:pt>
                <c:pt idx="92">
                  <c:v>14524.74402884466</c:v>
                </c:pt>
                <c:pt idx="93">
                  <c:v>-1196.1185327950975</c:v>
                </c:pt>
                <c:pt idx="94">
                  <c:v>-1067.1146602725166</c:v>
                </c:pt>
                <c:pt idx="95">
                  <c:v>-1899.198214228189</c:v>
                </c:pt>
                <c:pt idx="96">
                  <c:v>-1845.2237509633396</c:v>
                </c:pt>
                <c:pt idx="97">
                  <c:v>-1194.2351060452365</c:v>
                </c:pt>
                <c:pt idx="98">
                  <c:v>-1272.4536106587657</c:v>
                </c:pt>
                <c:pt idx="99">
                  <c:v>-1695.5987681322281</c:v>
                </c:pt>
                <c:pt idx="100">
                  <c:v>-1067.5872074280728</c:v>
                </c:pt>
                <c:pt idx="101">
                  <c:v>12690.782394563956</c:v>
                </c:pt>
                <c:pt idx="102">
                  <c:v>-941.96090844300397</c:v>
                </c:pt>
                <c:pt idx="103">
                  <c:v>-1701.9682080281618</c:v>
                </c:pt>
                <c:pt idx="104">
                  <c:v>-1182.2270403471111</c:v>
                </c:pt>
                <c:pt idx="105">
                  <c:v>-1227.9018410993845</c:v>
                </c:pt>
                <c:pt idx="106">
                  <c:v>-1143.2626137417137</c:v>
                </c:pt>
                <c:pt idx="107">
                  <c:v>-1856.6915932502125</c:v>
                </c:pt>
                <c:pt idx="108">
                  <c:v>-1241.2568391929763</c:v>
                </c:pt>
                <c:pt idx="109">
                  <c:v>-929.78848802142784</c:v>
                </c:pt>
                <c:pt idx="110">
                  <c:v>-1517.8949980899495</c:v>
                </c:pt>
                <c:pt idx="111">
                  <c:v>-1175.0662821067945</c:v>
                </c:pt>
                <c:pt idx="112">
                  <c:v>-1043.4349579611971</c:v>
                </c:pt>
                <c:pt idx="113">
                  <c:v>-1771.7191522455823</c:v>
                </c:pt>
                <c:pt idx="114">
                  <c:v>-2103.633848263295</c:v>
                </c:pt>
                <c:pt idx="115">
                  <c:v>-1258.7582620823978</c:v>
                </c:pt>
                <c:pt idx="116">
                  <c:v>-1248.1642609166079</c:v>
                </c:pt>
                <c:pt idx="117">
                  <c:v>-1178.6714798584503</c:v>
                </c:pt>
                <c:pt idx="118">
                  <c:v>-1811.2031173525575</c:v>
                </c:pt>
                <c:pt idx="119">
                  <c:v>-1700.1714958136708</c:v>
                </c:pt>
                <c:pt idx="120">
                  <c:v>-1924.7531670807568</c:v>
                </c:pt>
                <c:pt idx="121">
                  <c:v>-1769.0932098855683</c:v>
                </c:pt>
                <c:pt idx="122">
                  <c:v>-996.46957307174125</c:v>
                </c:pt>
                <c:pt idx="123">
                  <c:v>-1331.9110487625369</c:v>
                </c:pt>
                <c:pt idx="124">
                  <c:v>-1778.1545234245405</c:v>
                </c:pt>
                <c:pt idx="125">
                  <c:v>-879.23298732998774</c:v>
                </c:pt>
                <c:pt idx="126">
                  <c:v>-991.86454095185309</c:v>
                </c:pt>
                <c:pt idx="127">
                  <c:v>-946.72939349434546</c:v>
                </c:pt>
                <c:pt idx="128">
                  <c:v>-1814.6394651998958</c:v>
                </c:pt>
                <c:pt idx="129">
                  <c:v>-1760.4432177809613</c:v>
                </c:pt>
                <c:pt idx="130">
                  <c:v>-1638.7247156463754</c:v>
                </c:pt>
                <c:pt idx="131">
                  <c:v>-1141.1997994980647</c:v>
                </c:pt>
                <c:pt idx="132">
                  <c:v>-1734.7981445136575</c:v>
                </c:pt>
                <c:pt idx="133">
                  <c:v>-1258.6317899642563</c:v>
                </c:pt>
                <c:pt idx="134">
                  <c:v>-1453.3788974676534</c:v>
                </c:pt>
                <c:pt idx="135">
                  <c:v>-2163.5282690115</c:v>
                </c:pt>
                <c:pt idx="136">
                  <c:v>-1065.3417422059811</c:v>
                </c:pt>
                <c:pt idx="137">
                  <c:v>-1469.140540125105</c:v>
                </c:pt>
                <c:pt idx="138">
                  <c:v>3496.3448900207331</c:v>
                </c:pt>
                <c:pt idx="139">
                  <c:v>-1394.7896827550383</c:v>
                </c:pt>
                <c:pt idx="140">
                  <c:v>-1703.4176692587498</c:v>
                </c:pt>
                <c:pt idx="141">
                  <c:v>-1093.6851675441358</c:v>
                </c:pt>
                <c:pt idx="142">
                  <c:v>-1275.7224006059769</c:v>
                </c:pt>
                <c:pt idx="143">
                  <c:v>-1296.072648117979</c:v>
                </c:pt>
                <c:pt idx="144">
                  <c:v>-1111.0626736063878</c:v>
                </c:pt>
                <c:pt idx="145">
                  <c:v>-1384.7851576574194</c:v>
                </c:pt>
                <c:pt idx="146">
                  <c:v>-1450.392935127411</c:v>
                </c:pt>
                <c:pt idx="147">
                  <c:v>-1247.516638016381</c:v>
                </c:pt>
                <c:pt idx="148">
                  <c:v>-1036.076846769527</c:v>
                </c:pt>
                <c:pt idx="149">
                  <c:v>-1351.5731312602729</c:v>
                </c:pt>
                <c:pt idx="150">
                  <c:v>-1510.8621988599871</c:v>
                </c:pt>
                <c:pt idx="151">
                  <c:v>-1075.7171045503073</c:v>
                </c:pt>
                <c:pt idx="152">
                  <c:v>-972.26369561844331</c:v>
                </c:pt>
                <c:pt idx="153">
                  <c:v>-1362.4256799647801</c:v>
                </c:pt>
                <c:pt idx="154">
                  <c:v>-1054.3566334926545</c:v>
                </c:pt>
                <c:pt idx="155">
                  <c:v>-1391.3981797532531</c:v>
                </c:pt>
                <c:pt idx="156">
                  <c:v>-1708.6684604428647</c:v>
                </c:pt>
                <c:pt idx="157">
                  <c:v>-1430.1923793463375</c:v>
                </c:pt>
                <c:pt idx="158">
                  <c:v>-1527.1418560300237</c:v>
                </c:pt>
                <c:pt idx="159">
                  <c:v>-910.77509240558356</c:v>
                </c:pt>
                <c:pt idx="160">
                  <c:v>-1333.068112969162</c:v>
                </c:pt>
                <c:pt idx="161">
                  <c:v>-1285.626522950548</c:v>
                </c:pt>
                <c:pt idx="162">
                  <c:v>-1297.3738743889135</c:v>
                </c:pt>
                <c:pt idx="163">
                  <c:v>-1294.144141903198</c:v>
                </c:pt>
                <c:pt idx="164">
                  <c:v>-1363.0752647292011</c:v>
                </c:pt>
                <c:pt idx="165">
                  <c:v>-1271.4637849396331</c:v>
                </c:pt>
                <c:pt idx="166">
                  <c:v>-1163.4902861048831</c:v>
                </c:pt>
                <c:pt idx="167">
                  <c:v>-1248.2333899081677</c:v>
                </c:pt>
                <c:pt idx="168">
                  <c:v>-886.32159967625375</c:v>
                </c:pt>
                <c:pt idx="169">
                  <c:v>-2162.7296767348571</c:v>
                </c:pt>
                <c:pt idx="170">
                  <c:v>-1138.1869258706411</c:v>
                </c:pt>
                <c:pt idx="171">
                  <c:v>-1239.4320790661327</c:v>
                </c:pt>
                <c:pt idx="172">
                  <c:v>-1636.0003529986759</c:v>
                </c:pt>
                <c:pt idx="173">
                  <c:v>-1105.8532055285714</c:v>
                </c:pt>
                <c:pt idx="174">
                  <c:v>-1020.8320185450466</c:v>
                </c:pt>
                <c:pt idx="175">
                  <c:v>-1582.0880957729651</c:v>
                </c:pt>
                <c:pt idx="176">
                  <c:v>-1277.0770396288008</c:v>
                </c:pt>
                <c:pt idx="177">
                  <c:v>-1218.7424401981914</c:v>
                </c:pt>
                <c:pt idx="178">
                  <c:v>12457.115247970714</c:v>
                </c:pt>
                <c:pt idx="179">
                  <c:v>-1123.6721422347118</c:v>
                </c:pt>
                <c:pt idx="180">
                  <c:v>-1069.7760157137654</c:v>
                </c:pt>
                <c:pt idx="181">
                  <c:v>-1520.7446116057333</c:v>
                </c:pt>
                <c:pt idx="182">
                  <c:v>-1058.6341642149891</c:v>
                </c:pt>
                <c:pt idx="183">
                  <c:v>-1731.1065726107945</c:v>
                </c:pt>
                <c:pt idx="184">
                  <c:v>-1796.6296203949614</c:v>
                </c:pt>
                <c:pt idx="185">
                  <c:v>-1259.8487075028438</c:v>
                </c:pt>
                <c:pt idx="186">
                  <c:v>-1572.3941314992162</c:v>
                </c:pt>
                <c:pt idx="187">
                  <c:v>-1712.1776750488589</c:v>
                </c:pt>
                <c:pt idx="188">
                  <c:v>-1119.4363075126494</c:v>
                </c:pt>
                <c:pt idx="189">
                  <c:v>9593.7685043142301</c:v>
                </c:pt>
                <c:pt idx="190">
                  <c:v>-1331.8608126509166</c:v>
                </c:pt>
                <c:pt idx="191">
                  <c:v>-1129.2325190313707</c:v>
                </c:pt>
                <c:pt idx="192">
                  <c:v>-1597.3411266985322</c:v>
                </c:pt>
                <c:pt idx="193">
                  <c:v>-1728.1099708696875</c:v>
                </c:pt>
                <c:pt idx="194">
                  <c:v>-1803.4591733268971</c:v>
                </c:pt>
                <c:pt idx="195">
                  <c:v>-1545.213598152046</c:v>
                </c:pt>
                <c:pt idx="196">
                  <c:v>-1692.1505882688762</c:v>
                </c:pt>
                <c:pt idx="197">
                  <c:v>-1201.5178187641779</c:v>
                </c:pt>
                <c:pt idx="198">
                  <c:v>11174.498936874294</c:v>
                </c:pt>
                <c:pt idx="199">
                  <c:v>-1019.3106824062579</c:v>
                </c:pt>
                <c:pt idx="200">
                  <c:v>14763.81514592762</c:v>
                </c:pt>
                <c:pt idx="201">
                  <c:v>-1053.6449420694989</c:v>
                </c:pt>
                <c:pt idx="202">
                  <c:v>-1058.4837141203261</c:v>
                </c:pt>
                <c:pt idx="203">
                  <c:v>7471.0334484137293</c:v>
                </c:pt>
                <c:pt idx="204">
                  <c:v>-1016.1601692398935</c:v>
                </c:pt>
                <c:pt idx="205">
                  <c:v>-2079.6760799640128</c:v>
                </c:pt>
                <c:pt idx="206">
                  <c:v>-2013.6900219419272</c:v>
                </c:pt>
                <c:pt idx="207">
                  <c:v>-1311.6037185390355</c:v>
                </c:pt>
                <c:pt idx="208">
                  <c:v>-2062.1070498778731</c:v>
                </c:pt>
                <c:pt idx="209">
                  <c:v>-1037.1489643988007</c:v>
                </c:pt>
                <c:pt idx="210">
                  <c:v>-1172.9811996461231</c:v>
                </c:pt>
                <c:pt idx="211">
                  <c:v>-1426.9105316921941</c:v>
                </c:pt>
                <c:pt idx="212">
                  <c:v>-1957.2647106971945</c:v>
                </c:pt>
                <c:pt idx="213">
                  <c:v>-1369.6171492371577</c:v>
                </c:pt>
                <c:pt idx="214">
                  <c:v>9414.6801900192295</c:v>
                </c:pt>
                <c:pt idx="215">
                  <c:v>-873.38265458697788</c:v>
                </c:pt>
                <c:pt idx="216">
                  <c:v>9148.8455479352579</c:v>
                </c:pt>
                <c:pt idx="217">
                  <c:v>-807.10183859923291</c:v>
                </c:pt>
                <c:pt idx="218">
                  <c:v>-821.01604018522994</c:v>
                </c:pt>
                <c:pt idx="219">
                  <c:v>-970.35290602657733</c:v>
                </c:pt>
                <c:pt idx="220">
                  <c:v>-1606.9829665125253</c:v>
                </c:pt>
                <c:pt idx="221">
                  <c:v>-1179.5856442760964</c:v>
                </c:pt>
                <c:pt idx="222">
                  <c:v>-1329.1369913805147</c:v>
                </c:pt>
                <c:pt idx="223">
                  <c:v>-1027.1541062236138</c:v>
                </c:pt>
                <c:pt idx="224">
                  <c:v>-1541.9652664765981</c:v>
                </c:pt>
                <c:pt idx="225">
                  <c:v>-1949.1567564482889</c:v>
                </c:pt>
                <c:pt idx="226">
                  <c:v>-1014.9632889518889</c:v>
                </c:pt>
                <c:pt idx="227">
                  <c:v>-1563.8589835738203</c:v>
                </c:pt>
                <c:pt idx="228">
                  <c:v>-1904.7883601646888</c:v>
                </c:pt>
                <c:pt idx="229">
                  <c:v>-1232.919432692127</c:v>
                </c:pt>
                <c:pt idx="230">
                  <c:v>-1495.5804343018417</c:v>
                </c:pt>
                <c:pt idx="231">
                  <c:v>-1128.9400679305672</c:v>
                </c:pt>
                <c:pt idx="232">
                  <c:v>7031.04040376796</c:v>
                </c:pt>
                <c:pt idx="233">
                  <c:v>-1498.4765964157948</c:v>
                </c:pt>
                <c:pt idx="234">
                  <c:v>-1155.2431384065676</c:v>
                </c:pt>
                <c:pt idx="235">
                  <c:v>14567.079673442975</c:v>
                </c:pt>
                <c:pt idx="236">
                  <c:v>-1293.3640397789077</c:v>
                </c:pt>
                <c:pt idx="237">
                  <c:v>-1421.365895861205</c:v>
                </c:pt>
                <c:pt idx="238">
                  <c:v>-1211.5112153662776</c:v>
                </c:pt>
                <c:pt idx="239">
                  <c:v>-1187.9396205661624</c:v>
                </c:pt>
                <c:pt idx="240">
                  <c:v>-1259.8004340080242</c:v>
                </c:pt>
                <c:pt idx="241">
                  <c:v>-1591.7215672774314</c:v>
                </c:pt>
                <c:pt idx="242">
                  <c:v>-1456.7327838782974</c:v>
                </c:pt>
                <c:pt idx="243">
                  <c:v>-1357.0921356443255</c:v>
                </c:pt>
                <c:pt idx="244">
                  <c:v>-1508.0304040339556</c:v>
                </c:pt>
                <c:pt idx="245">
                  <c:v>-1184.2159195713884</c:v>
                </c:pt>
                <c:pt idx="246">
                  <c:v>-1174.3463626935682</c:v>
                </c:pt>
                <c:pt idx="247">
                  <c:v>-1499.0581745403626</c:v>
                </c:pt>
                <c:pt idx="248">
                  <c:v>-1651.5853105936903</c:v>
                </c:pt>
                <c:pt idx="249">
                  <c:v>13113.77713130645</c:v>
                </c:pt>
                <c:pt idx="250">
                  <c:v>-1292.8636097342333</c:v>
                </c:pt>
                <c:pt idx="251">
                  <c:v>-1415.5446693198119</c:v>
                </c:pt>
                <c:pt idx="252">
                  <c:v>-1184.7280622899234</c:v>
                </c:pt>
                <c:pt idx="253">
                  <c:v>-1408.3695934565058</c:v>
                </c:pt>
                <c:pt idx="254">
                  <c:v>-1475.8989985177234</c:v>
                </c:pt>
                <c:pt idx="255">
                  <c:v>-1696.3064780856839</c:v>
                </c:pt>
                <c:pt idx="256">
                  <c:v>-1498.6378158026837</c:v>
                </c:pt>
                <c:pt idx="257">
                  <c:v>-1677.1402634462584</c:v>
                </c:pt>
                <c:pt idx="258">
                  <c:v>-1264.1217291529374</c:v>
                </c:pt>
                <c:pt idx="259">
                  <c:v>-1458.3606458635286</c:v>
                </c:pt>
                <c:pt idx="260">
                  <c:v>-1453.5384147717268</c:v>
                </c:pt>
                <c:pt idx="261">
                  <c:v>-1360.7439532488652</c:v>
                </c:pt>
                <c:pt idx="262">
                  <c:v>-1133.0627632468349</c:v>
                </c:pt>
                <c:pt idx="263">
                  <c:v>-1540.584972925785</c:v>
                </c:pt>
                <c:pt idx="264">
                  <c:v>-1638.0092418907643</c:v>
                </c:pt>
                <c:pt idx="265">
                  <c:v>-1499.0581745403626</c:v>
                </c:pt>
                <c:pt idx="266">
                  <c:v>-1110.7898326439827</c:v>
                </c:pt>
                <c:pt idx="267">
                  <c:v>-1205.3990065763319</c:v>
                </c:pt>
                <c:pt idx="268">
                  <c:v>-1326.6381545242643</c:v>
                </c:pt>
                <c:pt idx="269">
                  <c:v>-1513.4844748352057</c:v>
                </c:pt>
                <c:pt idx="270">
                  <c:v>-1248.8739528918086</c:v>
                </c:pt>
                <c:pt idx="271">
                  <c:v>-1419.8231479412527</c:v>
                </c:pt>
                <c:pt idx="272">
                  <c:v>-1400.4149545610617</c:v>
                </c:pt>
                <c:pt idx="273">
                  <c:v>-1109.1037613117569</c:v>
                </c:pt>
                <c:pt idx="274">
                  <c:v>-1486.1063069025995</c:v>
                </c:pt>
                <c:pt idx="275">
                  <c:v>-1253.9327618420375</c:v>
                </c:pt>
                <c:pt idx="276">
                  <c:v>-1214.3604841519518</c:v>
                </c:pt>
                <c:pt idx="277">
                  <c:v>-1232.9300484465948</c:v>
                </c:pt>
                <c:pt idx="278">
                  <c:v>-1366.7106576727292</c:v>
                </c:pt>
                <c:pt idx="279">
                  <c:v>-1168.764903256184</c:v>
                </c:pt>
                <c:pt idx="280">
                  <c:v>-1492.1722730939919</c:v>
                </c:pt>
                <c:pt idx="281">
                  <c:v>-1249.4985443242322</c:v>
                </c:pt>
                <c:pt idx="282">
                  <c:v>-1183.2788171311086</c:v>
                </c:pt>
                <c:pt idx="283">
                  <c:v>-1078.357697087371</c:v>
                </c:pt>
                <c:pt idx="284">
                  <c:v>-1223.1449991950221</c:v>
                </c:pt>
                <c:pt idx="285">
                  <c:v>-1177.448276893836</c:v>
                </c:pt>
                <c:pt idx="286">
                  <c:v>-1329.3129468543084</c:v>
                </c:pt>
                <c:pt idx="287">
                  <c:v>-1125.6409203174771</c:v>
                </c:pt>
                <c:pt idx="288">
                  <c:v>-1438.9893625806785</c:v>
                </c:pt>
                <c:pt idx="289">
                  <c:v>-1190.7478161735671</c:v>
                </c:pt>
                <c:pt idx="290">
                  <c:v>-1220.1374805127052</c:v>
                </c:pt>
                <c:pt idx="291">
                  <c:v>-1405.9615620001005</c:v>
                </c:pt>
                <c:pt idx="292">
                  <c:v>15333.103616532266</c:v>
                </c:pt>
                <c:pt idx="293">
                  <c:v>-1616.4779278533561</c:v>
                </c:pt>
                <c:pt idx="294">
                  <c:v>-1390.2487381597784</c:v>
                </c:pt>
                <c:pt idx="295">
                  <c:v>-1479.2810820748173</c:v>
                </c:pt>
                <c:pt idx="296">
                  <c:v>-1270.0674222051948</c:v>
                </c:pt>
                <c:pt idx="297">
                  <c:v>-1415.3893718392451</c:v>
                </c:pt>
                <c:pt idx="298">
                  <c:v>-1297.0699566504586</c:v>
                </c:pt>
                <c:pt idx="299">
                  <c:v>-1320.7712100918616</c:v>
                </c:pt>
                <c:pt idx="300">
                  <c:v>-1490.9105055561977</c:v>
                </c:pt>
                <c:pt idx="301">
                  <c:v>-1302.1801285233969</c:v>
                </c:pt>
                <c:pt idx="302">
                  <c:v>-4249.7796184904182</c:v>
                </c:pt>
                <c:pt idx="303">
                  <c:v>3755.3057212223794</c:v>
                </c:pt>
                <c:pt idx="304">
                  <c:v>-6263.0034050906652</c:v>
                </c:pt>
                <c:pt idx="305">
                  <c:v>-6388.8755669713719</c:v>
                </c:pt>
                <c:pt idx="306">
                  <c:v>-1617.0075117944871</c:v>
                </c:pt>
                <c:pt idx="307">
                  <c:v>-6959.8106753351858</c:v>
                </c:pt>
                <c:pt idx="308">
                  <c:v>-6209.4763020175087</c:v>
                </c:pt>
                <c:pt idx="309">
                  <c:v>-4801.4029707810259</c:v>
                </c:pt>
                <c:pt idx="310">
                  <c:v>-4533.0500594773366</c:v>
                </c:pt>
                <c:pt idx="311">
                  <c:v>6804.1859516939367</c:v>
                </c:pt>
                <c:pt idx="312">
                  <c:v>6898.3191079371609</c:v>
                </c:pt>
                <c:pt idx="313">
                  <c:v>-5892.0896801915042</c:v>
                </c:pt>
                <c:pt idx="314">
                  <c:v>2129.2530398879244</c:v>
                </c:pt>
                <c:pt idx="315">
                  <c:v>1631.4740929463878</c:v>
                </c:pt>
                <c:pt idx="316">
                  <c:v>-2514.4879386561515</c:v>
                </c:pt>
                <c:pt idx="317">
                  <c:v>3233.177620315415</c:v>
                </c:pt>
                <c:pt idx="318">
                  <c:v>2374.1050472012721</c:v>
                </c:pt>
                <c:pt idx="319">
                  <c:v>-6292.7458965871738</c:v>
                </c:pt>
                <c:pt idx="320">
                  <c:v>-3552.2468339698444</c:v>
                </c:pt>
                <c:pt idx="321">
                  <c:v>2040.5883528162012</c:v>
                </c:pt>
                <c:pt idx="322">
                  <c:v>250.06847864632437</c:v>
                </c:pt>
                <c:pt idx="323">
                  <c:v>-521.63906176326418</c:v>
                </c:pt>
                <c:pt idx="324">
                  <c:v>1286.164639987699</c:v>
                </c:pt>
                <c:pt idx="325">
                  <c:v>2336.3402466103253</c:v>
                </c:pt>
                <c:pt idx="326">
                  <c:v>-6039.8049244470822</c:v>
                </c:pt>
                <c:pt idx="327">
                  <c:v>5227.4624566849889</c:v>
                </c:pt>
                <c:pt idx="328">
                  <c:v>-5552.0119123666318</c:v>
                </c:pt>
                <c:pt idx="329">
                  <c:v>5832.1297344611885</c:v>
                </c:pt>
                <c:pt idx="330">
                  <c:v>6702.6043431915714</c:v>
                </c:pt>
                <c:pt idx="331">
                  <c:v>-2726.7874041698087</c:v>
                </c:pt>
                <c:pt idx="332">
                  <c:v>6312.2463154918078</c:v>
                </c:pt>
                <c:pt idx="333">
                  <c:v>3559.6970069569288</c:v>
                </c:pt>
                <c:pt idx="334">
                  <c:v>1651.5437048883541</c:v>
                </c:pt>
                <c:pt idx="335">
                  <c:v>3843.9751633975684</c:v>
                </c:pt>
                <c:pt idx="336">
                  <c:v>-7429.4945332522148</c:v>
                </c:pt>
                <c:pt idx="337">
                  <c:v>10457.432090062259</c:v>
                </c:pt>
                <c:pt idx="338">
                  <c:v>6223.4026820159488</c:v>
                </c:pt>
                <c:pt idx="339">
                  <c:v>3010.8337133702807</c:v>
                </c:pt>
                <c:pt idx="340">
                  <c:v>7035.5173454667893</c:v>
                </c:pt>
                <c:pt idx="341">
                  <c:v>3795.9471546527129</c:v>
                </c:pt>
                <c:pt idx="342">
                  <c:v>-8651.9112063528883</c:v>
                </c:pt>
                <c:pt idx="343">
                  <c:v>4031.0757386107471</c:v>
                </c:pt>
                <c:pt idx="344">
                  <c:v>3074.0382433607774</c:v>
                </c:pt>
                <c:pt idx="345">
                  <c:v>-4342.8706124894597</c:v>
                </c:pt>
                <c:pt idx="346">
                  <c:v>-529.99208234615071</c:v>
                </c:pt>
                <c:pt idx="347">
                  <c:v>-862.70283756622666</c:v>
                </c:pt>
                <c:pt idx="348">
                  <c:v>-6632.7167513303721</c:v>
                </c:pt>
                <c:pt idx="349">
                  <c:v>-5256.600400381194</c:v>
                </c:pt>
                <c:pt idx="350">
                  <c:v>-932.34737583233073</c:v>
                </c:pt>
                <c:pt idx="351">
                  <c:v>-7347.2141949917968</c:v>
                </c:pt>
                <c:pt idx="352">
                  <c:v>4450.1274640014526</c:v>
                </c:pt>
                <c:pt idx="353">
                  <c:v>-7007.3129719304743</c:v>
                </c:pt>
                <c:pt idx="354">
                  <c:v>-3394.4486531093135</c:v>
                </c:pt>
                <c:pt idx="355">
                  <c:v>4881.9994198462082</c:v>
                </c:pt>
                <c:pt idx="356">
                  <c:v>2286.3079015903568</c:v>
                </c:pt>
                <c:pt idx="357">
                  <c:v>5997.0956200318979</c:v>
                </c:pt>
                <c:pt idx="358">
                  <c:v>6655.8185641862583</c:v>
                </c:pt>
                <c:pt idx="359">
                  <c:v>1509.4343365764726</c:v>
                </c:pt>
                <c:pt idx="360">
                  <c:v>5728.0405882271334</c:v>
                </c:pt>
                <c:pt idx="361">
                  <c:v>12496.397292366899</c:v>
                </c:pt>
                <c:pt idx="362">
                  <c:v>-7618.4837692046349</c:v>
                </c:pt>
                <c:pt idx="363">
                  <c:v>-7211.4933777958104</c:v>
                </c:pt>
                <c:pt idx="364">
                  <c:v>-5117.8454977839228</c:v>
                </c:pt>
                <c:pt idx="365">
                  <c:v>5736.8986224250621</c:v>
                </c:pt>
                <c:pt idx="366">
                  <c:v>2236.1761925114079</c:v>
                </c:pt>
                <c:pt idx="367">
                  <c:v>11255.006970118928</c:v>
                </c:pt>
                <c:pt idx="368">
                  <c:v>6984.7766874869812</c:v>
                </c:pt>
                <c:pt idx="369">
                  <c:v>-4828.3092431230471</c:v>
                </c:pt>
                <c:pt idx="370">
                  <c:v>4797.6604047380606</c:v>
                </c:pt>
                <c:pt idx="371">
                  <c:v>-398.97838447864342</c:v>
                </c:pt>
                <c:pt idx="372">
                  <c:v>-6078.9993769580906</c:v>
                </c:pt>
                <c:pt idx="373">
                  <c:v>-5665.4566360937279</c:v>
                </c:pt>
                <c:pt idx="374">
                  <c:v>5577.9666514058918</c:v>
                </c:pt>
                <c:pt idx="375">
                  <c:v>-4803.9790931828938</c:v>
                </c:pt>
                <c:pt idx="376">
                  <c:v>-6337.9953905619623</c:v>
                </c:pt>
                <c:pt idx="377">
                  <c:v>-136.50403427120182</c:v>
                </c:pt>
                <c:pt idx="378">
                  <c:v>3209.5147312705085</c:v>
                </c:pt>
                <c:pt idx="379">
                  <c:v>200.86325096762448</c:v>
                </c:pt>
                <c:pt idx="380">
                  <c:v>4139.1175507605367</c:v>
                </c:pt>
                <c:pt idx="381">
                  <c:v>-4447.1683490005089</c:v>
                </c:pt>
                <c:pt idx="382">
                  <c:v>-6086.2826607210627</c:v>
                </c:pt>
                <c:pt idx="383">
                  <c:v>-6162.7473349562933</c:v>
                </c:pt>
                <c:pt idx="384">
                  <c:v>-5890.3168060058306</c:v>
                </c:pt>
                <c:pt idx="385">
                  <c:v>13939.608178208247</c:v>
                </c:pt>
                <c:pt idx="386">
                  <c:v>-4696.5272223339489</c:v>
                </c:pt>
                <c:pt idx="387">
                  <c:v>14199.424315791104</c:v>
                </c:pt>
                <c:pt idx="388">
                  <c:v>780.11161693146278</c:v>
                </c:pt>
                <c:pt idx="389">
                  <c:v>6235.1837555283637</c:v>
                </c:pt>
                <c:pt idx="390">
                  <c:v>1800.3752197602662</c:v>
                </c:pt>
                <c:pt idx="391">
                  <c:v>-5334.7014883097108</c:v>
                </c:pt>
                <c:pt idx="392">
                  <c:v>-4333.8727882690619</c:v>
                </c:pt>
                <c:pt idx="393">
                  <c:v>-6136.3842249233858</c:v>
                </c:pt>
                <c:pt idx="394">
                  <c:v>-6461.7279872560175</c:v>
                </c:pt>
                <c:pt idx="395">
                  <c:v>2688.8511785310257</c:v>
                </c:pt>
                <c:pt idx="396">
                  <c:v>-5562.4959397325947</c:v>
                </c:pt>
                <c:pt idx="397">
                  <c:v>6698.564868126974</c:v>
                </c:pt>
                <c:pt idx="398">
                  <c:v>1470.7635741025515</c:v>
                </c:pt>
                <c:pt idx="399">
                  <c:v>-4114.2366958717648</c:v>
                </c:pt>
                <c:pt idx="400">
                  <c:v>6702.4862765253056</c:v>
                </c:pt>
                <c:pt idx="401">
                  <c:v>-3742.7134531800766</c:v>
                </c:pt>
                <c:pt idx="402">
                  <c:v>450.36111418379005</c:v>
                </c:pt>
                <c:pt idx="403">
                  <c:v>1722.8950211720512</c:v>
                </c:pt>
                <c:pt idx="404">
                  <c:v>-6283.9364249184437</c:v>
                </c:pt>
                <c:pt idx="405">
                  <c:v>-5889.6826380138809</c:v>
                </c:pt>
                <c:pt idx="406">
                  <c:v>-6364.3240221213528</c:v>
                </c:pt>
                <c:pt idx="407">
                  <c:v>-3791.7160042447213</c:v>
                </c:pt>
                <c:pt idx="408">
                  <c:v>2674.9779185003499</c:v>
                </c:pt>
                <c:pt idx="409">
                  <c:v>3194.3431818032623</c:v>
                </c:pt>
                <c:pt idx="410">
                  <c:v>-8012.4883360490894</c:v>
                </c:pt>
                <c:pt idx="411">
                  <c:v>920.25800751461793</c:v>
                </c:pt>
                <c:pt idx="412">
                  <c:v>-1310.6633071887009</c:v>
                </c:pt>
                <c:pt idx="413">
                  <c:v>-1469.5779478193726</c:v>
                </c:pt>
                <c:pt idx="414">
                  <c:v>-1420.9588739020928</c:v>
                </c:pt>
                <c:pt idx="415">
                  <c:v>-1408.4853770825621</c:v>
                </c:pt>
                <c:pt idx="416">
                  <c:v>-1354.2326697798599</c:v>
                </c:pt>
                <c:pt idx="417">
                  <c:v>-1243.4862964064932</c:v>
                </c:pt>
                <c:pt idx="418">
                  <c:v>-1410.7948671851736</c:v>
                </c:pt>
                <c:pt idx="419">
                  <c:v>-1318.8715200114293</c:v>
                </c:pt>
                <c:pt idx="420">
                  <c:v>-1492.9606475341106</c:v>
                </c:pt>
                <c:pt idx="421">
                  <c:v>-1277.1211979339078</c:v>
                </c:pt>
                <c:pt idx="422">
                  <c:v>-1557.8518556088302</c:v>
                </c:pt>
                <c:pt idx="423">
                  <c:v>-1467.6234593672489</c:v>
                </c:pt>
                <c:pt idx="424">
                  <c:v>-1199.6434988604979</c:v>
                </c:pt>
                <c:pt idx="425">
                  <c:v>-1629.572451592252</c:v>
                </c:pt>
                <c:pt idx="426">
                  <c:v>-1392.8190633532504</c:v>
                </c:pt>
                <c:pt idx="427">
                  <c:v>-1355.212736521773</c:v>
                </c:pt>
                <c:pt idx="428">
                  <c:v>-1206.8097024437193</c:v>
                </c:pt>
                <c:pt idx="429">
                  <c:v>-1409.7169086042122</c:v>
                </c:pt>
                <c:pt idx="430">
                  <c:v>-1377.918843199137</c:v>
                </c:pt>
                <c:pt idx="431">
                  <c:v>-1290.543797745624</c:v>
                </c:pt>
                <c:pt idx="432">
                  <c:v>-1357.1680682424339</c:v>
                </c:pt>
                <c:pt idx="433">
                  <c:v>-1605.5840058610247</c:v>
                </c:pt>
                <c:pt idx="434">
                  <c:v>-1532.2969027562626</c:v>
                </c:pt>
                <c:pt idx="435">
                  <c:v>-1475.5583700151665</c:v>
                </c:pt>
                <c:pt idx="436">
                  <c:v>8201.5318206987104</c:v>
                </c:pt>
                <c:pt idx="437">
                  <c:v>18417.628133162485</c:v>
                </c:pt>
                <c:pt idx="438">
                  <c:v>-1863.5253224311941</c:v>
                </c:pt>
                <c:pt idx="439">
                  <c:v>-1174.6634100061801</c:v>
                </c:pt>
                <c:pt idx="440">
                  <c:v>18696.582251966509</c:v>
                </c:pt>
                <c:pt idx="441">
                  <c:v>-1411.8413273836377</c:v>
                </c:pt>
                <c:pt idx="442">
                  <c:v>-1295.3098453462244</c:v>
                </c:pt>
                <c:pt idx="443">
                  <c:v>-1458.7910777225652</c:v>
                </c:pt>
                <c:pt idx="444">
                  <c:v>-1392.7121951846448</c:v>
                </c:pt>
                <c:pt idx="445">
                  <c:v>-1345.7607697941212</c:v>
                </c:pt>
                <c:pt idx="446">
                  <c:v>-1422.3234901401111</c:v>
                </c:pt>
                <c:pt idx="447">
                  <c:v>-1219.7156153609703</c:v>
                </c:pt>
                <c:pt idx="448">
                  <c:v>-1265.7874371696998</c:v>
                </c:pt>
                <c:pt idx="449">
                  <c:v>-1563.2878939718753</c:v>
                </c:pt>
                <c:pt idx="450">
                  <c:v>-1400.1016533872535</c:v>
                </c:pt>
                <c:pt idx="451">
                  <c:v>-1469.8789469324674</c:v>
                </c:pt>
                <c:pt idx="452">
                  <c:v>-1746.9308500413554</c:v>
                </c:pt>
                <c:pt idx="453">
                  <c:v>-1185.6821206846753</c:v>
                </c:pt>
                <c:pt idx="454">
                  <c:v>-1296.510936265433</c:v>
                </c:pt>
                <c:pt idx="455">
                  <c:v>-1810.6516028317892</c:v>
                </c:pt>
                <c:pt idx="456">
                  <c:v>-1423.0280118323117</c:v>
                </c:pt>
                <c:pt idx="457">
                  <c:v>-1706.7182714659903</c:v>
                </c:pt>
                <c:pt idx="458">
                  <c:v>-1712.8892449934292</c:v>
                </c:pt>
                <c:pt idx="459">
                  <c:v>-1315.8685939741099</c:v>
                </c:pt>
                <c:pt idx="460">
                  <c:v>-1683.1361376405916</c:v>
                </c:pt>
                <c:pt idx="461">
                  <c:v>-1735.1153776072324</c:v>
                </c:pt>
                <c:pt idx="462">
                  <c:v>-1274.735262125525</c:v>
                </c:pt>
                <c:pt idx="463">
                  <c:v>-1364.14548473992</c:v>
                </c:pt>
                <c:pt idx="464">
                  <c:v>-1187.3104234193743</c:v>
                </c:pt>
                <c:pt idx="465">
                  <c:v>-1292.3477569897132</c:v>
                </c:pt>
                <c:pt idx="466">
                  <c:v>-1929.0967826536516</c:v>
                </c:pt>
                <c:pt idx="467">
                  <c:v>-1727.9320359028798</c:v>
                </c:pt>
                <c:pt idx="468">
                  <c:v>-1367.9872478181624</c:v>
                </c:pt>
                <c:pt idx="469">
                  <c:v>-1257.3349522638491</c:v>
                </c:pt>
                <c:pt idx="470">
                  <c:v>22550.782301191932</c:v>
                </c:pt>
                <c:pt idx="471">
                  <c:v>-1129.7200525565859</c:v>
                </c:pt>
                <c:pt idx="472">
                  <c:v>-1603.2919609343189</c:v>
                </c:pt>
                <c:pt idx="473">
                  <c:v>-1624.2009857876656</c:v>
                </c:pt>
                <c:pt idx="474">
                  <c:v>-1737.8123581365489</c:v>
                </c:pt>
                <c:pt idx="475">
                  <c:v>-1862.5638017209549</c:v>
                </c:pt>
                <c:pt idx="476">
                  <c:v>14461.846300646059</c:v>
                </c:pt>
                <c:pt idx="477">
                  <c:v>-1783.5614589720662</c:v>
                </c:pt>
                <c:pt idx="478">
                  <c:v>-1668.0376151546752</c:v>
                </c:pt>
                <c:pt idx="479">
                  <c:v>-1652.5505132053349</c:v>
                </c:pt>
                <c:pt idx="480">
                  <c:v>-1188.2490168016775</c:v>
                </c:pt>
                <c:pt idx="481">
                  <c:v>-1600.6647107624563</c:v>
                </c:pt>
                <c:pt idx="482">
                  <c:v>-1791.3228101915656</c:v>
                </c:pt>
                <c:pt idx="483">
                  <c:v>-1764.2129265988351</c:v>
                </c:pt>
                <c:pt idx="484">
                  <c:v>-1428.1194342096405</c:v>
                </c:pt>
                <c:pt idx="485">
                  <c:v>-1735.9199522818963</c:v>
                </c:pt>
                <c:pt idx="486">
                  <c:v>-1264.2270710246048</c:v>
                </c:pt>
                <c:pt idx="487">
                  <c:v>-1630.8520051849309</c:v>
                </c:pt>
                <c:pt idx="488">
                  <c:v>14943.194704115223</c:v>
                </c:pt>
                <c:pt idx="489">
                  <c:v>-1171.5206762641046</c:v>
                </c:pt>
                <c:pt idx="490">
                  <c:v>-1734.691884838132</c:v>
                </c:pt>
                <c:pt idx="491">
                  <c:v>-1858.7100932330959</c:v>
                </c:pt>
                <c:pt idx="492">
                  <c:v>-1274.8721177142902</c:v>
                </c:pt>
                <c:pt idx="493">
                  <c:v>-1241.3240708221274</c:v>
                </c:pt>
                <c:pt idx="494">
                  <c:v>-1132.8281406426377</c:v>
                </c:pt>
                <c:pt idx="495">
                  <c:v>-1506.9747302680807</c:v>
                </c:pt>
                <c:pt idx="496">
                  <c:v>-1749.0489870385027</c:v>
                </c:pt>
                <c:pt idx="497">
                  <c:v>-1323.361715186722</c:v>
                </c:pt>
                <c:pt idx="498">
                  <c:v>-1152.5089879430643</c:v>
                </c:pt>
                <c:pt idx="499">
                  <c:v>-1261.8892549456868</c:v>
                </c:pt>
                <c:pt idx="500">
                  <c:v>-1835.7325566989598</c:v>
                </c:pt>
                <c:pt idx="501">
                  <c:v>-1159.1418732750026</c:v>
                </c:pt>
                <c:pt idx="502">
                  <c:v>-1334.8394407488049</c:v>
                </c:pt>
                <c:pt idx="503">
                  <c:v>-1355.7055845922623</c:v>
                </c:pt>
                <c:pt idx="504">
                  <c:v>-1129.1893400637246</c:v>
                </c:pt>
                <c:pt idx="505">
                  <c:v>15691.000474915878</c:v>
                </c:pt>
                <c:pt idx="506">
                  <c:v>-1246.2471152971539</c:v>
                </c:pt>
                <c:pt idx="507">
                  <c:v>-1161.3549018597132</c:v>
                </c:pt>
                <c:pt idx="508">
                  <c:v>-1412.1829662447708</c:v>
                </c:pt>
                <c:pt idx="509">
                  <c:v>-1159.6678195323584</c:v>
                </c:pt>
                <c:pt idx="510">
                  <c:v>12852.839472641004</c:v>
                </c:pt>
                <c:pt idx="511">
                  <c:v>10675.174706003058</c:v>
                </c:pt>
                <c:pt idx="512">
                  <c:v>-1231.9565166624952</c:v>
                </c:pt>
                <c:pt idx="513">
                  <c:v>-1635.2911572459252</c:v>
                </c:pt>
                <c:pt idx="514">
                  <c:v>-1746.7719103931922</c:v>
                </c:pt>
                <c:pt idx="515">
                  <c:v>-1636.8328365533143</c:v>
                </c:pt>
                <c:pt idx="516">
                  <c:v>-1230.7861873290749</c:v>
                </c:pt>
                <c:pt idx="517">
                  <c:v>-1240.0054297813472</c:v>
                </c:pt>
                <c:pt idx="518">
                  <c:v>-1350.8552739259908</c:v>
                </c:pt>
                <c:pt idx="519">
                  <c:v>12764.571972746842</c:v>
                </c:pt>
                <c:pt idx="520">
                  <c:v>8615.472392850761</c:v>
                </c:pt>
                <c:pt idx="521">
                  <c:v>-1860.0017459828396</c:v>
                </c:pt>
                <c:pt idx="522">
                  <c:v>-1749.8475793151447</c:v>
                </c:pt>
                <c:pt idx="523">
                  <c:v>-1913.152878208437</c:v>
                </c:pt>
                <c:pt idx="524">
                  <c:v>-1673.6235865247781</c:v>
                </c:pt>
                <c:pt idx="525">
                  <c:v>-1338.0348033772189</c:v>
                </c:pt>
                <c:pt idx="526">
                  <c:v>-1363.9407196065567</c:v>
                </c:pt>
                <c:pt idx="527">
                  <c:v>-1267.257752792575</c:v>
                </c:pt>
                <c:pt idx="528">
                  <c:v>-1277.6028152298331</c:v>
                </c:pt>
                <c:pt idx="529">
                  <c:v>-1305.5749455080968</c:v>
                </c:pt>
                <c:pt idx="530">
                  <c:v>-1481.686956539271</c:v>
                </c:pt>
                <c:pt idx="531">
                  <c:v>-1156.8804768173668</c:v>
                </c:pt>
                <c:pt idx="532">
                  <c:v>-1133.9485300107117</c:v>
                </c:pt>
                <c:pt idx="533">
                  <c:v>-1277.5896689647784</c:v>
                </c:pt>
                <c:pt idx="534">
                  <c:v>-1366.3489838131259</c:v>
                </c:pt>
                <c:pt idx="535">
                  <c:v>-1222.8008111461659</c:v>
                </c:pt>
                <c:pt idx="536">
                  <c:v>-1154.5676529945413</c:v>
                </c:pt>
                <c:pt idx="537">
                  <c:v>-1167.683156060275</c:v>
                </c:pt>
                <c:pt idx="538">
                  <c:v>-1348.2197974379746</c:v>
                </c:pt>
                <c:pt idx="539">
                  <c:v>-1053.5546545390343</c:v>
                </c:pt>
                <c:pt idx="540">
                  <c:v>-1444.6995247789757</c:v>
                </c:pt>
                <c:pt idx="541">
                  <c:v>-1108.7968155289818</c:v>
                </c:pt>
                <c:pt idx="542">
                  <c:v>-1169.6832405277737</c:v>
                </c:pt>
                <c:pt idx="543">
                  <c:v>12225.045988285199</c:v>
                </c:pt>
                <c:pt idx="544">
                  <c:v>-1138.7392395399365</c:v>
                </c:pt>
                <c:pt idx="545">
                  <c:v>-1085.9356277238294</c:v>
                </c:pt>
                <c:pt idx="546">
                  <c:v>-1173.796901414993</c:v>
                </c:pt>
                <c:pt idx="547">
                  <c:v>-1331.9900984998785</c:v>
                </c:pt>
                <c:pt idx="548">
                  <c:v>24314.757127196641</c:v>
                </c:pt>
                <c:pt idx="549">
                  <c:v>-1111.5708729110047</c:v>
                </c:pt>
                <c:pt idx="550">
                  <c:v>-1133.5366477072621</c:v>
                </c:pt>
                <c:pt idx="551">
                  <c:v>-1195.0788166726097</c:v>
                </c:pt>
                <c:pt idx="552">
                  <c:v>-1156.7859914387709</c:v>
                </c:pt>
                <c:pt idx="553">
                  <c:v>-1259.993574334705</c:v>
                </c:pt>
                <c:pt idx="554">
                  <c:v>-1135.4642093513212</c:v>
                </c:pt>
                <c:pt idx="555">
                  <c:v>-1493.7078718613666</c:v>
                </c:pt>
                <c:pt idx="556">
                  <c:v>-1068.2561788150033</c:v>
                </c:pt>
                <c:pt idx="557">
                  <c:v>-1236.3854232448848</c:v>
                </c:pt>
                <c:pt idx="558">
                  <c:v>-1096.4710363253489</c:v>
                </c:pt>
                <c:pt idx="559">
                  <c:v>-1460.5707128887143</c:v>
                </c:pt>
                <c:pt idx="560">
                  <c:v>13600.506923568315</c:v>
                </c:pt>
                <c:pt idx="561">
                  <c:v>-1344.5210542619452</c:v>
                </c:pt>
                <c:pt idx="562">
                  <c:v>-1145.220652877696</c:v>
                </c:pt>
                <c:pt idx="563">
                  <c:v>-1027.781991333748</c:v>
                </c:pt>
                <c:pt idx="564">
                  <c:v>-1348.0976927060428</c:v>
                </c:pt>
                <c:pt idx="565">
                  <c:v>-1284.3825368623948</c:v>
                </c:pt>
                <c:pt idx="566">
                  <c:v>-1182.6315424605259</c:v>
                </c:pt>
                <c:pt idx="567">
                  <c:v>-1412.0579747014199</c:v>
                </c:pt>
                <c:pt idx="568">
                  <c:v>-1201.9973372528784</c:v>
                </c:pt>
                <c:pt idx="569">
                  <c:v>-996.69324434356349</c:v>
                </c:pt>
                <c:pt idx="570">
                  <c:v>-1259.9951832868337</c:v>
                </c:pt>
                <c:pt idx="571">
                  <c:v>-1081.5106916586938</c:v>
                </c:pt>
                <c:pt idx="572">
                  <c:v>-1208.0442788162691</c:v>
                </c:pt>
                <c:pt idx="573">
                  <c:v>-1221.9865441748443</c:v>
                </c:pt>
                <c:pt idx="574">
                  <c:v>-1068.8086421267453</c:v>
                </c:pt>
                <c:pt idx="575">
                  <c:v>14097.880417373541</c:v>
                </c:pt>
                <c:pt idx="576">
                  <c:v>-1115.7492464963807</c:v>
                </c:pt>
                <c:pt idx="577">
                  <c:v>-1022.2423617669738</c:v>
                </c:pt>
                <c:pt idx="578">
                  <c:v>-1022.1153375427839</c:v>
                </c:pt>
                <c:pt idx="579">
                  <c:v>-1018.3231459386061</c:v>
                </c:pt>
                <c:pt idx="580">
                  <c:v>-1686.7042743060083</c:v>
                </c:pt>
                <c:pt idx="581">
                  <c:v>-1494.2545708146299</c:v>
                </c:pt>
                <c:pt idx="582">
                  <c:v>-1336.0485287662077</c:v>
                </c:pt>
                <c:pt idx="583">
                  <c:v>-1341.3091914590514</c:v>
                </c:pt>
                <c:pt idx="584">
                  <c:v>-1519.4543660566051</c:v>
                </c:pt>
                <c:pt idx="585">
                  <c:v>-1514.3157127564591</c:v>
                </c:pt>
                <c:pt idx="586">
                  <c:v>-1409.2800315668446</c:v>
                </c:pt>
                <c:pt idx="587">
                  <c:v>-1424.2052983100421</c:v>
                </c:pt>
                <c:pt idx="588">
                  <c:v>-1482.3895279782255</c:v>
                </c:pt>
                <c:pt idx="589">
                  <c:v>14264.012379897042</c:v>
                </c:pt>
                <c:pt idx="590">
                  <c:v>-1508.5654181407517</c:v>
                </c:pt>
                <c:pt idx="591">
                  <c:v>-1288.3171966893278</c:v>
                </c:pt>
                <c:pt idx="592">
                  <c:v>-1265.9619228028505</c:v>
                </c:pt>
                <c:pt idx="593">
                  <c:v>-1420.2081364051155</c:v>
                </c:pt>
                <c:pt idx="594">
                  <c:v>-1623.020408621227</c:v>
                </c:pt>
                <c:pt idx="595">
                  <c:v>-1299.0561482738922</c:v>
                </c:pt>
                <c:pt idx="596">
                  <c:v>-1481.8994745351929</c:v>
                </c:pt>
                <c:pt idx="597">
                  <c:v>-1524.5635417043395</c:v>
                </c:pt>
                <c:pt idx="598">
                  <c:v>5313.923800915697</c:v>
                </c:pt>
                <c:pt idx="599">
                  <c:v>-1442.117008739624</c:v>
                </c:pt>
                <c:pt idx="600">
                  <c:v>-1446.3507373175889</c:v>
                </c:pt>
                <c:pt idx="601">
                  <c:v>-1328.1532118400073</c:v>
                </c:pt>
                <c:pt idx="602">
                  <c:v>-1453.1400584266612</c:v>
                </c:pt>
                <c:pt idx="603">
                  <c:v>-1674.7623403978628</c:v>
                </c:pt>
                <c:pt idx="604">
                  <c:v>-1609.385495473598</c:v>
                </c:pt>
                <c:pt idx="605">
                  <c:v>-1319.2747629432997</c:v>
                </c:pt>
                <c:pt idx="606">
                  <c:v>-1419.9597193806858</c:v>
                </c:pt>
                <c:pt idx="607">
                  <c:v>-1497.8637112446177</c:v>
                </c:pt>
                <c:pt idx="608">
                  <c:v>21881.331684342254</c:v>
                </c:pt>
                <c:pt idx="609">
                  <c:v>-1486.1808847959037</c:v>
                </c:pt>
                <c:pt idx="610">
                  <c:v>-1803.8807860084398</c:v>
                </c:pt>
                <c:pt idx="611">
                  <c:v>-1606.217006848683</c:v>
                </c:pt>
                <c:pt idx="612">
                  <c:v>-1447.1905934261058</c:v>
                </c:pt>
                <c:pt idx="613">
                  <c:v>-1315.566204800074</c:v>
                </c:pt>
                <c:pt idx="614">
                  <c:v>-2447.6546442740273</c:v>
                </c:pt>
                <c:pt idx="615">
                  <c:v>-1896.4062730892456</c:v>
                </c:pt>
                <c:pt idx="616">
                  <c:v>-2057.2125465313093</c:v>
                </c:pt>
                <c:pt idx="617">
                  <c:v>-1633.5083971498916</c:v>
                </c:pt>
                <c:pt idx="618">
                  <c:v>-1459.1081250351781</c:v>
                </c:pt>
                <c:pt idx="619">
                  <c:v>-1593.1752160626274</c:v>
                </c:pt>
                <c:pt idx="620">
                  <c:v>12211.52531234826</c:v>
                </c:pt>
                <c:pt idx="621">
                  <c:v>-1369.7136566528043</c:v>
                </c:pt>
                <c:pt idx="622">
                  <c:v>-1675.4505041948532</c:v>
                </c:pt>
                <c:pt idx="623">
                  <c:v>-1263.1583216250128</c:v>
                </c:pt>
                <c:pt idx="624">
                  <c:v>-1625.254982263586</c:v>
                </c:pt>
                <c:pt idx="625">
                  <c:v>-1738.3672169433885</c:v>
                </c:pt>
                <c:pt idx="626">
                  <c:v>-1322.2359065031787</c:v>
                </c:pt>
                <c:pt idx="627">
                  <c:v>-1428.3328216009349</c:v>
                </c:pt>
                <c:pt idx="628">
                  <c:v>-1887.6999838901465</c:v>
                </c:pt>
                <c:pt idx="629">
                  <c:v>-1300.5362828570815</c:v>
                </c:pt>
                <c:pt idx="630">
                  <c:v>-2064.9331976947306</c:v>
                </c:pt>
                <c:pt idx="631">
                  <c:v>-1433.696211851282</c:v>
                </c:pt>
                <c:pt idx="632">
                  <c:v>-1476.3634024475432</c:v>
                </c:pt>
                <c:pt idx="633">
                  <c:v>13460.638405835838</c:v>
                </c:pt>
                <c:pt idx="634">
                  <c:v>-1534.5416056089853</c:v>
                </c:pt>
                <c:pt idx="635">
                  <c:v>8667.1998095513427</c:v>
                </c:pt>
                <c:pt idx="636">
                  <c:v>-1267.0590130207929</c:v>
                </c:pt>
                <c:pt idx="637">
                  <c:v>-1940.2255996832955</c:v>
                </c:pt>
                <c:pt idx="638">
                  <c:v>-1379.4160913538981</c:v>
                </c:pt>
                <c:pt idx="639">
                  <c:v>-1443.0733119198003</c:v>
                </c:pt>
                <c:pt idx="640">
                  <c:v>18933.794798277318</c:v>
                </c:pt>
                <c:pt idx="641">
                  <c:v>-2023.3902069459346</c:v>
                </c:pt>
                <c:pt idx="642">
                  <c:v>-1373.4897188076611</c:v>
                </c:pt>
                <c:pt idx="643">
                  <c:v>-1356.240676634874</c:v>
                </c:pt>
                <c:pt idx="644">
                  <c:v>-2196.4318774638559</c:v>
                </c:pt>
                <c:pt idx="645">
                  <c:v>-1630.5031089096683</c:v>
                </c:pt>
                <c:pt idx="646">
                  <c:v>-1367.1643786884542</c:v>
                </c:pt>
                <c:pt idx="647">
                  <c:v>18816.606811867139</c:v>
                </c:pt>
                <c:pt idx="648">
                  <c:v>-1282.9672527709408</c:v>
                </c:pt>
                <c:pt idx="649">
                  <c:v>-1685.2616590048956</c:v>
                </c:pt>
                <c:pt idx="650">
                  <c:v>-1559.0963616193749</c:v>
                </c:pt>
                <c:pt idx="651">
                  <c:v>-1756.4175512389315</c:v>
                </c:pt>
                <c:pt idx="652">
                  <c:v>-1374.028546789229</c:v>
                </c:pt>
                <c:pt idx="653">
                  <c:v>-2059.7514817502761</c:v>
                </c:pt>
                <c:pt idx="654">
                  <c:v>-1282.1525830847886</c:v>
                </c:pt>
                <c:pt idx="655">
                  <c:v>-1539.9638846138068</c:v>
                </c:pt>
                <c:pt idx="656">
                  <c:v>20668.449649505419</c:v>
                </c:pt>
                <c:pt idx="657">
                  <c:v>-1922.2264994764801</c:v>
                </c:pt>
                <c:pt idx="658">
                  <c:v>10180.753163611345</c:v>
                </c:pt>
                <c:pt idx="659">
                  <c:v>-1397.2355430804746</c:v>
                </c:pt>
                <c:pt idx="660">
                  <c:v>-1327.8863272055296</c:v>
                </c:pt>
                <c:pt idx="661">
                  <c:v>-1588.3613018604119</c:v>
                </c:pt>
                <c:pt idx="662">
                  <c:v>-1794.4351920460704</c:v>
                </c:pt>
                <c:pt idx="663">
                  <c:v>-1741.3285440756863</c:v>
                </c:pt>
                <c:pt idx="664">
                  <c:v>15461.220787175038</c:v>
                </c:pt>
                <c:pt idx="665">
                  <c:v>-1508.8211338250221</c:v>
                </c:pt>
                <c:pt idx="666">
                  <c:v>-1590.5673268985465</c:v>
                </c:pt>
                <c:pt idx="667">
                  <c:v>-1868.1292051892979</c:v>
                </c:pt>
                <c:pt idx="668">
                  <c:v>-2281.997260586023</c:v>
                </c:pt>
                <c:pt idx="669">
                  <c:v>-1870.5852567850761</c:v>
                </c:pt>
                <c:pt idx="670">
                  <c:v>-1404.3750533016537</c:v>
                </c:pt>
                <c:pt idx="671">
                  <c:v>-1536.1599170688332</c:v>
                </c:pt>
                <c:pt idx="672">
                  <c:v>-1389.778628515548</c:v>
                </c:pt>
                <c:pt idx="673">
                  <c:v>-1216.6969204377574</c:v>
                </c:pt>
                <c:pt idx="674">
                  <c:v>-1272.8041015982526</c:v>
                </c:pt>
                <c:pt idx="675">
                  <c:v>-1575.9054851146266</c:v>
                </c:pt>
                <c:pt idx="676">
                  <c:v>-1612.6057450618264</c:v>
                </c:pt>
                <c:pt idx="677">
                  <c:v>-2128.5397852249571</c:v>
                </c:pt>
                <c:pt idx="678">
                  <c:v>13308.016710674112</c:v>
                </c:pt>
                <c:pt idx="679">
                  <c:v>-1294.8914263170354</c:v>
                </c:pt>
                <c:pt idx="680">
                  <c:v>22026.920907323958</c:v>
                </c:pt>
                <c:pt idx="681">
                  <c:v>-1566.7348587354891</c:v>
                </c:pt>
                <c:pt idx="682">
                  <c:v>14299.769927345606</c:v>
                </c:pt>
                <c:pt idx="683">
                  <c:v>-1917.8557022414179</c:v>
                </c:pt>
                <c:pt idx="684">
                  <c:v>-1532.5064754612376</c:v>
                </c:pt>
                <c:pt idx="685">
                  <c:v>20552.021969677182</c:v>
                </c:pt>
                <c:pt idx="686">
                  <c:v>-1206.2047618745637</c:v>
                </c:pt>
                <c:pt idx="687">
                  <c:v>-1967.7269609279065</c:v>
                </c:pt>
                <c:pt idx="688">
                  <c:v>-1724.1521093708689</c:v>
                </c:pt>
                <c:pt idx="689">
                  <c:v>-1494.0277818395134</c:v>
                </c:pt>
                <c:pt idx="690">
                  <c:v>-1380.1946779272976</c:v>
                </c:pt>
                <c:pt idx="691">
                  <c:v>-1172.1149735979106</c:v>
                </c:pt>
                <c:pt idx="692">
                  <c:v>-1381.6925408024463</c:v>
                </c:pt>
                <c:pt idx="693">
                  <c:v>-1642.6104617934816</c:v>
                </c:pt>
                <c:pt idx="694">
                  <c:v>-1452.1051776980548</c:v>
                </c:pt>
                <c:pt idx="695">
                  <c:v>16035.584233697969</c:v>
                </c:pt>
                <c:pt idx="696">
                  <c:v>-1351.419236900977</c:v>
                </c:pt>
                <c:pt idx="697">
                  <c:v>-1198.0411780817694</c:v>
                </c:pt>
                <c:pt idx="698">
                  <c:v>-1256.6855210669601</c:v>
                </c:pt>
                <c:pt idx="699">
                  <c:v>-1954.9816323988689</c:v>
                </c:pt>
                <c:pt idx="700">
                  <c:v>-1723.9269751135907</c:v>
                </c:pt>
                <c:pt idx="701">
                  <c:v>-1489.0429727469118</c:v>
                </c:pt>
                <c:pt idx="702">
                  <c:v>848.44442986329523</c:v>
                </c:pt>
                <c:pt idx="703">
                  <c:v>5270.5972912218749</c:v>
                </c:pt>
                <c:pt idx="704">
                  <c:v>5564.7648617606828</c:v>
                </c:pt>
                <c:pt idx="705">
                  <c:v>-2944.3624879777162</c:v>
                </c:pt>
                <c:pt idx="706">
                  <c:v>-342.81315768708009</c:v>
                </c:pt>
                <c:pt idx="707">
                  <c:v>4689.6814697116715</c:v>
                </c:pt>
                <c:pt idx="708">
                  <c:v>3134.1194013712156</c:v>
                </c:pt>
                <c:pt idx="709">
                  <c:v>3045.3693788061501</c:v>
                </c:pt>
                <c:pt idx="710">
                  <c:v>-8396.6293582693761</c:v>
                </c:pt>
                <c:pt idx="711">
                  <c:v>698.56607634950342</c:v>
                </c:pt>
                <c:pt idx="712">
                  <c:v>4147.7360097973979</c:v>
                </c:pt>
                <c:pt idx="713">
                  <c:v>-3659.6960073483497</c:v>
                </c:pt>
                <c:pt idx="714">
                  <c:v>-672.55075655041583</c:v>
                </c:pt>
                <c:pt idx="715">
                  <c:v>-3333.1890125366554</c:v>
                </c:pt>
                <c:pt idx="716">
                  <c:v>-3056.8170563961648</c:v>
                </c:pt>
                <c:pt idx="717">
                  <c:v>-656.50998703953519</c:v>
                </c:pt>
                <c:pt idx="718">
                  <c:v>4258.9090551123372</c:v>
                </c:pt>
                <c:pt idx="719">
                  <c:v>1949.3481850873213</c:v>
                </c:pt>
                <c:pt idx="720">
                  <c:v>8281.6545443167488</c:v>
                </c:pt>
                <c:pt idx="721">
                  <c:v>5528.4477750070728</c:v>
                </c:pt>
                <c:pt idx="722">
                  <c:v>-1542.7795951091757</c:v>
                </c:pt>
                <c:pt idx="723">
                  <c:v>-5535.8850850720919</c:v>
                </c:pt>
                <c:pt idx="724">
                  <c:v>7075.5077024965722</c:v>
                </c:pt>
                <c:pt idx="725">
                  <c:v>3833.401647208284</c:v>
                </c:pt>
                <c:pt idx="726">
                  <c:v>-4559.3357383854891</c:v>
                </c:pt>
                <c:pt idx="727">
                  <c:v>3825.4522962130213</c:v>
                </c:pt>
                <c:pt idx="728">
                  <c:v>176.94169674486329</c:v>
                </c:pt>
                <c:pt idx="729">
                  <c:v>-5596.8252465937403</c:v>
                </c:pt>
                <c:pt idx="730">
                  <c:v>-2535.3984877182156</c:v>
                </c:pt>
                <c:pt idx="731">
                  <c:v>1999.0521971167473</c:v>
                </c:pt>
                <c:pt idx="732">
                  <c:v>-8348.0796668497787</c:v>
                </c:pt>
                <c:pt idx="733">
                  <c:v>-6782.5699150962064</c:v>
                </c:pt>
                <c:pt idx="734">
                  <c:v>6542.6462899481412</c:v>
                </c:pt>
                <c:pt idx="735">
                  <c:v>-5326.8409724085068</c:v>
                </c:pt>
                <c:pt idx="736">
                  <c:v>-5103.9764211482761</c:v>
                </c:pt>
                <c:pt idx="737">
                  <c:v>2526.6133761955571</c:v>
                </c:pt>
                <c:pt idx="738">
                  <c:v>1288.0675216450982</c:v>
                </c:pt>
                <c:pt idx="739">
                  <c:v>-3031.4991295560467</c:v>
                </c:pt>
                <c:pt idx="740">
                  <c:v>2732.8543856911856</c:v>
                </c:pt>
                <c:pt idx="741">
                  <c:v>3052.7967400969901</c:v>
                </c:pt>
                <c:pt idx="742">
                  <c:v>5516.8717558786884</c:v>
                </c:pt>
                <c:pt idx="743">
                  <c:v>-2071.4896770408595</c:v>
                </c:pt>
                <c:pt idx="744">
                  <c:v>5844.6079762192821</c:v>
                </c:pt>
                <c:pt idx="745">
                  <c:v>-601.1070901869316</c:v>
                </c:pt>
                <c:pt idx="746">
                  <c:v>-7821.2070483395764</c:v>
                </c:pt>
                <c:pt idx="747">
                  <c:v>-3883.345165832161</c:v>
                </c:pt>
                <c:pt idx="748">
                  <c:v>-6176.8619173132465</c:v>
                </c:pt>
                <c:pt idx="749">
                  <c:v>5774.3970824573116</c:v>
                </c:pt>
                <c:pt idx="750">
                  <c:v>-7678.3489098067657</c:v>
                </c:pt>
                <c:pt idx="751">
                  <c:v>-1160.5025383027896</c:v>
                </c:pt>
                <c:pt idx="752">
                  <c:v>-3724.5158743654247</c:v>
                </c:pt>
                <c:pt idx="753">
                  <c:v>-23.876106127841922</c:v>
                </c:pt>
                <c:pt idx="754">
                  <c:v>4563.9121067910819</c:v>
                </c:pt>
                <c:pt idx="755">
                  <c:v>1010.8300675588398</c:v>
                </c:pt>
                <c:pt idx="756">
                  <c:v>-5610.7852100355958</c:v>
                </c:pt>
                <c:pt idx="757">
                  <c:v>5946.6720155556468</c:v>
                </c:pt>
                <c:pt idx="758">
                  <c:v>-1485.4649648032255</c:v>
                </c:pt>
                <c:pt idx="759">
                  <c:v>-1554.9237900885819</c:v>
                </c:pt>
                <c:pt idx="760">
                  <c:v>13710.138137218277</c:v>
                </c:pt>
                <c:pt idx="761">
                  <c:v>-1652.9657196268527</c:v>
                </c:pt>
                <c:pt idx="762">
                  <c:v>7618.6125409773758</c:v>
                </c:pt>
                <c:pt idx="763">
                  <c:v>-1555.8484758825871</c:v>
                </c:pt>
                <c:pt idx="764">
                  <c:v>-1402.6784115864739</c:v>
                </c:pt>
                <c:pt idx="765">
                  <c:v>-1459.9825413429899</c:v>
                </c:pt>
                <c:pt idx="766">
                  <c:v>-1495.2290463927948</c:v>
                </c:pt>
                <c:pt idx="767">
                  <c:v>-1768.5175162983669</c:v>
                </c:pt>
                <c:pt idx="768">
                  <c:v>-1456.89783569881</c:v>
                </c:pt>
                <c:pt idx="769">
                  <c:v>-1594.7864206363156</c:v>
                </c:pt>
                <c:pt idx="770">
                  <c:v>-1343.76616372428</c:v>
                </c:pt>
                <c:pt idx="771">
                  <c:v>-1376.350639166877</c:v>
                </c:pt>
                <c:pt idx="772">
                  <c:v>-1431.3611964046449</c:v>
                </c:pt>
                <c:pt idx="773">
                  <c:v>-1666.5202515705005</c:v>
                </c:pt>
                <c:pt idx="774">
                  <c:v>-1893.7667305463092</c:v>
                </c:pt>
                <c:pt idx="775">
                  <c:v>-1651.5775730169689</c:v>
                </c:pt>
                <c:pt idx="776">
                  <c:v>-1898.3643524597774</c:v>
                </c:pt>
                <c:pt idx="777">
                  <c:v>-1602.7369590097169</c:v>
                </c:pt>
                <c:pt idx="778">
                  <c:v>-1638.2125021974334</c:v>
                </c:pt>
                <c:pt idx="779">
                  <c:v>-1980.5832713198397</c:v>
                </c:pt>
                <c:pt idx="780">
                  <c:v>-1689.6504252127925</c:v>
                </c:pt>
                <c:pt idx="781">
                  <c:v>-2219.4163780112794</c:v>
                </c:pt>
                <c:pt idx="782">
                  <c:v>-1777.4831164307152</c:v>
                </c:pt>
                <c:pt idx="783">
                  <c:v>-1708.1211040613007</c:v>
                </c:pt>
                <c:pt idx="784">
                  <c:v>-1531.8235096031167</c:v>
                </c:pt>
                <c:pt idx="785">
                  <c:v>-2101.1704172148475</c:v>
                </c:pt>
                <c:pt idx="786">
                  <c:v>-1646.999334839878</c:v>
                </c:pt>
                <c:pt idx="787">
                  <c:v>-1943.9315374142261</c:v>
                </c:pt>
                <c:pt idx="788">
                  <c:v>-2174.9692404276811</c:v>
                </c:pt>
                <c:pt idx="789">
                  <c:v>-2387.2786785617923</c:v>
                </c:pt>
                <c:pt idx="790">
                  <c:v>-1921.2337134515838</c:v>
                </c:pt>
                <c:pt idx="791">
                  <c:v>-1928.2305248529265</c:v>
                </c:pt>
                <c:pt idx="792">
                  <c:v>-1602.7882519674204</c:v>
                </c:pt>
                <c:pt idx="793">
                  <c:v>-1546.9062937499111</c:v>
                </c:pt>
                <c:pt idx="794">
                  <c:v>11818.066392552457</c:v>
                </c:pt>
                <c:pt idx="795">
                  <c:v>-1472.5014855815707</c:v>
                </c:pt>
                <c:pt idx="796">
                  <c:v>-1849.3248476271456</c:v>
                </c:pt>
                <c:pt idx="797">
                  <c:v>-1553.1241370726675</c:v>
                </c:pt>
                <c:pt idx="798">
                  <c:v>-1701.8365000948115</c:v>
                </c:pt>
                <c:pt idx="799">
                  <c:v>-1955.1118292872243</c:v>
                </c:pt>
                <c:pt idx="800">
                  <c:v>-1996.2245829604499</c:v>
                </c:pt>
                <c:pt idx="801">
                  <c:v>-1936.549685612692</c:v>
                </c:pt>
                <c:pt idx="802">
                  <c:v>-1516.5597872374856</c:v>
                </c:pt>
                <c:pt idx="803">
                  <c:v>-1841.1925740846154</c:v>
                </c:pt>
                <c:pt idx="804">
                  <c:v>-1843.9266229507703</c:v>
                </c:pt>
                <c:pt idx="805">
                  <c:v>-1788.3510001697891</c:v>
                </c:pt>
                <c:pt idx="806">
                  <c:v>-1798.442543593846</c:v>
                </c:pt>
                <c:pt idx="807">
                  <c:v>-2120.0723174944978</c:v>
                </c:pt>
                <c:pt idx="808">
                  <c:v>-2140.8133561448522</c:v>
                </c:pt>
                <c:pt idx="809">
                  <c:v>-1774.1333020654165</c:v>
                </c:pt>
                <c:pt idx="810">
                  <c:v>-2144.0168739240689</c:v>
                </c:pt>
                <c:pt idx="811">
                  <c:v>-2196.4175495473473</c:v>
                </c:pt>
                <c:pt idx="812">
                  <c:v>-1544.3236664957267</c:v>
                </c:pt>
                <c:pt idx="813">
                  <c:v>-1751.3635684094938</c:v>
                </c:pt>
                <c:pt idx="814">
                  <c:v>-1467.1904166281602</c:v>
                </c:pt>
                <c:pt idx="815">
                  <c:v>-1796.8448491881818</c:v>
                </c:pt>
                <c:pt idx="816">
                  <c:v>-1658.8508493550944</c:v>
                </c:pt>
                <c:pt idx="817">
                  <c:v>-1593.4126947515597</c:v>
                </c:pt>
                <c:pt idx="818">
                  <c:v>-1576.9824390181257</c:v>
                </c:pt>
                <c:pt idx="819">
                  <c:v>12883.837043630407</c:v>
                </c:pt>
                <c:pt idx="820">
                  <c:v>-1529.344100939692</c:v>
                </c:pt>
                <c:pt idx="821">
                  <c:v>16031.236332410212</c:v>
                </c:pt>
                <c:pt idx="822">
                  <c:v>-1404.7256633964043</c:v>
                </c:pt>
                <c:pt idx="823">
                  <c:v>-1477.9731890778003</c:v>
                </c:pt>
                <c:pt idx="824">
                  <c:v>-1637.337363169594</c:v>
                </c:pt>
                <c:pt idx="825">
                  <c:v>-1730.8631799757586</c:v>
                </c:pt>
                <c:pt idx="826">
                  <c:v>-2321.8702016272628</c:v>
                </c:pt>
                <c:pt idx="827">
                  <c:v>-2059.2288369314829</c:v>
                </c:pt>
                <c:pt idx="828">
                  <c:v>-1679.0467577354348</c:v>
                </c:pt>
                <c:pt idx="829">
                  <c:v>16500.437733979659</c:v>
                </c:pt>
                <c:pt idx="830">
                  <c:v>-1684.7664433118462</c:v>
                </c:pt>
                <c:pt idx="831">
                  <c:v>-4078.4767604230365</c:v>
                </c:pt>
                <c:pt idx="832">
                  <c:v>-1894.8826385717148</c:v>
                </c:pt>
                <c:pt idx="833">
                  <c:v>2836.9672176176318</c:v>
                </c:pt>
                <c:pt idx="834">
                  <c:v>-1559.2849933994348</c:v>
                </c:pt>
                <c:pt idx="835">
                  <c:v>-2311.13557367045</c:v>
                </c:pt>
                <c:pt idx="836">
                  <c:v>9831.1185848706846</c:v>
                </c:pt>
                <c:pt idx="837">
                  <c:v>-1694.1942772948187</c:v>
                </c:pt>
                <c:pt idx="838">
                  <c:v>-1881.0811671753572</c:v>
                </c:pt>
                <c:pt idx="839">
                  <c:v>-1608.8394201238962</c:v>
                </c:pt>
                <c:pt idx="840">
                  <c:v>-1690.0247109659558</c:v>
                </c:pt>
                <c:pt idx="841">
                  <c:v>-1775.0626434652713</c:v>
                </c:pt>
                <c:pt idx="842">
                  <c:v>-2614.2035108453038</c:v>
                </c:pt>
                <c:pt idx="843">
                  <c:v>19381.040352097258</c:v>
                </c:pt>
                <c:pt idx="844">
                  <c:v>-1768.4955948231654</c:v>
                </c:pt>
                <c:pt idx="845">
                  <c:v>-2683.8654829379902</c:v>
                </c:pt>
                <c:pt idx="846">
                  <c:v>-2220.9886759325527</c:v>
                </c:pt>
                <c:pt idx="847">
                  <c:v>-1792.8004129616147</c:v>
                </c:pt>
                <c:pt idx="848">
                  <c:v>-1653.0945053243322</c:v>
                </c:pt>
                <c:pt idx="849">
                  <c:v>3735.2893133298221</c:v>
                </c:pt>
                <c:pt idx="850">
                  <c:v>-6324.7787173330653</c:v>
                </c:pt>
                <c:pt idx="851">
                  <c:v>10176.117516652379</c:v>
                </c:pt>
                <c:pt idx="852">
                  <c:v>-1511.4427869478377</c:v>
                </c:pt>
                <c:pt idx="853">
                  <c:v>-923.2924966109158</c:v>
                </c:pt>
                <c:pt idx="854">
                  <c:v>-495.41299680382508</c:v>
                </c:pt>
                <c:pt idx="855">
                  <c:v>13947.175319909549</c:v>
                </c:pt>
                <c:pt idx="856">
                  <c:v>-1878.1701300008681</c:v>
                </c:pt>
                <c:pt idx="857">
                  <c:v>-694.14717431275858</c:v>
                </c:pt>
                <c:pt idx="858">
                  <c:v>-1363.3651750258905</c:v>
                </c:pt>
                <c:pt idx="859">
                  <c:v>-1480.9337848622099</c:v>
                </c:pt>
                <c:pt idx="860">
                  <c:v>19919.340843948492</c:v>
                </c:pt>
                <c:pt idx="861">
                  <c:v>-1220.8145680684647</c:v>
                </c:pt>
                <c:pt idx="862">
                  <c:v>-2025.8160683082988</c:v>
                </c:pt>
                <c:pt idx="863">
                  <c:v>-2168.115612338725</c:v>
                </c:pt>
                <c:pt idx="864">
                  <c:v>-1334.120059863656</c:v>
                </c:pt>
                <c:pt idx="865">
                  <c:v>59.05086758302059</c:v>
                </c:pt>
                <c:pt idx="866">
                  <c:v>-1480.3397193312258</c:v>
                </c:pt>
                <c:pt idx="867">
                  <c:v>-1645.5017075500436</c:v>
                </c:pt>
                <c:pt idx="868">
                  <c:v>-2720.5291768741263</c:v>
                </c:pt>
                <c:pt idx="869">
                  <c:v>2771.6218583865593</c:v>
                </c:pt>
                <c:pt idx="870">
                  <c:v>-1712.9084294583304</c:v>
                </c:pt>
                <c:pt idx="871">
                  <c:v>-1086.8719994270814</c:v>
                </c:pt>
                <c:pt idx="872">
                  <c:v>-1158.8907829938653</c:v>
                </c:pt>
                <c:pt idx="873">
                  <c:v>-1267.833835161885</c:v>
                </c:pt>
                <c:pt idx="874">
                  <c:v>-3406.6803157611612</c:v>
                </c:pt>
                <c:pt idx="875">
                  <c:v>-1704.754880544624</c:v>
                </c:pt>
                <c:pt idx="876">
                  <c:v>-1219.1244074986171</c:v>
                </c:pt>
                <c:pt idx="877">
                  <c:v>-1234.2911116985397</c:v>
                </c:pt>
                <c:pt idx="878">
                  <c:v>1571.4516048733676</c:v>
                </c:pt>
                <c:pt idx="879">
                  <c:v>-1920.3236987815008</c:v>
                </c:pt>
                <c:pt idx="880">
                  <c:v>-1533.8995819798602</c:v>
                </c:pt>
                <c:pt idx="881">
                  <c:v>-1299.8720579391988</c:v>
                </c:pt>
                <c:pt idx="882">
                  <c:v>17066.767246625201</c:v>
                </c:pt>
                <c:pt idx="883">
                  <c:v>-1540.0642662936671</c:v>
                </c:pt>
                <c:pt idx="884">
                  <c:v>-1645.8955993709296</c:v>
                </c:pt>
                <c:pt idx="885">
                  <c:v>-1479.36999536447</c:v>
                </c:pt>
                <c:pt idx="886">
                  <c:v>-1223.7957545158624</c:v>
                </c:pt>
                <c:pt idx="887">
                  <c:v>-664.73161101279402</c:v>
                </c:pt>
                <c:pt idx="888">
                  <c:v>-1400.9890228593013</c:v>
                </c:pt>
                <c:pt idx="889">
                  <c:v>-1420.1574978469125</c:v>
                </c:pt>
                <c:pt idx="890">
                  <c:v>11899.600498701553</c:v>
                </c:pt>
                <c:pt idx="891">
                  <c:v>-2201.2987103998721</c:v>
                </c:pt>
                <c:pt idx="892">
                  <c:v>-1131.6108878472423</c:v>
                </c:pt>
                <c:pt idx="893">
                  <c:v>-409.86232222950821</c:v>
                </c:pt>
                <c:pt idx="894">
                  <c:v>-2036.6236957021401</c:v>
                </c:pt>
                <c:pt idx="895">
                  <c:v>-1210.3716650364604</c:v>
                </c:pt>
                <c:pt idx="896">
                  <c:v>-1721.0577639402745</c:v>
                </c:pt>
                <c:pt idx="897">
                  <c:v>-1736.5491504450001</c:v>
                </c:pt>
                <c:pt idx="898">
                  <c:v>-2015.2487914865469</c:v>
                </c:pt>
                <c:pt idx="899">
                  <c:v>8966.7462472985262</c:v>
                </c:pt>
                <c:pt idx="900">
                  <c:v>-1461.1398728365275</c:v>
                </c:pt>
                <c:pt idx="901">
                  <c:v>-1254.662543051556</c:v>
                </c:pt>
                <c:pt idx="902">
                  <c:v>16472.886445255892</c:v>
                </c:pt>
                <c:pt idx="903">
                  <c:v>-1243.6731710736094</c:v>
                </c:pt>
                <c:pt idx="904">
                  <c:v>-1307.497097193942</c:v>
                </c:pt>
                <c:pt idx="905">
                  <c:v>-1337.6637324864241</c:v>
                </c:pt>
                <c:pt idx="906">
                  <c:v>-106.52817836742543</c:v>
                </c:pt>
                <c:pt idx="907">
                  <c:v>-2198.6814128716615</c:v>
                </c:pt>
                <c:pt idx="908">
                  <c:v>-1108.9630843276773</c:v>
                </c:pt>
                <c:pt idx="909">
                  <c:v>-1721.2524898383181</c:v>
                </c:pt>
                <c:pt idx="910">
                  <c:v>-2016.7386664554278</c:v>
                </c:pt>
                <c:pt idx="911">
                  <c:v>-1439.1871959352875</c:v>
                </c:pt>
                <c:pt idx="912">
                  <c:v>-2399.4187292783972</c:v>
                </c:pt>
                <c:pt idx="913">
                  <c:v>-2012.2866325711893</c:v>
                </c:pt>
                <c:pt idx="914">
                  <c:v>-1426.4494897224095</c:v>
                </c:pt>
                <c:pt idx="915">
                  <c:v>-1125.6019475652229</c:v>
                </c:pt>
                <c:pt idx="916">
                  <c:v>-1884.6926624742709</c:v>
                </c:pt>
                <c:pt idx="917">
                  <c:v>-1627.2302280127451</c:v>
                </c:pt>
                <c:pt idx="918">
                  <c:v>-1911.824267927117</c:v>
                </c:pt>
                <c:pt idx="919">
                  <c:v>-2358.416395646309</c:v>
                </c:pt>
                <c:pt idx="920">
                  <c:v>-1765.7334082394818</c:v>
                </c:pt>
                <c:pt idx="921">
                  <c:v>1612.0764109615011</c:v>
                </c:pt>
                <c:pt idx="922">
                  <c:v>-1789.9561871684386</c:v>
                </c:pt>
                <c:pt idx="923">
                  <c:v>-1297.0681102322706</c:v>
                </c:pt>
                <c:pt idx="924">
                  <c:v>-1918.0276086089543</c:v>
                </c:pt>
                <c:pt idx="925">
                  <c:v>-2629.008992793435</c:v>
                </c:pt>
                <c:pt idx="926">
                  <c:v>-2020.7316278386415</c:v>
                </c:pt>
                <c:pt idx="927">
                  <c:v>-924.36760947525545</c:v>
                </c:pt>
                <c:pt idx="928">
                  <c:v>-1536.8089047022404</c:v>
                </c:pt>
                <c:pt idx="929">
                  <c:v>17366.473931808097</c:v>
                </c:pt>
                <c:pt idx="930">
                  <c:v>2302.9049128961269</c:v>
                </c:pt>
                <c:pt idx="931">
                  <c:v>-1393.8418061085699</c:v>
                </c:pt>
                <c:pt idx="932">
                  <c:v>-1448.179625347595</c:v>
                </c:pt>
                <c:pt idx="933">
                  <c:v>-1539.1391006819408</c:v>
                </c:pt>
                <c:pt idx="934">
                  <c:v>-1386.3138023966458</c:v>
                </c:pt>
                <c:pt idx="935">
                  <c:v>-1154.5792757087302</c:v>
                </c:pt>
                <c:pt idx="936">
                  <c:v>-1202.9084494301405</c:v>
                </c:pt>
                <c:pt idx="937">
                  <c:v>-1702.1861013594162</c:v>
                </c:pt>
                <c:pt idx="938">
                  <c:v>-1687.21749303457</c:v>
                </c:pt>
                <c:pt idx="939">
                  <c:v>-2038.1614372726344</c:v>
                </c:pt>
                <c:pt idx="940">
                  <c:v>8816.4787313259767</c:v>
                </c:pt>
                <c:pt idx="941">
                  <c:v>-1526.2064181933183</c:v>
                </c:pt>
                <c:pt idx="942">
                  <c:v>-1717.2595284551062</c:v>
                </c:pt>
                <c:pt idx="943">
                  <c:v>4681.9791013326576</c:v>
                </c:pt>
                <c:pt idx="944">
                  <c:v>-1349.1700480015925</c:v>
                </c:pt>
                <c:pt idx="945">
                  <c:v>-1577.6682514030808</c:v>
                </c:pt>
                <c:pt idx="946">
                  <c:v>-1910.6531778771987</c:v>
                </c:pt>
                <c:pt idx="947">
                  <c:v>-1456.0763790842509</c:v>
                </c:pt>
                <c:pt idx="948">
                  <c:v>-2817.8519095170159</c:v>
                </c:pt>
                <c:pt idx="949">
                  <c:v>-1879.0594508428258</c:v>
                </c:pt>
                <c:pt idx="950">
                  <c:v>16167.519670321337</c:v>
                </c:pt>
                <c:pt idx="951">
                  <c:v>-1102.5015770437603</c:v>
                </c:pt>
                <c:pt idx="952">
                  <c:v>-2365.2480306051075</c:v>
                </c:pt>
                <c:pt idx="953">
                  <c:v>-1705.8665751756962</c:v>
                </c:pt>
                <c:pt idx="954">
                  <c:v>-978.3082677581051</c:v>
                </c:pt>
                <c:pt idx="955">
                  <c:v>21428.410624862176</c:v>
                </c:pt>
                <c:pt idx="956">
                  <c:v>-1918.9885961945292</c:v>
                </c:pt>
                <c:pt idx="957">
                  <c:v>-1363.4724704907189</c:v>
                </c:pt>
                <c:pt idx="958">
                  <c:v>-1012.9389061056172</c:v>
                </c:pt>
                <c:pt idx="959">
                  <c:v>-672.1871612981522</c:v>
                </c:pt>
                <c:pt idx="960">
                  <c:v>-1047.1733609584098</c:v>
                </c:pt>
                <c:pt idx="961">
                  <c:v>1776.4361559644822</c:v>
                </c:pt>
                <c:pt idx="962">
                  <c:v>-796.77392518749002</c:v>
                </c:pt>
                <c:pt idx="963">
                  <c:v>-1244.0658983318367</c:v>
                </c:pt>
                <c:pt idx="964">
                  <c:v>16525.069195629174</c:v>
                </c:pt>
                <c:pt idx="965">
                  <c:v>8584.9932079936043</c:v>
                </c:pt>
                <c:pt idx="966">
                  <c:v>-1303.7007182327652</c:v>
                </c:pt>
                <c:pt idx="967">
                  <c:v>-1143.5353037706891</c:v>
                </c:pt>
                <c:pt idx="968">
                  <c:v>16820.080517549359</c:v>
                </c:pt>
                <c:pt idx="969">
                  <c:v>-1724.8783469795926</c:v>
                </c:pt>
                <c:pt idx="970">
                  <c:v>-1797.5835101521716</c:v>
                </c:pt>
                <c:pt idx="971">
                  <c:v>-1124.666694626284</c:v>
                </c:pt>
                <c:pt idx="972">
                  <c:v>2049.3559359925348</c:v>
                </c:pt>
                <c:pt idx="973">
                  <c:v>3265.6564177726887</c:v>
                </c:pt>
                <c:pt idx="974">
                  <c:v>-1884.8235532486201</c:v>
                </c:pt>
                <c:pt idx="975">
                  <c:v>-1740.0971208603751</c:v>
                </c:pt>
                <c:pt idx="976">
                  <c:v>-1422.8730570569969</c:v>
                </c:pt>
                <c:pt idx="977">
                  <c:v>-1326.1663933008131</c:v>
                </c:pt>
                <c:pt idx="978">
                  <c:v>-916.34678033390355</c:v>
                </c:pt>
                <c:pt idx="979">
                  <c:v>-1403.3730751174608</c:v>
                </c:pt>
                <c:pt idx="980">
                  <c:v>-1878.4348150354781</c:v>
                </c:pt>
                <c:pt idx="981">
                  <c:v>-1260.2213554560531</c:v>
                </c:pt>
                <c:pt idx="982">
                  <c:v>318.08167394128941</c:v>
                </c:pt>
                <c:pt idx="983">
                  <c:v>-1323.7188121323779</c:v>
                </c:pt>
                <c:pt idx="984">
                  <c:v>-1660.6278186511954</c:v>
                </c:pt>
                <c:pt idx="985">
                  <c:v>-981.90680197777147</c:v>
                </c:pt>
                <c:pt idx="986">
                  <c:v>-1071.6634296888024</c:v>
                </c:pt>
                <c:pt idx="987">
                  <c:v>-1015.0179414008476</c:v>
                </c:pt>
                <c:pt idx="988">
                  <c:v>-1198.5674774198492</c:v>
                </c:pt>
                <c:pt idx="989">
                  <c:v>-1441.7187677712063</c:v>
                </c:pt>
                <c:pt idx="990">
                  <c:v>-1124.1320381086371</c:v>
                </c:pt>
                <c:pt idx="991">
                  <c:v>-1806.6661874272099</c:v>
                </c:pt>
                <c:pt idx="992">
                  <c:v>-1329.807250450305</c:v>
                </c:pt>
                <c:pt idx="993">
                  <c:v>-1447.752933959011</c:v>
                </c:pt>
                <c:pt idx="994">
                  <c:v>-992.79707616529868</c:v>
                </c:pt>
                <c:pt idx="995">
                  <c:v>-1326.4447566539141</c:v>
                </c:pt>
                <c:pt idx="996">
                  <c:v>-1070.7713320329058</c:v>
                </c:pt>
                <c:pt idx="997">
                  <c:v>-1286.8243321893528</c:v>
                </c:pt>
                <c:pt idx="998">
                  <c:v>-1331.592149454113</c:v>
                </c:pt>
                <c:pt idx="999">
                  <c:v>-1424.7890928125887</c:v>
                </c:pt>
                <c:pt idx="1000">
                  <c:v>-1888.4637434234414</c:v>
                </c:pt>
                <c:pt idx="1001">
                  <c:v>-1431.3655454762543</c:v>
                </c:pt>
                <c:pt idx="1002">
                  <c:v>-1188.8125105036979</c:v>
                </c:pt>
                <c:pt idx="1003">
                  <c:v>-1579.4519246422624</c:v>
                </c:pt>
                <c:pt idx="1004">
                  <c:v>-1268.1767992319092</c:v>
                </c:pt>
                <c:pt idx="1005">
                  <c:v>-1881.6288340560732</c:v>
                </c:pt>
                <c:pt idx="1006">
                  <c:v>-1572.4415566850294</c:v>
                </c:pt>
                <c:pt idx="1007">
                  <c:v>-1613.9235299362554</c:v>
                </c:pt>
                <c:pt idx="1008">
                  <c:v>-1910.4665496115899</c:v>
                </c:pt>
                <c:pt idx="1009">
                  <c:v>-1489.5466512266285</c:v>
                </c:pt>
                <c:pt idx="1010">
                  <c:v>-1570.9274906527753</c:v>
                </c:pt>
                <c:pt idx="1011">
                  <c:v>-1426.4900092690968</c:v>
                </c:pt>
                <c:pt idx="1012">
                  <c:v>-2257.2355197730576</c:v>
                </c:pt>
                <c:pt idx="1013">
                  <c:v>-922.33510009326164</c:v>
                </c:pt>
                <c:pt idx="1014">
                  <c:v>-1431.9764233023727</c:v>
                </c:pt>
                <c:pt idx="1015">
                  <c:v>-1628.4024590328108</c:v>
                </c:pt>
                <c:pt idx="1016">
                  <c:v>-1455.3149968859479</c:v>
                </c:pt>
                <c:pt idx="1017">
                  <c:v>-1470.2851770429825</c:v>
                </c:pt>
                <c:pt idx="1018">
                  <c:v>1159.4484675287149</c:v>
                </c:pt>
                <c:pt idx="1019">
                  <c:v>-1068.1582771176945</c:v>
                </c:pt>
                <c:pt idx="1020">
                  <c:v>18133.979461920684</c:v>
                </c:pt>
                <c:pt idx="1021">
                  <c:v>-1879.2334073121212</c:v>
                </c:pt>
                <c:pt idx="1022">
                  <c:v>-1008.4166721086258</c:v>
                </c:pt>
                <c:pt idx="1023">
                  <c:v>-1730.4684929160926</c:v>
                </c:pt>
                <c:pt idx="1024">
                  <c:v>-1451.9038176462991</c:v>
                </c:pt>
                <c:pt idx="1025">
                  <c:v>-1362.5505345497295</c:v>
                </c:pt>
                <c:pt idx="1026">
                  <c:v>-1252.2713137374703</c:v>
                </c:pt>
                <c:pt idx="1027">
                  <c:v>-1865.657338609195</c:v>
                </c:pt>
                <c:pt idx="1028">
                  <c:v>6394.0618480294179</c:v>
                </c:pt>
                <c:pt idx="1029">
                  <c:v>-1053.5916429673653</c:v>
                </c:pt>
                <c:pt idx="1030">
                  <c:v>-1785.6046260025323</c:v>
                </c:pt>
                <c:pt idx="1031">
                  <c:v>-1597.9129987176457</c:v>
                </c:pt>
                <c:pt idx="1032">
                  <c:v>-1633.1090636506206</c:v>
                </c:pt>
                <c:pt idx="1033">
                  <c:v>-1038.729672790012</c:v>
                </c:pt>
                <c:pt idx="1034">
                  <c:v>-171.22999201998391</c:v>
                </c:pt>
                <c:pt idx="1035">
                  <c:v>-1570.8313252852658</c:v>
                </c:pt>
                <c:pt idx="1036">
                  <c:v>-52.832807778670031</c:v>
                </c:pt>
                <c:pt idx="1037">
                  <c:v>-1468.7162866282513</c:v>
                </c:pt>
                <c:pt idx="1038">
                  <c:v>-1411.0329081890459</c:v>
                </c:pt>
                <c:pt idx="1039">
                  <c:v>21233.857818948105</c:v>
                </c:pt>
                <c:pt idx="1040">
                  <c:v>-1819.3389865639163</c:v>
                </c:pt>
                <c:pt idx="1041">
                  <c:v>-1136.3407967111161</c:v>
                </c:pt>
                <c:pt idx="1042">
                  <c:v>-1445.1788300535179</c:v>
                </c:pt>
                <c:pt idx="1043">
                  <c:v>4047.9863877642347</c:v>
                </c:pt>
                <c:pt idx="1044">
                  <c:v>3506.9787131591293</c:v>
                </c:pt>
                <c:pt idx="1045">
                  <c:v>-1388.8524403636652</c:v>
                </c:pt>
                <c:pt idx="1046">
                  <c:v>4244.2453954692464</c:v>
                </c:pt>
                <c:pt idx="1047">
                  <c:v>-1525.0086003436722</c:v>
                </c:pt>
                <c:pt idx="1048">
                  <c:v>-1184.4684456438335</c:v>
                </c:pt>
                <c:pt idx="1049">
                  <c:v>-1838.2162651186436</c:v>
                </c:pt>
                <c:pt idx="1050">
                  <c:v>-1148.7924066472951</c:v>
                </c:pt>
                <c:pt idx="1051">
                  <c:v>-1168.1074778100447</c:v>
                </c:pt>
                <c:pt idx="1052">
                  <c:v>-1685.469338523817</c:v>
                </c:pt>
                <c:pt idx="1053">
                  <c:v>-1682.8173029205109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9CA-4F9A-8619-F26B74952D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35702384"/>
        <c:axId val="1835700944"/>
      </c:scatterChart>
      <c:valAx>
        <c:axId val="183570238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region_northwest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35700944"/>
        <c:crosses val="autoZero"/>
        <c:crossBetween val="midCat"/>
      </c:valAx>
      <c:valAx>
        <c:axId val="1835700944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Residuals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357023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region_southeast  Residual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8100">
              <a:noFill/>
            </a:ln>
          </c:spPr>
          <c:xVal>
            <c:numRef>
              <c:f>Model!$I$2:$I$1055</c:f>
              <c:numCache>
                <c:formatCode>General</c:formatCode>
                <c:ptCount val="1054"/>
                <c:pt idx="0">
                  <c:v>1</c:v>
                </c:pt>
                <c:pt idx="1">
                  <c:v>0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1</c:v>
                </c:pt>
                <c:pt idx="18">
                  <c:v>1</c:v>
                </c:pt>
                <c:pt idx="19">
                  <c:v>0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1</c:v>
                </c:pt>
                <c:pt idx="25">
                  <c:v>0</c:v>
                </c:pt>
                <c:pt idx="26">
                  <c:v>1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1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1</c:v>
                </c:pt>
                <c:pt idx="56">
                  <c:v>0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1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1</c:v>
                </c:pt>
                <c:pt idx="80">
                  <c:v>1</c:v>
                </c:pt>
                <c:pt idx="81">
                  <c:v>0</c:v>
                </c:pt>
                <c:pt idx="82">
                  <c:v>0</c:v>
                </c:pt>
                <c:pt idx="83">
                  <c:v>1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1</c:v>
                </c:pt>
                <c:pt idx="91">
                  <c:v>0</c:v>
                </c:pt>
                <c:pt idx="92">
                  <c:v>0</c:v>
                </c:pt>
                <c:pt idx="93">
                  <c:v>1</c:v>
                </c:pt>
                <c:pt idx="94">
                  <c:v>1</c:v>
                </c:pt>
                <c:pt idx="95">
                  <c:v>0</c:v>
                </c:pt>
                <c:pt idx="96">
                  <c:v>0</c:v>
                </c:pt>
                <c:pt idx="97">
                  <c:v>1</c:v>
                </c:pt>
                <c:pt idx="98">
                  <c:v>1</c:v>
                </c:pt>
                <c:pt idx="99">
                  <c:v>0</c:v>
                </c:pt>
                <c:pt idx="100">
                  <c:v>1</c:v>
                </c:pt>
                <c:pt idx="101">
                  <c:v>0</c:v>
                </c:pt>
                <c:pt idx="102">
                  <c:v>1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1</c:v>
                </c:pt>
                <c:pt idx="107">
                  <c:v>0</c:v>
                </c:pt>
                <c:pt idx="108">
                  <c:v>0</c:v>
                </c:pt>
                <c:pt idx="109">
                  <c:v>1</c:v>
                </c:pt>
                <c:pt idx="110">
                  <c:v>1</c:v>
                </c:pt>
                <c:pt idx="111">
                  <c:v>0</c:v>
                </c:pt>
                <c:pt idx="112">
                  <c:v>1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1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1</c:v>
                </c:pt>
                <c:pt idx="123">
                  <c:v>1</c:v>
                </c:pt>
                <c:pt idx="124">
                  <c:v>0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1</c:v>
                </c:pt>
                <c:pt idx="137">
                  <c:v>0</c:v>
                </c:pt>
                <c:pt idx="138">
                  <c:v>0</c:v>
                </c:pt>
                <c:pt idx="139">
                  <c:v>1</c:v>
                </c:pt>
                <c:pt idx="140">
                  <c:v>0</c:v>
                </c:pt>
                <c:pt idx="141">
                  <c:v>1</c:v>
                </c:pt>
                <c:pt idx="142">
                  <c:v>0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1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1</c:v>
                </c:pt>
                <c:pt idx="159">
                  <c:v>1</c:v>
                </c:pt>
                <c:pt idx="160">
                  <c:v>0</c:v>
                </c:pt>
                <c:pt idx="161">
                  <c:v>1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1</c:v>
                </c:pt>
                <c:pt idx="166">
                  <c:v>0</c:v>
                </c:pt>
                <c:pt idx="167">
                  <c:v>0</c:v>
                </c:pt>
                <c:pt idx="168">
                  <c:v>1</c:v>
                </c:pt>
                <c:pt idx="169">
                  <c:v>0</c:v>
                </c:pt>
                <c:pt idx="170">
                  <c:v>1</c:v>
                </c:pt>
                <c:pt idx="171">
                  <c:v>0</c:v>
                </c:pt>
                <c:pt idx="172">
                  <c:v>0</c:v>
                </c:pt>
                <c:pt idx="173">
                  <c:v>1</c:v>
                </c:pt>
                <c:pt idx="174">
                  <c:v>1</c:v>
                </c:pt>
                <c:pt idx="175">
                  <c:v>0</c:v>
                </c:pt>
                <c:pt idx="176">
                  <c:v>1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1</c:v>
                </c:pt>
                <c:pt idx="198">
                  <c:v>0</c:v>
                </c:pt>
                <c:pt idx="199">
                  <c:v>1</c:v>
                </c:pt>
                <c:pt idx="200">
                  <c:v>0</c:v>
                </c:pt>
                <c:pt idx="201">
                  <c:v>1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1</c:v>
                </c:pt>
                <c:pt idx="210">
                  <c:v>1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1</c:v>
                </c:pt>
                <c:pt idx="216">
                  <c:v>0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0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0</c:v>
                </c:pt>
                <c:pt idx="225">
                  <c:v>0</c:v>
                </c:pt>
                <c:pt idx="226">
                  <c:v>1</c:v>
                </c:pt>
                <c:pt idx="227">
                  <c:v>0</c:v>
                </c:pt>
                <c:pt idx="228">
                  <c:v>0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0</c:v>
                </c:pt>
                <c:pt idx="233">
                  <c:v>1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1</c:v>
                </c:pt>
                <c:pt idx="318">
                  <c:v>1</c:v>
                </c:pt>
                <c:pt idx="319">
                  <c:v>0</c:v>
                </c:pt>
                <c:pt idx="320">
                  <c:v>0</c:v>
                </c:pt>
                <c:pt idx="321">
                  <c:v>1</c:v>
                </c:pt>
                <c:pt idx="322">
                  <c:v>1</c:v>
                </c:pt>
                <c:pt idx="323">
                  <c:v>0</c:v>
                </c:pt>
                <c:pt idx="324">
                  <c:v>1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1</c:v>
                </c:pt>
                <c:pt idx="332">
                  <c:v>0</c:v>
                </c:pt>
                <c:pt idx="333">
                  <c:v>1</c:v>
                </c:pt>
                <c:pt idx="334">
                  <c:v>1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1</c:v>
                </c:pt>
                <c:pt idx="339">
                  <c:v>0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0</c:v>
                </c:pt>
                <c:pt idx="345">
                  <c:v>0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0</c:v>
                </c:pt>
                <c:pt idx="354">
                  <c:v>1</c:v>
                </c:pt>
                <c:pt idx="355">
                  <c:v>0</c:v>
                </c:pt>
                <c:pt idx="356">
                  <c:v>1</c:v>
                </c:pt>
                <c:pt idx="357">
                  <c:v>0</c:v>
                </c:pt>
                <c:pt idx="358">
                  <c:v>0</c:v>
                </c:pt>
                <c:pt idx="359">
                  <c:v>1</c:v>
                </c:pt>
                <c:pt idx="360">
                  <c:v>0</c:v>
                </c:pt>
                <c:pt idx="361">
                  <c:v>0</c:v>
                </c:pt>
                <c:pt idx="362">
                  <c:v>1</c:v>
                </c:pt>
                <c:pt idx="363">
                  <c:v>1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1</c:v>
                </c:pt>
                <c:pt idx="372">
                  <c:v>0</c:v>
                </c:pt>
                <c:pt idx="373">
                  <c:v>1</c:v>
                </c:pt>
                <c:pt idx="374">
                  <c:v>0</c:v>
                </c:pt>
                <c:pt idx="375">
                  <c:v>1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1</c:v>
                </c:pt>
                <c:pt idx="383">
                  <c:v>0</c:v>
                </c:pt>
                <c:pt idx="384">
                  <c:v>0</c:v>
                </c:pt>
                <c:pt idx="385">
                  <c:v>1</c:v>
                </c:pt>
                <c:pt idx="386">
                  <c:v>1</c:v>
                </c:pt>
                <c:pt idx="387">
                  <c:v>0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1</c:v>
                </c:pt>
                <c:pt idx="395">
                  <c:v>0</c:v>
                </c:pt>
                <c:pt idx="396">
                  <c:v>0</c:v>
                </c:pt>
                <c:pt idx="397">
                  <c:v>1</c:v>
                </c:pt>
                <c:pt idx="398">
                  <c:v>1</c:v>
                </c:pt>
                <c:pt idx="399">
                  <c:v>0</c:v>
                </c:pt>
                <c:pt idx="400">
                  <c:v>0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0</c:v>
                </c:pt>
                <c:pt idx="405">
                  <c:v>0</c:v>
                </c:pt>
                <c:pt idx="406">
                  <c:v>1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1</c:v>
                </c:pt>
                <c:pt idx="613">
                  <c:v>1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1</c:v>
                </c:pt>
                <c:pt idx="624">
                  <c:v>0</c:v>
                </c:pt>
                <c:pt idx="625">
                  <c:v>0</c:v>
                </c:pt>
                <c:pt idx="626">
                  <c:v>1</c:v>
                </c:pt>
                <c:pt idx="627">
                  <c:v>0</c:v>
                </c:pt>
                <c:pt idx="628">
                  <c:v>0</c:v>
                </c:pt>
                <c:pt idx="629">
                  <c:v>1</c:v>
                </c:pt>
                <c:pt idx="630">
                  <c:v>0</c:v>
                </c:pt>
                <c:pt idx="631">
                  <c:v>1</c:v>
                </c:pt>
                <c:pt idx="632">
                  <c:v>1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1</c:v>
                </c:pt>
                <c:pt idx="637">
                  <c:v>0</c:v>
                </c:pt>
                <c:pt idx="638">
                  <c:v>0</c:v>
                </c:pt>
                <c:pt idx="639">
                  <c:v>1</c:v>
                </c:pt>
                <c:pt idx="640">
                  <c:v>0</c:v>
                </c:pt>
                <c:pt idx="641">
                  <c:v>0</c:v>
                </c:pt>
                <c:pt idx="642">
                  <c:v>1</c:v>
                </c:pt>
                <c:pt idx="643">
                  <c:v>1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1</c:v>
                </c:pt>
                <c:pt idx="649">
                  <c:v>1</c:v>
                </c:pt>
                <c:pt idx="650">
                  <c:v>0</c:v>
                </c:pt>
                <c:pt idx="651">
                  <c:v>1</c:v>
                </c:pt>
                <c:pt idx="652">
                  <c:v>0</c:v>
                </c:pt>
                <c:pt idx="653">
                  <c:v>0</c:v>
                </c:pt>
                <c:pt idx="654">
                  <c:v>1</c:v>
                </c:pt>
                <c:pt idx="655">
                  <c:v>1</c:v>
                </c:pt>
                <c:pt idx="656">
                  <c:v>0</c:v>
                </c:pt>
                <c:pt idx="657">
                  <c:v>0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1</c:v>
                </c:pt>
                <c:pt idx="680">
                  <c:v>0</c:v>
                </c:pt>
                <c:pt idx="681">
                  <c:v>1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1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1</c:v>
                </c:pt>
                <c:pt idx="691">
                  <c:v>1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1</c:v>
                </c:pt>
                <c:pt idx="704">
                  <c:v>0</c:v>
                </c:pt>
                <c:pt idx="705">
                  <c:v>1</c:v>
                </c:pt>
                <c:pt idx="706">
                  <c:v>0</c:v>
                </c:pt>
                <c:pt idx="707">
                  <c:v>0</c:v>
                </c:pt>
                <c:pt idx="708">
                  <c:v>1</c:v>
                </c:pt>
                <c:pt idx="709">
                  <c:v>0</c:v>
                </c:pt>
                <c:pt idx="710">
                  <c:v>1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1</c:v>
                </c:pt>
                <c:pt idx="717">
                  <c:v>1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0</c:v>
                </c:pt>
                <c:pt idx="725">
                  <c:v>1</c:v>
                </c:pt>
                <c:pt idx="726">
                  <c:v>0</c:v>
                </c:pt>
                <c:pt idx="727">
                  <c:v>0</c:v>
                </c:pt>
                <c:pt idx="728">
                  <c:v>1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1</c:v>
                </c:pt>
                <c:pt idx="737">
                  <c:v>0</c:v>
                </c:pt>
                <c:pt idx="738">
                  <c:v>1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1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1</c:v>
                </c:pt>
                <c:pt idx="750">
                  <c:v>0</c:v>
                </c:pt>
                <c:pt idx="751">
                  <c:v>1</c:v>
                </c:pt>
                <c:pt idx="752">
                  <c:v>1</c:v>
                </c:pt>
                <c:pt idx="753">
                  <c:v>0</c:v>
                </c:pt>
                <c:pt idx="754">
                  <c:v>1</c:v>
                </c:pt>
                <c:pt idx="755">
                  <c:v>0</c:v>
                </c:pt>
                <c:pt idx="756">
                  <c:v>1</c:v>
                </c:pt>
                <c:pt idx="757">
                  <c:v>0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1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1</c:v>
                </c:pt>
                <c:pt idx="835">
                  <c:v>0</c:v>
                </c:pt>
                <c:pt idx="836">
                  <c:v>0</c:v>
                </c:pt>
                <c:pt idx="837">
                  <c:v>1</c:v>
                </c:pt>
                <c:pt idx="838">
                  <c:v>0</c:v>
                </c:pt>
                <c:pt idx="839">
                  <c:v>1</c:v>
                </c:pt>
                <c:pt idx="840">
                  <c:v>0</c:v>
                </c:pt>
                <c:pt idx="841">
                  <c:v>1</c:v>
                </c:pt>
                <c:pt idx="842">
                  <c:v>0</c:v>
                </c:pt>
                <c:pt idx="843">
                  <c:v>1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1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1</c:v>
                </c:pt>
                <c:pt idx="854">
                  <c:v>1</c:v>
                </c:pt>
                <c:pt idx="855">
                  <c:v>0</c:v>
                </c:pt>
                <c:pt idx="856">
                  <c:v>1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1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1</c:v>
                </c:pt>
                <c:pt idx="870">
                  <c:v>0</c:v>
                </c:pt>
                <c:pt idx="871">
                  <c:v>1</c:v>
                </c:pt>
                <c:pt idx="872">
                  <c:v>0</c:v>
                </c:pt>
                <c:pt idx="873">
                  <c:v>1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1</c:v>
                </c:pt>
                <c:pt idx="878">
                  <c:v>0</c:v>
                </c:pt>
                <c:pt idx="879">
                  <c:v>0</c:v>
                </c:pt>
                <c:pt idx="880">
                  <c:v>1</c:v>
                </c:pt>
                <c:pt idx="881">
                  <c:v>0</c:v>
                </c:pt>
                <c:pt idx="882">
                  <c:v>0</c:v>
                </c:pt>
                <c:pt idx="883">
                  <c:v>1</c:v>
                </c:pt>
                <c:pt idx="884">
                  <c:v>0</c:v>
                </c:pt>
                <c:pt idx="885">
                  <c:v>0</c:v>
                </c:pt>
                <c:pt idx="886">
                  <c:v>1</c:v>
                </c:pt>
                <c:pt idx="887">
                  <c:v>1</c:v>
                </c:pt>
                <c:pt idx="888">
                  <c:v>0</c:v>
                </c:pt>
                <c:pt idx="889">
                  <c:v>0</c:v>
                </c:pt>
                <c:pt idx="890">
                  <c:v>1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1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1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1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1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1</c:v>
                </c:pt>
                <c:pt idx="931">
                  <c:v>1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1</c:v>
                </c:pt>
                <c:pt idx="937">
                  <c:v>0</c:v>
                </c:pt>
                <c:pt idx="938">
                  <c:v>1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</c:numCache>
            </c:numRef>
          </c:xVal>
          <c:yVal>
            <c:numRef>
              <c:f>Model!$O$34:$O$1087</c:f>
              <c:numCache>
                <c:formatCode>General</c:formatCode>
                <c:ptCount val="1054"/>
                <c:pt idx="0">
                  <c:v>-1057.9442558539217</c:v>
                </c:pt>
                <c:pt idx="1">
                  <c:v>-1319.1005010959723</c:v>
                </c:pt>
                <c:pt idx="2">
                  <c:v>-1155.4121695599824</c:v>
                </c:pt>
                <c:pt idx="3">
                  <c:v>-1161.4101398443909</c:v>
                </c:pt>
                <c:pt idx="4">
                  <c:v>-1835.1814061193691</c:v>
                </c:pt>
                <c:pt idx="5">
                  <c:v>-1335.609791938567</c:v>
                </c:pt>
                <c:pt idx="6">
                  <c:v>-2046.1352043450183</c:v>
                </c:pt>
                <c:pt idx="7">
                  <c:v>-1859.7227383538911</c:v>
                </c:pt>
                <c:pt idx="8">
                  <c:v>-2124.3972474560064</c:v>
                </c:pt>
                <c:pt idx="9">
                  <c:v>-1538.4880329033531</c:v>
                </c:pt>
                <c:pt idx="10">
                  <c:v>-1040.244763421023</c:v>
                </c:pt>
                <c:pt idx="11">
                  <c:v>-1247.1001126995147</c:v>
                </c:pt>
                <c:pt idx="12">
                  <c:v>-1683.0885469963187</c:v>
                </c:pt>
                <c:pt idx="13">
                  <c:v>-1138.4527943124021</c:v>
                </c:pt>
                <c:pt idx="14">
                  <c:v>17063.29595458927</c:v>
                </c:pt>
                <c:pt idx="15">
                  <c:v>-975.1185004448962</c:v>
                </c:pt>
                <c:pt idx="16">
                  <c:v>-1019.826738563359</c:v>
                </c:pt>
                <c:pt idx="17">
                  <c:v>-1128.4236060991279</c:v>
                </c:pt>
                <c:pt idx="18">
                  <c:v>-969.15240215997983</c:v>
                </c:pt>
                <c:pt idx="19">
                  <c:v>-1826.0457875996462</c:v>
                </c:pt>
                <c:pt idx="20">
                  <c:v>-1998.5167686857149</c:v>
                </c:pt>
                <c:pt idx="21">
                  <c:v>-1293.183817102838</c:v>
                </c:pt>
                <c:pt idx="22">
                  <c:v>-1442.4507926293845</c:v>
                </c:pt>
                <c:pt idx="23">
                  <c:v>-1501.7260186618814</c:v>
                </c:pt>
                <c:pt idx="24">
                  <c:v>-1176.1641833500671</c:v>
                </c:pt>
                <c:pt idx="25">
                  <c:v>-997.42689384547339</c:v>
                </c:pt>
                <c:pt idx="26">
                  <c:v>-1510.497511737891</c:v>
                </c:pt>
                <c:pt idx="27">
                  <c:v>-1131.2734635943989</c:v>
                </c:pt>
                <c:pt idx="28">
                  <c:v>-1159.7416944811339</c:v>
                </c:pt>
                <c:pt idx="29">
                  <c:v>-1960.5358842993155</c:v>
                </c:pt>
                <c:pt idx="30">
                  <c:v>-957.52423498526514</c:v>
                </c:pt>
                <c:pt idx="31">
                  <c:v>-1081.4468453793834</c:v>
                </c:pt>
                <c:pt idx="32">
                  <c:v>11158.881650884308</c:v>
                </c:pt>
                <c:pt idx="33">
                  <c:v>-1413.4055033671168</c:v>
                </c:pt>
                <c:pt idx="34">
                  <c:v>-1216.2379297066673</c:v>
                </c:pt>
                <c:pt idx="35">
                  <c:v>-1161.5965218216288</c:v>
                </c:pt>
                <c:pt idx="36">
                  <c:v>-1087.4577477406792</c:v>
                </c:pt>
                <c:pt idx="37">
                  <c:v>-1209.3131481272667</c:v>
                </c:pt>
                <c:pt idx="38">
                  <c:v>-1323.7360896342625</c:v>
                </c:pt>
                <c:pt idx="39">
                  <c:v>-1299.6566176608903</c:v>
                </c:pt>
                <c:pt idx="40">
                  <c:v>-1645.3153957913783</c:v>
                </c:pt>
                <c:pt idx="41">
                  <c:v>-973.65678237928296</c:v>
                </c:pt>
                <c:pt idx="42">
                  <c:v>-902.45292025951676</c:v>
                </c:pt>
                <c:pt idx="43">
                  <c:v>-1542.8141204147287</c:v>
                </c:pt>
                <c:pt idx="44">
                  <c:v>-1563.017140677759</c:v>
                </c:pt>
                <c:pt idx="45">
                  <c:v>-1678.2008375227688</c:v>
                </c:pt>
                <c:pt idx="46">
                  <c:v>-1110.6105242773569</c:v>
                </c:pt>
                <c:pt idx="47">
                  <c:v>-1698.867660243719</c:v>
                </c:pt>
                <c:pt idx="48">
                  <c:v>-1285.6784611449857</c:v>
                </c:pt>
                <c:pt idx="49">
                  <c:v>-972.92346115079636</c:v>
                </c:pt>
                <c:pt idx="50">
                  <c:v>15117.144848091008</c:v>
                </c:pt>
                <c:pt idx="51">
                  <c:v>-1764.1066934981664</c:v>
                </c:pt>
                <c:pt idx="52">
                  <c:v>-1772.8311383616801</c:v>
                </c:pt>
                <c:pt idx="53">
                  <c:v>-1234.667487741996</c:v>
                </c:pt>
                <c:pt idx="54">
                  <c:v>6509.2518410709472</c:v>
                </c:pt>
                <c:pt idx="55">
                  <c:v>10990.719038262108</c:v>
                </c:pt>
                <c:pt idx="56">
                  <c:v>16487.676546863924</c:v>
                </c:pt>
                <c:pt idx="57">
                  <c:v>-1240.5186847674195</c:v>
                </c:pt>
                <c:pt idx="58">
                  <c:v>-1260.7551565285009</c:v>
                </c:pt>
                <c:pt idx="59">
                  <c:v>9619.7135163134317</c:v>
                </c:pt>
                <c:pt idx="60">
                  <c:v>-1184.0268584715013</c:v>
                </c:pt>
                <c:pt idx="61">
                  <c:v>13851.108914854787</c:v>
                </c:pt>
                <c:pt idx="62">
                  <c:v>-913.74113144040348</c:v>
                </c:pt>
                <c:pt idx="63">
                  <c:v>-1726.8109485483697</c:v>
                </c:pt>
                <c:pt idx="64">
                  <c:v>3051.4904963557001</c:v>
                </c:pt>
                <c:pt idx="65">
                  <c:v>20388.858771861593</c:v>
                </c:pt>
                <c:pt idx="66">
                  <c:v>-955.63528090486489</c:v>
                </c:pt>
                <c:pt idx="67">
                  <c:v>-1294.3994343106715</c:v>
                </c:pt>
                <c:pt idx="68">
                  <c:v>-1820.5873886942431</c:v>
                </c:pt>
                <c:pt idx="69">
                  <c:v>-1691.8862739091005</c:v>
                </c:pt>
                <c:pt idx="70">
                  <c:v>-1144.9965702247346</c:v>
                </c:pt>
                <c:pt idx="71">
                  <c:v>-1126.5603154812725</c:v>
                </c:pt>
                <c:pt idx="72">
                  <c:v>8846.7059482582135</c:v>
                </c:pt>
                <c:pt idx="73">
                  <c:v>-1155.5257757007075</c:v>
                </c:pt>
                <c:pt idx="74">
                  <c:v>-1535.160232317392</c:v>
                </c:pt>
                <c:pt idx="75">
                  <c:v>-1058.7559318367466</c:v>
                </c:pt>
                <c:pt idx="76">
                  <c:v>-2078.0788954107275</c:v>
                </c:pt>
                <c:pt idx="77">
                  <c:v>-1546.053643945231</c:v>
                </c:pt>
                <c:pt idx="78">
                  <c:v>10684.870288433674</c:v>
                </c:pt>
                <c:pt idx="79">
                  <c:v>-1258.1963422276033</c:v>
                </c:pt>
                <c:pt idx="80">
                  <c:v>-1452.2423067154261</c:v>
                </c:pt>
                <c:pt idx="81">
                  <c:v>-1738.9257428100263</c:v>
                </c:pt>
                <c:pt idx="82">
                  <c:v>-1572.1129708672574</c:v>
                </c:pt>
                <c:pt idx="83">
                  <c:v>10346.073274578715</c:v>
                </c:pt>
                <c:pt idx="84">
                  <c:v>-2035.7535047486631</c:v>
                </c:pt>
                <c:pt idx="85">
                  <c:v>-1285.3989790247051</c:v>
                </c:pt>
                <c:pt idx="86">
                  <c:v>-1851.5797785688865</c:v>
                </c:pt>
                <c:pt idx="87">
                  <c:v>-1440.6303946385988</c:v>
                </c:pt>
                <c:pt idx="88">
                  <c:v>-1848.5424464808934</c:v>
                </c:pt>
                <c:pt idx="89">
                  <c:v>-1220.5105048719361</c:v>
                </c:pt>
                <c:pt idx="90">
                  <c:v>-1067.078103982813</c:v>
                </c:pt>
                <c:pt idx="91">
                  <c:v>-1411.3477250127735</c:v>
                </c:pt>
                <c:pt idx="92">
                  <c:v>14524.74402884466</c:v>
                </c:pt>
                <c:pt idx="93">
                  <c:v>-1196.1185327950975</c:v>
                </c:pt>
                <c:pt idx="94">
                  <c:v>-1067.1146602725166</c:v>
                </c:pt>
                <c:pt idx="95">
                  <c:v>-1899.198214228189</c:v>
                </c:pt>
                <c:pt idx="96">
                  <c:v>-1845.2237509633396</c:v>
                </c:pt>
                <c:pt idx="97">
                  <c:v>-1194.2351060452365</c:v>
                </c:pt>
                <c:pt idx="98">
                  <c:v>-1272.4536106587657</c:v>
                </c:pt>
                <c:pt idx="99">
                  <c:v>-1695.5987681322281</c:v>
                </c:pt>
                <c:pt idx="100">
                  <c:v>-1067.5872074280728</c:v>
                </c:pt>
                <c:pt idx="101">
                  <c:v>12690.782394563956</c:v>
                </c:pt>
                <c:pt idx="102">
                  <c:v>-941.96090844300397</c:v>
                </c:pt>
                <c:pt idx="103">
                  <c:v>-1701.9682080281618</c:v>
                </c:pt>
                <c:pt idx="104">
                  <c:v>-1182.2270403471111</c:v>
                </c:pt>
                <c:pt idx="105">
                  <c:v>-1227.9018410993845</c:v>
                </c:pt>
                <c:pt idx="106">
                  <c:v>-1143.2626137417137</c:v>
                </c:pt>
                <c:pt idx="107">
                  <c:v>-1856.6915932502125</c:v>
                </c:pt>
                <c:pt idx="108">
                  <c:v>-1241.2568391929763</c:v>
                </c:pt>
                <c:pt idx="109">
                  <c:v>-929.78848802142784</c:v>
                </c:pt>
                <c:pt idx="110">
                  <c:v>-1517.8949980899495</c:v>
                </c:pt>
                <c:pt idx="111">
                  <c:v>-1175.0662821067945</c:v>
                </c:pt>
                <c:pt idx="112">
                  <c:v>-1043.4349579611971</c:v>
                </c:pt>
                <c:pt idx="113">
                  <c:v>-1771.7191522455823</c:v>
                </c:pt>
                <c:pt idx="114">
                  <c:v>-2103.633848263295</c:v>
                </c:pt>
                <c:pt idx="115">
                  <c:v>-1258.7582620823978</c:v>
                </c:pt>
                <c:pt idx="116">
                  <c:v>-1248.1642609166079</c:v>
                </c:pt>
                <c:pt idx="117">
                  <c:v>-1178.6714798584503</c:v>
                </c:pt>
                <c:pt idx="118">
                  <c:v>-1811.2031173525575</c:v>
                </c:pt>
                <c:pt idx="119">
                  <c:v>-1700.1714958136708</c:v>
                </c:pt>
                <c:pt idx="120">
                  <c:v>-1924.7531670807568</c:v>
                </c:pt>
                <c:pt idx="121">
                  <c:v>-1769.0932098855683</c:v>
                </c:pt>
                <c:pt idx="122">
                  <c:v>-996.46957307174125</c:v>
                </c:pt>
                <c:pt idx="123">
                  <c:v>-1331.9110487625369</c:v>
                </c:pt>
                <c:pt idx="124">
                  <c:v>-1778.1545234245405</c:v>
                </c:pt>
                <c:pt idx="125">
                  <c:v>-879.23298732998774</c:v>
                </c:pt>
                <c:pt idx="126">
                  <c:v>-991.86454095185309</c:v>
                </c:pt>
                <c:pt idx="127">
                  <c:v>-946.72939349434546</c:v>
                </c:pt>
                <c:pt idx="128">
                  <c:v>-1814.6394651998958</c:v>
                </c:pt>
                <c:pt idx="129">
                  <c:v>-1760.4432177809613</c:v>
                </c:pt>
                <c:pt idx="130">
                  <c:v>-1638.7247156463754</c:v>
                </c:pt>
                <c:pt idx="131">
                  <c:v>-1141.1997994980647</c:v>
                </c:pt>
                <c:pt idx="132">
                  <c:v>-1734.7981445136575</c:v>
                </c:pt>
                <c:pt idx="133">
                  <c:v>-1258.6317899642563</c:v>
                </c:pt>
                <c:pt idx="134">
                  <c:v>-1453.3788974676534</c:v>
                </c:pt>
                <c:pt idx="135">
                  <c:v>-2163.5282690115</c:v>
                </c:pt>
                <c:pt idx="136">
                  <c:v>-1065.3417422059811</c:v>
                </c:pt>
                <c:pt idx="137">
                  <c:v>-1469.140540125105</c:v>
                </c:pt>
                <c:pt idx="138">
                  <c:v>3496.3448900207331</c:v>
                </c:pt>
                <c:pt idx="139">
                  <c:v>-1394.7896827550383</c:v>
                </c:pt>
                <c:pt idx="140">
                  <c:v>-1703.4176692587498</c:v>
                </c:pt>
                <c:pt idx="141">
                  <c:v>-1093.6851675441358</c:v>
                </c:pt>
                <c:pt idx="142">
                  <c:v>-1275.7224006059769</c:v>
                </c:pt>
                <c:pt idx="143">
                  <c:v>-1296.072648117979</c:v>
                </c:pt>
                <c:pt idx="144">
                  <c:v>-1111.0626736063878</c:v>
                </c:pt>
                <c:pt idx="145">
                  <c:v>-1384.7851576574194</c:v>
                </c:pt>
                <c:pt idx="146">
                  <c:v>-1450.392935127411</c:v>
                </c:pt>
                <c:pt idx="147">
                  <c:v>-1247.516638016381</c:v>
                </c:pt>
                <c:pt idx="148">
                  <c:v>-1036.076846769527</c:v>
                </c:pt>
                <c:pt idx="149">
                  <c:v>-1351.5731312602729</c:v>
                </c:pt>
                <c:pt idx="150">
                  <c:v>-1510.8621988599871</c:v>
                </c:pt>
                <c:pt idx="151">
                  <c:v>-1075.7171045503073</c:v>
                </c:pt>
                <c:pt idx="152">
                  <c:v>-972.26369561844331</c:v>
                </c:pt>
                <c:pt idx="153">
                  <c:v>-1362.4256799647801</c:v>
                </c:pt>
                <c:pt idx="154">
                  <c:v>-1054.3566334926545</c:v>
                </c:pt>
                <c:pt idx="155">
                  <c:v>-1391.3981797532531</c:v>
                </c:pt>
                <c:pt idx="156">
                  <c:v>-1708.6684604428647</c:v>
                </c:pt>
                <c:pt idx="157">
                  <c:v>-1430.1923793463375</c:v>
                </c:pt>
                <c:pt idx="158">
                  <c:v>-1527.1418560300237</c:v>
                </c:pt>
                <c:pt idx="159">
                  <c:v>-910.77509240558356</c:v>
                </c:pt>
                <c:pt idx="160">
                  <c:v>-1333.068112969162</c:v>
                </c:pt>
                <c:pt idx="161">
                  <c:v>-1285.626522950548</c:v>
                </c:pt>
                <c:pt idx="162">
                  <c:v>-1297.3738743889135</c:v>
                </c:pt>
                <c:pt idx="163">
                  <c:v>-1294.144141903198</c:v>
                </c:pt>
                <c:pt idx="164">
                  <c:v>-1363.0752647292011</c:v>
                </c:pt>
                <c:pt idx="165">
                  <c:v>-1271.4637849396331</c:v>
                </c:pt>
                <c:pt idx="166">
                  <c:v>-1163.4902861048831</c:v>
                </c:pt>
                <c:pt idx="167">
                  <c:v>-1248.2333899081677</c:v>
                </c:pt>
                <c:pt idx="168">
                  <c:v>-886.32159967625375</c:v>
                </c:pt>
                <c:pt idx="169">
                  <c:v>-2162.7296767348571</c:v>
                </c:pt>
                <c:pt idx="170">
                  <c:v>-1138.1869258706411</c:v>
                </c:pt>
                <c:pt idx="171">
                  <c:v>-1239.4320790661327</c:v>
                </c:pt>
                <c:pt idx="172">
                  <c:v>-1636.0003529986759</c:v>
                </c:pt>
                <c:pt idx="173">
                  <c:v>-1105.8532055285714</c:v>
                </c:pt>
                <c:pt idx="174">
                  <c:v>-1020.8320185450466</c:v>
                </c:pt>
                <c:pt idx="175">
                  <c:v>-1582.0880957729651</c:v>
                </c:pt>
                <c:pt idx="176">
                  <c:v>-1277.0770396288008</c:v>
                </c:pt>
                <c:pt idx="177">
                  <c:v>-1218.7424401981914</c:v>
                </c:pt>
                <c:pt idx="178">
                  <c:v>12457.115247970714</c:v>
                </c:pt>
                <c:pt idx="179">
                  <c:v>-1123.6721422347118</c:v>
                </c:pt>
                <c:pt idx="180">
                  <c:v>-1069.7760157137654</c:v>
                </c:pt>
                <c:pt idx="181">
                  <c:v>-1520.7446116057333</c:v>
                </c:pt>
                <c:pt idx="182">
                  <c:v>-1058.6341642149891</c:v>
                </c:pt>
                <c:pt idx="183">
                  <c:v>-1731.1065726107945</c:v>
                </c:pt>
                <c:pt idx="184">
                  <c:v>-1796.6296203949614</c:v>
                </c:pt>
                <c:pt idx="185">
                  <c:v>-1259.8487075028438</c:v>
                </c:pt>
                <c:pt idx="186">
                  <c:v>-1572.3941314992162</c:v>
                </c:pt>
                <c:pt idx="187">
                  <c:v>-1712.1776750488589</c:v>
                </c:pt>
                <c:pt idx="188">
                  <c:v>-1119.4363075126494</c:v>
                </c:pt>
                <c:pt idx="189">
                  <c:v>9593.7685043142301</c:v>
                </c:pt>
                <c:pt idx="190">
                  <c:v>-1331.8608126509166</c:v>
                </c:pt>
                <c:pt idx="191">
                  <c:v>-1129.2325190313707</c:v>
                </c:pt>
                <c:pt idx="192">
                  <c:v>-1597.3411266985322</c:v>
                </c:pt>
                <c:pt idx="193">
                  <c:v>-1728.1099708696875</c:v>
                </c:pt>
                <c:pt idx="194">
                  <c:v>-1803.4591733268971</c:v>
                </c:pt>
                <c:pt idx="195">
                  <c:v>-1545.213598152046</c:v>
                </c:pt>
                <c:pt idx="196">
                  <c:v>-1692.1505882688762</c:v>
                </c:pt>
                <c:pt idx="197">
                  <c:v>-1201.5178187641779</c:v>
                </c:pt>
                <c:pt idx="198">
                  <c:v>11174.498936874294</c:v>
                </c:pt>
                <c:pt idx="199">
                  <c:v>-1019.3106824062579</c:v>
                </c:pt>
                <c:pt idx="200">
                  <c:v>14763.81514592762</c:v>
                </c:pt>
                <c:pt idx="201">
                  <c:v>-1053.6449420694989</c:v>
                </c:pt>
                <c:pt idx="202">
                  <c:v>-1058.4837141203261</c:v>
                </c:pt>
                <c:pt idx="203">
                  <c:v>7471.0334484137293</c:v>
                </c:pt>
                <c:pt idx="204">
                  <c:v>-1016.1601692398935</c:v>
                </c:pt>
                <c:pt idx="205">
                  <c:v>-2079.6760799640128</c:v>
                </c:pt>
                <c:pt idx="206">
                  <c:v>-2013.6900219419272</c:v>
                </c:pt>
                <c:pt idx="207">
                  <c:v>-1311.6037185390355</c:v>
                </c:pt>
                <c:pt idx="208">
                  <c:v>-2062.1070498778731</c:v>
                </c:pt>
                <c:pt idx="209">
                  <c:v>-1037.1489643988007</c:v>
                </c:pt>
                <c:pt idx="210">
                  <c:v>-1172.9811996461231</c:v>
                </c:pt>
                <c:pt idx="211">
                  <c:v>-1426.9105316921941</c:v>
                </c:pt>
                <c:pt idx="212">
                  <c:v>-1957.2647106971945</c:v>
                </c:pt>
                <c:pt idx="213">
                  <c:v>-1369.6171492371577</c:v>
                </c:pt>
                <c:pt idx="214">
                  <c:v>9414.6801900192295</c:v>
                </c:pt>
                <c:pt idx="215">
                  <c:v>-873.38265458697788</c:v>
                </c:pt>
                <c:pt idx="216">
                  <c:v>9148.8455479352579</c:v>
                </c:pt>
                <c:pt idx="217">
                  <c:v>-807.10183859923291</c:v>
                </c:pt>
                <c:pt idx="218">
                  <c:v>-821.01604018522994</c:v>
                </c:pt>
                <c:pt idx="219">
                  <c:v>-970.35290602657733</c:v>
                </c:pt>
                <c:pt idx="220">
                  <c:v>-1606.9829665125253</c:v>
                </c:pt>
                <c:pt idx="221">
                  <c:v>-1179.5856442760964</c:v>
                </c:pt>
                <c:pt idx="222">
                  <c:v>-1329.1369913805147</c:v>
                </c:pt>
                <c:pt idx="223">
                  <c:v>-1027.1541062236138</c:v>
                </c:pt>
                <c:pt idx="224">
                  <c:v>-1541.9652664765981</c:v>
                </c:pt>
                <c:pt idx="225">
                  <c:v>-1949.1567564482889</c:v>
                </c:pt>
                <c:pt idx="226">
                  <c:v>-1014.9632889518889</c:v>
                </c:pt>
                <c:pt idx="227">
                  <c:v>-1563.8589835738203</c:v>
                </c:pt>
                <c:pt idx="228">
                  <c:v>-1904.7883601646888</c:v>
                </c:pt>
                <c:pt idx="229">
                  <c:v>-1232.919432692127</c:v>
                </c:pt>
                <c:pt idx="230">
                  <c:v>-1495.5804343018417</c:v>
                </c:pt>
                <c:pt idx="231">
                  <c:v>-1128.9400679305672</c:v>
                </c:pt>
                <c:pt idx="232">
                  <c:v>7031.04040376796</c:v>
                </c:pt>
                <c:pt idx="233">
                  <c:v>-1498.4765964157948</c:v>
                </c:pt>
                <c:pt idx="234">
                  <c:v>-1155.2431384065676</c:v>
                </c:pt>
                <c:pt idx="235">
                  <c:v>14567.079673442975</c:v>
                </c:pt>
                <c:pt idx="236">
                  <c:v>-1293.3640397789077</c:v>
                </c:pt>
                <c:pt idx="237">
                  <c:v>-1421.365895861205</c:v>
                </c:pt>
                <c:pt idx="238">
                  <c:v>-1211.5112153662776</c:v>
                </c:pt>
                <c:pt idx="239">
                  <c:v>-1187.9396205661624</c:v>
                </c:pt>
                <c:pt idx="240">
                  <c:v>-1259.8004340080242</c:v>
                </c:pt>
                <c:pt idx="241">
                  <c:v>-1591.7215672774314</c:v>
                </c:pt>
                <c:pt idx="242">
                  <c:v>-1456.7327838782974</c:v>
                </c:pt>
                <c:pt idx="243">
                  <c:v>-1357.0921356443255</c:v>
                </c:pt>
                <c:pt idx="244">
                  <c:v>-1508.0304040339556</c:v>
                </c:pt>
                <c:pt idx="245">
                  <c:v>-1184.2159195713884</c:v>
                </c:pt>
                <c:pt idx="246">
                  <c:v>-1174.3463626935682</c:v>
                </c:pt>
                <c:pt idx="247">
                  <c:v>-1499.0581745403626</c:v>
                </c:pt>
                <c:pt idx="248">
                  <c:v>-1651.5853105936903</c:v>
                </c:pt>
                <c:pt idx="249">
                  <c:v>13113.77713130645</c:v>
                </c:pt>
                <c:pt idx="250">
                  <c:v>-1292.8636097342333</c:v>
                </c:pt>
                <c:pt idx="251">
                  <c:v>-1415.5446693198119</c:v>
                </c:pt>
                <c:pt idx="252">
                  <c:v>-1184.7280622899234</c:v>
                </c:pt>
                <c:pt idx="253">
                  <c:v>-1408.3695934565058</c:v>
                </c:pt>
                <c:pt idx="254">
                  <c:v>-1475.8989985177234</c:v>
                </c:pt>
                <c:pt idx="255">
                  <c:v>-1696.3064780856839</c:v>
                </c:pt>
                <c:pt idx="256">
                  <c:v>-1498.6378158026837</c:v>
                </c:pt>
                <c:pt idx="257">
                  <c:v>-1677.1402634462584</c:v>
                </c:pt>
                <c:pt idx="258">
                  <c:v>-1264.1217291529374</c:v>
                </c:pt>
                <c:pt idx="259">
                  <c:v>-1458.3606458635286</c:v>
                </c:pt>
                <c:pt idx="260">
                  <c:v>-1453.5384147717268</c:v>
                </c:pt>
                <c:pt idx="261">
                  <c:v>-1360.7439532488652</c:v>
                </c:pt>
                <c:pt idx="262">
                  <c:v>-1133.0627632468349</c:v>
                </c:pt>
                <c:pt idx="263">
                  <c:v>-1540.584972925785</c:v>
                </c:pt>
                <c:pt idx="264">
                  <c:v>-1638.0092418907643</c:v>
                </c:pt>
                <c:pt idx="265">
                  <c:v>-1499.0581745403626</c:v>
                </c:pt>
                <c:pt idx="266">
                  <c:v>-1110.7898326439827</c:v>
                </c:pt>
                <c:pt idx="267">
                  <c:v>-1205.3990065763319</c:v>
                </c:pt>
                <c:pt idx="268">
                  <c:v>-1326.6381545242643</c:v>
                </c:pt>
                <c:pt idx="269">
                  <c:v>-1513.4844748352057</c:v>
                </c:pt>
                <c:pt idx="270">
                  <c:v>-1248.8739528918086</c:v>
                </c:pt>
                <c:pt idx="271">
                  <c:v>-1419.8231479412527</c:v>
                </c:pt>
                <c:pt idx="272">
                  <c:v>-1400.4149545610617</c:v>
                </c:pt>
                <c:pt idx="273">
                  <c:v>-1109.1037613117569</c:v>
                </c:pt>
                <c:pt idx="274">
                  <c:v>-1486.1063069025995</c:v>
                </c:pt>
                <c:pt idx="275">
                  <c:v>-1253.9327618420375</c:v>
                </c:pt>
                <c:pt idx="276">
                  <c:v>-1214.3604841519518</c:v>
                </c:pt>
                <c:pt idx="277">
                  <c:v>-1232.9300484465948</c:v>
                </c:pt>
                <c:pt idx="278">
                  <c:v>-1366.7106576727292</c:v>
                </c:pt>
                <c:pt idx="279">
                  <c:v>-1168.764903256184</c:v>
                </c:pt>
                <c:pt idx="280">
                  <c:v>-1492.1722730939919</c:v>
                </c:pt>
                <c:pt idx="281">
                  <c:v>-1249.4985443242322</c:v>
                </c:pt>
                <c:pt idx="282">
                  <c:v>-1183.2788171311086</c:v>
                </c:pt>
                <c:pt idx="283">
                  <c:v>-1078.357697087371</c:v>
                </c:pt>
                <c:pt idx="284">
                  <c:v>-1223.1449991950221</c:v>
                </c:pt>
                <c:pt idx="285">
                  <c:v>-1177.448276893836</c:v>
                </c:pt>
                <c:pt idx="286">
                  <c:v>-1329.3129468543084</c:v>
                </c:pt>
                <c:pt idx="287">
                  <c:v>-1125.6409203174771</c:v>
                </c:pt>
                <c:pt idx="288">
                  <c:v>-1438.9893625806785</c:v>
                </c:pt>
                <c:pt idx="289">
                  <c:v>-1190.7478161735671</c:v>
                </c:pt>
                <c:pt idx="290">
                  <c:v>-1220.1374805127052</c:v>
                </c:pt>
                <c:pt idx="291">
                  <c:v>-1405.9615620001005</c:v>
                </c:pt>
                <c:pt idx="292">
                  <c:v>15333.103616532266</c:v>
                </c:pt>
                <c:pt idx="293">
                  <c:v>-1616.4779278533561</c:v>
                </c:pt>
                <c:pt idx="294">
                  <c:v>-1390.2487381597784</c:v>
                </c:pt>
                <c:pt idx="295">
                  <c:v>-1479.2810820748173</c:v>
                </c:pt>
                <c:pt idx="296">
                  <c:v>-1270.0674222051948</c:v>
                </c:pt>
                <c:pt idx="297">
                  <c:v>-1415.3893718392451</c:v>
                </c:pt>
                <c:pt idx="298">
                  <c:v>-1297.0699566504586</c:v>
                </c:pt>
                <c:pt idx="299">
                  <c:v>-1320.7712100918616</c:v>
                </c:pt>
                <c:pt idx="300">
                  <c:v>-1490.9105055561977</c:v>
                </c:pt>
                <c:pt idx="301">
                  <c:v>-1302.1801285233969</c:v>
                </c:pt>
                <c:pt idx="302">
                  <c:v>-4249.7796184904182</c:v>
                </c:pt>
                <c:pt idx="303">
                  <c:v>3755.3057212223794</c:v>
                </c:pt>
                <c:pt idx="304">
                  <c:v>-6263.0034050906652</c:v>
                </c:pt>
                <c:pt idx="305">
                  <c:v>-6388.8755669713719</c:v>
                </c:pt>
                <c:pt idx="306">
                  <c:v>-1617.0075117944871</c:v>
                </c:pt>
                <c:pt idx="307">
                  <c:v>-6959.8106753351858</c:v>
                </c:pt>
                <c:pt idx="308">
                  <c:v>-6209.4763020175087</c:v>
                </c:pt>
                <c:pt idx="309">
                  <c:v>-4801.4029707810259</c:v>
                </c:pt>
                <c:pt idx="310">
                  <c:v>-4533.0500594773366</c:v>
                </c:pt>
                <c:pt idx="311">
                  <c:v>6804.1859516939367</c:v>
                </c:pt>
                <c:pt idx="312">
                  <c:v>6898.3191079371609</c:v>
                </c:pt>
                <c:pt idx="313">
                  <c:v>-5892.0896801915042</c:v>
                </c:pt>
                <c:pt idx="314">
                  <c:v>2129.2530398879244</c:v>
                </c:pt>
                <c:pt idx="315">
                  <c:v>1631.4740929463878</c:v>
                </c:pt>
                <c:pt idx="316">
                  <c:v>-2514.4879386561515</c:v>
                </c:pt>
                <c:pt idx="317">
                  <c:v>3233.177620315415</c:v>
                </c:pt>
                <c:pt idx="318">
                  <c:v>2374.1050472012721</c:v>
                </c:pt>
                <c:pt idx="319">
                  <c:v>-6292.7458965871738</c:v>
                </c:pt>
                <c:pt idx="320">
                  <c:v>-3552.2468339698444</c:v>
                </c:pt>
                <c:pt idx="321">
                  <c:v>2040.5883528162012</c:v>
                </c:pt>
                <c:pt idx="322">
                  <c:v>250.06847864632437</c:v>
                </c:pt>
                <c:pt idx="323">
                  <c:v>-521.63906176326418</c:v>
                </c:pt>
                <c:pt idx="324">
                  <c:v>1286.164639987699</c:v>
                </c:pt>
                <c:pt idx="325">
                  <c:v>2336.3402466103253</c:v>
                </c:pt>
                <c:pt idx="326">
                  <c:v>-6039.8049244470822</c:v>
                </c:pt>
                <c:pt idx="327">
                  <c:v>5227.4624566849889</c:v>
                </c:pt>
                <c:pt idx="328">
                  <c:v>-5552.0119123666318</c:v>
                </c:pt>
                <c:pt idx="329">
                  <c:v>5832.1297344611885</c:v>
                </c:pt>
                <c:pt idx="330">
                  <c:v>6702.6043431915714</c:v>
                </c:pt>
                <c:pt idx="331">
                  <c:v>-2726.7874041698087</c:v>
                </c:pt>
                <c:pt idx="332">
                  <c:v>6312.2463154918078</c:v>
                </c:pt>
                <c:pt idx="333">
                  <c:v>3559.6970069569288</c:v>
                </c:pt>
                <c:pt idx="334">
                  <c:v>1651.5437048883541</c:v>
                </c:pt>
                <c:pt idx="335">
                  <c:v>3843.9751633975684</c:v>
                </c:pt>
                <c:pt idx="336">
                  <c:v>-7429.4945332522148</c:v>
                </c:pt>
                <c:pt idx="337">
                  <c:v>10457.432090062259</c:v>
                </c:pt>
                <c:pt idx="338">
                  <c:v>6223.4026820159488</c:v>
                </c:pt>
                <c:pt idx="339">
                  <c:v>3010.8337133702807</c:v>
                </c:pt>
                <c:pt idx="340">
                  <c:v>7035.5173454667893</c:v>
                </c:pt>
                <c:pt idx="341">
                  <c:v>3795.9471546527129</c:v>
                </c:pt>
                <c:pt idx="342">
                  <c:v>-8651.9112063528883</c:v>
                </c:pt>
                <c:pt idx="343">
                  <c:v>4031.0757386107471</c:v>
                </c:pt>
                <c:pt idx="344">
                  <c:v>3074.0382433607774</c:v>
                </c:pt>
                <c:pt idx="345">
                  <c:v>-4342.8706124894597</c:v>
                </c:pt>
                <c:pt idx="346">
                  <c:v>-529.99208234615071</c:v>
                </c:pt>
                <c:pt idx="347">
                  <c:v>-862.70283756622666</c:v>
                </c:pt>
                <c:pt idx="348">
                  <c:v>-6632.7167513303721</c:v>
                </c:pt>
                <c:pt idx="349">
                  <c:v>-5256.600400381194</c:v>
                </c:pt>
                <c:pt idx="350">
                  <c:v>-932.34737583233073</c:v>
                </c:pt>
                <c:pt idx="351">
                  <c:v>-7347.2141949917968</c:v>
                </c:pt>
                <c:pt idx="352">
                  <c:v>4450.1274640014526</c:v>
                </c:pt>
                <c:pt idx="353">
                  <c:v>-7007.3129719304743</c:v>
                </c:pt>
                <c:pt idx="354">
                  <c:v>-3394.4486531093135</c:v>
                </c:pt>
                <c:pt idx="355">
                  <c:v>4881.9994198462082</c:v>
                </c:pt>
                <c:pt idx="356">
                  <c:v>2286.3079015903568</c:v>
                </c:pt>
                <c:pt idx="357">
                  <c:v>5997.0956200318979</c:v>
                </c:pt>
                <c:pt idx="358">
                  <c:v>6655.8185641862583</c:v>
                </c:pt>
                <c:pt idx="359">
                  <c:v>1509.4343365764726</c:v>
                </c:pt>
                <c:pt idx="360">
                  <c:v>5728.0405882271334</c:v>
                </c:pt>
                <c:pt idx="361">
                  <c:v>12496.397292366899</c:v>
                </c:pt>
                <c:pt idx="362">
                  <c:v>-7618.4837692046349</c:v>
                </c:pt>
                <c:pt idx="363">
                  <c:v>-7211.4933777958104</c:v>
                </c:pt>
                <c:pt idx="364">
                  <c:v>-5117.8454977839228</c:v>
                </c:pt>
                <c:pt idx="365">
                  <c:v>5736.8986224250621</c:v>
                </c:pt>
                <c:pt idx="366">
                  <c:v>2236.1761925114079</c:v>
                </c:pt>
                <c:pt idx="367">
                  <c:v>11255.006970118928</c:v>
                </c:pt>
                <c:pt idx="368">
                  <c:v>6984.7766874869812</c:v>
                </c:pt>
                <c:pt idx="369">
                  <c:v>-4828.3092431230471</c:v>
                </c:pt>
                <c:pt idx="370">
                  <c:v>4797.6604047380606</c:v>
                </c:pt>
                <c:pt idx="371">
                  <c:v>-398.97838447864342</c:v>
                </c:pt>
                <c:pt idx="372">
                  <c:v>-6078.9993769580906</c:v>
                </c:pt>
                <c:pt idx="373">
                  <c:v>-5665.4566360937279</c:v>
                </c:pt>
                <c:pt idx="374">
                  <c:v>5577.9666514058918</c:v>
                </c:pt>
                <c:pt idx="375">
                  <c:v>-4803.9790931828938</c:v>
                </c:pt>
                <c:pt idx="376">
                  <c:v>-6337.9953905619623</c:v>
                </c:pt>
                <c:pt idx="377">
                  <c:v>-136.50403427120182</c:v>
                </c:pt>
                <c:pt idx="378">
                  <c:v>3209.5147312705085</c:v>
                </c:pt>
                <c:pt idx="379">
                  <c:v>200.86325096762448</c:v>
                </c:pt>
                <c:pt idx="380">
                  <c:v>4139.1175507605367</c:v>
                </c:pt>
                <c:pt idx="381">
                  <c:v>-4447.1683490005089</c:v>
                </c:pt>
                <c:pt idx="382">
                  <c:v>-6086.2826607210627</c:v>
                </c:pt>
                <c:pt idx="383">
                  <c:v>-6162.7473349562933</c:v>
                </c:pt>
                <c:pt idx="384">
                  <c:v>-5890.3168060058306</c:v>
                </c:pt>
                <c:pt idx="385">
                  <c:v>13939.608178208247</c:v>
                </c:pt>
                <c:pt idx="386">
                  <c:v>-4696.5272223339489</c:v>
                </c:pt>
                <c:pt idx="387">
                  <c:v>14199.424315791104</c:v>
                </c:pt>
                <c:pt idx="388">
                  <c:v>780.11161693146278</c:v>
                </c:pt>
                <c:pt idx="389">
                  <c:v>6235.1837555283637</c:v>
                </c:pt>
                <c:pt idx="390">
                  <c:v>1800.3752197602662</c:v>
                </c:pt>
                <c:pt idx="391">
                  <c:v>-5334.7014883097108</c:v>
                </c:pt>
                <c:pt idx="392">
                  <c:v>-4333.8727882690619</c:v>
                </c:pt>
                <c:pt idx="393">
                  <c:v>-6136.3842249233858</c:v>
                </c:pt>
                <c:pt idx="394">
                  <c:v>-6461.7279872560175</c:v>
                </c:pt>
                <c:pt idx="395">
                  <c:v>2688.8511785310257</c:v>
                </c:pt>
                <c:pt idx="396">
                  <c:v>-5562.4959397325947</c:v>
                </c:pt>
                <c:pt idx="397">
                  <c:v>6698.564868126974</c:v>
                </c:pt>
                <c:pt idx="398">
                  <c:v>1470.7635741025515</c:v>
                </c:pt>
                <c:pt idx="399">
                  <c:v>-4114.2366958717648</c:v>
                </c:pt>
                <c:pt idx="400">
                  <c:v>6702.4862765253056</c:v>
                </c:pt>
                <c:pt idx="401">
                  <c:v>-3742.7134531800766</c:v>
                </c:pt>
                <c:pt idx="402">
                  <c:v>450.36111418379005</c:v>
                </c:pt>
                <c:pt idx="403">
                  <c:v>1722.8950211720512</c:v>
                </c:pt>
                <c:pt idx="404">
                  <c:v>-6283.9364249184437</c:v>
                </c:pt>
                <c:pt idx="405">
                  <c:v>-5889.6826380138809</c:v>
                </c:pt>
                <c:pt idx="406">
                  <c:v>-6364.3240221213528</c:v>
                </c:pt>
                <c:pt idx="407">
                  <c:v>-3791.7160042447213</c:v>
                </c:pt>
                <c:pt idx="408">
                  <c:v>2674.9779185003499</c:v>
                </c:pt>
                <c:pt idx="409">
                  <c:v>3194.3431818032623</c:v>
                </c:pt>
                <c:pt idx="410">
                  <c:v>-8012.4883360490894</c:v>
                </c:pt>
                <c:pt idx="411">
                  <c:v>920.25800751461793</c:v>
                </c:pt>
                <c:pt idx="412">
                  <c:v>-1310.6633071887009</c:v>
                </c:pt>
                <c:pt idx="413">
                  <c:v>-1469.5779478193726</c:v>
                </c:pt>
                <c:pt idx="414">
                  <c:v>-1420.9588739020928</c:v>
                </c:pt>
                <c:pt idx="415">
                  <c:v>-1408.4853770825621</c:v>
                </c:pt>
                <c:pt idx="416">
                  <c:v>-1354.2326697798599</c:v>
                </c:pt>
                <c:pt idx="417">
                  <c:v>-1243.4862964064932</c:v>
                </c:pt>
                <c:pt idx="418">
                  <c:v>-1410.7948671851736</c:v>
                </c:pt>
                <c:pt idx="419">
                  <c:v>-1318.8715200114293</c:v>
                </c:pt>
                <c:pt idx="420">
                  <c:v>-1492.9606475341106</c:v>
                </c:pt>
                <c:pt idx="421">
                  <c:v>-1277.1211979339078</c:v>
                </c:pt>
                <c:pt idx="422">
                  <c:v>-1557.8518556088302</c:v>
                </c:pt>
                <c:pt idx="423">
                  <c:v>-1467.6234593672489</c:v>
                </c:pt>
                <c:pt idx="424">
                  <c:v>-1199.6434988604979</c:v>
                </c:pt>
                <c:pt idx="425">
                  <c:v>-1629.572451592252</c:v>
                </c:pt>
                <c:pt idx="426">
                  <c:v>-1392.8190633532504</c:v>
                </c:pt>
                <c:pt idx="427">
                  <c:v>-1355.212736521773</c:v>
                </c:pt>
                <c:pt idx="428">
                  <c:v>-1206.8097024437193</c:v>
                </c:pt>
                <c:pt idx="429">
                  <c:v>-1409.7169086042122</c:v>
                </c:pt>
                <c:pt idx="430">
                  <c:v>-1377.918843199137</c:v>
                </c:pt>
                <c:pt idx="431">
                  <c:v>-1290.543797745624</c:v>
                </c:pt>
                <c:pt idx="432">
                  <c:v>-1357.1680682424339</c:v>
                </c:pt>
                <c:pt idx="433">
                  <c:v>-1605.5840058610247</c:v>
                </c:pt>
                <c:pt idx="434">
                  <c:v>-1532.2969027562626</c:v>
                </c:pt>
                <c:pt idx="435">
                  <c:v>-1475.5583700151665</c:v>
                </c:pt>
                <c:pt idx="436">
                  <c:v>8201.5318206987104</c:v>
                </c:pt>
                <c:pt idx="437">
                  <c:v>18417.628133162485</c:v>
                </c:pt>
                <c:pt idx="438">
                  <c:v>-1863.5253224311941</c:v>
                </c:pt>
                <c:pt idx="439">
                  <c:v>-1174.6634100061801</c:v>
                </c:pt>
                <c:pt idx="440">
                  <c:v>18696.582251966509</c:v>
                </c:pt>
                <c:pt idx="441">
                  <c:v>-1411.8413273836377</c:v>
                </c:pt>
                <c:pt idx="442">
                  <c:v>-1295.3098453462244</c:v>
                </c:pt>
                <c:pt idx="443">
                  <c:v>-1458.7910777225652</c:v>
                </c:pt>
                <c:pt idx="444">
                  <c:v>-1392.7121951846448</c:v>
                </c:pt>
                <c:pt idx="445">
                  <c:v>-1345.7607697941212</c:v>
                </c:pt>
                <c:pt idx="446">
                  <c:v>-1422.3234901401111</c:v>
                </c:pt>
                <c:pt idx="447">
                  <c:v>-1219.7156153609703</c:v>
                </c:pt>
                <c:pt idx="448">
                  <c:v>-1265.7874371696998</c:v>
                </c:pt>
                <c:pt idx="449">
                  <c:v>-1563.2878939718753</c:v>
                </c:pt>
                <c:pt idx="450">
                  <c:v>-1400.1016533872535</c:v>
                </c:pt>
                <c:pt idx="451">
                  <c:v>-1469.8789469324674</c:v>
                </c:pt>
                <c:pt idx="452">
                  <c:v>-1746.9308500413554</c:v>
                </c:pt>
                <c:pt idx="453">
                  <c:v>-1185.6821206846753</c:v>
                </c:pt>
                <c:pt idx="454">
                  <c:v>-1296.510936265433</c:v>
                </c:pt>
                <c:pt idx="455">
                  <c:v>-1810.6516028317892</c:v>
                </c:pt>
                <c:pt idx="456">
                  <c:v>-1423.0280118323117</c:v>
                </c:pt>
                <c:pt idx="457">
                  <c:v>-1706.7182714659903</c:v>
                </c:pt>
                <c:pt idx="458">
                  <c:v>-1712.8892449934292</c:v>
                </c:pt>
                <c:pt idx="459">
                  <c:v>-1315.8685939741099</c:v>
                </c:pt>
                <c:pt idx="460">
                  <c:v>-1683.1361376405916</c:v>
                </c:pt>
                <c:pt idx="461">
                  <c:v>-1735.1153776072324</c:v>
                </c:pt>
                <c:pt idx="462">
                  <c:v>-1274.735262125525</c:v>
                </c:pt>
                <c:pt idx="463">
                  <c:v>-1364.14548473992</c:v>
                </c:pt>
                <c:pt idx="464">
                  <c:v>-1187.3104234193743</c:v>
                </c:pt>
                <c:pt idx="465">
                  <c:v>-1292.3477569897132</c:v>
                </c:pt>
                <c:pt idx="466">
                  <c:v>-1929.0967826536516</c:v>
                </c:pt>
                <c:pt idx="467">
                  <c:v>-1727.9320359028798</c:v>
                </c:pt>
                <c:pt idx="468">
                  <c:v>-1367.9872478181624</c:v>
                </c:pt>
                <c:pt idx="469">
                  <c:v>-1257.3349522638491</c:v>
                </c:pt>
                <c:pt idx="470">
                  <c:v>22550.782301191932</c:v>
                </c:pt>
                <c:pt idx="471">
                  <c:v>-1129.7200525565859</c:v>
                </c:pt>
                <c:pt idx="472">
                  <c:v>-1603.2919609343189</c:v>
                </c:pt>
                <c:pt idx="473">
                  <c:v>-1624.2009857876656</c:v>
                </c:pt>
                <c:pt idx="474">
                  <c:v>-1737.8123581365489</c:v>
                </c:pt>
                <c:pt idx="475">
                  <c:v>-1862.5638017209549</c:v>
                </c:pt>
                <c:pt idx="476">
                  <c:v>14461.846300646059</c:v>
                </c:pt>
                <c:pt idx="477">
                  <c:v>-1783.5614589720662</c:v>
                </c:pt>
                <c:pt idx="478">
                  <c:v>-1668.0376151546752</c:v>
                </c:pt>
                <c:pt idx="479">
                  <c:v>-1652.5505132053349</c:v>
                </c:pt>
                <c:pt idx="480">
                  <c:v>-1188.2490168016775</c:v>
                </c:pt>
                <c:pt idx="481">
                  <c:v>-1600.6647107624563</c:v>
                </c:pt>
                <c:pt idx="482">
                  <c:v>-1791.3228101915656</c:v>
                </c:pt>
                <c:pt idx="483">
                  <c:v>-1764.2129265988351</c:v>
                </c:pt>
                <c:pt idx="484">
                  <c:v>-1428.1194342096405</c:v>
                </c:pt>
                <c:pt idx="485">
                  <c:v>-1735.9199522818963</c:v>
                </c:pt>
                <c:pt idx="486">
                  <c:v>-1264.2270710246048</c:v>
                </c:pt>
                <c:pt idx="487">
                  <c:v>-1630.8520051849309</c:v>
                </c:pt>
                <c:pt idx="488">
                  <c:v>14943.194704115223</c:v>
                </c:pt>
                <c:pt idx="489">
                  <c:v>-1171.5206762641046</c:v>
                </c:pt>
                <c:pt idx="490">
                  <c:v>-1734.691884838132</c:v>
                </c:pt>
                <c:pt idx="491">
                  <c:v>-1858.7100932330959</c:v>
                </c:pt>
                <c:pt idx="492">
                  <c:v>-1274.8721177142902</c:v>
                </c:pt>
                <c:pt idx="493">
                  <c:v>-1241.3240708221274</c:v>
                </c:pt>
                <c:pt idx="494">
                  <c:v>-1132.8281406426377</c:v>
                </c:pt>
                <c:pt idx="495">
                  <c:v>-1506.9747302680807</c:v>
                </c:pt>
                <c:pt idx="496">
                  <c:v>-1749.0489870385027</c:v>
                </c:pt>
                <c:pt idx="497">
                  <c:v>-1323.361715186722</c:v>
                </c:pt>
                <c:pt idx="498">
                  <c:v>-1152.5089879430643</c:v>
                </c:pt>
                <c:pt idx="499">
                  <c:v>-1261.8892549456868</c:v>
                </c:pt>
                <c:pt idx="500">
                  <c:v>-1835.7325566989598</c:v>
                </c:pt>
                <c:pt idx="501">
                  <c:v>-1159.1418732750026</c:v>
                </c:pt>
                <c:pt idx="502">
                  <c:v>-1334.8394407488049</c:v>
                </c:pt>
                <c:pt idx="503">
                  <c:v>-1355.7055845922623</c:v>
                </c:pt>
                <c:pt idx="504">
                  <c:v>-1129.1893400637246</c:v>
                </c:pt>
                <c:pt idx="505">
                  <c:v>15691.000474915878</c:v>
                </c:pt>
                <c:pt idx="506">
                  <c:v>-1246.2471152971539</c:v>
                </c:pt>
                <c:pt idx="507">
                  <c:v>-1161.3549018597132</c:v>
                </c:pt>
                <c:pt idx="508">
                  <c:v>-1412.1829662447708</c:v>
                </c:pt>
                <c:pt idx="509">
                  <c:v>-1159.6678195323584</c:v>
                </c:pt>
                <c:pt idx="510">
                  <c:v>12852.839472641004</c:v>
                </c:pt>
                <c:pt idx="511">
                  <c:v>10675.174706003058</c:v>
                </c:pt>
                <c:pt idx="512">
                  <c:v>-1231.9565166624952</c:v>
                </c:pt>
                <c:pt idx="513">
                  <c:v>-1635.2911572459252</c:v>
                </c:pt>
                <c:pt idx="514">
                  <c:v>-1746.7719103931922</c:v>
                </c:pt>
                <c:pt idx="515">
                  <c:v>-1636.8328365533143</c:v>
                </c:pt>
                <c:pt idx="516">
                  <c:v>-1230.7861873290749</c:v>
                </c:pt>
                <c:pt idx="517">
                  <c:v>-1240.0054297813472</c:v>
                </c:pt>
                <c:pt idx="518">
                  <c:v>-1350.8552739259908</c:v>
                </c:pt>
                <c:pt idx="519">
                  <c:v>12764.571972746842</c:v>
                </c:pt>
                <c:pt idx="520">
                  <c:v>8615.472392850761</c:v>
                </c:pt>
                <c:pt idx="521">
                  <c:v>-1860.0017459828396</c:v>
                </c:pt>
                <c:pt idx="522">
                  <c:v>-1749.8475793151447</c:v>
                </c:pt>
                <c:pt idx="523">
                  <c:v>-1913.152878208437</c:v>
                </c:pt>
                <c:pt idx="524">
                  <c:v>-1673.6235865247781</c:v>
                </c:pt>
                <c:pt idx="525">
                  <c:v>-1338.0348033772189</c:v>
                </c:pt>
                <c:pt idx="526">
                  <c:v>-1363.9407196065567</c:v>
                </c:pt>
                <c:pt idx="527">
                  <c:v>-1267.257752792575</c:v>
                </c:pt>
                <c:pt idx="528">
                  <c:v>-1277.6028152298331</c:v>
                </c:pt>
                <c:pt idx="529">
                  <c:v>-1305.5749455080968</c:v>
                </c:pt>
                <c:pt idx="530">
                  <c:v>-1481.686956539271</c:v>
                </c:pt>
                <c:pt idx="531">
                  <c:v>-1156.8804768173668</c:v>
                </c:pt>
                <c:pt idx="532">
                  <c:v>-1133.9485300107117</c:v>
                </c:pt>
                <c:pt idx="533">
                  <c:v>-1277.5896689647784</c:v>
                </c:pt>
                <c:pt idx="534">
                  <c:v>-1366.3489838131259</c:v>
                </c:pt>
                <c:pt idx="535">
                  <c:v>-1222.8008111461659</c:v>
                </c:pt>
                <c:pt idx="536">
                  <c:v>-1154.5676529945413</c:v>
                </c:pt>
                <c:pt idx="537">
                  <c:v>-1167.683156060275</c:v>
                </c:pt>
                <c:pt idx="538">
                  <c:v>-1348.2197974379746</c:v>
                </c:pt>
                <c:pt idx="539">
                  <c:v>-1053.5546545390343</c:v>
                </c:pt>
                <c:pt idx="540">
                  <c:v>-1444.6995247789757</c:v>
                </c:pt>
                <c:pt idx="541">
                  <c:v>-1108.7968155289818</c:v>
                </c:pt>
                <c:pt idx="542">
                  <c:v>-1169.6832405277737</c:v>
                </c:pt>
                <c:pt idx="543">
                  <c:v>12225.045988285199</c:v>
                </c:pt>
                <c:pt idx="544">
                  <c:v>-1138.7392395399365</c:v>
                </c:pt>
                <c:pt idx="545">
                  <c:v>-1085.9356277238294</c:v>
                </c:pt>
                <c:pt idx="546">
                  <c:v>-1173.796901414993</c:v>
                </c:pt>
                <c:pt idx="547">
                  <c:v>-1331.9900984998785</c:v>
                </c:pt>
                <c:pt idx="548">
                  <c:v>24314.757127196641</c:v>
                </c:pt>
                <c:pt idx="549">
                  <c:v>-1111.5708729110047</c:v>
                </c:pt>
                <c:pt idx="550">
                  <c:v>-1133.5366477072621</c:v>
                </c:pt>
                <c:pt idx="551">
                  <c:v>-1195.0788166726097</c:v>
                </c:pt>
                <c:pt idx="552">
                  <c:v>-1156.7859914387709</c:v>
                </c:pt>
                <c:pt idx="553">
                  <c:v>-1259.993574334705</c:v>
                </c:pt>
                <c:pt idx="554">
                  <c:v>-1135.4642093513212</c:v>
                </c:pt>
                <c:pt idx="555">
                  <c:v>-1493.7078718613666</c:v>
                </c:pt>
                <c:pt idx="556">
                  <c:v>-1068.2561788150033</c:v>
                </c:pt>
                <c:pt idx="557">
                  <c:v>-1236.3854232448848</c:v>
                </c:pt>
                <c:pt idx="558">
                  <c:v>-1096.4710363253489</c:v>
                </c:pt>
                <c:pt idx="559">
                  <c:v>-1460.5707128887143</c:v>
                </c:pt>
                <c:pt idx="560">
                  <c:v>13600.506923568315</c:v>
                </c:pt>
                <c:pt idx="561">
                  <c:v>-1344.5210542619452</c:v>
                </c:pt>
                <c:pt idx="562">
                  <c:v>-1145.220652877696</c:v>
                </c:pt>
                <c:pt idx="563">
                  <c:v>-1027.781991333748</c:v>
                </c:pt>
                <c:pt idx="564">
                  <c:v>-1348.0976927060428</c:v>
                </c:pt>
                <c:pt idx="565">
                  <c:v>-1284.3825368623948</c:v>
                </c:pt>
                <c:pt idx="566">
                  <c:v>-1182.6315424605259</c:v>
                </c:pt>
                <c:pt idx="567">
                  <c:v>-1412.0579747014199</c:v>
                </c:pt>
                <c:pt idx="568">
                  <c:v>-1201.9973372528784</c:v>
                </c:pt>
                <c:pt idx="569">
                  <c:v>-996.69324434356349</c:v>
                </c:pt>
                <c:pt idx="570">
                  <c:v>-1259.9951832868337</c:v>
                </c:pt>
                <c:pt idx="571">
                  <c:v>-1081.5106916586938</c:v>
                </c:pt>
                <c:pt idx="572">
                  <c:v>-1208.0442788162691</c:v>
                </c:pt>
                <c:pt idx="573">
                  <c:v>-1221.9865441748443</c:v>
                </c:pt>
                <c:pt idx="574">
                  <c:v>-1068.8086421267453</c:v>
                </c:pt>
                <c:pt idx="575">
                  <c:v>14097.880417373541</c:v>
                </c:pt>
                <c:pt idx="576">
                  <c:v>-1115.7492464963807</c:v>
                </c:pt>
                <c:pt idx="577">
                  <c:v>-1022.2423617669738</c:v>
                </c:pt>
                <c:pt idx="578">
                  <c:v>-1022.1153375427839</c:v>
                </c:pt>
                <c:pt idx="579">
                  <c:v>-1018.3231459386061</c:v>
                </c:pt>
                <c:pt idx="580">
                  <c:v>-1686.7042743060083</c:v>
                </c:pt>
                <c:pt idx="581">
                  <c:v>-1494.2545708146299</c:v>
                </c:pt>
                <c:pt idx="582">
                  <c:v>-1336.0485287662077</c:v>
                </c:pt>
                <c:pt idx="583">
                  <c:v>-1341.3091914590514</c:v>
                </c:pt>
                <c:pt idx="584">
                  <c:v>-1519.4543660566051</c:v>
                </c:pt>
                <c:pt idx="585">
                  <c:v>-1514.3157127564591</c:v>
                </c:pt>
                <c:pt idx="586">
                  <c:v>-1409.2800315668446</c:v>
                </c:pt>
                <c:pt idx="587">
                  <c:v>-1424.2052983100421</c:v>
                </c:pt>
                <c:pt idx="588">
                  <c:v>-1482.3895279782255</c:v>
                </c:pt>
                <c:pt idx="589">
                  <c:v>14264.012379897042</c:v>
                </c:pt>
                <c:pt idx="590">
                  <c:v>-1508.5654181407517</c:v>
                </c:pt>
                <c:pt idx="591">
                  <c:v>-1288.3171966893278</c:v>
                </c:pt>
                <c:pt idx="592">
                  <c:v>-1265.9619228028505</c:v>
                </c:pt>
                <c:pt idx="593">
                  <c:v>-1420.2081364051155</c:v>
                </c:pt>
                <c:pt idx="594">
                  <c:v>-1623.020408621227</c:v>
                </c:pt>
                <c:pt idx="595">
                  <c:v>-1299.0561482738922</c:v>
                </c:pt>
                <c:pt idx="596">
                  <c:v>-1481.8994745351929</c:v>
                </c:pt>
                <c:pt idx="597">
                  <c:v>-1524.5635417043395</c:v>
                </c:pt>
                <c:pt idx="598">
                  <c:v>5313.923800915697</c:v>
                </c:pt>
                <c:pt idx="599">
                  <c:v>-1442.117008739624</c:v>
                </c:pt>
                <c:pt idx="600">
                  <c:v>-1446.3507373175889</c:v>
                </c:pt>
                <c:pt idx="601">
                  <c:v>-1328.1532118400073</c:v>
                </c:pt>
                <c:pt idx="602">
                  <c:v>-1453.1400584266612</c:v>
                </c:pt>
                <c:pt idx="603">
                  <c:v>-1674.7623403978628</c:v>
                </c:pt>
                <c:pt idx="604">
                  <c:v>-1609.385495473598</c:v>
                </c:pt>
                <c:pt idx="605">
                  <c:v>-1319.2747629432997</c:v>
                </c:pt>
                <c:pt idx="606">
                  <c:v>-1419.9597193806858</c:v>
                </c:pt>
                <c:pt idx="607">
                  <c:v>-1497.8637112446177</c:v>
                </c:pt>
                <c:pt idx="608">
                  <c:v>21881.331684342254</c:v>
                </c:pt>
                <c:pt idx="609">
                  <c:v>-1486.1808847959037</c:v>
                </c:pt>
                <c:pt idx="610">
                  <c:v>-1803.8807860084398</c:v>
                </c:pt>
                <c:pt idx="611">
                  <c:v>-1606.217006848683</c:v>
                </c:pt>
                <c:pt idx="612">
                  <c:v>-1447.1905934261058</c:v>
                </c:pt>
                <c:pt idx="613">
                  <c:v>-1315.566204800074</c:v>
                </c:pt>
                <c:pt idx="614">
                  <c:v>-2447.6546442740273</c:v>
                </c:pt>
                <c:pt idx="615">
                  <c:v>-1896.4062730892456</c:v>
                </c:pt>
                <c:pt idx="616">
                  <c:v>-2057.2125465313093</c:v>
                </c:pt>
                <c:pt idx="617">
                  <c:v>-1633.5083971498916</c:v>
                </c:pt>
                <c:pt idx="618">
                  <c:v>-1459.1081250351781</c:v>
                </c:pt>
                <c:pt idx="619">
                  <c:v>-1593.1752160626274</c:v>
                </c:pt>
                <c:pt idx="620">
                  <c:v>12211.52531234826</c:v>
                </c:pt>
                <c:pt idx="621">
                  <c:v>-1369.7136566528043</c:v>
                </c:pt>
                <c:pt idx="622">
                  <c:v>-1675.4505041948532</c:v>
                </c:pt>
                <c:pt idx="623">
                  <c:v>-1263.1583216250128</c:v>
                </c:pt>
                <c:pt idx="624">
                  <c:v>-1625.254982263586</c:v>
                </c:pt>
                <c:pt idx="625">
                  <c:v>-1738.3672169433885</c:v>
                </c:pt>
                <c:pt idx="626">
                  <c:v>-1322.2359065031787</c:v>
                </c:pt>
                <c:pt idx="627">
                  <c:v>-1428.3328216009349</c:v>
                </c:pt>
                <c:pt idx="628">
                  <c:v>-1887.6999838901465</c:v>
                </c:pt>
                <c:pt idx="629">
                  <c:v>-1300.5362828570815</c:v>
                </c:pt>
                <c:pt idx="630">
                  <c:v>-2064.9331976947306</c:v>
                </c:pt>
                <c:pt idx="631">
                  <c:v>-1433.696211851282</c:v>
                </c:pt>
                <c:pt idx="632">
                  <c:v>-1476.3634024475432</c:v>
                </c:pt>
                <c:pt idx="633">
                  <c:v>13460.638405835838</c:v>
                </c:pt>
                <c:pt idx="634">
                  <c:v>-1534.5416056089853</c:v>
                </c:pt>
                <c:pt idx="635">
                  <c:v>8667.1998095513427</c:v>
                </c:pt>
                <c:pt idx="636">
                  <c:v>-1267.0590130207929</c:v>
                </c:pt>
                <c:pt idx="637">
                  <c:v>-1940.2255996832955</c:v>
                </c:pt>
                <c:pt idx="638">
                  <c:v>-1379.4160913538981</c:v>
                </c:pt>
                <c:pt idx="639">
                  <c:v>-1443.0733119198003</c:v>
                </c:pt>
                <c:pt idx="640">
                  <c:v>18933.794798277318</c:v>
                </c:pt>
                <c:pt idx="641">
                  <c:v>-2023.3902069459346</c:v>
                </c:pt>
                <c:pt idx="642">
                  <c:v>-1373.4897188076611</c:v>
                </c:pt>
                <c:pt idx="643">
                  <c:v>-1356.240676634874</c:v>
                </c:pt>
                <c:pt idx="644">
                  <c:v>-2196.4318774638559</c:v>
                </c:pt>
                <c:pt idx="645">
                  <c:v>-1630.5031089096683</c:v>
                </c:pt>
                <c:pt idx="646">
                  <c:v>-1367.1643786884542</c:v>
                </c:pt>
                <c:pt idx="647">
                  <c:v>18816.606811867139</c:v>
                </c:pt>
                <c:pt idx="648">
                  <c:v>-1282.9672527709408</c:v>
                </c:pt>
                <c:pt idx="649">
                  <c:v>-1685.2616590048956</c:v>
                </c:pt>
                <c:pt idx="650">
                  <c:v>-1559.0963616193749</c:v>
                </c:pt>
                <c:pt idx="651">
                  <c:v>-1756.4175512389315</c:v>
                </c:pt>
                <c:pt idx="652">
                  <c:v>-1374.028546789229</c:v>
                </c:pt>
                <c:pt idx="653">
                  <c:v>-2059.7514817502761</c:v>
                </c:pt>
                <c:pt idx="654">
                  <c:v>-1282.1525830847886</c:v>
                </c:pt>
                <c:pt idx="655">
                  <c:v>-1539.9638846138068</c:v>
                </c:pt>
                <c:pt idx="656">
                  <c:v>20668.449649505419</c:v>
                </c:pt>
                <c:pt idx="657">
                  <c:v>-1922.2264994764801</c:v>
                </c:pt>
                <c:pt idx="658">
                  <c:v>10180.753163611345</c:v>
                </c:pt>
                <c:pt idx="659">
                  <c:v>-1397.2355430804746</c:v>
                </c:pt>
                <c:pt idx="660">
                  <c:v>-1327.8863272055296</c:v>
                </c:pt>
                <c:pt idx="661">
                  <c:v>-1588.3613018604119</c:v>
                </c:pt>
                <c:pt idx="662">
                  <c:v>-1794.4351920460704</c:v>
                </c:pt>
                <c:pt idx="663">
                  <c:v>-1741.3285440756863</c:v>
                </c:pt>
                <c:pt idx="664">
                  <c:v>15461.220787175038</c:v>
                </c:pt>
                <c:pt idx="665">
                  <c:v>-1508.8211338250221</c:v>
                </c:pt>
                <c:pt idx="666">
                  <c:v>-1590.5673268985465</c:v>
                </c:pt>
                <c:pt idx="667">
                  <c:v>-1868.1292051892979</c:v>
                </c:pt>
                <c:pt idx="668">
                  <c:v>-2281.997260586023</c:v>
                </c:pt>
                <c:pt idx="669">
                  <c:v>-1870.5852567850761</c:v>
                </c:pt>
                <c:pt idx="670">
                  <c:v>-1404.3750533016537</c:v>
                </c:pt>
                <c:pt idx="671">
                  <c:v>-1536.1599170688332</c:v>
                </c:pt>
                <c:pt idx="672">
                  <c:v>-1389.778628515548</c:v>
                </c:pt>
                <c:pt idx="673">
                  <c:v>-1216.6969204377574</c:v>
                </c:pt>
                <c:pt idx="674">
                  <c:v>-1272.8041015982526</c:v>
                </c:pt>
                <c:pt idx="675">
                  <c:v>-1575.9054851146266</c:v>
                </c:pt>
                <c:pt idx="676">
                  <c:v>-1612.6057450618264</c:v>
                </c:pt>
                <c:pt idx="677">
                  <c:v>-2128.5397852249571</c:v>
                </c:pt>
                <c:pt idx="678">
                  <c:v>13308.016710674112</c:v>
                </c:pt>
                <c:pt idx="679">
                  <c:v>-1294.8914263170354</c:v>
                </c:pt>
                <c:pt idx="680">
                  <c:v>22026.920907323958</c:v>
                </c:pt>
                <c:pt idx="681">
                  <c:v>-1566.7348587354891</c:v>
                </c:pt>
                <c:pt idx="682">
                  <c:v>14299.769927345606</c:v>
                </c:pt>
                <c:pt idx="683">
                  <c:v>-1917.8557022414179</c:v>
                </c:pt>
                <c:pt idx="684">
                  <c:v>-1532.5064754612376</c:v>
                </c:pt>
                <c:pt idx="685">
                  <c:v>20552.021969677182</c:v>
                </c:pt>
                <c:pt idx="686">
                  <c:v>-1206.2047618745637</c:v>
                </c:pt>
                <c:pt idx="687">
                  <c:v>-1967.7269609279065</c:v>
                </c:pt>
                <c:pt idx="688">
                  <c:v>-1724.1521093708689</c:v>
                </c:pt>
                <c:pt idx="689">
                  <c:v>-1494.0277818395134</c:v>
                </c:pt>
                <c:pt idx="690">
                  <c:v>-1380.1946779272976</c:v>
                </c:pt>
                <c:pt idx="691">
                  <c:v>-1172.1149735979106</c:v>
                </c:pt>
                <c:pt idx="692">
                  <c:v>-1381.6925408024463</c:v>
                </c:pt>
                <c:pt idx="693">
                  <c:v>-1642.6104617934816</c:v>
                </c:pt>
                <c:pt idx="694">
                  <c:v>-1452.1051776980548</c:v>
                </c:pt>
                <c:pt idx="695">
                  <c:v>16035.584233697969</c:v>
                </c:pt>
                <c:pt idx="696">
                  <c:v>-1351.419236900977</c:v>
                </c:pt>
                <c:pt idx="697">
                  <c:v>-1198.0411780817694</c:v>
                </c:pt>
                <c:pt idx="698">
                  <c:v>-1256.6855210669601</c:v>
                </c:pt>
                <c:pt idx="699">
                  <c:v>-1954.9816323988689</c:v>
                </c:pt>
                <c:pt idx="700">
                  <c:v>-1723.9269751135907</c:v>
                </c:pt>
                <c:pt idx="701">
                  <c:v>-1489.0429727469118</c:v>
                </c:pt>
                <c:pt idx="702">
                  <c:v>848.44442986329523</c:v>
                </c:pt>
                <c:pt idx="703">
                  <c:v>5270.5972912218749</c:v>
                </c:pt>
                <c:pt idx="704">
                  <c:v>5564.7648617606828</c:v>
                </c:pt>
                <c:pt idx="705">
                  <c:v>-2944.3624879777162</c:v>
                </c:pt>
                <c:pt idx="706">
                  <c:v>-342.81315768708009</c:v>
                </c:pt>
                <c:pt idx="707">
                  <c:v>4689.6814697116715</c:v>
                </c:pt>
                <c:pt idx="708">
                  <c:v>3134.1194013712156</c:v>
                </c:pt>
                <c:pt idx="709">
                  <c:v>3045.3693788061501</c:v>
                </c:pt>
                <c:pt idx="710">
                  <c:v>-8396.6293582693761</c:v>
                </c:pt>
                <c:pt idx="711">
                  <c:v>698.56607634950342</c:v>
                </c:pt>
                <c:pt idx="712">
                  <c:v>4147.7360097973979</c:v>
                </c:pt>
                <c:pt idx="713">
                  <c:v>-3659.6960073483497</c:v>
                </c:pt>
                <c:pt idx="714">
                  <c:v>-672.55075655041583</c:v>
                </c:pt>
                <c:pt idx="715">
                  <c:v>-3333.1890125366554</c:v>
                </c:pt>
                <c:pt idx="716">
                  <c:v>-3056.8170563961648</c:v>
                </c:pt>
                <c:pt idx="717">
                  <c:v>-656.50998703953519</c:v>
                </c:pt>
                <c:pt idx="718">
                  <c:v>4258.9090551123372</c:v>
                </c:pt>
                <c:pt idx="719">
                  <c:v>1949.3481850873213</c:v>
                </c:pt>
                <c:pt idx="720">
                  <c:v>8281.6545443167488</c:v>
                </c:pt>
                <c:pt idx="721">
                  <c:v>5528.4477750070728</c:v>
                </c:pt>
                <c:pt idx="722">
                  <c:v>-1542.7795951091757</c:v>
                </c:pt>
                <c:pt idx="723">
                  <c:v>-5535.8850850720919</c:v>
                </c:pt>
                <c:pt idx="724">
                  <c:v>7075.5077024965722</c:v>
                </c:pt>
                <c:pt idx="725">
                  <c:v>3833.401647208284</c:v>
                </c:pt>
                <c:pt idx="726">
                  <c:v>-4559.3357383854891</c:v>
                </c:pt>
                <c:pt idx="727">
                  <c:v>3825.4522962130213</c:v>
                </c:pt>
                <c:pt idx="728">
                  <c:v>176.94169674486329</c:v>
                </c:pt>
                <c:pt idx="729">
                  <c:v>-5596.8252465937403</c:v>
                </c:pt>
                <c:pt idx="730">
                  <c:v>-2535.3984877182156</c:v>
                </c:pt>
                <c:pt idx="731">
                  <c:v>1999.0521971167473</c:v>
                </c:pt>
                <c:pt idx="732">
                  <c:v>-8348.0796668497787</c:v>
                </c:pt>
                <c:pt idx="733">
                  <c:v>-6782.5699150962064</c:v>
                </c:pt>
                <c:pt idx="734">
                  <c:v>6542.6462899481412</c:v>
                </c:pt>
                <c:pt idx="735">
                  <c:v>-5326.8409724085068</c:v>
                </c:pt>
                <c:pt idx="736">
                  <c:v>-5103.9764211482761</c:v>
                </c:pt>
                <c:pt idx="737">
                  <c:v>2526.6133761955571</c:v>
                </c:pt>
                <c:pt idx="738">
                  <c:v>1288.0675216450982</c:v>
                </c:pt>
                <c:pt idx="739">
                  <c:v>-3031.4991295560467</c:v>
                </c:pt>
                <c:pt idx="740">
                  <c:v>2732.8543856911856</c:v>
                </c:pt>
                <c:pt idx="741">
                  <c:v>3052.7967400969901</c:v>
                </c:pt>
                <c:pt idx="742">
                  <c:v>5516.8717558786884</c:v>
                </c:pt>
                <c:pt idx="743">
                  <c:v>-2071.4896770408595</c:v>
                </c:pt>
                <c:pt idx="744">
                  <c:v>5844.6079762192821</c:v>
                </c:pt>
                <c:pt idx="745">
                  <c:v>-601.1070901869316</c:v>
                </c:pt>
                <c:pt idx="746">
                  <c:v>-7821.2070483395764</c:v>
                </c:pt>
                <c:pt idx="747">
                  <c:v>-3883.345165832161</c:v>
                </c:pt>
                <c:pt idx="748">
                  <c:v>-6176.8619173132465</c:v>
                </c:pt>
                <c:pt idx="749">
                  <c:v>5774.3970824573116</c:v>
                </c:pt>
                <c:pt idx="750">
                  <c:v>-7678.3489098067657</c:v>
                </c:pt>
                <c:pt idx="751">
                  <c:v>-1160.5025383027896</c:v>
                </c:pt>
                <c:pt idx="752">
                  <c:v>-3724.5158743654247</c:v>
                </c:pt>
                <c:pt idx="753">
                  <c:v>-23.876106127841922</c:v>
                </c:pt>
                <c:pt idx="754">
                  <c:v>4563.9121067910819</c:v>
                </c:pt>
                <c:pt idx="755">
                  <c:v>1010.8300675588398</c:v>
                </c:pt>
                <c:pt idx="756">
                  <c:v>-5610.7852100355958</c:v>
                </c:pt>
                <c:pt idx="757">
                  <c:v>5946.6720155556468</c:v>
                </c:pt>
                <c:pt idx="758">
                  <c:v>-1485.4649648032255</c:v>
                </c:pt>
                <c:pt idx="759">
                  <c:v>-1554.9237900885819</c:v>
                </c:pt>
                <c:pt idx="760">
                  <c:v>13710.138137218277</c:v>
                </c:pt>
                <c:pt idx="761">
                  <c:v>-1652.9657196268527</c:v>
                </c:pt>
                <c:pt idx="762">
                  <c:v>7618.6125409773758</c:v>
                </c:pt>
                <c:pt idx="763">
                  <c:v>-1555.8484758825871</c:v>
                </c:pt>
                <c:pt idx="764">
                  <c:v>-1402.6784115864739</c:v>
                </c:pt>
                <c:pt idx="765">
                  <c:v>-1459.9825413429899</c:v>
                </c:pt>
                <c:pt idx="766">
                  <c:v>-1495.2290463927948</c:v>
                </c:pt>
                <c:pt idx="767">
                  <c:v>-1768.5175162983669</c:v>
                </c:pt>
                <c:pt idx="768">
                  <c:v>-1456.89783569881</c:v>
                </c:pt>
                <c:pt idx="769">
                  <c:v>-1594.7864206363156</c:v>
                </c:pt>
                <c:pt idx="770">
                  <c:v>-1343.76616372428</c:v>
                </c:pt>
                <c:pt idx="771">
                  <c:v>-1376.350639166877</c:v>
                </c:pt>
                <c:pt idx="772">
                  <c:v>-1431.3611964046449</c:v>
                </c:pt>
                <c:pt idx="773">
                  <c:v>-1666.5202515705005</c:v>
                </c:pt>
                <c:pt idx="774">
                  <c:v>-1893.7667305463092</c:v>
                </c:pt>
                <c:pt idx="775">
                  <c:v>-1651.5775730169689</c:v>
                </c:pt>
                <c:pt idx="776">
                  <c:v>-1898.3643524597774</c:v>
                </c:pt>
                <c:pt idx="777">
                  <c:v>-1602.7369590097169</c:v>
                </c:pt>
                <c:pt idx="778">
                  <c:v>-1638.2125021974334</c:v>
                </c:pt>
                <c:pt idx="779">
                  <c:v>-1980.5832713198397</c:v>
                </c:pt>
                <c:pt idx="780">
                  <c:v>-1689.6504252127925</c:v>
                </c:pt>
                <c:pt idx="781">
                  <c:v>-2219.4163780112794</c:v>
                </c:pt>
                <c:pt idx="782">
                  <c:v>-1777.4831164307152</c:v>
                </c:pt>
                <c:pt idx="783">
                  <c:v>-1708.1211040613007</c:v>
                </c:pt>
                <c:pt idx="784">
                  <c:v>-1531.8235096031167</c:v>
                </c:pt>
                <c:pt idx="785">
                  <c:v>-2101.1704172148475</c:v>
                </c:pt>
                <c:pt idx="786">
                  <c:v>-1646.999334839878</c:v>
                </c:pt>
                <c:pt idx="787">
                  <c:v>-1943.9315374142261</c:v>
                </c:pt>
                <c:pt idx="788">
                  <c:v>-2174.9692404276811</c:v>
                </c:pt>
                <c:pt idx="789">
                  <c:v>-2387.2786785617923</c:v>
                </c:pt>
                <c:pt idx="790">
                  <c:v>-1921.2337134515838</c:v>
                </c:pt>
                <c:pt idx="791">
                  <c:v>-1928.2305248529265</c:v>
                </c:pt>
                <c:pt idx="792">
                  <c:v>-1602.7882519674204</c:v>
                </c:pt>
                <c:pt idx="793">
                  <c:v>-1546.9062937499111</c:v>
                </c:pt>
                <c:pt idx="794">
                  <c:v>11818.066392552457</c:v>
                </c:pt>
                <c:pt idx="795">
                  <c:v>-1472.5014855815707</c:v>
                </c:pt>
                <c:pt idx="796">
                  <c:v>-1849.3248476271456</c:v>
                </c:pt>
                <c:pt idx="797">
                  <c:v>-1553.1241370726675</c:v>
                </c:pt>
                <c:pt idx="798">
                  <c:v>-1701.8365000948115</c:v>
                </c:pt>
                <c:pt idx="799">
                  <c:v>-1955.1118292872243</c:v>
                </c:pt>
                <c:pt idx="800">
                  <c:v>-1996.2245829604499</c:v>
                </c:pt>
                <c:pt idx="801">
                  <c:v>-1936.549685612692</c:v>
                </c:pt>
                <c:pt idx="802">
                  <c:v>-1516.5597872374856</c:v>
                </c:pt>
                <c:pt idx="803">
                  <c:v>-1841.1925740846154</c:v>
                </c:pt>
                <c:pt idx="804">
                  <c:v>-1843.9266229507703</c:v>
                </c:pt>
                <c:pt idx="805">
                  <c:v>-1788.3510001697891</c:v>
                </c:pt>
                <c:pt idx="806">
                  <c:v>-1798.442543593846</c:v>
                </c:pt>
                <c:pt idx="807">
                  <c:v>-2120.0723174944978</c:v>
                </c:pt>
                <c:pt idx="808">
                  <c:v>-2140.8133561448522</c:v>
                </c:pt>
                <c:pt idx="809">
                  <c:v>-1774.1333020654165</c:v>
                </c:pt>
                <c:pt idx="810">
                  <c:v>-2144.0168739240689</c:v>
                </c:pt>
                <c:pt idx="811">
                  <c:v>-2196.4175495473473</c:v>
                </c:pt>
                <c:pt idx="812">
                  <c:v>-1544.3236664957267</c:v>
                </c:pt>
                <c:pt idx="813">
                  <c:v>-1751.3635684094938</c:v>
                </c:pt>
                <c:pt idx="814">
                  <c:v>-1467.1904166281602</c:v>
                </c:pt>
                <c:pt idx="815">
                  <c:v>-1796.8448491881818</c:v>
                </c:pt>
                <c:pt idx="816">
                  <c:v>-1658.8508493550944</c:v>
                </c:pt>
                <c:pt idx="817">
                  <c:v>-1593.4126947515597</c:v>
                </c:pt>
                <c:pt idx="818">
                  <c:v>-1576.9824390181257</c:v>
                </c:pt>
                <c:pt idx="819">
                  <c:v>12883.837043630407</c:v>
                </c:pt>
                <c:pt idx="820">
                  <c:v>-1529.344100939692</c:v>
                </c:pt>
                <c:pt idx="821">
                  <c:v>16031.236332410212</c:v>
                </c:pt>
                <c:pt idx="822">
                  <c:v>-1404.7256633964043</c:v>
                </c:pt>
                <c:pt idx="823">
                  <c:v>-1477.9731890778003</c:v>
                </c:pt>
                <c:pt idx="824">
                  <c:v>-1637.337363169594</c:v>
                </c:pt>
                <c:pt idx="825">
                  <c:v>-1730.8631799757586</c:v>
                </c:pt>
                <c:pt idx="826">
                  <c:v>-2321.8702016272628</c:v>
                </c:pt>
                <c:pt idx="827">
                  <c:v>-2059.2288369314829</c:v>
                </c:pt>
                <c:pt idx="828">
                  <c:v>-1679.0467577354348</c:v>
                </c:pt>
                <c:pt idx="829">
                  <c:v>16500.437733979659</c:v>
                </c:pt>
                <c:pt idx="830">
                  <c:v>-1684.7664433118462</c:v>
                </c:pt>
                <c:pt idx="831">
                  <c:v>-4078.4767604230365</c:v>
                </c:pt>
                <c:pt idx="832">
                  <c:v>-1894.8826385717148</c:v>
                </c:pt>
                <c:pt idx="833">
                  <c:v>2836.9672176176318</c:v>
                </c:pt>
                <c:pt idx="834">
                  <c:v>-1559.2849933994348</c:v>
                </c:pt>
                <c:pt idx="835">
                  <c:v>-2311.13557367045</c:v>
                </c:pt>
                <c:pt idx="836">
                  <c:v>9831.1185848706846</c:v>
                </c:pt>
                <c:pt idx="837">
                  <c:v>-1694.1942772948187</c:v>
                </c:pt>
                <c:pt idx="838">
                  <c:v>-1881.0811671753572</c:v>
                </c:pt>
                <c:pt idx="839">
                  <c:v>-1608.8394201238962</c:v>
                </c:pt>
                <c:pt idx="840">
                  <c:v>-1690.0247109659558</c:v>
                </c:pt>
                <c:pt idx="841">
                  <c:v>-1775.0626434652713</c:v>
                </c:pt>
                <c:pt idx="842">
                  <c:v>-2614.2035108453038</c:v>
                </c:pt>
                <c:pt idx="843">
                  <c:v>19381.040352097258</c:v>
                </c:pt>
                <c:pt idx="844">
                  <c:v>-1768.4955948231654</c:v>
                </c:pt>
                <c:pt idx="845">
                  <c:v>-2683.8654829379902</c:v>
                </c:pt>
                <c:pt idx="846">
                  <c:v>-2220.9886759325527</c:v>
                </c:pt>
                <c:pt idx="847">
                  <c:v>-1792.8004129616147</c:v>
                </c:pt>
                <c:pt idx="848">
                  <c:v>-1653.0945053243322</c:v>
                </c:pt>
                <c:pt idx="849">
                  <c:v>3735.2893133298221</c:v>
                </c:pt>
                <c:pt idx="850">
                  <c:v>-6324.7787173330653</c:v>
                </c:pt>
                <c:pt idx="851">
                  <c:v>10176.117516652379</c:v>
                </c:pt>
                <c:pt idx="852">
                  <c:v>-1511.4427869478377</c:v>
                </c:pt>
                <c:pt idx="853">
                  <c:v>-923.2924966109158</c:v>
                </c:pt>
                <c:pt idx="854">
                  <c:v>-495.41299680382508</c:v>
                </c:pt>
                <c:pt idx="855">
                  <c:v>13947.175319909549</c:v>
                </c:pt>
                <c:pt idx="856">
                  <c:v>-1878.1701300008681</c:v>
                </c:pt>
                <c:pt idx="857">
                  <c:v>-694.14717431275858</c:v>
                </c:pt>
                <c:pt idx="858">
                  <c:v>-1363.3651750258905</c:v>
                </c:pt>
                <c:pt idx="859">
                  <c:v>-1480.9337848622099</c:v>
                </c:pt>
                <c:pt idx="860">
                  <c:v>19919.340843948492</c:v>
                </c:pt>
                <c:pt idx="861">
                  <c:v>-1220.8145680684647</c:v>
                </c:pt>
                <c:pt idx="862">
                  <c:v>-2025.8160683082988</c:v>
                </c:pt>
                <c:pt idx="863">
                  <c:v>-2168.115612338725</c:v>
                </c:pt>
                <c:pt idx="864">
                  <c:v>-1334.120059863656</c:v>
                </c:pt>
                <c:pt idx="865">
                  <c:v>59.05086758302059</c:v>
                </c:pt>
                <c:pt idx="866">
                  <c:v>-1480.3397193312258</c:v>
                </c:pt>
                <c:pt idx="867">
                  <c:v>-1645.5017075500436</c:v>
                </c:pt>
                <c:pt idx="868">
                  <c:v>-2720.5291768741263</c:v>
                </c:pt>
                <c:pt idx="869">
                  <c:v>2771.6218583865593</c:v>
                </c:pt>
                <c:pt idx="870">
                  <c:v>-1712.9084294583304</c:v>
                </c:pt>
                <c:pt idx="871">
                  <c:v>-1086.8719994270814</c:v>
                </c:pt>
                <c:pt idx="872">
                  <c:v>-1158.8907829938653</c:v>
                </c:pt>
                <c:pt idx="873">
                  <c:v>-1267.833835161885</c:v>
                </c:pt>
                <c:pt idx="874">
                  <c:v>-3406.6803157611612</c:v>
                </c:pt>
                <c:pt idx="875">
                  <c:v>-1704.754880544624</c:v>
                </c:pt>
                <c:pt idx="876">
                  <c:v>-1219.1244074986171</c:v>
                </c:pt>
                <c:pt idx="877">
                  <c:v>-1234.2911116985397</c:v>
                </c:pt>
                <c:pt idx="878">
                  <c:v>1571.4516048733676</c:v>
                </c:pt>
                <c:pt idx="879">
                  <c:v>-1920.3236987815008</c:v>
                </c:pt>
                <c:pt idx="880">
                  <c:v>-1533.8995819798602</c:v>
                </c:pt>
                <c:pt idx="881">
                  <c:v>-1299.8720579391988</c:v>
                </c:pt>
                <c:pt idx="882">
                  <c:v>17066.767246625201</c:v>
                </c:pt>
                <c:pt idx="883">
                  <c:v>-1540.0642662936671</c:v>
                </c:pt>
                <c:pt idx="884">
                  <c:v>-1645.8955993709296</c:v>
                </c:pt>
                <c:pt idx="885">
                  <c:v>-1479.36999536447</c:v>
                </c:pt>
                <c:pt idx="886">
                  <c:v>-1223.7957545158624</c:v>
                </c:pt>
                <c:pt idx="887">
                  <c:v>-664.73161101279402</c:v>
                </c:pt>
                <c:pt idx="888">
                  <c:v>-1400.9890228593013</c:v>
                </c:pt>
                <c:pt idx="889">
                  <c:v>-1420.1574978469125</c:v>
                </c:pt>
                <c:pt idx="890">
                  <c:v>11899.600498701553</c:v>
                </c:pt>
                <c:pt idx="891">
                  <c:v>-2201.2987103998721</c:v>
                </c:pt>
                <c:pt idx="892">
                  <c:v>-1131.6108878472423</c:v>
                </c:pt>
                <c:pt idx="893">
                  <c:v>-409.86232222950821</c:v>
                </c:pt>
                <c:pt idx="894">
                  <c:v>-2036.6236957021401</c:v>
                </c:pt>
                <c:pt idx="895">
                  <c:v>-1210.3716650364604</c:v>
                </c:pt>
                <c:pt idx="896">
                  <c:v>-1721.0577639402745</c:v>
                </c:pt>
                <c:pt idx="897">
                  <c:v>-1736.5491504450001</c:v>
                </c:pt>
                <c:pt idx="898">
                  <c:v>-2015.2487914865469</c:v>
                </c:pt>
                <c:pt idx="899">
                  <c:v>8966.7462472985262</c:v>
                </c:pt>
                <c:pt idx="900">
                  <c:v>-1461.1398728365275</c:v>
                </c:pt>
                <c:pt idx="901">
                  <c:v>-1254.662543051556</c:v>
                </c:pt>
                <c:pt idx="902">
                  <c:v>16472.886445255892</c:v>
                </c:pt>
                <c:pt idx="903">
                  <c:v>-1243.6731710736094</c:v>
                </c:pt>
                <c:pt idx="904">
                  <c:v>-1307.497097193942</c:v>
                </c:pt>
                <c:pt idx="905">
                  <c:v>-1337.6637324864241</c:v>
                </c:pt>
                <c:pt idx="906">
                  <c:v>-106.52817836742543</c:v>
                </c:pt>
                <c:pt idx="907">
                  <c:v>-2198.6814128716615</c:v>
                </c:pt>
                <c:pt idx="908">
                  <c:v>-1108.9630843276773</c:v>
                </c:pt>
                <c:pt idx="909">
                  <c:v>-1721.2524898383181</c:v>
                </c:pt>
                <c:pt idx="910">
                  <c:v>-2016.7386664554278</c:v>
                </c:pt>
                <c:pt idx="911">
                  <c:v>-1439.1871959352875</c:v>
                </c:pt>
                <c:pt idx="912">
                  <c:v>-2399.4187292783972</c:v>
                </c:pt>
                <c:pt idx="913">
                  <c:v>-2012.2866325711893</c:v>
                </c:pt>
                <c:pt idx="914">
                  <c:v>-1426.4494897224095</c:v>
                </c:pt>
                <c:pt idx="915">
                  <c:v>-1125.6019475652229</c:v>
                </c:pt>
                <c:pt idx="916">
                  <c:v>-1884.6926624742709</c:v>
                </c:pt>
                <c:pt idx="917">
                  <c:v>-1627.2302280127451</c:v>
                </c:pt>
                <c:pt idx="918">
                  <c:v>-1911.824267927117</c:v>
                </c:pt>
                <c:pt idx="919">
                  <c:v>-2358.416395646309</c:v>
                </c:pt>
                <c:pt idx="920">
                  <c:v>-1765.7334082394818</c:v>
                </c:pt>
                <c:pt idx="921">
                  <c:v>1612.0764109615011</c:v>
                </c:pt>
                <c:pt idx="922">
                  <c:v>-1789.9561871684386</c:v>
                </c:pt>
                <c:pt idx="923">
                  <c:v>-1297.0681102322706</c:v>
                </c:pt>
                <c:pt idx="924">
                  <c:v>-1918.0276086089543</c:v>
                </c:pt>
                <c:pt idx="925">
                  <c:v>-2629.008992793435</c:v>
                </c:pt>
                <c:pt idx="926">
                  <c:v>-2020.7316278386415</c:v>
                </c:pt>
                <c:pt idx="927">
                  <c:v>-924.36760947525545</c:v>
                </c:pt>
                <c:pt idx="928">
                  <c:v>-1536.8089047022404</c:v>
                </c:pt>
                <c:pt idx="929">
                  <c:v>17366.473931808097</c:v>
                </c:pt>
                <c:pt idx="930">
                  <c:v>2302.9049128961269</c:v>
                </c:pt>
                <c:pt idx="931">
                  <c:v>-1393.8418061085699</c:v>
                </c:pt>
                <c:pt idx="932">
                  <c:v>-1448.179625347595</c:v>
                </c:pt>
                <c:pt idx="933">
                  <c:v>-1539.1391006819408</c:v>
                </c:pt>
                <c:pt idx="934">
                  <c:v>-1386.3138023966458</c:v>
                </c:pt>
                <c:pt idx="935">
                  <c:v>-1154.5792757087302</c:v>
                </c:pt>
                <c:pt idx="936">
                  <c:v>-1202.9084494301405</c:v>
                </c:pt>
                <c:pt idx="937">
                  <c:v>-1702.1861013594162</c:v>
                </c:pt>
                <c:pt idx="938">
                  <c:v>-1687.21749303457</c:v>
                </c:pt>
                <c:pt idx="939">
                  <c:v>-2038.1614372726344</c:v>
                </c:pt>
                <c:pt idx="940">
                  <c:v>8816.4787313259767</c:v>
                </c:pt>
                <c:pt idx="941">
                  <c:v>-1526.2064181933183</c:v>
                </c:pt>
                <c:pt idx="942">
                  <c:v>-1717.2595284551062</c:v>
                </c:pt>
                <c:pt idx="943">
                  <c:v>4681.9791013326576</c:v>
                </c:pt>
                <c:pt idx="944">
                  <c:v>-1349.1700480015925</c:v>
                </c:pt>
                <c:pt idx="945">
                  <c:v>-1577.6682514030808</c:v>
                </c:pt>
                <c:pt idx="946">
                  <c:v>-1910.6531778771987</c:v>
                </c:pt>
                <c:pt idx="947">
                  <c:v>-1456.0763790842509</c:v>
                </c:pt>
                <c:pt idx="948">
                  <c:v>-2817.8519095170159</c:v>
                </c:pt>
                <c:pt idx="949">
                  <c:v>-1879.0594508428258</c:v>
                </c:pt>
                <c:pt idx="950">
                  <c:v>16167.519670321337</c:v>
                </c:pt>
                <c:pt idx="951">
                  <c:v>-1102.5015770437603</c:v>
                </c:pt>
                <c:pt idx="952">
                  <c:v>-2365.2480306051075</c:v>
                </c:pt>
                <c:pt idx="953">
                  <c:v>-1705.8665751756962</c:v>
                </c:pt>
                <c:pt idx="954">
                  <c:v>-978.3082677581051</c:v>
                </c:pt>
                <c:pt idx="955">
                  <c:v>21428.410624862176</c:v>
                </c:pt>
                <c:pt idx="956">
                  <c:v>-1918.9885961945292</c:v>
                </c:pt>
                <c:pt idx="957">
                  <c:v>-1363.4724704907189</c:v>
                </c:pt>
                <c:pt idx="958">
                  <c:v>-1012.9389061056172</c:v>
                </c:pt>
                <c:pt idx="959">
                  <c:v>-672.1871612981522</c:v>
                </c:pt>
                <c:pt idx="960">
                  <c:v>-1047.1733609584098</c:v>
                </c:pt>
                <c:pt idx="961">
                  <c:v>1776.4361559644822</c:v>
                </c:pt>
                <c:pt idx="962">
                  <c:v>-796.77392518749002</c:v>
                </c:pt>
                <c:pt idx="963">
                  <c:v>-1244.0658983318367</c:v>
                </c:pt>
                <c:pt idx="964">
                  <c:v>16525.069195629174</c:v>
                </c:pt>
                <c:pt idx="965">
                  <c:v>8584.9932079936043</c:v>
                </c:pt>
                <c:pt idx="966">
                  <c:v>-1303.7007182327652</c:v>
                </c:pt>
                <c:pt idx="967">
                  <c:v>-1143.5353037706891</c:v>
                </c:pt>
                <c:pt idx="968">
                  <c:v>16820.080517549359</c:v>
                </c:pt>
                <c:pt idx="969">
                  <c:v>-1724.8783469795926</c:v>
                </c:pt>
                <c:pt idx="970">
                  <c:v>-1797.5835101521716</c:v>
                </c:pt>
                <c:pt idx="971">
                  <c:v>-1124.666694626284</c:v>
                </c:pt>
                <c:pt idx="972">
                  <c:v>2049.3559359925348</c:v>
                </c:pt>
                <c:pt idx="973">
                  <c:v>3265.6564177726887</c:v>
                </c:pt>
                <c:pt idx="974">
                  <c:v>-1884.8235532486201</c:v>
                </c:pt>
                <c:pt idx="975">
                  <c:v>-1740.0971208603751</c:v>
                </c:pt>
                <c:pt idx="976">
                  <c:v>-1422.8730570569969</c:v>
                </c:pt>
                <c:pt idx="977">
                  <c:v>-1326.1663933008131</c:v>
                </c:pt>
                <c:pt idx="978">
                  <c:v>-916.34678033390355</c:v>
                </c:pt>
                <c:pt idx="979">
                  <c:v>-1403.3730751174608</c:v>
                </c:pt>
                <c:pt idx="980">
                  <c:v>-1878.4348150354781</c:v>
                </c:pt>
                <c:pt idx="981">
                  <c:v>-1260.2213554560531</c:v>
                </c:pt>
                <c:pt idx="982">
                  <c:v>318.08167394128941</c:v>
                </c:pt>
                <c:pt idx="983">
                  <c:v>-1323.7188121323779</c:v>
                </c:pt>
                <c:pt idx="984">
                  <c:v>-1660.6278186511954</c:v>
                </c:pt>
                <c:pt idx="985">
                  <c:v>-981.90680197777147</c:v>
                </c:pt>
                <c:pt idx="986">
                  <c:v>-1071.6634296888024</c:v>
                </c:pt>
                <c:pt idx="987">
                  <c:v>-1015.0179414008476</c:v>
                </c:pt>
                <c:pt idx="988">
                  <c:v>-1198.5674774198492</c:v>
                </c:pt>
                <c:pt idx="989">
                  <c:v>-1441.7187677712063</c:v>
                </c:pt>
                <c:pt idx="990">
                  <c:v>-1124.1320381086371</c:v>
                </c:pt>
                <c:pt idx="991">
                  <c:v>-1806.6661874272099</c:v>
                </c:pt>
                <c:pt idx="992">
                  <c:v>-1329.807250450305</c:v>
                </c:pt>
                <c:pt idx="993">
                  <c:v>-1447.752933959011</c:v>
                </c:pt>
                <c:pt idx="994">
                  <c:v>-992.79707616529868</c:v>
                </c:pt>
                <c:pt idx="995">
                  <c:v>-1326.4447566539141</c:v>
                </c:pt>
                <c:pt idx="996">
                  <c:v>-1070.7713320329058</c:v>
                </c:pt>
                <c:pt idx="997">
                  <c:v>-1286.8243321893528</c:v>
                </c:pt>
                <c:pt idx="998">
                  <c:v>-1331.592149454113</c:v>
                </c:pt>
                <c:pt idx="999">
                  <c:v>-1424.7890928125887</c:v>
                </c:pt>
                <c:pt idx="1000">
                  <c:v>-1888.4637434234414</c:v>
                </c:pt>
                <c:pt idx="1001">
                  <c:v>-1431.3655454762543</c:v>
                </c:pt>
                <c:pt idx="1002">
                  <c:v>-1188.8125105036979</c:v>
                </c:pt>
                <c:pt idx="1003">
                  <c:v>-1579.4519246422624</c:v>
                </c:pt>
                <c:pt idx="1004">
                  <c:v>-1268.1767992319092</c:v>
                </c:pt>
                <c:pt idx="1005">
                  <c:v>-1881.6288340560732</c:v>
                </c:pt>
                <c:pt idx="1006">
                  <c:v>-1572.4415566850294</c:v>
                </c:pt>
                <c:pt idx="1007">
                  <c:v>-1613.9235299362554</c:v>
                </c:pt>
                <c:pt idx="1008">
                  <c:v>-1910.4665496115899</c:v>
                </c:pt>
                <c:pt idx="1009">
                  <c:v>-1489.5466512266285</c:v>
                </c:pt>
                <c:pt idx="1010">
                  <c:v>-1570.9274906527753</c:v>
                </c:pt>
                <c:pt idx="1011">
                  <c:v>-1426.4900092690968</c:v>
                </c:pt>
                <c:pt idx="1012">
                  <c:v>-2257.2355197730576</c:v>
                </c:pt>
                <c:pt idx="1013">
                  <c:v>-922.33510009326164</c:v>
                </c:pt>
                <c:pt idx="1014">
                  <c:v>-1431.9764233023727</c:v>
                </c:pt>
                <c:pt idx="1015">
                  <c:v>-1628.4024590328108</c:v>
                </c:pt>
                <c:pt idx="1016">
                  <c:v>-1455.3149968859479</c:v>
                </c:pt>
                <c:pt idx="1017">
                  <c:v>-1470.2851770429825</c:v>
                </c:pt>
                <c:pt idx="1018">
                  <c:v>1159.4484675287149</c:v>
                </c:pt>
                <c:pt idx="1019">
                  <c:v>-1068.1582771176945</c:v>
                </c:pt>
                <c:pt idx="1020">
                  <c:v>18133.979461920684</c:v>
                </c:pt>
                <c:pt idx="1021">
                  <c:v>-1879.2334073121212</c:v>
                </c:pt>
                <c:pt idx="1022">
                  <c:v>-1008.4166721086258</c:v>
                </c:pt>
                <c:pt idx="1023">
                  <c:v>-1730.4684929160926</c:v>
                </c:pt>
                <c:pt idx="1024">
                  <c:v>-1451.9038176462991</c:v>
                </c:pt>
                <c:pt idx="1025">
                  <c:v>-1362.5505345497295</c:v>
                </c:pt>
                <c:pt idx="1026">
                  <c:v>-1252.2713137374703</c:v>
                </c:pt>
                <c:pt idx="1027">
                  <c:v>-1865.657338609195</c:v>
                </c:pt>
                <c:pt idx="1028">
                  <c:v>6394.0618480294179</c:v>
                </c:pt>
                <c:pt idx="1029">
                  <c:v>-1053.5916429673653</c:v>
                </c:pt>
                <c:pt idx="1030">
                  <c:v>-1785.6046260025323</c:v>
                </c:pt>
                <c:pt idx="1031">
                  <c:v>-1597.9129987176457</c:v>
                </c:pt>
                <c:pt idx="1032">
                  <c:v>-1633.1090636506206</c:v>
                </c:pt>
                <c:pt idx="1033">
                  <c:v>-1038.729672790012</c:v>
                </c:pt>
                <c:pt idx="1034">
                  <c:v>-171.22999201998391</c:v>
                </c:pt>
                <c:pt idx="1035">
                  <c:v>-1570.8313252852658</c:v>
                </c:pt>
                <c:pt idx="1036">
                  <c:v>-52.832807778670031</c:v>
                </c:pt>
                <c:pt idx="1037">
                  <c:v>-1468.7162866282513</c:v>
                </c:pt>
                <c:pt idx="1038">
                  <c:v>-1411.0329081890459</c:v>
                </c:pt>
                <c:pt idx="1039">
                  <c:v>21233.857818948105</c:v>
                </c:pt>
                <c:pt idx="1040">
                  <c:v>-1819.3389865639163</c:v>
                </c:pt>
                <c:pt idx="1041">
                  <c:v>-1136.3407967111161</c:v>
                </c:pt>
                <c:pt idx="1042">
                  <c:v>-1445.1788300535179</c:v>
                </c:pt>
                <c:pt idx="1043">
                  <c:v>4047.9863877642347</c:v>
                </c:pt>
                <c:pt idx="1044">
                  <c:v>3506.9787131591293</c:v>
                </c:pt>
                <c:pt idx="1045">
                  <c:v>-1388.8524403636652</c:v>
                </c:pt>
                <c:pt idx="1046">
                  <c:v>4244.2453954692464</c:v>
                </c:pt>
                <c:pt idx="1047">
                  <c:v>-1525.0086003436722</c:v>
                </c:pt>
                <c:pt idx="1048">
                  <c:v>-1184.4684456438335</c:v>
                </c:pt>
                <c:pt idx="1049">
                  <c:v>-1838.2162651186436</c:v>
                </c:pt>
                <c:pt idx="1050">
                  <c:v>-1148.7924066472951</c:v>
                </c:pt>
                <c:pt idx="1051">
                  <c:v>-1168.1074778100447</c:v>
                </c:pt>
                <c:pt idx="1052">
                  <c:v>-1685.469338523817</c:v>
                </c:pt>
                <c:pt idx="1053">
                  <c:v>-1682.8173029205109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221-4E2F-B20C-F6349A3045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35698704"/>
        <c:axId val="1750716288"/>
      </c:scatterChart>
      <c:valAx>
        <c:axId val="15356987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region_southeast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50716288"/>
        <c:crosses val="autoZero"/>
        <c:crossBetween val="midCat"/>
      </c:valAx>
      <c:valAx>
        <c:axId val="1750716288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Residuals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356987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region_southwest  Residual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8100">
              <a:noFill/>
            </a:ln>
          </c:spPr>
          <c:xVal>
            <c:numRef>
              <c:f>Model!$J$2:$J$1055</c:f>
              <c:numCache>
                <c:formatCode>General</c:formatCode>
                <c:ptCount val="1054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1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1</c:v>
                </c:pt>
                <c:pt idx="23">
                  <c:v>1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1</c:v>
                </c:pt>
                <c:pt idx="28">
                  <c:v>1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1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1</c:v>
                </c:pt>
                <c:pt idx="51">
                  <c:v>0</c:v>
                </c:pt>
                <c:pt idx="52">
                  <c:v>0</c:v>
                </c:pt>
                <c:pt idx="53">
                  <c:v>1</c:v>
                </c:pt>
                <c:pt idx="54">
                  <c:v>0</c:v>
                </c:pt>
                <c:pt idx="55">
                  <c:v>0</c:v>
                </c:pt>
                <c:pt idx="56">
                  <c:v>1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0</c:v>
                </c:pt>
                <c:pt idx="69">
                  <c:v>0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1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1</c:v>
                </c:pt>
                <c:pt idx="83">
                  <c:v>0</c:v>
                </c:pt>
                <c:pt idx="84">
                  <c:v>0</c:v>
                </c:pt>
                <c:pt idx="85">
                  <c:v>1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1</c:v>
                </c:pt>
                <c:pt idx="90">
                  <c:v>0</c:v>
                </c:pt>
                <c:pt idx="91">
                  <c:v>1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1</c:v>
                </c:pt>
                <c:pt idx="105">
                  <c:v>1</c:v>
                </c:pt>
                <c:pt idx="106">
                  <c:v>0</c:v>
                </c:pt>
                <c:pt idx="107">
                  <c:v>0</c:v>
                </c:pt>
                <c:pt idx="108">
                  <c:v>1</c:v>
                </c:pt>
                <c:pt idx="109">
                  <c:v>0</c:v>
                </c:pt>
                <c:pt idx="110">
                  <c:v>0</c:v>
                </c:pt>
                <c:pt idx="111">
                  <c:v>1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1</c:v>
                </c:pt>
                <c:pt idx="116">
                  <c:v>1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1</c:v>
                </c:pt>
                <c:pt idx="132">
                  <c:v>0</c:v>
                </c:pt>
                <c:pt idx="133">
                  <c:v>1</c:v>
                </c:pt>
                <c:pt idx="134">
                  <c:v>1</c:v>
                </c:pt>
                <c:pt idx="135">
                  <c:v>0</c:v>
                </c:pt>
                <c:pt idx="136">
                  <c:v>0</c:v>
                </c:pt>
                <c:pt idx="137">
                  <c:v>1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1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0</c:v>
                </c:pt>
                <c:pt idx="154">
                  <c:v>1</c:v>
                </c:pt>
                <c:pt idx="155">
                  <c:v>1</c:v>
                </c:pt>
                <c:pt idx="156">
                  <c:v>0</c:v>
                </c:pt>
                <c:pt idx="157">
                  <c:v>1</c:v>
                </c:pt>
                <c:pt idx="158">
                  <c:v>0</c:v>
                </c:pt>
                <c:pt idx="159">
                  <c:v>0</c:v>
                </c:pt>
                <c:pt idx="160">
                  <c:v>1</c:v>
                </c:pt>
                <c:pt idx="161">
                  <c:v>0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0</c:v>
                </c:pt>
                <c:pt idx="166">
                  <c:v>1</c:v>
                </c:pt>
                <c:pt idx="167">
                  <c:v>1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1</c:v>
                </c:pt>
                <c:pt idx="172">
                  <c:v>1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0</c:v>
                </c:pt>
                <c:pt idx="184">
                  <c:v>0</c:v>
                </c:pt>
                <c:pt idx="185">
                  <c:v>1</c:v>
                </c:pt>
                <c:pt idx="186">
                  <c:v>0</c:v>
                </c:pt>
                <c:pt idx="187">
                  <c:v>0</c:v>
                </c:pt>
                <c:pt idx="188">
                  <c:v>1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1</c:v>
                </c:pt>
                <c:pt idx="201">
                  <c:v>0</c:v>
                </c:pt>
                <c:pt idx="202">
                  <c:v>1</c:v>
                </c:pt>
                <c:pt idx="203">
                  <c:v>0</c:v>
                </c:pt>
                <c:pt idx="204">
                  <c:v>1</c:v>
                </c:pt>
                <c:pt idx="205">
                  <c:v>0</c:v>
                </c:pt>
                <c:pt idx="206">
                  <c:v>0</c:v>
                </c:pt>
                <c:pt idx="207">
                  <c:v>1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1</c:v>
                </c:pt>
                <c:pt idx="212">
                  <c:v>0</c:v>
                </c:pt>
                <c:pt idx="213">
                  <c:v>1</c:v>
                </c:pt>
                <c:pt idx="214">
                  <c:v>1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1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1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0</c:v>
                </c:pt>
                <c:pt idx="318">
                  <c:v>0</c:v>
                </c:pt>
                <c:pt idx="319">
                  <c:v>1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1</c:v>
                </c:pt>
                <c:pt idx="324">
                  <c:v>0</c:v>
                </c:pt>
                <c:pt idx="325">
                  <c:v>1</c:v>
                </c:pt>
                <c:pt idx="326">
                  <c:v>0</c:v>
                </c:pt>
                <c:pt idx="327">
                  <c:v>0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1</c:v>
                </c:pt>
                <c:pt idx="336">
                  <c:v>1</c:v>
                </c:pt>
                <c:pt idx="337">
                  <c:v>0</c:v>
                </c:pt>
                <c:pt idx="338">
                  <c:v>0</c:v>
                </c:pt>
                <c:pt idx="339">
                  <c:v>1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1</c:v>
                </c:pt>
                <c:pt idx="359">
                  <c:v>0</c:v>
                </c:pt>
                <c:pt idx="360">
                  <c:v>1</c:v>
                </c:pt>
                <c:pt idx="361">
                  <c:v>1</c:v>
                </c:pt>
                <c:pt idx="362">
                  <c:v>0</c:v>
                </c:pt>
                <c:pt idx="363">
                  <c:v>0</c:v>
                </c:pt>
                <c:pt idx="364">
                  <c:v>1</c:v>
                </c:pt>
                <c:pt idx="365">
                  <c:v>0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1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1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1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1</c:v>
                </c:pt>
                <c:pt idx="409">
                  <c:v>0</c:v>
                </c:pt>
                <c:pt idx="410">
                  <c:v>0</c:v>
                </c:pt>
                <c:pt idx="411">
                  <c:v>1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1</c:v>
                </c:pt>
                <c:pt idx="457">
                  <c:v>0</c:v>
                </c:pt>
                <c:pt idx="458">
                  <c:v>0</c:v>
                </c:pt>
                <c:pt idx="459">
                  <c:v>1</c:v>
                </c:pt>
                <c:pt idx="460">
                  <c:v>1</c:v>
                </c:pt>
                <c:pt idx="461">
                  <c:v>0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0</c:v>
                </c:pt>
                <c:pt idx="467">
                  <c:v>0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1</c:v>
                </c:pt>
                <c:pt idx="481">
                  <c:v>1</c:v>
                </c:pt>
                <c:pt idx="482">
                  <c:v>0</c:v>
                </c:pt>
                <c:pt idx="483">
                  <c:v>0</c:v>
                </c:pt>
                <c:pt idx="484">
                  <c:v>1</c:v>
                </c:pt>
                <c:pt idx="485">
                  <c:v>0</c:v>
                </c:pt>
                <c:pt idx="486">
                  <c:v>1</c:v>
                </c:pt>
                <c:pt idx="487">
                  <c:v>0</c:v>
                </c:pt>
                <c:pt idx="488">
                  <c:v>0</c:v>
                </c:pt>
                <c:pt idx="489">
                  <c:v>1</c:v>
                </c:pt>
                <c:pt idx="490">
                  <c:v>0</c:v>
                </c:pt>
                <c:pt idx="491">
                  <c:v>0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0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0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0</c:v>
                </c:pt>
                <c:pt idx="511">
                  <c:v>0</c:v>
                </c:pt>
                <c:pt idx="512">
                  <c:v>1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0</c:v>
                </c:pt>
                <c:pt idx="520">
                  <c:v>1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1</c:v>
                </c:pt>
                <c:pt idx="703">
                  <c:v>0</c:v>
                </c:pt>
                <c:pt idx="704">
                  <c:v>1</c:v>
                </c:pt>
                <c:pt idx="705">
                  <c:v>0</c:v>
                </c:pt>
                <c:pt idx="706">
                  <c:v>0</c:v>
                </c:pt>
                <c:pt idx="707">
                  <c:v>1</c:v>
                </c:pt>
                <c:pt idx="708">
                  <c:v>0</c:v>
                </c:pt>
                <c:pt idx="709">
                  <c:v>1</c:v>
                </c:pt>
                <c:pt idx="710">
                  <c:v>0</c:v>
                </c:pt>
                <c:pt idx="711">
                  <c:v>0</c:v>
                </c:pt>
                <c:pt idx="712">
                  <c:v>1</c:v>
                </c:pt>
                <c:pt idx="713">
                  <c:v>0</c:v>
                </c:pt>
                <c:pt idx="714">
                  <c:v>1</c:v>
                </c:pt>
                <c:pt idx="715">
                  <c:v>1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1</c:v>
                </c:pt>
                <c:pt idx="720">
                  <c:v>1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1</c:v>
                </c:pt>
                <c:pt idx="725">
                  <c:v>0</c:v>
                </c:pt>
                <c:pt idx="726">
                  <c:v>1</c:v>
                </c:pt>
                <c:pt idx="727">
                  <c:v>1</c:v>
                </c:pt>
                <c:pt idx="728">
                  <c:v>0</c:v>
                </c:pt>
                <c:pt idx="729">
                  <c:v>0</c:v>
                </c:pt>
                <c:pt idx="730">
                  <c:v>1</c:v>
                </c:pt>
                <c:pt idx="731">
                  <c:v>1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1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1</c:v>
                </c:pt>
                <c:pt idx="747">
                  <c:v>1</c:v>
                </c:pt>
                <c:pt idx="748">
                  <c:v>0</c:v>
                </c:pt>
                <c:pt idx="749">
                  <c:v>0</c:v>
                </c:pt>
                <c:pt idx="750">
                  <c:v>1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1</c:v>
                </c:pt>
                <c:pt idx="778">
                  <c:v>1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1</c:v>
                </c:pt>
                <c:pt idx="784">
                  <c:v>1</c:v>
                </c:pt>
                <c:pt idx="785">
                  <c:v>0</c:v>
                </c:pt>
                <c:pt idx="786">
                  <c:v>1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1</c:v>
                </c:pt>
                <c:pt idx="793">
                  <c:v>0</c:v>
                </c:pt>
                <c:pt idx="794">
                  <c:v>0</c:v>
                </c:pt>
                <c:pt idx="795">
                  <c:v>1</c:v>
                </c:pt>
                <c:pt idx="796">
                  <c:v>0</c:v>
                </c:pt>
                <c:pt idx="797">
                  <c:v>0</c:v>
                </c:pt>
                <c:pt idx="798">
                  <c:v>1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1</c:v>
                </c:pt>
                <c:pt idx="804">
                  <c:v>0</c:v>
                </c:pt>
                <c:pt idx="805">
                  <c:v>1</c:v>
                </c:pt>
                <c:pt idx="806">
                  <c:v>1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1</c:v>
                </c:pt>
                <c:pt idx="814">
                  <c:v>1</c:v>
                </c:pt>
                <c:pt idx="815">
                  <c:v>0</c:v>
                </c:pt>
                <c:pt idx="816">
                  <c:v>0</c:v>
                </c:pt>
                <c:pt idx="817">
                  <c:v>1</c:v>
                </c:pt>
                <c:pt idx="818">
                  <c:v>0</c:v>
                </c:pt>
                <c:pt idx="819">
                  <c:v>0</c:v>
                </c:pt>
                <c:pt idx="820">
                  <c:v>1</c:v>
                </c:pt>
                <c:pt idx="821">
                  <c:v>0</c:v>
                </c:pt>
                <c:pt idx="822">
                  <c:v>1</c:v>
                </c:pt>
                <c:pt idx="823">
                  <c:v>0</c:v>
                </c:pt>
                <c:pt idx="824">
                  <c:v>0</c:v>
                </c:pt>
                <c:pt idx="825">
                  <c:v>1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1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1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1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1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1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1</c:v>
                </c:pt>
                <c:pt idx="877">
                  <c:v>0</c:v>
                </c:pt>
                <c:pt idx="878">
                  <c:v>0</c:v>
                </c:pt>
                <c:pt idx="879">
                  <c:v>1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1</c:v>
                </c:pt>
                <c:pt idx="886">
                  <c:v>0</c:v>
                </c:pt>
                <c:pt idx="887">
                  <c:v>0</c:v>
                </c:pt>
                <c:pt idx="888">
                  <c:v>1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1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1</c:v>
                </c:pt>
                <c:pt idx="902">
                  <c:v>1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1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1</c:v>
                </c:pt>
                <c:pt idx="913">
                  <c:v>0</c:v>
                </c:pt>
                <c:pt idx="914">
                  <c:v>1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1</c:v>
                </c:pt>
                <c:pt idx="921">
                  <c:v>0</c:v>
                </c:pt>
                <c:pt idx="922">
                  <c:v>1</c:v>
                </c:pt>
                <c:pt idx="923">
                  <c:v>1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1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1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1</c:v>
                </c:pt>
                <c:pt idx="972">
                  <c:v>0</c:v>
                </c:pt>
                <c:pt idx="973">
                  <c:v>1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1</c:v>
                </c:pt>
                <c:pt idx="979">
                  <c:v>1</c:v>
                </c:pt>
                <c:pt idx="980">
                  <c:v>0</c:v>
                </c:pt>
                <c:pt idx="981">
                  <c:v>0</c:v>
                </c:pt>
                <c:pt idx="982">
                  <c:v>1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0</c:v>
                </c:pt>
                <c:pt idx="990">
                  <c:v>1</c:v>
                </c:pt>
                <c:pt idx="991">
                  <c:v>0</c:v>
                </c:pt>
                <c:pt idx="992">
                  <c:v>1</c:v>
                </c:pt>
                <c:pt idx="993">
                  <c:v>0</c:v>
                </c:pt>
                <c:pt idx="994">
                  <c:v>0</c:v>
                </c:pt>
                <c:pt idx="995">
                  <c:v>1</c:v>
                </c:pt>
                <c:pt idx="996">
                  <c:v>0</c:v>
                </c:pt>
                <c:pt idx="997">
                  <c:v>0</c:v>
                </c:pt>
                <c:pt idx="998">
                  <c:v>1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1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1</c:v>
                </c:pt>
                <c:pt idx="1013">
                  <c:v>1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1</c:v>
                </c:pt>
                <c:pt idx="1020">
                  <c:v>0</c:v>
                </c:pt>
                <c:pt idx="1021">
                  <c:v>0</c:v>
                </c:pt>
                <c:pt idx="1022">
                  <c:v>1</c:v>
                </c:pt>
                <c:pt idx="1023">
                  <c:v>0</c:v>
                </c:pt>
                <c:pt idx="1024">
                  <c:v>1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1</c:v>
                </c:pt>
                <c:pt idx="1029">
                  <c:v>1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1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1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1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1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</c:numCache>
            </c:numRef>
          </c:xVal>
          <c:yVal>
            <c:numRef>
              <c:f>Model!$O$34:$O$1087</c:f>
              <c:numCache>
                <c:formatCode>General</c:formatCode>
                <c:ptCount val="1054"/>
                <c:pt idx="0">
                  <c:v>-1057.9442558539217</c:v>
                </c:pt>
                <c:pt idx="1">
                  <c:v>-1319.1005010959723</c:v>
                </c:pt>
                <c:pt idx="2">
                  <c:v>-1155.4121695599824</c:v>
                </c:pt>
                <c:pt idx="3">
                  <c:v>-1161.4101398443909</c:v>
                </c:pt>
                <c:pt idx="4">
                  <c:v>-1835.1814061193691</c:v>
                </c:pt>
                <c:pt idx="5">
                  <c:v>-1335.609791938567</c:v>
                </c:pt>
                <c:pt idx="6">
                  <c:v>-2046.1352043450183</c:v>
                </c:pt>
                <c:pt idx="7">
                  <c:v>-1859.7227383538911</c:v>
                </c:pt>
                <c:pt idx="8">
                  <c:v>-2124.3972474560064</c:v>
                </c:pt>
                <c:pt idx="9">
                  <c:v>-1538.4880329033531</c:v>
                </c:pt>
                <c:pt idx="10">
                  <c:v>-1040.244763421023</c:v>
                </c:pt>
                <c:pt idx="11">
                  <c:v>-1247.1001126995147</c:v>
                </c:pt>
                <c:pt idx="12">
                  <c:v>-1683.0885469963187</c:v>
                </c:pt>
                <c:pt idx="13">
                  <c:v>-1138.4527943124021</c:v>
                </c:pt>
                <c:pt idx="14">
                  <c:v>17063.29595458927</c:v>
                </c:pt>
                <c:pt idx="15">
                  <c:v>-975.1185004448962</c:v>
                </c:pt>
                <c:pt idx="16">
                  <c:v>-1019.826738563359</c:v>
                </c:pt>
                <c:pt idx="17">
                  <c:v>-1128.4236060991279</c:v>
                </c:pt>
                <c:pt idx="18">
                  <c:v>-969.15240215997983</c:v>
                </c:pt>
                <c:pt idx="19">
                  <c:v>-1826.0457875996462</c:v>
                </c:pt>
                <c:pt idx="20">
                  <c:v>-1998.5167686857149</c:v>
                </c:pt>
                <c:pt idx="21">
                  <c:v>-1293.183817102838</c:v>
                </c:pt>
                <c:pt idx="22">
                  <c:v>-1442.4507926293845</c:v>
                </c:pt>
                <c:pt idx="23">
                  <c:v>-1501.7260186618814</c:v>
                </c:pt>
                <c:pt idx="24">
                  <c:v>-1176.1641833500671</c:v>
                </c:pt>
                <c:pt idx="25">
                  <c:v>-997.42689384547339</c:v>
                </c:pt>
                <c:pt idx="26">
                  <c:v>-1510.497511737891</c:v>
                </c:pt>
                <c:pt idx="27">
                  <c:v>-1131.2734635943989</c:v>
                </c:pt>
                <c:pt idx="28">
                  <c:v>-1159.7416944811339</c:v>
                </c:pt>
                <c:pt idx="29">
                  <c:v>-1960.5358842993155</c:v>
                </c:pt>
                <c:pt idx="30">
                  <c:v>-957.52423498526514</c:v>
                </c:pt>
                <c:pt idx="31">
                  <c:v>-1081.4468453793834</c:v>
                </c:pt>
                <c:pt idx="32">
                  <c:v>11158.881650884308</c:v>
                </c:pt>
                <c:pt idx="33">
                  <c:v>-1413.4055033671168</c:v>
                </c:pt>
                <c:pt idx="34">
                  <c:v>-1216.2379297066673</c:v>
                </c:pt>
                <c:pt idx="35">
                  <c:v>-1161.5965218216288</c:v>
                </c:pt>
                <c:pt idx="36">
                  <c:v>-1087.4577477406792</c:v>
                </c:pt>
                <c:pt idx="37">
                  <c:v>-1209.3131481272667</c:v>
                </c:pt>
                <c:pt idx="38">
                  <c:v>-1323.7360896342625</c:v>
                </c:pt>
                <c:pt idx="39">
                  <c:v>-1299.6566176608903</c:v>
                </c:pt>
                <c:pt idx="40">
                  <c:v>-1645.3153957913783</c:v>
                </c:pt>
                <c:pt idx="41">
                  <c:v>-973.65678237928296</c:v>
                </c:pt>
                <c:pt idx="42">
                  <c:v>-902.45292025951676</c:v>
                </c:pt>
                <c:pt idx="43">
                  <c:v>-1542.8141204147287</c:v>
                </c:pt>
                <c:pt idx="44">
                  <c:v>-1563.017140677759</c:v>
                </c:pt>
                <c:pt idx="45">
                  <c:v>-1678.2008375227688</c:v>
                </c:pt>
                <c:pt idx="46">
                  <c:v>-1110.6105242773569</c:v>
                </c:pt>
                <c:pt idx="47">
                  <c:v>-1698.867660243719</c:v>
                </c:pt>
                <c:pt idx="48">
                  <c:v>-1285.6784611449857</c:v>
                </c:pt>
                <c:pt idx="49">
                  <c:v>-972.92346115079636</c:v>
                </c:pt>
                <c:pt idx="50">
                  <c:v>15117.144848091008</c:v>
                </c:pt>
                <c:pt idx="51">
                  <c:v>-1764.1066934981664</c:v>
                </c:pt>
                <c:pt idx="52">
                  <c:v>-1772.8311383616801</c:v>
                </c:pt>
                <c:pt idx="53">
                  <c:v>-1234.667487741996</c:v>
                </c:pt>
                <c:pt idx="54">
                  <c:v>6509.2518410709472</c:v>
                </c:pt>
                <c:pt idx="55">
                  <c:v>10990.719038262108</c:v>
                </c:pt>
                <c:pt idx="56">
                  <c:v>16487.676546863924</c:v>
                </c:pt>
                <c:pt idx="57">
                  <c:v>-1240.5186847674195</c:v>
                </c:pt>
                <c:pt idx="58">
                  <c:v>-1260.7551565285009</c:v>
                </c:pt>
                <c:pt idx="59">
                  <c:v>9619.7135163134317</c:v>
                </c:pt>
                <c:pt idx="60">
                  <c:v>-1184.0268584715013</c:v>
                </c:pt>
                <c:pt idx="61">
                  <c:v>13851.108914854787</c:v>
                </c:pt>
                <c:pt idx="62">
                  <c:v>-913.74113144040348</c:v>
                </c:pt>
                <c:pt idx="63">
                  <c:v>-1726.8109485483697</c:v>
                </c:pt>
                <c:pt idx="64">
                  <c:v>3051.4904963557001</c:v>
                </c:pt>
                <c:pt idx="65">
                  <c:v>20388.858771861593</c:v>
                </c:pt>
                <c:pt idx="66">
                  <c:v>-955.63528090486489</c:v>
                </c:pt>
                <c:pt idx="67">
                  <c:v>-1294.3994343106715</c:v>
                </c:pt>
                <c:pt idx="68">
                  <c:v>-1820.5873886942431</c:v>
                </c:pt>
                <c:pt idx="69">
                  <c:v>-1691.8862739091005</c:v>
                </c:pt>
                <c:pt idx="70">
                  <c:v>-1144.9965702247346</c:v>
                </c:pt>
                <c:pt idx="71">
                  <c:v>-1126.5603154812725</c:v>
                </c:pt>
                <c:pt idx="72">
                  <c:v>8846.7059482582135</c:v>
                </c:pt>
                <c:pt idx="73">
                  <c:v>-1155.5257757007075</c:v>
                </c:pt>
                <c:pt idx="74">
                  <c:v>-1535.160232317392</c:v>
                </c:pt>
                <c:pt idx="75">
                  <c:v>-1058.7559318367466</c:v>
                </c:pt>
                <c:pt idx="76">
                  <c:v>-2078.0788954107275</c:v>
                </c:pt>
                <c:pt idx="77">
                  <c:v>-1546.053643945231</c:v>
                </c:pt>
                <c:pt idx="78">
                  <c:v>10684.870288433674</c:v>
                </c:pt>
                <c:pt idx="79">
                  <c:v>-1258.1963422276033</c:v>
                </c:pt>
                <c:pt idx="80">
                  <c:v>-1452.2423067154261</c:v>
                </c:pt>
                <c:pt idx="81">
                  <c:v>-1738.9257428100263</c:v>
                </c:pt>
                <c:pt idx="82">
                  <c:v>-1572.1129708672574</c:v>
                </c:pt>
                <c:pt idx="83">
                  <c:v>10346.073274578715</c:v>
                </c:pt>
                <c:pt idx="84">
                  <c:v>-2035.7535047486631</c:v>
                </c:pt>
                <c:pt idx="85">
                  <c:v>-1285.3989790247051</c:v>
                </c:pt>
                <c:pt idx="86">
                  <c:v>-1851.5797785688865</c:v>
                </c:pt>
                <c:pt idx="87">
                  <c:v>-1440.6303946385988</c:v>
                </c:pt>
                <c:pt idx="88">
                  <c:v>-1848.5424464808934</c:v>
                </c:pt>
                <c:pt idx="89">
                  <c:v>-1220.5105048719361</c:v>
                </c:pt>
                <c:pt idx="90">
                  <c:v>-1067.078103982813</c:v>
                </c:pt>
                <c:pt idx="91">
                  <c:v>-1411.3477250127735</c:v>
                </c:pt>
                <c:pt idx="92">
                  <c:v>14524.74402884466</c:v>
                </c:pt>
                <c:pt idx="93">
                  <c:v>-1196.1185327950975</c:v>
                </c:pt>
                <c:pt idx="94">
                  <c:v>-1067.1146602725166</c:v>
                </c:pt>
                <c:pt idx="95">
                  <c:v>-1899.198214228189</c:v>
                </c:pt>
                <c:pt idx="96">
                  <c:v>-1845.2237509633396</c:v>
                </c:pt>
                <c:pt idx="97">
                  <c:v>-1194.2351060452365</c:v>
                </c:pt>
                <c:pt idx="98">
                  <c:v>-1272.4536106587657</c:v>
                </c:pt>
                <c:pt idx="99">
                  <c:v>-1695.5987681322281</c:v>
                </c:pt>
                <c:pt idx="100">
                  <c:v>-1067.5872074280728</c:v>
                </c:pt>
                <c:pt idx="101">
                  <c:v>12690.782394563956</c:v>
                </c:pt>
                <c:pt idx="102">
                  <c:v>-941.96090844300397</c:v>
                </c:pt>
                <c:pt idx="103">
                  <c:v>-1701.9682080281618</c:v>
                </c:pt>
                <c:pt idx="104">
                  <c:v>-1182.2270403471111</c:v>
                </c:pt>
                <c:pt idx="105">
                  <c:v>-1227.9018410993845</c:v>
                </c:pt>
                <c:pt idx="106">
                  <c:v>-1143.2626137417137</c:v>
                </c:pt>
                <c:pt idx="107">
                  <c:v>-1856.6915932502125</c:v>
                </c:pt>
                <c:pt idx="108">
                  <c:v>-1241.2568391929763</c:v>
                </c:pt>
                <c:pt idx="109">
                  <c:v>-929.78848802142784</c:v>
                </c:pt>
                <c:pt idx="110">
                  <c:v>-1517.8949980899495</c:v>
                </c:pt>
                <c:pt idx="111">
                  <c:v>-1175.0662821067945</c:v>
                </c:pt>
                <c:pt idx="112">
                  <c:v>-1043.4349579611971</c:v>
                </c:pt>
                <c:pt idx="113">
                  <c:v>-1771.7191522455823</c:v>
                </c:pt>
                <c:pt idx="114">
                  <c:v>-2103.633848263295</c:v>
                </c:pt>
                <c:pt idx="115">
                  <c:v>-1258.7582620823978</c:v>
                </c:pt>
                <c:pt idx="116">
                  <c:v>-1248.1642609166079</c:v>
                </c:pt>
                <c:pt idx="117">
                  <c:v>-1178.6714798584503</c:v>
                </c:pt>
                <c:pt idx="118">
                  <c:v>-1811.2031173525575</c:v>
                </c:pt>
                <c:pt idx="119">
                  <c:v>-1700.1714958136708</c:v>
                </c:pt>
                <c:pt idx="120">
                  <c:v>-1924.7531670807568</c:v>
                </c:pt>
                <c:pt idx="121">
                  <c:v>-1769.0932098855683</c:v>
                </c:pt>
                <c:pt idx="122">
                  <c:v>-996.46957307174125</c:v>
                </c:pt>
                <c:pt idx="123">
                  <c:v>-1331.9110487625369</c:v>
                </c:pt>
                <c:pt idx="124">
                  <c:v>-1778.1545234245405</c:v>
                </c:pt>
                <c:pt idx="125">
                  <c:v>-879.23298732998774</c:v>
                </c:pt>
                <c:pt idx="126">
                  <c:v>-991.86454095185309</c:v>
                </c:pt>
                <c:pt idx="127">
                  <c:v>-946.72939349434546</c:v>
                </c:pt>
                <c:pt idx="128">
                  <c:v>-1814.6394651998958</c:v>
                </c:pt>
                <c:pt idx="129">
                  <c:v>-1760.4432177809613</c:v>
                </c:pt>
                <c:pt idx="130">
                  <c:v>-1638.7247156463754</c:v>
                </c:pt>
                <c:pt idx="131">
                  <c:v>-1141.1997994980647</c:v>
                </c:pt>
                <c:pt idx="132">
                  <c:v>-1734.7981445136575</c:v>
                </c:pt>
                <c:pt idx="133">
                  <c:v>-1258.6317899642563</c:v>
                </c:pt>
                <c:pt idx="134">
                  <c:v>-1453.3788974676534</c:v>
                </c:pt>
                <c:pt idx="135">
                  <c:v>-2163.5282690115</c:v>
                </c:pt>
                <c:pt idx="136">
                  <c:v>-1065.3417422059811</c:v>
                </c:pt>
                <c:pt idx="137">
                  <c:v>-1469.140540125105</c:v>
                </c:pt>
                <c:pt idx="138">
                  <c:v>3496.3448900207331</c:v>
                </c:pt>
                <c:pt idx="139">
                  <c:v>-1394.7896827550383</c:v>
                </c:pt>
                <c:pt idx="140">
                  <c:v>-1703.4176692587498</c:v>
                </c:pt>
                <c:pt idx="141">
                  <c:v>-1093.6851675441358</c:v>
                </c:pt>
                <c:pt idx="142">
                  <c:v>-1275.7224006059769</c:v>
                </c:pt>
                <c:pt idx="143">
                  <c:v>-1296.072648117979</c:v>
                </c:pt>
                <c:pt idx="144">
                  <c:v>-1111.0626736063878</c:v>
                </c:pt>
                <c:pt idx="145">
                  <c:v>-1384.7851576574194</c:v>
                </c:pt>
                <c:pt idx="146">
                  <c:v>-1450.392935127411</c:v>
                </c:pt>
                <c:pt idx="147">
                  <c:v>-1247.516638016381</c:v>
                </c:pt>
                <c:pt idx="148">
                  <c:v>-1036.076846769527</c:v>
                </c:pt>
                <c:pt idx="149">
                  <c:v>-1351.5731312602729</c:v>
                </c:pt>
                <c:pt idx="150">
                  <c:v>-1510.8621988599871</c:v>
                </c:pt>
                <c:pt idx="151">
                  <c:v>-1075.7171045503073</c:v>
                </c:pt>
                <c:pt idx="152">
                  <c:v>-972.26369561844331</c:v>
                </c:pt>
                <c:pt idx="153">
                  <c:v>-1362.4256799647801</c:v>
                </c:pt>
                <c:pt idx="154">
                  <c:v>-1054.3566334926545</c:v>
                </c:pt>
                <c:pt idx="155">
                  <c:v>-1391.3981797532531</c:v>
                </c:pt>
                <c:pt idx="156">
                  <c:v>-1708.6684604428647</c:v>
                </c:pt>
                <c:pt idx="157">
                  <c:v>-1430.1923793463375</c:v>
                </c:pt>
                <c:pt idx="158">
                  <c:v>-1527.1418560300237</c:v>
                </c:pt>
                <c:pt idx="159">
                  <c:v>-910.77509240558356</c:v>
                </c:pt>
                <c:pt idx="160">
                  <c:v>-1333.068112969162</c:v>
                </c:pt>
                <c:pt idx="161">
                  <c:v>-1285.626522950548</c:v>
                </c:pt>
                <c:pt idx="162">
                  <c:v>-1297.3738743889135</c:v>
                </c:pt>
                <c:pt idx="163">
                  <c:v>-1294.144141903198</c:v>
                </c:pt>
                <c:pt idx="164">
                  <c:v>-1363.0752647292011</c:v>
                </c:pt>
                <c:pt idx="165">
                  <c:v>-1271.4637849396331</c:v>
                </c:pt>
                <c:pt idx="166">
                  <c:v>-1163.4902861048831</c:v>
                </c:pt>
                <c:pt idx="167">
                  <c:v>-1248.2333899081677</c:v>
                </c:pt>
                <c:pt idx="168">
                  <c:v>-886.32159967625375</c:v>
                </c:pt>
                <c:pt idx="169">
                  <c:v>-2162.7296767348571</c:v>
                </c:pt>
                <c:pt idx="170">
                  <c:v>-1138.1869258706411</c:v>
                </c:pt>
                <c:pt idx="171">
                  <c:v>-1239.4320790661327</c:v>
                </c:pt>
                <c:pt idx="172">
                  <c:v>-1636.0003529986759</c:v>
                </c:pt>
                <c:pt idx="173">
                  <c:v>-1105.8532055285714</c:v>
                </c:pt>
                <c:pt idx="174">
                  <c:v>-1020.8320185450466</c:v>
                </c:pt>
                <c:pt idx="175">
                  <c:v>-1582.0880957729651</c:v>
                </c:pt>
                <c:pt idx="176">
                  <c:v>-1277.0770396288008</c:v>
                </c:pt>
                <c:pt idx="177">
                  <c:v>-1218.7424401981914</c:v>
                </c:pt>
                <c:pt idx="178">
                  <c:v>12457.115247970714</c:v>
                </c:pt>
                <c:pt idx="179">
                  <c:v>-1123.6721422347118</c:v>
                </c:pt>
                <c:pt idx="180">
                  <c:v>-1069.7760157137654</c:v>
                </c:pt>
                <c:pt idx="181">
                  <c:v>-1520.7446116057333</c:v>
                </c:pt>
                <c:pt idx="182">
                  <c:v>-1058.6341642149891</c:v>
                </c:pt>
                <c:pt idx="183">
                  <c:v>-1731.1065726107945</c:v>
                </c:pt>
                <c:pt idx="184">
                  <c:v>-1796.6296203949614</c:v>
                </c:pt>
                <c:pt idx="185">
                  <c:v>-1259.8487075028438</c:v>
                </c:pt>
                <c:pt idx="186">
                  <c:v>-1572.3941314992162</c:v>
                </c:pt>
                <c:pt idx="187">
                  <c:v>-1712.1776750488589</c:v>
                </c:pt>
                <c:pt idx="188">
                  <c:v>-1119.4363075126494</c:v>
                </c:pt>
                <c:pt idx="189">
                  <c:v>9593.7685043142301</c:v>
                </c:pt>
                <c:pt idx="190">
                  <c:v>-1331.8608126509166</c:v>
                </c:pt>
                <c:pt idx="191">
                  <c:v>-1129.2325190313707</c:v>
                </c:pt>
                <c:pt idx="192">
                  <c:v>-1597.3411266985322</c:v>
                </c:pt>
                <c:pt idx="193">
                  <c:v>-1728.1099708696875</c:v>
                </c:pt>
                <c:pt idx="194">
                  <c:v>-1803.4591733268971</c:v>
                </c:pt>
                <c:pt idx="195">
                  <c:v>-1545.213598152046</c:v>
                </c:pt>
                <c:pt idx="196">
                  <c:v>-1692.1505882688762</c:v>
                </c:pt>
                <c:pt idx="197">
                  <c:v>-1201.5178187641779</c:v>
                </c:pt>
                <c:pt idx="198">
                  <c:v>11174.498936874294</c:v>
                </c:pt>
                <c:pt idx="199">
                  <c:v>-1019.3106824062579</c:v>
                </c:pt>
                <c:pt idx="200">
                  <c:v>14763.81514592762</c:v>
                </c:pt>
                <c:pt idx="201">
                  <c:v>-1053.6449420694989</c:v>
                </c:pt>
                <c:pt idx="202">
                  <c:v>-1058.4837141203261</c:v>
                </c:pt>
                <c:pt idx="203">
                  <c:v>7471.0334484137293</c:v>
                </c:pt>
                <c:pt idx="204">
                  <c:v>-1016.1601692398935</c:v>
                </c:pt>
                <c:pt idx="205">
                  <c:v>-2079.6760799640128</c:v>
                </c:pt>
                <c:pt idx="206">
                  <c:v>-2013.6900219419272</c:v>
                </c:pt>
                <c:pt idx="207">
                  <c:v>-1311.6037185390355</c:v>
                </c:pt>
                <c:pt idx="208">
                  <c:v>-2062.1070498778731</c:v>
                </c:pt>
                <c:pt idx="209">
                  <c:v>-1037.1489643988007</c:v>
                </c:pt>
                <c:pt idx="210">
                  <c:v>-1172.9811996461231</c:v>
                </c:pt>
                <c:pt idx="211">
                  <c:v>-1426.9105316921941</c:v>
                </c:pt>
                <c:pt idx="212">
                  <c:v>-1957.2647106971945</c:v>
                </c:pt>
                <c:pt idx="213">
                  <c:v>-1369.6171492371577</c:v>
                </c:pt>
                <c:pt idx="214">
                  <c:v>9414.6801900192295</c:v>
                </c:pt>
                <c:pt idx="215">
                  <c:v>-873.38265458697788</c:v>
                </c:pt>
                <c:pt idx="216">
                  <c:v>9148.8455479352579</c:v>
                </c:pt>
                <c:pt idx="217">
                  <c:v>-807.10183859923291</c:v>
                </c:pt>
                <c:pt idx="218">
                  <c:v>-821.01604018522994</c:v>
                </c:pt>
                <c:pt idx="219">
                  <c:v>-970.35290602657733</c:v>
                </c:pt>
                <c:pt idx="220">
                  <c:v>-1606.9829665125253</c:v>
                </c:pt>
                <c:pt idx="221">
                  <c:v>-1179.5856442760964</c:v>
                </c:pt>
                <c:pt idx="222">
                  <c:v>-1329.1369913805147</c:v>
                </c:pt>
                <c:pt idx="223">
                  <c:v>-1027.1541062236138</c:v>
                </c:pt>
                <c:pt idx="224">
                  <c:v>-1541.9652664765981</c:v>
                </c:pt>
                <c:pt idx="225">
                  <c:v>-1949.1567564482889</c:v>
                </c:pt>
                <c:pt idx="226">
                  <c:v>-1014.9632889518889</c:v>
                </c:pt>
                <c:pt idx="227">
                  <c:v>-1563.8589835738203</c:v>
                </c:pt>
                <c:pt idx="228">
                  <c:v>-1904.7883601646888</c:v>
                </c:pt>
                <c:pt idx="229">
                  <c:v>-1232.919432692127</c:v>
                </c:pt>
                <c:pt idx="230">
                  <c:v>-1495.5804343018417</c:v>
                </c:pt>
                <c:pt idx="231">
                  <c:v>-1128.9400679305672</c:v>
                </c:pt>
                <c:pt idx="232">
                  <c:v>7031.04040376796</c:v>
                </c:pt>
                <c:pt idx="233">
                  <c:v>-1498.4765964157948</c:v>
                </c:pt>
                <c:pt idx="234">
                  <c:v>-1155.2431384065676</c:v>
                </c:pt>
                <c:pt idx="235">
                  <c:v>14567.079673442975</c:v>
                </c:pt>
                <c:pt idx="236">
                  <c:v>-1293.3640397789077</c:v>
                </c:pt>
                <c:pt idx="237">
                  <c:v>-1421.365895861205</c:v>
                </c:pt>
                <c:pt idx="238">
                  <c:v>-1211.5112153662776</c:v>
                </c:pt>
                <c:pt idx="239">
                  <c:v>-1187.9396205661624</c:v>
                </c:pt>
                <c:pt idx="240">
                  <c:v>-1259.8004340080242</c:v>
                </c:pt>
                <c:pt idx="241">
                  <c:v>-1591.7215672774314</c:v>
                </c:pt>
                <c:pt idx="242">
                  <c:v>-1456.7327838782974</c:v>
                </c:pt>
                <c:pt idx="243">
                  <c:v>-1357.0921356443255</c:v>
                </c:pt>
                <c:pt idx="244">
                  <c:v>-1508.0304040339556</c:v>
                </c:pt>
                <c:pt idx="245">
                  <c:v>-1184.2159195713884</c:v>
                </c:pt>
                <c:pt idx="246">
                  <c:v>-1174.3463626935682</c:v>
                </c:pt>
                <c:pt idx="247">
                  <c:v>-1499.0581745403626</c:v>
                </c:pt>
                <c:pt idx="248">
                  <c:v>-1651.5853105936903</c:v>
                </c:pt>
                <c:pt idx="249">
                  <c:v>13113.77713130645</c:v>
                </c:pt>
                <c:pt idx="250">
                  <c:v>-1292.8636097342333</c:v>
                </c:pt>
                <c:pt idx="251">
                  <c:v>-1415.5446693198119</c:v>
                </c:pt>
                <c:pt idx="252">
                  <c:v>-1184.7280622899234</c:v>
                </c:pt>
                <c:pt idx="253">
                  <c:v>-1408.3695934565058</c:v>
                </c:pt>
                <c:pt idx="254">
                  <c:v>-1475.8989985177234</c:v>
                </c:pt>
                <c:pt idx="255">
                  <c:v>-1696.3064780856839</c:v>
                </c:pt>
                <c:pt idx="256">
                  <c:v>-1498.6378158026837</c:v>
                </c:pt>
                <c:pt idx="257">
                  <c:v>-1677.1402634462584</c:v>
                </c:pt>
                <c:pt idx="258">
                  <c:v>-1264.1217291529374</c:v>
                </c:pt>
                <c:pt idx="259">
                  <c:v>-1458.3606458635286</c:v>
                </c:pt>
                <c:pt idx="260">
                  <c:v>-1453.5384147717268</c:v>
                </c:pt>
                <c:pt idx="261">
                  <c:v>-1360.7439532488652</c:v>
                </c:pt>
                <c:pt idx="262">
                  <c:v>-1133.0627632468349</c:v>
                </c:pt>
                <c:pt idx="263">
                  <c:v>-1540.584972925785</c:v>
                </c:pt>
                <c:pt idx="264">
                  <c:v>-1638.0092418907643</c:v>
                </c:pt>
                <c:pt idx="265">
                  <c:v>-1499.0581745403626</c:v>
                </c:pt>
                <c:pt idx="266">
                  <c:v>-1110.7898326439827</c:v>
                </c:pt>
                <c:pt idx="267">
                  <c:v>-1205.3990065763319</c:v>
                </c:pt>
                <c:pt idx="268">
                  <c:v>-1326.6381545242643</c:v>
                </c:pt>
                <c:pt idx="269">
                  <c:v>-1513.4844748352057</c:v>
                </c:pt>
                <c:pt idx="270">
                  <c:v>-1248.8739528918086</c:v>
                </c:pt>
                <c:pt idx="271">
                  <c:v>-1419.8231479412527</c:v>
                </c:pt>
                <c:pt idx="272">
                  <c:v>-1400.4149545610617</c:v>
                </c:pt>
                <c:pt idx="273">
                  <c:v>-1109.1037613117569</c:v>
                </c:pt>
                <c:pt idx="274">
                  <c:v>-1486.1063069025995</c:v>
                </c:pt>
                <c:pt idx="275">
                  <c:v>-1253.9327618420375</c:v>
                </c:pt>
                <c:pt idx="276">
                  <c:v>-1214.3604841519518</c:v>
                </c:pt>
                <c:pt idx="277">
                  <c:v>-1232.9300484465948</c:v>
                </c:pt>
                <c:pt idx="278">
                  <c:v>-1366.7106576727292</c:v>
                </c:pt>
                <c:pt idx="279">
                  <c:v>-1168.764903256184</c:v>
                </c:pt>
                <c:pt idx="280">
                  <c:v>-1492.1722730939919</c:v>
                </c:pt>
                <c:pt idx="281">
                  <c:v>-1249.4985443242322</c:v>
                </c:pt>
                <c:pt idx="282">
                  <c:v>-1183.2788171311086</c:v>
                </c:pt>
                <c:pt idx="283">
                  <c:v>-1078.357697087371</c:v>
                </c:pt>
                <c:pt idx="284">
                  <c:v>-1223.1449991950221</c:v>
                </c:pt>
                <c:pt idx="285">
                  <c:v>-1177.448276893836</c:v>
                </c:pt>
                <c:pt idx="286">
                  <c:v>-1329.3129468543084</c:v>
                </c:pt>
                <c:pt idx="287">
                  <c:v>-1125.6409203174771</c:v>
                </c:pt>
                <c:pt idx="288">
                  <c:v>-1438.9893625806785</c:v>
                </c:pt>
                <c:pt idx="289">
                  <c:v>-1190.7478161735671</c:v>
                </c:pt>
                <c:pt idx="290">
                  <c:v>-1220.1374805127052</c:v>
                </c:pt>
                <c:pt idx="291">
                  <c:v>-1405.9615620001005</c:v>
                </c:pt>
                <c:pt idx="292">
                  <c:v>15333.103616532266</c:v>
                </c:pt>
                <c:pt idx="293">
                  <c:v>-1616.4779278533561</c:v>
                </c:pt>
                <c:pt idx="294">
                  <c:v>-1390.2487381597784</c:v>
                </c:pt>
                <c:pt idx="295">
                  <c:v>-1479.2810820748173</c:v>
                </c:pt>
                <c:pt idx="296">
                  <c:v>-1270.0674222051948</c:v>
                </c:pt>
                <c:pt idx="297">
                  <c:v>-1415.3893718392451</c:v>
                </c:pt>
                <c:pt idx="298">
                  <c:v>-1297.0699566504586</c:v>
                </c:pt>
                <c:pt idx="299">
                  <c:v>-1320.7712100918616</c:v>
                </c:pt>
                <c:pt idx="300">
                  <c:v>-1490.9105055561977</c:v>
                </c:pt>
                <c:pt idx="301">
                  <c:v>-1302.1801285233969</c:v>
                </c:pt>
                <c:pt idx="302">
                  <c:v>-4249.7796184904182</c:v>
                </c:pt>
                <c:pt idx="303">
                  <c:v>3755.3057212223794</c:v>
                </c:pt>
                <c:pt idx="304">
                  <c:v>-6263.0034050906652</c:v>
                </c:pt>
                <c:pt idx="305">
                  <c:v>-6388.8755669713719</c:v>
                </c:pt>
                <c:pt idx="306">
                  <c:v>-1617.0075117944871</c:v>
                </c:pt>
                <c:pt idx="307">
                  <c:v>-6959.8106753351858</c:v>
                </c:pt>
                <c:pt idx="308">
                  <c:v>-6209.4763020175087</c:v>
                </c:pt>
                <c:pt idx="309">
                  <c:v>-4801.4029707810259</c:v>
                </c:pt>
                <c:pt idx="310">
                  <c:v>-4533.0500594773366</c:v>
                </c:pt>
                <c:pt idx="311">
                  <c:v>6804.1859516939367</c:v>
                </c:pt>
                <c:pt idx="312">
                  <c:v>6898.3191079371609</c:v>
                </c:pt>
                <c:pt idx="313">
                  <c:v>-5892.0896801915042</c:v>
                </c:pt>
                <c:pt idx="314">
                  <c:v>2129.2530398879244</c:v>
                </c:pt>
                <c:pt idx="315">
                  <c:v>1631.4740929463878</c:v>
                </c:pt>
                <c:pt idx="316">
                  <c:v>-2514.4879386561515</c:v>
                </c:pt>
                <c:pt idx="317">
                  <c:v>3233.177620315415</c:v>
                </c:pt>
                <c:pt idx="318">
                  <c:v>2374.1050472012721</c:v>
                </c:pt>
                <c:pt idx="319">
                  <c:v>-6292.7458965871738</c:v>
                </c:pt>
                <c:pt idx="320">
                  <c:v>-3552.2468339698444</c:v>
                </c:pt>
                <c:pt idx="321">
                  <c:v>2040.5883528162012</c:v>
                </c:pt>
                <c:pt idx="322">
                  <c:v>250.06847864632437</c:v>
                </c:pt>
                <c:pt idx="323">
                  <c:v>-521.63906176326418</c:v>
                </c:pt>
                <c:pt idx="324">
                  <c:v>1286.164639987699</c:v>
                </c:pt>
                <c:pt idx="325">
                  <c:v>2336.3402466103253</c:v>
                </c:pt>
                <c:pt idx="326">
                  <c:v>-6039.8049244470822</c:v>
                </c:pt>
                <c:pt idx="327">
                  <c:v>5227.4624566849889</c:v>
                </c:pt>
                <c:pt idx="328">
                  <c:v>-5552.0119123666318</c:v>
                </c:pt>
                <c:pt idx="329">
                  <c:v>5832.1297344611885</c:v>
                </c:pt>
                <c:pt idx="330">
                  <c:v>6702.6043431915714</c:v>
                </c:pt>
                <c:pt idx="331">
                  <c:v>-2726.7874041698087</c:v>
                </c:pt>
                <c:pt idx="332">
                  <c:v>6312.2463154918078</c:v>
                </c:pt>
                <c:pt idx="333">
                  <c:v>3559.6970069569288</c:v>
                </c:pt>
                <c:pt idx="334">
                  <c:v>1651.5437048883541</c:v>
                </c:pt>
                <c:pt idx="335">
                  <c:v>3843.9751633975684</c:v>
                </c:pt>
                <c:pt idx="336">
                  <c:v>-7429.4945332522148</c:v>
                </c:pt>
                <c:pt idx="337">
                  <c:v>10457.432090062259</c:v>
                </c:pt>
                <c:pt idx="338">
                  <c:v>6223.4026820159488</c:v>
                </c:pt>
                <c:pt idx="339">
                  <c:v>3010.8337133702807</c:v>
                </c:pt>
                <c:pt idx="340">
                  <c:v>7035.5173454667893</c:v>
                </c:pt>
                <c:pt idx="341">
                  <c:v>3795.9471546527129</c:v>
                </c:pt>
                <c:pt idx="342">
                  <c:v>-8651.9112063528883</c:v>
                </c:pt>
                <c:pt idx="343">
                  <c:v>4031.0757386107471</c:v>
                </c:pt>
                <c:pt idx="344">
                  <c:v>3074.0382433607774</c:v>
                </c:pt>
                <c:pt idx="345">
                  <c:v>-4342.8706124894597</c:v>
                </c:pt>
                <c:pt idx="346">
                  <c:v>-529.99208234615071</c:v>
                </c:pt>
                <c:pt idx="347">
                  <c:v>-862.70283756622666</c:v>
                </c:pt>
                <c:pt idx="348">
                  <c:v>-6632.7167513303721</c:v>
                </c:pt>
                <c:pt idx="349">
                  <c:v>-5256.600400381194</c:v>
                </c:pt>
                <c:pt idx="350">
                  <c:v>-932.34737583233073</c:v>
                </c:pt>
                <c:pt idx="351">
                  <c:v>-7347.2141949917968</c:v>
                </c:pt>
                <c:pt idx="352">
                  <c:v>4450.1274640014526</c:v>
                </c:pt>
                <c:pt idx="353">
                  <c:v>-7007.3129719304743</c:v>
                </c:pt>
                <c:pt idx="354">
                  <c:v>-3394.4486531093135</c:v>
                </c:pt>
                <c:pt idx="355">
                  <c:v>4881.9994198462082</c:v>
                </c:pt>
                <c:pt idx="356">
                  <c:v>2286.3079015903568</c:v>
                </c:pt>
                <c:pt idx="357">
                  <c:v>5997.0956200318979</c:v>
                </c:pt>
                <c:pt idx="358">
                  <c:v>6655.8185641862583</c:v>
                </c:pt>
                <c:pt idx="359">
                  <c:v>1509.4343365764726</c:v>
                </c:pt>
                <c:pt idx="360">
                  <c:v>5728.0405882271334</c:v>
                </c:pt>
                <c:pt idx="361">
                  <c:v>12496.397292366899</c:v>
                </c:pt>
                <c:pt idx="362">
                  <c:v>-7618.4837692046349</c:v>
                </c:pt>
                <c:pt idx="363">
                  <c:v>-7211.4933777958104</c:v>
                </c:pt>
                <c:pt idx="364">
                  <c:v>-5117.8454977839228</c:v>
                </c:pt>
                <c:pt idx="365">
                  <c:v>5736.8986224250621</c:v>
                </c:pt>
                <c:pt idx="366">
                  <c:v>2236.1761925114079</c:v>
                </c:pt>
                <c:pt idx="367">
                  <c:v>11255.006970118928</c:v>
                </c:pt>
                <c:pt idx="368">
                  <c:v>6984.7766874869812</c:v>
                </c:pt>
                <c:pt idx="369">
                  <c:v>-4828.3092431230471</c:v>
                </c:pt>
                <c:pt idx="370">
                  <c:v>4797.6604047380606</c:v>
                </c:pt>
                <c:pt idx="371">
                  <c:v>-398.97838447864342</c:v>
                </c:pt>
                <c:pt idx="372">
                  <c:v>-6078.9993769580906</c:v>
                </c:pt>
                <c:pt idx="373">
                  <c:v>-5665.4566360937279</c:v>
                </c:pt>
                <c:pt idx="374">
                  <c:v>5577.9666514058918</c:v>
                </c:pt>
                <c:pt idx="375">
                  <c:v>-4803.9790931828938</c:v>
                </c:pt>
                <c:pt idx="376">
                  <c:v>-6337.9953905619623</c:v>
                </c:pt>
                <c:pt idx="377">
                  <c:v>-136.50403427120182</c:v>
                </c:pt>
                <c:pt idx="378">
                  <c:v>3209.5147312705085</c:v>
                </c:pt>
                <c:pt idx="379">
                  <c:v>200.86325096762448</c:v>
                </c:pt>
                <c:pt idx="380">
                  <c:v>4139.1175507605367</c:v>
                </c:pt>
                <c:pt idx="381">
                  <c:v>-4447.1683490005089</c:v>
                </c:pt>
                <c:pt idx="382">
                  <c:v>-6086.2826607210627</c:v>
                </c:pt>
                <c:pt idx="383">
                  <c:v>-6162.7473349562933</c:v>
                </c:pt>
                <c:pt idx="384">
                  <c:v>-5890.3168060058306</c:v>
                </c:pt>
                <c:pt idx="385">
                  <c:v>13939.608178208247</c:v>
                </c:pt>
                <c:pt idx="386">
                  <c:v>-4696.5272223339489</c:v>
                </c:pt>
                <c:pt idx="387">
                  <c:v>14199.424315791104</c:v>
                </c:pt>
                <c:pt idx="388">
                  <c:v>780.11161693146278</c:v>
                </c:pt>
                <c:pt idx="389">
                  <c:v>6235.1837555283637</c:v>
                </c:pt>
                <c:pt idx="390">
                  <c:v>1800.3752197602662</c:v>
                </c:pt>
                <c:pt idx="391">
                  <c:v>-5334.7014883097108</c:v>
                </c:pt>
                <c:pt idx="392">
                  <c:v>-4333.8727882690619</c:v>
                </c:pt>
                <c:pt idx="393">
                  <c:v>-6136.3842249233858</c:v>
                </c:pt>
                <c:pt idx="394">
                  <c:v>-6461.7279872560175</c:v>
                </c:pt>
                <c:pt idx="395">
                  <c:v>2688.8511785310257</c:v>
                </c:pt>
                <c:pt idx="396">
                  <c:v>-5562.4959397325947</c:v>
                </c:pt>
                <c:pt idx="397">
                  <c:v>6698.564868126974</c:v>
                </c:pt>
                <c:pt idx="398">
                  <c:v>1470.7635741025515</c:v>
                </c:pt>
                <c:pt idx="399">
                  <c:v>-4114.2366958717648</c:v>
                </c:pt>
                <c:pt idx="400">
                  <c:v>6702.4862765253056</c:v>
                </c:pt>
                <c:pt idx="401">
                  <c:v>-3742.7134531800766</c:v>
                </c:pt>
                <c:pt idx="402">
                  <c:v>450.36111418379005</c:v>
                </c:pt>
                <c:pt idx="403">
                  <c:v>1722.8950211720512</c:v>
                </c:pt>
                <c:pt idx="404">
                  <c:v>-6283.9364249184437</c:v>
                </c:pt>
                <c:pt idx="405">
                  <c:v>-5889.6826380138809</c:v>
                </c:pt>
                <c:pt idx="406">
                  <c:v>-6364.3240221213528</c:v>
                </c:pt>
                <c:pt idx="407">
                  <c:v>-3791.7160042447213</c:v>
                </c:pt>
                <c:pt idx="408">
                  <c:v>2674.9779185003499</c:v>
                </c:pt>
                <c:pt idx="409">
                  <c:v>3194.3431818032623</c:v>
                </c:pt>
                <c:pt idx="410">
                  <c:v>-8012.4883360490894</c:v>
                </c:pt>
                <c:pt idx="411">
                  <c:v>920.25800751461793</c:v>
                </c:pt>
                <c:pt idx="412">
                  <c:v>-1310.6633071887009</c:v>
                </c:pt>
                <c:pt idx="413">
                  <c:v>-1469.5779478193726</c:v>
                </c:pt>
                <c:pt idx="414">
                  <c:v>-1420.9588739020928</c:v>
                </c:pt>
                <c:pt idx="415">
                  <c:v>-1408.4853770825621</c:v>
                </c:pt>
                <c:pt idx="416">
                  <c:v>-1354.2326697798599</c:v>
                </c:pt>
                <c:pt idx="417">
                  <c:v>-1243.4862964064932</c:v>
                </c:pt>
                <c:pt idx="418">
                  <c:v>-1410.7948671851736</c:v>
                </c:pt>
                <c:pt idx="419">
                  <c:v>-1318.8715200114293</c:v>
                </c:pt>
                <c:pt idx="420">
                  <c:v>-1492.9606475341106</c:v>
                </c:pt>
                <c:pt idx="421">
                  <c:v>-1277.1211979339078</c:v>
                </c:pt>
                <c:pt idx="422">
                  <c:v>-1557.8518556088302</c:v>
                </c:pt>
                <c:pt idx="423">
                  <c:v>-1467.6234593672489</c:v>
                </c:pt>
                <c:pt idx="424">
                  <c:v>-1199.6434988604979</c:v>
                </c:pt>
                <c:pt idx="425">
                  <c:v>-1629.572451592252</c:v>
                </c:pt>
                <c:pt idx="426">
                  <c:v>-1392.8190633532504</c:v>
                </c:pt>
                <c:pt idx="427">
                  <c:v>-1355.212736521773</c:v>
                </c:pt>
                <c:pt idx="428">
                  <c:v>-1206.8097024437193</c:v>
                </c:pt>
                <c:pt idx="429">
                  <c:v>-1409.7169086042122</c:v>
                </c:pt>
                <c:pt idx="430">
                  <c:v>-1377.918843199137</c:v>
                </c:pt>
                <c:pt idx="431">
                  <c:v>-1290.543797745624</c:v>
                </c:pt>
                <c:pt idx="432">
                  <c:v>-1357.1680682424339</c:v>
                </c:pt>
                <c:pt idx="433">
                  <c:v>-1605.5840058610247</c:v>
                </c:pt>
                <c:pt idx="434">
                  <c:v>-1532.2969027562626</c:v>
                </c:pt>
                <c:pt idx="435">
                  <c:v>-1475.5583700151665</c:v>
                </c:pt>
                <c:pt idx="436">
                  <c:v>8201.5318206987104</c:v>
                </c:pt>
                <c:pt idx="437">
                  <c:v>18417.628133162485</c:v>
                </c:pt>
                <c:pt idx="438">
                  <c:v>-1863.5253224311941</c:v>
                </c:pt>
                <c:pt idx="439">
                  <c:v>-1174.6634100061801</c:v>
                </c:pt>
                <c:pt idx="440">
                  <c:v>18696.582251966509</c:v>
                </c:pt>
                <c:pt idx="441">
                  <c:v>-1411.8413273836377</c:v>
                </c:pt>
                <c:pt idx="442">
                  <c:v>-1295.3098453462244</c:v>
                </c:pt>
                <c:pt idx="443">
                  <c:v>-1458.7910777225652</c:v>
                </c:pt>
                <c:pt idx="444">
                  <c:v>-1392.7121951846448</c:v>
                </c:pt>
                <c:pt idx="445">
                  <c:v>-1345.7607697941212</c:v>
                </c:pt>
                <c:pt idx="446">
                  <c:v>-1422.3234901401111</c:v>
                </c:pt>
                <c:pt idx="447">
                  <c:v>-1219.7156153609703</c:v>
                </c:pt>
                <c:pt idx="448">
                  <c:v>-1265.7874371696998</c:v>
                </c:pt>
                <c:pt idx="449">
                  <c:v>-1563.2878939718753</c:v>
                </c:pt>
                <c:pt idx="450">
                  <c:v>-1400.1016533872535</c:v>
                </c:pt>
                <c:pt idx="451">
                  <c:v>-1469.8789469324674</c:v>
                </c:pt>
                <c:pt idx="452">
                  <c:v>-1746.9308500413554</c:v>
                </c:pt>
                <c:pt idx="453">
                  <c:v>-1185.6821206846753</c:v>
                </c:pt>
                <c:pt idx="454">
                  <c:v>-1296.510936265433</c:v>
                </c:pt>
                <c:pt idx="455">
                  <c:v>-1810.6516028317892</c:v>
                </c:pt>
                <c:pt idx="456">
                  <c:v>-1423.0280118323117</c:v>
                </c:pt>
                <c:pt idx="457">
                  <c:v>-1706.7182714659903</c:v>
                </c:pt>
                <c:pt idx="458">
                  <c:v>-1712.8892449934292</c:v>
                </c:pt>
                <c:pt idx="459">
                  <c:v>-1315.8685939741099</c:v>
                </c:pt>
                <c:pt idx="460">
                  <c:v>-1683.1361376405916</c:v>
                </c:pt>
                <c:pt idx="461">
                  <c:v>-1735.1153776072324</c:v>
                </c:pt>
                <c:pt idx="462">
                  <c:v>-1274.735262125525</c:v>
                </c:pt>
                <c:pt idx="463">
                  <c:v>-1364.14548473992</c:v>
                </c:pt>
                <c:pt idx="464">
                  <c:v>-1187.3104234193743</c:v>
                </c:pt>
                <c:pt idx="465">
                  <c:v>-1292.3477569897132</c:v>
                </c:pt>
                <c:pt idx="466">
                  <c:v>-1929.0967826536516</c:v>
                </c:pt>
                <c:pt idx="467">
                  <c:v>-1727.9320359028798</c:v>
                </c:pt>
                <c:pt idx="468">
                  <c:v>-1367.9872478181624</c:v>
                </c:pt>
                <c:pt idx="469">
                  <c:v>-1257.3349522638491</c:v>
                </c:pt>
                <c:pt idx="470">
                  <c:v>22550.782301191932</c:v>
                </c:pt>
                <c:pt idx="471">
                  <c:v>-1129.7200525565859</c:v>
                </c:pt>
                <c:pt idx="472">
                  <c:v>-1603.2919609343189</c:v>
                </c:pt>
                <c:pt idx="473">
                  <c:v>-1624.2009857876656</c:v>
                </c:pt>
                <c:pt idx="474">
                  <c:v>-1737.8123581365489</c:v>
                </c:pt>
                <c:pt idx="475">
                  <c:v>-1862.5638017209549</c:v>
                </c:pt>
                <c:pt idx="476">
                  <c:v>14461.846300646059</c:v>
                </c:pt>
                <c:pt idx="477">
                  <c:v>-1783.5614589720662</c:v>
                </c:pt>
                <c:pt idx="478">
                  <c:v>-1668.0376151546752</c:v>
                </c:pt>
                <c:pt idx="479">
                  <c:v>-1652.5505132053349</c:v>
                </c:pt>
                <c:pt idx="480">
                  <c:v>-1188.2490168016775</c:v>
                </c:pt>
                <c:pt idx="481">
                  <c:v>-1600.6647107624563</c:v>
                </c:pt>
                <c:pt idx="482">
                  <c:v>-1791.3228101915656</c:v>
                </c:pt>
                <c:pt idx="483">
                  <c:v>-1764.2129265988351</c:v>
                </c:pt>
                <c:pt idx="484">
                  <c:v>-1428.1194342096405</c:v>
                </c:pt>
                <c:pt idx="485">
                  <c:v>-1735.9199522818963</c:v>
                </c:pt>
                <c:pt idx="486">
                  <c:v>-1264.2270710246048</c:v>
                </c:pt>
                <c:pt idx="487">
                  <c:v>-1630.8520051849309</c:v>
                </c:pt>
                <c:pt idx="488">
                  <c:v>14943.194704115223</c:v>
                </c:pt>
                <c:pt idx="489">
                  <c:v>-1171.5206762641046</c:v>
                </c:pt>
                <c:pt idx="490">
                  <c:v>-1734.691884838132</c:v>
                </c:pt>
                <c:pt idx="491">
                  <c:v>-1858.7100932330959</c:v>
                </c:pt>
                <c:pt idx="492">
                  <c:v>-1274.8721177142902</c:v>
                </c:pt>
                <c:pt idx="493">
                  <c:v>-1241.3240708221274</c:v>
                </c:pt>
                <c:pt idx="494">
                  <c:v>-1132.8281406426377</c:v>
                </c:pt>
                <c:pt idx="495">
                  <c:v>-1506.9747302680807</c:v>
                </c:pt>
                <c:pt idx="496">
                  <c:v>-1749.0489870385027</c:v>
                </c:pt>
                <c:pt idx="497">
                  <c:v>-1323.361715186722</c:v>
                </c:pt>
                <c:pt idx="498">
                  <c:v>-1152.5089879430643</c:v>
                </c:pt>
                <c:pt idx="499">
                  <c:v>-1261.8892549456868</c:v>
                </c:pt>
                <c:pt idx="500">
                  <c:v>-1835.7325566989598</c:v>
                </c:pt>
                <c:pt idx="501">
                  <c:v>-1159.1418732750026</c:v>
                </c:pt>
                <c:pt idx="502">
                  <c:v>-1334.8394407488049</c:v>
                </c:pt>
                <c:pt idx="503">
                  <c:v>-1355.7055845922623</c:v>
                </c:pt>
                <c:pt idx="504">
                  <c:v>-1129.1893400637246</c:v>
                </c:pt>
                <c:pt idx="505">
                  <c:v>15691.000474915878</c:v>
                </c:pt>
                <c:pt idx="506">
                  <c:v>-1246.2471152971539</c:v>
                </c:pt>
                <c:pt idx="507">
                  <c:v>-1161.3549018597132</c:v>
                </c:pt>
                <c:pt idx="508">
                  <c:v>-1412.1829662447708</c:v>
                </c:pt>
                <c:pt idx="509">
                  <c:v>-1159.6678195323584</c:v>
                </c:pt>
                <c:pt idx="510">
                  <c:v>12852.839472641004</c:v>
                </c:pt>
                <c:pt idx="511">
                  <c:v>10675.174706003058</c:v>
                </c:pt>
                <c:pt idx="512">
                  <c:v>-1231.9565166624952</c:v>
                </c:pt>
                <c:pt idx="513">
                  <c:v>-1635.2911572459252</c:v>
                </c:pt>
                <c:pt idx="514">
                  <c:v>-1746.7719103931922</c:v>
                </c:pt>
                <c:pt idx="515">
                  <c:v>-1636.8328365533143</c:v>
                </c:pt>
                <c:pt idx="516">
                  <c:v>-1230.7861873290749</c:v>
                </c:pt>
                <c:pt idx="517">
                  <c:v>-1240.0054297813472</c:v>
                </c:pt>
                <c:pt idx="518">
                  <c:v>-1350.8552739259908</c:v>
                </c:pt>
                <c:pt idx="519">
                  <c:v>12764.571972746842</c:v>
                </c:pt>
                <c:pt idx="520">
                  <c:v>8615.472392850761</c:v>
                </c:pt>
                <c:pt idx="521">
                  <c:v>-1860.0017459828396</c:v>
                </c:pt>
                <c:pt idx="522">
                  <c:v>-1749.8475793151447</c:v>
                </c:pt>
                <c:pt idx="523">
                  <c:v>-1913.152878208437</c:v>
                </c:pt>
                <c:pt idx="524">
                  <c:v>-1673.6235865247781</c:v>
                </c:pt>
                <c:pt idx="525">
                  <c:v>-1338.0348033772189</c:v>
                </c:pt>
                <c:pt idx="526">
                  <c:v>-1363.9407196065567</c:v>
                </c:pt>
                <c:pt idx="527">
                  <c:v>-1267.257752792575</c:v>
                </c:pt>
                <c:pt idx="528">
                  <c:v>-1277.6028152298331</c:v>
                </c:pt>
                <c:pt idx="529">
                  <c:v>-1305.5749455080968</c:v>
                </c:pt>
                <c:pt idx="530">
                  <c:v>-1481.686956539271</c:v>
                </c:pt>
                <c:pt idx="531">
                  <c:v>-1156.8804768173668</c:v>
                </c:pt>
                <c:pt idx="532">
                  <c:v>-1133.9485300107117</c:v>
                </c:pt>
                <c:pt idx="533">
                  <c:v>-1277.5896689647784</c:v>
                </c:pt>
                <c:pt idx="534">
                  <c:v>-1366.3489838131259</c:v>
                </c:pt>
                <c:pt idx="535">
                  <c:v>-1222.8008111461659</c:v>
                </c:pt>
                <c:pt idx="536">
                  <c:v>-1154.5676529945413</c:v>
                </c:pt>
                <c:pt idx="537">
                  <c:v>-1167.683156060275</c:v>
                </c:pt>
                <c:pt idx="538">
                  <c:v>-1348.2197974379746</c:v>
                </c:pt>
                <c:pt idx="539">
                  <c:v>-1053.5546545390343</c:v>
                </c:pt>
                <c:pt idx="540">
                  <c:v>-1444.6995247789757</c:v>
                </c:pt>
                <c:pt idx="541">
                  <c:v>-1108.7968155289818</c:v>
                </c:pt>
                <c:pt idx="542">
                  <c:v>-1169.6832405277737</c:v>
                </c:pt>
                <c:pt idx="543">
                  <c:v>12225.045988285199</c:v>
                </c:pt>
                <c:pt idx="544">
                  <c:v>-1138.7392395399365</c:v>
                </c:pt>
                <c:pt idx="545">
                  <c:v>-1085.9356277238294</c:v>
                </c:pt>
                <c:pt idx="546">
                  <c:v>-1173.796901414993</c:v>
                </c:pt>
                <c:pt idx="547">
                  <c:v>-1331.9900984998785</c:v>
                </c:pt>
                <c:pt idx="548">
                  <c:v>24314.757127196641</c:v>
                </c:pt>
                <c:pt idx="549">
                  <c:v>-1111.5708729110047</c:v>
                </c:pt>
                <c:pt idx="550">
                  <c:v>-1133.5366477072621</c:v>
                </c:pt>
                <c:pt idx="551">
                  <c:v>-1195.0788166726097</c:v>
                </c:pt>
                <c:pt idx="552">
                  <c:v>-1156.7859914387709</c:v>
                </c:pt>
                <c:pt idx="553">
                  <c:v>-1259.993574334705</c:v>
                </c:pt>
                <c:pt idx="554">
                  <c:v>-1135.4642093513212</c:v>
                </c:pt>
                <c:pt idx="555">
                  <c:v>-1493.7078718613666</c:v>
                </c:pt>
                <c:pt idx="556">
                  <c:v>-1068.2561788150033</c:v>
                </c:pt>
                <c:pt idx="557">
                  <c:v>-1236.3854232448848</c:v>
                </c:pt>
                <c:pt idx="558">
                  <c:v>-1096.4710363253489</c:v>
                </c:pt>
                <c:pt idx="559">
                  <c:v>-1460.5707128887143</c:v>
                </c:pt>
                <c:pt idx="560">
                  <c:v>13600.506923568315</c:v>
                </c:pt>
                <c:pt idx="561">
                  <c:v>-1344.5210542619452</c:v>
                </c:pt>
                <c:pt idx="562">
                  <c:v>-1145.220652877696</c:v>
                </c:pt>
                <c:pt idx="563">
                  <c:v>-1027.781991333748</c:v>
                </c:pt>
                <c:pt idx="564">
                  <c:v>-1348.0976927060428</c:v>
                </c:pt>
                <c:pt idx="565">
                  <c:v>-1284.3825368623948</c:v>
                </c:pt>
                <c:pt idx="566">
                  <c:v>-1182.6315424605259</c:v>
                </c:pt>
                <c:pt idx="567">
                  <c:v>-1412.0579747014199</c:v>
                </c:pt>
                <c:pt idx="568">
                  <c:v>-1201.9973372528784</c:v>
                </c:pt>
                <c:pt idx="569">
                  <c:v>-996.69324434356349</c:v>
                </c:pt>
                <c:pt idx="570">
                  <c:v>-1259.9951832868337</c:v>
                </c:pt>
                <c:pt idx="571">
                  <c:v>-1081.5106916586938</c:v>
                </c:pt>
                <c:pt idx="572">
                  <c:v>-1208.0442788162691</c:v>
                </c:pt>
                <c:pt idx="573">
                  <c:v>-1221.9865441748443</c:v>
                </c:pt>
                <c:pt idx="574">
                  <c:v>-1068.8086421267453</c:v>
                </c:pt>
                <c:pt idx="575">
                  <c:v>14097.880417373541</c:v>
                </c:pt>
                <c:pt idx="576">
                  <c:v>-1115.7492464963807</c:v>
                </c:pt>
                <c:pt idx="577">
                  <c:v>-1022.2423617669738</c:v>
                </c:pt>
                <c:pt idx="578">
                  <c:v>-1022.1153375427839</c:v>
                </c:pt>
                <c:pt idx="579">
                  <c:v>-1018.3231459386061</c:v>
                </c:pt>
                <c:pt idx="580">
                  <c:v>-1686.7042743060083</c:v>
                </c:pt>
                <c:pt idx="581">
                  <c:v>-1494.2545708146299</c:v>
                </c:pt>
                <c:pt idx="582">
                  <c:v>-1336.0485287662077</c:v>
                </c:pt>
                <c:pt idx="583">
                  <c:v>-1341.3091914590514</c:v>
                </c:pt>
                <c:pt idx="584">
                  <c:v>-1519.4543660566051</c:v>
                </c:pt>
                <c:pt idx="585">
                  <c:v>-1514.3157127564591</c:v>
                </c:pt>
                <c:pt idx="586">
                  <c:v>-1409.2800315668446</c:v>
                </c:pt>
                <c:pt idx="587">
                  <c:v>-1424.2052983100421</c:v>
                </c:pt>
                <c:pt idx="588">
                  <c:v>-1482.3895279782255</c:v>
                </c:pt>
                <c:pt idx="589">
                  <c:v>14264.012379897042</c:v>
                </c:pt>
                <c:pt idx="590">
                  <c:v>-1508.5654181407517</c:v>
                </c:pt>
                <c:pt idx="591">
                  <c:v>-1288.3171966893278</c:v>
                </c:pt>
                <c:pt idx="592">
                  <c:v>-1265.9619228028505</c:v>
                </c:pt>
                <c:pt idx="593">
                  <c:v>-1420.2081364051155</c:v>
                </c:pt>
                <c:pt idx="594">
                  <c:v>-1623.020408621227</c:v>
                </c:pt>
                <c:pt idx="595">
                  <c:v>-1299.0561482738922</c:v>
                </c:pt>
                <c:pt idx="596">
                  <c:v>-1481.8994745351929</c:v>
                </c:pt>
                <c:pt idx="597">
                  <c:v>-1524.5635417043395</c:v>
                </c:pt>
                <c:pt idx="598">
                  <c:v>5313.923800915697</c:v>
                </c:pt>
                <c:pt idx="599">
                  <c:v>-1442.117008739624</c:v>
                </c:pt>
                <c:pt idx="600">
                  <c:v>-1446.3507373175889</c:v>
                </c:pt>
                <c:pt idx="601">
                  <c:v>-1328.1532118400073</c:v>
                </c:pt>
                <c:pt idx="602">
                  <c:v>-1453.1400584266612</c:v>
                </c:pt>
                <c:pt idx="603">
                  <c:v>-1674.7623403978628</c:v>
                </c:pt>
                <c:pt idx="604">
                  <c:v>-1609.385495473598</c:v>
                </c:pt>
                <c:pt idx="605">
                  <c:v>-1319.2747629432997</c:v>
                </c:pt>
                <c:pt idx="606">
                  <c:v>-1419.9597193806858</c:v>
                </c:pt>
                <c:pt idx="607">
                  <c:v>-1497.8637112446177</c:v>
                </c:pt>
                <c:pt idx="608">
                  <c:v>21881.331684342254</c:v>
                </c:pt>
                <c:pt idx="609">
                  <c:v>-1486.1808847959037</c:v>
                </c:pt>
                <c:pt idx="610">
                  <c:v>-1803.8807860084398</c:v>
                </c:pt>
                <c:pt idx="611">
                  <c:v>-1606.217006848683</c:v>
                </c:pt>
                <c:pt idx="612">
                  <c:v>-1447.1905934261058</c:v>
                </c:pt>
                <c:pt idx="613">
                  <c:v>-1315.566204800074</c:v>
                </c:pt>
                <c:pt idx="614">
                  <c:v>-2447.6546442740273</c:v>
                </c:pt>
                <c:pt idx="615">
                  <c:v>-1896.4062730892456</c:v>
                </c:pt>
                <c:pt idx="616">
                  <c:v>-2057.2125465313093</c:v>
                </c:pt>
                <c:pt idx="617">
                  <c:v>-1633.5083971498916</c:v>
                </c:pt>
                <c:pt idx="618">
                  <c:v>-1459.1081250351781</c:v>
                </c:pt>
                <c:pt idx="619">
                  <c:v>-1593.1752160626274</c:v>
                </c:pt>
                <c:pt idx="620">
                  <c:v>12211.52531234826</c:v>
                </c:pt>
                <c:pt idx="621">
                  <c:v>-1369.7136566528043</c:v>
                </c:pt>
                <c:pt idx="622">
                  <c:v>-1675.4505041948532</c:v>
                </c:pt>
                <c:pt idx="623">
                  <c:v>-1263.1583216250128</c:v>
                </c:pt>
                <c:pt idx="624">
                  <c:v>-1625.254982263586</c:v>
                </c:pt>
                <c:pt idx="625">
                  <c:v>-1738.3672169433885</c:v>
                </c:pt>
                <c:pt idx="626">
                  <c:v>-1322.2359065031787</c:v>
                </c:pt>
                <c:pt idx="627">
                  <c:v>-1428.3328216009349</c:v>
                </c:pt>
                <c:pt idx="628">
                  <c:v>-1887.6999838901465</c:v>
                </c:pt>
                <c:pt idx="629">
                  <c:v>-1300.5362828570815</c:v>
                </c:pt>
                <c:pt idx="630">
                  <c:v>-2064.9331976947306</c:v>
                </c:pt>
                <c:pt idx="631">
                  <c:v>-1433.696211851282</c:v>
                </c:pt>
                <c:pt idx="632">
                  <c:v>-1476.3634024475432</c:v>
                </c:pt>
                <c:pt idx="633">
                  <c:v>13460.638405835838</c:v>
                </c:pt>
                <c:pt idx="634">
                  <c:v>-1534.5416056089853</c:v>
                </c:pt>
                <c:pt idx="635">
                  <c:v>8667.1998095513427</c:v>
                </c:pt>
                <c:pt idx="636">
                  <c:v>-1267.0590130207929</c:v>
                </c:pt>
                <c:pt idx="637">
                  <c:v>-1940.2255996832955</c:v>
                </c:pt>
                <c:pt idx="638">
                  <c:v>-1379.4160913538981</c:v>
                </c:pt>
                <c:pt idx="639">
                  <c:v>-1443.0733119198003</c:v>
                </c:pt>
                <c:pt idx="640">
                  <c:v>18933.794798277318</c:v>
                </c:pt>
                <c:pt idx="641">
                  <c:v>-2023.3902069459346</c:v>
                </c:pt>
                <c:pt idx="642">
                  <c:v>-1373.4897188076611</c:v>
                </c:pt>
                <c:pt idx="643">
                  <c:v>-1356.240676634874</c:v>
                </c:pt>
                <c:pt idx="644">
                  <c:v>-2196.4318774638559</c:v>
                </c:pt>
                <c:pt idx="645">
                  <c:v>-1630.5031089096683</c:v>
                </c:pt>
                <c:pt idx="646">
                  <c:v>-1367.1643786884542</c:v>
                </c:pt>
                <c:pt idx="647">
                  <c:v>18816.606811867139</c:v>
                </c:pt>
                <c:pt idx="648">
                  <c:v>-1282.9672527709408</c:v>
                </c:pt>
                <c:pt idx="649">
                  <c:v>-1685.2616590048956</c:v>
                </c:pt>
                <c:pt idx="650">
                  <c:v>-1559.0963616193749</c:v>
                </c:pt>
                <c:pt idx="651">
                  <c:v>-1756.4175512389315</c:v>
                </c:pt>
                <c:pt idx="652">
                  <c:v>-1374.028546789229</c:v>
                </c:pt>
                <c:pt idx="653">
                  <c:v>-2059.7514817502761</c:v>
                </c:pt>
                <c:pt idx="654">
                  <c:v>-1282.1525830847886</c:v>
                </c:pt>
                <c:pt idx="655">
                  <c:v>-1539.9638846138068</c:v>
                </c:pt>
                <c:pt idx="656">
                  <c:v>20668.449649505419</c:v>
                </c:pt>
                <c:pt idx="657">
                  <c:v>-1922.2264994764801</c:v>
                </c:pt>
                <c:pt idx="658">
                  <c:v>10180.753163611345</c:v>
                </c:pt>
                <c:pt idx="659">
                  <c:v>-1397.2355430804746</c:v>
                </c:pt>
                <c:pt idx="660">
                  <c:v>-1327.8863272055296</c:v>
                </c:pt>
                <c:pt idx="661">
                  <c:v>-1588.3613018604119</c:v>
                </c:pt>
                <c:pt idx="662">
                  <c:v>-1794.4351920460704</c:v>
                </c:pt>
                <c:pt idx="663">
                  <c:v>-1741.3285440756863</c:v>
                </c:pt>
                <c:pt idx="664">
                  <c:v>15461.220787175038</c:v>
                </c:pt>
                <c:pt idx="665">
                  <c:v>-1508.8211338250221</c:v>
                </c:pt>
                <c:pt idx="666">
                  <c:v>-1590.5673268985465</c:v>
                </c:pt>
                <c:pt idx="667">
                  <c:v>-1868.1292051892979</c:v>
                </c:pt>
                <c:pt idx="668">
                  <c:v>-2281.997260586023</c:v>
                </c:pt>
                <c:pt idx="669">
                  <c:v>-1870.5852567850761</c:v>
                </c:pt>
                <c:pt idx="670">
                  <c:v>-1404.3750533016537</c:v>
                </c:pt>
                <c:pt idx="671">
                  <c:v>-1536.1599170688332</c:v>
                </c:pt>
                <c:pt idx="672">
                  <c:v>-1389.778628515548</c:v>
                </c:pt>
                <c:pt idx="673">
                  <c:v>-1216.6969204377574</c:v>
                </c:pt>
                <c:pt idx="674">
                  <c:v>-1272.8041015982526</c:v>
                </c:pt>
                <c:pt idx="675">
                  <c:v>-1575.9054851146266</c:v>
                </c:pt>
                <c:pt idx="676">
                  <c:v>-1612.6057450618264</c:v>
                </c:pt>
                <c:pt idx="677">
                  <c:v>-2128.5397852249571</c:v>
                </c:pt>
                <c:pt idx="678">
                  <c:v>13308.016710674112</c:v>
                </c:pt>
                <c:pt idx="679">
                  <c:v>-1294.8914263170354</c:v>
                </c:pt>
                <c:pt idx="680">
                  <c:v>22026.920907323958</c:v>
                </c:pt>
                <c:pt idx="681">
                  <c:v>-1566.7348587354891</c:v>
                </c:pt>
                <c:pt idx="682">
                  <c:v>14299.769927345606</c:v>
                </c:pt>
                <c:pt idx="683">
                  <c:v>-1917.8557022414179</c:v>
                </c:pt>
                <c:pt idx="684">
                  <c:v>-1532.5064754612376</c:v>
                </c:pt>
                <c:pt idx="685">
                  <c:v>20552.021969677182</c:v>
                </c:pt>
                <c:pt idx="686">
                  <c:v>-1206.2047618745637</c:v>
                </c:pt>
                <c:pt idx="687">
                  <c:v>-1967.7269609279065</c:v>
                </c:pt>
                <c:pt idx="688">
                  <c:v>-1724.1521093708689</c:v>
                </c:pt>
                <c:pt idx="689">
                  <c:v>-1494.0277818395134</c:v>
                </c:pt>
                <c:pt idx="690">
                  <c:v>-1380.1946779272976</c:v>
                </c:pt>
                <c:pt idx="691">
                  <c:v>-1172.1149735979106</c:v>
                </c:pt>
                <c:pt idx="692">
                  <c:v>-1381.6925408024463</c:v>
                </c:pt>
                <c:pt idx="693">
                  <c:v>-1642.6104617934816</c:v>
                </c:pt>
                <c:pt idx="694">
                  <c:v>-1452.1051776980548</c:v>
                </c:pt>
                <c:pt idx="695">
                  <c:v>16035.584233697969</c:v>
                </c:pt>
                <c:pt idx="696">
                  <c:v>-1351.419236900977</c:v>
                </c:pt>
                <c:pt idx="697">
                  <c:v>-1198.0411780817694</c:v>
                </c:pt>
                <c:pt idx="698">
                  <c:v>-1256.6855210669601</c:v>
                </c:pt>
                <c:pt idx="699">
                  <c:v>-1954.9816323988689</c:v>
                </c:pt>
                <c:pt idx="700">
                  <c:v>-1723.9269751135907</c:v>
                </c:pt>
                <c:pt idx="701">
                  <c:v>-1489.0429727469118</c:v>
                </c:pt>
                <c:pt idx="702">
                  <c:v>848.44442986329523</c:v>
                </c:pt>
                <c:pt idx="703">
                  <c:v>5270.5972912218749</c:v>
                </c:pt>
                <c:pt idx="704">
                  <c:v>5564.7648617606828</c:v>
                </c:pt>
                <c:pt idx="705">
                  <c:v>-2944.3624879777162</c:v>
                </c:pt>
                <c:pt idx="706">
                  <c:v>-342.81315768708009</c:v>
                </c:pt>
                <c:pt idx="707">
                  <c:v>4689.6814697116715</c:v>
                </c:pt>
                <c:pt idx="708">
                  <c:v>3134.1194013712156</c:v>
                </c:pt>
                <c:pt idx="709">
                  <c:v>3045.3693788061501</c:v>
                </c:pt>
                <c:pt idx="710">
                  <c:v>-8396.6293582693761</c:v>
                </c:pt>
                <c:pt idx="711">
                  <c:v>698.56607634950342</c:v>
                </c:pt>
                <c:pt idx="712">
                  <c:v>4147.7360097973979</c:v>
                </c:pt>
                <c:pt idx="713">
                  <c:v>-3659.6960073483497</c:v>
                </c:pt>
                <c:pt idx="714">
                  <c:v>-672.55075655041583</c:v>
                </c:pt>
                <c:pt idx="715">
                  <c:v>-3333.1890125366554</c:v>
                </c:pt>
                <c:pt idx="716">
                  <c:v>-3056.8170563961648</c:v>
                </c:pt>
                <c:pt idx="717">
                  <c:v>-656.50998703953519</c:v>
                </c:pt>
                <c:pt idx="718">
                  <c:v>4258.9090551123372</c:v>
                </c:pt>
                <c:pt idx="719">
                  <c:v>1949.3481850873213</c:v>
                </c:pt>
                <c:pt idx="720">
                  <c:v>8281.6545443167488</c:v>
                </c:pt>
                <c:pt idx="721">
                  <c:v>5528.4477750070728</c:v>
                </c:pt>
                <c:pt idx="722">
                  <c:v>-1542.7795951091757</c:v>
                </c:pt>
                <c:pt idx="723">
                  <c:v>-5535.8850850720919</c:v>
                </c:pt>
                <c:pt idx="724">
                  <c:v>7075.5077024965722</c:v>
                </c:pt>
                <c:pt idx="725">
                  <c:v>3833.401647208284</c:v>
                </c:pt>
                <c:pt idx="726">
                  <c:v>-4559.3357383854891</c:v>
                </c:pt>
                <c:pt idx="727">
                  <c:v>3825.4522962130213</c:v>
                </c:pt>
                <c:pt idx="728">
                  <c:v>176.94169674486329</c:v>
                </c:pt>
                <c:pt idx="729">
                  <c:v>-5596.8252465937403</c:v>
                </c:pt>
                <c:pt idx="730">
                  <c:v>-2535.3984877182156</c:v>
                </c:pt>
                <c:pt idx="731">
                  <c:v>1999.0521971167473</c:v>
                </c:pt>
                <c:pt idx="732">
                  <c:v>-8348.0796668497787</c:v>
                </c:pt>
                <c:pt idx="733">
                  <c:v>-6782.5699150962064</c:v>
                </c:pt>
                <c:pt idx="734">
                  <c:v>6542.6462899481412</c:v>
                </c:pt>
                <c:pt idx="735">
                  <c:v>-5326.8409724085068</c:v>
                </c:pt>
                <c:pt idx="736">
                  <c:v>-5103.9764211482761</c:v>
                </c:pt>
                <c:pt idx="737">
                  <c:v>2526.6133761955571</c:v>
                </c:pt>
                <c:pt idx="738">
                  <c:v>1288.0675216450982</c:v>
                </c:pt>
                <c:pt idx="739">
                  <c:v>-3031.4991295560467</c:v>
                </c:pt>
                <c:pt idx="740">
                  <c:v>2732.8543856911856</c:v>
                </c:pt>
                <c:pt idx="741">
                  <c:v>3052.7967400969901</c:v>
                </c:pt>
                <c:pt idx="742">
                  <c:v>5516.8717558786884</c:v>
                </c:pt>
                <c:pt idx="743">
                  <c:v>-2071.4896770408595</c:v>
                </c:pt>
                <c:pt idx="744">
                  <c:v>5844.6079762192821</c:v>
                </c:pt>
                <c:pt idx="745">
                  <c:v>-601.1070901869316</c:v>
                </c:pt>
                <c:pt idx="746">
                  <c:v>-7821.2070483395764</c:v>
                </c:pt>
                <c:pt idx="747">
                  <c:v>-3883.345165832161</c:v>
                </c:pt>
                <c:pt idx="748">
                  <c:v>-6176.8619173132465</c:v>
                </c:pt>
                <c:pt idx="749">
                  <c:v>5774.3970824573116</c:v>
                </c:pt>
                <c:pt idx="750">
                  <c:v>-7678.3489098067657</c:v>
                </c:pt>
                <c:pt idx="751">
                  <c:v>-1160.5025383027896</c:v>
                </c:pt>
                <c:pt idx="752">
                  <c:v>-3724.5158743654247</c:v>
                </c:pt>
                <c:pt idx="753">
                  <c:v>-23.876106127841922</c:v>
                </c:pt>
                <c:pt idx="754">
                  <c:v>4563.9121067910819</c:v>
                </c:pt>
                <c:pt idx="755">
                  <c:v>1010.8300675588398</c:v>
                </c:pt>
                <c:pt idx="756">
                  <c:v>-5610.7852100355958</c:v>
                </c:pt>
                <c:pt idx="757">
                  <c:v>5946.6720155556468</c:v>
                </c:pt>
                <c:pt idx="758">
                  <c:v>-1485.4649648032255</c:v>
                </c:pt>
                <c:pt idx="759">
                  <c:v>-1554.9237900885819</c:v>
                </c:pt>
                <c:pt idx="760">
                  <c:v>13710.138137218277</c:v>
                </c:pt>
                <c:pt idx="761">
                  <c:v>-1652.9657196268527</c:v>
                </c:pt>
                <c:pt idx="762">
                  <c:v>7618.6125409773758</c:v>
                </c:pt>
                <c:pt idx="763">
                  <c:v>-1555.8484758825871</c:v>
                </c:pt>
                <c:pt idx="764">
                  <c:v>-1402.6784115864739</c:v>
                </c:pt>
                <c:pt idx="765">
                  <c:v>-1459.9825413429899</c:v>
                </c:pt>
                <c:pt idx="766">
                  <c:v>-1495.2290463927948</c:v>
                </c:pt>
                <c:pt idx="767">
                  <c:v>-1768.5175162983669</c:v>
                </c:pt>
                <c:pt idx="768">
                  <c:v>-1456.89783569881</c:v>
                </c:pt>
                <c:pt idx="769">
                  <c:v>-1594.7864206363156</c:v>
                </c:pt>
                <c:pt idx="770">
                  <c:v>-1343.76616372428</c:v>
                </c:pt>
                <c:pt idx="771">
                  <c:v>-1376.350639166877</c:v>
                </c:pt>
                <c:pt idx="772">
                  <c:v>-1431.3611964046449</c:v>
                </c:pt>
                <c:pt idx="773">
                  <c:v>-1666.5202515705005</c:v>
                </c:pt>
                <c:pt idx="774">
                  <c:v>-1893.7667305463092</c:v>
                </c:pt>
                <c:pt idx="775">
                  <c:v>-1651.5775730169689</c:v>
                </c:pt>
                <c:pt idx="776">
                  <c:v>-1898.3643524597774</c:v>
                </c:pt>
                <c:pt idx="777">
                  <c:v>-1602.7369590097169</c:v>
                </c:pt>
                <c:pt idx="778">
                  <c:v>-1638.2125021974334</c:v>
                </c:pt>
                <c:pt idx="779">
                  <c:v>-1980.5832713198397</c:v>
                </c:pt>
                <c:pt idx="780">
                  <c:v>-1689.6504252127925</c:v>
                </c:pt>
                <c:pt idx="781">
                  <c:v>-2219.4163780112794</c:v>
                </c:pt>
                <c:pt idx="782">
                  <c:v>-1777.4831164307152</c:v>
                </c:pt>
                <c:pt idx="783">
                  <c:v>-1708.1211040613007</c:v>
                </c:pt>
                <c:pt idx="784">
                  <c:v>-1531.8235096031167</c:v>
                </c:pt>
                <c:pt idx="785">
                  <c:v>-2101.1704172148475</c:v>
                </c:pt>
                <c:pt idx="786">
                  <c:v>-1646.999334839878</c:v>
                </c:pt>
                <c:pt idx="787">
                  <c:v>-1943.9315374142261</c:v>
                </c:pt>
                <c:pt idx="788">
                  <c:v>-2174.9692404276811</c:v>
                </c:pt>
                <c:pt idx="789">
                  <c:v>-2387.2786785617923</c:v>
                </c:pt>
                <c:pt idx="790">
                  <c:v>-1921.2337134515838</c:v>
                </c:pt>
                <c:pt idx="791">
                  <c:v>-1928.2305248529265</c:v>
                </c:pt>
                <c:pt idx="792">
                  <c:v>-1602.7882519674204</c:v>
                </c:pt>
                <c:pt idx="793">
                  <c:v>-1546.9062937499111</c:v>
                </c:pt>
                <c:pt idx="794">
                  <c:v>11818.066392552457</c:v>
                </c:pt>
                <c:pt idx="795">
                  <c:v>-1472.5014855815707</c:v>
                </c:pt>
                <c:pt idx="796">
                  <c:v>-1849.3248476271456</c:v>
                </c:pt>
                <c:pt idx="797">
                  <c:v>-1553.1241370726675</c:v>
                </c:pt>
                <c:pt idx="798">
                  <c:v>-1701.8365000948115</c:v>
                </c:pt>
                <c:pt idx="799">
                  <c:v>-1955.1118292872243</c:v>
                </c:pt>
                <c:pt idx="800">
                  <c:v>-1996.2245829604499</c:v>
                </c:pt>
                <c:pt idx="801">
                  <c:v>-1936.549685612692</c:v>
                </c:pt>
                <c:pt idx="802">
                  <c:v>-1516.5597872374856</c:v>
                </c:pt>
                <c:pt idx="803">
                  <c:v>-1841.1925740846154</c:v>
                </c:pt>
                <c:pt idx="804">
                  <c:v>-1843.9266229507703</c:v>
                </c:pt>
                <c:pt idx="805">
                  <c:v>-1788.3510001697891</c:v>
                </c:pt>
                <c:pt idx="806">
                  <c:v>-1798.442543593846</c:v>
                </c:pt>
                <c:pt idx="807">
                  <c:v>-2120.0723174944978</c:v>
                </c:pt>
                <c:pt idx="808">
                  <c:v>-2140.8133561448522</c:v>
                </c:pt>
                <c:pt idx="809">
                  <c:v>-1774.1333020654165</c:v>
                </c:pt>
                <c:pt idx="810">
                  <c:v>-2144.0168739240689</c:v>
                </c:pt>
                <c:pt idx="811">
                  <c:v>-2196.4175495473473</c:v>
                </c:pt>
                <c:pt idx="812">
                  <c:v>-1544.3236664957267</c:v>
                </c:pt>
                <c:pt idx="813">
                  <c:v>-1751.3635684094938</c:v>
                </c:pt>
                <c:pt idx="814">
                  <c:v>-1467.1904166281602</c:v>
                </c:pt>
                <c:pt idx="815">
                  <c:v>-1796.8448491881818</c:v>
                </c:pt>
                <c:pt idx="816">
                  <c:v>-1658.8508493550944</c:v>
                </c:pt>
                <c:pt idx="817">
                  <c:v>-1593.4126947515597</c:v>
                </c:pt>
                <c:pt idx="818">
                  <c:v>-1576.9824390181257</c:v>
                </c:pt>
                <c:pt idx="819">
                  <c:v>12883.837043630407</c:v>
                </c:pt>
                <c:pt idx="820">
                  <c:v>-1529.344100939692</c:v>
                </c:pt>
                <c:pt idx="821">
                  <c:v>16031.236332410212</c:v>
                </c:pt>
                <c:pt idx="822">
                  <c:v>-1404.7256633964043</c:v>
                </c:pt>
                <c:pt idx="823">
                  <c:v>-1477.9731890778003</c:v>
                </c:pt>
                <c:pt idx="824">
                  <c:v>-1637.337363169594</c:v>
                </c:pt>
                <c:pt idx="825">
                  <c:v>-1730.8631799757586</c:v>
                </c:pt>
                <c:pt idx="826">
                  <c:v>-2321.8702016272628</c:v>
                </c:pt>
                <c:pt idx="827">
                  <c:v>-2059.2288369314829</c:v>
                </c:pt>
                <c:pt idx="828">
                  <c:v>-1679.0467577354348</c:v>
                </c:pt>
                <c:pt idx="829">
                  <c:v>16500.437733979659</c:v>
                </c:pt>
                <c:pt idx="830">
                  <c:v>-1684.7664433118462</c:v>
                </c:pt>
                <c:pt idx="831">
                  <c:v>-4078.4767604230365</c:v>
                </c:pt>
                <c:pt idx="832">
                  <c:v>-1894.8826385717148</c:v>
                </c:pt>
                <c:pt idx="833">
                  <c:v>2836.9672176176318</c:v>
                </c:pt>
                <c:pt idx="834">
                  <c:v>-1559.2849933994348</c:v>
                </c:pt>
                <c:pt idx="835">
                  <c:v>-2311.13557367045</c:v>
                </c:pt>
                <c:pt idx="836">
                  <c:v>9831.1185848706846</c:v>
                </c:pt>
                <c:pt idx="837">
                  <c:v>-1694.1942772948187</c:v>
                </c:pt>
                <c:pt idx="838">
                  <c:v>-1881.0811671753572</c:v>
                </c:pt>
                <c:pt idx="839">
                  <c:v>-1608.8394201238962</c:v>
                </c:pt>
                <c:pt idx="840">
                  <c:v>-1690.0247109659558</c:v>
                </c:pt>
                <c:pt idx="841">
                  <c:v>-1775.0626434652713</c:v>
                </c:pt>
                <c:pt idx="842">
                  <c:v>-2614.2035108453038</c:v>
                </c:pt>
                <c:pt idx="843">
                  <c:v>19381.040352097258</c:v>
                </c:pt>
                <c:pt idx="844">
                  <c:v>-1768.4955948231654</c:v>
                </c:pt>
                <c:pt idx="845">
                  <c:v>-2683.8654829379902</c:v>
                </c:pt>
                <c:pt idx="846">
                  <c:v>-2220.9886759325527</c:v>
                </c:pt>
                <c:pt idx="847">
                  <c:v>-1792.8004129616147</c:v>
                </c:pt>
                <c:pt idx="848">
                  <c:v>-1653.0945053243322</c:v>
                </c:pt>
                <c:pt idx="849">
                  <c:v>3735.2893133298221</c:v>
                </c:pt>
                <c:pt idx="850">
                  <c:v>-6324.7787173330653</c:v>
                </c:pt>
                <c:pt idx="851">
                  <c:v>10176.117516652379</c:v>
                </c:pt>
                <c:pt idx="852">
                  <c:v>-1511.4427869478377</c:v>
                </c:pt>
                <c:pt idx="853">
                  <c:v>-923.2924966109158</c:v>
                </c:pt>
                <c:pt idx="854">
                  <c:v>-495.41299680382508</c:v>
                </c:pt>
                <c:pt idx="855">
                  <c:v>13947.175319909549</c:v>
                </c:pt>
                <c:pt idx="856">
                  <c:v>-1878.1701300008681</c:v>
                </c:pt>
                <c:pt idx="857">
                  <c:v>-694.14717431275858</c:v>
                </c:pt>
                <c:pt idx="858">
                  <c:v>-1363.3651750258905</c:v>
                </c:pt>
                <c:pt idx="859">
                  <c:v>-1480.9337848622099</c:v>
                </c:pt>
                <c:pt idx="860">
                  <c:v>19919.340843948492</c:v>
                </c:pt>
                <c:pt idx="861">
                  <c:v>-1220.8145680684647</c:v>
                </c:pt>
                <c:pt idx="862">
                  <c:v>-2025.8160683082988</c:v>
                </c:pt>
                <c:pt idx="863">
                  <c:v>-2168.115612338725</c:v>
                </c:pt>
                <c:pt idx="864">
                  <c:v>-1334.120059863656</c:v>
                </c:pt>
                <c:pt idx="865">
                  <c:v>59.05086758302059</c:v>
                </c:pt>
                <c:pt idx="866">
                  <c:v>-1480.3397193312258</c:v>
                </c:pt>
                <c:pt idx="867">
                  <c:v>-1645.5017075500436</c:v>
                </c:pt>
                <c:pt idx="868">
                  <c:v>-2720.5291768741263</c:v>
                </c:pt>
                <c:pt idx="869">
                  <c:v>2771.6218583865593</c:v>
                </c:pt>
                <c:pt idx="870">
                  <c:v>-1712.9084294583304</c:v>
                </c:pt>
                <c:pt idx="871">
                  <c:v>-1086.8719994270814</c:v>
                </c:pt>
                <c:pt idx="872">
                  <c:v>-1158.8907829938653</c:v>
                </c:pt>
                <c:pt idx="873">
                  <c:v>-1267.833835161885</c:v>
                </c:pt>
                <c:pt idx="874">
                  <c:v>-3406.6803157611612</c:v>
                </c:pt>
                <c:pt idx="875">
                  <c:v>-1704.754880544624</c:v>
                </c:pt>
                <c:pt idx="876">
                  <c:v>-1219.1244074986171</c:v>
                </c:pt>
                <c:pt idx="877">
                  <c:v>-1234.2911116985397</c:v>
                </c:pt>
                <c:pt idx="878">
                  <c:v>1571.4516048733676</c:v>
                </c:pt>
                <c:pt idx="879">
                  <c:v>-1920.3236987815008</c:v>
                </c:pt>
                <c:pt idx="880">
                  <c:v>-1533.8995819798602</c:v>
                </c:pt>
                <c:pt idx="881">
                  <c:v>-1299.8720579391988</c:v>
                </c:pt>
                <c:pt idx="882">
                  <c:v>17066.767246625201</c:v>
                </c:pt>
                <c:pt idx="883">
                  <c:v>-1540.0642662936671</c:v>
                </c:pt>
                <c:pt idx="884">
                  <c:v>-1645.8955993709296</c:v>
                </c:pt>
                <c:pt idx="885">
                  <c:v>-1479.36999536447</c:v>
                </c:pt>
                <c:pt idx="886">
                  <c:v>-1223.7957545158624</c:v>
                </c:pt>
                <c:pt idx="887">
                  <c:v>-664.73161101279402</c:v>
                </c:pt>
                <c:pt idx="888">
                  <c:v>-1400.9890228593013</c:v>
                </c:pt>
                <c:pt idx="889">
                  <c:v>-1420.1574978469125</c:v>
                </c:pt>
                <c:pt idx="890">
                  <c:v>11899.600498701553</c:v>
                </c:pt>
                <c:pt idx="891">
                  <c:v>-2201.2987103998721</c:v>
                </c:pt>
                <c:pt idx="892">
                  <c:v>-1131.6108878472423</c:v>
                </c:pt>
                <c:pt idx="893">
                  <c:v>-409.86232222950821</c:v>
                </c:pt>
                <c:pt idx="894">
                  <c:v>-2036.6236957021401</c:v>
                </c:pt>
                <c:pt idx="895">
                  <c:v>-1210.3716650364604</c:v>
                </c:pt>
                <c:pt idx="896">
                  <c:v>-1721.0577639402745</c:v>
                </c:pt>
                <c:pt idx="897">
                  <c:v>-1736.5491504450001</c:v>
                </c:pt>
                <c:pt idx="898">
                  <c:v>-2015.2487914865469</c:v>
                </c:pt>
                <c:pt idx="899">
                  <c:v>8966.7462472985262</c:v>
                </c:pt>
                <c:pt idx="900">
                  <c:v>-1461.1398728365275</c:v>
                </c:pt>
                <c:pt idx="901">
                  <c:v>-1254.662543051556</c:v>
                </c:pt>
                <c:pt idx="902">
                  <c:v>16472.886445255892</c:v>
                </c:pt>
                <c:pt idx="903">
                  <c:v>-1243.6731710736094</c:v>
                </c:pt>
                <c:pt idx="904">
                  <c:v>-1307.497097193942</c:v>
                </c:pt>
                <c:pt idx="905">
                  <c:v>-1337.6637324864241</c:v>
                </c:pt>
                <c:pt idx="906">
                  <c:v>-106.52817836742543</c:v>
                </c:pt>
                <c:pt idx="907">
                  <c:v>-2198.6814128716615</c:v>
                </c:pt>
                <c:pt idx="908">
                  <c:v>-1108.9630843276773</c:v>
                </c:pt>
                <c:pt idx="909">
                  <c:v>-1721.2524898383181</c:v>
                </c:pt>
                <c:pt idx="910">
                  <c:v>-2016.7386664554278</c:v>
                </c:pt>
                <c:pt idx="911">
                  <c:v>-1439.1871959352875</c:v>
                </c:pt>
                <c:pt idx="912">
                  <c:v>-2399.4187292783972</c:v>
                </c:pt>
                <c:pt idx="913">
                  <c:v>-2012.2866325711893</c:v>
                </c:pt>
                <c:pt idx="914">
                  <c:v>-1426.4494897224095</c:v>
                </c:pt>
                <c:pt idx="915">
                  <c:v>-1125.6019475652229</c:v>
                </c:pt>
                <c:pt idx="916">
                  <c:v>-1884.6926624742709</c:v>
                </c:pt>
                <c:pt idx="917">
                  <c:v>-1627.2302280127451</c:v>
                </c:pt>
                <c:pt idx="918">
                  <c:v>-1911.824267927117</c:v>
                </c:pt>
                <c:pt idx="919">
                  <c:v>-2358.416395646309</c:v>
                </c:pt>
                <c:pt idx="920">
                  <c:v>-1765.7334082394818</c:v>
                </c:pt>
                <c:pt idx="921">
                  <c:v>1612.0764109615011</c:v>
                </c:pt>
                <c:pt idx="922">
                  <c:v>-1789.9561871684386</c:v>
                </c:pt>
                <c:pt idx="923">
                  <c:v>-1297.0681102322706</c:v>
                </c:pt>
                <c:pt idx="924">
                  <c:v>-1918.0276086089543</c:v>
                </c:pt>
                <c:pt idx="925">
                  <c:v>-2629.008992793435</c:v>
                </c:pt>
                <c:pt idx="926">
                  <c:v>-2020.7316278386415</c:v>
                </c:pt>
                <c:pt idx="927">
                  <c:v>-924.36760947525545</c:v>
                </c:pt>
                <c:pt idx="928">
                  <c:v>-1536.8089047022404</c:v>
                </c:pt>
                <c:pt idx="929">
                  <c:v>17366.473931808097</c:v>
                </c:pt>
                <c:pt idx="930">
                  <c:v>2302.9049128961269</c:v>
                </c:pt>
                <c:pt idx="931">
                  <c:v>-1393.8418061085699</c:v>
                </c:pt>
                <c:pt idx="932">
                  <c:v>-1448.179625347595</c:v>
                </c:pt>
                <c:pt idx="933">
                  <c:v>-1539.1391006819408</c:v>
                </c:pt>
                <c:pt idx="934">
                  <c:v>-1386.3138023966458</c:v>
                </c:pt>
                <c:pt idx="935">
                  <c:v>-1154.5792757087302</c:v>
                </c:pt>
                <c:pt idx="936">
                  <c:v>-1202.9084494301405</c:v>
                </c:pt>
                <c:pt idx="937">
                  <c:v>-1702.1861013594162</c:v>
                </c:pt>
                <c:pt idx="938">
                  <c:v>-1687.21749303457</c:v>
                </c:pt>
                <c:pt idx="939">
                  <c:v>-2038.1614372726344</c:v>
                </c:pt>
                <c:pt idx="940">
                  <c:v>8816.4787313259767</c:v>
                </c:pt>
                <c:pt idx="941">
                  <c:v>-1526.2064181933183</c:v>
                </c:pt>
                <c:pt idx="942">
                  <c:v>-1717.2595284551062</c:v>
                </c:pt>
                <c:pt idx="943">
                  <c:v>4681.9791013326576</c:v>
                </c:pt>
                <c:pt idx="944">
                  <c:v>-1349.1700480015925</c:v>
                </c:pt>
                <c:pt idx="945">
                  <c:v>-1577.6682514030808</c:v>
                </c:pt>
                <c:pt idx="946">
                  <c:v>-1910.6531778771987</c:v>
                </c:pt>
                <c:pt idx="947">
                  <c:v>-1456.0763790842509</c:v>
                </c:pt>
                <c:pt idx="948">
                  <c:v>-2817.8519095170159</c:v>
                </c:pt>
                <c:pt idx="949">
                  <c:v>-1879.0594508428258</c:v>
                </c:pt>
                <c:pt idx="950">
                  <c:v>16167.519670321337</c:v>
                </c:pt>
                <c:pt idx="951">
                  <c:v>-1102.5015770437603</c:v>
                </c:pt>
                <c:pt idx="952">
                  <c:v>-2365.2480306051075</c:v>
                </c:pt>
                <c:pt idx="953">
                  <c:v>-1705.8665751756962</c:v>
                </c:pt>
                <c:pt idx="954">
                  <c:v>-978.3082677581051</c:v>
                </c:pt>
                <c:pt idx="955">
                  <c:v>21428.410624862176</c:v>
                </c:pt>
                <c:pt idx="956">
                  <c:v>-1918.9885961945292</c:v>
                </c:pt>
                <c:pt idx="957">
                  <c:v>-1363.4724704907189</c:v>
                </c:pt>
                <c:pt idx="958">
                  <c:v>-1012.9389061056172</c:v>
                </c:pt>
                <c:pt idx="959">
                  <c:v>-672.1871612981522</c:v>
                </c:pt>
                <c:pt idx="960">
                  <c:v>-1047.1733609584098</c:v>
                </c:pt>
                <c:pt idx="961">
                  <c:v>1776.4361559644822</c:v>
                </c:pt>
                <c:pt idx="962">
                  <c:v>-796.77392518749002</c:v>
                </c:pt>
                <c:pt idx="963">
                  <c:v>-1244.0658983318367</c:v>
                </c:pt>
                <c:pt idx="964">
                  <c:v>16525.069195629174</c:v>
                </c:pt>
                <c:pt idx="965">
                  <c:v>8584.9932079936043</c:v>
                </c:pt>
                <c:pt idx="966">
                  <c:v>-1303.7007182327652</c:v>
                </c:pt>
                <c:pt idx="967">
                  <c:v>-1143.5353037706891</c:v>
                </c:pt>
                <c:pt idx="968">
                  <c:v>16820.080517549359</c:v>
                </c:pt>
                <c:pt idx="969">
                  <c:v>-1724.8783469795926</c:v>
                </c:pt>
                <c:pt idx="970">
                  <c:v>-1797.5835101521716</c:v>
                </c:pt>
                <c:pt idx="971">
                  <c:v>-1124.666694626284</c:v>
                </c:pt>
                <c:pt idx="972">
                  <c:v>2049.3559359925348</c:v>
                </c:pt>
                <c:pt idx="973">
                  <c:v>3265.6564177726887</c:v>
                </c:pt>
                <c:pt idx="974">
                  <c:v>-1884.8235532486201</c:v>
                </c:pt>
                <c:pt idx="975">
                  <c:v>-1740.0971208603751</c:v>
                </c:pt>
                <c:pt idx="976">
                  <c:v>-1422.8730570569969</c:v>
                </c:pt>
                <c:pt idx="977">
                  <c:v>-1326.1663933008131</c:v>
                </c:pt>
                <c:pt idx="978">
                  <c:v>-916.34678033390355</c:v>
                </c:pt>
                <c:pt idx="979">
                  <c:v>-1403.3730751174608</c:v>
                </c:pt>
                <c:pt idx="980">
                  <c:v>-1878.4348150354781</c:v>
                </c:pt>
                <c:pt idx="981">
                  <c:v>-1260.2213554560531</c:v>
                </c:pt>
                <c:pt idx="982">
                  <c:v>318.08167394128941</c:v>
                </c:pt>
                <c:pt idx="983">
                  <c:v>-1323.7188121323779</c:v>
                </c:pt>
                <c:pt idx="984">
                  <c:v>-1660.6278186511954</c:v>
                </c:pt>
                <c:pt idx="985">
                  <c:v>-981.90680197777147</c:v>
                </c:pt>
                <c:pt idx="986">
                  <c:v>-1071.6634296888024</c:v>
                </c:pt>
                <c:pt idx="987">
                  <c:v>-1015.0179414008476</c:v>
                </c:pt>
                <c:pt idx="988">
                  <c:v>-1198.5674774198492</c:v>
                </c:pt>
                <c:pt idx="989">
                  <c:v>-1441.7187677712063</c:v>
                </c:pt>
                <c:pt idx="990">
                  <c:v>-1124.1320381086371</c:v>
                </c:pt>
                <c:pt idx="991">
                  <c:v>-1806.6661874272099</c:v>
                </c:pt>
                <c:pt idx="992">
                  <c:v>-1329.807250450305</c:v>
                </c:pt>
                <c:pt idx="993">
                  <c:v>-1447.752933959011</c:v>
                </c:pt>
                <c:pt idx="994">
                  <c:v>-992.79707616529868</c:v>
                </c:pt>
                <c:pt idx="995">
                  <c:v>-1326.4447566539141</c:v>
                </c:pt>
                <c:pt idx="996">
                  <c:v>-1070.7713320329058</c:v>
                </c:pt>
                <c:pt idx="997">
                  <c:v>-1286.8243321893528</c:v>
                </c:pt>
                <c:pt idx="998">
                  <c:v>-1331.592149454113</c:v>
                </c:pt>
                <c:pt idx="999">
                  <c:v>-1424.7890928125887</c:v>
                </c:pt>
                <c:pt idx="1000">
                  <c:v>-1888.4637434234414</c:v>
                </c:pt>
                <c:pt idx="1001">
                  <c:v>-1431.3655454762543</c:v>
                </c:pt>
                <c:pt idx="1002">
                  <c:v>-1188.8125105036979</c:v>
                </c:pt>
                <c:pt idx="1003">
                  <c:v>-1579.4519246422624</c:v>
                </c:pt>
                <c:pt idx="1004">
                  <c:v>-1268.1767992319092</c:v>
                </c:pt>
                <c:pt idx="1005">
                  <c:v>-1881.6288340560732</c:v>
                </c:pt>
                <c:pt idx="1006">
                  <c:v>-1572.4415566850294</c:v>
                </c:pt>
                <c:pt idx="1007">
                  <c:v>-1613.9235299362554</c:v>
                </c:pt>
                <c:pt idx="1008">
                  <c:v>-1910.4665496115899</c:v>
                </c:pt>
                <c:pt idx="1009">
                  <c:v>-1489.5466512266285</c:v>
                </c:pt>
                <c:pt idx="1010">
                  <c:v>-1570.9274906527753</c:v>
                </c:pt>
                <c:pt idx="1011">
                  <c:v>-1426.4900092690968</c:v>
                </c:pt>
                <c:pt idx="1012">
                  <c:v>-2257.2355197730576</c:v>
                </c:pt>
                <c:pt idx="1013">
                  <c:v>-922.33510009326164</c:v>
                </c:pt>
                <c:pt idx="1014">
                  <c:v>-1431.9764233023727</c:v>
                </c:pt>
                <c:pt idx="1015">
                  <c:v>-1628.4024590328108</c:v>
                </c:pt>
                <c:pt idx="1016">
                  <c:v>-1455.3149968859479</c:v>
                </c:pt>
                <c:pt idx="1017">
                  <c:v>-1470.2851770429825</c:v>
                </c:pt>
                <c:pt idx="1018">
                  <c:v>1159.4484675287149</c:v>
                </c:pt>
                <c:pt idx="1019">
                  <c:v>-1068.1582771176945</c:v>
                </c:pt>
                <c:pt idx="1020">
                  <c:v>18133.979461920684</c:v>
                </c:pt>
                <c:pt idx="1021">
                  <c:v>-1879.2334073121212</c:v>
                </c:pt>
                <c:pt idx="1022">
                  <c:v>-1008.4166721086258</c:v>
                </c:pt>
                <c:pt idx="1023">
                  <c:v>-1730.4684929160926</c:v>
                </c:pt>
                <c:pt idx="1024">
                  <c:v>-1451.9038176462991</c:v>
                </c:pt>
                <c:pt idx="1025">
                  <c:v>-1362.5505345497295</c:v>
                </c:pt>
                <c:pt idx="1026">
                  <c:v>-1252.2713137374703</c:v>
                </c:pt>
                <c:pt idx="1027">
                  <c:v>-1865.657338609195</c:v>
                </c:pt>
                <c:pt idx="1028">
                  <c:v>6394.0618480294179</c:v>
                </c:pt>
                <c:pt idx="1029">
                  <c:v>-1053.5916429673653</c:v>
                </c:pt>
                <c:pt idx="1030">
                  <c:v>-1785.6046260025323</c:v>
                </c:pt>
                <c:pt idx="1031">
                  <c:v>-1597.9129987176457</c:v>
                </c:pt>
                <c:pt idx="1032">
                  <c:v>-1633.1090636506206</c:v>
                </c:pt>
                <c:pt idx="1033">
                  <c:v>-1038.729672790012</c:v>
                </c:pt>
                <c:pt idx="1034">
                  <c:v>-171.22999201998391</c:v>
                </c:pt>
                <c:pt idx="1035">
                  <c:v>-1570.8313252852658</c:v>
                </c:pt>
                <c:pt idx="1036">
                  <c:v>-52.832807778670031</c:v>
                </c:pt>
                <c:pt idx="1037">
                  <c:v>-1468.7162866282513</c:v>
                </c:pt>
                <c:pt idx="1038">
                  <c:v>-1411.0329081890459</c:v>
                </c:pt>
                <c:pt idx="1039">
                  <c:v>21233.857818948105</c:v>
                </c:pt>
                <c:pt idx="1040">
                  <c:v>-1819.3389865639163</c:v>
                </c:pt>
                <c:pt idx="1041">
                  <c:v>-1136.3407967111161</c:v>
                </c:pt>
                <c:pt idx="1042">
                  <c:v>-1445.1788300535179</c:v>
                </c:pt>
                <c:pt idx="1043">
                  <c:v>4047.9863877642347</c:v>
                </c:pt>
                <c:pt idx="1044">
                  <c:v>3506.9787131591293</c:v>
                </c:pt>
                <c:pt idx="1045">
                  <c:v>-1388.8524403636652</c:v>
                </c:pt>
                <c:pt idx="1046">
                  <c:v>4244.2453954692464</c:v>
                </c:pt>
                <c:pt idx="1047">
                  <c:v>-1525.0086003436722</c:v>
                </c:pt>
                <c:pt idx="1048">
                  <c:v>-1184.4684456438335</c:v>
                </c:pt>
                <c:pt idx="1049">
                  <c:v>-1838.2162651186436</c:v>
                </c:pt>
                <c:pt idx="1050">
                  <c:v>-1148.7924066472951</c:v>
                </c:pt>
                <c:pt idx="1051">
                  <c:v>-1168.1074778100447</c:v>
                </c:pt>
                <c:pt idx="1052">
                  <c:v>-1685.469338523817</c:v>
                </c:pt>
                <c:pt idx="1053">
                  <c:v>-1682.8173029205109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5FE-4F86-92D2-78A96A5D27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29950368"/>
        <c:axId val="1829951808"/>
      </c:scatterChart>
      <c:valAx>
        <c:axId val="18299503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region_southwest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29951808"/>
        <c:crosses val="autoZero"/>
        <c:crossBetween val="midCat"/>
      </c:valAx>
      <c:valAx>
        <c:axId val="1829951808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Residuals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299503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smoker_bmi  Residual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8100">
              <a:noFill/>
            </a:ln>
          </c:spPr>
          <c:xVal>
            <c:numRef>
              <c:f>Model!$K$2:$K$1055</c:f>
              <c:numCache>
                <c:formatCode>General</c:formatCode>
                <c:ptCount val="10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26.6</c:v>
                </c:pt>
                <c:pt idx="303">
                  <c:v>33.630000000000003</c:v>
                </c:pt>
                <c:pt idx="304">
                  <c:v>28.31</c:v>
                </c:pt>
                <c:pt idx="305">
                  <c:v>28.31</c:v>
                </c:pt>
                <c:pt idx="306">
                  <c:v>38.950000000000003</c:v>
                </c:pt>
                <c:pt idx="307">
                  <c:v>28.88</c:v>
                </c:pt>
                <c:pt idx="308">
                  <c:v>28.5</c:v>
                </c:pt>
                <c:pt idx="309">
                  <c:v>26.885000000000002</c:v>
                </c:pt>
                <c:pt idx="310">
                  <c:v>26.885000000000002</c:v>
                </c:pt>
                <c:pt idx="311">
                  <c:v>32.49</c:v>
                </c:pt>
                <c:pt idx="312">
                  <c:v>30.02</c:v>
                </c:pt>
                <c:pt idx="313">
                  <c:v>27.9</c:v>
                </c:pt>
                <c:pt idx="314">
                  <c:v>35.299999999999997</c:v>
                </c:pt>
                <c:pt idx="315">
                  <c:v>35.6</c:v>
                </c:pt>
                <c:pt idx="316">
                  <c:v>39.9</c:v>
                </c:pt>
                <c:pt idx="317">
                  <c:v>34.43</c:v>
                </c:pt>
                <c:pt idx="318">
                  <c:v>35.090000000000003</c:v>
                </c:pt>
                <c:pt idx="319">
                  <c:v>28.3</c:v>
                </c:pt>
                <c:pt idx="320">
                  <c:v>25.175000000000001</c:v>
                </c:pt>
                <c:pt idx="321">
                  <c:v>35.53</c:v>
                </c:pt>
                <c:pt idx="322">
                  <c:v>36.85</c:v>
                </c:pt>
                <c:pt idx="323">
                  <c:v>37.700000000000003</c:v>
                </c:pt>
                <c:pt idx="324">
                  <c:v>36.08</c:v>
                </c:pt>
                <c:pt idx="325">
                  <c:v>34.799999999999997</c:v>
                </c:pt>
                <c:pt idx="326">
                  <c:v>27.74</c:v>
                </c:pt>
                <c:pt idx="327">
                  <c:v>31.824999999999999</c:v>
                </c:pt>
                <c:pt idx="328">
                  <c:v>27.7</c:v>
                </c:pt>
                <c:pt idx="329">
                  <c:v>31.4</c:v>
                </c:pt>
                <c:pt idx="330">
                  <c:v>30.8</c:v>
                </c:pt>
                <c:pt idx="331">
                  <c:v>40.15</c:v>
                </c:pt>
                <c:pt idx="332">
                  <c:v>30.684999999999999</c:v>
                </c:pt>
                <c:pt idx="333">
                  <c:v>33.880000000000003</c:v>
                </c:pt>
                <c:pt idx="334">
                  <c:v>35.86</c:v>
                </c:pt>
                <c:pt idx="335">
                  <c:v>33.5</c:v>
                </c:pt>
                <c:pt idx="336">
                  <c:v>30</c:v>
                </c:pt>
                <c:pt idx="337">
                  <c:v>28.5</c:v>
                </c:pt>
                <c:pt idx="338">
                  <c:v>38.06</c:v>
                </c:pt>
                <c:pt idx="339">
                  <c:v>34.4</c:v>
                </c:pt>
                <c:pt idx="340">
                  <c:v>30.25</c:v>
                </c:pt>
                <c:pt idx="341">
                  <c:v>47.41</c:v>
                </c:pt>
                <c:pt idx="342">
                  <c:v>46.2</c:v>
                </c:pt>
                <c:pt idx="343">
                  <c:v>33.11</c:v>
                </c:pt>
                <c:pt idx="344">
                  <c:v>33.534999999999997</c:v>
                </c:pt>
                <c:pt idx="345">
                  <c:v>26.41</c:v>
                </c:pt>
                <c:pt idx="346">
                  <c:v>38.06</c:v>
                </c:pt>
                <c:pt idx="347">
                  <c:v>38.39</c:v>
                </c:pt>
                <c:pt idx="348">
                  <c:v>29.15</c:v>
                </c:pt>
                <c:pt idx="349">
                  <c:v>27.83</c:v>
                </c:pt>
                <c:pt idx="350">
                  <c:v>38.17</c:v>
                </c:pt>
                <c:pt idx="351">
                  <c:v>29.81</c:v>
                </c:pt>
                <c:pt idx="352">
                  <c:v>33.11</c:v>
                </c:pt>
                <c:pt idx="353">
                  <c:v>28.975000000000001</c:v>
                </c:pt>
                <c:pt idx="354">
                  <c:v>40.92</c:v>
                </c:pt>
                <c:pt idx="355">
                  <c:v>31.73</c:v>
                </c:pt>
                <c:pt idx="356">
                  <c:v>35.200000000000003</c:v>
                </c:pt>
                <c:pt idx="357">
                  <c:v>30.684999999999999</c:v>
                </c:pt>
                <c:pt idx="358">
                  <c:v>30.9</c:v>
                </c:pt>
                <c:pt idx="359">
                  <c:v>36.19</c:v>
                </c:pt>
                <c:pt idx="360">
                  <c:v>31.4</c:v>
                </c:pt>
                <c:pt idx="361">
                  <c:v>32.799999999999997</c:v>
                </c:pt>
                <c:pt idx="362">
                  <c:v>44.88</c:v>
                </c:pt>
                <c:pt idx="363">
                  <c:v>29.81</c:v>
                </c:pt>
                <c:pt idx="364">
                  <c:v>27.3</c:v>
                </c:pt>
                <c:pt idx="365">
                  <c:v>31.065000000000001</c:v>
                </c:pt>
                <c:pt idx="366">
                  <c:v>34.9</c:v>
                </c:pt>
                <c:pt idx="367">
                  <c:v>27.8</c:v>
                </c:pt>
                <c:pt idx="368">
                  <c:v>30.2</c:v>
                </c:pt>
                <c:pt idx="369">
                  <c:v>26.695</c:v>
                </c:pt>
                <c:pt idx="370">
                  <c:v>31.92</c:v>
                </c:pt>
                <c:pt idx="371">
                  <c:v>37.619999999999997</c:v>
                </c:pt>
                <c:pt idx="372">
                  <c:v>28.024999999999999</c:v>
                </c:pt>
                <c:pt idx="373">
                  <c:v>27.94</c:v>
                </c:pt>
                <c:pt idx="374">
                  <c:v>31.35</c:v>
                </c:pt>
                <c:pt idx="375">
                  <c:v>26.84</c:v>
                </c:pt>
                <c:pt idx="376">
                  <c:v>28.12</c:v>
                </c:pt>
                <c:pt idx="377">
                  <c:v>36.765000000000001</c:v>
                </c:pt>
                <c:pt idx="378">
                  <c:v>33.799999999999997</c:v>
                </c:pt>
                <c:pt idx="379">
                  <c:v>36.384999999999998</c:v>
                </c:pt>
                <c:pt idx="380">
                  <c:v>32.774999999999999</c:v>
                </c:pt>
                <c:pt idx="381">
                  <c:v>26.695</c:v>
                </c:pt>
                <c:pt idx="382">
                  <c:v>28.38</c:v>
                </c:pt>
                <c:pt idx="383">
                  <c:v>28.31</c:v>
                </c:pt>
                <c:pt idx="384">
                  <c:v>28.3</c:v>
                </c:pt>
                <c:pt idx="385">
                  <c:v>26.07</c:v>
                </c:pt>
                <c:pt idx="386">
                  <c:v>42.13</c:v>
                </c:pt>
                <c:pt idx="387">
                  <c:v>30.21</c:v>
                </c:pt>
                <c:pt idx="388">
                  <c:v>36.630000000000003</c:v>
                </c:pt>
                <c:pt idx="389">
                  <c:v>31.13</c:v>
                </c:pt>
                <c:pt idx="390">
                  <c:v>35.75</c:v>
                </c:pt>
                <c:pt idx="391">
                  <c:v>27.6</c:v>
                </c:pt>
                <c:pt idx="392">
                  <c:v>26.125</c:v>
                </c:pt>
                <c:pt idx="393">
                  <c:v>28.024999999999999</c:v>
                </c:pt>
                <c:pt idx="394">
                  <c:v>28.93</c:v>
                </c:pt>
                <c:pt idx="395">
                  <c:v>34.200000000000003</c:v>
                </c:pt>
                <c:pt idx="396">
                  <c:v>27.835000000000001</c:v>
                </c:pt>
                <c:pt idx="397">
                  <c:v>30.8</c:v>
                </c:pt>
                <c:pt idx="398">
                  <c:v>36.08</c:v>
                </c:pt>
                <c:pt idx="399">
                  <c:v>26.03</c:v>
                </c:pt>
                <c:pt idx="400">
                  <c:v>30.495000000000001</c:v>
                </c:pt>
                <c:pt idx="401">
                  <c:v>41.14</c:v>
                </c:pt>
                <c:pt idx="402">
                  <c:v>37.07</c:v>
                </c:pt>
                <c:pt idx="403">
                  <c:v>35.75</c:v>
                </c:pt>
                <c:pt idx="404">
                  <c:v>42.75</c:v>
                </c:pt>
                <c:pt idx="405">
                  <c:v>27.36</c:v>
                </c:pt>
                <c:pt idx="406">
                  <c:v>28.49</c:v>
                </c:pt>
                <c:pt idx="407">
                  <c:v>25.555</c:v>
                </c:pt>
                <c:pt idx="408">
                  <c:v>34.6</c:v>
                </c:pt>
                <c:pt idx="409">
                  <c:v>33.630000000000003</c:v>
                </c:pt>
                <c:pt idx="410">
                  <c:v>29.925000000000001</c:v>
                </c:pt>
                <c:pt idx="411">
                  <c:v>36.299999999999997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36.299999999999997</c:v>
                </c:pt>
                <c:pt idx="703">
                  <c:v>31.68</c:v>
                </c:pt>
                <c:pt idx="704">
                  <c:v>31.3</c:v>
                </c:pt>
                <c:pt idx="705">
                  <c:v>25.3</c:v>
                </c:pt>
                <c:pt idx="706">
                  <c:v>36.67</c:v>
                </c:pt>
                <c:pt idx="707">
                  <c:v>32.200000000000003</c:v>
                </c:pt>
                <c:pt idx="708">
                  <c:v>34.21</c:v>
                </c:pt>
                <c:pt idx="709">
                  <c:v>34.200000000000003</c:v>
                </c:pt>
                <c:pt idx="710">
                  <c:v>45.54</c:v>
                </c:pt>
                <c:pt idx="711">
                  <c:v>36.479999999999997</c:v>
                </c:pt>
                <c:pt idx="712">
                  <c:v>32.9</c:v>
                </c:pt>
                <c:pt idx="713">
                  <c:v>25.84</c:v>
                </c:pt>
                <c:pt idx="714">
                  <c:v>37.799999999999997</c:v>
                </c:pt>
                <c:pt idx="715">
                  <c:v>25.6</c:v>
                </c:pt>
                <c:pt idx="716">
                  <c:v>25.3</c:v>
                </c:pt>
                <c:pt idx="717">
                  <c:v>38.06</c:v>
                </c:pt>
                <c:pt idx="718">
                  <c:v>32.774999999999999</c:v>
                </c:pt>
                <c:pt idx="719">
                  <c:v>35.299999999999997</c:v>
                </c:pt>
                <c:pt idx="720">
                  <c:v>35.5</c:v>
                </c:pt>
                <c:pt idx="721">
                  <c:v>31.79</c:v>
                </c:pt>
                <c:pt idx="722">
                  <c:v>38.94</c:v>
                </c:pt>
                <c:pt idx="723">
                  <c:v>42.9</c:v>
                </c:pt>
                <c:pt idx="724">
                  <c:v>30.2</c:v>
                </c:pt>
                <c:pt idx="725">
                  <c:v>33.33</c:v>
                </c:pt>
                <c:pt idx="726">
                  <c:v>26.7</c:v>
                </c:pt>
                <c:pt idx="727">
                  <c:v>33.4</c:v>
                </c:pt>
                <c:pt idx="728">
                  <c:v>36.96</c:v>
                </c:pt>
                <c:pt idx="729">
                  <c:v>27.645</c:v>
                </c:pt>
                <c:pt idx="730">
                  <c:v>39.4</c:v>
                </c:pt>
                <c:pt idx="731">
                  <c:v>34.700000000000003</c:v>
                </c:pt>
                <c:pt idx="732">
                  <c:v>29.83</c:v>
                </c:pt>
                <c:pt idx="733">
                  <c:v>28.69</c:v>
                </c:pt>
                <c:pt idx="734">
                  <c:v>30.495000000000001</c:v>
                </c:pt>
                <c:pt idx="735">
                  <c:v>41.895000000000003</c:v>
                </c:pt>
                <c:pt idx="736">
                  <c:v>42.35</c:v>
                </c:pt>
                <c:pt idx="737">
                  <c:v>34.39</c:v>
                </c:pt>
                <c:pt idx="738">
                  <c:v>35.97</c:v>
                </c:pt>
                <c:pt idx="739">
                  <c:v>25.1</c:v>
                </c:pt>
                <c:pt idx="740">
                  <c:v>34.104999999999997</c:v>
                </c:pt>
                <c:pt idx="741">
                  <c:v>28.31</c:v>
                </c:pt>
                <c:pt idx="742">
                  <c:v>31.35</c:v>
                </c:pt>
                <c:pt idx="743">
                  <c:v>39.049999999999997</c:v>
                </c:pt>
                <c:pt idx="744">
                  <c:v>30.78</c:v>
                </c:pt>
                <c:pt idx="745">
                  <c:v>37.049999999999997</c:v>
                </c:pt>
                <c:pt idx="746">
                  <c:v>29.7</c:v>
                </c:pt>
                <c:pt idx="747">
                  <c:v>25.9</c:v>
                </c:pt>
                <c:pt idx="748">
                  <c:v>28.215</c:v>
                </c:pt>
                <c:pt idx="749">
                  <c:v>31.02</c:v>
                </c:pt>
                <c:pt idx="750">
                  <c:v>29.8</c:v>
                </c:pt>
                <c:pt idx="751">
                  <c:v>38.39</c:v>
                </c:pt>
                <c:pt idx="752">
                  <c:v>25.85</c:v>
                </c:pt>
                <c:pt idx="753">
                  <c:v>36.86</c:v>
                </c:pt>
                <c:pt idx="754">
                  <c:v>32.56</c:v>
                </c:pt>
                <c:pt idx="755">
                  <c:v>35.625</c:v>
                </c:pt>
                <c:pt idx="756">
                  <c:v>27.28</c:v>
                </c:pt>
                <c:pt idx="757">
                  <c:v>30.875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25.7</c:v>
                </c:pt>
                <c:pt idx="832">
                  <c:v>0</c:v>
                </c:pt>
                <c:pt idx="833">
                  <c:v>34.1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28.12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22.88</c:v>
                </c:pt>
                <c:pt idx="855">
                  <c:v>0</c:v>
                </c:pt>
                <c:pt idx="856">
                  <c:v>23.98</c:v>
                </c:pt>
                <c:pt idx="857">
                  <c:v>22.895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22.22</c:v>
                </c:pt>
                <c:pt idx="866">
                  <c:v>0</c:v>
                </c:pt>
                <c:pt idx="867">
                  <c:v>0</c:v>
                </c:pt>
                <c:pt idx="868">
                  <c:v>24.32</c:v>
                </c:pt>
                <c:pt idx="869">
                  <c:v>19.8</c:v>
                </c:pt>
                <c:pt idx="870">
                  <c:v>0</c:v>
                </c:pt>
                <c:pt idx="871">
                  <c:v>0</c:v>
                </c:pt>
                <c:pt idx="872">
                  <c:v>22.61</c:v>
                </c:pt>
                <c:pt idx="873">
                  <c:v>0</c:v>
                </c:pt>
                <c:pt idx="874">
                  <c:v>24.89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20.234999999999999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23.21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21.85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21.754999999999999</c:v>
                </c:pt>
                <c:pt idx="907">
                  <c:v>24.42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24.4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23.844999999999999</c:v>
                </c:pt>
                <c:pt idx="920">
                  <c:v>0</c:v>
                </c:pt>
                <c:pt idx="921">
                  <c:v>20.045000000000002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24.795000000000002</c:v>
                </c:pt>
                <c:pt idx="926">
                  <c:v>0</c:v>
                </c:pt>
                <c:pt idx="927">
                  <c:v>22.99</c:v>
                </c:pt>
                <c:pt idx="928">
                  <c:v>0</c:v>
                </c:pt>
                <c:pt idx="929">
                  <c:v>0</c:v>
                </c:pt>
                <c:pt idx="930">
                  <c:v>20.13</c:v>
                </c:pt>
                <c:pt idx="931">
                  <c:v>0</c:v>
                </c:pt>
                <c:pt idx="932">
                  <c:v>23.655000000000001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24.605</c:v>
                </c:pt>
                <c:pt idx="949">
                  <c:v>23.655000000000001</c:v>
                </c:pt>
                <c:pt idx="950">
                  <c:v>0</c:v>
                </c:pt>
                <c:pt idx="951">
                  <c:v>0</c:v>
                </c:pt>
                <c:pt idx="952">
                  <c:v>24.75</c:v>
                </c:pt>
                <c:pt idx="953">
                  <c:v>24.42</c:v>
                </c:pt>
                <c:pt idx="954">
                  <c:v>0</c:v>
                </c:pt>
                <c:pt idx="955">
                  <c:v>0</c:v>
                </c:pt>
                <c:pt idx="956">
                  <c:v>24.64</c:v>
                </c:pt>
                <c:pt idx="957">
                  <c:v>0</c:v>
                </c:pt>
                <c:pt idx="958">
                  <c:v>0</c:v>
                </c:pt>
                <c:pt idx="959">
                  <c:v>22.99</c:v>
                </c:pt>
                <c:pt idx="960">
                  <c:v>0</c:v>
                </c:pt>
                <c:pt idx="961">
                  <c:v>20.9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24.42</c:v>
                </c:pt>
                <c:pt idx="966">
                  <c:v>23.76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19.95</c:v>
                </c:pt>
                <c:pt idx="973">
                  <c:v>19.3</c:v>
                </c:pt>
                <c:pt idx="974">
                  <c:v>0</c:v>
                </c:pt>
                <c:pt idx="975">
                  <c:v>0</c:v>
                </c:pt>
                <c:pt idx="976">
                  <c:v>23.37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21.7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23.655000000000001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24.13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24.6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20.52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21.8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21.66</c:v>
                </c:pt>
                <c:pt idx="1035">
                  <c:v>0</c:v>
                </c:pt>
                <c:pt idx="1036">
                  <c:v>21.85</c:v>
                </c:pt>
                <c:pt idx="1037">
                  <c:v>0</c:v>
                </c:pt>
                <c:pt idx="1038">
                  <c:v>0</c:v>
                </c:pt>
                <c:pt idx="1039">
                  <c:v>17.765000000000001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17.29</c:v>
                </c:pt>
                <c:pt idx="1044">
                  <c:v>17.954999999999998</c:v>
                </c:pt>
                <c:pt idx="1045">
                  <c:v>0</c:v>
                </c:pt>
                <c:pt idx="1046">
                  <c:v>17.195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</c:numCache>
            </c:numRef>
          </c:xVal>
          <c:yVal>
            <c:numRef>
              <c:f>Model!$O$34:$O$1087</c:f>
              <c:numCache>
                <c:formatCode>General</c:formatCode>
                <c:ptCount val="1054"/>
                <c:pt idx="0">
                  <c:v>-1057.9442558539217</c:v>
                </c:pt>
                <c:pt idx="1">
                  <c:v>-1319.1005010959723</c:v>
                </c:pt>
                <c:pt idx="2">
                  <c:v>-1155.4121695599824</c:v>
                </c:pt>
                <c:pt idx="3">
                  <c:v>-1161.4101398443909</c:v>
                </c:pt>
                <c:pt idx="4">
                  <c:v>-1835.1814061193691</c:v>
                </c:pt>
                <c:pt idx="5">
                  <c:v>-1335.609791938567</c:v>
                </c:pt>
                <c:pt idx="6">
                  <c:v>-2046.1352043450183</c:v>
                </c:pt>
                <c:pt idx="7">
                  <c:v>-1859.7227383538911</c:v>
                </c:pt>
                <c:pt idx="8">
                  <c:v>-2124.3972474560064</c:v>
                </c:pt>
                <c:pt idx="9">
                  <c:v>-1538.4880329033531</c:v>
                </c:pt>
                <c:pt idx="10">
                  <c:v>-1040.244763421023</c:v>
                </c:pt>
                <c:pt idx="11">
                  <c:v>-1247.1001126995147</c:v>
                </c:pt>
                <c:pt idx="12">
                  <c:v>-1683.0885469963187</c:v>
                </c:pt>
                <c:pt idx="13">
                  <c:v>-1138.4527943124021</c:v>
                </c:pt>
                <c:pt idx="14">
                  <c:v>17063.29595458927</c:v>
                </c:pt>
                <c:pt idx="15">
                  <c:v>-975.1185004448962</c:v>
                </c:pt>
                <c:pt idx="16">
                  <c:v>-1019.826738563359</c:v>
                </c:pt>
                <c:pt idx="17">
                  <c:v>-1128.4236060991279</c:v>
                </c:pt>
                <c:pt idx="18">
                  <c:v>-969.15240215997983</c:v>
                </c:pt>
                <c:pt idx="19">
                  <c:v>-1826.0457875996462</c:v>
                </c:pt>
                <c:pt idx="20">
                  <c:v>-1998.5167686857149</c:v>
                </c:pt>
                <c:pt idx="21">
                  <c:v>-1293.183817102838</c:v>
                </c:pt>
                <c:pt idx="22">
                  <c:v>-1442.4507926293845</c:v>
                </c:pt>
                <c:pt idx="23">
                  <c:v>-1501.7260186618814</c:v>
                </c:pt>
                <c:pt idx="24">
                  <c:v>-1176.1641833500671</c:v>
                </c:pt>
                <c:pt idx="25">
                  <c:v>-997.42689384547339</c:v>
                </c:pt>
                <c:pt idx="26">
                  <c:v>-1510.497511737891</c:v>
                </c:pt>
                <c:pt idx="27">
                  <c:v>-1131.2734635943989</c:v>
                </c:pt>
                <c:pt idx="28">
                  <c:v>-1159.7416944811339</c:v>
                </c:pt>
                <c:pt idx="29">
                  <c:v>-1960.5358842993155</c:v>
                </c:pt>
                <c:pt idx="30">
                  <c:v>-957.52423498526514</c:v>
                </c:pt>
                <c:pt idx="31">
                  <c:v>-1081.4468453793834</c:v>
                </c:pt>
                <c:pt idx="32">
                  <c:v>11158.881650884308</c:v>
                </c:pt>
                <c:pt idx="33">
                  <c:v>-1413.4055033671168</c:v>
                </c:pt>
                <c:pt idx="34">
                  <c:v>-1216.2379297066673</c:v>
                </c:pt>
                <c:pt idx="35">
                  <c:v>-1161.5965218216288</c:v>
                </c:pt>
                <c:pt idx="36">
                  <c:v>-1087.4577477406792</c:v>
                </c:pt>
                <c:pt idx="37">
                  <c:v>-1209.3131481272667</c:v>
                </c:pt>
                <c:pt idx="38">
                  <c:v>-1323.7360896342625</c:v>
                </c:pt>
                <c:pt idx="39">
                  <c:v>-1299.6566176608903</c:v>
                </c:pt>
                <c:pt idx="40">
                  <c:v>-1645.3153957913783</c:v>
                </c:pt>
                <c:pt idx="41">
                  <c:v>-973.65678237928296</c:v>
                </c:pt>
                <c:pt idx="42">
                  <c:v>-902.45292025951676</c:v>
                </c:pt>
                <c:pt idx="43">
                  <c:v>-1542.8141204147287</c:v>
                </c:pt>
                <c:pt idx="44">
                  <c:v>-1563.017140677759</c:v>
                </c:pt>
                <c:pt idx="45">
                  <c:v>-1678.2008375227688</c:v>
                </c:pt>
                <c:pt idx="46">
                  <c:v>-1110.6105242773569</c:v>
                </c:pt>
                <c:pt idx="47">
                  <c:v>-1698.867660243719</c:v>
                </c:pt>
                <c:pt idx="48">
                  <c:v>-1285.6784611449857</c:v>
                </c:pt>
                <c:pt idx="49">
                  <c:v>-972.92346115079636</c:v>
                </c:pt>
                <c:pt idx="50">
                  <c:v>15117.144848091008</c:v>
                </c:pt>
                <c:pt idx="51">
                  <c:v>-1764.1066934981664</c:v>
                </c:pt>
                <c:pt idx="52">
                  <c:v>-1772.8311383616801</c:v>
                </c:pt>
                <c:pt idx="53">
                  <c:v>-1234.667487741996</c:v>
                </c:pt>
                <c:pt idx="54">
                  <c:v>6509.2518410709472</c:v>
                </c:pt>
                <c:pt idx="55">
                  <c:v>10990.719038262108</c:v>
                </c:pt>
                <c:pt idx="56">
                  <c:v>16487.676546863924</c:v>
                </c:pt>
                <c:pt idx="57">
                  <c:v>-1240.5186847674195</c:v>
                </c:pt>
                <c:pt idx="58">
                  <c:v>-1260.7551565285009</c:v>
                </c:pt>
                <c:pt idx="59">
                  <c:v>9619.7135163134317</c:v>
                </c:pt>
                <c:pt idx="60">
                  <c:v>-1184.0268584715013</c:v>
                </c:pt>
                <c:pt idx="61">
                  <c:v>13851.108914854787</c:v>
                </c:pt>
                <c:pt idx="62">
                  <c:v>-913.74113144040348</c:v>
                </c:pt>
                <c:pt idx="63">
                  <c:v>-1726.8109485483697</c:v>
                </c:pt>
                <c:pt idx="64">
                  <c:v>3051.4904963557001</c:v>
                </c:pt>
                <c:pt idx="65">
                  <c:v>20388.858771861593</c:v>
                </c:pt>
                <c:pt idx="66">
                  <c:v>-955.63528090486489</c:v>
                </c:pt>
                <c:pt idx="67">
                  <c:v>-1294.3994343106715</c:v>
                </c:pt>
                <c:pt idx="68">
                  <c:v>-1820.5873886942431</c:v>
                </c:pt>
                <c:pt idx="69">
                  <c:v>-1691.8862739091005</c:v>
                </c:pt>
                <c:pt idx="70">
                  <c:v>-1144.9965702247346</c:v>
                </c:pt>
                <c:pt idx="71">
                  <c:v>-1126.5603154812725</c:v>
                </c:pt>
                <c:pt idx="72">
                  <c:v>8846.7059482582135</c:v>
                </c:pt>
                <c:pt idx="73">
                  <c:v>-1155.5257757007075</c:v>
                </c:pt>
                <c:pt idx="74">
                  <c:v>-1535.160232317392</c:v>
                </c:pt>
                <c:pt idx="75">
                  <c:v>-1058.7559318367466</c:v>
                </c:pt>
                <c:pt idx="76">
                  <c:v>-2078.0788954107275</c:v>
                </c:pt>
                <c:pt idx="77">
                  <c:v>-1546.053643945231</c:v>
                </c:pt>
                <c:pt idx="78">
                  <c:v>10684.870288433674</c:v>
                </c:pt>
                <c:pt idx="79">
                  <c:v>-1258.1963422276033</c:v>
                </c:pt>
                <c:pt idx="80">
                  <c:v>-1452.2423067154261</c:v>
                </c:pt>
                <c:pt idx="81">
                  <c:v>-1738.9257428100263</c:v>
                </c:pt>
                <c:pt idx="82">
                  <c:v>-1572.1129708672574</c:v>
                </c:pt>
                <c:pt idx="83">
                  <c:v>10346.073274578715</c:v>
                </c:pt>
                <c:pt idx="84">
                  <c:v>-2035.7535047486631</c:v>
                </c:pt>
                <c:pt idx="85">
                  <c:v>-1285.3989790247051</c:v>
                </c:pt>
                <c:pt idx="86">
                  <c:v>-1851.5797785688865</c:v>
                </c:pt>
                <c:pt idx="87">
                  <c:v>-1440.6303946385988</c:v>
                </c:pt>
                <c:pt idx="88">
                  <c:v>-1848.5424464808934</c:v>
                </c:pt>
                <c:pt idx="89">
                  <c:v>-1220.5105048719361</c:v>
                </c:pt>
                <c:pt idx="90">
                  <c:v>-1067.078103982813</c:v>
                </c:pt>
                <c:pt idx="91">
                  <c:v>-1411.3477250127735</c:v>
                </c:pt>
                <c:pt idx="92">
                  <c:v>14524.74402884466</c:v>
                </c:pt>
                <c:pt idx="93">
                  <c:v>-1196.1185327950975</c:v>
                </c:pt>
                <c:pt idx="94">
                  <c:v>-1067.1146602725166</c:v>
                </c:pt>
                <c:pt idx="95">
                  <c:v>-1899.198214228189</c:v>
                </c:pt>
                <c:pt idx="96">
                  <c:v>-1845.2237509633396</c:v>
                </c:pt>
                <c:pt idx="97">
                  <c:v>-1194.2351060452365</c:v>
                </c:pt>
                <c:pt idx="98">
                  <c:v>-1272.4536106587657</c:v>
                </c:pt>
                <c:pt idx="99">
                  <c:v>-1695.5987681322281</c:v>
                </c:pt>
                <c:pt idx="100">
                  <c:v>-1067.5872074280728</c:v>
                </c:pt>
                <c:pt idx="101">
                  <c:v>12690.782394563956</c:v>
                </c:pt>
                <c:pt idx="102">
                  <c:v>-941.96090844300397</c:v>
                </c:pt>
                <c:pt idx="103">
                  <c:v>-1701.9682080281618</c:v>
                </c:pt>
                <c:pt idx="104">
                  <c:v>-1182.2270403471111</c:v>
                </c:pt>
                <c:pt idx="105">
                  <c:v>-1227.9018410993845</c:v>
                </c:pt>
                <c:pt idx="106">
                  <c:v>-1143.2626137417137</c:v>
                </c:pt>
                <c:pt idx="107">
                  <c:v>-1856.6915932502125</c:v>
                </c:pt>
                <c:pt idx="108">
                  <c:v>-1241.2568391929763</c:v>
                </c:pt>
                <c:pt idx="109">
                  <c:v>-929.78848802142784</c:v>
                </c:pt>
                <c:pt idx="110">
                  <c:v>-1517.8949980899495</c:v>
                </c:pt>
                <c:pt idx="111">
                  <c:v>-1175.0662821067945</c:v>
                </c:pt>
                <c:pt idx="112">
                  <c:v>-1043.4349579611971</c:v>
                </c:pt>
                <c:pt idx="113">
                  <c:v>-1771.7191522455823</c:v>
                </c:pt>
                <c:pt idx="114">
                  <c:v>-2103.633848263295</c:v>
                </c:pt>
                <c:pt idx="115">
                  <c:v>-1258.7582620823978</c:v>
                </c:pt>
                <c:pt idx="116">
                  <c:v>-1248.1642609166079</c:v>
                </c:pt>
                <c:pt idx="117">
                  <c:v>-1178.6714798584503</c:v>
                </c:pt>
                <c:pt idx="118">
                  <c:v>-1811.2031173525575</c:v>
                </c:pt>
                <c:pt idx="119">
                  <c:v>-1700.1714958136708</c:v>
                </c:pt>
                <c:pt idx="120">
                  <c:v>-1924.7531670807568</c:v>
                </c:pt>
                <c:pt idx="121">
                  <c:v>-1769.0932098855683</c:v>
                </c:pt>
                <c:pt idx="122">
                  <c:v>-996.46957307174125</c:v>
                </c:pt>
                <c:pt idx="123">
                  <c:v>-1331.9110487625369</c:v>
                </c:pt>
                <c:pt idx="124">
                  <c:v>-1778.1545234245405</c:v>
                </c:pt>
                <c:pt idx="125">
                  <c:v>-879.23298732998774</c:v>
                </c:pt>
                <c:pt idx="126">
                  <c:v>-991.86454095185309</c:v>
                </c:pt>
                <c:pt idx="127">
                  <c:v>-946.72939349434546</c:v>
                </c:pt>
                <c:pt idx="128">
                  <c:v>-1814.6394651998958</c:v>
                </c:pt>
                <c:pt idx="129">
                  <c:v>-1760.4432177809613</c:v>
                </c:pt>
                <c:pt idx="130">
                  <c:v>-1638.7247156463754</c:v>
                </c:pt>
                <c:pt idx="131">
                  <c:v>-1141.1997994980647</c:v>
                </c:pt>
                <c:pt idx="132">
                  <c:v>-1734.7981445136575</c:v>
                </c:pt>
                <c:pt idx="133">
                  <c:v>-1258.6317899642563</c:v>
                </c:pt>
                <c:pt idx="134">
                  <c:v>-1453.3788974676534</c:v>
                </c:pt>
                <c:pt idx="135">
                  <c:v>-2163.5282690115</c:v>
                </c:pt>
                <c:pt idx="136">
                  <c:v>-1065.3417422059811</c:v>
                </c:pt>
                <c:pt idx="137">
                  <c:v>-1469.140540125105</c:v>
                </c:pt>
                <c:pt idx="138">
                  <c:v>3496.3448900207331</c:v>
                </c:pt>
                <c:pt idx="139">
                  <c:v>-1394.7896827550383</c:v>
                </c:pt>
                <c:pt idx="140">
                  <c:v>-1703.4176692587498</c:v>
                </c:pt>
                <c:pt idx="141">
                  <c:v>-1093.6851675441358</c:v>
                </c:pt>
                <c:pt idx="142">
                  <c:v>-1275.7224006059769</c:v>
                </c:pt>
                <c:pt idx="143">
                  <c:v>-1296.072648117979</c:v>
                </c:pt>
                <c:pt idx="144">
                  <c:v>-1111.0626736063878</c:v>
                </c:pt>
                <c:pt idx="145">
                  <c:v>-1384.7851576574194</c:v>
                </c:pt>
                <c:pt idx="146">
                  <c:v>-1450.392935127411</c:v>
                </c:pt>
                <c:pt idx="147">
                  <c:v>-1247.516638016381</c:v>
                </c:pt>
                <c:pt idx="148">
                  <c:v>-1036.076846769527</c:v>
                </c:pt>
                <c:pt idx="149">
                  <c:v>-1351.5731312602729</c:v>
                </c:pt>
                <c:pt idx="150">
                  <c:v>-1510.8621988599871</c:v>
                </c:pt>
                <c:pt idx="151">
                  <c:v>-1075.7171045503073</c:v>
                </c:pt>
                <c:pt idx="152">
                  <c:v>-972.26369561844331</c:v>
                </c:pt>
                <c:pt idx="153">
                  <c:v>-1362.4256799647801</c:v>
                </c:pt>
                <c:pt idx="154">
                  <c:v>-1054.3566334926545</c:v>
                </c:pt>
                <c:pt idx="155">
                  <c:v>-1391.3981797532531</c:v>
                </c:pt>
                <c:pt idx="156">
                  <c:v>-1708.6684604428647</c:v>
                </c:pt>
                <c:pt idx="157">
                  <c:v>-1430.1923793463375</c:v>
                </c:pt>
                <c:pt idx="158">
                  <c:v>-1527.1418560300237</c:v>
                </c:pt>
                <c:pt idx="159">
                  <c:v>-910.77509240558356</c:v>
                </c:pt>
                <c:pt idx="160">
                  <c:v>-1333.068112969162</c:v>
                </c:pt>
                <c:pt idx="161">
                  <c:v>-1285.626522950548</c:v>
                </c:pt>
                <c:pt idx="162">
                  <c:v>-1297.3738743889135</c:v>
                </c:pt>
                <c:pt idx="163">
                  <c:v>-1294.144141903198</c:v>
                </c:pt>
                <c:pt idx="164">
                  <c:v>-1363.0752647292011</c:v>
                </c:pt>
                <c:pt idx="165">
                  <c:v>-1271.4637849396331</c:v>
                </c:pt>
                <c:pt idx="166">
                  <c:v>-1163.4902861048831</c:v>
                </c:pt>
                <c:pt idx="167">
                  <c:v>-1248.2333899081677</c:v>
                </c:pt>
                <c:pt idx="168">
                  <c:v>-886.32159967625375</c:v>
                </c:pt>
                <c:pt idx="169">
                  <c:v>-2162.7296767348571</c:v>
                </c:pt>
                <c:pt idx="170">
                  <c:v>-1138.1869258706411</c:v>
                </c:pt>
                <c:pt idx="171">
                  <c:v>-1239.4320790661327</c:v>
                </c:pt>
                <c:pt idx="172">
                  <c:v>-1636.0003529986759</c:v>
                </c:pt>
                <c:pt idx="173">
                  <c:v>-1105.8532055285714</c:v>
                </c:pt>
                <c:pt idx="174">
                  <c:v>-1020.8320185450466</c:v>
                </c:pt>
                <c:pt idx="175">
                  <c:v>-1582.0880957729651</c:v>
                </c:pt>
                <c:pt idx="176">
                  <c:v>-1277.0770396288008</c:v>
                </c:pt>
                <c:pt idx="177">
                  <c:v>-1218.7424401981914</c:v>
                </c:pt>
                <c:pt idx="178">
                  <c:v>12457.115247970714</c:v>
                </c:pt>
                <c:pt idx="179">
                  <c:v>-1123.6721422347118</c:v>
                </c:pt>
                <c:pt idx="180">
                  <c:v>-1069.7760157137654</c:v>
                </c:pt>
                <c:pt idx="181">
                  <c:v>-1520.7446116057333</c:v>
                </c:pt>
                <c:pt idx="182">
                  <c:v>-1058.6341642149891</c:v>
                </c:pt>
                <c:pt idx="183">
                  <c:v>-1731.1065726107945</c:v>
                </c:pt>
                <c:pt idx="184">
                  <c:v>-1796.6296203949614</c:v>
                </c:pt>
                <c:pt idx="185">
                  <c:v>-1259.8487075028438</c:v>
                </c:pt>
                <c:pt idx="186">
                  <c:v>-1572.3941314992162</c:v>
                </c:pt>
                <c:pt idx="187">
                  <c:v>-1712.1776750488589</c:v>
                </c:pt>
                <c:pt idx="188">
                  <c:v>-1119.4363075126494</c:v>
                </c:pt>
                <c:pt idx="189">
                  <c:v>9593.7685043142301</c:v>
                </c:pt>
                <c:pt idx="190">
                  <c:v>-1331.8608126509166</c:v>
                </c:pt>
                <c:pt idx="191">
                  <c:v>-1129.2325190313707</c:v>
                </c:pt>
                <c:pt idx="192">
                  <c:v>-1597.3411266985322</c:v>
                </c:pt>
                <c:pt idx="193">
                  <c:v>-1728.1099708696875</c:v>
                </c:pt>
                <c:pt idx="194">
                  <c:v>-1803.4591733268971</c:v>
                </c:pt>
                <c:pt idx="195">
                  <c:v>-1545.213598152046</c:v>
                </c:pt>
                <c:pt idx="196">
                  <c:v>-1692.1505882688762</c:v>
                </c:pt>
                <c:pt idx="197">
                  <c:v>-1201.5178187641779</c:v>
                </c:pt>
                <c:pt idx="198">
                  <c:v>11174.498936874294</c:v>
                </c:pt>
                <c:pt idx="199">
                  <c:v>-1019.3106824062579</c:v>
                </c:pt>
                <c:pt idx="200">
                  <c:v>14763.81514592762</c:v>
                </c:pt>
                <c:pt idx="201">
                  <c:v>-1053.6449420694989</c:v>
                </c:pt>
                <c:pt idx="202">
                  <c:v>-1058.4837141203261</c:v>
                </c:pt>
                <c:pt idx="203">
                  <c:v>7471.0334484137293</c:v>
                </c:pt>
                <c:pt idx="204">
                  <c:v>-1016.1601692398935</c:v>
                </c:pt>
                <c:pt idx="205">
                  <c:v>-2079.6760799640128</c:v>
                </c:pt>
                <c:pt idx="206">
                  <c:v>-2013.6900219419272</c:v>
                </c:pt>
                <c:pt idx="207">
                  <c:v>-1311.6037185390355</c:v>
                </c:pt>
                <c:pt idx="208">
                  <c:v>-2062.1070498778731</c:v>
                </c:pt>
                <c:pt idx="209">
                  <c:v>-1037.1489643988007</c:v>
                </c:pt>
                <c:pt idx="210">
                  <c:v>-1172.9811996461231</c:v>
                </c:pt>
                <c:pt idx="211">
                  <c:v>-1426.9105316921941</c:v>
                </c:pt>
                <c:pt idx="212">
                  <c:v>-1957.2647106971945</c:v>
                </c:pt>
                <c:pt idx="213">
                  <c:v>-1369.6171492371577</c:v>
                </c:pt>
                <c:pt idx="214">
                  <c:v>9414.6801900192295</c:v>
                </c:pt>
                <c:pt idx="215">
                  <c:v>-873.38265458697788</c:v>
                </c:pt>
                <c:pt idx="216">
                  <c:v>9148.8455479352579</c:v>
                </c:pt>
                <c:pt idx="217">
                  <c:v>-807.10183859923291</c:v>
                </c:pt>
                <c:pt idx="218">
                  <c:v>-821.01604018522994</c:v>
                </c:pt>
                <c:pt idx="219">
                  <c:v>-970.35290602657733</c:v>
                </c:pt>
                <c:pt idx="220">
                  <c:v>-1606.9829665125253</c:v>
                </c:pt>
                <c:pt idx="221">
                  <c:v>-1179.5856442760964</c:v>
                </c:pt>
                <c:pt idx="222">
                  <c:v>-1329.1369913805147</c:v>
                </c:pt>
                <c:pt idx="223">
                  <c:v>-1027.1541062236138</c:v>
                </c:pt>
                <c:pt idx="224">
                  <c:v>-1541.9652664765981</c:v>
                </c:pt>
                <c:pt idx="225">
                  <c:v>-1949.1567564482889</c:v>
                </c:pt>
                <c:pt idx="226">
                  <c:v>-1014.9632889518889</c:v>
                </c:pt>
                <c:pt idx="227">
                  <c:v>-1563.8589835738203</c:v>
                </c:pt>
                <c:pt idx="228">
                  <c:v>-1904.7883601646888</c:v>
                </c:pt>
                <c:pt idx="229">
                  <c:v>-1232.919432692127</c:v>
                </c:pt>
                <c:pt idx="230">
                  <c:v>-1495.5804343018417</c:v>
                </c:pt>
                <c:pt idx="231">
                  <c:v>-1128.9400679305672</c:v>
                </c:pt>
                <c:pt idx="232">
                  <c:v>7031.04040376796</c:v>
                </c:pt>
                <c:pt idx="233">
                  <c:v>-1498.4765964157948</c:v>
                </c:pt>
                <c:pt idx="234">
                  <c:v>-1155.2431384065676</c:v>
                </c:pt>
                <c:pt idx="235">
                  <c:v>14567.079673442975</c:v>
                </c:pt>
                <c:pt idx="236">
                  <c:v>-1293.3640397789077</c:v>
                </c:pt>
                <c:pt idx="237">
                  <c:v>-1421.365895861205</c:v>
                </c:pt>
                <c:pt idx="238">
                  <c:v>-1211.5112153662776</c:v>
                </c:pt>
                <c:pt idx="239">
                  <c:v>-1187.9396205661624</c:v>
                </c:pt>
                <c:pt idx="240">
                  <c:v>-1259.8004340080242</c:v>
                </c:pt>
                <c:pt idx="241">
                  <c:v>-1591.7215672774314</c:v>
                </c:pt>
                <c:pt idx="242">
                  <c:v>-1456.7327838782974</c:v>
                </c:pt>
                <c:pt idx="243">
                  <c:v>-1357.0921356443255</c:v>
                </c:pt>
                <c:pt idx="244">
                  <c:v>-1508.0304040339556</c:v>
                </c:pt>
                <c:pt idx="245">
                  <c:v>-1184.2159195713884</c:v>
                </c:pt>
                <c:pt idx="246">
                  <c:v>-1174.3463626935682</c:v>
                </c:pt>
                <c:pt idx="247">
                  <c:v>-1499.0581745403626</c:v>
                </c:pt>
                <c:pt idx="248">
                  <c:v>-1651.5853105936903</c:v>
                </c:pt>
                <c:pt idx="249">
                  <c:v>13113.77713130645</c:v>
                </c:pt>
                <c:pt idx="250">
                  <c:v>-1292.8636097342333</c:v>
                </c:pt>
                <c:pt idx="251">
                  <c:v>-1415.5446693198119</c:v>
                </c:pt>
                <c:pt idx="252">
                  <c:v>-1184.7280622899234</c:v>
                </c:pt>
                <c:pt idx="253">
                  <c:v>-1408.3695934565058</c:v>
                </c:pt>
                <c:pt idx="254">
                  <c:v>-1475.8989985177234</c:v>
                </c:pt>
                <c:pt idx="255">
                  <c:v>-1696.3064780856839</c:v>
                </c:pt>
                <c:pt idx="256">
                  <c:v>-1498.6378158026837</c:v>
                </c:pt>
                <c:pt idx="257">
                  <c:v>-1677.1402634462584</c:v>
                </c:pt>
                <c:pt idx="258">
                  <c:v>-1264.1217291529374</c:v>
                </c:pt>
                <c:pt idx="259">
                  <c:v>-1458.3606458635286</c:v>
                </c:pt>
                <c:pt idx="260">
                  <c:v>-1453.5384147717268</c:v>
                </c:pt>
                <c:pt idx="261">
                  <c:v>-1360.7439532488652</c:v>
                </c:pt>
                <c:pt idx="262">
                  <c:v>-1133.0627632468349</c:v>
                </c:pt>
                <c:pt idx="263">
                  <c:v>-1540.584972925785</c:v>
                </c:pt>
                <c:pt idx="264">
                  <c:v>-1638.0092418907643</c:v>
                </c:pt>
                <c:pt idx="265">
                  <c:v>-1499.0581745403626</c:v>
                </c:pt>
                <c:pt idx="266">
                  <c:v>-1110.7898326439827</c:v>
                </c:pt>
                <c:pt idx="267">
                  <c:v>-1205.3990065763319</c:v>
                </c:pt>
                <c:pt idx="268">
                  <c:v>-1326.6381545242643</c:v>
                </c:pt>
                <c:pt idx="269">
                  <c:v>-1513.4844748352057</c:v>
                </c:pt>
                <c:pt idx="270">
                  <c:v>-1248.8739528918086</c:v>
                </c:pt>
                <c:pt idx="271">
                  <c:v>-1419.8231479412527</c:v>
                </c:pt>
                <c:pt idx="272">
                  <c:v>-1400.4149545610617</c:v>
                </c:pt>
                <c:pt idx="273">
                  <c:v>-1109.1037613117569</c:v>
                </c:pt>
                <c:pt idx="274">
                  <c:v>-1486.1063069025995</c:v>
                </c:pt>
                <c:pt idx="275">
                  <c:v>-1253.9327618420375</c:v>
                </c:pt>
                <c:pt idx="276">
                  <c:v>-1214.3604841519518</c:v>
                </c:pt>
                <c:pt idx="277">
                  <c:v>-1232.9300484465948</c:v>
                </c:pt>
                <c:pt idx="278">
                  <c:v>-1366.7106576727292</c:v>
                </c:pt>
                <c:pt idx="279">
                  <c:v>-1168.764903256184</c:v>
                </c:pt>
                <c:pt idx="280">
                  <c:v>-1492.1722730939919</c:v>
                </c:pt>
                <c:pt idx="281">
                  <c:v>-1249.4985443242322</c:v>
                </c:pt>
                <c:pt idx="282">
                  <c:v>-1183.2788171311086</c:v>
                </c:pt>
                <c:pt idx="283">
                  <c:v>-1078.357697087371</c:v>
                </c:pt>
                <c:pt idx="284">
                  <c:v>-1223.1449991950221</c:v>
                </c:pt>
                <c:pt idx="285">
                  <c:v>-1177.448276893836</c:v>
                </c:pt>
                <c:pt idx="286">
                  <c:v>-1329.3129468543084</c:v>
                </c:pt>
                <c:pt idx="287">
                  <c:v>-1125.6409203174771</c:v>
                </c:pt>
                <c:pt idx="288">
                  <c:v>-1438.9893625806785</c:v>
                </c:pt>
                <c:pt idx="289">
                  <c:v>-1190.7478161735671</c:v>
                </c:pt>
                <c:pt idx="290">
                  <c:v>-1220.1374805127052</c:v>
                </c:pt>
                <c:pt idx="291">
                  <c:v>-1405.9615620001005</c:v>
                </c:pt>
                <c:pt idx="292">
                  <c:v>15333.103616532266</c:v>
                </c:pt>
                <c:pt idx="293">
                  <c:v>-1616.4779278533561</c:v>
                </c:pt>
                <c:pt idx="294">
                  <c:v>-1390.2487381597784</c:v>
                </c:pt>
                <c:pt idx="295">
                  <c:v>-1479.2810820748173</c:v>
                </c:pt>
                <c:pt idx="296">
                  <c:v>-1270.0674222051948</c:v>
                </c:pt>
                <c:pt idx="297">
                  <c:v>-1415.3893718392451</c:v>
                </c:pt>
                <c:pt idx="298">
                  <c:v>-1297.0699566504586</c:v>
                </c:pt>
                <c:pt idx="299">
                  <c:v>-1320.7712100918616</c:v>
                </c:pt>
                <c:pt idx="300">
                  <c:v>-1490.9105055561977</c:v>
                </c:pt>
                <c:pt idx="301">
                  <c:v>-1302.1801285233969</c:v>
                </c:pt>
                <c:pt idx="302">
                  <c:v>-4249.7796184904182</c:v>
                </c:pt>
                <c:pt idx="303">
                  <c:v>3755.3057212223794</c:v>
                </c:pt>
                <c:pt idx="304">
                  <c:v>-6263.0034050906652</c:v>
                </c:pt>
                <c:pt idx="305">
                  <c:v>-6388.8755669713719</c:v>
                </c:pt>
                <c:pt idx="306">
                  <c:v>-1617.0075117944871</c:v>
                </c:pt>
                <c:pt idx="307">
                  <c:v>-6959.8106753351858</c:v>
                </c:pt>
                <c:pt idx="308">
                  <c:v>-6209.4763020175087</c:v>
                </c:pt>
                <c:pt idx="309">
                  <c:v>-4801.4029707810259</c:v>
                </c:pt>
                <c:pt idx="310">
                  <c:v>-4533.0500594773366</c:v>
                </c:pt>
                <c:pt idx="311">
                  <c:v>6804.1859516939367</c:v>
                </c:pt>
                <c:pt idx="312">
                  <c:v>6898.3191079371609</c:v>
                </c:pt>
                <c:pt idx="313">
                  <c:v>-5892.0896801915042</c:v>
                </c:pt>
                <c:pt idx="314">
                  <c:v>2129.2530398879244</c:v>
                </c:pt>
                <c:pt idx="315">
                  <c:v>1631.4740929463878</c:v>
                </c:pt>
                <c:pt idx="316">
                  <c:v>-2514.4879386561515</c:v>
                </c:pt>
                <c:pt idx="317">
                  <c:v>3233.177620315415</c:v>
                </c:pt>
                <c:pt idx="318">
                  <c:v>2374.1050472012721</c:v>
                </c:pt>
                <c:pt idx="319">
                  <c:v>-6292.7458965871738</c:v>
                </c:pt>
                <c:pt idx="320">
                  <c:v>-3552.2468339698444</c:v>
                </c:pt>
                <c:pt idx="321">
                  <c:v>2040.5883528162012</c:v>
                </c:pt>
                <c:pt idx="322">
                  <c:v>250.06847864632437</c:v>
                </c:pt>
                <c:pt idx="323">
                  <c:v>-521.63906176326418</c:v>
                </c:pt>
                <c:pt idx="324">
                  <c:v>1286.164639987699</c:v>
                </c:pt>
                <c:pt idx="325">
                  <c:v>2336.3402466103253</c:v>
                </c:pt>
                <c:pt idx="326">
                  <c:v>-6039.8049244470822</c:v>
                </c:pt>
                <c:pt idx="327">
                  <c:v>5227.4624566849889</c:v>
                </c:pt>
                <c:pt idx="328">
                  <c:v>-5552.0119123666318</c:v>
                </c:pt>
                <c:pt idx="329">
                  <c:v>5832.1297344611885</c:v>
                </c:pt>
                <c:pt idx="330">
                  <c:v>6702.6043431915714</c:v>
                </c:pt>
                <c:pt idx="331">
                  <c:v>-2726.7874041698087</c:v>
                </c:pt>
                <c:pt idx="332">
                  <c:v>6312.2463154918078</c:v>
                </c:pt>
                <c:pt idx="333">
                  <c:v>3559.6970069569288</c:v>
                </c:pt>
                <c:pt idx="334">
                  <c:v>1651.5437048883541</c:v>
                </c:pt>
                <c:pt idx="335">
                  <c:v>3843.9751633975684</c:v>
                </c:pt>
                <c:pt idx="336">
                  <c:v>-7429.4945332522148</c:v>
                </c:pt>
                <c:pt idx="337">
                  <c:v>10457.432090062259</c:v>
                </c:pt>
                <c:pt idx="338">
                  <c:v>6223.4026820159488</c:v>
                </c:pt>
                <c:pt idx="339">
                  <c:v>3010.8337133702807</c:v>
                </c:pt>
                <c:pt idx="340">
                  <c:v>7035.5173454667893</c:v>
                </c:pt>
                <c:pt idx="341">
                  <c:v>3795.9471546527129</c:v>
                </c:pt>
                <c:pt idx="342">
                  <c:v>-8651.9112063528883</c:v>
                </c:pt>
                <c:pt idx="343">
                  <c:v>4031.0757386107471</c:v>
                </c:pt>
                <c:pt idx="344">
                  <c:v>3074.0382433607774</c:v>
                </c:pt>
                <c:pt idx="345">
                  <c:v>-4342.8706124894597</c:v>
                </c:pt>
                <c:pt idx="346">
                  <c:v>-529.99208234615071</c:v>
                </c:pt>
                <c:pt idx="347">
                  <c:v>-862.70283756622666</c:v>
                </c:pt>
                <c:pt idx="348">
                  <c:v>-6632.7167513303721</c:v>
                </c:pt>
                <c:pt idx="349">
                  <c:v>-5256.600400381194</c:v>
                </c:pt>
                <c:pt idx="350">
                  <c:v>-932.34737583233073</c:v>
                </c:pt>
                <c:pt idx="351">
                  <c:v>-7347.2141949917968</c:v>
                </c:pt>
                <c:pt idx="352">
                  <c:v>4450.1274640014526</c:v>
                </c:pt>
                <c:pt idx="353">
                  <c:v>-7007.3129719304743</c:v>
                </c:pt>
                <c:pt idx="354">
                  <c:v>-3394.4486531093135</c:v>
                </c:pt>
                <c:pt idx="355">
                  <c:v>4881.9994198462082</c:v>
                </c:pt>
                <c:pt idx="356">
                  <c:v>2286.3079015903568</c:v>
                </c:pt>
                <c:pt idx="357">
                  <c:v>5997.0956200318979</c:v>
                </c:pt>
                <c:pt idx="358">
                  <c:v>6655.8185641862583</c:v>
                </c:pt>
                <c:pt idx="359">
                  <c:v>1509.4343365764726</c:v>
                </c:pt>
                <c:pt idx="360">
                  <c:v>5728.0405882271334</c:v>
                </c:pt>
                <c:pt idx="361">
                  <c:v>12496.397292366899</c:v>
                </c:pt>
                <c:pt idx="362">
                  <c:v>-7618.4837692046349</c:v>
                </c:pt>
                <c:pt idx="363">
                  <c:v>-7211.4933777958104</c:v>
                </c:pt>
                <c:pt idx="364">
                  <c:v>-5117.8454977839228</c:v>
                </c:pt>
                <c:pt idx="365">
                  <c:v>5736.8986224250621</c:v>
                </c:pt>
                <c:pt idx="366">
                  <c:v>2236.1761925114079</c:v>
                </c:pt>
                <c:pt idx="367">
                  <c:v>11255.006970118928</c:v>
                </c:pt>
                <c:pt idx="368">
                  <c:v>6984.7766874869812</c:v>
                </c:pt>
                <c:pt idx="369">
                  <c:v>-4828.3092431230471</c:v>
                </c:pt>
                <c:pt idx="370">
                  <c:v>4797.6604047380606</c:v>
                </c:pt>
                <c:pt idx="371">
                  <c:v>-398.97838447864342</c:v>
                </c:pt>
                <c:pt idx="372">
                  <c:v>-6078.9993769580906</c:v>
                </c:pt>
                <c:pt idx="373">
                  <c:v>-5665.4566360937279</c:v>
                </c:pt>
                <c:pt idx="374">
                  <c:v>5577.9666514058918</c:v>
                </c:pt>
                <c:pt idx="375">
                  <c:v>-4803.9790931828938</c:v>
                </c:pt>
                <c:pt idx="376">
                  <c:v>-6337.9953905619623</c:v>
                </c:pt>
                <c:pt idx="377">
                  <c:v>-136.50403427120182</c:v>
                </c:pt>
                <c:pt idx="378">
                  <c:v>3209.5147312705085</c:v>
                </c:pt>
                <c:pt idx="379">
                  <c:v>200.86325096762448</c:v>
                </c:pt>
                <c:pt idx="380">
                  <c:v>4139.1175507605367</c:v>
                </c:pt>
                <c:pt idx="381">
                  <c:v>-4447.1683490005089</c:v>
                </c:pt>
                <c:pt idx="382">
                  <c:v>-6086.2826607210627</c:v>
                </c:pt>
                <c:pt idx="383">
                  <c:v>-6162.7473349562933</c:v>
                </c:pt>
                <c:pt idx="384">
                  <c:v>-5890.3168060058306</c:v>
                </c:pt>
                <c:pt idx="385">
                  <c:v>13939.608178208247</c:v>
                </c:pt>
                <c:pt idx="386">
                  <c:v>-4696.5272223339489</c:v>
                </c:pt>
                <c:pt idx="387">
                  <c:v>14199.424315791104</c:v>
                </c:pt>
                <c:pt idx="388">
                  <c:v>780.11161693146278</c:v>
                </c:pt>
                <c:pt idx="389">
                  <c:v>6235.1837555283637</c:v>
                </c:pt>
                <c:pt idx="390">
                  <c:v>1800.3752197602662</c:v>
                </c:pt>
                <c:pt idx="391">
                  <c:v>-5334.7014883097108</c:v>
                </c:pt>
                <c:pt idx="392">
                  <c:v>-4333.8727882690619</c:v>
                </c:pt>
                <c:pt idx="393">
                  <c:v>-6136.3842249233858</c:v>
                </c:pt>
                <c:pt idx="394">
                  <c:v>-6461.7279872560175</c:v>
                </c:pt>
                <c:pt idx="395">
                  <c:v>2688.8511785310257</c:v>
                </c:pt>
                <c:pt idx="396">
                  <c:v>-5562.4959397325947</c:v>
                </c:pt>
                <c:pt idx="397">
                  <c:v>6698.564868126974</c:v>
                </c:pt>
                <c:pt idx="398">
                  <c:v>1470.7635741025515</c:v>
                </c:pt>
                <c:pt idx="399">
                  <c:v>-4114.2366958717648</c:v>
                </c:pt>
                <c:pt idx="400">
                  <c:v>6702.4862765253056</c:v>
                </c:pt>
                <c:pt idx="401">
                  <c:v>-3742.7134531800766</c:v>
                </c:pt>
                <c:pt idx="402">
                  <c:v>450.36111418379005</c:v>
                </c:pt>
                <c:pt idx="403">
                  <c:v>1722.8950211720512</c:v>
                </c:pt>
                <c:pt idx="404">
                  <c:v>-6283.9364249184437</c:v>
                </c:pt>
                <c:pt idx="405">
                  <c:v>-5889.6826380138809</c:v>
                </c:pt>
                <c:pt idx="406">
                  <c:v>-6364.3240221213528</c:v>
                </c:pt>
                <c:pt idx="407">
                  <c:v>-3791.7160042447213</c:v>
                </c:pt>
                <c:pt idx="408">
                  <c:v>2674.9779185003499</c:v>
                </c:pt>
                <c:pt idx="409">
                  <c:v>3194.3431818032623</c:v>
                </c:pt>
                <c:pt idx="410">
                  <c:v>-8012.4883360490894</c:v>
                </c:pt>
                <c:pt idx="411">
                  <c:v>920.25800751461793</c:v>
                </c:pt>
                <c:pt idx="412">
                  <c:v>-1310.6633071887009</c:v>
                </c:pt>
                <c:pt idx="413">
                  <c:v>-1469.5779478193726</c:v>
                </c:pt>
                <c:pt idx="414">
                  <c:v>-1420.9588739020928</c:v>
                </c:pt>
                <c:pt idx="415">
                  <c:v>-1408.4853770825621</c:v>
                </c:pt>
                <c:pt idx="416">
                  <c:v>-1354.2326697798599</c:v>
                </c:pt>
                <c:pt idx="417">
                  <c:v>-1243.4862964064932</c:v>
                </c:pt>
                <c:pt idx="418">
                  <c:v>-1410.7948671851736</c:v>
                </c:pt>
                <c:pt idx="419">
                  <c:v>-1318.8715200114293</c:v>
                </c:pt>
                <c:pt idx="420">
                  <c:v>-1492.9606475341106</c:v>
                </c:pt>
                <c:pt idx="421">
                  <c:v>-1277.1211979339078</c:v>
                </c:pt>
                <c:pt idx="422">
                  <c:v>-1557.8518556088302</c:v>
                </c:pt>
                <c:pt idx="423">
                  <c:v>-1467.6234593672489</c:v>
                </c:pt>
                <c:pt idx="424">
                  <c:v>-1199.6434988604979</c:v>
                </c:pt>
                <c:pt idx="425">
                  <c:v>-1629.572451592252</c:v>
                </c:pt>
                <c:pt idx="426">
                  <c:v>-1392.8190633532504</c:v>
                </c:pt>
                <c:pt idx="427">
                  <c:v>-1355.212736521773</c:v>
                </c:pt>
                <c:pt idx="428">
                  <c:v>-1206.8097024437193</c:v>
                </c:pt>
                <c:pt idx="429">
                  <c:v>-1409.7169086042122</c:v>
                </c:pt>
                <c:pt idx="430">
                  <c:v>-1377.918843199137</c:v>
                </c:pt>
                <c:pt idx="431">
                  <c:v>-1290.543797745624</c:v>
                </c:pt>
                <c:pt idx="432">
                  <c:v>-1357.1680682424339</c:v>
                </c:pt>
                <c:pt idx="433">
                  <c:v>-1605.5840058610247</c:v>
                </c:pt>
                <c:pt idx="434">
                  <c:v>-1532.2969027562626</c:v>
                </c:pt>
                <c:pt idx="435">
                  <c:v>-1475.5583700151665</c:v>
                </c:pt>
                <c:pt idx="436">
                  <c:v>8201.5318206987104</c:v>
                </c:pt>
                <c:pt idx="437">
                  <c:v>18417.628133162485</c:v>
                </c:pt>
                <c:pt idx="438">
                  <c:v>-1863.5253224311941</c:v>
                </c:pt>
                <c:pt idx="439">
                  <c:v>-1174.6634100061801</c:v>
                </c:pt>
                <c:pt idx="440">
                  <c:v>18696.582251966509</c:v>
                </c:pt>
                <c:pt idx="441">
                  <c:v>-1411.8413273836377</c:v>
                </c:pt>
                <c:pt idx="442">
                  <c:v>-1295.3098453462244</c:v>
                </c:pt>
                <c:pt idx="443">
                  <c:v>-1458.7910777225652</c:v>
                </c:pt>
                <c:pt idx="444">
                  <c:v>-1392.7121951846448</c:v>
                </c:pt>
                <c:pt idx="445">
                  <c:v>-1345.7607697941212</c:v>
                </c:pt>
                <c:pt idx="446">
                  <c:v>-1422.3234901401111</c:v>
                </c:pt>
                <c:pt idx="447">
                  <c:v>-1219.7156153609703</c:v>
                </c:pt>
                <c:pt idx="448">
                  <c:v>-1265.7874371696998</c:v>
                </c:pt>
                <c:pt idx="449">
                  <c:v>-1563.2878939718753</c:v>
                </c:pt>
                <c:pt idx="450">
                  <c:v>-1400.1016533872535</c:v>
                </c:pt>
                <c:pt idx="451">
                  <c:v>-1469.8789469324674</c:v>
                </c:pt>
                <c:pt idx="452">
                  <c:v>-1746.9308500413554</c:v>
                </c:pt>
                <c:pt idx="453">
                  <c:v>-1185.6821206846753</c:v>
                </c:pt>
                <c:pt idx="454">
                  <c:v>-1296.510936265433</c:v>
                </c:pt>
                <c:pt idx="455">
                  <c:v>-1810.6516028317892</c:v>
                </c:pt>
                <c:pt idx="456">
                  <c:v>-1423.0280118323117</c:v>
                </c:pt>
                <c:pt idx="457">
                  <c:v>-1706.7182714659903</c:v>
                </c:pt>
                <c:pt idx="458">
                  <c:v>-1712.8892449934292</c:v>
                </c:pt>
                <c:pt idx="459">
                  <c:v>-1315.8685939741099</c:v>
                </c:pt>
                <c:pt idx="460">
                  <c:v>-1683.1361376405916</c:v>
                </c:pt>
                <c:pt idx="461">
                  <c:v>-1735.1153776072324</c:v>
                </c:pt>
                <c:pt idx="462">
                  <c:v>-1274.735262125525</c:v>
                </c:pt>
                <c:pt idx="463">
                  <c:v>-1364.14548473992</c:v>
                </c:pt>
                <c:pt idx="464">
                  <c:v>-1187.3104234193743</c:v>
                </c:pt>
                <c:pt idx="465">
                  <c:v>-1292.3477569897132</c:v>
                </c:pt>
                <c:pt idx="466">
                  <c:v>-1929.0967826536516</c:v>
                </c:pt>
                <c:pt idx="467">
                  <c:v>-1727.9320359028798</c:v>
                </c:pt>
                <c:pt idx="468">
                  <c:v>-1367.9872478181624</c:v>
                </c:pt>
                <c:pt idx="469">
                  <c:v>-1257.3349522638491</c:v>
                </c:pt>
                <c:pt idx="470">
                  <c:v>22550.782301191932</c:v>
                </c:pt>
                <c:pt idx="471">
                  <c:v>-1129.7200525565859</c:v>
                </c:pt>
                <c:pt idx="472">
                  <c:v>-1603.2919609343189</c:v>
                </c:pt>
                <c:pt idx="473">
                  <c:v>-1624.2009857876656</c:v>
                </c:pt>
                <c:pt idx="474">
                  <c:v>-1737.8123581365489</c:v>
                </c:pt>
                <c:pt idx="475">
                  <c:v>-1862.5638017209549</c:v>
                </c:pt>
                <c:pt idx="476">
                  <c:v>14461.846300646059</c:v>
                </c:pt>
                <c:pt idx="477">
                  <c:v>-1783.5614589720662</c:v>
                </c:pt>
                <c:pt idx="478">
                  <c:v>-1668.0376151546752</c:v>
                </c:pt>
                <c:pt idx="479">
                  <c:v>-1652.5505132053349</c:v>
                </c:pt>
                <c:pt idx="480">
                  <c:v>-1188.2490168016775</c:v>
                </c:pt>
                <c:pt idx="481">
                  <c:v>-1600.6647107624563</c:v>
                </c:pt>
                <c:pt idx="482">
                  <c:v>-1791.3228101915656</c:v>
                </c:pt>
                <c:pt idx="483">
                  <c:v>-1764.2129265988351</c:v>
                </c:pt>
                <c:pt idx="484">
                  <c:v>-1428.1194342096405</c:v>
                </c:pt>
                <c:pt idx="485">
                  <c:v>-1735.9199522818963</c:v>
                </c:pt>
                <c:pt idx="486">
                  <c:v>-1264.2270710246048</c:v>
                </c:pt>
                <c:pt idx="487">
                  <c:v>-1630.8520051849309</c:v>
                </c:pt>
                <c:pt idx="488">
                  <c:v>14943.194704115223</c:v>
                </c:pt>
                <c:pt idx="489">
                  <c:v>-1171.5206762641046</c:v>
                </c:pt>
                <c:pt idx="490">
                  <c:v>-1734.691884838132</c:v>
                </c:pt>
                <c:pt idx="491">
                  <c:v>-1858.7100932330959</c:v>
                </c:pt>
                <c:pt idx="492">
                  <c:v>-1274.8721177142902</c:v>
                </c:pt>
                <c:pt idx="493">
                  <c:v>-1241.3240708221274</c:v>
                </c:pt>
                <c:pt idx="494">
                  <c:v>-1132.8281406426377</c:v>
                </c:pt>
                <c:pt idx="495">
                  <c:v>-1506.9747302680807</c:v>
                </c:pt>
                <c:pt idx="496">
                  <c:v>-1749.0489870385027</c:v>
                </c:pt>
                <c:pt idx="497">
                  <c:v>-1323.361715186722</c:v>
                </c:pt>
                <c:pt idx="498">
                  <c:v>-1152.5089879430643</c:v>
                </c:pt>
                <c:pt idx="499">
                  <c:v>-1261.8892549456868</c:v>
                </c:pt>
                <c:pt idx="500">
                  <c:v>-1835.7325566989598</c:v>
                </c:pt>
                <c:pt idx="501">
                  <c:v>-1159.1418732750026</c:v>
                </c:pt>
                <c:pt idx="502">
                  <c:v>-1334.8394407488049</c:v>
                </c:pt>
                <c:pt idx="503">
                  <c:v>-1355.7055845922623</c:v>
                </c:pt>
                <c:pt idx="504">
                  <c:v>-1129.1893400637246</c:v>
                </c:pt>
                <c:pt idx="505">
                  <c:v>15691.000474915878</c:v>
                </c:pt>
                <c:pt idx="506">
                  <c:v>-1246.2471152971539</c:v>
                </c:pt>
                <c:pt idx="507">
                  <c:v>-1161.3549018597132</c:v>
                </c:pt>
                <c:pt idx="508">
                  <c:v>-1412.1829662447708</c:v>
                </c:pt>
                <c:pt idx="509">
                  <c:v>-1159.6678195323584</c:v>
                </c:pt>
                <c:pt idx="510">
                  <c:v>12852.839472641004</c:v>
                </c:pt>
                <c:pt idx="511">
                  <c:v>10675.174706003058</c:v>
                </c:pt>
                <c:pt idx="512">
                  <c:v>-1231.9565166624952</c:v>
                </c:pt>
                <c:pt idx="513">
                  <c:v>-1635.2911572459252</c:v>
                </c:pt>
                <c:pt idx="514">
                  <c:v>-1746.7719103931922</c:v>
                </c:pt>
                <c:pt idx="515">
                  <c:v>-1636.8328365533143</c:v>
                </c:pt>
                <c:pt idx="516">
                  <c:v>-1230.7861873290749</c:v>
                </c:pt>
                <c:pt idx="517">
                  <c:v>-1240.0054297813472</c:v>
                </c:pt>
                <c:pt idx="518">
                  <c:v>-1350.8552739259908</c:v>
                </c:pt>
                <c:pt idx="519">
                  <c:v>12764.571972746842</c:v>
                </c:pt>
                <c:pt idx="520">
                  <c:v>8615.472392850761</c:v>
                </c:pt>
                <c:pt idx="521">
                  <c:v>-1860.0017459828396</c:v>
                </c:pt>
                <c:pt idx="522">
                  <c:v>-1749.8475793151447</c:v>
                </c:pt>
                <c:pt idx="523">
                  <c:v>-1913.152878208437</c:v>
                </c:pt>
                <c:pt idx="524">
                  <c:v>-1673.6235865247781</c:v>
                </c:pt>
                <c:pt idx="525">
                  <c:v>-1338.0348033772189</c:v>
                </c:pt>
                <c:pt idx="526">
                  <c:v>-1363.9407196065567</c:v>
                </c:pt>
                <c:pt idx="527">
                  <c:v>-1267.257752792575</c:v>
                </c:pt>
                <c:pt idx="528">
                  <c:v>-1277.6028152298331</c:v>
                </c:pt>
                <c:pt idx="529">
                  <c:v>-1305.5749455080968</c:v>
                </c:pt>
                <c:pt idx="530">
                  <c:v>-1481.686956539271</c:v>
                </c:pt>
                <c:pt idx="531">
                  <c:v>-1156.8804768173668</c:v>
                </c:pt>
                <c:pt idx="532">
                  <c:v>-1133.9485300107117</c:v>
                </c:pt>
                <c:pt idx="533">
                  <c:v>-1277.5896689647784</c:v>
                </c:pt>
                <c:pt idx="534">
                  <c:v>-1366.3489838131259</c:v>
                </c:pt>
                <c:pt idx="535">
                  <c:v>-1222.8008111461659</c:v>
                </c:pt>
                <c:pt idx="536">
                  <c:v>-1154.5676529945413</c:v>
                </c:pt>
                <c:pt idx="537">
                  <c:v>-1167.683156060275</c:v>
                </c:pt>
                <c:pt idx="538">
                  <c:v>-1348.2197974379746</c:v>
                </c:pt>
                <c:pt idx="539">
                  <c:v>-1053.5546545390343</c:v>
                </c:pt>
                <c:pt idx="540">
                  <c:v>-1444.6995247789757</c:v>
                </c:pt>
                <c:pt idx="541">
                  <c:v>-1108.7968155289818</c:v>
                </c:pt>
                <c:pt idx="542">
                  <c:v>-1169.6832405277737</c:v>
                </c:pt>
                <c:pt idx="543">
                  <c:v>12225.045988285199</c:v>
                </c:pt>
                <c:pt idx="544">
                  <c:v>-1138.7392395399365</c:v>
                </c:pt>
                <c:pt idx="545">
                  <c:v>-1085.9356277238294</c:v>
                </c:pt>
                <c:pt idx="546">
                  <c:v>-1173.796901414993</c:v>
                </c:pt>
                <c:pt idx="547">
                  <c:v>-1331.9900984998785</c:v>
                </c:pt>
                <c:pt idx="548">
                  <c:v>24314.757127196641</c:v>
                </c:pt>
                <c:pt idx="549">
                  <c:v>-1111.5708729110047</c:v>
                </c:pt>
                <c:pt idx="550">
                  <c:v>-1133.5366477072621</c:v>
                </c:pt>
                <c:pt idx="551">
                  <c:v>-1195.0788166726097</c:v>
                </c:pt>
                <c:pt idx="552">
                  <c:v>-1156.7859914387709</c:v>
                </c:pt>
                <c:pt idx="553">
                  <c:v>-1259.993574334705</c:v>
                </c:pt>
                <c:pt idx="554">
                  <c:v>-1135.4642093513212</c:v>
                </c:pt>
                <c:pt idx="555">
                  <c:v>-1493.7078718613666</c:v>
                </c:pt>
                <c:pt idx="556">
                  <c:v>-1068.2561788150033</c:v>
                </c:pt>
                <c:pt idx="557">
                  <c:v>-1236.3854232448848</c:v>
                </c:pt>
                <c:pt idx="558">
                  <c:v>-1096.4710363253489</c:v>
                </c:pt>
                <c:pt idx="559">
                  <c:v>-1460.5707128887143</c:v>
                </c:pt>
                <c:pt idx="560">
                  <c:v>13600.506923568315</c:v>
                </c:pt>
                <c:pt idx="561">
                  <c:v>-1344.5210542619452</c:v>
                </c:pt>
                <c:pt idx="562">
                  <c:v>-1145.220652877696</c:v>
                </c:pt>
                <c:pt idx="563">
                  <c:v>-1027.781991333748</c:v>
                </c:pt>
                <c:pt idx="564">
                  <c:v>-1348.0976927060428</c:v>
                </c:pt>
                <c:pt idx="565">
                  <c:v>-1284.3825368623948</c:v>
                </c:pt>
                <c:pt idx="566">
                  <c:v>-1182.6315424605259</c:v>
                </c:pt>
                <c:pt idx="567">
                  <c:v>-1412.0579747014199</c:v>
                </c:pt>
                <c:pt idx="568">
                  <c:v>-1201.9973372528784</c:v>
                </c:pt>
                <c:pt idx="569">
                  <c:v>-996.69324434356349</c:v>
                </c:pt>
                <c:pt idx="570">
                  <c:v>-1259.9951832868337</c:v>
                </c:pt>
                <c:pt idx="571">
                  <c:v>-1081.5106916586938</c:v>
                </c:pt>
                <c:pt idx="572">
                  <c:v>-1208.0442788162691</c:v>
                </c:pt>
                <c:pt idx="573">
                  <c:v>-1221.9865441748443</c:v>
                </c:pt>
                <c:pt idx="574">
                  <c:v>-1068.8086421267453</c:v>
                </c:pt>
                <c:pt idx="575">
                  <c:v>14097.880417373541</c:v>
                </c:pt>
                <c:pt idx="576">
                  <c:v>-1115.7492464963807</c:v>
                </c:pt>
                <c:pt idx="577">
                  <c:v>-1022.2423617669738</c:v>
                </c:pt>
                <c:pt idx="578">
                  <c:v>-1022.1153375427839</c:v>
                </c:pt>
                <c:pt idx="579">
                  <c:v>-1018.3231459386061</c:v>
                </c:pt>
                <c:pt idx="580">
                  <c:v>-1686.7042743060083</c:v>
                </c:pt>
                <c:pt idx="581">
                  <c:v>-1494.2545708146299</c:v>
                </c:pt>
                <c:pt idx="582">
                  <c:v>-1336.0485287662077</c:v>
                </c:pt>
                <c:pt idx="583">
                  <c:v>-1341.3091914590514</c:v>
                </c:pt>
                <c:pt idx="584">
                  <c:v>-1519.4543660566051</c:v>
                </c:pt>
                <c:pt idx="585">
                  <c:v>-1514.3157127564591</c:v>
                </c:pt>
                <c:pt idx="586">
                  <c:v>-1409.2800315668446</c:v>
                </c:pt>
                <c:pt idx="587">
                  <c:v>-1424.2052983100421</c:v>
                </c:pt>
                <c:pt idx="588">
                  <c:v>-1482.3895279782255</c:v>
                </c:pt>
                <c:pt idx="589">
                  <c:v>14264.012379897042</c:v>
                </c:pt>
                <c:pt idx="590">
                  <c:v>-1508.5654181407517</c:v>
                </c:pt>
                <c:pt idx="591">
                  <c:v>-1288.3171966893278</c:v>
                </c:pt>
                <c:pt idx="592">
                  <c:v>-1265.9619228028505</c:v>
                </c:pt>
                <c:pt idx="593">
                  <c:v>-1420.2081364051155</c:v>
                </c:pt>
                <c:pt idx="594">
                  <c:v>-1623.020408621227</c:v>
                </c:pt>
                <c:pt idx="595">
                  <c:v>-1299.0561482738922</c:v>
                </c:pt>
                <c:pt idx="596">
                  <c:v>-1481.8994745351929</c:v>
                </c:pt>
                <c:pt idx="597">
                  <c:v>-1524.5635417043395</c:v>
                </c:pt>
                <c:pt idx="598">
                  <c:v>5313.923800915697</c:v>
                </c:pt>
                <c:pt idx="599">
                  <c:v>-1442.117008739624</c:v>
                </c:pt>
                <c:pt idx="600">
                  <c:v>-1446.3507373175889</c:v>
                </c:pt>
                <c:pt idx="601">
                  <c:v>-1328.1532118400073</c:v>
                </c:pt>
                <c:pt idx="602">
                  <c:v>-1453.1400584266612</c:v>
                </c:pt>
                <c:pt idx="603">
                  <c:v>-1674.7623403978628</c:v>
                </c:pt>
                <c:pt idx="604">
                  <c:v>-1609.385495473598</c:v>
                </c:pt>
                <c:pt idx="605">
                  <c:v>-1319.2747629432997</c:v>
                </c:pt>
                <c:pt idx="606">
                  <c:v>-1419.9597193806858</c:v>
                </c:pt>
                <c:pt idx="607">
                  <c:v>-1497.8637112446177</c:v>
                </c:pt>
                <c:pt idx="608">
                  <c:v>21881.331684342254</c:v>
                </c:pt>
                <c:pt idx="609">
                  <c:v>-1486.1808847959037</c:v>
                </c:pt>
                <c:pt idx="610">
                  <c:v>-1803.8807860084398</c:v>
                </c:pt>
                <c:pt idx="611">
                  <c:v>-1606.217006848683</c:v>
                </c:pt>
                <c:pt idx="612">
                  <c:v>-1447.1905934261058</c:v>
                </c:pt>
                <c:pt idx="613">
                  <c:v>-1315.566204800074</c:v>
                </c:pt>
                <c:pt idx="614">
                  <c:v>-2447.6546442740273</c:v>
                </c:pt>
                <c:pt idx="615">
                  <c:v>-1896.4062730892456</c:v>
                </c:pt>
                <c:pt idx="616">
                  <c:v>-2057.2125465313093</c:v>
                </c:pt>
                <c:pt idx="617">
                  <c:v>-1633.5083971498916</c:v>
                </c:pt>
                <c:pt idx="618">
                  <c:v>-1459.1081250351781</c:v>
                </c:pt>
                <c:pt idx="619">
                  <c:v>-1593.1752160626274</c:v>
                </c:pt>
                <c:pt idx="620">
                  <c:v>12211.52531234826</c:v>
                </c:pt>
                <c:pt idx="621">
                  <c:v>-1369.7136566528043</c:v>
                </c:pt>
                <c:pt idx="622">
                  <c:v>-1675.4505041948532</c:v>
                </c:pt>
                <c:pt idx="623">
                  <c:v>-1263.1583216250128</c:v>
                </c:pt>
                <c:pt idx="624">
                  <c:v>-1625.254982263586</c:v>
                </c:pt>
                <c:pt idx="625">
                  <c:v>-1738.3672169433885</c:v>
                </c:pt>
                <c:pt idx="626">
                  <c:v>-1322.2359065031787</c:v>
                </c:pt>
                <c:pt idx="627">
                  <c:v>-1428.3328216009349</c:v>
                </c:pt>
                <c:pt idx="628">
                  <c:v>-1887.6999838901465</c:v>
                </c:pt>
                <c:pt idx="629">
                  <c:v>-1300.5362828570815</c:v>
                </c:pt>
                <c:pt idx="630">
                  <c:v>-2064.9331976947306</c:v>
                </c:pt>
                <c:pt idx="631">
                  <c:v>-1433.696211851282</c:v>
                </c:pt>
                <c:pt idx="632">
                  <c:v>-1476.3634024475432</c:v>
                </c:pt>
                <c:pt idx="633">
                  <c:v>13460.638405835838</c:v>
                </c:pt>
                <c:pt idx="634">
                  <c:v>-1534.5416056089853</c:v>
                </c:pt>
                <c:pt idx="635">
                  <c:v>8667.1998095513427</c:v>
                </c:pt>
                <c:pt idx="636">
                  <c:v>-1267.0590130207929</c:v>
                </c:pt>
                <c:pt idx="637">
                  <c:v>-1940.2255996832955</c:v>
                </c:pt>
                <c:pt idx="638">
                  <c:v>-1379.4160913538981</c:v>
                </c:pt>
                <c:pt idx="639">
                  <c:v>-1443.0733119198003</c:v>
                </c:pt>
                <c:pt idx="640">
                  <c:v>18933.794798277318</c:v>
                </c:pt>
                <c:pt idx="641">
                  <c:v>-2023.3902069459346</c:v>
                </c:pt>
                <c:pt idx="642">
                  <c:v>-1373.4897188076611</c:v>
                </c:pt>
                <c:pt idx="643">
                  <c:v>-1356.240676634874</c:v>
                </c:pt>
                <c:pt idx="644">
                  <c:v>-2196.4318774638559</c:v>
                </c:pt>
                <c:pt idx="645">
                  <c:v>-1630.5031089096683</c:v>
                </c:pt>
                <c:pt idx="646">
                  <c:v>-1367.1643786884542</c:v>
                </c:pt>
                <c:pt idx="647">
                  <c:v>18816.606811867139</c:v>
                </c:pt>
                <c:pt idx="648">
                  <c:v>-1282.9672527709408</c:v>
                </c:pt>
                <c:pt idx="649">
                  <c:v>-1685.2616590048956</c:v>
                </c:pt>
                <c:pt idx="650">
                  <c:v>-1559.0963616193749</c:v>
                </c:pt>
                <c:pt idx="651">
                  <c:v>-1756.4175512389315</c:v>
                </c:pt>
                <c:pt idx="652">
                  <c:v>-1374.028546789229</c:v>
                </c:pt>
                <c:pt idx="653">
                  <c:v>-2059.7514817502761</c:v>
                </c:pt>
                <c:pt idx="654">
                  <c:v>-1282.1525830847886</c:v>
                </c:pt>
                <c:pt idx="655">
                  <c:v>-1539.9638846138068</c:v>
                </c:pt>
                <c:pt idx="656">
                  <c:v>20668.449649505419</c:v>
                </c:pt>
                <c:pt idx="657">
                  <c:v>-1922.2264994764801</c:v>
                </c:pt>
                <c:pt idx="658">
                  <c:v>10180.753163611345</c:v>
                </c:pt>
                <c:pt idx="659">
                  <c:v>-1397.2355430804746</c:v>
                </c:pt>
                <c:pt idx="660">
                  <c:v>-1327.8863272055296</c:v>
                </c:pt>
                <c:pt idx="661">
                  <c:v>-1588.3613018604119</c:v>
                </c:pt>
                <c:pt idx="662">
                  <c:v>-1794.4351920460704</c:v>
                </c:pt>
                <c:pt idx="663">
                  <c:v>-1741.3285440756863</c:v>
                </c:pt>
                <c:pt idx="664">
                  <c:v>15461.220787175038</c:v>
                </c:pt>
                <c:pt idx="665">
                  <c:v>-1508.8211338250221</c:v>
                </c:pt>
                <c:pt idx="666">
                  <c:v>-1590.5673268985465</c:v>
                </c:pt>
                <c:pt idx="667">
                  <c:v>-1868.1292051892979</c:v>
                </c:pt>
                <c:pt idx="668">
                  <c:v>-2281.997260586023</c:v>
                </c:pt>
                <c:pt idx="669">
                  <c:v>-1870.5852567850761</c:v>
                </c:pt>
                <c:pt idx="670">
                  <c:v>-1404.3750533016537</c:v>
                </c:pt>
                <c:pt idx="671">
                  <c:v>-1536.1599170688332</c:v>
                </c:pt>
                <c:pt idx="672">
                  <c:v>-1389.778628515548</c:v>
                </c:pt>
                <c:pt idx="673">
                  <c:v>-1216.6969204377574</c:v>
                </c:pt>
                <c:pt idx="674">
                  <c:v>-1272.8041015982526</c:v>
                </c:pt>
                <c:pt idx="675">
                  <c:v>-1575.9054851146266</c:v>
                </c:pt>
                <c:pt idx="676">
                  <c:v>-1612.6057450618264</c:v>
                </c:pt>
                <c:pt idx="677">
                  <c:v>-2128.5397852249571</c:v>
                </c:pt>
                <c:pt idx="678">
                  <c:v>13308.016710674112</c:v>
                </c:pt>
                <c:pt idx="679">
                  <c:v>-1294.8914263170354</c:v>
                </c:pt>
                <c:pt idx="680">
                  <c:v>22026.920907323958</c:v>
                </c:pt>
                <c:pt idx="681">
                  <c:v>-1566.7348587354891</c:v>
                </c:pt>
                <c:pt idx="682">
                  <c:v>14299.769927345606</c:v>
                </c:pt>
                <c:pt idx="683">
                  <c:v>-1917.8557022414179</c:v>
                </c:pt>
                <c:pt idx="684">
                  <c:v>-1532.5064754612376</c:v>
                </c:pt>
                <c:pt idx="685">
                  <c:v>20552.021969677182</c:v>
                </c:pt>
                <c:pt idx="686">
                  <c:v>-1206.2047618745637</c:v>
                </c:pt>
                <c:pt idx="687">
                  <c:v>-1967.7269609279065</c:v>
                </c:pt>
                <c:pt idx="688">
                  <c:v>-1724.1521093708689</c:v>
                </c:pt>
                <c:pt idx="689">
                  <c:v>-1494.0277818395134</c:v>
                </c:pt>
                <c:pt idx="690">
                  <c:v>-1380.1946779272976</c:v>
                </c:pt>
                <c:pt idx="691">
                  <c:v>-1172.1149735979106</c:v>
                </c:pt>
                <c:pt idx="692">
                  <c:v>-1381.6925408024463</c:v>
                </c:pt>
                <c:pt idx="693">
                  <c:v>-1642.6104617934816</c:v>
                </c:pt>
                <c:pt idx="694">
                  <c:v>-1452.1051776980548</c:v>
                </c:pt>
                <c:pt idx="695">
                  <c:v>16035.584233697969</c:v>
                </c:pt>
                <c:pt idx="696">
                  <c:v>-1351.419236900977</c:v>
                </c:pt>
                <c:pt idx="697">
                  <c:v>-1198.0411780817694</c:v>
                </c:pt>
                <c:pt idx="698">
                  <c:v>-1256.6855210669601</c:v>
                </c:pt>
                <c:pt idx="699">
                  <c:v>-1954.9816323988689</c:v>
                </c:pt>
                <c:pt idx="700">
                  <c:v>-1723.9269751135907</c:v>
                </c:pt>
                <c:pt idx="701">
                  <c:v>-1489.0429727469118</c:v>
                </c:pt>
                <c:pt idx="702">
                  <c:v>848.44442986329523</c:v>
                </c:pt>
                <c:pt idx="703">
                  <c:v>5270.5972912218749</c:v>
                </c:pt>
                <c:pt idx="704">
                  <c:v>5564.7648617606828</c:v>
                </c:pt>
                <c:pt idx="705">
                  <c:v>-2944.3624879777162</c:v>
                </c:pt>
                <c:pt idx="706">
                  <c:v>-342.81315768708009</c:v>
                </c:pt>
                <c:pt idx="707">
                  <c:v>4689.6814697116715</c:v>
                </c:pt>
                <c:pt idx="708">
                  <c:v>3134.1194013712156</c:v>
                </c:pt>
                <c:pt idx="709">
                  <c:v>3045.3693788061501</c:v>
                </c:pt>
                <c:pt idx="710">
                  <c:v>-8396.6293582693761</c:v>
                </c:pt>
                <c:pt idx="711">
                  <c:v>698.56607634950342</c:v>
                </c:pt>
                <c:pt idx="712">
                  <c:v>4147.7360097973979</c:v>
                </c:pt>
                <c:pt idx="713">
                  <c:v>-3659.6960073483497</c:v>
                </c:pt>
                <c:pt idx="714">
                  <c:v>-672.55075655041583</c:v>
                </c:pt>
                <c:pt idx="715">
                  <c:v>-3333.1890125366554</c:v>
                </c:pt>
                <c:pt idx="716">
                  <c:v>-3056.8170563961648</c:v>
                </c:pt>
                <c:pt idx="717">
                  <c:v>-656.50998703953519</c:v>
                </c:pt>
                <c:pt idx="718">
                  <c:v>4258.9090551123372</c:v>
                </c:pt>
                <c:pt idx="719">
                  <c:v>1949.3481850873213</c:v>
                </c:pt>
                <c:pt idx="720">
                  <c:v>8281.6545443167488</c:v>
                </c:pt>
                <c:pt idx="721">
                  <c:v>5528.4477750070728</c:v>
                </c:pt>
                <c:pt idx="722">
                  <c:v>-1542.7795951091757</c:v>
                </c:pt>
                <c:pt idx="723">
                  <c:v>-5535.8850850720919</c:v>
                </c:pt>
                <c:pt idx="724">
                  <c:v>7075.5077024965722</c:v>
                </c:pt>
                <c:pt idx="725">
                  <c:v>3833.401647208284</c:v>
                </c:pt>
                <c:pt idx="726">
                  <c:v>-4559.3357383854891</c:v>
                </c:pt>
                <c:pt idx="727">
                  <c:v>3825.4522962130213</c:v>
                </c:pt>
                <c:pt idx="728">
                  <c:v>176.94169674486329</c:v>
                </c:pt>
                <c:pt idx="729">
                  <c:v>-5596.8252465937403</c:v>
                </c:pt>
                <c:pt idx="730">
                  <c:v>-2535.3984877182156</c:v>
                </c:pt>
                <c:pt idx="731">
                  <c:v>1999.0521971167473</c:v>
                </c:pt>
                <c:pt idx="732">
                  <c:v>-8348.0796668497787</c:v>
                </c:pt>
                <c:pt idx="733">
                  <c:v>-6782.5699150962064</c:v>
                </c:pt>
                <c:pt idx="734">
                  <c:v>6542.6462899481412</c:v>
                </c:pt>
                <c:pt idx="735">
                  <c:v>-5326.8409724085068</c:v>
                </c:pt>
                <c:pt idx="736">
                  <c:v>-5103.9764211482761</c:v>
                </c:pt>
                <c:pt idx="737">
                  <c:v>2526.6133761955571</c:v>
                </c:pt>
                <c:pt idx="738">
                  <c:v>1288.0675216450982</c:v>
                </c:pt>
                <c:pt idx="739">
                  <c:v>-3031.4991295560467</c:v>
                </c:pt>
                <c:pt idx="740">
                  <c:v>2732.8543856911856</c:v>
                </c:pt>
                <c:pt idx="741">
                  <c:v>3052.7967400969901</c:v>
                </c:pt>
                <c:pt idx="742">
                  <c:v>5516.8717558786884</c:v>
                </c:pt>
                <c:pt idx="743">
                  <c:v>-2071.4896770408595</c:v>
                </c:pt>
                <c:pt idx="744">
                  <c:v>5844.6079762192821</c:v>
                </c:pt>
                <c:pt idx="745">
                  <c:v>-601.1070901869316</c:v>
                </c:pt>
                <c:pt idx="746">
                  <c:v>-7821.2070483395764</c:v>
                </c:pt>
                <c:pt idx="747">
                  <c:v>-3883.345165832161</c:v>
                </c:pt>
                <c:pt idx="748">
                  <c:v>-6176.8619173132465</c:v>
                </c:pt>
                <c:pt idx="749">
                  <c:v>5774.3970824573116</c:v>
                </c:pt>
                <c:pt idx="750">
                  <c:v>-7678.3489098067657</c:v>
                </c:pt>
                <c:pt idx="751">
                  <c:v>-1160.5025383027896</c:v>
                </c:pt>
                <c:pt idx="752">
                  <c:v>-3724.5158743654247</c:v>
                </c:pt>
                <c:pt idx="753">
                  <c:v>-23.876106127841922</c:v>
                </c:pt>
                <c:pt idx="754">
                  <c:v>4563.9121067910819</c:v>
                </c:pt>
                <c:pt idx="755">
                  <c:v>1010.8300675588398</c:v>
                </c:pt>
                <c:pt idx="756">
                  <c:v>-5610.7852100355958</c:v>
                </c:pt>
                <c:pt idx="757">
                  <c:v>5946.6720155556468</c:v>
                </c:pt>
                <c:pt idx="758">
                  <c:v>-1485.4649648032255</c:v>
                </c:pt>
                <c:pt idx="759">
                  <c:v>-1554.9237900885819</c:v>
                </c:pt>
                <c:pt idx="760">
                  <c:v>13710.138137218277</c:v>
                </c:pt>
                <c:pt idx="761">
                  <c:v>-1652.9657196268527</c:v>
                </c:pt>
                <c:pt idx="762">
                  <c:v>7618.6125409773758</c:v>
                </c:pt>
                <c:pt idx="763">
                  <c:v>-1555.8484758825871</c:v>
                </c:pt>
                <c:pt idx="764">
                  <c:v>-1402.6784115864739</c:v>
                </c:pt>
                <c:pt idx="765">
                  <c:v>-1459.9825413429899</c:v>
                </c:pt>
                <c:pt idx="766">
                  <c:v>-1495.2290463927948</c:v>
                </c:pt>
                <c:pt idx="767">
                  <c:v>-1768.5175162983669</c:v>
                </c:pt>
                <c:pt idx="768">
                  <c:v>-1456.89783569881</c:v>
                </c:pt>
                <c:pt idx="769">
                  <c:v>-1594.7864206363156</c:v>
                </c:pt>
                <c:pt idx="770">
                  <c:v>-1343.76616372428</c:v>
                </c:pt>
                <c:pt idx="771">
                  <c:v>-1376.350639166877</c:v>
                </c:pt>
                <c:pt idx="772">
                  <c:v>-1431.3611964046449</c:v>
                </c:pt>
                <c:pt idx="773">
                  <c:v>-1666.5202515705005</c:v>
                </c:pt>
                <c:pt idx="774">
                  <c:v>-1893.7667305463092</c:v>
                </c:pt>
                <c:pt idx="775">
                  <c:v>-1651.5775730169689</c:v>
                </c:pt>
                <c:pt idx="776">
                  <c:v>-1898.3643524597774</c:v>
                </c:pt>
                <c:pt idx="777">
                  <c:v>-1602.7369590097169</c:v>
                </c:pt>
                <c:pt idx="778">
                  <c:v>-1638.2125021974334</c:v>
                </c:pt>
                <c:pt idx="779">
                  <c:v>-1980.5832713198397</c:v>
                </c:pt>
                <c:pt idx="780">
                  <c:v>-1689.6504252127925</c:v>
                </c:pt>
                <c:pt idx="781">
                  <c:v>-2219.4163780112794</c:v>
                </c:pt>
                <c:pt idx="782">
                  <c:v>-1777.4831164307152</c:v>
                </c:pt>
                <c:pt idx="783">
                  <c:v>-1708.1211040613007</c:v>
                </c:pt>
                <c:pt idx="784">
                  <c:v>-1531.8235096031167</c:v>
                </c:pt>
                <c:pt idx="785">
                  <c:v>-2101.1704172148475</c:v>
                </c:pt>
                <c:pt idx="786">
                  <c:v>-1646.999334839878</c:v>
                </c:pt>
                <c:pt idx="787">
                  <c:v>-1943.9315374142261</c:v>
                </c:pt>
                <c:pt idx="788">
                  <c:v>-2174.9692404276811</c:v>
                </c:pt>
                <c:pt idx="789">
                  <c:v>-2387.2786785617923</c:v>
                </c:pt>
                <c:pt idx="790">
                  <c:v>-1921.2337134515838</c:v>
                </c:pt>
                <c:pt idx="791">
                  <c:v>-1928.2305248529265</c:v>
                </c:pt>
                <c:pt idx="792">
                  <c:v>-1602.7882519674204</c:v>
                </c:pt>
                <c:pt idx="793">
                  <c:v>-1546.9062937499111</c:v>
                </c:pt>
                <c:pt idx="794">
                  <c:v>11818.066392552457</c:v>
                </c:pt>
                <c:pt idx="795">
                  <c:v>-1472.5014855815707</c:v>
                </c:pt>
                <c:pt idx="796">
                  <c:v>-1849.3248476271456</c:v>
                </c:pt>
                <c:pt idx="797">
                  <c:v>-1553.1241370726675</c:v>
                </c:pt>
                <c:pt idx="798">
                  <c:v>-1701.8365000948115</c:v>
                </c:pt>
                <c:pt idx="799">
                  <c:v>-1955.1118292872243</c:v>
                </c:pt>
                <c:pt idx="800">
                  <c:v>-1996.2245829604499</c:v>
                </c:pt>
                <c:pt idx="801">
                  <c:v>-1936.549685612692</c:v>
                </c:pt>
                <c:pt idx="802">
                  <c:v>-1516.5597872374856</c:v>
                </c:pt>
                <c:pt idx="803">
                  <c:v>-1841.1925740846154</c:v>
                </c:pt>
                <c:pt idx="804">
                  <c:v>-1843.9266229507703</c:v>
                </c:pt>
                <c:pt idx="805">
                  <c:v>-1788.3510001697891</c:v>
                </c:pt>
                <c:pt idx="806">
                  <c:v>-1798.442543593846</c:v>
                </c:pt>
                <c:pt idx="807">
                  <c:v>-2120.0723174944978</c:v>
                </c:pt>
                <c:pt idx="808">
                  <c:v>-2140.8133561448522</c:v>
                </c:pt>
                <c:pt idx="809">
                  <c:v>-1774.1333020654165</c:v>
                </c:pt>
                <c:pt idx="810">
                  <c:v>-2144.0168739240689</c:v>
                </c:pt>
                <c:pt idx="811">
                  <c:v>-2196.4175495473473</c:v>
                </c:pt>
                <c:pt idx="812">
                  <c:v>-1544.3236664957267</c:v>
                </c:pt>
                <c:pt idx="813">
                  <c:v>-1751.3635684094938</c:v>
                </c:pt>
                <c:pt idx="814">
                  <c:v>-1467.1904166281602</c:v>
                </c:pt>
                <c:pt idx="815">
                  <c:v>-1796.8448491881818</c:v>
                </c:pt>
                <c:pt idx="816">
                  <c:v>-1658.8508493550944</c:v>
                </c:pt>
                <c:pt idx="817">
                  <c:v>-1593.4126947515597</c:v>
                </c:pt>
                <c:pt idx="818">
                  <c:v>-1576.9824390181257</c:v>
                </c:pt>
                <c:pt idx="819">
                  <c:v>12883.837043630407</c:v>
                </c:pt>
                <c:pt idx="820">
                  <c:v>-1529.344100939692</c:v>
                </c:pt>
                <c:pt idx="821">
                  <c:v>16031.236332410212</c:v>
                </c:pt>
                <c:pt idx="822">
                  <c:v>-1404.7256633964043</c:v>
                </c:pt>
                <c:pt idx="823">
                  <c:v>-1477.9731890778003</c:v>
                </c:pt>
                <c:pt idx="824">
                  <c:v>-1637.337363169594</c:v>
                </c:pt>
                <c:pt idx="825">
                  <c:v>-1730.8631799757586</c:v>
                </c:pt>
                <c:pt idx="826">
                  <c:v>-2321.8702016272628</c:v>
                </c:pt>
                <c:pt idx="827">
                  <c:v>-2059.2288369314829</c:v>
                </c:pt>
                <c:pt idx="828">
                  <c:v>-1679.0467577354348</c:v>
                </c:pt>
                <c:pt idx="829">
                  <c:v>16500.437733979659</c:v>
                </c:pt>
                <c:pt idx="830">
                  <c:v>-1684.7664433118462</c:v>
                </c:pt>
                <c:pt idx="831">
                  <c:v>-4078.4767604230365</c:v>
                </c:pt>
                <c:pt idx="832">
                  <c:v>-1894.8826385717148</c:v>
                </c:pt>
                <c:pt idx="833">
                  <c:v>2836.9672176176318</c:v>
                </c:pt>
                <c:pt idx="834">
                  <c:v>-1559.2849933994348</c:v>
                </c:pt>
                <c:pt idx="835">
                  <c:v>-2311.13557367045</c:v>
                </c:pt>
                <c:pt idx="836">
                  <c:v>9831.1185848706846</c:v>
                </c:pt>
                <c:pt idx="837">
                  <c:v>-1694.1942772948187</c:v>
                </c:pt>
                <c:pt idx="838">
                  <c:v>-1881.0811671753572</c:v>
                </c:pt>
                <c:pt idx="839">
                  <c:v>-1608.8394201238962</c:v>
                </c:pt>
                <c:pt idx="840">
                  <c:v>-1690.0247109659558</c:v>
                </c:pt>
                <c:pt idx="841">
                  <c:v>-1775.0626434652713</c:v>
                </c:pt>
                <c:pt idx="842">
                  <c:v>-2614.2035108453038</c:v>
                </c:pt>
                <c:pt idx="843">
                  <c:v>19381.040352097258</c:v>
                </c:pt>
                <c:pt idx="844">
                  <c:v>-1768.4955948231654</c:v>
                </c:pt>
                <c:pt idx="845">
                  <c:v>-2683.8654829379902</c:v>
                </c:pt>
                <c:pt idx="846">
                  <c:v>-2220.9886759325527</c:v>
                </c:pt>
                <c:pt idx="847">
                  <c:v>-1792.8004129616147</c:v>
                </c:pt>
                <c:pt idx="848">
                  <c:v>-1653.0945053243322</c:v>
                </c:pt>
                <c:pt idx="849">
                  <c:v>3735.2893133298221</c:v>
                </c:pt>
                <c:pt idx="850">
                  <c:v>-6324.7787173330653</c:v>
                </c:pt>
                <c:pt idx="851">
                  <c:v>10176.117516652379</c:v>
                </c:pt>
                <c:pt idx="852">
                  <c:v>-1511.4427869478377</c:v>
                </c:pt>
                <c:pt idx="853">
                  <c:v>-923.2924966109158</c:v>
                </c:pt>
                <c:pt idx="854">
                  <c:v>-495.41299680382508</c:v>
                </c:pt>
                <c:pt idx="855">
                  <c:v>13947.175319909549</c:v>
                </c:pt>
                <c:pt idx="856">
                  <c:v>-1878.1701300008681</c:v>
                </c:pt>
                <c:pt idx="857">
                  <c:v>-694.14717431275858</c:v>
                </c:pt>
                <c:pt idx="858">
                  <c:v>-1363.3651750258905</c:v>
                </c:pt>
                <c:pt idx="859">
                  <c:v>-1480.9337848622099</c:v>
                </c:pt>
                <c:pt idx="860">
                  <c:v>19919.340843948492</c:v>
                </c:pt>
                <c:pt idx="861">
                  <c:v>-1220.8145680684647</c:v>
                </c:pt>
                <c:pt idx="862">
                  <c:v>-2025.8160683082988</c:v>
                </c:pt>
                <c:pt idx="863">
                  <c:v>-2168.115612338725</c:v>
                </c:pt>
                <c:pt idx="864">
                  <c:v>-1334.120059863656</c:v>
                </c:pt>
                <c:pt idx="865">
                  <c:v>59.05086758302059</c:v>
                </c:pt>
                <c:pt idx="866">
                  <c:v>-1480.3397193312258</c:v>
                </c:pt>
                <c:pt idx="867">
                  <c:v>-1645.5017075500436</c:v>
                </c:pt>
                <c:pt idx="868">
                  <c:v>-2720.5291768741263</c:v>
                </c:pt>
                <c:pt idx="869">
                  <c:v>2771.6218583865593</c:v>
                </c:pt>
                <c:pt idx="870">
                  <c:v>-1712.9084294583304</c:v>
                </c:pt>
                <c:pt idx="871">
                  <c:v>-1086.8719994270814</c:v>
                </c:pt>
                <c:pt idx="872">
                  <c:v>-1158.8907829938653</c:v>
                </c:pt>
                <c:pt idx="873">
                  <c:v>-1267.833835161885</c:v>
                </c:pt>
                <c:pt idx="874">
                  <c:v>-3406.6803157611612</c:v>
                </c:pt>
                <c:pt idx="875">
                  <c:v>-1704.754880544624</c:v>
                </c:pt>
                <c:pt idx="876">
                  <c:v>-1219.1244074986171</c:v>
                </c:pt>
                <c:pt idx="877">
                  <c:v>-1234.2911116985397</c:v>
                </c:pt>
                <c:pt idx="878">
                  <c:v>1571.4516048733676</c:v>
                </c:pt>
                <c:pt idx="879">
                  <c:v>-1920.3236987815008</c:v>
                </c:pt>
                <c:pt idx="880">
                  <c:v>-1533.8995819798602</c:v>
                </c:pt>
                <c:pt idx="881">
                  <c:v>-1299.8720579391988</c:v>
                </c:pt>
                <c:pt idx="882">
                  <c:v>17066.767246625201</c:v>
                </c:pt>
                <c:pt idx="883">
                  <c:v>-1540.0642662936671</c:v>
                </c:pt>
                <c:pt idx="884">
                  <c:v>-1645.8955993709296</c:v>
                </c:pt>
                <c:pt idx="885">
                  <c:v>-1479.36999536447</c:v>
                </c:pt>
                <c:pt idx="886">
                  <c:v>-1223.7957545158624</c:v>
                </c:pt>
                <c:pt idx="887">
                  <c:v>-664.73161101279402</c:v>
                </c:pt>
                <c:pt idx="888">
                  <c:v>-1400.9890228593013</c:v>
                </c:pt>
                <c:pt idx="889">
                  <c:v>-1420.1574978469125</c:v>
                </c:pt>
                <c:pt idx="890">
                  <c:v>11899.600498701553</c:v>
                </c:pt>
                <c:pt idx="891">
                  <c:v>-2201.2987103998721</c:v>
                </c:pt>
                <c:pt idx="892">
                  <c:v>-1131.6108878472423</c:v>
                </c:pt>
                <c:pt idx="893">
                  <c:v>-409.86232222950821</c:v>
                </c:pt>
                <c:pt idx="894">
                  <c:v>-2036.6236957021401</c:v>
                </c:pt>
                <c:pt idx="895">
                  <c:v>-1210.3716650364604</c:v>
                </c:pt>
                <c:pt idx="896">
                  <c:v>-1721.0577639402745</c:v>
                </c:pt>
                <c:pt idx="897">
                  <c:v>-1736.5491504450001</c:v>
                </c:pt>
                <c:pt idx="898">
                  <c:v>-2015.2487914865469</c:v>
                </c:pt>
                <c:pt idx="899">
                  <c:v>8966.7462472985262</c:v>
                </c:pt>
                <c:pt idx="900">
                  <c:v>-1461.1398728365275</c:v>
                </c:pt>
                <c:pt idx="901">
                  <c:v>-1254.662543051556</c:v>
                </c:pt>
                <c:pt idx="902">
                  <c:v>16472.886445255892</c:v>
                </c:pt>
                <c:pt idx="903">
                  <c:v>-1243.6731710736094</c:v>
                </c:pt>
                <c:pt idx="904">
                  <c:v>-1307.497097193942</c:v>
                </c:pt>
                <c:pt idx="905">
                  <c:v>-1337.6637324864241</c:v>
                </c:pt>
                <c:pt idx="906">
                  <c:v>-106.52817836742543</c:v>
                </c:pt>
                <c:pt idx="907">
                  <c:v>-2198.6814128716615</c:v>
                </c:pt>
                <c:pt idx="908">
                  <c:v>-1108.9630843276773</c:v>
                </c:pt>
                <c:pt idx="909">
                  <c:v>-1721.2524898383181</c:v>
                </c:pt>
                <c:pt idx="910">
                  <c:v>-2016.7386664554278</c:v>
                </c:pt>
                <c:pt idx="911">
                  <c:v>-1439.1871959352875</c:v>
                </c:pt>
                <c:pt idx="912">
                  <c:v>-2399.4187292783972</c:v>
                </c:pt>
                <c:pt idx="913">
                  <c:v>-2012.2866325711893</c:v>
                </c:pt>
                <c:pt idx="914">
                  <c:v>-1426.4494897224095</c:v>
                </c:pt>
                <c:pt idx="915">
                  <c:v>-1125.6019475652229</c:v>
                </c:pt>
                <c:pt idx="916">
                  <c:v>-1884.6926624742709</c:v>
                </c:pt>
                <c:pt idx="917">
                  <c:v>-1627.2302280127451</c:v>
                </c:pt>
                <c:pt idx="918">
                  <c:v>-1911.824267927117</c:v>
                </c:pt>
                <c:pt idx="919">
                  <c:v>-2358.416395646309</c:v>
                </c:pt>
                <c:pt idx="920">
                  <c:v>-1765.7334082394818</c:v>
                </c:pt>
                <c:pt idx="921">
                  <c:v>1612.0764109615011</c:v>
                </c:pt>
                <c:pt idx="922">
                  <c:v>-1789.9561871684386</c:v>
                </c:pt>
                <c:pt idx="923">
                  <c:v>-1297.0681102322706</c:v>
                </c:pt>
                <c:pt idx="924">
                  <c:v>-1918.0276086089543</c:v>
                </c:pt>
                <c:pt idx="925">
                  <c:v>-2629.008992793435</c:v>
                </c:pt>
                <c:pt idx="926">
                  <c:v>-2020.7316278386415</c:v>
                </c:pt>
                <c:pt idx="927">
                  <c:v>-924.36760947525545</c:v>
                </c:pt>
                <c:pt idx="928">
                  <c:v>-1536.8089047022404</c:v>
                </c:pt>
                <c:pt idx="929">
                  <c:v>17366.473931808097</c:v>
                </c:pt>
                <c:pt idx="930">
                  <c:v>2302.9049128961269</c:v>
                </c:pt>
                <c:pt idx="931">
                  <c:v>-1393.8418061085699</c:v>
                </c:pt>
                <c:pt idx="932">
                  <c:v>-1448.179625347595</c:v>
                </c:pt>
                <c:pt idx="933">
                  <c:v>-1539.1391006819408</c:v>
                </c:pt>
                <c:pt idx="934">
                  <c:v>-1386.3138023966458</c:v>
                </c:pt>
                <c:pt idx="935">
                  <c:v>-1154.5792757087302</c:v>
                </c:pt>
                <c:pt idx="936">
                  <c:v>-1202.9084494301405</c:v>
                </c:pt>
                <c:pt idx="937">
                  <c:v>-1702.1861013594162</c:v>
                </c:pt>
                <c:pt idx="938">
                  <c:v>-1687.21749303457</c:v>
                </c:pt>
                <c:pt idx="939">
                  <c:v>-2038.1614372726344</c:v>
                </c:pt>
                <c:pt idx="940">
                  <c:v>8816.4787313259767</c:v>
                </c:pt>
                <c:pt idx="941">
                  <c:v>-1526.2064181933183</c:v>
                </c:pt>
                <c:pt idx="942">
                  <c:v>-1717.2595284551062</c:v>
                </c:pt>
                <c:pt idx="943">
                  <c:v>4681.9791013326576</c:v>
                </c:pt>
                <c:pt idx="944">
                  <c:v>-1349.1700480015925</c:v>
                </c:pt>
                <c:pt idx="945">
                  <c:v>-1577.6682514030808</c:v>
                </c:pt>
                <c:pt idx="946">
                  <c:v>-1910.6531778771987</c:v>
                </c:pt>
                <c:pt idx="947">
                  <c:v>-1456.0763790842509</c:v>
                </c:pt>
                <c:pt idx="948">
                  <c:v>-2817.8519095170159</c:v>
                </c:pt>
                <c:pt idx="949">
                  <c:v>-1879.0594508428258</c:v>
                </c:pt>
                <c:pt idx="950">
                  <c:v>16167.519670321337</c:v>
                </c:pt>
                <c:pt idx="951">
                  <c:v>-1102.5015770437603</c:v>
                </c:pt>
                <c:pt idx="952">
                  <c:v>-2365.2480306051075</c:v>
                </c:pt>
                <c:pt idx="953">
                  <c:v>-1705.8665751756962</c:v>
                </c:pt>
                <c:pt idx="954">
                  <c:v>-978.3082677581051</c:v>
                </c:pt>
                <c:pt idx="955">
                  <c:v>21428.410624862176</c:v>
                </c:pt>
                <c:pt idx="956">
                  <c:v>-1918.9885961945292</c:v>
                </c:pt>
                <c:pt idx="957">
                  <c:v>-1363.4724704907189</c:v>
                </c:pt>
                <c:pt idx="958">
                  <c:v>-1012.9389061056172</c:v>
                </c:pt>
                <c:pt idx="959">
                  <c:v>-672.1871612981522</c:v>
                </c:pt>
                <c:pt idx="960">
                  <c:v>-1047.1733609584098</c:v>
                </c:pt>
                <c:pt idx="961">
                  <c:v>1776.4361559644822</c:v>
                </c:pt>
                <c:pt idx="962">
                  <c:v>-796.77392518749002</c:v>
                </c:pt>
                <c:pt idx="963">
                  <c:v>-1244.0658983318367</c:v>
                </c:pt>
                <c:pt idx="964">
                  <c:v>16525.069195629174</c:v>
                </c:pt>
                <c:pt idx="965">
                  <c:v>8584.9932079936043</c:v>
                </c:pt>
                <c:pt idx="966">
                  <c:v>-1303.7007182327652</c:v>
                </c:pt>
                <c:pt idx="967">
                  <c:v>-1143.5353037706891</c:v>
                </c:pt>
                <c:pt idx="968">
                  <c:v>16820.080517549359</c:v>
                </c:pt>
                <c:pt idx="969">
                  <c:v>-1724.8783469795926</c:v>
                </c:pt>
                <c:pt idx="970">
                  <c:v>-1797.5835101521716</c:v>
                </c:pt>
                <c:pt idx="971">
                  <c:v>-1124.666694626284</c:v>
                </c:pt>
                <c:pt idx="972">
                  <c:v>2049.3559359925348</c:v>
                </c:pt>
                <c:pt idx="973">
                  <c:v>3265.6564177726887</c:v>
                </c:pt>
                <c:pt idx="974">
                  <c:v>-1884.8235532486201</c:v>
                </c:pt>
                <c:pt idx="975">
                  <c:v>-1740.0971208603751</c:v>
                </c:pt>
                <c:pt idx="976">
                  <c:v>-1422.8730570569969</c:v>
                </c:pt>
                <c:pt idx="977">
                  <c:v>-1326.1663933008131</c:v>
                </c:pt>
                <c:pt idx="978">
                  <c:v>-916.34678033390355</c:v>
                </c:pt>
                <c:pt idx="979">
                  <c:v>-1403.3730751174608</c:v>
                </c:pt>
                <c:pt idx="980">
                  <c:v>-1878.4348150354781</c:v>
                </c:pt>
                <c:pt idx="981">
                  <c:v>-1260.2213554560531</c:v>
                </c:pt>
                <c:pt idx="982">
                  <c:v>318.08167394128941</c:v>
                </c:pt>
                <c:pt idx="983">
                  <c:v>-1323.7188121323779</c:v>
                </c:pt>
                <c:pt idx="984">
                  <c:v>-1660.6278186511954</c:v>
                </c:pt>
                <c:pt idx="985">
                  <c:v>-981.90680197777147</c:v>
                </c:pt>
                <c:pt idx="986">
                  <c:v>-1071.6634296888024</c:v>
                </c:pt>
                <c:pt idx="987">
                  <c:v>-1015.0179414008476</c:v>
                </c:pt>
                <c:pt idx="988">
                  <c:v>-1198.5674774198492</c:v>
                </c:pt>
                <c:pt idx="989">
                  <c:v>-1441.7187677712063</c:v>
                </c:pt>
                <c:pt idx="990">
                  <c:v>-1124.1320381086371</c:v>
                </c:pt>
                <c:pt idx="991">
                  <c:v>-1806.6661874272099</c:v>
                </c:pt>
                <c:pt idx="992">
                  <c:v>-1329.807250450305</c:v>
                </c:pt>
                <c:pt idx="993">
                  <c:v>-1447.752933959011</c:v>
                </c:pt>
                <c:pt idx="994">
                  <c:v>-992.79707616529868</c:v>
                </c:pt>
                <c:pt idx="995">
                  <c:v>-1326.4447566539141</c:v>
                </c:pt>
                <c:pt idx="996">
                  <c:v>-1070.7713320329058</c:v>
                </c:pt>
                <c:pt idx="997">
                  <c:v>-1286.8243321893528</c:v>
                </c:pt>
                <c:pt idx="998">
                  <c:v>-1331.592149454113</c:v>
                </c:pt>
                <c:pt idx="999">
                  <c:v>-1424.7890928125887</c:v>
                </c:pt>
                <c:pt idx="1000">
                  <c:v>-1888.4637434234414</c:v>
                </c:pt>
                <c:pt idx="1001">
                  <c:v>-1431.3655454762543</c:v>
                </c:pt>
                <c:pt idx="1002">
                  <c:v>-1188.8125105036979</c:v>
                </c:pt>
                <c:pt idx="1003">
                  <c:v>-1579.4519246422624</c:v>
                </c:pt>
                <c:pt idx="1004">
                  <c:v>-1268.1767992319092</c:v>
                </c:pt>
                <c:pt idx="1005">
                  <c:v>-1881.6288340560732</c:v>
                </c:pt>
                <c:pt idx="1006">
                  <c:v>-1572.4415566850294</c:v>
                </c:pt>
                <c:pt idx="1007">
                  <c:v>-1613.9235299362554</c:v>
                </c:pt>
                <c:pt idx="1008">
                  <c:v>-1910.4665496115899</c:v>
                </c:pt>
                <c:pt idx="1009">
                  <c:v>-1489.5466512266285</c:v>
                </c:pt>
                <c:pt idx="1010">
                  <c:v>-1570.9274906527753</c:v>
                </c:pt>
                <c:pt idx="1011">
                  <c:v>-1426.4900092690968</c:v>
                </c:pt>
                <c:pt idx="1012">
                  <c:v>-2257.2355197730576</c:v>
                </c:pt>
                <c:pt idx="1013">
                  <c:v>-922.33510009326164</c:v>
                </c:pt>
                <c:pt idx="1014">
                  <c:v>-1431.9764233023727</c:v>
                </c:pt>
                <c:pt idx="1015">
                  <c:v>-1628.4024590328108</c:v>
                </c:pt>
                <c:pt idx="1016">
                  <c:v>-1455.3149968859479</c:v>
                </c:pt>
                <c:pt idx="1017">
                  <c:v>-1470.2851770429825</c:v>
                </c:pt>
                <c:pt idx="1018">
                  <c:v>1159.4484675287149</c:v>
                </c:pt>
                <c:pt idx="1019">
                  <c:v>-1068.1582771176945</c:v>
                </c:pt>
                <c:pt idx="1020">
                  <c:v>18133.979461920684</c:v>
                </c:pt>
                <c:pt idx="1021">
                  <c:v>-1879.2334073121212</c:v>
                </c:pt>
                <c:pt idx="1022">
                  <c:v>-1008.4166721086258</c:v>
                </c:pt>
                <c:pt idx="1023">
                  <c:v>-1730.4684929160926</c:v>
                </c:pt>
                <c:pt idx="1024">
                  <c:v>-1451.9038176462991</c:v>
                </c:pt>
                <c:pt idx="1025">
                  <c:v>-1362.5505345497295</c:v>
                </c:pt>
                <c:pt idx="1026">
                  <c:v>-1252.2713137374703</c:v>
                </c:pt>
                <c:pt idx="1027">
                  <c:v>-1865.657338609195</c:v>
                </c:pt>
                <c:pt idx="1028">
                  <c:v>6394.0618480294179</c:v>
                </c:pt>
                <c:pt idx="1029">
                  <c:v>-1053.5916429673653</c:v>
                </c:pt>
                <c:pt idx="1030">
                  <c:v>-1785.6046260025323</c:v>
                </c:pt>
                <c:pt idx="1031">
                  <c:v>-1597.9129987176457</c:v>
                </c:pt>
                <c:pt idx="1032">
                  <c:v>-1633.1090636506206</c:v>
                </c:pt>
                <c:pt idx="1033">
                  <c:v>-1038.729672790012</c:v>
                </c:pt>
                <c:pt idx="1034">
                  <c:v>-171.22999201998391</c:v>
                </c:pt>
                <c:pt idx="1035">
                  <c:v>-1570.8313252852658</c:v>
                </c:pt>
                <c:pt idx="1036">
                  <c:v>-52.832807778670031</c:v>
                </c:pt>
                <c:pt idx="1037">
                  <c:v>-1468.7162866282513</c:v>
                </c:pt>
                <c:pt idx="1038">
                  <c:v>-1411.0329081890459</c:v>
                </c:pt>
                <c:pt idx="1039">
                  <c:v>21233.857818948105</c:v>
                </c:pt>
                <c:pt idx="1040">
                  <c:v>-1819.3389865639163</c:v>
                </c:pt>
                <c:pt idx="1041">
                  <c:v>-1136.3407967111161</c:v>
                </c:pt>
                <c:pt idx="1042">
                  <c:v>-1445.1788300535179</c:v>
                </c:pt>
                <c:pt idx="1043">
                  <c:v>4047.9863877642347</c:v>
                </c:pt>
                <c:pt idx="1044">
                  <c:v>3506.9787131591293</c:v>
                </c:pt>
                <c:pt idx="1045">
                  <c:v>-1388.8524403636652</c:v>
                </c:pt>
                <c:pt idx="1046">
                  <c:v>4244.2453954692464</c:v>
                </c:pt>
                <c:pt idx="1047">
                  <c:v>-1525.0086003436722</c:v>
                </c:pt>
                <c:pt idx="1048">
                  <c:v>-1184.4684456438335</c:v>
                </c:pt>
                <c:pt idx="1049">
                  <c:v>-1838.2162651186436</c:v>
                </c:pt>
                <c:pt idx="1050">
                  <c:v>-1148.7924066472951</c:v>
                </c:pt>
                <c:pt idx="1051">
                  <c:v>-1168.1074778100447</c:v>
                </c:pt>
                <c:pt idx="1052">
                  <c:v>-1685.469338523817</c:v>
                </c:pt>
                <c:pt idx="1053">
                  <c:v>-1682.8173029205109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ED1-421B-AB31-B592367B2F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8165120"/>
        <c:axId val="1518162240"/>
      </c:scatterChart>
      <c:valAx>
        <c:axId val="151816512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smoker_bmi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18162240"/>
        <c:crosses val="autoZero"/>
        <c:crossBetween val="midCat"/>
      </c:valAx>
      <c:valAx>
        <c:axId val="151816224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Residuals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181651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age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charges</c:v>
          </c:tx>
          <c:spPr>
            <a:ln w="38100">
              <a:noFill/>
            </a:ln>
          </c:spPr>
          <c:xVal>
            <c:numRef>
              <c:f>Model!$B$2:$B$1055</c:f>
              <c:numCache>
                <c:formatCode>General</c:formatCode>
                <c:ptCount val="1054"/>
                <c:pt idx="0">
                  <c:v>31</c:v>
                </c:pt>
                <c:pt idx="1">
                  <c:v>23</c:v>
                </c:pt>
                <c:pt idx="2">
                  <c:v>56</c:v>
                </c:pt>
                <c:pt idx="3">
                  <c:v>56</c:v>
                </c:pt>
                <c:pt idx="4">
                  <c:v>60</c:v>
                </c:pt>
                <c:pt idx="5">
                  <c:v>18</c:v>
                </c:pt>
                <c:pt idx="6">
                  <c:v>18</c:v>
                </c:pt>
                <c:pt idx="7">
                  <c:v>24</c:v>
                </c:pt>
                <c:pt idx="8">
                  <c:v>18</c:v>
                </c:pt>
                <c:pt idx="9">
                  <c:v>19</c:v>
                </c:pt>
                <c:pt idx="10">
                  <c:v>40</c:v>
                </c:pt>
                <c:pt idx="11">
                  <c:v>21</c:v>
                </c:pt>
                <c:pt idx="12">
                  <c:v>45</c:v>
                </c:pt>
                <c:pt idx="13">
                  <c:v>41</c:v>
                </c:pt>
                <c:pt idx="14">
                  <c:v>18</c:v>
                </c:pt>
                <c:pt idx="15">
                  <c:v>29</c:v>
                </c:pt>
                <c:pt idx="16">
                  <c:v>37</c:v>
                </c:pt>
                <c:pt idx="17">
                  <c:v>58</c:v>
                </c:pt>
                <c:pt idx="18">
                  <c:v>49</c:v>
                </c:pt>
                <c:pt idx="19">
                  <c:v>26</c:v>
                </c:pt>
                <c:pt idx="20">
                  <c:v>20</c:v>
                </c:pt>
                <c:pt idx="21">
                  <c:v>22</c:v>
                </c:pt>
                <c:pt idx="22">
                  <c:v>19</c:v>
                </c:pt>
                <c:pt idx="23">
                  <c:v>22</c:v>
                </c:pt>
                <c:pt idx="24">
                  <c:v>63</c:v>
                </c:pt>
                <c:pt idx="25">
                  <c:v>49</c:v>
                </c:pt>
                <c:pt idx="26">
                  <c:v>18</c:v>
                </c:pt>
                <c:pt idx="27">
                  <c:v>36</c:v>
                </c:pt>
                <c:pt idx="28">
                  <c:v>39</c:v>
                </c:pt>
                <c:pt idx="29">
                  <c:v>64</c:v>
                </c:pt>
                <c:pt idx="30">
                  <c:v>59</c:v>
                </c:pt>
                <c:pt idx="31">
                  <c:v>28</c:v>
                </c:pt>
                <c:pt idx="32">
                  <c:v>58</c:v>
                </c:pt>
                <c:pt idx="33">
                  <c:v>18</c:v>
                </c:pt>
                <c:pt idx="34">
                  <c:v>60</c:v>
                </c:pt>
                <c:pt idx="35">
                  <c:v>24</c:v>
                </c:pt>
                <c:pt idx="36">
                  <c:v>38</c:v>
                </c:pt>
                <c:pt idx="37">
                  <c:v>58</c:v>
                </c:pt>
                <c:pt idx="38">
                  <c:v>28</c:v>
                </c:pt>
                <c:pt idx="39">
                  <c:v>22</c:v>
                </c:pt>
                <c:pt idx="40">
                  <c:v>58</c:v>
                </c:pt>
                <c:pt idx="41">
                  <c:v>50</c:v>
                </c:pt>
                <c:pt idx="42">
                  <c:v>49</c:v>
                </c:pt>
                <c:pt idx="43">
                  <c:v>52</c:v>
                </c:pt>
                <c:pt idx="44">
                  <c:v>54</c:v>
                </c:pt>
                <c:pt idx="45">
                  <c:v>57</c:v>
                </c:pt>
                <c:pt idx="46">
                  <c:v>29</c:v>
                </c:pt>
                <c:pt idx="47">
                  <c:v>56</c:v>
                </c:pt>
                <c:pt idx="48">
                  <c:v>64</c:v>
                </c:pt>
                <c:pt idx="49">
                  <c:v>60</c:v>
                </c:pt>
                <c:pt idx="50">
                  <c:v>24</c:v>
                </c:pt>
                <c:pt idx="51">
                  <c:v>60</c:v>
                </c:pt>
                <c:pt idx="52">
                  <c:v>63</c:v>
                </c:pt>
                <c:pt idx="53">
                  <c:v>30</c:v>
                </c:pt>
                <c:pt idx="54">
                  <c:v>33</c:v>
                </c:pt>
                <c:pt idx="55">
                  <c:v>18</c:v>
                </c:pt>
                <c:pt idx="56">
                  <c:v>46</c:v>
                </c:pt>
                <c:pt idx="57">
                  <c:v>23</c:v>
                </c:pt>
                <c:pt idx="58">
                  <c:v>20</c:v>
                </c:pt>
                <c:pt idx="59">
                  <c:v>55</c:v>
                </c:pt>
                <c:pt idx="60">
                  <c:v>58</c:v>
                </c:pt>
                <c:pt idx="61">
                  <c:v>21</c:v>
                </c:pt>
                <c:pt idx="62">
                  <c:v>52</c:v>
                </c:pt>
                <c:pt idx="63">
                  <c:v>25</c:v>
                </c:pt>
                <c:pt idx="64">
                  <c:v>18</c:v>
                </c:pt>
                <c:pt idx="65">
                  <c:v>19</c:v>
                </c:pt>
                <c:pt idx="66">
                  <c:v>42</c:v>
                </c:pt>
                <c:pt idx="67">
                  <c:v>60</c:v>
                </c:pt>
                <c:pt idx="68">
                  <c:v>22</c:v>
                </c:pt>
                <c:pt idx="69">
                  <c:v>26</c:v>
                </c:pt>
                <c:pt idx="70">
                  <c:v>45</c:v>
                </c:pt>
                <c:pt idx="71">
                  <c:v>40</c:v>
                </c:pt>
                <c:pt idx="72">
                  <c:v>59</c:v>
                </c:pt>
                <c:pt idx="73">
                  <c:v>56</c:v>
                </c:pt>
                <c:pt idx="74">
                  <c:v>56</c:v>
                </c:pt>
                <c:pt idx="75">
                  <c:v>27</c:v>
                </c:pt>
                <c:pt idx="76">
                  <c:v>18</c:v>
                </c:pt>
                <c:pt idx="77">
                  <c:v>19</c:v>
                </c:pt>
                <c:pt idx="78">
                  <c:v>47</c:v>
                </c:pt>
                <c:pt idx="79">
                  <c:v>21</c:v>
                </c:pt>
                <c:pt idx="80">
                  <c:v>18</c:v>
                </c:pt>
                <c:pt idx="81">
                  <c:v>31</c:v>
                </c:pt>
                <c:pt idx="82">
                  <c:v>19</c:v>
                </c:pt>
                <c:pt idx="83">
                  <c:v>61</c:v>
                </c:pt>
                <c:pt idx="84">
                  <c:v>18</c:v>
                </c:pt>
                <c:pt idx="85">
                  <c:v>61</c:v>
                </c:pt>
                <c:pt idx="86">
                  <c:v>20</c:v>
                </c:pt>
                <c:pt idx="87">
                  <c:v>43</c:v>
                </c:pt>
                <c:pt idx="88">
                  <c:v>24</c:v>
                </c:pt>
                <c:pt idx="89">
                  <c:v>57</c:v>
                </c:pt>
                <c:pt idx="90">
                  <c:v>27</c:v>
                </c:pt>
                <c:pt idx="91">
                  <c:v>19</c:v>
                </c:pt>
                <c:pt idx="92">
                  <c:v>50</c:v>
                </c:pt>
                <c:pt idx="93">
                  <c:v>32</c:v>
                </c:pt>
                <c:pt idx="94">
                  <c:v>38</c:v>
                </c:pt>
                <c:pt idx="95">
                  <c:v>18</c:v>
                </c:pt>
                <c:pt idx="96">
                  <c:v>62</c:v>
                </c:pt>
                <c:pt idx="97">
                  <c:v>64</c:v>
                </c:pt>
                <c:pt idx="98">
                  <c:v>63</c:v>
                </c:pt>
                <c:pt idx="99">
                  <c:v>28</c:v>
                </c:pt>
                <c:pt idx="100">
                  <c:v>32</c:v>
                </c:pt>
                <c:pt idx="101">
                  <c:v>25</c:v>
                </c:pt>
                <c:pt idx="102">
                  <c:v>34</c:v>
                </c:pt>
                <c:pt idx="103">
                  <c:v>54</c:v>
                </c:pt>
                <c:pt idx="104">
                  <c:v>27</c:v>
                </c:pt>
                <c:pt idx="105">
                  <c:v>31</c:v>
                </c:pt>
                <c:pt idx="106">
                  <c:v>22</c:v>
                </c:pt>
                <c:pt idx="107">
                  <c:v>61</c:v>
                </c:pt>
                <c:pt idx="108">
                  <c:v>58</c:v>
                </c:pt>
                <c:pt idx="109">
                  <c:v>41</c:v>
                </c:pt>
                <c:pt idx="110">
                  <c:v>18</c:v>
                </c:pt>
                <c:pt idx="111">
                  <c:v>56</c:v>
                </c:pt>
                <c:pt idx="112">
                  <c:v>51</c:v>
                </c:pt>
                <c:pt idx="113">
                  <c:v>27</c:v>
                </c:pt>
                <c:pt idx="114">
                  <c:v>18</c:v>
                </c:pt>
                <c:pt idx="115">
                  <c:v>55</c:v>
                </c:pt>
                <c:pt idx="116">
                  <c:v>24</c:v>
                </c:pt>
                <c:pt idx="117">
                  <c:v>29</c:v>
                </c:pt>
                <c:pt idx="118">
                  <c:v>64</c:v>
                </c:pt>
                <c:pt idx="119">
                  <c:v>61</c:v>
                </c:pt>
                <c:pt idx="120">
                  <c:v>18</c:v>
                </c:pt>
                <c:pt idx="121">
                  <c:v>58</c:v>
                </c:pt>
                <c:pt idx="122">
                  <c:v>48</c:v>
                </c:pt>
                <c:pt idx="123">
                  <c:v>18</c:v>
                </c:pt>
                <c:pt idx="124">
                  <c:v>29</c:v>
                </c:pt>
                <c:pt idx="125">
                  <c:v>36</c:v>
                </c:pt>
                <c:pt idx="126">
                  <c:v>41</c:v>
                </c:pt>
                <c:pt idx="127">
                  <c:v>40</c:v>
                </c:pt>
                <c:pt idx="128">
                  <c:v>21</c:v>
                </c:pt>
                <c:pt idx="129">
                  <c:v>50</c:v>
                </c:pt>
                <c:pt idx="130">
                  <c:v>36</c:v>
                </c:pt>
                <c:pt idx="131">
                  <c:v>60</c:v>
                </c:pt>
                <c:pt idx="132">
                  <c:v>51</c:v>
                </c:pt>
                <c:pt idx="133">
                  <c:v>62</c:v>
                </c:pt>
                <c:pt idx="134">
                  <c:v>19</c:v>
                </c:pt>
                <c:pt idx="135">
                  <c:v>18</c:v>
                </c:pt>
                <c:pt idx="136">
                  <c:v>31</c:v>
                </c:pt>
                <c:pt idx="137">
                  <c:v>64</c:v>
                </c:pt>
                <c:pt idx="138">
                  <c:v>44</c:v>
                </c:pt>
                <c:pt idx="139">
                  <c:v>18</c:v>
                </c:pt>
                <c:pt idx="140">
                  <c:v>60</c:v>
                </c:pt>
                <c:pt idx="141">
                  <c:v>39</c:v>
                </c:pt>
                <c:pt idx="142">
                  <c:v>58</c:v>
                </c:pt>
                <c:pt idx="143">
                  <c:v>64</c:v>
                </c:pt>
                <c:pt idx="144">
                  <c:v>23</c:v>
                </c:pt>
                <c:pt idx="145">
                  <c:v>20</c:v>
                </c:pt>
                <c:pt idx="146">
                  <c:v>18</c:v>
                </c:pt>
                <c:pt idx="147">
                  <c:v>63</c:v>
                </c:pt>
                <c:pt idx="148">
                  <c:v>36</c:v>
                </c:pt>
                <c:pt idx="149">
                  <c:v>21</c:v>
                </c:pt>
                <c:pt idx="150">
                  <c:v>20</c:v>
                </c:pt>
                <c:pt idx="151">
                  <c:v>57</c:v>
                </c:pt>
                <c:pt idx="152">
                  <c:v>51</c:v>
                </c:pt>
                <c:pt idx="153">
                  <c:v>18</c:v>
                </c:pt>
                <c:pt idx="154">
                  <c:v>50</c:v>
                </c:pt>
                <c:pt idx="155">
                  <c:v>22</c:v>
                </c:pt>
                <c:pt idx="156">
                  <c:v>62</c:v>
                </c:pt>
                <c:pt idx="157">
                  <c:v>61</c:v>
                </c:pt>
                <c:pt idx="158">
                  <c:v>18</c:v>
                </c:pt>
                <c:pt idx="159">
                  <c:v>49</c:v>
                </c:pt>
                <c:pt idx="160">
                  <c:v>60</c:v>
                </c:pt>
                <c:pt idx="161">
                  <c:v>24</c:v>
                </c:pt>
                <c:pt idx="162">
                  <c:v>61</c:v>
                </c:pt>
                <c:pt idx="163">
                  <c:v>62</c:v>
                </c:pt>
                <c:pt idx="164">
                  <c:v>62</c:v>
                </c:pt>
                <c:pt idx="165">
                  <c:v>62</c:v>
                </c:pt>
                <c:pt idx="166">
                  <c:v>45</c:v>
                </c:pt>
                <c:pt idx="167">
                  <c:v>59</c:v>
                </c:pt>
                <c:pt idx="168">
                  <c:v>53</c:v>
                </c:pt>
                <c:pt idx="169">
                  <c:v>18</c:v>
                </c:pt>
                <c:pt idx="170">
                  <c:v>62</c:v>
                </c:pt>
                <c:pt idx="171">
                  <c:v>29</c:v>
                </c:pt>
                <c:pt idx="172">
                  <c:v>19</c:v>
                </c:pt>
                <c:pt idx="173">
                  <c:v>26</c:v>
                </c:pt>
                <c:pt idx="174">
                  <c:v>36</c:v>
                </c:pt>
                <c:pt idx="175">
                  <c:v>34</c:v>
                </c:pt>
                <c:pt idx="176">
                  <c:v>63</c:v>
                </c:pt>
                <c:pt idx="177">
                  <c:v>24</c:v>
                </c:pt>
                <c:pt idx="178">
                  <c:v>48</c:v>
                </c:pt>
                <c:pt idx="179">
                  <c:v>38</c:v>
                </c:pt>
                <c:pt idx="180">
                  <c:v>51</c:v>
                </c:pt>
                <c:pt idx="181">
                  <c:v>21</c:v>
                </c:pt>
                <c:pt idx="182">
                  <c:v>54</c:v>
                </c:pt>
                <c:pt idx="183">
                  <c:v>30</c:v>
                </c:pt>
                <c:pt idx="184">
                  <c:v>22</c:v>
                </c:pt>
                <c:pt idx="185">
                  <c:v>28</c:v>
                </c:pt>
                <c:pt idx="186">
                  <c:v>43</c:v>
                </c:pt>
                <c:pt idx="187">
                  <c:v>64</c:v>
                </c:pt>
                <c:pt idx="188">
                  <c:v>48</c:v>
                </c:pt>
                <c:pt idx="189">
                  <c:v>45</c:v>
                </c:pt>
                <c:pt idx="190">
                  <c:v>24</c:v>
                </c:pt>
                <c:pt idx="191">
                  <c:v>24</c:v>
                </c:pt>
                <c:pt idx="192">
                  <c:v>39</c:v>
                </c:pt>
                <c:pt idx="193">
                  <c:v>63</c:v>
                </c:pt>
                <c:pt idx="194">
                  <c:v>21</c:v>
                </c:pt>
                <c:pt idx="195">
                  <c:v>55</c:v>
                </c:pt>
                <c:pt idx="196">
                  <c:v>55</c:v>
                </c:pt>
                <c:pt idx="197">
                  <c:v>22</c:v>
                </c:pt>
                <c:pt idx="198">
                  <c:v>52</c:v>
                </c:pt>
                <c:pt idx="199">
                  <c:v>58</c:v>
                </c:pt>
                <c:pt idx="200">
                  <c:v>37</c:v>
                </c:pt>
                <c:pt idx="201">
                  <c:v>54</c:v>
                </c:pt>
                <c:pt idx="202">
                  <c:v>55</c:v>
                </c:pt>
                <c:pt idx="203">
                  <c:v>57</c:v>
                </c:pt>
                <c:pt idx="204">
                  <c:v>42</c:v>
                </c:pt>
                <c:pt idx="205">
                  <c:v>18</c:v>
                </c:pt>
                <c:pt idx="206">
                  <c:v>20</c:v>
                </c:pt>
                <c:pt idx="207">
                  <c:v>32</c:v>
                </c:pt>
                <c:pt idx="208">
                  <c:v>18</c:v>
                </c:pt>
                <c:pt idx="209">
                  <c:v>57</c:v>
                </c:pt>
                <c:pt idx="210">
                  <c:v>56</c:v>
                </c:pt>
                <c:pt idx="211">
                  <c:v>22</c:v>
                </c:pt>
                <c:pt idx="212">
                  <c:v>23</c:v>
                </c:pt>
                <c:pt idx="213">
                  <c:v>25</c:v>
                </c:pt>
                <c:pt idx="214">
                  <c:v>23</c:v>
                </c:pt>
                <c:pt idx="215">
                  <c:v>41</c:v>
                </c:pt>
                <c:pt idx="216">
                  <c:v>18</c:v>
                </c:pt>
                <c:pt idx="217">
                  <c:v>40</c:v>
                </c:pt>
                <c:pt idx="218">
                  <c:v>50</c:v>
                </c:pt>
                <c:pt idx="219">
                  <c:v>56</c:v>
                </c:pt>
                <c:pt idx="220">
                  <c:v>58</c:v>
                </c:pt>
                <c:pt idx="221">
                  <c:v>28</c:v>
                </c:pt>
                <c:pt idx="222">
                  <c:v>18</c:v>
                </c:pt>
                <c:pt idx="223">
                  <c:v>34</c:v>
                </c:pt>
                <c:pt idx="224">
                  <c:v>20</c:v>
                </c:pt>
                <c:pt idx="225">
                  <c:v>22</c:v>
                </c:pt>
                <c:pt idx="226">
                  <c:v>48</c:v>
                </c:pt>
                <c:pt idx="227">
                  <c:v>58</c:v>
                </c:pt>
                <c:pt idx="228">
                  <c:v>18</c:v>
                </c:pt>
                <c:pt idx="229">
                  <c:v>24</c:v>
                </c:pt>
                <c:pt idx="230">
                  <c:v>18</c:v>
                </c:pt>
                <c:pt idx="231">
                  <c:v>62</c:v>
                </c:pt>
                <c:pt idx="232">
                  <c:v>23</c:v>
                </c:pt>
                <c:pt idx="233">
                  <c:v>18</c:v>
                </c:pt>
                <c:pt idx="234">
                  <c:v>32</c:v>
                </c:pt>
                <c:pt idx="235">
                  <c:v>60</c:v>
                </c:pt>
                <c:pt idx="236">
                  <c:v>63</c:v>
                </c:pt>
                <c:pt idx="237">
                  <c:v>28</c:v>
                </c:pt>
                <c:pt idx="238">
                  <c:v>57</c:v>
                </c:pt>
                <c:pt idx="239">
                  <c:v>46</c:v>
                </c:pt>
                <c:pt idx="240">
                  <c:v>55</c:v>
                </c:pt>
                <c:pt idx="241">
                  <c:v>20</c:v>
                </c:pt>
                <c:pt idx="242">
                  <c:v>19</c:v>
                </c:pt>
                <c:pt idx="243">
                  <c:v>22</c:v>
                </c:pt>
                <c:pt idx="244">
                  <c:v>24</c:v>
                </c:pt>
                <c:pt idx="245">
                  <c:v>58</c:v>
                </c:pt>
                <c:pt idx="246">
                  <c:v>44</c:v>
                </c:pt>
                <c:pt idx="247">
                  <c:v>19</c:v>
                </c:pt>
                <c:pt idx="248">
                  <c:v>19</c:v>
                </c:pt>
                <c:pt idx="249">
                  <c:v>54</c:v>
                </c:pt>
                <c:pt idx="250">
                  <c:v>25</c:v>
                </c:pt>
                <c:pt idx="251">
                  <c:v>63</c:v>
                </c:pt>
                <c:pt idx="252">
                  <c:v>44</c:v>
                </c:pt>
                <c:pt idx="253">
                  <c:v>61</c:v>
                </c:pt>
                <c:pt idx="254">
                  <c:v>19</c:v>
                </c:pt>
                <c:pt idx="255">
                  <c:v>19</c:v>
                </c:pt>
                <c:pt idx="256">
                  <c:v>64</c:v>
                </c:pt>
                <c:pt idx="257">
                  <c:v>19</c:v>
                </c:pt>
                <c:pt idx="258">
                  <c:v>56</c:v>
                </c:pt>
                <c:pt idx="259">
                  <c:v>20</c:v>
                </c:pt>
                <c:pt idx="260">
                  <c:v>19</c:v>
                </c:pt>
                <c:pt idx="261">
                  <c:v>25</c:v>
                </c:pt>
                <c:pt idx="262">
                  <c:v>54</c:v>
                </c:pt>
                <c:pt idx="263">
                  <c:v>19</c:v>
                </c:pt>
                <c:pt idx="264">
                  <c:v>19</c:v>
                </c:pt>
                <c:pt idx="265">
                  <c:v>19</c:v>
                </c:pt>
                <c:pt idx="266">
                  <c:v>51</c:v>
                </c:pt>
                <c:pt idx="267">
                  <c:v>59</c:v>
                </c:pt>
                <c:pt idx="268">
                  <c:v>29</c:v>
                </c:pt>
                <c:pt idx="269">
                  <c:v>26</c:v>
                </c:pt>
                <c:pt idx="270">
                  <c:v>28</c:v>
                </c:pt>
                <c:pt idx="271">
                  <c:v>21</c:v>
                </c:pt>
                <c:pt idx="272">
                  <c:v>64</c:v>
                </c:pt>
                <c:pt idx="273">
                  <c:v>53</c:v>
                </c:pt>
                <c:pt idx="274">
                  <c:v>21</c:v>
                </c:pt>
                <c:pt idx="275">
                  <c:v>45</c:v>
                </c:pt>
                <c:pt idx="276">
                  <c:v>36</c:v>
                </c:pt>
                <c:pt idx="277">
                  <c:v>58</c:v>
                </c:pt>
                <c:pt idx="278">
                  <c:v>59</c:v>
                </c:pt>
                <c:pt idx="279">
                  <c:v>55</c:v>
                </c:pt>
                <c:pt idx="280">
                  <c:v>23</c:v>
                </c:pt>
                <c:pt idx="281">
                  <c:v>36</c:v>
                </c:pt>
                <c:pt idx="282">
                  <c:v>34</c:v>
                </c:pt>
                <c:pt idx="283">
                  <c:v>42</c:v>
                </c:pt>
                <c:pt idx="284">
                  <c:v>36</c:v>
                </c:pt>
                <c:pt idx="285">
                  <c:v>59</c:v>
                </c:pt>
                <c:pt idx="286">
                  <c:v>61</c:v>
                </c:pt>
                <c:pt idx="287">
                  <c:v>55</c:v>
                </c:pt>
                <c:pt idx="288">
                  <c:v>21</c:v>
                </c:pt>
                <c:pt idx="289">
                  <c:v>57</c:v>
                </c:pt>
                <c:pt idx="290">
                  <c:v>49</c:v>
                </c:pt>
                <c:pt idx="291">
                  <c:v>63</c:v>
                </c:pt>
                <c:pt idx="292">
                  <c:v>28</c:v>
                </c:pt>
                <c:pt idx="293">
                  <c:v>20</c:v>
                </c:pt>
                <c:pt idx="294">
                  <c:v>58</c:v>
                </c:pt>
                <c:pt idx="295">
                  <c:v>24</c:v>
                </c:pt>
                <c:pt idx="296">
                  <c:v>48</c:v>
                </c:pt>
                <c:pt idx="297">
                  <c:v>22</c:v>
                </c:pt>
                <c:pt idx="298">
                  <c:v>26</c:v>
                </c:pt>
                <c:pt idx="299">
                  <c:v>58</c:v>
                </c:pt>
                <c:pt idx="300">
                  <c:v>25</c:v>
                </c:pt>
                <c:pt idx="301">
                  <c:v>32</c:v>
                </c:pt>
                <c:pt idx="302">
                  <c:v>42</c:v>
                </c:pt>
                <c:pt idx="303">
                  <c:v>56</c:v>
                </c:pt>
                <c:pt idx="304">
                  <c:v>23</c:v>
                </c:pt>
                <c:pt idx="305">
                  <c:v>19</c:v>
                </c:pt>
                <c:pt idx="306">
                  <c:v>44</c:v>
                </c:pt>
                <c:pt idx="307">
                  <c:v>19</c:v>
                </c:pt>
                <c:pt idx="308">
                  <c:v>27</c:v>
                </c:pt>
                <c:pt idx="309">
                  <c:v>64</c:v>
                </c:pt>
                <c:pt idx="310">
                  <c:v>43</c:v>
                </c:pt>
                <c:pt idx="311">
                  <c:v>19</c:v>
                </c:pt>
                <c:pt idx="312">
                  <c:v>19</c:v>
                </c:pt>
                <c:pt idx="313">
                  <c:v>19</c:v>
                </c:pt>
                <c:pt idx="314">
                  <c:v>30</c:v>
                </c:pt>
                <c:pt idx="315">
                  <c:v>22</c:v>
                </c:pt>
                <c:pt idx="316">
                  <c:v>60</c:v>
                </c:pt>
                <c:pt idx="317">
                  <c:v>36</c:v>
                </c:pt>
                <c:pt idx="318">
                  <c:v>63</c:v>
                </c:pt>
                <c:pt idx="319">
                  <c:v>19</c:v>
                </c:pt>
                <c:pt idx="320">
                  <c:v>18</c:v>
                </c:pt>
                <c:pt idx="321">
                  <c:v>30</c:v>
                </c:pt>
                <c:pt idx="322">
                  <c:v>18</c:v>
                </c:pt>
                <c:pt idx="323">
                  <c:v>63</c:v>
                </c:pt>
                <c:pt idx="324">
                  <c:v>27</c:v>
                </c:pt>
                <c:pt idx="325">
                  <c:v>19</c:v>
                </c:pt>
                <c:pt idx="326">
                  <c:v>63</c:v>
                </c:pt>
                <c:pt idx="327">
                  <c:v>50</c:v>
                </c:pt>
                <c:pt idx="328">
                  <c:v>19</c:v>
                </c:pt>
                <c:pt idx="329">
                  <c:v>27</c:v>
                </c:pt>
                <c:pt idx="330">
                  <c:v>34</c:v>
                </c:pt>
                <c:pt idx="331">
                  <c:v>24</c:v>
                </c:pt>
                <c:pt idx="332">
                  <c:v>55</c:v>
                </c:pt>
                <c:pt idx="333">
                  <c:v>64</c:v>
                </c:pt>
                <c:pt idx="334">
                  <c:v>61</c:v>
                </c:pt>
                <c:pt idx="335">
                  <c:v>33</c:v>
                </c:pt>
                <c:pt idx="336">
                  <c:v>42</c:v>
                </c:pt>
                <c:pt idx="337">
                  <c:v>24</c:v>
                </c:pt>
                <c:pt idx="338">
                  <c:v>44</c:v>
                </c:pt>
                <c:pt idx="339">
                  <c:v>29</c:v>
                </c:pt>
                <c:pt idx="340">
                  <c:v>19</c:v>
                </c:pt>
                <c:pt idx="341">
                  <c:v>54</c:v>
                </c:pt>
                <c:pt idx="342">
                  <c:v>43</c:v>
                </c:pt>
                <c:pt idx="343">
                  <c:v>19</c:v>
                </c:pt>
                <c:pt idx="344">
                  <c:v>18</c:v>
                </c:pt>
                <c:pt idx="345">
                  <c:v>39</c:v>
                </c:pt>
                <c:pt idx="346">
                  <c:v>51</c:v>
                </c:pt>
                <c:pt idx="347">
                  <c:v>37</c:v>
                </c:pt>
                <c:pt idx="348">
                  <c:v>27</c:v>
                </c:pt>
                <c:pt idx="349">
                  <c:v>47</c:v>
                </c:pt>
                <c:pt idx="350">
                  <c:v>18</c:v>
                </c:pt>
                <c:pt idx="351">
                  <c:v>57</c:v>
                </c:pt>
                <c:pt idx="352">
                  <c:v>48</c:v>
                </c:pt>
                <c:pt idx="353">
                  <c:v>57</c:v>
                </c:pt>
                <c:pt idx="354">
                  <c:v>60</c:v>
                </c:pt>
                <c:pt idx="355">
                  <c:v>18</c:v>
                </c:pt>
                <c:pt idx="356">
                  <c:v>55</c:v>
                </c:pt>
                <c:pt idx="357">
                  <c:v>20</c:v>
                </c:pt>
                <c:pt idx="358">
                  <c:v>49</c:v>
                </c:pt>
                <c:pt idx="359">
                  <c:v>47</c:v>
                </c:pt>
                <c:pt idx="360">
                  <c:v>23</c:v>
                </c:pt>
                <c:pt idx="361">
                  <c:v>60</c:v>
                </c:pt>
                <c:pt idx="362">
                  <c:v>19</c:v>
                </c:pt>
                <c:pt idx="363">
                  <c:v>31</c:v>
                </c:pt>
                <c:pt idx="364">
                  <c:v>20</c:v>
                </c:pt>
                <c:pt idx="365">
                  <c:v>24</c:v>
                </c:pt>
                <c:pt idx="366">
                  <c:v>19</c:v>
                </c:pt>
                <c:pt idx="367">
                  <c:v>43</c:v>
                </c:pt>
                <c:pt idx="368">
                  <c:v>25</c:v>
                </c:pt>
                <c:pt idx="369">
                  <c:v>62</c:v>
                </c:pt>
                <c:pt idx="370">
                  <c:v>34</c:v>
                </c:pt>
                <c:pt idx="371">
                  <c:v>22</c:v>
                </c:pt>
                <c:pt idx="372">
                  <c:v>20</c:v>
                </c:pt>
                <c:pt idx="373">
                  <c:v>29</c:v>
                </c:pt>
                <c:pt idx="374">
                  <c:v>44</c:v>
                </c:pt>
                <c:pt idx="375">
                  <c:v>20</c:v>
                </c:pt>
                <c:pt idx="376">
                  <c:v>40</c:v>
                </c:pt>
                <c:pt idx="377">
                  <c:v>59</c:v>
                </c:pt>
                <c:pt idx="378">
                  <c:v>64</c:v>
                </c:pt>
                <c:pt idx="379">
                  <c:v>61</c:v>
                </c:pt>
                <c:pt idx="380">
                  <c:v>40</c:v>
                </c:pt>
                <c:pt idx="381">
                  <c:v>56</c:v>
                </c:pt>
                <c:pt idx="382">
                  <c:v>30</c:v>
                </c:pt>
                <c:pt idx="383">
                  <c:v>61</c:v>
                </c:pt>
                <c:pt idx="384">
                  <c:v>39</c:v>
                </c:pt>
                <c:pt idx="385">
                  <c:v>42</c:v>
                </c:pt>
                <c:pt idx="386">
                  <c:v>57</c:v>
                </c:pt>
                <c:pt idx="387">
                  <c:v>34</c:v>
                </c:pt>
                <c:pt idx="388">
                  <c:v>47</c:v>
                </c:pt>
                <c:pt idx="389">
                  <c:v>27</c:v>
                </c:pt>
                <c:pt idx="390">
                  <c:v>41</c:v>
                </c:pt>
                <c:pt idx="391">
                  <c:v>50</c:v>
                </c:pt>
                <c:pt idx="392">
                  <c:v>47</c:v>
                </c:pt>
                <c:pt idx="393">
                  <c:v>36</c:v>
                </c:pt>
                <c:pt idx="394">
                  <c:v>32</c:v>
                </c:pt>
                <c:pt idx="395">
                  <c:v>37</c:v>
                </c:pt>
                <c:pt idx="396">
                  <c:v>34</c:v>
                </c:pt>
                <c:pt idx="397">
                  <c:v>54</c:v>
                </c:pt>
                <c:pt idx="398">
                  <c:v>47</c:v>
                </c:pt>
                <c:pt idx="399">
                  <c:v>19</c:v>
                </c:pt>
                <c:pt idx="400">
                  <c:v>45</c:v>
                </c:pt>
                <c:pt idx="401">
                  <c:v>59</c:v>
                </c:pt>
                <c:pt idx="402">
                  <c:v>37</c:v>
                </c:pt>
                <c:pt idx="403">
                  <c:v>33</c:v>
                </c:pt>
                <c:pt idx="404">
                  <c:v>23</c:v>
                </c:pt>
                <c:pt idx="405">
                  <c:v>18</c:v>
                </c:pt>
                <c:pt idx="406">
                  <c:v>23</c:v>
                </c:pt>
                <c:pt idx="407">
                  <c:v>37</c:v>
                </c:pt>
                <c:pt idx="408">
                  <c:v>46</c:v>
                </c:pt>
                <c:pt idx="409">
                  <c:v>32</c:v>
                </c:pt>
                <c:pt idx="410">
                  <c:v>39</c:v>
                </c:pt>
                <c:pt idx="411">
                  <c:v>61</c:v>
                </c:pt>
                <c:pt idx="412">
                  <c:v>54</c:v>
                </c:pt>
                <c:pt idx="413">
                  <c:v>53</c:v>
                </c:pt>
                <c:pt idx="414">
                  <c:v>56</c:v>
                </c:pt>
                <c:pt idx="415">
                  <c:v>42</c:v>
                </c:pt>
                <c:pt idx="416">
                  <c:v>48</c:v>
                </c:pt>
                <c:pt idx="417">
                  <c:v>34</c:v>
                </c:pt>
                <c:pt idx="418">
                  <c:v>62</c:v>
                </c:pt>
                <c:pt idx="419">
                  <c:v>31</c:v>
                </c:pt>
                <c:pt idx="420">
                  <c:v>31</c:v>
                </c:pt>
                <c:pt idx="421">
                  <c:v>53</c:v>
                </c:pt>
                <c:pt idx="422">
                  <c:v>22</c:v>
                </c:pt>
                <c:pt idx="423">
                  <c:v>38</c:v>
                </c:pt>
                <c:pt idx="424">
                  <c:v>39</c:v>
                </c:pt>
                <c:pt idx="425">
                  <c:v>20</c:v>
                </c:pt>
                <c:pt idx="426">
                  <c:v>34</c:v>
                </c:pt>
                <c:pt idx="427">
                  <c:v>47</c:v>
                </c:pt>
                <c:pt idx="428">
                  <c:v>41</c:v>
                </c:pt>
                <c:pt idx="429">
                  <c:v>49</c:v>
                </c:pt>
                <c:pt idx="430">
                  <c:v>50</c:v>
                </c:pt>
                <c:pt idx="431">
                  <c:v>36</c:v>
                </c:pt>
                <c:pt idx="432">
                  <c:v>57</c:v>
                </c:pt>
                <c:pt idx="433">
                  <c:v>19</c:v>
                </c:pt>
                <c:pt idx="434">
                  <c:v>22</c:v>
                </c:pt>
                <c:pt idx="435">
                  <c:v>30</c:v>
                </c:pt>
                <c:pt idx="436">
                  <c:v>24</c:v>
                </c:pt>
                <c:pt idx="437">
                  <c:v>48</c:v>
                </c:pt>
                <c:pt idx="438">
                  <c:v>19</c:v>
                </c:pt>
                <c:pt idx="439">
                  <c:v>44</c:v>
                </c:pt>
                <c:pt idx="440">
                  <c:v>45</c:v>
                </c:pt>
                <c:pt idx="441">
                  <c:v>44</c:v>
                </c:pt>
                <c:pt idx="442">
                  <c:v>32</c:v>
                </c:pt>
                <c:pt idx="443">
                  <c:v>35</c:v>
                </c:pt>
                <c:pt idx="444">
                  <c:v>43</c:v>
                </c:pt>
                <c:pt idx="445">
                  <c:v>41</c:v>
                </c:pt>
                <c:pt idx="446">
                  <c:v>37</c:v>
                </c:pt>
                <c:pt idx="447">
                  <c:v>40</c:v>
                </c:pt>
                <c:pt idx="448">
                  <c:v>36</c:v>
                </c:pt>
                <c:pt idx="449">
                  <c:v>27</c:v>
                </c:pt>
                <c:pt idx="450">
                  <c:v>54</c:v>
                </c:pt>
                <c:pt idx="451">
                  <c:v>26</c:v>
                </c:pt>
                <c:pt idx="452">
                  <c:v>19</c:v>
                </c:pt>
                <c:pt idx="453">
                  <c:v>42</c:v>
                </c:pt>
                <c:pt idx="454">
                  <c:v>31</c:v>
                </c:pt>
                <c:pt idx="455">
                  <c:v>52</c:v>
                </c:pt>
                <c:pt idx="456">
                  <c:v>30</c:v>
                </c:pt>
                <c:pt idx="457">
                  <c:v>38</c:v>
                </c:pt>
                <c:pt idx="458">
                  <c:v>31</c:v>
                </c:pt>
                <c:pt idx="459">
                  <c:v>34</c:v>
                </c:pt>
                <c:pt idx="460">
                  <c:v>19</c:v>
                </c:pt>
                <c:pt idx="461">
                  <c:v>40</c:v>
                </c:pt>
                <c:pt idx="462">
                  <c:v>54</c:v>
                </c:pt>
                <c:pt idx="463">
                  <c:v>35</c:v>
                </c:pt>
                <c:pt idx="464">
                  <c:v>54</c:v>
                </c:pt>
                <c:pt idx="465">
                  <c:v>41</c:v>
                </c:pt>
                <c:pt idx="466">
                  <c:v>28</c:v>
                </c:pt>
                <c:pt idx="467">
                  <c:v>40</c:v>
                </c:pt>
                <c:pt idx="468">
                  <c:v>34</c:v>
                </c:pt>
                <c:pt idx="469">
                  <c:v>59</c:v>
                </c:pt>
                <c:pt idx="470">
                  <c:v>55</c:v>
                </c:pt>
                <c:pt idx="471">
                  <c:v>45</c:v>
                </c:pt>
                <c:pt idx="472">
                  <c:v>49</c:v>
                </c:pt>
                <c:pt idx="473">
                  <c:v>50</c:v>
                </c:pt>
                <c:pt idx="474">
                  <c:v>30</c:v>
                </c:pt>
                <c:pt idx="475">
                  <c:v>55</c:v>
                </c:pt>
                <c:pt idx="476">
                  <c:v>29</c:v>
                </c:pt>
                <c:pt idx="477">
                  <c:v>32</c:v>
                </c:pt>
                <c:pt idx="478">
                  <c:v>40</c:v>
                </c:pt>
                <c:pt idx="479">
                  <c:v>46</c:v>
                </c:pt>
                <c:pt idx="480">
                  <c:v>35</c:v>
                </c:pt>
                <c:pt idx="481">
                  <c:v>21</c:v>
                </c:pt>
                <c:pt idx="482">
                  <c:v>42</c:v>
                </c:pt>
                <c:pt idx="483">
                  <c:v>38</c:v>
                </c:pt>
                <c:pt idx="484">
                  <c:v>60</c:v>
                </c:pt>
                <c:pt idx="485">
                  <c:v>56</c:v>
                </c:pt>
                <c:pt idx="486">
                  <c:v>51</c:v>
                </c:pt>
                <c:pt idx="487">
                  <c:v>38</c:v>
                </c:pt>
                <c:pt idx="488">
                  <c:v>62</c:v>
                </c:pt>
                <c:pt idx="489">
                  <c:v>52</c:v>
                </c:pt>
                <c:pt idx="490">
                  <c:v>59</c:v>
                </c:pt>
                <c:pt idx="491">
                  <c:v>34</c:v>
                </c:pt>
                <c:pt idx="492">
                  <c:v>30</c:v>
                </c:pt>
                <c:pt idx="493">
                  <c:v>51</c:v>
                </c:pt>
                <c:pt idx="494">
                  <c:v>49</c:v>
                </c:pt>
                <c:pt idx="495">
                  <c:v>27</c:v>
                </c:pt>
                <c:pt idx="496">
                  <c:v>48</c:v>
                </c:pt>
                <c:pt idx="497">
                  <c:v>47</c:v>
                </c:pt>
                <c:pt idx="498">
                  <c:v>47</c:v>
                </c:pt>
                <c:pt idx="499">
                  <c:v>42</c:v>
                </c:pt>
                <c:pt idx="500">
                  <c:v>25</c:v>
                </c:pt>
                <c:pt idx="501">
                  <c:v>45</c:v>
                </c:pt>
                <c:pt idx="502">
                  <c:v>51</c:v>
                </c:pt>
                <c:pt idx="503">
                  <c:v>57</c:v>
                </c:pt>
                <c:pt idx="504">
                  <c:v>43</c:v>
                </c:pt>
                <c:pt idx="505">
                  <c:v>49</c:v>
                </c:pt>
                <c:pt idx="506">
                  <c:v>44</c:v>
                </c:pt>
                <c:pt idx="507">
                  <c:v>38</c:v>
                </c:pt>
                <c:pt idx="508">
                  <c:v>56</c:v>
                </c:pt>
                <c:pt idx="509">
                  <c:v>35</c:v>
                </c:pt>
                <c:pt idx="510">
                  <c:v>54</c:v>
                </c:pt>
                <c:pt idx="511">
                  <c:v>27</c:v>
                </c:pt>
                <c:pt idx="512">
                  <c:v>44</c:v>
                </c:pt>
                <c:pt idx="513">
                  <c:v>51</c:v>
                </c:pt>
                <c:pt idx="514">
                  <c:v>55</c:v>
                </c:pt>
                <c:pt idx="515">
                  <c:v>49</c:v>
                </c:pt>
                <c:pt idx="516">
                  <c:v>42</c:v>
                </c:pt>
                <c:pt idx="517">
                  <c:v>32</c:v>
                </c:pt>
                <c:pt idx="518">
                  <c:v>26</c:v>
                </c:pt>
                <c:pt idx="519">
                  <c:v>27</c:v>
                </c:pt>
                <c:pt idx="520">
                  <c:v>34</c:v>
                </c:pt>
                <c:pt idx="521">
                  <c:v>42</c:v>
                </c:pt>
                <c:pt idx="522">
                  <c:v>48</c:v>
                </c:pt>
                <c:pt idx="523">
                  <c:v>58</c:v>
                </c:pt>
                <c:pt idx="524">
                  <c:v>51</c:v>
                </c:pt>
                <c:pt idx="525">
                  <c:v>59</c:v>
                </c:pt>
                <c:pt idx="526">
                  <c:v>28</c:v>
                </c:pt>
                <c:pt idx="527">
                  <c:v>43</c:v>
                </c:pt>
                <c:pt idx="528">
                  <c:v>36</c:v>
                </c:pt>
                <c:pt idx="529">
                  <c:v>34</c:v>
                </c:pt>
                <c:pt idx="530">
                  <c:v>18</c:v>
                </c:pt>
                <c:pt idx="531">
                  <c:v>46</c:v>
                </c:pt>
                <c:pt idx="532">
                  <c:v>58</c:v>
                </c:pt>
                <c:pt idx="533">
                  <c:v>29</c:v>
                </c:pt>
                <c:pt idx="534">
                  <c:v>28</c:v>
                </c:pt>
                <c:pt idx="535">
                  <c:v>51</c:v>
                </c:pt>
                <c:pt idx="536">
                  <c:v>48</c:v>
                </c:pt>
                <c:pt idx="537">
                  <c:v>34</c:v>
                </c:pt>
                <c:pt idx="538">
                  <c:v>26</c:v>
                </c:pt>
                <c:pt idx="539">
                  <c:v>44</c:v>
                </c:pt>
                <c:pt idx="540">
                  <c:v>18</c:v>
                </c:pt>
                <c:pt idx="541">
                  <c:v>46</c:v>
                </c:pt>
                <c:pt idx="542">
                  <c:v>36</c:v>
                </c:pt>
                <c:pt idx="543">
                  <c:v>62</c:v>
                </c:pt>
                <c:pt idx="544">
                  <c:v>47</c:v>
                </c:pt>
                <c:pt idx="545">
                  <c:v>32</c:v>
                </c:pt>
                <c:pt idx="546">
                  <c:v>43</c:v>
                </c:pt>
                <c:pt idx="547">
                  <c:v>64</c:v>
                </c:pt>
                <c:pt idx="548">
                  <c:v>20</c:v>
                </c:pt>
                <c:pt idx="549">
                  <c:v>46</c:v>
                </c:pt>
                <c:pt idx="550">
                  <c:v>50</c:v>
                </c:pt>
                <c:pt idx="551">
                  <c:v>33</c:v>
                </c:pt>
                <c:pt idx="552">
                  <c:v>38</c:v>
                </c:pt>
                <c:pt idx="553">
                  <c:v>53</c:v>
                </c:pt>
                <c:pt idx="554">
                  <c:v>40</c:v>
                </c:pt>
                <c:pt idx="555">
                  <c:v>18</c:v>
                </c:pt>
                <c:pt idx="556">
                  <c:v>51</c:v>
                </c:pt>
                <c:pt idx="557">
                  <c:v>31</c:v>
                </c:pt>
                <c:pt idx="558">
                  <c:v>42</c:v>
                </c:pt>
                <c:pt idx="559">
                  <c:v>23</c:v>
                </c:pt>
                <c:pt idx="560">
                  <c:v>25</c:v>
                </c:pt>
                <c:pt idx="561">
                  <c:v>26</c:v>
                </c:pt>
                <c:pt idx="562">
                  <c:v>44</c:v>
                </c:pt>
                <c:pt idx="563">
                  <c:v>41</c:v>
                </c:pt>
                <c:pt idx="564">
                  <c:v>26</c:v>
                </c:pt>
                <c:pt idx="565">
                  <c:v>50</c:v>
                </c:pt>
                <c:pt idx="566">
                  <c:v>31</c:v>
                </c:pt>
                <c:pt idx="567">
                  <c:v>63</c:v>
                </c:pt>
                <c:pt idx="568">
                  <c:v>26</c:v>
                </c:pt>
                <c:pt idx="569">
                  <c:v>38</c:v>
                </c:pt>
                <c:pt idx="570">
                  <c:v>47</c:v>
                </c:pt>
                <c:pt idx="571">
                  <c:v>57</c:v>
                </c:pt>
                <c:pt idx="572">
                  <c:v>54</c:v>
                </c:pt>
                <c:pt idx="573">
                  <c:v>32</c:v>
                </c:pt>
                <c:pt idx="574">
                  <c:v>50</c:v>
                </c:pt>
                <c:pt idx="575">
                  <c:v>30</c:v>
                </c:pt>
                <c:pt idx="576">
                  <c:v>41</c:v>
                </c:pt>
                <c:pt idx="577">
                  <c:v>35</c:v>
                </c:pt>
                <c:pt idx="578">
                  <c:v>44</c:v>
                </c:pt>
                <c:pt idx="579">
                  <c:v>51</c:v>
                </c:pt>
                <c:pt idx="580">
                  <c:v>61</c:v>
                </c:pt>
                <c:pt idx="581">
                  <c:v>55</c:v>
                </c:pt>
                <c:pt idx="582">
                  <c:v>44</c:v>
                </c:pt>
                <c:pt idx="583">
                  <c:v>38</c:v>
                </c:pt>
                <c:pt idx="584">
                  <c:v>53</c:v>
                </c:pt>
                <c:pt idx="585">
                  <c:v>32</c:v>
                </c:pt>
                <c:pt idx="586">
                  <c:v>46</c:v>
                </c:pt>
                <c:pt idx="587">
                  <c:v>45</c:v>
                </c:pt>
                <c:pt idx="588">
                  <c:v>41</c:v>
                </c:pt>
                <c:pt idx="589">
                  <c:v>28</c:v>
                </c:pt>
                <c:pt idx="590">
                  <c:v>64</c:v>
                </c:pt>
                <c:pt idx="591">
                  <c:v>48</c:v>
                </c:pt>
                <c:pt idx="592">
                  <c:v>45</c:v>
                </c:pt>
                <c:pt idx="593">
                  <c:v>46</c:v>
                </c:pt>
                <c:pt idx="594">
                  <c:v>54</c:v>
                </c:pt>
                <c:pt idx="595">
                  <c:v>43</c:v>
                </c:pt>
                <c:pt idx="596">
                  <c:v>38</c:v>
                </c:pt>
                <c:pt idx="597">
                  <c:v>33</c:v>
                </c:pt>
                <c:pt idx="598">
                  <c:v>34</c:v>
                </c:pt>
                <c:pt idx="599">
                  <c:v>53</c:v>
                </c:pt>
                <c:pt idx="600">
                  <c:v>37</c:v>
                </c:pt>
                <c:pt idx="601">
                  <c:v>42</c:v>
                </c:pt>
                <c:pt idx="602">
                  <c:v>50</c:v>
                </c:pt>
                <c:pt idx="603">
                  <c:v>26</c:v>
                </c:pt>
                <c:pt idx="604">
                  <c:v>27</c:v>
                </c:pt>
                <c:pt idx="605">
                  <c:v>50</c:v>
                </c:pt>
                <c:pt idx="606">
                  <c:v>32</c:v>
                </c:pt>
                <c:pt idx="607">
                  <c:v>31</c:v>
                </c:pt>
                <c:pt idx="608">
                  <c:v>59</c:v>
                </c:pt>
                <c:pt idx="609">
                  <c:v>52</c:v>
                </c:pt>
                <c:pt idx="610">
                  <c:v>37</c:v>
                </c:pt>
                <c:pt idx="611">
                  <c:v>55</c:v>
                </c:pt>
                <c:pt idx="612">
                  <c:v>31</c:v>
                </c:pt>
                <c:pt idx="613">
                  <c:v>37</c:v>
                </c:pt>
                <c:pt idx="614">
                  <c:v>18</c:v>
                </c:pt>
                <c:pt idx="615">
                  <c:v>21</c:v>
                </c:pt>
                <c:pt idx="616">
                  <c:v>58</c:v>
                </c:pt>
                <c:pt idx="617">
                  <c:v>34</c:v>
                </c:pt>
                <c:pt idx="618">
                  <c:v>35</c:v>
                </c:pt>
                <c:pt idx="619">
                  <c:v>26</c:v>
                </c:pt>
                <c:pt idx="620">
                  <c:v>29</c:v>
                </c:pt>
                <c:pt idx="621">
                  <c:v>38</c:v>
                </c:pt>
                <c:pt idx="622">
                  <c:v>29</c:v>
                </c:pt>
                <c:pt idx="623">
                  <c:v>45</c:v>
                </c:pt>
                <c:pt idx="624">
                  <c:v>24</c:v>
                </c:pt>
                <c:pt idx="625">
                  <c:v>47</c:v>
                </c:pt>
                <c:pt idx="626">
                  <c:v>31</c:v>
                </c:pt>
                <c:pt idx="627">
                  <c:v>41</c:v>
                </c:pt>
                <c:pt idx="628">
                  <c:v>47</c:v>
                </c:pt>
                <c:pt idx="629">
                  <c:v>59</c:v>
                </c:pt>
                <c:pt idx="630">
                  <c:v>46</c:v>
                </c:pt>
                <c:pt idx="631">
                  <c:v>56</c:v>
                </c:pt>
                <c:pt idx="632">
                  <c:v>28</c:v>
                </c:pt>
                <c:pt idx="633">
                  <c:v>29</c:v>
                </c:pt>
                <c:pt idx="634">
                  <c:v>41</c:v>
                </c:pt>
                <c:pt idx="635">
                  <c:v>43</c:v>
                </c:pt>
                <c:pt idx="636">
                  <c:v>33</c:v>
                </c:pt>
                <c:pt idx="637">
                  <c:v>48</c:v>
                </c:pt>
                <c:pt idx="638">
                  <c:v>44</c:v>
                </c:pt>
                <c:pt idx="639">
                  <c:v>35</c:v>
                </c:pt>
                <c:pt idx="640">
                  <c:v>50</c:v>
                </c:pt>
                <c:pt idx="641">
                  <c:v>52</c:v>
                </c:pt>
                <c:pt idx="642">
                  <c:v>32</c:v>
                </c:pt>
                <c:pt idx="643">
                  <c:v>55</c:v>
                </c:pt>
                <c:pt idx="644">
                  <c:v>62</c:v>
                </c:pt>
                <c:pt idx="645">
                  <c:v>56</c:v>
                </c:pt>
                <c:pt idx="646">
                  <c:v>45</c:v>
                </c:pt>
                <c:pt idx="647">
                  <c:v>19</c:v>
                </c:pt>
                <c:pt idx="648">
                  <c:v>59</c:v>
                </c:pt>
                <c:pt idx="649">
                  <c:v>20</c:v>
                </c:pt>
                <c:pt idx="650">
                  <c:v>52</c:v>
                </c:pt>
                <c:pt idx="651">
                  <c:v>18</c:v>
                </c:pt>
                <c:pt idx="652">
                  <c:v>41</c:v>
                </c:pt>
                <c:pt idx="653">
                  <c:v>57</c:v>
                </c:pt>
                <c:pt idx="654">
                  <c:v>39</c:v>
                </c:pt>
                <c:pt idx="655">
                  <c:v>20</c:v>
                </c:pt>
                <c:pt idx="656">
                  <c:v>52</c:v>
                </c:pt>
                <c:pt idx="657">
                  <c:v>28</c:v>
                </c:pt>
                <c:pt idx="658">
                  <c:v>43</c:v>
                </c:pt>
                <c:pt idx="659">
                  <c:v>49</c:v>
                </c:pt>
                <c:pt idx="660">
                  <c:v>45</c:v>
                </c:pt>
                <c:pt idx="661">
                  <c:v>27</c:v>
                </c:pt>
                <c:pt idx="662">
                  <c:v>53</c:v>
                </c:pt>
                <c:pt idx="663">
                  <c:v>42</c:v>
                </c:pt>
                <c:pt idx="664">
                  <c:v>53</c:v>
                </c:pt>
                <c:pt idx="665">
                  <c:v>43</c:v>
                </c:pt>
                <c:pt idx="666">
                  <c:v>51</c:v>
                </c:pt>
                <c:pt idx="667">
                  <c:v>31</c:v>
                </c:pt>
                <c:pt idx="668">
                  <c:v>22</c:v>
                </c:pt>
                <c:pt idx="669">
                  <c:v>45</c:v>
                </c:pt>
                <c:pt idx="670">
                  <c:v>41</c:v>
                </c:pt>
                <c:pt idx="671">
                  <c:v>39</c:v>
                </c:pt>
                <c:pt idx="672">
                  <c:v>30</c:v>
                </c:pt>
                <c:pt idx="673">
                  <c:v>36</c:v>
                </c:pt>
                <c:pt idx="674">
                  <c:v>44</c:v>
                </c:pt>
                <c:pt idx="675">
                  <c:v>61</c:v>
                </c:pt>
                <c:pt idx="676">
                  <c:v>55</c:v>
                </c:pt>
                <c:pt idx="677">
                  <c:v>26</c:v>
                </c:pt>
                <c:pt idx="678">
                  <c:v>50</c:v>
                </c:pt>
                <c:pt idx="679">
                  <c:v>32</c:v>
                </c:pt>
                <c:pt idx="680">
                  <c:v>44</c:v>
                </c:pt>
                <c:pt idx="681">
                  <c:v>18</c:v>
                </c:pt>
                <c:pt idx="682">
                  <c:v>52</c:v>
                </c:pt>
                <c:pt idx="683">
                  <c:v>38</c:v>
                </c:pt>
                <c:pt idx="684">
                  <c:v>29</c:v>
                </c:pt>
                <c:pt idx="685">
                  <c:v>21</c:v>
                </c:pt>
                <c:pt idx="686">
                  <c:v>48</c:v>
                </c:pt>
                <c:pt idx="687">
                  <c:v>54</c:v>
                </c:pt>
                <c:pt idx="688">
                  <c:v>62</c:v>
                </c:pt>
                <c:pt idx="689">
                  <c:v>50</c:v>
                </c:pt>
                <c:pt idx="690">
                  <c:v>35</c:v>
                </c:pt>
                <c:pt idx="691">
                  <c:v>39</c:v>
                </c:pt>
                <c:pt idx="692">
                  <c:v>38</c:v>
                </c:pt>
                <c:pt idx="693">
                  <c:v>31</c:v>
                </c:pt>
                <c:pt idx="694">
                  <c:v>46</c:v>
                </c:pt>
                <c:pt idx="695">
                  <c:v>39</c:v>
                </c:pt>
                <c:pt idx="696">
                  <c:v>29</c:v>
                </c:pt>
                <c:pt idx="697">
                  <c:v>42</c:v>
                </c:pt>
                <c:pt idx="698">
                  <c:v>45</c:v>
                </c:pt>
                <c:pt idx="699">
                  <c:v>49</c:v>
                </c:pt>
                <c:pt idx="700">
                  <c:v>25</c:v>
                </c:pt>
                <c:pt idx="701">
                  <c:v>39</c:v>
                </c:pt>
                <c:pt idx="702">
                  <c:v>31</c:v>
                </c:pt>
                <c:pt idx="703">
                  <c:v>18</c:v>
                </c:pt>
                <c:pt idx="704">
                  <c:v>64</c:v>
                </c:pt>
                <c:pt idx="705">
                  <c:v>34</c:v>
                </c:pt>
                <c:pt idx="706">
                  <c:v>23</c:v>
                </c:pt>
                <c:pt idx="707">
                  <c:v>63</c:v>
                </c:pt>
                <c:pt idx="708">
                  <c:v>54</c:v>
                </c:pt>
                <c:pt idx="709">
                  <c:v>50</c:v>
                </c:pt>
                <c:pt idx="710">
                  <c:v>25</c:v>
                </c:pt>
                <c:pt idx="711">
                  <c:v>45</c:v>
                </c:pt>
                <c:pt idx="712">
                  <c:v>26</c:v>
                </c:pt>
                <c:pt idx="713">
                  <c:v>49</c:v>
                </c:pt>
                <c:pt idx="714">
                  <c:v>30</c:v>
                </c:pt>
                <c:pt idx="715">
                  <c:v>49</c:v>
                </c:pt>
                <c:pt idx="716">
                  <c:v>52</c:v>
                </c:pt>
                <c:pt idx="717">
                  <c:v>43</c:v>
                </c:pt>
                <c:pt idx="718">
                  <c:v>40</c:v>
                </c:pt>
                <c:pt idx="719">
                  <c:v>39</c:v>
                </c:pt>
                <c:pt idx="720">
                  <c:v>29</c:v>
                </c:pt>
                <c:pt idx="721">
                  <c:v>56</c:v>
                </c:pt>
                <c:pt idx="722">
                  <c:v>47</c:v>
                </c:pt>
                <c:pt idx="723">
                  <c:v>51</c:v>
                </c:pt>
                <c:pt idx="724">
                  <c:v>44</c:v>
                </c:pt>
                <c:pt idx="725">
                  <c:v>25</c:v>
                </c:pt>
                <c:pt idx="726">
                  <c:v>43</c:v>
                </c:pt>
                <c:pt idx="727">
                  <c:v>36</c:v>
                </c:pt>
                <c:pt idx="728">
                  <c:v>64</c:v>
                </c:pt>
                <c:pt idx="729">
                  <c:v>47</c:v>
                </c:pt>
                <c:pt idx="730">
                  <c:v>20</c:v>
                </c:pt>
                <c:pt idx="731">
                  <c:v>19</c:v>
                </c:pt>
                <c:pt idx="732">
                  <c:v>59</c:v>
                </c:pt>
                <c:pt idx="733">
                  <c:v>30</c:v>
                </c:pt>
                <c:pt idx="734">
                  <c:v>46</c:v>
                </c:pt>
                <c:pt idx="735">
                  <c:v>36</c:v>
                </c:pt>
                <c:pt idx="736">
                  <c:v>46</c:v>
                </c:pt>
                <c:pt idx="737">
                  <c:v>31</c:v>
                </c:pt>
                <c:pt idx="738">
                  <c:v>43</c:v>
                </c:pt>
                <c:pt idx="739">
                  <c:v>54</c:v>
                </c:pt>
                <c:pt idx="740">
                  <c:v>35</c:v>
                </c:pt>
                <c:pt idx="741">
                  <c:v>42</c:v>
                </c:pt>
                <c:pt idx="742">
                  <c:v>60</c:v>
                </c:pt>
                <c:pt idx="743">
                  <c:v>30</c:v>
                </c:pt>
                <c:pt idx="744">
                  <c:v>41</c:v>
                </c:pt>
                <c:pt idx="745">
                  <c:v>51</c:v>
                </c:pt>
                <c:pt idx="746">
                  <c:v>25</c:v>
                </c:pt>
                <c:pt idx="747">
                  <c:v>31</c:v>
                </c:pt>
                <c:pt idx="748">
                  <c:v>47</c:v>
                </c:pt>
                <c:pt idx="749">
                  <c:v>22</c:v>
                </c:pt>
                <c:pt idx="750">
                  <c:v>47</c:v>
                </c:pt>
                <c:pt idx="751">
                  <c:v>38</c:v>
                </c:pt>
                <c:pt idx="752">
                  <c:v>48</c:v>
                </c:pt>
                <c:pt idx="753">
                  <c:v>53</c:v>
                </c:pt>
                <c:pt idx="754">
                  <c:v>43</c:v>
                </c:pt>
                <c:pt idx="755">
                  <c:v>20</c:v>
                </c:pt>
                <c:pt idx="756">
                  <c:v>18</c:v>
                </c:pt>
                <c:pt idx="757">
                  <c:v>62</c:v>
                </c:pt>
                <c:pt idx="758">
                  <c:v>28</c:v>
                </c:pt>
                <c:pt idx="759">
                  <c:v>59</c:v>
                </c:pt>
                <c:pt idx="760">
                  <c:v>54</c:v>
                </c:pt>
                <c:pt idx="761">
                  <c:v>29</c:v>
                </c:pt>
                <c:pt idx="762">
                  <c:v>50</c:v>
                </c:pt>
                <c:pt idx="763">
                  <c:v>59</c:v>
                </c:pt>
                <c:pt idx="764">
                  <c:v>46</c:v>
                </c:pt>
                <c:pt idx="765">
                  <c:v>40</c:v>
                </c:pt>
                <c:pt idx="766">
                  <c:v>49</c:v>
                </c:pt>
                <c:pt idx="767">
                  <c:v>64</c:v>
                </c:pt>
                <c:pt idx="768">
                  <c:v>37</c:v>
                </c:pt>
                <c:pt idx="769">
                  <c:v>55</c:v>
                </c:pt>
                <c:pt idx="770">
                  <c:v>51</c:v>
                </c:pt>
                <c:pt idx="771">
                  <c:v>35</c:v>
                </c:pt>
                <c:pt idx="772">
                  <c:v>50</c:v>
                </c:pt>
                <c:pt idx="773">
                  <c:v>37</c:v>
                </c:pt>
                <c:pt idx="774">
                  <c:v>62</c:v>
                </c:pt>
                <c:pt idx="775">
                  <c:v>40</c:v>
                </c:pt>
                <c:pt idx="776">
                  <c:v>43</c:v>
                </c:pt>
                <c:pt idx="777">
                  <c:v>53</c:v>
                </c:pt>
                <c:pt idx="778">
                  <c:v>54</c:v>
                </c:pt>
                <c:pt idx="779">
                  <c:v>52</c:v>
                </c:pt>
                <c:pt idx="780">
                  <c:v>47</c:v>
                </c:pt>
                <c:pt idx="781">
                  <c:v>32</c:v>
                </c:pt>
                <c:pt idx="782">
                  <c:v>32</c:v>
                </c:pt>
                <c:pt idx="783">
                  <c:v>30</c:v>
                </c:pt>
                <c:pt idx="784">
                  <c:v>32</c:v>
                </c:pt>
                <c:pt idx="785">
                  <c:v>55</c:v>
                </c:pt>
                <c:pt idx="786">
                  <c:v>25</c:v>
                </c:pt>
                <c:pt idx="787">
                  <c:v>36</c:v>
                </c:pt>
                <c:pt idx="788">
                  <c:v>56</c:v>
                </c:pt>
                <c:pt idx="789">
                  <c:v>18</c:v>
                </c:pt>
                <c:pt idx="790">
                  <c:v>64</c:v>
                </c:pt>
                <c:pt idx="791">
                  <c:v>24</c:v>
                </c:pt>
                <c:pt idx="792">
                  <c:v>43</c:v>
                </c:pt>
                <c:pt idx="793">
                  <c:v>49</c:v>
                </c:pt>
                <c:pt idx="794">
                  <c:v>27</c:v>
                </c:pt>
                <c:pt idx="795">
                  <c:v>35</c:v>
                </c:pt>
                <c:pt idx="796">
                  <c:v>63</c:v>
                </c:pt>
                <c:pt idx="797">
                  <c:v>37</c:v>
                </c:pt>
                <c:pt idx="798">
                  <c:v>34</c:v>
                </c:pt>
                <c:pt idx="799">
                  <c:v>36</c:v>
                </c:pt>
                <c:pt idx="800">
                  <c:v>23</c:v>
                </c:pt>
                <c:pt idx="801">
                  <c:v>48</c:v>
                </c:pt>
                <c:pt idx="802">
                  <c:v>49</c:v>
                </c:pt>
                <c:pt idx="803">
                  <c:v>24</c:v>
                </c:pt>
                <c:pt idx="804">
                  <c:v>33</c:v>
                </c:pt>
                <c:pt idx="805">
                  <c:v>23</c:v>
                </c:pt>
                <c:pt idx="806">
                  <c:v>22</c:v>
                </c:pt>
                <c:pt idx="807">
                  <c:v>26</c:v>
                </c:pt>
                <c:pt idx="808">
                  <c:v>27</c:v>
                </c:pt>
                <c:pt idx="809">
                  <c:v>59</c:v>
                </c:pt>
                <c:pt idx="810">
                  <c:v>45</c:v>
                </c:pt>
                <c:pt idx="811">
                  <c:v>33</c:v>
                </c:pt>
                <c:pt idx="812">
                  <c:v>36</c:v>
                </c:pt>
                <c:pt idx="813">
                  <c:v>23</c:v>
                </c:pt>
                <c:pt idx="814">
                  <c:v>53</c:v>
                </c:pt>
                <c:pt idx="815">
                  <c:v>28</c:v>
                </c:pt>
                <c:pt idx="816">
                  <c:v>50</c:v>
                </c:pt>
                <c:pt idx="817">
                  <c:v>41</c:v>
                </c:pt>
                <c:pt idx="818">
                  <c:v>52</c:v>
                </c:pt>
                <c:pt idx="819">
                  <c:v>19</c:v>
                </c:pt>
                <c:pt idx="820">
                  <c:v>45</c:v>
                </c:pt>
                <c:pt idx="821">
                  <c:v>55</c:v>
                </c:pt>
                <c:pt idx="822">
                  <c:v>45</c:v>
                </c:pt>
                <c:pt idx="823">
                  <c:v>46</c:v>
                </c:pt>
                <c:pt idx="824">
                  <c:v>31</c:v>
                </c:pt>
                <c:pt idx="825">
                  <c:v>52</c:v>
                </c:pt>
                <c:pt idx="826">
                  <c:v>31</c:v>
                </c:pt>
                <c:pt idx="827">
                  <c:v>47</c:v>
                </c:pt>
                <c:pt idx="828">
                  <c:v>40</c:v>
                </c:pt>
                <c:pt idx="829">
                  <c:v>26</c:v>
                </c:pt>
                <c:pt idx="830">
                  <c:v>49</c:v>
                </c:pt>
                <c:pt idx="831">
                  <c:v>21</c:v>
                </c:pt>
                <c:pt idx="832">
                  <c:v>49</c:v>
                </c:pt>
                <c:pt idx="833">
                  <c:v>37</c:v>
                </c:pt>
                <c:pt idx="834">
                  <c:v>56</c:v>
                </c:pt>
                <c:pt idx="835">
                  <c:v>57</c:v>
                </c:pt>
                <c:pt idx="836">
                  <c:v>24</c:v>
                </c:pt>
                <c:pt idx="837">
                  <c:v>33</c:v>
                </c:pt>
                <c:pt idx="838">
                  <c:v>25</c:v>
                </c:pt>
                <c:pt idx="839">
                  <c:v>36</c:v>
                </c:pt>
                <c:pt idx="840">
                  <c:v>46</c:v>
                </c:pt>
                <c:pt idx="841">
                  <c:v>39</c:v>
                </c:pt>
                <c:pt idx="842">
                  <c:v>20</c:v>
                </c:pt>
                <c:pt idx="843">
                  <c:v>61</c:v>
                </c:pt>
                <c:pt idx="844">
                  <c:v>50</c:v>
                </c:pt>
                <c:pt idx="845">
                  <c:v>18</c:v>
                </c:pt>
                <c:pt idx="846">
                  <c:v>41</c:v>
                </c:pt>
                <c:pt idx="847">
                  <c:v>48</c:v>
                </c:pt>
                <c:pt idx="848">
                  <c:v>33</c:v>
                </c:pt>
                <c:pt idx="849">
                  <c:v>43</c:v>
                </c:pt>
                <c:pt idx="850">
                  <c:v>32</c:v>
                </c:pt>
                <c:pt idx="851">
                  <c:v>35</c:v>
                </c:pt>
                <c:pt idx="852">
                  <c:v>19</c:v>
                </c:pt>
                <c:pt idx="853">
                  <c:v>41</c:v>
                </c:pt>
                <c:pt idx="854">
                  <c:v>53</c:v>
                </c:pt>
                <c:pt idx="855">
                  <c:v>64</c:v>
                </c:pt>
                <c:pt idx="856">
                  <c:v>28</c:v>
                </c:pt>
                <c:pt idx="857">
                  <c:v>45</c:v>
                </c:pt>
                <c:pt idx="858">
                  <c:v>53</c:v>
                </c:pt>
                <c:pt idx="859">
                  <c:v>37</c:v>
                </c:pt>
                <c:pt idx="860">
                  <c:v>34</c:v>
                </c:pt>
                <c:pt idx="861">
                  <c:v>35</c:v>
                </c:pt>
                <c:pt idx="862">
                  <c:v>27</c:v>
                </c:pt>
                <c:pt idx="863">
                  <c:v>22</c:v>
                </c:pt>
                <c:pt idx="864">
                  <c:v>39</c:v>
                </c:pt>
                <c:pt idx="865">
                  <c:v>40</c:v>
                </c:pt>
                <c:pt idx="866">
                  <c:v>19</c:v>
                </c:pt>
                <c:pt idx="867">
                  <c:v>51</c:v>
                </c:pt>
                <c:pt idx="868">
                  <c:v>52</c:v>
                </c:pt>
                <c:pt idx="869">
                  <c:v>40</c:v>
                </c:pt>
                <c:pt idx="870">
                  <c:v>19</c:v>
                </c:pt>
                <c:pt idx="871">
                  <c:v>51</c:v>
                </c:pt>
                <c:pt idx="872">
                  <c:v>53</c:v>
                </c:pt>
                <c:pt idx="873">
                  <c:v>27</c:v>
                </c:pt>
                <c:pt idx="874">
                  <c:v>39</c:v>
                </c:pt>
                <c:pt idx="875">
                  <c:v>44</c:v>
                </c:pt>
                <c:pt idx="876">
                  <c:v>47</c:v>
                </c:pt>
                <c:pt idx="877">
                  <c:v>38</c:v>
                </c:pt>
                <c:pt idx="878">
                  <c:v>44</c:v>
                </c:pt>
                <c:pt idx="879">
                  <c:v>25</c:v>
                </c:pt>
                <c:pt idx="880">
                  <c:v>45</c:v>
                </c:pt>
                <c:pt idx="881">
                  <c:v>30</c:v>
                </c:pt>
                <c:pt idx="882">
                  <c:v>28</c:v>
                </c:pt>
                <c:pt idx="883">
                  <c:v>18</c:v>
                </c:pt>
                <c:pt idx="884">
                  <c:v>54</c:v>
                </c:pt>
                <c:pt idx="885">
                  <c:v>31</c:v>
                </c:pt>
                <c:pt idx="886">
                  <c:v>44</c:v>
                </c:pt>
                <c:pt idx="887">
                  <c:v>51</c:v>
                </c:pt>
                <c:pt idx="888">
                  <c:v>28</c:v>
                </c:pt>
                <c:pt idx="889">
                  <c:v>46</c:v>
                </c:pt>
                <c:pt idx="890">
                  <c:v>32</c:v>
                </c:pt>
                <c:pt idx="891">
                  <c:v>21</c:v>
                </c:pt>
                <c:pt idx="892">
                  <c:v>47</c:v>
                </c:pt>
                <c:pt idx="893">
                  <c:v>21</c:v>
                </c:pt>
                <c:pt idx="894">
                  <c:v>34</c:v>
                </c:pt>
                <c:pt idx="895">
                  <c:v>49</c:v>
                </c:pt>
                <c:pt idx="896">
                  <c:v>40</c:v>
                </c:pt>
                <c:pt idx="897">
                  <c:v>19</c:v>
                </c:pt>
                <c:pt idx="898">
                  <c:v>40</c:v>
                </c:pt>
                <c:pt idx="899">
                  <c:v>57</c:v>
                </c:pt>
                <c:pt idx="900">
                  <c:v>49</c:v>
                </c:pt>
                <c:pt idx="901">
                  <c:v>33</c:v>
                </c:pt>
                <c:pt idx="902">
                  <c:v>47</c:v>
                </c:pt>
                <c:pt idx="903">
                  <c:v>50</c:v>
                </c:pt>
                <c:pt idx="904">
                  <c:v>49</c:v>
                </c:pt>
                <c:pt idx="905">
                  <c:v>60</c:v>
                </c:pt>
                <c:pt idx="906">
                  <c:v>29</c:v>
                </c:pt>
                <c:pt idx="907">
                  <c:v>35</c:v>
                </c:pt>
                <c:pt idx="908">
                  <c:v>53</c:v>
                </c:pt>
                <c:pt idx="909">
                  <c:v>45</c:v>
                </c:pt>
                <c:pt idx="910">
                  <c:v>39</c:v>
                </c:pt>
                <c:pt idx="911">
                  <c:v>38</c:v>
                </c:pt>
                <c:pt idx="912">
                  <c:v>30</c:v>
                </c:pt>
                <c:pt idx="913">
                  <c:v>29</c:v>
                </c:pt>
                <c:pt idx="914">
                  <c:v>21</c:v>
                </c:pt>
                <c:pt idx="915">
                  <c:v>54</c:v>
                </c:pt>
                <c:pt idx="916">
                  <c:v>28</c:v>
                </c:pt>
                <c:pt idx="917">
                  <c:v>28</c:v>
                </c:pt>
                <c:pt idx="918">
                  <c:v>53</c:v>
                </c:pt>
                <c:pt idx="919">
                  <c:v>49</c:v>
                </c:pt>
                <c:pt idx="920">
                  <c:v>25</c:v>
                </c:pt>
                <c:pt idx="921">
                  <c:v>43</c:v>
                </c:pt>
                <c:pt idx="922">
                  <c:v>19</c:v>
                </c:pt>
                <c:pt idx="923">
                  <c:v>57</c:v>
                </c:pt>
                <c:pt idx="924">
                  <c:v>39</c:v>
                </c:pt>
                <c:pt idx="925">
                  <c:v>51</c:v>
                </c:pt>
                <c:pt idx="926">
                  <c:v>39</c:v>
                </c:pt>
                <c:pt idx="927">
                  <c:v>30</c:v>
                </c:pt>
                <c:pt idx="928">
                  <c:v>47</c:v>
                </c:pt>
                <c:pt idx="929">
                  <c:v>25</c:v>
                </c:pt>
                <c:pt idx="930">
                  <c:v>43</c:v>
                </c:pt>
                <c:pt idx="931">
                  <c:v>18</c:v>
                </c:pt>
                <c:pt idx="932">
                  <c:v>46</c:v>
                </c:pt>
                <c:pt idx="933">
                  <c:v>25</c:v>
                </c:pt>
                <c:pt idx="934">
                  <c:v>63</c:v>
                </c:pt>
                <c:pt idx="935">
                  <c:v>38</c:v>
                </c:pt>
                <c:pt idx="936">
                  <c:v>45</c:v>
                </c:pt>
                <c:pt idx="937">
                  <c:v>30</c:v>
                </c:pt>
                <c:pt idx="938">
                  <c:v>39</c:v>
                </c:pt>
                <c:pt idx="939">
                  <c:v>36</c:v>
                </c:pt>
                <c:pt idx="940">
                  <c:v>23</c:v>
                </c:pt>
                <c:pt idx="941">
                  <c:v>29</c:v>
                </c:pt>
                <c:pt idx="942">
                  <c:v>45</c:v>
                </c:pt>
                <c:pt idx="943">
                  <c:v>41</c:v>
                </c:pt>
                <c:pt idx="944">
                  <c:v>37</c:v>
                </c:pt>
                <c:pt idx="945">
                  <c:v>41</c:v>
                </c:pt>
                <c:pt idx="946">
                  <c:v>22</c:v>
                </c:pt>
                <c:pt idx="947">
                  <c:v>20</c:v>
                </c:pt>
                <c:pt idx="948">
                  <c:v>42</c:v>
                </c:pt>
                <c:pt idx="949">
                  <c:v>30</c:v>
                </c:pt>
                <c:pt idx="950">
                  <c:v>23</c:v>
                </c:pt>
                <c:pt idx="951">
                  <c:v>60</c:v>
                </c:pt>
                <c:pt idx="952">
                  <c:v>27</c:v>
                </c:pt>
                <c:pt idx="953">
                  <c:v>48</c:v>
                </c:pt>
                <c:pt idx="954">
                  <c:v>27</c:v>
                </c:pt>
                <c:pt idx="955">
                  <c:v>24</c:v>
                </c:pt>
                <c:pt idx="956">
                  <c:v>42</c:v>
                </c:pt>
                <c:pt idx="957">
                  <c:v>18</c:v>
                </c:pt>
                <c:pt idx="958">
                  <c:v>33</c:v>
                </c:pt>
                <c:pt idx="959">
                  <c:v>64</c:v>
                </c:pt>
                <c:pt idx="960">
                  <c:v>58</c:v>
                </c:pt>
                <c:pt idx="961">
                  <c:v>53</c:v>
                </c:pt>
                <c:pt idx="962">
                  <c:v>42</c:v>
                </c:pt>
                <c:pt idx="963">
                  <c:v>18</c:v>
                </c:pt>
                <c:pt idx="964">
                  <c:v>52</c:v>
                </c:pt>
                <c:pt idx="965">
                  <c:v>20</c:v>
                </c:pt>
                <c:pt idx="966">
                  <c:v>64</c:v>
                </c:pt>
                <c:pt idx="967">
                  <c:v>21</c:v>
                </c:pt>
                <c:pt idx="968">
                  <c:v>33</c:v>
                </c:pt>
                <c:pt idx="969">
                  <c:v>23</c:v>
                </c:pt>
                <c:pt idx="970">
                  <c:v>63</c:v>
                </c:pt>
                <c:pt idx="971">
                  <c:v>26</c:v>
                </c:pt>
                <c:pt idx="972">
                  <c:v>56</c:v>
                </c:pt>
                <c:pt idx="973">
                  <c:v>38</c:v>
                </c:pt>
                <c:pt idx="974">
                  <c:v>18</c:v>
                </c:pt>
                <c:pt idx="975">
                  <c:v>61</c:v>
                </c:pt>
                <c:pt idx="976">
                  <c:v>42</c:v>
                </c:pt>
                <c:pt idx="977">
                  <c:v>60</c:v>
                </c:pt>
                <c:pt idx="978">
                  <c:v>46</c:v>
                </c:pt>
                <c:pt idx="979">
                  <c:v>22</c:v>
                </c:pt>
                <c:pt idx="980">
                  <c:v>18</c:v>
                </c:pt>
                <c:pt idx="981">
                  <c:v>57</c:v>
                </c:pt>
                <c:pt idx="982">
                  <c:v>19</c:v>
                </c:pt>
                <c:pt idx="983">
                  <c:v>61</c:v>
                </c:pt>
                <c:pt idx="984">
                  <c:v>57</c:v>
                </c:pt>
                <c:pt idx="985">
                  <c:v>46</c:v>
                </c:pt>
                <c:pt idx="986">
                  <c:v>51</c:v>
                </c:pt>
                <c:pt idx="987">
                  <c:v>31</c:v>
                </c:pt>
                <c:pt idx="988">
                  <c:v>24</c:v>
                </c:pt>
                <c:pt idx="989">
                  <c:v>51</c:v>
                </c:pt>
                <c:pt idx="990">
                  <c:v>62</c:v>
                </c:pt>
                <c:pt idx="991">
                  <c:v>25</c:v>
                </c:pt>
                <c:pt idx="992">
                  <c:v>19</c:v>
                </c:pt>
                <c:pt idx="993">
                  <c:v>59</c:v>
                </c:pt>
                <c:pt idx="994">
                  <c:v>45</c:v>
                </c:pt>
                <c:pt idx="995">
                  <c:v>19</c:v>
                </c:pt>
                <c:pt idx="996">
                  <c:v>53</c:v>
                </c:pt>
                <c:pt idx="997">
                  <c:v>24</c:v>
                </c:pt>
                <c:pt idx="998">
                  <c:v>24</c:v>
                </c:pt>
                <c:pt idx="999">
                  <c:v>19</c:v>
                </c:pt>
                <c:pt idx="1000">
                  <c:v>22</c:v>
                </c:pt>
                <c:pt idx="1001">
                  <c:v>24</c:v>
                </c:pt>
                <c:pt idx="1002">
                  <c:v>60</c:v>
                </c:pt>
                <c:pt idx="1003">
                  <c:v>59</c:v>
                </c:pt>
                <c:pt idx="1004">
                  <c:v>27</c:v>
                </c:pt>
                <c:pt idx="1005">
                  <c:v>25</c:v>
                </c:pt>
                <c:pt idx="1006">
                  <c:v>36</c:v>
                </c:pt>
                <c:pt idx="1007">
                  <c:v>61</c:v>
                </c:pt>
                <c:pt idx="1008">
                  <c:v>21</c:v>
                </c:pt>
                <c:pt idx="1009">
                  <c:v>54</c:v>
                </c:pt>
                <c:pt idx="1010">
                  <c:v>19</c:v>
                </c:pt>
                <c:pt idx="1011">
                  <c:v>49</c:v>
                </c:pt>
                <c:pt idx="1012">
                  <c:v>32</c:v>
                </c:pt>
                <c:pt idx="1013">
                  <c:v>43</c:v>
                </c:pt>
                <c:pt idx="1014">
                  <c:v>19</c:v>
                </c:pt>
                <c:pt idx="1015">
                  <c:v>34</c:v>
                </c:pt>
                <c:pt idx="1016">
                  <c:v>22</c:v>
                </c:pt>
                <c:pt idx="1017">
                  <c:v>34</c:v>
                </c:pt>
                <c:pt idx="1018">
                  <c:v>24</c:v>
                </c:pt>
                <c:pt idx="1019">
                  <c:v>48</c:v>
                </c:pt>
                <c:pt idx="1020">
                  <c:v>23</c:v>
                </c:pt>
                <c:pt idx="1021">
                  <c:v>18</c:v>
                </c:pt>
                <c:pt idx="1022">
                  <c:v>56</c:v>
                </c:pt>
                <c:pt idx="1023">
                  <c:v>23</c:v>
                </c:pt>
                <c:pt idx="1024">
                  <c:v>19</c:v>
                </c:pt>
                <c:pt idx="1025">
                  <c:v>26</c:v>
                </c:pt>
                <c:pt idx="1026">
                  <c:v>31</c:v>
                </c:pt>
                <c:pt idx="1027">
                  <c:v>18</c:v>
                </c:pt>
                <c:pt idx="1028">
                  <c:v>20</c:v>
                </c:pt>
                <c:pt idx="1029">
                  <c:v>58</c:v>
                </c:pt>
                <c:pt idx="1030">
                  <c:v>63</c:v>
                </c:pt>
                <c:pt idx="1031">
                  <c:v>52</c:v>
                </c:pt>
                <c:pt idx="1032">
                  <c:v>32</c:v>
                </c:pt>
                <c:pt idx="1033">
                  <c:v>57</c:v>
                </c:pt>
                <c:pt idx="1034">
                  <c:v>18</c:v>
                </c:pt>
                <c:pt idx="1035">
                  <c:v>47</c:v>
                </c:pt>
                <c:pt idx="1036">
                  <c:v>29</c:v>
                </c:pt>
                <c:pt idx="1037">
                  <c:v>19</c:v>
                </c:pt>
                <c:pt idx="1038">
                  <c:v>23</c:v>
                </c:pt>
                <c:pt idx="1039">
                  <c:v>32</c:v>
                </c:pt>
                <c:pt idx="1040">
                  <c:v>18</c:v>
                </c:pt>
                <c:pt idx="1041">
                  <c:v>51</c:v>
                </c:pt>
                <c:pt idx="1042">
                  <c:v>19</c:v>
                </c:pt>
                <c:pt idx="1043">
                  <c:v>18</c:v>
                </c:pt>
                <c:pt idx="1044">
                  <c:v>27</c:v>
                </c:pt>
                <c:pt idx="1045">
                  <c:v>19</c:v>
                </c:pt>
                <c:pt idx="1046">
                  <c:v>26</c:v>
                </c:pt>
                <c:pt idx="1047">
                  <c:v>21</c:v>
                </c:pt>
                <c:pt idx="1048">
                  <c:v>26</c:v>
                </c:pt>
                <c:pt idx="1049">
                  <c:v>37</c:v>
                </c:pt>
                <c:pt idx="1050">
                  <c:v>52</c:v>
                </c:pt>
                <c:pt idx="1051">
                  <c:v>35</c:v>
                </c:pt>
                <c:pt idx="1052">
                  <c:v>38</c:v>
                </c:pt>
                <c:pt idx="1053">
                  <c:v>28</c:v>
                </c:pt>
              </c:numCache>
            </c:numRef>
          </c:xVal>
          <c:yVal>
            <c:numRef>
              <c:f>Model!$A$2:$A$1055</c:f>
              <c:numCache>
                <c:formatCode>"£"#,##0.00</c:formatCode>
                <c:ptCount val="1054"/>
                <c:pt idx="0">
                  <c:v>3756.6215999999999</c:v>
                </c:pt>
                <c:pt idx="1">
                  <c:v>1826.8430000000001</c:v>
                </c:pt>
                <c:pt idx="2">
                  <c:v>11090.7178</c:v>
                </c:pt>
                <c:pt idx="3">
                  <c:v>10602.385</c:v>
                </c:pt>
                <c:pt idx="4">
                  <c:v>13228.846949999999</c:v>
                </c:pt>
                <c:pt idx="5">
                  <c:v>1137.011</c:v>
                </c:pt>
                <c:pt idx="6">
                  <c:v>2198.1898500000002</c:v>
                </c:pt>
                <c:pt idx="7">
                  <c:v>3046.0619999999999</c:v>
                </c:pt>
                <c:pt idx="8">
                  <c:v>2211.1307499999998</c:v>
                </c:pt>
                <c:pt idx="9">
                  <c:v>1743.2139999999999</c:v>
                </c:pt>
                <c:pt idx="10">
                  <c:v>5920.1040999999996</c:v>
                </c:pt>
                <c:pt idx="11">
                  <c:v>1532.4697000000001</c:v>
                </c:pt>
                <c:pt idx="12">
                  <c:v>7935.29115</c:v>
                </c:pt>
                <c:pt idx="13">
                  <c:v>6186.1270000000004</c:v>
                </c:pt>
                <c:pt idx="14">
                  <c:v>21344.846699999998</c:v>
                </c:pt>
                <c:pt idx="15">
                  <c:v>2867.1196</c:v>
                </c:pt>
                <c:pt idx="16">
                  <c:v>4646.759</c:v>
                </c:pt>
                <c:pt idx="17">
                  <c:v>11381.3254</c:v>
                </c:pt>
                <c:pt idx="18">
                  <c:v>8601.3292999999994</c:v>
                </c:pt>
                <c:pt idx="19">
                  <c:v>3385.3991500000002</c:v>
                </c:pt>
                <c:pt idx="20">
                  <c:v>2457.2111500000001</c:v>
                </c:pt>
                <c:pt idx="21">
                  <c:v>2155.6815000000001</c:v>
                </c:pt>
                <c:pt idx="22">
                  <c:v>1261.442</c:v>
                </c:pt>
                <c:pt idx="23">
                  <c:v>2166.732</c:v>
                </c:pt>
                <c:pt idx="24">
                  <c:v>13405.390299999999</c:v>
                </c:pt>
                <c:pt idx="25">
                  <c:v>8116.68</c:v>
                </c:pt>
                <c:pt idx="26">
                  <c:v>1631.8212000000001</c:v>
                </c:pt>
                <c:pt idx="27">
                  <c:v>4883.866</c:v>
                </c:pt>
                <c:pt idx="28">
                  <c:v>5649.7150000000001</c:v>
                </c:pt>
                <c:pt idx="29">
                  <c:v>14901.5167</c:v>
                </c:pt>
                <c:pt idx="30">
                  <c:v>11743.299000000001</c:v>
                </c:pt>
                <c:pt idx="31">
                  <c:v>2689.4953999999998</c:v>
                </c:pt>
                <c:pt idx="32">
                  <c:v>24227.337240000001</c:v>
                </c:pt>
                <c:pt idx="33">
                  <c:v>1615.7666999999999</c:v>
                </c:pt>
                <c:pt idx="34">
                  <c:v>12648.7034</c:v>
                </c:pt>
                <c:pt idx="35">
                  <c:v>1986.9333999999999</c:v>
                </c:pt>
                <c:pt idx="36">
                  <c:v>5400.9804999999997</c:v>
                </c:pt>
                <c:pt idx="37">
                  <c:v>11837.16</c:v>
                </c:pt>
                <c:pt idx="38">
                  <c:v>3172.018</c:v>
                </c:pt>
                <c:pt idx="39">
                  <c:v>2156.7518</c:v>
                </c:pt>
                <c:pt idx="40">
                  <c:v>11944.594349999999</c:v>
                </c:pt>
                <c:pt idx="41">
                  <c:v>8444.4740000000002</c:v>
                </c:pt>
                <c:pt idx="42">
                  <c:v>8124.4084000000003</c:v>
                </c:pt>
                <c:pt idx="43">
                  <c:v>9722.7695000000003</c:v>
                </c:pt>
                <c:pt idx="44">
                  <c:v>10435.06525</c:v>
                </c:pt>
                <c:pt idx="45">
                  <c:v>11566.30055</c:v>
                </c:pt>
                <c:pt idx="46">
                  <c:v>2866.0909999999999</c:v>
                </c:pt>
                <c:pt idx="47">
                  <c:v>11658.379150000001</c:v>
                </c:pt>
                <c:pt idx="48">
                  <c:v>13822.803</c:v>
                </c:pt>
                <c:pt idx="49">
                  <c:v>12142.578600000001</c:v>
                </c:pt>
                <c:pt idx="50">
                  <c:v>18955.220170000001</c:v>
                </c:pt>
                <c:pt idx="51">
                  <c:v>13217.094499999999</c:v>
                </c:pt>
                <c:pt idx="52">
                  <c:v>13981.850350000001</c:v>
                </c:pt>
                <c:pt idx="53">
                  <c:v>3554.203</c:v>
                </c:pt>
                <c:pt idx="54">
                  <c:v>12404.8791</c:v>
                </c:pt>
                <c:pt idx="55">
                  <c:v>14133.03775</c:v>
                </c:pt>
                <c:pt idx="56">
                  <c:v>24603.04837</c:v>
                </c:pt>
                <c:pt idx="57">
                  <c:v>1837.2819</c:v>
                </c:pt>
                <c:pt idx="58">
                  <c:v>1391.5287000000001</c:v>
                </c:pt>
                <c:pt idx="59">
                  <c:v>20781.48892</c:v>
                </c:pt>
                <c:pt idx="60">
                  <c:v>11856.4115</c:v>
                </c:pt>
                <c:pt idx="61">
                  <c:v>16586.49771</c:v>
                </c:pt>
                <c:pt idx="62">
                  <c:v>9140.9509999999991</c:v>
                </c:pt>
                <c:pt idx="63">
                  <c:v>2727.3951000000002</c:v>
                </c:pt>
                <c:pt idx="64">
                  <c:v>7323.7348190000002</c:v>
                </c:pt>
                <c:pt idx="65">
                  <c:v>23082.955330000001</c:v>
                </c:pt>
                <c:pt idx="66">
                  <c:v>5969.723</c:v>
                </c:pt>
                <c:pt idx="67">
                  <c:v>12638.195</c:v>
                </c:pt>
                <c:pt idx="68">
                  <c:v>2254.7966999999999</c:v>
                </c:pt>
                <c:pt idx="69">
                  <c:v>2897.3235</c:v>
                </c:pt>
                <c:pt idx="70">
                  <c:v>7345.0839999999998</c:v>
                </c:pt>
                <c:pt idx="71">
                  <c:v>5910.9440000000004</c:v>
                </c:pt>
                <c:pt idx="72">
                  <c:v>21797.000400000001</c:v>
                </c:pt>
                <c:pt idx="73">
                  <c:v>10601.412</c:v>
                </c:pt>
                <c:pt idx="74">
                  <c:v>11165.417649999999</c:v>
                </c:pt>
                <c:pt idx="75">
                  <c:v>2497.0383000000002</c:v>
                </c:pt>
                <c:pt idx="76">
                  <c:v>2203.4718499999999</c:v>
                </c:pt>
                <c:pt idx="77">
                  <c:v>1744.4649999999999</c:v>
                </c:pt>
                <c:pt idx="78">
                  <c:v>20878.78443</c:v>
                </c:pt>
                <c:pt idx="79">
                  <c:v>1534.3045</c:v>
                </c:pt>
                <c:pt idx="80">
                  <c:v>1622.1885</c:v>
                </c:pt>
                <c:pt idx="81">
                  <c:v>4347.0233500000004</c:v>
                </c:pt>
                <c:pt idx="82">
                  <c:v>1748.7739999999999</c:v>
                </c:pt>
                <c:pt idx="83">
                  <c:v>24513.091260000001</c:v>
                </c:pt>
                <c:pt idx="84">
                  <c:v>2196.4731999999999</c:v>
                </c:pt>
                <c:pt idx="85">
                  <c:v>12574.049000000001</c:v>
                </c:pt>
                <c:pt idx="86">
                  <c:v>1967.0227</c:v>
                </c:pt>
                <c:pt idx="87">
                  <c:v>6837.3687</c:v>
                </c:pt>
                <c:pt idx="88">
                  <c:v>3044.2132999999999</c:v>
                </c:pt>
                <c:pt idx="89">
                  <c:v>11455.28</c:v>
                </c:pt>
                <c:pt idx="90">
                  <c:v>2498.4144000000001</c:v>
                </c:pt>
                <c:pt idx="91">
                  <c:v>1256.299</c:v>
                </c:pt>
                <c:pt idx="92">
                  <c:v>25656.575260000001</c:v>
                </c:pt>
                <c:pt idx="93">
                  <c:v>3994.1777999999999</c:v>
                </c:pt>
                <c:pt idx="94">
                  <c:v>5397.6166999999996</c:v>
                </c:pt>
                <c:pt idx="95">
                  <c:v>1708.0014000000001</c:v>
                </c:pt>
                <c:pt idx="96">
                  <c:v>14043.476699999999</c:v>
                </c:pt>
                <c:pt idx="97">
                  <c:v>13831.1152</c:v>
                </c:pt>
                <c:pt idx="98">
                  <c:v>13887.204</c:v>
                </c:pt>
                <c:pt idx="99">
                  <c:v>3268.84665</c:v>
                </c:pt>
                <c:pt idx="100">
                  <c:v>3972.9247</c:v>
                </c:pt>
                <c:pt idx="101">
                  <c:v>17878.900679999999</c:v>
                </c:pt>
                <c:pt idx="102">
                  <c:v>3935.1799000000001</c:v>
                </c:pt>
                <c:pt idx="103">
                  <c:v>10923.933199999999</c:v>
                </c:pt>
                <c:pt idx="104">
                  <c:v>2494.0219999999999</c:v>
                </c:pt>
                <c:pt idx="105">
                  <c:v>3761.2919999999999</c:v>
                </c:pt>
                <c:pt idx="106">
                  <c:v>1664.9996000000001</c:v>
                </c:pt>
                <c:pt idx="107">
                  <c:v>13635.6379</c:v>
                </c:pt>
                <c:pt idx="108">
                  <c:v>11842.441999999999</c:v>
                </c:pt>
                <c:pt idx="109">
                  <c:v>5709.1643999999997</c:v>
                </c:pt>
                <c:pt idx="110">
                  <c:v>1633.0444</c:v>
                </c:pt>
                <c:pt idx="111">
                  <c:v>11070.535</c:v>
                </c:pt>
                <c:pt idx="112">
                  <c:v>9283.5619999999999</c:v>
                </c:pt>
                <c:pt idx="113">
                  <c:v>3558.6202499999999</c:v>
                </c:pt>
                <c:pt idx="114">
                  <c:v>2207.6974500000001</c:v>
                </c:pt>
                <c:pt idx="115">
                  <c:v>10713.644</c:v>
                </c:pt>
                <c:pt idx="116">
                  <c:v>1977.8150000000001</c:v>
                </c:pt>
                <c:pt idx="117">
                  <c:v>3366.6696999999999</c:v>
                </c:pt>
                <c:pt idx="118">
                  <c:v>14410.9321</c:v>
                </c:pt>
                <c:pt idx="119">
                  <c:v>13143.86485</c:v>
                </c:pt>
                <c:pt idx="120">
                  <c:v>1712.2270000000001</c:v>
                </c:pt>
                <c:pt idx="121">
                  <c:v>12430.95335</c:v>
                </c:pt>
                <c:pt idx="122">
                  <c:v>8280.6226999999999</c:v>
                </c:pt>
                <c:pt idx="123">
                  <c:v>1136.3994</c:v>
                </c:pt>
                <c:pt idx="124">
                  <c:v>3943.5954000000002</c:v>
                </c:pt>
                <c:pt idx="125">
                  <c:v>4399.7309999999998</c:v>
                </c:pt>
                <c:pt idx="126">
                  <c:v>6185.3208000000004</c:v>
                </c:pt>
                <c:pt idx="127">
                  <c:v>5438.7491</c:v>
                </c:pt>
                <c:pt idx="128">
                  <c:v>2104.1134000000002</c:v>
                </c:pt>
                <c:pt idx="129">
                  <c:v>9541.6955500000004</c:v>
                </c:pt>
                <c:pt idx="130">
                  <c:v>5469.0065999999997</c:v>
                </c:pt>
                <c:pt idx="131">
                  <c:v>12146.971</c:v>
                </c:pt>
                <c:pt idx="132">
                  <c:v>9875.6803999999993</c:v>
                </c:pt>
                <c:pt idx="133">
                  <c:v>12979.358</c:v>
                </c:pt>
                <c:pt idx="134">
                  <c:v>1263.249</c:v>
                </c:pt>
                <c:pt idx="135">
                  <c:v>2217.6012000000001</c:v>
                </c:pt>
                <c:pt idx="136">
                  <c:v>3757.8447999999999</c:v>
                </c:pt>
                <c:pt idx="137">
                  <c:v>14319.031000000001</c:v>
                </c:pt>
                <c:pt idx="138">
                  <c:v>12797.20962</c:v>
                </c:pt>
                <c:pt idx="139">
                  <c:v>1146.7965999999999</c:v>
                </c:pt>
                <c:pt idx="140">
                  <c:v>12741.167450000001</c:v>
                </c:pt>
                <c:pt idx="141">
                  <c:v>5662.2250000000004</c:v>
                </c:pt>
                <c:pt idx="142">
                  <c:v>11848.141</c:v>
                </c:pt>
                <c:pt idx="143">
                  <c:v>14313.846299999999</c:v>
                </c:pt>
                <c:pt idx="144">
                  <c:v>1815.8759</c:v>
                </c:pt>
                <c:pt idx="145">
                  <c:v>1877.9294</c:v>
                </c:pt>
                <c:pt idx="146">
                  <c:v>1621.8827000000001</c:v>
                </c:pt>
                <c:pt idx="147">
                  <c:v>13393.755999999999</c:v>
                </c:pt>
                <c:pt idx="148">
                  <c:v>4402.2330000000002</c:v>
                </c:pt>
                <c:pt idx="149">
                  <c:v>1526.3119999999999</c:v>
                </c:pt>
                <c:pt idx="150">
                  <c:v>1875.3440000000001</c:v>
                </c:pt>
                <c:pt idx="151">
                  <c:v>10965.446</c:v>
                </c:pt>
                <c:pt idx="152">
                  <c:v>8782.4689999999991</c:v>
                </c:pt>
                <c:pt idx="153">
                  <c:v>1141.4450999999999</c:v>
                </c:pt>
                <c:pt idx="154">
                  <c:v>8457.8179999999993</c:v>
                </c:pt>
                <c:pt idx="155">
                  <c:v>1682.597</c:v>
                </c:pt>
                <c:pt idx="156">
                  <c:v>13555.0049</c:v>
                </c:pt>
                <c:pt idx="157">
                  <c:v>13063.883</c:v>
                </c:pt>
                <c:pt idx="158">
                  <c:v>1634.5734</c:v>
                </c:pt>
                <c:pt idx="159">
                  <c:v>8125.7844999999998</c:v>
                </c:pt>
                <c:pt idx="160">
                  <c:v>12644.589</c:v>
                </c:pt>
                <c:pt idx="161">
                  <c:v>2473.3341</c:v>
                </c:pt>
                <c:pt idx="162">
                  <c:v>13041.921</c:v>
                </c:pt>
                <c:pt idx="163">
                  <c:v>13451.121999999999</c:v>
                </c:pt>
                <c:pt idx="164">
                  <c:v>13462.52</c:v>
                </c:pt>
                <c:pt idx="165">
                  <c:v>13470.804400000001</c:v>
                </c:pt>
                <c:pt idx="166">
                  <c:v>7348.1419999999998</c:v>
                </c:pt>
                <c:pt idx="167">
                  <c:v>12233.828</c:v>
                </c:pt>
                <c:pt idx="168">
                  <c:v>9487.6442000000006</c:v>
                </c:pt>
                <c:pt idx="169">
                  <c:v>2217.4691499999999</c:v>
                </c:pt>
                <c:pt idx="170">
                  <c:v>12982.8747</c:v>
                </c:pt>
                <c:pt idx="171">
                  <c:v>3353.2840000000001</c:v>
                </c:pt>
                <c:pt idx="172">
                  <c:v>1759.338</c:v>
                </c:pt>
                <c:pt idx="173">
                  <c:v>2322.6217999999999</c:v>
                </c:pt>
                <c:pt idx="174">
                  <c:v>4889.0367999999999</c:v>
                </c:pt>
                <c:pt idx="175">
                  <c:v>4518.8262500000001</c:v>
                </c:pt>
                <c:pt idx="176">
                  <c:v>13887.968500000001</c:v>
                </c:pt>
                <c:pt idx="177">
                  <c:v>1972.95</c:v>
                </c:pt>
                <c:pt idx="178">
                  <c:v>21232.182260000001</c:v>
                </c:pt>
                <c:pt idx="179">
                  <c:v>5383.5360000000001</c:v>
                </c:pt>
                <c:pt idx="180">
                  <c:v>8798.5930000000008</c:v>
                </c:pt>
                <c:pt idx="181">
                  <c:v>2020.1769999999999</c:v>
                </c:pt>
                <c:pt idx="182">
                  <c:v>9850.4320000000007</c:v>
                </c:pt>
                <c:pt idx="183">
                  <c:v>4137.5227000000004</c:v>
                </c:pt>
                <c:pt idx="184">
                  <c:v>2250.8352</c:v>
                </c:pt>
                <c:pt idx="185">
                  <c:v>3161.4540000000002</c:v>
                </c:pt>
                <c:pt idx="186">
                  <c:v>7325.0482000000002</c:v>
                </c:pt>
                <c:pt idx="187">
                  <c:v>14394.5579</c:v>
                </c:pt>
                <c:pt idx="188">
                  <c:v>8277.5229999999992</c:v>
                </c:pt>
                <c:pt idx="189">
                  <c:v>17929.303370000001</c:v>
                </c:pt>
                <c:pt idx="190">
                  <c:v>2480.9791</c:v>
                </c:pt>
                <c:pt idx="191">
                  <c:v>1981.5818999999999</c:v>
                </c:pt>
                <c:pt idx="192">
                  <c:v>5757.41345</c:v>
                </c:pt>
                <c:pt idx="193">
                  <c:v>13974.455550000001</c:v>
                </c:pt>
                <c:pt idx="194">
                  <c:v>2102.2647000000002</c:v>
                </c:pt>
                <c:pt idx="195">
                  <c:v>10796.35025</c:v>
                </c:pt>
                <c:pt idx="196">
                  <c:v>11286.538699999999</c:v>
                </c:pt>
                <c:pt idx="197">
                  <c:v>1674.6323</c:v>
                </c:pt>
                <c:pt idx="198">
                  <c:v>23045.566159999998</c:v>
                </c:pt>
                <c:pt idx="199">
                  <c:v>11363.2832</c:v>
                </c:pt>
                <c:pt idx="200">
                  <c:v>20420.604650000001</c:v>
                </c:pt>
                <c:pt idx="201">
                  <c:v>10338.9316</c:v>
                </c:pt>
                <c:pt idx="202">
                  <c:v>10214.636</c:v>
                </c:pt>
                <c:pt idx="203">
                  <c:v>20709.020339999999</c:v>
                </c:pt>
                <c:pt idx="204">
                  <c:v>5979.7309999999998</c:v>
                </c:pt>
                <c:pt idx="205">
                  <c:v>2203.7359499999998</c:v>
                </c:pt>
                <c:pt idx="206">
                  <c:v>2459.7201</c:v>
                </c:pt>
                <c:pt idx="207">
                  <c:v>3989.8409999999999</c:v>
                </c:pt>
                <c:pt idx="208">
                  <c:v>2200.8308499999998</c:v>
                </c:pt>
                <c:pt idx="209">
                  <c:v>10982.5013</c:v>
                </c:pt>
                <c:pt idx="210">
                  <c:v>11093.6229</c:v>
                </c:pt>
                <c:pt idx="211">
                  <c:v>2154.3609999999999</c:v>
                </c:pt>
                <c:pt idx="212">
                  <c:v>2899.4893499999998</c:v>
                </c:pt>
                <c:pt idx="213">
                  <c:v>2632.9920000000002</c:v>
                </c:pt>
                <c:pt idx="214">
                  <c:v>13126.677449999999</c:v>
                </c:pt>
                <c:pt idx="215">
                  <c:v>5699.8374999999996</c:v>
                </c:pt>
                <c:pt idx="216">
                  <c:v>12890.057650000001</c:v>
                </c:pt>
                <c:pt idx="217">
                  <c:v>5415.6611999999996</c:v>
                </c:pt>
                <c:pt idx="218">
                  <c:v>8442.6669999999995</c:v>
                </c:pt>
                <c:pt idx="219">
                  <c:v>10594.225700000001</c:v>
                </c:pt>
                <c:pt idx="220">
                  <c:v>11938.255950000001</c:v>
                </c:pt>
                <c:pt idx="221">
                  <c:v>3171.6149</c:v>
                </c:pt>
                <c:pt idx="222">
                  <c:v>1135.9407000000001</c:v>
                </c:pt>
                <c:pt idx="223">
                  <c:v>4415.1588000000002</c:v>
                </c:pt>
                <c:pt idx="224">
                  <c:v>1880.4870000000001</c:v>
                </c:pt>
                <c:pt idx="225">
                  <c:v>2741.9479999999999</c:v>
                </c:pt>
                <c:pt idx="226">
                  <c:v>8283.6807000000008</c:v>
                </c:pt>
                <c:pt idx="227">
                  <c:v>11931.125249999999</c:v>
                </c:pt>
                <c:pt idx="228">
                  <c:v>1708.9257500000001</c:v>
                </c:pt>
                <c:pt idx="229">
                  <c:v>2464.6188000000002</c:v>
                </c:pt>
                <c:pt idx="230">
                  <c:v>1163.4627</c:v>
                </c:pt>
                <c:pt idx="231">
                  <c:v>12981.3457</c:v>
                </c:pt>
                <c:pt idx="232">
                  <c:v>10795.937330000001</c:v>
                </c:pt>
                <c:pt idx="233">
                  <c:v>1629.8335</c:v>
                </c:pt>
                <c:pt idx="234">
                  <c:v>3866.8552</c:v>
                </c:pt>
                <c:pt idx="235">
                  <c:v>28923.136920000001</c:v>
                </c:pt>
                <c:pt idx="236">
                  <c:v>13770.097900000001</c:v>
                </c:pt>
                <c:pt idx="237">
                  <c:v>3556.9223000000002</c:v>
                </c:pt>
                <c:pt idx="238">
                  <c:v>11356.660900000001</c:v>
                </c:pt>
                <c:pt idx="239">
                  <c:v>8026.6665999999996</c:v>
                </c:pt>
                <c:pt idx="240">
                  <c:v>11082.5772</c:v>
                </c:pt>
                <c:pt idx="241">
                  <c:v>2257.47525</c:v>
                </c:pt>
                <c:pt idx="242">
                  <c:v>1632.5644500000001</c:v>
                </c:pt>
                <c:pt idx="243">
                  <c:v>2045.68525</c:v>
                </c:pt>
                <c:pt idx="244">
                  <c:v>2855.4375500000001</c:v>
                </c:pt>
                <c:pt idx="245">
                  <c:v>11735.87905</c:v>
                </c:pt>
                <c:pt idx="246">
                  <c:v>7419.4778999999999</c:v>
                </c:pt>
                <c:pt idx="247">
                  <c:v>1639.5631000000001</c:v>
                </c:pt>
                <c:pt idx="248">
                  <c:v>2130.6759000000002</c:v>
                </c:pt>
                <c:pt idx="249">
                  <c:v>24476.478510000001</c:v>
                </c:pt>
                <c:pt idx="250">
                  <c:v>2523.1695</c:v>
                </c:pt>
                <c:pt idx="251">
                  <c:v>14256.192800000001</c:v>
                </c:pt>
                <c:pt idx="252">
                  <c:v>7421.1945500000002</c:v>
                </c:pt>
                <c:pt idx="253">
                  <c:v>13429.035400000001</c:v>
                </c:pt>
                <c:pt idx="254">
                  <c:v>1635.7336499999999</c:v>
                </c:pt>
                <c:pt idx="255">
                  <c:v>2138.0707000000002</c:v>
                </c:pt>
                <c:pt idx="256">
                  <c:v>14692.66935</c:v>
                </c:pt>
                <c:pt idx="257">
                  <c:v>2134.9014999999999</c:v>
                </c:pt>
                <c:pt idx="258">
                  <c:v>11454.021500000001</c:v>
                </c:pt>
                <c:pt idx="259">
                  <c:v>1769.5316499999999</c:v>
                </c:pt>
                <c:pt idx="260">
                  <c:v>1632.0362500000001</c:v>
                </c:pt>
                <c:pt idx="261">
                  <c:v>2534.3937500000002</c:v>
                </c:pt>
                <c:pt idx="262">
                  <c:v>10231.499900000001</c:v>
                </c:pt>
                <c:pt idx="263">
                  <c:v>1646.4296999999999</c:v>
                </c:pt>
                <c:pt idx="264">
                  <c:v>2128.4310500000001</c:v>
                </c:pt>
                <c:pt idx="265">
                  <c:v>1639.5631000000001</c:v>
                </c:pt>
                <c:pt idx="266">
                  <c:v>9174.1356500000002</c:v>
                </c:pt>
                <c:pt idx="267">
                  <c:v>12129.614149999999</c:v>
                </c:pt>
                <c:pt idx="268">
                  <c:v>3736.4647</c:v>
                </c:pt>
                <c:pt idx="269">
                  <c:v>3201.2451500000002</c:v>
                </c:pt>
                <c:pt idx="270">
                  <c:v>3062.5082499999999</c:v>
                </c:pt>
                <c:pt idx="271">
                  <c:v>1906.35825</c:v>
                </c:pt>
                <c:pt idx="272">
                  <c:v>14210.53595</c:v>
                </c:pt>
                <c:pt idx="273">
                  <c:v>9869.8101999999999</c:v>
                </c:pt>
                <c:pt idx="274">
                  <c:v>1917.3184000000001</c:v>
                </c:pt>
                <c:pt idx="275">
                  <c:v>7731.8578500000003</c:v>
                </c:pt>
                <c:pt idx="276">
                  <c:v>5266.3656000000001</c:v>
                </c:pt>
                <c:pt idx="277">
                  <c:v>11743.9341</c:v>
                </c:pt>
                <c:pt idx="278">
                  <c:v>12622.1795</c:v>
                </c:pt>
                <c:pt idx="279">
                  <c:v>10601.632250000001</c:v>
                </c:pt>
                <c:pt idx="280">
                  <c:v>2690.1138000000001</c:v>
                </c:pt>
                <c:pt idx="281">
                  <c:v>5272.1758</c:v>
                </c:pt>
                <c:pt idx="282">
                  <c:v>4320.4108500000002</c:v>
                </c:pt>
                <c:pt idx="283">
                  <c:v>6358.7764500000003</c:v>
                </c:pt>
                <c:pt idx="284">
                  <c:v>5267.8181500000001</c:v>
                </c:pt>
                <c:pt idx="285">
                  <c:v>12124.992399999999</c:v>
                </c:pt>
                <c:pt idx="286">
                  <c:v>12950.0712</c:v>
                </c:pt>
                <c:pt idx="287">
                  <c:v>10594.501550000001</c:v>
                </c:pt>
                <c:pt idx="288">
                  <c:v>1909.52745</c:v>
                </c:pt>
                <c:pt idx="289">
                  <c:v>11353.2276</c:v>
                </c:pt>
                <c:pt idx="290">
                  <c:v>8988.1587500000005</c:v>
                </c:pt>
                <c:pt idx="291">
                  <c:v>14254.608200000001</c:v>
                </c:pt>
                <c:pt idx="292">
                  <c:v>19673.335729999999</c:v>
                </c:pt>
                <c:pt idx="293">
                  <c:v>2261.5688</c:v>
                </c:pt>
                <c:pt idx="294">
                  <c:v>12235.8392</c:v>
                </c:pt>
                <c:pt idx="295">
                  <c:v>2850.6837500000001</c:v>
                </c:pt>
                <c:pt idx="296">
                  <c:v>8671.1912499999999</c:v>
                </c:pt>
                <c:pt idx="297">
                  <c:v>2055.3249000000001</c:v>
                </c:pt>
                <c:pt idx="298">
                  <c:v>2699.56835</c:v>
                </c:pt>
                <c:pt idx="299">
                  <c:v>12224.350850000001</c:v>
                </c:pt>
                <c:pt idx="300">
                  <c:v>3021.80915</c:v>
                </c:pt>
                <c:pt idx="301">
                  <c:v>4357.0436499999996</c:v>
                </c:pt>
                <c:pt idx="302">
                  <c:v>21348.705999999998</c:v>
                </c:pt>
                <c:pt idx="303">
                  <c:v>43921.183700000001</c:v>
                </c:pt>
                <c:pt idx="304">
                  <c:v>18033.9679</c:v>
                </c:pt>
                <c:pt idx="305">
                  <c:v>17468.983899999999</c:v>
                </c:pt>
                <c:pt idx="306">
                  <c:v>42983.458500000001</c:v>
                </c:pt>
                <c:pt idx="307">
                  <c:v>17748.5062</c:v>
                </c:pt>
                <c:pt idx="308">
                  <c:v>18310.741999999998</c:v>
                </c:pt>
                <c:pt idx="309">
                  <c:v>29330.98315</c:v>
                </c:pt>
                <c:pt idx="310">
                  <c:v>21774.32215</c:v>
                </c:pt>
                <c:pt idx="311">
                  <c:v>36898.733079999998</c:v>
                </c:pt>
                <c:pt idx="312">
                  <c:v>33307.550799999997</c:v>
                </c:pt>
                <c:pt idx="313">
                  <c:v>16884.923999999999</c:v>
                </c:pt>
                <c:pt idx="314">
                  <c:v>36837.466999999997</c:v>
                </c:pt>
                <c:pt idx="315">
                  <c:v>35585.576000000001</c:v>
                </c:pt>
                <c:pt idx="316">
                  <c:v>48173.360999999997</c:v>
                </c:pt>
                <c:pt idx="317">
                  <c:v>37742.575700000001</c:v>
                </c:pt>
                <c:pt idx="318">
                  <c:v>47055.532099999997</c:v>
                </c:pt>
                <c:pt idx="319">
                  <c:v>17081.080000000002</c:v>
                </c:pt>
                <c:pt idx="320">
                  <c:v>15518.180249999999</c:v>
                </c:pt>
                <c:pt idx="321">
                  <c:v>36950.256699999998</c:v>
                </c:pt>
                <c:pt idx="322">
                  <c:v>36149.483500000002</c:v>
                </c:pt>
                <c:pt idx="323">
                  <c:v>48824.45</c:v>
                </c:pt>
                <c:pt idx="324">
                  <c:v>37133.898200000003</c:v>
                </c:pt>
                <c:pt idx="325">
                  <c:v>34779.614999999998</c:v>
                </c:pt>
                <c:pt idx="326">
                  <c:v>29523.1656</c:v>
                </c:pt>
                <c:pt idx="327">
                  <c:v>41097.161749999999</c:v>
                </c:pt>
                <c:pt idx="328">
                  <c:v>16297.846</c:v>
                </c:pt>
                <c:pt idx="329">
                  <c:v>34838.873</c:v>
                </c:pt>
                <c:pt idx="330">
                  <c:v>35491.64</c:v>
                </c:pt>
                <c:pt idx="331">
                  <c:v>38126.246500000001</c:v>
                </c:pt>
                <c:pt idx="332">
                  <c:v>42303.692150000003</c:v>
                </c:pt>
                <c:pt idx="333">
                  <c:v>46889.261200000001</c:v>
                </c:pt>
                <c:pt idx="334">
                  <c:v>46599.108399999997</c:v>
                </c:pt>
                <c:pt idx="335">
                  <c:v>37079.372000000003</c:v>
                </c:pt>
                <c:pt idx="336">
                  <c:v>22144.031999999999</c:v>
                </c:pt>
                <c:pt idx="337">
                  <c:v>35147.528480000001</c:v>
                </c:pt>
                <c:pt idx="338">
                  <c:v>48885.135609999998</c:v>
                </c:pt>
                <c:pt idx="339">
                  <c:v>36197.699000000001</c:v>
                </c:pt>
                <c:pt idx="340">
                  <c:v>32548.340499999998</c:v>
                </c:pt>
                <c:pt idx="341">
                  <c:v>63770.428010000003</c:v>
                </c:pt>
                <c:pt idx="342">
                  <c:v>45863.205000000002</c:v>
                </c:pt>
                <c:pt idx="343">
                  <c:v>34439.855900000002</c:v>
                </c:pt>
                <c:pt idx="344">
                  <c:v>34617.840649999998</c:v>
                </c:pt>
                <c:pt idx="345">
                  <c:v>20149.322899999999</c:v>
                </c:pt>
                <c:pt idx="346">
                  <c:v>44400.4064</c:v>
                </c:pt>
                <c:pt idx="347">
                  <c:v>40419.019099999998</c:v>
                </c:pt>
                <c:pt idx="348">
                  <c:v>18246.495500000001</c:v>
                </c:pt>
                <c:pt idx="349">
                  <c:v>23065.420699999999</c:v>
                </c:pt>
                <c:pt idx="350">
                  <c:v>36307.798300000002</c:v>
                </c:pt>
                <c:pt idx="351">
                  <c:v>27533.912899999999</c:v>
                </c:pt>
                <c:pt idx="352">
                  <c:v>40974.164900000003</c:v>
                </c:pt>
                <c:pt idx="353">
                  <c:v>27218.437249999999</c:v>
                </c:pt>
                <c:pt idx="354">
                  <c:v>48673.558799999999</c:v>
                </c:pt>
                <c:pt idx="355">
                  <c:v>33732.686699999998</c:v>
                </c:pt>
                <c:pt idx="356">
                  <c:v>44423.803</c:v>
                </c:pt>
                <c:pt idx="357">
                  <c:v>33475.817150000003</c:v>
                </c:pt>
                <c:pt idx="358">
                  <c:v>39727.614000000001</c:v>
                </c:pt>
                <c:pt idx="359">
                  <c:v>41676.081100000003</c:v>
                </c:pt>
                <c:pt idx="360">
                  <c:v>34166.273000000001</c:v>
                </c:pt>
                <c:pt idx="361">
                  <c:v>52590.829389999999</c:v>
                </c:pt>
                <c:pt idx="362">
                  <c:v>39722.746200000001</c:v>
                </c:pt>
                <c:pt idx="363">
                  <c:v>19350.368900000001</c:v>
                </c:pt>
                <c:pt idx="364">
                  <c:v>16232.847</c:v>
                </c:pt>
                <c:pt idx="365">
                  <c:v>34254.053350000002</c:v>
                </c:pt>
                <c:pt idx="366">
                  <c:v>34828.654000000002</c:v>
                </c:pt>
                <c:pt idx="367">
                  <c:v>37829.724199999997</c:v>
                </c:pt>
                <c:pt idx="368">
                  <c:v>33900.652999999998</c:v>
                </c:pt>
                <c:pt idx="369">
                  <c:v>28101.333050000001</c:v>
                </c:pt>
                <c:pt idx="370">
                  <c:v>37701.876799999998</c:v>
                </c:pt>
                <c:pt idx="371">
                  <c:v>37165.163800000002</c:v>
                </c:pt>
                <c:pt idx="372">
                  <c:v>17560.37975</c:v>
                </c:pt>
                <c:pt idx="373">
                  <c:v>19107.779600000002</c:v>
                </c:pt>
                <c:pt idx="374">
                  <c:v>39556.494500000001</c:v>
                </c:pt>
                <c:pt idx="375">
                  <c:v>17085.267599999999</c:v>
                </c:pt>
                <c:pt idx="376">
                  <c:v>22331.566800000001</c:v>
                </c:pt>
                <c:pt idx="377">
                  <c:v>47896.79135</c:v>
                </c:pt>
                <c:pt idx="378">
                  <c:v>47928.03</c:v>
                </c:pt>
                <c:pt idx="379">
                  <c:v>48517.563150000002</c:v>
                </c:pt>
                <c:pt idx="380">
                  <c:v>39125.332249999999</c:v>
                </c:pt>
                <c:pt idx="381">
                  <c:v>26109.32905</c:v>
                </c:pt>
                <c:pt idx="382">
                  <c:v>19521.968199999999</c:v>
                </c:pt>
                <c:pt idx="383">
                  <c:v>28868.6639</c:v>
                </c:pt>
                <c:pt idx="384">
                  <c:v>21082.16</c:v>
                </c:pt>
                <c:pt idx="385">
                  <c:v>38245.593269999998</c:v>
                </c:pt>
                <c:pt idx="386">
                  <c:v>48675.517699999997</c:v>
                </c:pt>
                <c:pt idx="387">
                  <c:v>43943.876100000001</c:v>
                </c:pt>
                <c:pt idx="388">
                  <c:v>42969.852700000003</c:v>
                </c:pt>
                <c:pt idx="389">
                  <c:v>34806.467700000001</c:v>
                </c:pt>
                <c:pt idx="390">
                  <c:v>40273.645499999999</c:v>
                </c:pt>
                <c:pt idx="391">
                  <c:v>24520.263999999999</c:v>
                </c:pt>
                <c:pt idx="392">
                  <c:v>23401.30575</c:v>
                </c:pt>
                <c:pt idx="393">
                  <c:v>20773.62775</c:v>
                </c:pt>
                <c:pt idx="394">
                  <c:v>19719.6947</c:v>
                </c:pt>
                <c:pt idx="395">
                  <c:v>39047.285000000003</c:v>
                </c:pt>
                <c:pt idx="396">
                  <c:v>20009.63365</c:v>
                </c:pt>
                <c:pt idx="397">
                  <c:v>41999.519999999997</c:v>
                </c:pt>
                <c:pt idx="398">
                  <c:v>42211.138200000001</c:v>
                </c:pt>
                <c:pt idx="399">
                  <c:v>16450.894700000001</c:v>
                </c:pt>
                <c:pt idx="400">
                  <c:v>39725.518049999999</c:v>
                </c:pt>
                <c:pt idx="401">
                  <c:v>48970.247600000002</c:v>
                </c:pt>
                <c:pt idx="402">
                  <c:v>39871.704299999998</c:v>
                </c:pt>
                <c:pt idx="403">
                  <c:v>38282.749499999998</c:v>
                </c:pt>
                <c:pt idx="404">
                  <c:v>40904.199500000002</c:v>
                </c:pt>
                <c:pt idx="405">
                  <c:v>17178.682400000002</c:v>
                </c:pt>
                <c:pt idx="406">
                  <c:v>18328.238099999999</c:v>
                </c:pt>
                <c:pt idx="407">
                  <c:v>20296.863450000001</c:v>
                </c:pt>
                <c:pt idx="408">
                  <c:v>41661.601999999999</c:v>
                </c:pt>
                <c:pt idx="409">
                  <c:v>37607.527699999999</c:v>
                </c:pt>
                <c:pt idx="410">
                  <c:v>22462.043750000001</c:v>
                </c:pt>
                <c:pt idx="411">
                  <c:v>47403.88</c:v>
                </c:pt>
                <c:pt idx="412">
                  <c:v>10825.253699999999</c:v>
                </c:pt>
                <c:pt idx="413">
                  <c:v>10959.6947</c:v>
                </c:pt>
                <c:pt idx="414">
                  <c:v>12044.342000000001</c:v>
                </c:pt>
                <c:pt idx="415">
                  <c:v>7443.6430499999997</c:v>
                </c:pt>
                <c:pt idx="416">
                  <c:v>9249.4951999999994</c:v>
                </c:pt>
                <c:pt idx="417">
                  <c:v>4894.7533000000003</c:v>
                </c:pt>
                <c:pt idx="418">
                  <c:v>13937.666499999999</c:v>
                </c:pt>
                <c:pt idx="419">
                  <c:v>4243.5900499999998</c:v>
                </c:pt>
                <c:pt idx="420">
                  <c:v>4738.2682000000004</c:v>
                </c:pt>
                <c:pt idx="421">
                  <c:v>10461.9794</c:v>
                </c:pt>
                <c:pt idx="422">
                  <c:v>2643.2685000000001</c:v>
                </c:pt>
                <c:pt idx="423">
                  <c:v>6373.55735</c:v>
                </c:pt>
                <c:pt idx="424">
                  <c:v>6123.5688</c:v>
                </c:pt>
                <c:pt idx="425">
                  <c:v>2362.2290499999999</c:v>
                </c:pt>
                <c:pt idx="426">
                  <c:v>5385.3379000000004</c:v>
                </c:pt>
                <c:pt idx="427">
                  <c:v>8930.9345499999999</c:v>
                </c:pt>
                <c:pt idx="428">
                  <c:v>6664.68595</c:v>
                </c:pt>
                <c:pt idx="429">
                  <c:v>9583.8932999999997</c:v>
                </c:pt>
                <c:pt idx="430">
                  <c:v>9910.3598500000007</c:v>
                </c:pt>
                <c:pt idx="431">
                  <c:v>5377.4578000000001</c:v>
                </c:pt>
                <c:pt idx="432">
                  <c:v>11945.1327</c:v>
                </c:pt>
                <c:pt idx="433">
                  <c:v>2221.5644499999999</c:v>
                </c:pt>
                <c:pt idx="434">
                  <c:v>2639.0428999999999</c:v>
                </c:pt>
                <c:pt idx="435">
                  <c:v>4527.1829500000003</c:v>
                </c:pt>
                <c:pt idx="436">
                  <c:v>12609.88702</c:v>
                </c:pt>
                <c:pt idx="437">
                  <c:v>28468.919010000001</c:v>
                </c:pt>
                <c:pt idx="438">
                  <c:v>2730.1078499999999</c:v>
                </c:pt>
                <c:pt idx="439">
                  <c:v>7518.0253499999999</c:v>
                </c:pt>
                <c:pt idx="440">
                  <c:v>28340.188849999999</c:v>
                </c:pt>
                <c:pt idx="441">
                  <c:v>8023.1354499999998</c:v>
                </c:pt>
                <c:pt idx="442">
                  <c:v>4454.40265</c:v>
                </c:pt>
                <c:pt idx="443">
                  <c:v>5630.4578499999998</c:v>
                </c:pt>
                <c:pt idx="444">
                  <c:v>7727.2532000000001</c:v>
                </c:pt>
                <c:pt idx="445">
                  <c:v>7153.5538999999999</c:v>
                </c:pt>
                <c:pt idx="446">
                  <c:v>6112.3529500000004</c:v>
                </c:pt>
                <c:pt idx="447">
                  <c:v>6393.6034499999996</c:v>
                </c:pt>
                <c:pt idx="448">
                  <c:v>5373.3642499999996</c:v>
                </c:pt>
                <c:pt idx="449">
                  <c:v>3956.0714499999999</c:v>
                </c:pt>
                <c:pt idx="450">
                  <c:v>11305.93455</c:v>
                </c:pt>
                <c:pt idx="451">
                  <c:v>3292.5298499999999</c:v>
                </c:pt>
                <c:pt idx="452">
                  <c:v>2710.8285500000002</c:v>
                </c:pt>
                <c:pt idx="453">
                  <c:v>6940.90985</c:v>
                </c:pt>
                <c:pt idx="454">
                  <c:v>4239.8926499999998</c:v>
                </c:pt>
                <c:pt idx="455">
                  <c:v>10797.3362</c:v>
                </c:pt>
                <c:pt idx="456">
                  <c:v>4149.7359999999999</c:v>
                </c:pt>
                <c:pt idx="457">
                  <c:v>6079.6715000000004</c:v>
                </c:pt>
                <c:pt idx="458">
                  <c:v>4441.2131499999996</c:v>
                </c:pt>
                <c:pt idx="459">
                  <c:v>5003.8530000000001</c:v>
                </c:pt>
                <c:pt idx="460">
                  <c:v>2331.5189999999998</c:v>
                </c:pt>
                <c:pt idx="461">
                  <c:v>7077.1894000000002</c:v>
                </c:pt>
                <c:pt idx="462">
                  <c:v>10450.552</c:v>
                </c:pt>
                <c:pt idx="463">
                  <c:v>5246.0469999999996</c:v>
                </c:pt>
                <c:pt idx="464">
                  <c:v>10436.096</c:v>
                </c:pt>
                <c:pt idx="465">
                  <c:v>6775.9610000000002</c:v>
                </c:pt>
                <c:pt idx="466">
                  <c:v>4337.7352000000001</c:v>
                </c:pt>
                <c:pt idx="467">
                  <c:v>6610.1097</c:v>
                </c:pt>
                <c:pt idx="468">
                  <c:v>5012.4709999999995</c:v>
                </c:pt>
                <c:pt idx="469">
                  <c:v>12333.828</c:v>
                </c:pt>
                <c:pt idx="470">
                  <c:v>35160.134570000002</c:v>
                </c:pt>
                <c:pt idx="471">
                  <c:v>7441.0529999999999</c:v>
                </c:pt>
                <c:pt idx="472">
                  <c:v>9282.4806000000008</c:v>
                </c:pt>
                <c:pt idx="473">
                  <c:v>9617.6624499999998</c:v>
                </c:pt>
                <c:pt idx="474">
                  <c:v>4237.12655</c:v>
                </c:pt>
                <c:pt idx="475">
                  <c:v>11879.10405</c:v>
                </c:pt>
                <c:pt idx="476">
                  <c:v>20277.807509999999</c:v>
                </c:pt>
                <c:pt idx="477">
                  <c:v>4667.6076499999999</c:v>
                </c:pt>
                <c:pt idx="478">
                  <c:v>6600.2059499999996</c:v>
                </c:pt>
                <c:pt idx="479">
                  <c:v>8334.4575499999992</c:v>
                </c:pt>
                <c:pt idx="480">
                  <c:v>4751.07</c:v>
                </c:pt>
                <c:pt idx="481">
                  <c:v>2597.779</c:v>
                </c:pt>
                <c:pt idx="482">
                  <c:v>7639.4174499999999</c:v>
                </c:pt>
                <c:pt idx="483">
                  <c:v>6555.07035</c:v>
                </c:pt>
                <c:pt idx="484">
                  <c:v>13224.692999999999</c:v>
                </c:pt>
                <c:pt idx="485">
                  <c:v>11763.000899999999</c:v>
                </c:pt>
                <c:pt idx="486">
                  <c:v>9861.0249999999996</c:v>
                </c:pt>
                <c:pt idx="487">
                  <c:v>6067.1267500000004</c:v>
                </c:pt>
                <c:pt idx="488">
                  <c:v>31620.001059999999</c:v>
                </c:pt>
                <c:pt idx="489">
                  <c:v>9724.5300000000007</c:v>
                </c:pt>
                <c:pt idx="490">
                  <c:v>12913.992399999999</c:v>
                </c:pt>
                <c:pt idx="491">
                  <c:v>5594.8455000000004</c:v>
                </c:pt>
                <c:pt idx="492">
                  <c:v>3659.346</c:v>
                </c:pt>
                <c:pt idx="493">
                  <c:v>9391.3459999999995</c:v>
                </c:pt>
                <c:pt idx="494">
                  <c:v>8703.4560000000001</c:v>
                </c:pt>
                <c:pt idx="495">
                  <c:v>3577.9989999999998</c:v>
                </c:pt>
                <c:pt idx="496">
                  <c:v>9447.2503500000003</c:v>
                </c:pt>
                <c:pt idx="497">
                  <c:v>8556.9069999999992</c:v>
                </c:pt>
                <c:pt idx="498">
                  <c:v>8062.7640000000001</c:v>
                </c:pt>
                <c:pt idx="499">
                  <c:v>7050.6419999999998</c:v>
                </c:pt>
                <c:pt idx="500">
                  <c:v>3309.7926000000002</c:v>
                </c:pt>
                <c:pt idx="501">
                  <c:v>7445.9179999999997</c:v>
                </c:pt>
                <c:pt idx="502">
                  <c:v>9872.7009999999991</c:v>
                </c:pt>
                <c:pt idx="503">
                  <c:v>11576.13</c:v>
                </c:pt>
                <c:pt idx="504">
                  <c:v>6849.0259999999998</c:v>
                </c:pt>
                <c:pt idx="505">
                  <c:v>26140.3603</c:v>
                </c:pt>
                <c:pt idx="506">
                  <c:v>7626.9930000000004</c:v>
                </c:pt>
                <c:pt idx="507">
                  <c:v>5488.2619999999997</c:v>
                </c:pt>
                <c:pt idx="508">
                  <c:v>11674.13</c:v>
                </c:pt>
                <c:pt idx="509">
                  <c:v>4746.3440000000001</c:v>
                </c:pt>
                <c:pt idx="510">
                  <c:v>25517.11363</c:v>
                </c:pt>
                <c:pt idx="511">
                  <c:v>16796.411940000002</c:v>
                </c:pt>
                <c:pt idx="512">
                  <c:v>7624.63</c:v>
                </c:pt>
                <c:pt idx="513">
                  <c:v>9957.7216000000008</c:v>
                </c:pt>
                <c:pt idx="514">
                  <c:v>11394.065549999999</c:v>
                </c:pt>
                <c:pt idx="515">
                  <c:v>9288.0267000000003</c:v>
                </c:pt>
                <c:pt idx="516">
                  <c:v>7045.4989999999998</c:v>
                </c:pt>
                <c:pt idx="517">
                  <c:v>4076.4969999999998</c:v>
                </c:pt>
                <c:pt idx="518">
                  <c:v>2904.0880000000002</c:v>
                </c:pt>
                <c:pt idx="519">
                  <c:v>18903.491409999999</c:v>
                </c:pt>
                <c:pt idx="520">
                  <c:v>14358.364369999999</c:v>
                </c:pt>
                <c:pt idx="521">
                  <c:v>7650.7737500000003</c:v>
                </c:pt>
                <c:pt idx="522">
                  <c:v>9447.3824000000004</c:v>
                </c:pt>
                <c:pt idx="523">
                  <c:v>13019.161050000001</c:v>
                </c:pt>
                <c:pt idx="524">
                  <c:v>9964.06</c:v>
                </c:pt>
                <c:pt idx="525">
                  <c:v>12347.172</c:v>
                </c:pt>
                <c:pt idx="526">
                  <c:v>3277.1610000000001</c:v>
                </c:pt>
                <c:pt idx="527">
                  <c:v>7337.7479999999996</c:v>
                </c:pt>
                <c:pt idx="528">
                  <c:v>5472.4489999999996</c:v>
                </c:pt>
                <c:pt idx="529">
                  <c:v>4536.259</c:v>
                </c:pt>
                <c:pt idx="530">
                  <c:v>1725.5523000000001</c:v>
                </c:pt>
                <c:pt idx="531">
                  <c:v>8240.5895999999993</c:v>
                </c:pt>
                <c:pt idx="532">
                  <c:v>11946.625899999999</c:v>
                </c:pt>
                <c:pt idx="533">
                  <c:v>3947.4131000000002</c:v>
                </c:pt>
                <c:pt idx="534">
                  <c:v>3766.8838000000001</c:v>
                </c:pt>
                <c:pt idx="535">
                  <c:v>9877.6077000000005</c:v>
                </c:pt>
                <c:pt idx="536">
                  <c:v>8871.1517000000003</c:v>
                </c:pt>
                <c:pt idx="537">
                  <c:v>5002.7826999999997</c:v>
                </c:pt>
                <c:pt idx="538">
                  <c:v>3392.9767999999999</c:v>
                </c:pt>
                <c:pt idx="539">
                  <c:v>7152.6714000000002</c:v>
                </c:pt>
                <c:pt idx="540">
                  <c:v>1719.4363000000001</c:v>
                </c:pt>
                <c:pt idx="541">
                  <c:v>8232.6388000000006</c:v>
                </c:pt>
                <c:pt idx="542">
                  <c:v>5478.0367999999999</c:v>
                </c:pt>
                <c:pt idx="543">
                  <c:v>27000.98473</c:v>
                </c:pt>
                <c:pt idx="544">
                  <c:v>8083.9197999999997</c:v>
                </c:pt>
                <c:pt idx="545">
                  <c:v>4074.4537</c:v>
                </c:pt>
                <c:pt idx="546">
                  <c:v>7345.7266</c:v>
                </c:pt>
                <c:pt idx="547">
                  <c:v>14418.2804</c:v>
                </c:pt>
                <c:pt idx="548">
                  <c:v>27724.28875</c:v>
                </c:pt>
                <c:pt idx="549">
                  <c:v>8233.0974999999999</c:v>
                </c:pt>
                <c:pt idx="550">
                  <c:v>9058.7302999999993</c:v>
                </c:pt>
                <c:pt idx="551">
                  <c:v>4779.6022999999996</c:v>
                </c:pt>
                <c:pt idx="552">
                  <c:v>5976.8311000000003</c:v>
                </c:pt>
                <c:pt idx="553">
                  <c:v>10579.710999999999</c:v>
                </c:pt>
                <c:pt idx="554">
                  <c:v>6500.2358999999997</c:v>
                </c:pt>
                <c:pt idx="555">
                  <c:v>1727.54</c:v>
                </c:pt>
                <c:pt idx="556">
                  <c:v>9386.1612999999998</c:v>
                </c:pt>
                <c:pt idx="557">
                  <c:v>4350.5144</c:v>
                </c:pt>
                <c:pt idx="558">
                  <c:v>7046.7222000000002</c:v>
                </c:pt>
                <c:pt idx="559">
                  <c:v>2438.0551999999998</c:v>
                </c:pt>
                <c:pt idx="560">
                  <c:v>18218.161390000001</c:v>
                </c:pt>
                <c:pt idx="561">
                  <c:v>3392.3652000000002</c:v>
                </c:pt>
                <c:pt idx="562">
                  <c:v>7633.7205999999996</c:v>
                </c:pt>
                <c:pt idx="563">
                  <c:v>6289.7548999999999</c:v>
                </c:pt>
                <c:pt idx="564">
                  <c:v>2927.0646999999999</c:v>
                </c:pt>
                <c:pt idx="565">
                  <c:v>9549.5650999999998</c:v>
                </c:pt>
                <c:pt idx="566">
                  <c:v>3875.7341000000001</c:v>
                </c:pt>
                <c:pt idx="567">
                  <c:v>14474.674999999999</c:v>
                </c:pt>
                <c:pt idx="568">
                  <c:v>2902.9065000000001</c:v>
                </c:pt>
                <c:pt idx="569">
                  <c:v>5484.4673000000003</c:v>
                </c:pt>
                <c:pt idx="570">
                  <c:v>8569.8618000000006</c:v>
                </c:pt>
                <c:pt idx="571">
                  <c:v>11554.223599999999</c:v>
                </c:pt>
                <c:pt idx="572">
                  <c:v>10928.849</c:v>
                </c:pt>
                <c:pt idx="573">
                  <c:v>4562.8420999999998</c:v>
                </c:pt>
                <c:pt idx="574">
                  <c:v>9048.0272999999997</c:v>
                </c:pt>
                <c:pt idx="575">
                  <c:v>18963.171920000001</c:v>
                </c:pt>
                <c:pt idx="576">
                  <c:v>6770.1925000000001</c:v>
                </c:pt>
                <c:pt idx="577">
                  <c:v>4747.0528999999997</c:v>
                </c:pt>
                <c:pt idx="578">
                  <c:v>7147.4727999999996</c:v>
                </c:pt>
                <c:pt idx="579">
                  <c:v>9377.9046999999991</c:v>
                </c:pt>
                <c:pt idx="580">
                  <c:v>14235.072</c:v>
                </c:pt>
                <c:pt idx="581">
                  <c:v>11881.358</c:v>
                </c:pt>
                <c:pt idx="582">
                  <c:v>7740.3370000000004</c:v>
                </c:pt>
                <c:pt idx="583">
                  <c:v>6082.4049999999997</c:v>
                </c:pt>
                <c:pt idx="584">
                  <c:v>11163.567999999999</c:v>
                </c:pt>
                <c:pt idx="585">
                  <c:v>5152.134</c:v>
                </c:pt>
                <c:pt idx="586">
                  <c:v>8823.2790000000005</c:v>
                </c:pt>
                <c:pt idx="587">
                  <c:v>8520.0259999999998</c:v>
                </c:pt>
                <c:pt idx="588">
                  <c:v>7371.7719999999999</c:v>
                </c:pt>
                <c:pt idx="589">
                  <c:v>20177.671129999999</c:v>
                </c:pt>
                <c:pt idx="590">
                  <c:v>14988.432000000001</c:v>
                </c:pt>
                <c:pt idx="591">
                  <c:v>8968.33</c:v>
                </c:pt>
                <c:pt idx="592">
                  <c:v>8027.9679999999998</c:v>
                </c:pt>
                <c:pt idx="593">
                  <c:v>8825.0859999999993</c:v>
                </c:pt>
                <c:pt idx="594">
                  <c:v>11538.421</c:v>
                </c:pt>
                <c:pt idx="595">
                  <c:v>7441.5010000000002</c:v>
                </c:pt>
                <c:pt idx="596">
                  <c:v>6571.5439999999999</c:v>
                </c:pt>
                <c:pt idx="597">
                  <c:v>5375.0379999999996</c:v>
                </c:pt>
                <c:pt idx="598">
                  <c:v>11737.848840000001</c:v>
                </c:pt>
                <c:pt idx="599">
                  <c:v>11150.78</c:v>
                </c:pt>
                <c:pt idx="600">
                  <c:v>6311.9520000000002</c:v>
                </c:pt>
                <c:pt idx="601">
                  <c:v>7160.0940000000001</c:v>
                </c:pt>
                <c:pt idx="602">
                  <c:v>10118.424000000001</c:v>
                </c:pt>
                <c:pt idx="603">
                  <c:v>3987.9259999999999</c:v>
                </c:pt>
                <c:pt idx="604">
                  <c:v>3693.4279999999999</c:v>
                </c:pt>
                <c:pt idx="605">
                  <c:v>9630.3970000000008</c:v>
                </c:pt>
                <c:pt idx="606">
                  <c:v>4670.6400000000003</c:v>
                </c:pt>
                <c:pt idx="607">
                  <c:v>4934.7049999999999</c:v>
                </c:pt>
                <c:pt idx="608">
                  <c:v>36910.608030000003</c:v>
                </c:pt>
                <c:pt idx="609">
                  <c:v>10806.839</c:v>
                </c:pt>
                <c:pt idx="610">
                  <c:v>6406.4107000000004</c:v>
                </c:pt>
                <c:pt idx="611">
                  <c:v>12268.632250000001</c:v>
                </c:pt>
                <c:pt idx="612">
                  <c:v>4949.7587000000003</c:v>
                </c:pt>
                <c:pt idx="613">
                  <c:v>6313.759</c:v>
                </c:pt>
                <c:pt idx="614">
                  <c:v>3393.35635</c:v>
                </c:pt>
                <c:pt idx="615">
                  <c:v>3579.8287</c:v>
                </c:pt>
                <c:pt idx="616">
                  <c:v>13607.36875</c:v>
                </c:pt>
                <c:pt idx="617">
                  <c:v>5989.5236500000001</c:v>
                </c:pt>
                <c:pt idx="618">
                  <c:v>5729.0052999999998</c:v>
                </c:pt>
                <c:pt idx="619">
                  <c:v>3877.3042500000001</c:v>
                </c:pt>
                <c:pt idx="620">
                  <c:v>18157.876</c:v>
                </c:pt>
                <c:pt idx="621">
                  <c:v>6455.86265</c:v>
                </c:pt>
                <c:pt idx="622">
                  <c:v>4922.9159</c:v>
                </c:pt>
                <c:pt idx="623">
                  <c:v>8516.8289999999997</c:v>
                </c:pt>
                <c:pt idx="624">
                  <c:v>3537.703</c:v>
                </c:pt>
                <c:pt idx="625">
                  <c:v>9225.2564000000002</c:v>
                </c:pt>
                <c:pt idx="626">
                  <c:v>4463.2051000000001</c:v>
                </c:pt>
                <c:pt idx="627">
                  <c:v>7265.7025000000003</c:v>
                </c:pt>
                <c:pt idx="628">
                  <c:v>9715.8410000000003</c:v>
                </c:pt>
                <c:pt idx="629">
                  <c:v>12928.7911</c:v>
                </c:pt>
                <c:pt idx="630">
                  <c:v>9432.9253000000008</c:v>
                </c:pt>
                <c:pt idx="631">
                  <c:v>12265.5069</c:v>
                </c:pt>
                <c:pt idx="632">
                  <c:v>4349.4620000000004</c:v>
                </c:pt>
                <c:pt idx="633">
                  <c:v>19442.353500000001</c:v>
                </c:pt>
                <c:pt idx="634">
                  <c:v>7749.1563999999998</c:v>
                </c:pt>
                <c:pt idx="635">
                  <c:v>19144.576519999999</c:v>
                </c:pt>
                <c:pt idx="636">
                  <c:v>4889.9994999999999</c:v>
                </c:pt>
                <c:pt idx="637">
                  <c:v>10043.249</c:v>
                </c:pt>
                <c:pt idx="638">
                  <c:v>8116.2688500000004</c:v>
                </c:pt>
                <c:pt idx="639">
                  <c:v>5846.9175999999998</c:v>
                </c:pt>
                <c:pt idx="640">
                  <c:v>30284.642940000002</c:v>
                </c:pt>
                <c:pt idx="641">
                  <c:v>11396.9002</c:v>
                </c:pt>
                <c:pt idx="642">
                  <c:v>4686.3887000000004</c:v>
                </c:pt>
                <c:pt idx="643">
                  <c:v>11881.9696</c:v>
                </c:pt>
                <c:pt idx="644">
                  <c:v>15230.324049999999</c:v>
                </c:pt>
                <c:pt idx="645">
                  <c:v>12643.3778</c:v>
                </c:pt>
                <c:pt idx="646">
                  <c:v>8413.4630500000003</c:v>
                </c:pt>
                <c:pt idx="647">
                  <c:v>24059.680189999999</c:v>
                </c:pt>
                <c:pt idx="648">
                  <c:v>12925.886</c:v>
                </c:pt>
                <c:pt idx="649">
                  <c:v>3056.3881000000001</c:v>
                </c:pt>
                <c:pt idx="650">
                  <c:v>11187.6567</c:v>
                </c:pt>
                <c:pt idx="651">
                  <c:v>2801.2588000000001</c:v>
                </c:pt>
                <c:pt idx="652">
                  <c:v>7256.7231000000002</c:v>
                </c:pt>
                <c:pt idx="653">
                  <c:v>13224.057049999999</c:v>
                </c:pt>
                <c:pt idx="654">
                  <c:v>6356.2707</c:v>
                </c:pt>
                <c:pt idx="655">
                  <c:v>2566.4706999999999</c:v>
                </c:pt>
                <c:pt idx="656">
                  <c:v>33471.971890000001</c:v>
                </c:pt>
                <c:pt idx="657">
                  <c:v>4435.0941999999995</c:v>
                </c:pt>
                <c:pt idx="658">
                  <c:v>18806.145469999999</c:v>
                </c:pt>
                <c:pt idx="659">
                  <c:v>9800.8881999999994</c:v>
                </c:pt>
                <c:pt idx="660">
                  <c:v>8527.5319999999992</c:v>
                </c:pt>
                <c:pt idx="661">
                  <c:v>4058.71245</c:v>
                </c:pt>
                <c:pt idx="662">
                  <c:v>11244.376899999999</c:v>
                </c:pt>
                <c:pt idx="663">
                  <c:v>7729.6457499999997</c:v>
                </c:pt>
                <c:pt idx="664">
                  <c:v>29186.482360000002</c:v>
                </c:pt>
                <c:pt idx="665">
                  <c:v>8310.8391499999998</c:v>
                </c:pt>
                <c:pt idx="666">
                  <c:v>10848.1343</c:v>
                </c:pt>
                <c:pt idx="667">
                  <c:v>5031.26955</c:v>
                </c:pt>
                <c:pt idx="668">
                  <c:v>3925.7582000000002</c:v>
                </c:pt>
                <c:pt idx="669">
                  <c:v>9095.0682500000003</c:v>
                </c:pt>
                <c:pt idx="670">
                  <c:v>7261.741</c:v>
                </c:pt>
                <c:pt idx="671">
                  <c:v>7209.4917999999998</c:v>
                </c:pt>
                <c:pt idx="672">
                  <c:v>4266.1657999999998</c:v>
                </c:pt>
                <c:pt idx="673">
                  <c:v>5584.3056999999999</c:v>
                </c:pt>
                <c:pt idx="674">
                  <c:v>8219.2039000000004</c:v>
                </c:pt>
                <c:pt idx="675">
                  <c:v>14119.62</c:v>
                </c:pt>
                <c:pt idx="676">
                  <c:v>12269.68865</c:v>
                </c:pt>
                <c:pt idx="677">
                  <c:v>4564.1914500000003</c:v>
                </c:pt>
                <c:pt idx="678">
                  <c:v>25333.332839999999</c:v>
                </c:pt>
                <c:pt idx="679">
                  <c:v>4673.3922000000002</c:v>
                </c:pt>
                <c:pt idx="680">
                  <c:v>32108.662820000001</c:v>
                </c:pt>
                <c:pt idx="681">
                  <c:v>2304.0021999999999</c:v>
                </c:pt>
                <c:pt idx="682">
                  <c:v>26467.09737</c:v>
                </c:pt>
                <c:pt idx="683">
                  <c:v>7144.86265</c:v>
                </c:pt>
                <c:pt idx="684">
                  <c:v>4433.3877000000002</c:v>
                </c:pt>
                <c:pt idx="685">
                  <c:v>26018.950519999999</c:v>
                </c:pt>
                <c:pt idx="686">
                  <c:v>8978.1851000000006</c:v>
                </c:pt>
                <c:pt idx="687">
                  <c:v>12096.6512</c:v>
                </c:pt>
                <c:pt idx="688">
                  <c:v>15019.760050000001</c:v>
                </c:pt>
                <c:pt idx="689">
                  <c:v>10493.9458</c:v>
                </c:pt>
                <c:pt idx="690">
                  <c:v>5836.5204000000003</c:v>
                </c:pt>
                <c:pt idx="691">
                  <c:v>6338.0756000000001</c:v>
                </c:pt>
                <c:pt idx="692">
                  <c:v>6457.8433999999997</c:v>
                </c:pt>
                <c:pt idx="693">
                  <c:v>5327.4002499999997</c:v>
                </c:pt>
                <c:pt idx="694">
                  <c:v>8733.2292500000003</c:v>
                </c:pt>
                <c:pt idx="695">
                  <c:v>23563.016179999999</c:v>
                </c:pt>
                <c:pt idx="696">
                  <c:v>4058.1161000000002</c:v>
                </c:pt>
                <c:pt idx="697">
                  <c:v>7162.0122000000001</c:v>
                </c:pt>
                <c:pt idx="698">
                  <c:v>8515.7587000000003</c:v>
                </c:pt>
                <c:pt idx="699">
                  <c:v>10370.912549999999</c:v>
                </c:pt>
                <c:pt idx="700">
                  <c:v>4189.1130999999996</c:v>
                </c:pt>
                <c:pt idx="701">
                  <c:v>7201.7008500000002</c:v>
                </c:pt>
                <c:pt idx="702">
                  <c:v>38711</c:v>
                </c:pt>
                <c:pt idx="703">
                  <c:v>34303.167200000004</c:v>
                </c:pt>
                <c:pt idx="704">
                  <c:v>47291.055</c:v>
                </c:pt>
                <c:pt idx="705">
                  <c:v>18972.494999999999</c:v>
                </c:pt>
                <c:pt idx="706">
                  <c:v>38511.628299999997</c:v>
                </c:pt>
                <c:pt idx="707">
                  <c:v>47305.305</c:v>
                </c:pt>
                <c:pt idx="708">
                  <c:v>44260.749900000003</c:v>
                </c:pt>
                <c:pt idx="709">
                  <c:v>42856.838000000003</c:v>
                </c:pt>
                <c:pt idx="710">
                  <c:v>42112.2356</c:v>
                </c:pt>
                <c:pt idx="711">
                  <c:v>42760.502200000003</c:v>
                </c:pt>
                <c:pt idx="712">
                  <c:v>36085.218999999997</c:v>
                </c:pt>
                <c:pt idx="713">
                  <c:v>23807.240600000001</c:v>
                </c:pt>
                <c:pt idx="714">
                  <c:v>39241.442000000003</c:v>
                </c:pt>
                <c:pt idx="715">
                  <c:v>23306.546999999999</c:v>
                </c:pt>
                <c:pt idx="716">
                  <c:v>24667.419000000002</c:v>
                </c:pt>
                <c:pt idx="717">
                  <c:v>42560.430399999997</c:v>
                </c:pt>
                <c:pt idx="718">
                  <c:v>40003.332249999999</c:v>
                </c:pt>
                <c:pt idx="719">
                  <c:v>40103.89</c:v>
                </c:pt>
                <c:pt idx="720">
                  <c:v>44585.455869999998</c:v>
                </c:pt>
                <c:pt idx="721">
                  <c:v>43813.866099999999</c:v>
                </c:pt>
                <c:pt idx="722">
                  <c:v>44202.653599999998</c:v>
                </c:pt>
                <c:pt idx="723">
                  <c:v>47462.894</c:v>
                </c:pt>
                <c:pt idx="724">
                  <c:v>38998.546000000002</c:v>
                </c:pt>
                <c:pt idx="725">
                  <c:v>36124.573700000001</c:v>
                </c:pt>
                <c:pt idx="726">
                  <c:v>22478.6</c:v>
                </c:pt>
                <c:pt idx="727">
                  <c:v>38415.474000000002</c:v>
                </c:pt>
                <c:pt idx="728">
                  <c:v>49577.662400000001</c:v>
                </c:pt>
                <c:pt idx="729">
                  <c:v>24535.698550000001</c:v>
                </c:pt>
                <c:pt idx="730">
                  <c:v>38344.565999999999</c:v>
                </c:pt>
                <c:pt idx="731">
                  <c:v>36397.576000000001</c:v>
                </c:pt>
                <c:pt idx="732">
                  <c:v>30184.936699999998</c:v>
                </c:pt>
                <c:pt idx="733">
                  <c:v>20745.989099999999</c:v>
                </c:pt>
                <c:pt idx="734">
                  <c:v>40720.551050000002</c:v>
                </c:pt>
                <c:pt idx="735">
                  <c:v>43753.337050000002</c:v>
                </c:pt>
                <c:pt idx="736">
                  <c:v>46151.124499999998</c:v>
                </c:pt>
                <c:pt idx="737">
                  <c:v>38746.355100000001</c:v>
                </c:pt>
                <c:pt idx="738">
                  <c:v>42124.515299999999</c:v>
                </c:pt>
                <c:pt idx="739">
                  <c:v>25382.296999999999</c:v>
                </c:pt>
                <c:pt idx="740">
                  <c:v>39983.425949999997</c:v>
                </c:pt>
                <c:pt idx="741">
                  <c:v>32787.458590000002</c:v>
                </c:pt>
                <c:pt idx="742">
                  <c:v>46130.5265</c:v>
                </c:pt>
                <c:pt idx="743">
                  <c:v>40932.429499999998</c:v>
                </c:pt>
                <c:pt idx="744">
                  <c:v>39597.407200000001</c:v>
                </c:pt>
                <c:pt idx="745">
                  <c:v>46255.112500000003</c:v>
                </c:pt>
                <c:pt idx="746">
                  <c:v>19933.457999999999</c:v>
                </c:pt>
                <c:pt idx="747">
                  <c:v>19199.944</c:v>
                </c:pt>
                <c:pt idx="748">
                  <c:v>24915.220850000002</c:v>
                </c:pt>
                <c:pt idx="749">
                  <c:v>35595.589800000002</c:v>
                </c:pt>
                <c:pt idx="750">
                  <c:v>25309.489000000001</c:v>
                </c:pt>
                <c:pt idx="751">
                  <c:v>41949.244100000004</c:v>
                </c:pt>
                <c:pt idx="752">
                  <c:v>24180.933499999999</c:v>
                </c:pt>
                <c:pt idx="753">
                  <c:v>46661.4424</c:v>
                </c:pt>
                <c:pt idx="754">
                  <c:v>40941.285400000001</c:v>
                </c:pt>
                <c:pt idx="755">
                  <c:v>37465.34375</c:v>
                </c:pt>
                <c:pt idx="756">
                  <c:v>18223.4512</c:v>
                </c:pt>
                <c:pt idx="757">
                  <c:v>46718.163249999998</c:v>
                </c:pt>
                <c:pt idx="758">
                  <c:v>4449.4620000000004</c:v>
                </c:pt>
                <c:pt idx="759">
                  <c:v>14001.1338</c:v>
                </c:pt>
                <c:pt idx="760">
                  <c:v>27322.73386</c:v>
                </c:pt>
                <c:pt idx="761">
                  <c:v>5138.2566999999999</c:v>
                </c:pt>
                <c:pt idx="762">
                  <c:v>19749.383379999999</c:v>
                </c:pt>
                <c:pt idx="763">
                  <c:v>14001.286700000001</c:v>
                </c:pt>
                <c:pt idx="764">
                  <c:v>8944.1151000000009</c:v>
                </c:pt>
                <c:pt idx="765">
                  <c:v>7682.67</c:v>
                </c:pt>
                <c:pt idx="766">
                  <c:v>10381.4787</c:v>
                </c:pt>
                <c:pt idx="767">
                  <c:v>16085.127500000001</c:v>
                </c:pt>
                <c:pt idx="768">
                  <c:v>6435.6237000000001</c:v>
                </c:pt>
                <c:pt idx="769">
                  <c:v>12485.8009</c:v>
                </c:pt>
                <c:pt idx="770">
                  <c:v>10560.4917</c:v>
                </c:pt>
                <c:pt idx="771">
                  <c:v>5934.3797999999997</c:v>
                </c:pt>
                <c:pt idx="772">
                  <c:v>10702.642400000001</c:v>
                </c:pt>
                <c:pt idx="773">
                  <c:v>7281.5056000000004</c:v>
                </c:pt>
                <c:pt idx="774">
                  <c:v>15612.19335</c:v>
                </c:pt>
                <c:pt idx="775">
                  <c:v>8059.6791000000003</c:v>
                </c:pt>
                <c:pt idx="776">
                  <c:v>8606.2173999999995</c:v>
                </c:pt>
                <c:pt idx="777">
                  <c:v>11741.726000000001</c:v>
                </c:pt>
                <c:pt idx="778">
                  <c:v>12105.32</c:v>
                </c:pt>
                <c:pt idx="779">
                  <c:v>11488.31695</c:v>
                </c:pt>
                <c:pt idx="780">
                  <c:v>10115.00885</c:v>
                </c:pt>
                <c:pt idx="781">
                  <c:v>6334.3435499999996</c:v>
                </c:pt>
                <c:pt idx="782">
                  <c:v>6128.79745</c:v>
                </c:pt>
                <c:pt idx="783">
                  <c:v>5325.6509999999998</c:v>
                </c:pt>
                <c:pt idx="784">
                  <c:v>5253.5240000000003</c:v>
                </c:pt>
                <c:pt idx="785">
                  <c:v>13047.332350000001</c:v>
                </c:pt>
                <c:pt idx="786">
                  <c:v>3906.127</c:v>
                </c:pt>
                <c:pt idx="787">
                  <c:v>6746.7425000000003</c:v>
                </c:pt>
                <c:pt idx="788">
                  <c:v>13430.264999999999</c:v>
                </c:pt>
                <c:pt idx="789">
                  <c:v>3481.8679999999999</c:v>
                </c:pt>
                <c:pt idx="790">
                  <c:v>16455.707849999999</c:v>
                </c:pt>
                <c:pt idx="791">
                  <c:v>4618.0798999999997</c:v>
                </c:pt>
                <c:pt idx="792">
                  <c:v>8522.0030000000006</c:v>
                </c:pt>
                <c:pt idx="793">
                  <c:v>10269.459999999999</c:v>
                </c:pt>
                <c:pt idx="794">
                  <c:v>18804.752400000001</c:v>
                </c:pt>
                <c:pt idx="795">
                  <c:v>5926.8459999999995</c:v>
                </c:pt>
                <c:pt idx="796">
                  <c:v>15555.188749999999</c:v>
                </c:pt>
                <c:pt idx="797">
                  <c:v>6796.8632500000003</c:v>
                </c:pt>
                <c:pt idx="798">
                  <c:v>6196.4480000000003</c:v>
                </c:pt>
                <c:pt idx="799">
                  <c:v>6748.5911999999998</c:v>
                </c:pt>
                <c:pt idx="800">
                  <c:v>4466.6214</c:v>
                </c:pt>
                <c:pt idx="801">
                  <c:v>10141.136200000001</c:v>
                </c:pt>
                <c:pt idx="802">
                  <c:v>10264.4421</c:v>
                </c:pt>
                <c:pt idx="803">
                  <c:v>4234.9269999999997</c:v>
                </c:pt>
                <c:pt idx="804">
                  <c:v>6360.9935999999998</c:v>
                </c:pt>
                <c:pt idx="805">
                  <c:v>3597.596</c:v>
                </c:pt>
                <c:pt idx="806">
                  <c:v>3443.0639999999999</c:v>
                </c:pt>
                <c:pt idx="807">
                  <c:v>4661.2863500000003</c:v>
                </c:pt>
                <c:pt idx="808">
                  <c:v>4846.9201499999999</c:v>
                </c:pt>
                <c:pt idx="809">
                  <c:v>14382.709049999999</c:v>
                </c:pt>
                <c:pt idx="810">
                  <c:v>9704.6680500000002</c:v>
                </c:pt>
                <c:pt idx="811">
                  <c:v>6551.7501000000002</c:v>
                </c:pt>
                <c:pt idx="812">
                  <c:v>6548.1950500000003</c:v>
                </c:pt>
                <c:pt idx="813">
                  <c:v>3591.48</c:v>
                </c:pt>
                <c:pt idx="814">
                  <c:v>11253.421</c:v>
                </c:pt>
                <c:pt idx="815">
                  <c:v>5312.1698500000002</c:v>
                </c:pt>
                <c:pt idx="816">
                  <c:v>11085.586799999999</c:v>
                </c:pt>
                <c:pt idx="817">
                  <c:v>7954.5169999999998</c:v>
                </c:pt>
                <c:pt idx="818">
                  <c:v>11289.10925</c:v>
                </c:pt>
                <c:pt idx="819">
                  <c:v>18838.703659999999</c:v>
                </c:pt>
                <c:pt idx="820">
                  <c:v>9101.7980000000007</c:v>
                </c:pt>
                <c:pt idx="821">
                  <c:v>30063.580549999999</c:v>
                </c:pt>
                <c:pt idx="822">
                  <c:v>8615.2999999999993</c:v>
                </c:pt>
                <c:pt idx="823">
                  <c:v>9301.8935500000007</c:v>
                </c:pt>
                <c:pt idx="824">
                  <c:v>5425.0233500000004</c:v>
                </c:pt>
                <c:pt idx="825">
                  <c:v>11411.684999999999</c:v>
                </c:pt>
                <c:pt idx="826">
                  <c:v>6799.4579999999996</c:v>
                </c:pt>
                <c:pt idx="827">
                  <c:v>10407.085849999999</c:v>
                </c:pt>
                <c:pt idx="828">
                  <c:v>8162.7162500000004</c:v>
                </c:pt>
                <c:pt idx="829">
                  <c:v>24671.663339999999</c:v>
                </c:pt>
                <c:pt idx="830">
                  <c:v>10977.2063</c:v>
                </c:pt>
                <c:pt idx="831">
                  <c:v>17942.106</c:v>
                </c:pt>
                <c:pt idx="832">
                  <c:v>11552.904</c:v>
                </c:pt>
                <c:pt idx="833">
                  <c:v>40182.245999999999</c:v>
                </c:pt>
                <c:pt idx="834">
                  <c:v>12949.1554</c:v>
                </c:pt>
                <c:pt idx="835">
                  <c:v>14394.398150000001</c:v>
                </c:pt>
                <c:pt idx="836">
                  <c:v>17128.426080000001</c:v>
                </c:pt>
                <c:pt idx="837">
                  <c:v>6653.7885999999999</c:v>
                </c:pt>
                <c:pt idx="838">
                  <c:v>4877.9810500000003</c:v>
                </c:pt>
                <c:pt idx="839">
                  <c:v>7243.8136000000004</c:v>
                </c:pt>
                <c:pt idx="840">
                  <c:v>10096.969999999999</c:v>
                </c:pt>
                <c:pt idx="841">
                  <c:v>8596.8277999999991</c:v>
                </c:pt>
                <c:pt idx="842">
                  <c:v>4915.0598499999996</c:v>
                </c:pt>
                <c:pt idx="843">
                  <c:v>36580.282160000002</c:v>
                </c:pt>
                <c:pt idx="844">
                  <c:v>11299.343000000001</c:v>
                </c:pt>
                <c:pt idx="845">
                  <c:v>4561.1885000000002</c:v>
                </c:pt>
                <c:pt idx="846">
                  <c:v>9222.4025999999994</c:v>
                </c:pt>
                <c:pt idx="847">
                  <c:v>11015.1747</c:v>
                </c:pt>
                <c:pt idx="848">
                  <c:v>6059.1729999999998</c:v>
                </c:pt>
                <c:pt idx="849">
                  <c:v>14478.33015</c:v>
                </c:pt>
                <c:pt idx="850">
                  <c:v>21472.478800000001</c:v>
                </c:pt>
                <c:pt idx="851">
                  <c:v>19496.71917</c:v>
                </c:pt>
                <c:pt idx="852">
                  <c:v>1837.2370000000001</c:v>
                </c:pt>
                <c:pt idx="853">
                  <c:v>6272.4772000000003</c:v>
                </c:pt>
                <c:pt idx="854">
                  <c:v>23244.790199999999</c:v>
                </c:pt>
                <c:pt idx="855">
                  <c:v>30166.618170000002</c:v>
                </c:pt>
                <c:pt idx="856">
                  <c:v>17663.144199999999</c:v>
                </c:pt>
                <c:pt idx="857">
                  <c:v>21098.554049999999</c:v>
                </c:pt>
                <c:pt idx="858">
                  <c:v>10942.13205</c:v>
                </c:pt>
                <c:pt idx="859">
                  <c:v>6686.4313000000002</c:v>
                </c:pt>
                <c:pt idx="860">
                  <c:v>27375.904780000001</c:v>
                </c:pt>
                <c:pt idx="861">
                  <c:v>5125.2156999999997</c:v>
                </c:pt>
                <c:pt idx="862">
                  <c:v>4827.9049500000001</c:v>
                </c:pt>
                <c:pt idx="863">
                  <c:v>4005.4225000000001</c:v>
                </c:pt>
                <c:pt idx="864">
                  <c:v>6710.1918999999998</c:v>
                </c:pt>
                <c:pt idx="865">
                  <c:v>19444.265800000001</c:v>
                </c:pt>
                <c:pt idx="866">
                  <c:v>1832.0940000000001</c:v>
                </c:pt>
                <c:pt idx="867">
                  <c:v>11520.099850000001</c:v>
                </c:pt>
                <c:pt idx="868">
                  <c:v>24869.836800000001</c:v>
                </c:pt>
                <c:pt idx="869">
                  <c:v>17179.522000000001</c:v>
                </c:pt>
                <c:pt idx="870">
                  <c:v>2803.69785</c:v>
                </c:pt>
                <c:pt idx="871">
                  <c:v>9855.1314000000002</c:v>
                </c:pt>
                <c:pt idx="872">
                  <c:v>24873.384900000001</c:v>
                </c:pt>
                <c:pt idx="873">
                  <c:v>3561.8888999999999</c:v>
                </c:pt>
                <c:pt idx="874">
                  <c:v>21659.930100000001</c:v>
                </c:pt>
                <c:pt idx="875">
                  <c:v>8302.5356499999998</c:v>
                </c:pt>
                <c:pt idx="876">
                  <c:v>8539.6710000000003</c:v>
                </c:pt>
                <c:pt idx="877">
                  <c:v>6652.5288</c:v>
                </c:pt>
                <c:pt idx="878">
                  <c:v>19594.809649999999</c:v>
                </c:pt>
                <c:pt idx="879">
                  <c:v>5080.0959999999995</c:v>
                </c:pt>
                <c:pt idx="880">
                  <c:v>9788.8659000000007</c:v>
                </c:pt>
                <c:pt idx="881">
                  <c:v>4032.2406999999998</c:v>
                </c:pt>
                <c:pt idx="882">
                  <c:v>23288.928400000001</c:v>
                </c:pt>
                <c:pt idx="883">
                  <c:v>2201.0971</c:v>
                </c:pt>
                <c:pt idx="884">
                  <c:v>12475.3513</c:v>
                </c:pt>
                <c:pt idx="885">
                  <c:v>4931.6469999999999</c:v>
                </c:pt>
                <c:pt idx="886">
                  <c:v>8211.1002000000008</c:v>
                </c:pt>
                <c:pt idx="887">
                  <c:v>22218.1149</c:v>
                </c:pt>
                <c:pt idx="888">
                  <c:v>3847.674</c:v>
                </c:pt>
                <c:pt idx="889">
                  <c:v>9193.8384999999998</c:v>
                </c:pt>
                <c:pt idx="890">
                  <c:v>17626.239509999999</c:v>
                </c:pt>
                <c:pt idx="891">
                  <c:v>3861.2096499999998</c:v>
                </c:pt>
                <c:pt idx="892">
                  <c:v>8428.0692999999992</c:v>
                </c:pt>
                <c:pt idx="893">
                  <c:v>15359.104499999999</c:v>
                </c:pt>
                <c:pt idx="894">
                  <c:v>6753.0379999999996</c:v>
                </c:pt>
                <c:pt idx="895">
                  <c:v>9182.17</c:v>
                </c:pt>
                <c:pt idx="896">
                  <c:v>7173.35995</c:v>
                </c:pt>
                <c:pt idx="897">
                  <c:v>2709.1118999999999</c:v>
                </c:pt>
                <c:pt idx="898">
                  <c:v>8252.2842999999993</c:v>
                </c:pt>
                <c:pt idx="899">
                  <c:v>22192.437109999999</c:v>
                </c:pt>
                <c:pt idx="900">
                  <c:v>10156.7832</c:v>
                </c:pt>
                <c:pt idx="901">
                  <c:v>4766.0219999999999</c:v>
                </c:pt>
                <c:pt idx="902">
                  <c:v>26236.579969999999</c:v>
                </c:pt>
                <c:pt idx="903">
                  <c:v>10107.220600000001</c:v>
                </c:pt>
                <c:pt idx="904">
                  <c:v>9566.9909000000007</c:v>
                </c:pt>
                <c:pt idx="905">
                  <c:v>13112.604799999999</c:v>
                </c:pt>
                <c:pt idx="906">
                  <c:v>16657.71745</c:v>
                </c:pt>
                <c:pt idx="907">
                  <c:v>19361.998800000001</c:v>
                </c:pt>
                <c:pt idx="908">
                  <c:v>10065.413</c:v>
                </c:pt>
                <c:pt idx="909">
                  <c:v>8604.4836500000001</c:v>
                </c:pt>
                <c:pt idx="910">
                  <c:v>7985.8149999999996</c:v>
                </c:pt>
                <c:pt idx="911">
                  <c:v>6933.2422500000002</c:v>
                </c:pt>
                <c:pt idx="912">
                  <c:v>18259.216</c:v>
                </c:pt>
                <c:pt idx="913">
                  <c:v>5209.5788499999999</c:v>
                </c:pt>
                <c:pt idx="914">
                  <c:v>2103.08</c:v>
                </c:pt>
                <c:pt idx="915">
                  <c:v>11013.7119</c:v>
                </c:pt>
                <c:pt idx="916">
                  <c:v>4428.8878500000001</c:v>
                </c:pt>
                <c:pt idx="917">
                  <c:v>4719.7365499999996</c:v>
                </c:pt>
                <c:pt idx="918">
                  <c:v>11729.6795</c:v>
                </c:pt>
                <c:pt idx="919">
                  <c:v>24106.912550000001</c:v>
                </c:pt>
                <c:pt idx="920">
                  <c:v>4391.652</c:v>
                </c:pt>
                <c:pt idx="921">
                  <c:v>19798.054550000001</c:v>
                </c:pt>
                <c:pt idx="922">
                  <c:v>2913.569</c:v>
                </c:pt>
                <c:pt idx="923">
                  <c:v>12032.325999999999</c:v>
                </c:pt>
                <c:pt idx="924">
                  <c:v>8965.7957499999993</c:v>
                </c:pt>
                <c:pt idx="925">
                  <c:v>23967.38305</c:v>
                </c:pt>
                <c:pt idx="926">
                  <c:v>7986.4752500000004</c:v>
                </c:pt>
                <c:pt idx="927">
                  <c:v>17361.766100000001</c:v>
                </c:pt>
                <c:pt idx="928">
                  <c:v>8627.5411000000004</c:v>
                </c:pt>
                <c:pt idx="929">
                  <c:v>23241.47453</c:v>
                </c:pt>
                <c:pt idx="930">
                  <c:v>18767.737700000001</c:v>
                </c:pt>
                <c:pt idx="931">
                  <c:v>1711.0268000000001</c:v>
                </c:pt>
                <c:pt idx="932">
                  <c:v>21677.283449999999</c:v>
                </c:pt>
                <c:pt idx="933">
                  <c:v>3594.17085</c:v>
                </c:pt>
                <c:pt idx="934">
                  <c:v>14349.8544</c:v>
                </c:pt>
                <c:pt idx="935">
                  <c:v>5855.9025000000001</c:v>
                </c:pt>
                <c:pt idx="936">
                  <c:v>8605.3615000000009</c:v>
                </c:pt>
                <c:pt idx="937">
                  <c:v>5693.4305000000004</c:v>
                </c:pt>
                <c:pt idx="938">
                  <c:v>8582.3022999999994</c:v>
                </c:pt>
                <c:pt idx="939">
                  <c:v>7228.2156500000001</c:v>
                </c:pt>
                <c:pt idx="940">
                  <c:v>14426.073850000001</c:v>
                </c:pt>
                <c:pt idx="941">
                  <c:v>4529.4769999999999</c:v>
                </c:pt>
                <c:pt idx="942">
                  <c:v>8603.8233999999993</c:v>
                </c:pt>
                <c:pt idx="943">
                  <c:v>13725.47184</c:v>
                </c:pt>
                <c:pt idx="944">
                  <c:v>6198.7518</c:v>
                </c:pt>
                <c:pt idx="945">
                  <c:v>6858.4795999999997</c:v>
                </c:pt>
                <c:pt idx="946">
                  <c:v>4296.2712000000001</c:v>
                </c:pt>
                <c:pt idx="947">
                  <c:v>1964.78</c:v>
                </c:pt>
                <c:pt idx="948">
                  <c:v>21259.377949999998</c:v>
                </c:pt>
                <c:pt idx="949">
                  <c:v>18765.87545</c:v>
                </c:pt>
                <c:pt idx="950">
                  <c:v>22395.74424</c:v>
                </c:pt>
                <c:pt idx="951">
                  <c:v>12629.896699999999</c:v>
                </c:pt>
                <c:pt idx="952">
                  <c:v>16577.779500000001</c:v>
                </c:pt>
                <c:pt idx="953">
                  <c:v>21223.675800000001</c:v>
                </c:pt>
                <c:pt idx="954">
                  <c:v>2483.7359999999999</c:v>
                </c:pt>
                <c:pt idx="955">
                  <c:v>25081.76784</c:v>
                </c:pt>
                <c:pt idx="956">
                  <c:v>19515.5416</c:v>
                </c:pt>
                <c:pt idx="957">
                  <c:v>1607.5101</c:v>
                </c:pt>
                <c:pt idx="958">
                  <c:v>4185.0978999999998</c:v>
                </c:pt>
                <c:pt idx="959">
                  <c:v>27037.914100000002</c:v>
                </c:pt>
                <c:pt idx="960">
                  <c:v>11833.782300000001</c:v>
                </c:pt>
                <c:pt idx="961">
                  <c:v>21195.817999999999</c:v>
                </c:pt>
                <c:pt idx="962">
                  <c:v>5966.8873999999996</c:v>
                </c:pt>
                <c:pt idx="963">
                  <c:v>1121.8739</c:v>
                </c:pt>
                <c:pt idx="964">
                  <c:v>27117.993780000001</c:v>
                </c:pt>
                <c:pt idx="965">
                  <c:v>26125.674770000001</c:v>
                </c:pt>
                <c:pt idx="966">
                  <c:v>26926.5144</c:v>
                </c:pt>
                <c:pt idx="967">
                  <c:v>1515.3449000000001</c:v>
                </c:pt>
                <c:pt idx="968">
                  <c:v>21984.47061</c:v>
                </c:pt>
                <c:pt idx="969">
                  <c:v>2395.17155</c:v>
                </c:pt>
                <c:pt idx="970">
                  <c:v>14451.835150000001</c:v>
                </c:pt>
                <c:pt idx="971">
                  <c:v>2302.3000000000002</c:v>
                </c:pt>
                <c:pt idx="972">
                  <c:v>22412.648499999999</c:v>
                </c:pt>
                <c:pt idx="973">
                  <c:v>15820.699000000001</c:v>
                </c:pt>
                <c:pt idx="974">
                  <c:v>1705.6244999999999</c:v>
                </c:pt>
                <c:pt idx="975">
                  <c:v>13616.3586</c:v>
                </c:pt>
                <c:pt idx="976">
                  <c:v>19964.746299999999</c:v>
                </c:pt>
                <c:pt idx="977">
                  <c:v>13012.20865</c:v>
                </c:pt>
                <c:pt idx="978">
                  <c:v>7147.1049999999996</c:v>
                </c:pt>
                <c:pt idx="979">
                  <c:v>2150.4690000000001</c:v>
                </c:pt>
                <c:pt idx="980">
                  <c:v>1704.5681</c:v>
                </c:pt>
                <c:pt idx="981">
                  <c:v>11830.6072</c:v>
                </c:pt>
                <c:pt idx="982">
                  <c:v>13844.505999999999</c:v>
                </c:pt>
                <c:pt idx="983">
                  <c:v>13415.0381</c:v>
                </c:pt>
                <c:pt idx="984">
                  <c:v>12029.286700000001</c:v>
                </c:pt>
                <c:pt idx="985">
                  <c:v>7526.7064499999997</c:v>
                </c:pt>
                <c:pt idx="986">
                  <c:v>9264.7970000000005</c:v>
                </c:pt>
                <c:pt idx="987">
                  <c:v>3260.1990000000001</c:v>
                </c:pt>
                <c:pt idx="988">
                  <c:v>1969.614</c:v>
                </c:pt>
                <c:pt idx="989">
                  <c:v>9361.3268000000007</c:v>
                </c:pt>
                <c:pt idx="990">
                  <c:v>12957.118</c:v>
                </c:pt>
                <c:pt idx="991">
                  <c:v>3206.4913499999998</c:v>
                </c:pt>
                <c:pt idx="992">
                  <c:v>1242.816</c:v>
                </c:pt>
                <c:pt idx="993">
                  <c:v>25678.778450000002</c:v>
                </c:pt>
                <c:pt idx="994">
                  <c:v>7222.7862500000001</c:v>
                </c:pt>
                <c:pt idx="995">
                  <c:v>1242.26</c:v>
                </c:pt>
                <c:pt idx="996">
                  <c:v>9863.4717999999993</c:v>
                </c:pt>
                <c:pt idx="997">
                  <c:v>2352.9684499999998</c:v>
                </c:pt>
                <c:pt idx="998">
                  <c:v>2457.502</c:v>
                </c:pt>
                <c:pt idx="999">
                  <c:v>1627.2824499999999</c:v>
                </c:pt>
                <c:pt idx="1000">
                  <c:v>2731.9122000000002</c:v>
                </c:pt>
                <c:pt idx="1001">
                  <c:v>2842.7607499999999</c:v>
                </c:pt>
                <c:pt idx="1002">
                  <c:v>12523.604799999999</c:v>
                </c:pt>
                <c:pt idx="1003">
                  <c:v>12323.936</c:v>
                </c:pt>
                <c:pt idx="1004">
                  <c:v>2974.1260000000002</c:v>
                </c:pt>
                <c:pt idx="1005">
                  <c:v>15817.985699999999</c:v>
                </c:pt>
                <c:pt idx="1006">
                  <c:v>5458.0464499999998</c:v>
                </c:pt>
                <c:pt idx="1007">
                  <c:v>13129.603450000001</c:v>
                </c:pt>
                <c:pt idx="1008">
                  <c:v>2585.8506499999999</c:v>
                </c:pt>
                <c:pt idx="1009">
                  <c:v>10422.916649999999</c:v>
                </c:pt>
                <c:pt idx="1010">
                  <c:v>2117.3388500000001</c:v>
                </c:pt>
                <c:pt idx="1011">
                  <c:v>8688.8588500000005</c:v>
                </c:pt>
                <c:pt idx="1012">
                  <c:v>17496.306</c:v>
                </c:pt>
                <c:pt idx="1013">
                  <c:v>6250.4350000000004</c:v>
                </c:pt>
                <c:pt idx="1014">
                  <c:v>1628.4709</c:v>
                </c:pt>
                <c:pt idx="1015">
                  <c:v>4992.3764000000001</c:v>
                </c:pt>
                <c:pt idx="1016">
                  <c:v>2527.8186500000002</c:v>
                </c:pt>
                <c:pt idx="1017">
                  <c:v>4500.33925</c:v>
                </c:pt>
                <c:pt idx="1018">
                  <c:v>14571.890799999999</c:v>
                </c:pt>
                <c:pt idx="1019">
                  <c:v>8269.0439999999999</c:v>
                </c:pt>
                <c:pt idx="1020">
                  <c:v>21595.382290000001</c:v>
                </c:pt>
                <c:pt idx="1021">
                  <c:v>1704.7001499999999</c:v>
                </c:pt>
                <c:pt idx="1022">
                  <c:v>10577.087</c:v>
                </c:pt>
                <c:pt idx="1023">
                  <c:v>2396.0958999999998</c:v>
                </c:pt>
                <c:pt idx="1024">
                  <c:v>1728.8969999999999</c:v>
                </c:pt>
                <c:pt idx="1025">
                  <c:v>3176.2876999999999</c:v>
                </c:pt>
                <c:pt idx="1026">
                  <c:v>4134.0824499999999</c:v>
                </c:pt>
                <c:pt idx="1027">
                  <c:v>1702.4553000000001</c:v>
                </c:pt>
                <c:pt idx="1028">
                  <c:v>20167.336029999999</c:v>
                </c:pt>
                <c:pt idx="1029">
                  <c:v>11345.519</c:v>
                </c:pt>
                <c:pt idx="1030">
                  <c:v>14449.8544</c:v>
                </c:pt>
                <c:pt idx="1031">
                  <c:v>10197.772199999999</c:v>
                </c:pt>
                <c:pt idx="1032">
                  <c:v>4544.2348000000002</c:v>
                </c:pt>
                <c:pt idx="1033">
                  <c:v>10959.33</c:v>
                </c:pt>
                <c:pt idx="1034">
                  <c:v>14283.4594</c:v>
                </c:pt>
                <c:pt idx="1035">
                  <c:v>8534.6718000000001</c:v>
                </c:pt>
                <c:pt idx="1036">
                  <c:v>16115.3045</c:v>
                </c:pt>
                <c:pt idx="1037">
                  <c:v>1731.6769999999999</c:v>
                </c:pt>
                <c:pt idx="1038">
                  <c:v>2775.1921499999999</c:v>
                </c:pt>
                <c:pt idx="1039">
                  <c:v>32734.186300000001</c:v>
                </c:pt>
                <c:pt idx="1040">
                  <c:v>1694.7963999999999</c:v>
                </c:pt>
                <c:pt idx="1041">
                  <c:v>9644.2525000000005</c:v>
                </c:pt>
                <c:pt idx="1042">
                  <c:v>1727.7850000000001</c:v>
                </c:pt>
                <c:pt idx="1043">
                  <c:v>12829.455099999999</c:v>
                </c:pt>
                <c:pt idx="1044">
                  <c:v>15006.579449999999</c:v>
                </c:pt>
                <c:pt idx="1045">
                  <c:v>1621.3402000000001</c:v>
                </c:pt>
                <c:pt idx="1046">
                  <c:v>14455.644050000001</c:v>
                </c:pt>
                <c:pt idx="1047">
                  <c:v>2585.2689999999998</c:v>
                </c:pt>
                <c:pt idx="1048">
                  <c:v>2680.9493000000002</c:v>
                </c:pt>
                <c:pt idx="1049">
                  <c:v>6877.9800999999998</c:v>
                </c:pt>
                <c:pt idx="1050">
                  <c:v>9991.0376500000002</c:v>
                </c:pt>
                <c:pt idx="1051">
                  <c:v>5116.5003999999999</c:v>
                </c:pt>
                <c:pt idx="1052">
                  <c:v>6640.5448500000002</c:v>
                </c:pt>
                <c:pt idx="1053">
                  <c:v>3732.6251000000002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20E-4D8C-BA88-8C7F088416A0}"/>
            </c:ext>
          </c:extLst>
        </c:ser>
        <c:ser>
          <c:idx val="1"/>
          <c:order val="1"/>
          <c:tx>
            <c:v>Predicted charges</c:v>
          </c:tx>
          <c:spPr>
            <a:ln w="38100">
              <a:noFill/>
            </a:ln>
          </c:spPr>
          <c:xVal>
            <c:numRef>
              <c:f>Model!$B$2:$B$1055</c:f>
              <c:numCache>
                <c:formatCode>General</c:formatCode>
                <c:ptCount val="1054"/>
                <c:pt idx="0">
                  <c:v>31</c:v>
                </c:pt>
                <c:pt idx="1">
                  <c:v>23</c:v>
                </c:pt>
                <c:pt idx="2">
                  <c:v>56</c:v>
                </c:pt>
                <c:pt idx="3">
                  <c:v>56</c:v>
                </c:pt>
                <c:pt idx="4">
                  <c:v>60</c:v>
                </c:pt>
                <c:pt idx="5">
                  <c:v>18</c:v>
                </c:pt>
                <c:pt idx="6">
                  <c:v>18</c:v>
                </c:pt>
                <c:pt idx="7">
                  <c:v>24</c:v>
                </c:pt>
                <c:pt idx="8">
                  <c:v>18</c:v>
                </c:pt>
                <c:pt idx="9">
                  <c:v>19</c:v>
                </c:pt>
                <c:pt idx="10">
                  <c:v>40</c:v>
                </c:pt>
                <c:pt idx="11">
                  <c:v>21</c:v>
                </c:pt>
                <c:pt idx="12">
                  <c:v>45</c:v>
                </c:pt>
                <c:pt idx="13">
                  <c:v>41</c:v>
                </c:pt>
                <c:pt idx="14">
                  <c:v>18</c:v>
                </c:pt>
                <c:pt idx="15">
                  <c:v>29</c:v>
                </c:pt>
                <c:pt idx="16">
                  <c:v>37</c:v>
                </c:pt>
                <c:pt idx="17">
                  <c:v>58</c:v>
                </c:pt>
                <c:pt idx="18">
                  <c:v>49</c:v>
                </c:pt>
                <c:pt idx="19">
                  <c:v>26</c:v>
                </c:pt>
                <c:pt idx="20">
                  <c:v>20</c:v>
                </c:pt>
                <c:pt idx="21">
                  <c:v>22</c:v>
                </c:pt>
                <c:pt idx="22">
                  <c:v>19</c:v>
                </c:pt>
                <c:pt idx="23">
                  <c:v>22</c:v>
                </c:pt>
                <c:pt idx="24">
                  <c:v>63</c:v>
                </c:pt>
                <c:pt idx="25">
                  <c:v>49</c:v>
                </c:pt>
                <c:pt idx="26">
                  <c:v>18</c:v>
                </c:pt>
                <c:pt idx="27">
                  <c:v>36</c:v>
                </c:pt>
                <c:pt idx="28">
                  <c:v>39</c:v>
                </c:pt>
                <c:pt idx="29">
                  <c:v>64</c:v>
                </c:pt>
                <c:pt idx="30">
                  <c:v>59</c:v>
                </c:pt>
                <c:pt idx="31">
                  <c:v>28</c:v>
                </c:pt>
                <c:pt idx="32">
                  <c:v>58</c:v>
                </c:pt>
                <c:pt idx="33">
                  <c:v>18</c:v>
                </c:pt>
                <c:pt idx="34">
                  <c:v>60</c:v>
                </c:pt>
                <c:pt idx="35">
                  <c:v>24</c:v>
                </c:pt>
                <c:pt idx="36">
                  <c:v>38</c:v>
                </c:pt>
                <c:pt idx="37">
                  <c:v>58</c:v>
                </c:pt>
                <c:pt idx="38">
                  <c:v>28</c:v>
                </c:pt>
                <c:pt idx="39">
                  <c:v>22</c:v>
                </c:pt>
                <c:pt idx="40">
                  <c:v>58</c:v>
                </c:pt>
                <c:pt idx="41">
                  <c:v>50</c:v>
                </c:pt>
                <c:pt idx="42">
                  <c:v>49</c:v>
                </c:pt>
                <c:pt idx="43">
                  <c:v>52</c:v>
                </c:pt>
                <c:pt idx="44">
                  <c:v>54</c:v>
                </c:pt>
                <c:pt idx="45">
                  <c:v>57</c:v>
                </c:pt>
                <c:pt idx="46">
                  <c:v>29</c:v>
                </c:pt>
                <c:pt idx="47">
                  <c:v>56</c:v>
                </c:pt>
                <c:pt idx="48">
                  <c:v>64</c:v>
                </c:pt>
                <c:pt idx="49">
                  <c:v>60</c:v>
                </c:pt>
                <c:pt idx="50">
                  <c:v>24</c:v>
                </c:pt>
                <c:pt idx="51">
                  <c:v>60</c:v>
                </c:pt>
                <c:pt idx="52">
                  <c:v>63</c:v>
                </c:pt>
                <c:pt idx="53">
                  <c:v>30</c:v>
                </c:pt>
                <c:pt idx="54">
                  <c:v>33</c:v>
                </c:pt>
                <c:pt idx="55">
                  <c:v>18</c:v>
                </c:pt>
                <c:pt idx="56">
                  <c:v>46</c:v>
                </c:pt>
                <c:pt idx="57">
                  <c:v>23</c:v>
                </c:pt>
                <c:pt idx="58">
                  <c:v>20</c:v>
                </c:pt>
                <c:pt idx="59">
                  <c:v>55</c:v>
                </c:pt>
                <c:pt idx="60">
                  <c:v>58</c:v>
                </c:pt>
                <c:pt idx="61">
                  <c:v>21</c:v>
                </c:pt>
                <c:pt idx="62">
                  <c:v>52</c:v>
                </c:pt>
                <c:pt idx="63">
                  <c:v>25</c:v>
                </c:pt>
                <c:pt idx="64">
                  <c:v>18</c:v>
                </c:pt>
                <c:pt idx="65">
                  <c:v>19</c:v>
                </c:pt>
                <c:pt idx="66">
                  <c:v>42</c:v>
                </c:pt>
                <c:pt idx="67">
                  <c:v>60</c:v>
                </c:pt>
                <c:pt idx="68">
                  <c:v>22</c:v>
                </c:pt>
                <c:pt idx="69">
                  <c:v>26</c:v>
                </c:pt>
                <c:pt idx="70">
                  <c:v>45</c:v>
                </c:pt>
                <c:pt idx="71">
                  <c:v>40</c:v>
                </c:pt>
                <c:pt idx="72">
                  <c:v>59</c:v>
                </c:pt>
                <c:pt idx="73">
                  <c:v>56</c:v>
                </c:pt>
                <c:pt idx="74">
                  <c:v>56</c:v>
                </c:pt>
                <c:pt idx="75">
                  <c:v>27</c:v>
                </c:pt>
                <c:pt idx="76">
                  <c:v>18</c:v>
                </c:pt>
                <c:pt idx="77">
                  <c:v>19</c:v>
                </c:pt>
                <c:pt idx="78">
                  <c:v>47</c:v>
                </c:pt>
                <c:pt idx="79">
                  <c:v>21</c:v>
                </c:pt>
                <c:pt idx="80">
                  <c:v>18</c:v>
                </c:pt>
                <c:pt idx="81">
                  <c:v>31</c:v>
                </c:pt>
                <c:pt idx="82">
                  <c:v>19</c:v>
                </c:pt>
                <c:pt idx="83">
                  <c:v>61</c:v>
                </c:pt>
                <c:pt idx="84">
                  <c:v>18</c:v>
                </c:pt>
                <c:pt idx="85">
                  <c:v>61</c:v>
                </c:pt>
                <c:pt idx="86">
                  <c:v>20</c:v>
                </c:pt>
                <c:pt idx="87">
                  <c:v>43</c:v>
                </c:pt>
                <c:pt idx="88">
                  <c:v>24</c:v>
                </c:pt>
                <c:pt idx="89">
                  <c:v>57</c:v>
                </c:pt>
                <c:pt idx="90">
                  <c:v>27</c:v>
                </c:pt>
                <c:pt idx="91">
                  <c:v>19</c:v>
                </c:pt>
                <c:pt idx="92">
                  <c:v>50</c:v>
                </c:pt>
                <c:pt idx="93">
                  <c:v>32</c:v>
                </c:pt>
                <c:pt idx="94">
                  <c:v>38</c:v>
                </c:pt>
                <c:pt idx="95">
                  <c:v>18</c:v>
                </c:pt>
                <c:pt idx="96">
                  <c:v>62</c:v>
                </c:pt>
                <c:pt idx="97">
                  <c:v>64</c:v>
                </c:pt>
                <c:pt idx="98">
                  <c:v>63</c:v>
                </c:pt>
                <c:pt idx="99">
                  <c:v>28</c:v>
                </c:pt>
                <c:pt idx="100">
                  <c:v>32</c:v>
                </c:pt>
                <c:pt idx="101">
                  <c:v>25</c:v>
                </c:pt>
                <c:pt idx="102">
                  <c:v>34</c:v>
                </c:pt>
                <c:pt idx="103">
                  <c:v>54</c:v>
                </c:pt>
                <c:pt idx="104">
                  <c:v>27</c:v>
                </c:pt>
                <c:pt idx="105">
                  <c:v>31</c:v>
                </c:pt>
                <c:pt idx="106">
                  <c:v>22</c:v>
                </c:pt>
                <c:pt idx="107">
                  <c:v>61</c:v>
                </c:pt>
                <c:pt idx="108">
                  <c:v>58</c:v>
                </c:pt>
                <c:pt idx="109">
                  <c:v>41</c:v>
                </c:pt>
                <c:pt idx="110">
                  <c:v>18</c:v>
                </c:pt>
                <c:pt idx="111">
                  <c:v>56</c:v>
                </c:pt>
                <c:pt idx="112">
                  <c:v>51</c:v>
                </c:pt>
                <c:pt idx="113">
                  <c:v>27</c:v>
                </c:pt>
                <c:pt idx="114">
                  <c:v>18</c:v>
                </c:pt>
                <c:pt idx="115">
                  <c:v>55</c:v>
                </c:pt>
                <c:pt idx="116">
                  <c:v>24</c:v>
                </c:pt>
                <c:pt idx="117">
                  <c:v>29</c:v>
                </c:pt>
                <c:pt idx="118">
                  <c:v>64</c:v>
                </c:pt>
                <c:pt idx="119">
                  <c:v>61</c:v>
                </c:pt>
                <c:pt idx="120">
                  <c:v>18</c:v>
                </c:pt>
                <c:pt idx="121">
                  <c:v>58</c:v>
                </c:pt>
                <c:pt idx="122">
                  <c:v>48</c:v>
                </c:pt>
                <c:pt idx="123">
                  <c:v>18</c:v>
                </c:pt>
                <c:pt idx="124">
                  <c:v>29</c:v>
                </c:pt>
                <c:pt idx="125">
                  <c:v>36</c:v>
                </c:pt>
                <c:pt idx="126">
                  <c:v>41</c:v>
                </c:pt>
                <c:pt idx="127">
                  <c:v>40</c:v>
                </c:pt>
                <c:pt idx="128">
                  <c:v>21</c:v>
                </c:pt>
                <c:pt idx="129">
                  <c:v>50</c:v>
                </c:pt>
                <c:pt idx="130">
                  <c:v>36</c:v>
                </c:pt>
                <c:pt idx="131">
                  <c:v>60</c:v>
                </c:pt>
                <c:pt idx="132">
                  <c:v>51</c:v>
                </c:pt>
                <c:pt idx="133">
                  <c:v>62</c:v>
                </c:pt>
                <c:pt idx="134">
                  <c:v>19</c:v>
                </c:pt>
                <c:pt idx="135">
                  <c:v>18</c:v>
                </c:pt>
                <c:pt idx="136">
                  <c:v>31</c:v>
                </c:pt>
                <c:pt idx="137">
                  <c:v>64</c:v>
                </c:pt>
                <c:pt idx="138">
                  <c:v>44</c:v>
                </c:pt>
                <c:pt idx="139">
                  <c:v>18</c:v>
                </c:pt>
                <c:pt idx="140">
                  <c:v>60</c:v>
                </c:pt>
                <c:pt idx="141">
                  <c:v>39</c:v>
                </c:pt>
                <c:pt idx="142">
                  <c:v>58</c:v>
                </c:pt>
                <c:pt idx="143">
                  <c:v>64</c:v>
                </c:pt>
                <c:pt idx="144">
                  <c:v>23</c:v>
                </c:pt>
                <c:pt idx="145">
                  <c:v>20</c:v>
                </c:pt>
                <c:pt idx="146">
                  <c:v>18</c:v>
                </c:pt>
                <c:pt idx="147">
                  <c:v>63</c:v>
                </c:pt>
                <c:pt idx="148">
                  <c:v>36</c:v>
                </c:pt>
                <c:pt idx="149">
                  <c:v>21</c:v>
                </c:pt>
                <c:pt idx="150">
                  <c:v>20</c:v>
                </c:pt>
                <c:pt idx="151">
                  <c:v>57</c:v>
                </c:pt>
                <c:pt idx="152">
                  <c:v>51</c:v>
                </c:pt>
                <c:pt idx="153">
                  <c:v>18</c:v>
                </c:pt>
                <c:pt idx="154">
                  <c:v>50</c:v>
                </c:pt>
                <c:pt idx="155">
                  <c:v>22</c:v>
                </c:pt>
                <c:pt idx="156">
                  <c:v>62</c:v>
                </c:pt>
                <c:pt idx="157">
                  <c:v>61</c:v>
                </c:pt>
                <c:pt idx="158">
                  <c:v>18</c:v>
                </c:pt>
                <c:pt idx="159">
                  <c:v>49</c:v>
                </c:pt>
                <c:pt idx="160">
                  <c:v>60</c:v>
                </c:pt>
                <c:pt idx="161">
                  <c:v>24</c:v>
                </c:pt>
                <c:pt idx="162">
                  <c:v>61</c:v>
                </c:pt>
                <c:pt idx="163">
                  <c:v>62</c:v>
                </c:pt>
                <c:pt idx="164">
                  <c:v>62</c:v>
                </c:pt>
                <c:pt idx="165">
                  <c:v>62</c:v>
                </c:pt>
                <c:pt idx="166">
                  <c:v>45</c:v>
                </c:pt>
                <c:pt idx="167">
                  <c:v>59</c:v>
                </c:pt>
                <c:pt idx="168">
                  <c:v>53</c:v>
                </c:pt>
                <c:pt idx="169">
                  <c:v>18</c:v>
                </c:pt>
                <c:pt idx="170">
                  <c:v>62</c:v>
                </c:pt>
                <c:pt idx="171">
                  <c:v>29</c:v>
                </c:pt>
                <c:pt idx="172">
                  <c:v>19</c:v>
                </c:pt>
                <c:pt idx="173">
                  <c:v>26</c:v>
                </c:pt>
                <c:pt idx="174">
                  <c:v>36</c:v>
                </c:pt>
                <c:pt idx="175">
                  <c:v>34</c:v>
                </c:pt>
                <c:pt idx="176">
                  <c:v>63</c:v>
                </c:pt>
                <c:pt idx="177">
                  <c:v>24</c:v>
                </c:pt>
                <c:pt idx="178">
                  <c:v>48</c:v>
                </c:pt>
                <c:pt idx="179">
                  <c:v>38</c:v>
                </c:pt>
                <c:pt idx="180">
                  <c:v>51</c:v>
                </c:pt>
                <c:pt idx="181">
                  <c:v>21</c:v>
                </c:pt>
                <c:pt idx="182">
                  <c:v>54</c:v>
                </c:pt>
                <c:pt idx="183">
                  <c:v>30</c:v>
                </c:pt>
                <c:pt idx="184">
                  <c:v>22</c:v>
                </c:pt>
                <c:pt idx="185">
                  <c:v>28</c:v>
                </c:pt>
                <c:pt idx="186">
                  <c:v>43</c:v>
                </c:pt>
                <c:pt idx="187">
                  <c:v>64</c:v>
                </c:pt>
                <c:pt idx="188">
                  <c:v>48</c:v>
                </c:pt>
                <c:pt idx="189">
                  <c:v>45</c:v>
                </c:pt>
                <c:pt idx="190">
                  <c:v>24</c:v>
                </c:pt>
                <c:pt idx="191">
                  <c:v>24</c:v>
                </c:pt>
                <c:pt idx="192">
                  <c:v>39</c:v>
                </c:pt>
                <c:pt idx="193">
                  <c:v>63</c:v>
                </c:pt>
                <c:pt idx="194">
                  <c:v>21</c:v>
                </c:pt>
                <c:pt idx="195">
                  <c:v>55</c:v>
                </c:pt>
                <c:pt idx="196">
                  <c:v>55</c:v>
                </c:pt>
                <c:pt idx="197">
                  <c:v>22</c:v>
                </c:pt>
                <c:pt idx="198">
                  <c:v>52</c:v>
                </c:pt>
                <c:pt idx="199">
                  <c:v>58</c:v>
                </c:pt>
                <c:pt idx="200">
                  <c:v>37</c:v>
                </c:pt>
                <c:pt idx="201">
                  <c:v>54</c:v>
                </c:pt>
                <c:pt idx="202">
                  <c:v>55</c:v>
                </c:pt>
                <c:pt idx="203">
                  <c:v>57</c:v>
                </c:pt>
                <c:pt idx="204">
                  <c:v>42</c:v>
                </c:pt>
                <c:pt idx="205">
                  <c:v>18</c:v>
                </c:pt>
                <c:pt idx="206">
                  <c:v>20</c:v>
                </c:pt>
                <c:pt idx="207">
                  <c:v>32</c:v>
                </c:pt>
                <c:pt idx="208">
                  <c:v>18</c:v>
                </c:pt>
                <c:pt idx="209">
                  <c:v>57</c:v>
                </c:pt>
                <c:pt idx="210">
                  <c:v>56</c:v>
                </c:pt>
                <c:pt idx="211">
                  <c:v>22</c:v>
                </c:pt>
                <c:pt idx="212">
                  <c:v>23</c:v>
                </c:pt>
                <c:pt idx="213">
                  <c:v>25</c:v>
                </c:pt>
                <c:pt idx="214">
                  <c:v>23</c:v>
                </c:pt>
                <c:pt idx="215">
                  <c:v>41</c:v>
                </c:pt>
                <c:pt idx="216">
                  <c:v>18</c:v>
                </c:pt>
                <c:pt idx="217">
                  <c:v>40</c:v>
                </c:pt>
                <c:pt idx="218">
                  <c:v>50</c:v>
                </c:pt>
                <c:pt idx="219">
                  <c:v>56</c:v>
                </c:pt>
                <c:pt idx="220">
                  <c:v>58</c:v>
                </c:pt>
                <c:pt idx="221">
                  <c:v>28</c:v>
                </c:pt>
                <c:pt idx="222">
                  <c:v>18</c:v>
                </c:pt>
                <c:pt idx="223">
                  <c:v>34</c:v>
                </c:pt>
                <c:pt idx="224">
                  <c:v>20</c:v>
                </c:pt>
                <c:pt idx="225">
                  <c:v>22</c:v>
                </c:pt>
                <c:pt idx="226">
                  <c:v>48</c:v>
                </c:pt>
                <c:pt idx="227">
                  <c:v>58</c:v>
                </c:pt>
                <c:pt idx="228">
                  <c:v>18</c:v>
                </c:pt>
                <c:pt idx="229">
                  <c:v>24</c:v>
                </c:pt>
                <c:pt idx="230">
                  <c:v>18</c:v>
                </c:pt>
                <c:pt idx="231">
                  <c:v>62</c:v>
                </c:pt>
                <c:pt idx="232">
                  <c:v>23</c:v>
                </c:pt>
                <c:pt idx="233">
                  <c:v>18</c:v>
                </c:pt>
                <c:pt idx="234">
                  <c:v>32</c:v>
                </c:pt>
                <c:pt idx="235">
                  <c:v>60</c:v>
                </c:pt>
                <c:pt idx="236">
                  <c:v>63</c:v>
                </c:pt>
                <c:pt idx="237">
                  <c:v>28</c:v>
                </c:pt>
                <c:pt idx="238">
                  <c:v>57</c:v>
                </c:pt>
                <c:pt idx="239">
                  <c:v>46</c:v>
                </c:pt>
                <c:pt idx="240">
                  <c:v>55</c:v>
                </c:pt>
                <c:pt idx="241">
                  <c:v>20</c:v>
                </c:pt>
                <c:pt idx="242">
                  <c:v>19</c:v>
                </c:pt>
                <c:pt idx="243">
                  <c:v>22</c:v>
                </c:pt>
                <c:pt idx="244">
                  <c:v>24</c:v>
                </c:pt>
                <c:pt idx="245">
                  <c:v>58</c:v>
                </c:pt>
                <c:pt idx="246">
                  <c:v>44</c:v>
                </c:pt>
                <c:pt idx="247">
                  <c:v>19</c:v>
                </c:pt>
                <c:pt idx="248">
                  <c:v>19</c:v>
                </c:pt>
                <c:pt idx="249">
                  <c:v>54</c:v>
                </c:pt>
                <c:pt idx="250">
                  <c:v>25</c:v>
                </c:pt>
                <c:pt idx="251">
                  <c:v>63</c:v>
                </c:pt>
                <c:pt idx="252">
                  <c:v>44</c:v>
                </c:pt>
                <c:pt idx="253">
                  <c:v>61</c:v>
                </c:pt>
                <c:pt idx="254">
                  <c:v>19</c:v>
                </c:pt>
                <c:pt idx="255">
                  <c:v>19</c:v>
                </c:pt>
                <c:pt idx="256">
                  <c:v>64</c:v>
                </c:pt>
                <c:pt idx="257">
                  <c:v>19</c:v>
                </c:pt>
                <c:pt idx="258">
                  <c:v>56</c:v>
                </c:pt>
                <c:pt idx="259">
                  <c:v>20</c:v>
                </c:pt>
                <c:pt idx="260">
                  <c:v>19</c:v>
                </c:pt>
                <c:pt idx="261">
                  <c:v>25</c:v>
                </c:pt>
                <c:pt idx="262">
                  <c:v>54</c:v>
                </c:pt>
                <c:pt idx="263">
                  <c:v>19</c:v>
                </c:pt>
                <c:pt idx="264">
                  <c:v>19</c:v>
                </c:pt>
                <c:pt idx="265">
                  <c:v>19</c:v>
                </c:pt>
                <c:pt idx="266">
                  <c:v>51</c:v>
                </c:pt>
                <c:pt idx="267">
                  <c:v>59</c:v>
                </c:pt>
                <c:pt idx="268">
                  <c:v>29</c:v>
                </c:pt>
                <c:pt idx="269">
                  <c:v>26</c:v>
                </c:pt>
                <c:pt idx="270">
                  <c:v>28</c:v>
                </c:pt>
                <c:pt idx="271">
                  <c:v>21</c:v>
                </c:pt>
                <c:pt idx="272">
                  <c:v>64</c:v>
                </c:pt>
                <c:pt idx="273">
                  <c:v>53</c:v>
                </c:pt>
                <c:pt idx="274">
                  <c:v>21</c:v>
                </c:pt>
                <c:pt idx="275">
                  <c:v>45</c:v>
                </c:pt>
                <c:pt idx="276">
                  <c:v>36</c:v>
                </c:pt>
                <c:pt idx="277">
                  <c:v>58</c:v>
                </c:pt>
                <c:pt idx="278">
                  <c:v>59</c:v>
                </c:pt>
                <c:pt idx="279">
                  <c:v>55</c:v>
                </c:pt>
                <c:pt idx="280">
                  <c:v>23</c:v>
                </c:pt>
                <c:pt idx="281">
                  <c:v>36</c:v>
                </c:pt>
                <c:pt idx="282">
                  <c:v>34</c:v>
                </c:pt>
                <c:pt idx="283">
                  <c:v>42</c:v>
                </c:pt>
                <c:pt idx="284">
                  <c:v>36</c:v>
                </c:pt>
                <c:pt idx="285">
                  <c:v>59</c:v>
                </c:pt>
                <c:pt idx="286">
                  <c:v>61</c:v>
                </c:pt>
                <c:pt idx="287">
                  <c:v>55</c:v>
                </c:pt>
                <c:pt idx="288">
                  <c:v>21</c:v>
                </c:pt>
                <c:pt idx="289">
                  <c:v>57</c:v>
                </c:pt>
                <c:pt idx="290">
                  <c:v>49</c:v>
                </c:pt>
                <c:pt idx="291">
                  <c:v>63</c:v>
                </c:pt>
                <c:pt idx="292">
                  <c:v>28</c:v>
                </c:pt>
                <c:pt idx="293">
                  <c:v>20</c:v>
                </c:pt>
                <c:pt idx="294">
                  <c:v>58</c:v>
                </c:pt>
                <c:pt idx="295">
                  <c:v>24</c:v>
                </c:pt>
                <c:pt idx="296">
                  <c:v>48</c:v>
                </c:pt>
                <c:pt idx="297">
                  <c:v>22</c:v>
                </c:pt>
                <c:pt idx="298">
                  <c:v>26</c:v>
                </c:pt>
                <c:pt idx="299">
                  <c:v>58</c:v>
                </c:pt>
                <c:pt idx="300">
                  <c:v>25</c:v>
                </c:pt>
                <c:pt idx="301">
                  <c:v>32</c:v>
                </c:pt>
                <c:pt idx="302">
                  <c:v>42</c:v>
                </c:pt>
                <c:pt idx="303">
                  <c:v>56</c:v>
                </c:pt>
                <c:pt idx="304">
                  <c:v>23</c:v>
                </c:pt>
                <c:pt idx="305">
                  <c:v>19</c:v>
                </c:pt>
                <c:pt idx="306">
                  <c:v>44</c:v>
                </c:pt>
                <c:pt idx="307">
                  <c:v>19</c:v>
                </c:pt>
                <c:pt idx="308">
                  <c:v>27</c:v>
                </c:pt>
                <c:pt idx="309">
                  <c:v>64</c:v>
                </c:pt>
                <c:pt idx="310">
                  <c:v>43</c:v>
                </c:pt>
                <c:pt idx="311">
                  <c:v>19</c:v>
                </c:pt>
                <c:pt idx="312">
                  <c:v>19</c:v>
                </c:pt>
                <c:pt idx="313">
                  <c:v>19</c:v>
                </c:pt>
                <c:pt idx="314">
                  <c:v>30</c:v>
                </c:pt>
                <c:pt idx="315">
                  <c:v>22</c:v>
                </c:pt>
                <c:pt idx="316">
                  <c:v>60</c:v>
                </c:pt>
                <c:pt idx="317">
                  <c:v>36</c:v>
                </c:pt>
                <c:pt idx="318">
                  <c:v>63</c:v>
                </c:pt>
                <c:pt idx="319">
                  <c:v>19</c:v>
                </c:pt>
                <c:pt idx="320">
                  <c:v>18</c:v>
                </c:pt>
                <c:pt idx="321">
                  <c:v>30</c:v>
                </c:pt>
                <c:pt idx="322">
                  <c:v>18</c:v>
                </c:pt>
                <c:pt idx="323">
                  <c:v>63</c:v>
                </c:pt>
                <c:pt idx="324">
                  <c:v>27</c:v>
                </c:pt>
                <c:pt idx="325">
                  <c:v>19</c:v>
                </c:pt>
                <c:pt idx="326">
                  <c:v>63</c:v>
                </c:pt>
                <c:pt idx="327">
                  <c:v>50</c:v>
                </c:pt>
                <c:pt idx="328">
                  <c:v>19</c:v>
                </c:pt>
                <c:pt idx="329">
                  <c:v>27</c:v>
                </c:pt>
                <c:pt idx="330">
                  <c:v>34</c:v>
                </c:pt>
                <c:pt idx="331">
                  <c:v>24</c:v>
                </c:pt>
                <c:pt idx="332">
                  <c:v>55</c:v>
                </c:pt>
                <c:pt idx="333">
                  <c:v>64</c:v>
                </c:pt>
                <c:pt idx="334">
                  <c:v>61</c:v>
                </c:pt>
                <c:pt idx="335">
                  <c:v>33</c:v>
                </c:pt>
                <c:pt idx="336">
                  <c:v>42</c:v>
                </c:pt>
                <c:pt idx="337">
                  <c:v>24</c:v>
                </c:pt>
                <c:pt idx="338">
                  <c:v>44</c:v>
                </c:pt>
                <c:pt idx="339">
                  <c:v>29</c:v>
                </c:pt>
                <c:pt idx="340">
                  <c:v>19</c:v>
                </c:pt>
                <c:pt idx="341">
                  <c:v>54</c:v>
                </c:pt>
                <c:pt idx="342">
                  <c:v>43</c:v>
                </c:pt>
                <c:pt idx="343">
                  <c:v>19</c:v>
                </c:pt>
                <c:pt idx="344">
                  <c:v>18</c:v>
                </c:pt>
                <c:pt idx="345">
                  <c:v>39</c:v>
                </c:pt>
                <c:pt idx="346">
                  <c:v>51</c:v>
                </c:pt>
                <c:pt idx="347">
                  <c:v>37</c:v>
                </c:pt>
                <c:pt idx="348">
                  <c:v>27</c:v>
                </c:pt>
                <c:pt idx="349">
                  <c:v>47</c:v>
                </c:pt>
                <c:pt idx="350">
                  <c:v>18</c:v>
                </c:pt>
                <c:pt idx="351">
                  <c:v>57</c:v>
                </c:pt>
                <c:pt idx="352">
                  <c:v>48</c:v>
                </c:pt>
                <c:pt idx="353">
                  <c:v>57</c:v>
                </c:pt>
                <c:pt idx="354">
                  <c:v>60</c:v>
                </c:pt>
                <c:pt idx="355">
                  <c:v>18</c:v>
                </c:pt>
                <c:pt idx="356">
                  <c:v>55</c:v>
                </c:pt>
                <c:pt idx="357">
                  <c:v>20</c:v>
                </c:pt>
                <c:pt idx="358">
                  <c:v>49</c:v>
                </c:pt>
                <c:pt idx="359">
                  <c:v>47</c:v>
                </c:pt>
                <c:pt idx="360">
                  <c:v>23</c:v>
                </c:pt>
                <c:pt idx="361">
                  <c:v>60</c:v>
                </c:pt>
                <c:pt idx="362">
                  <c:v>19</c:v>
                </c:pt>
                <c:pt idx="363">
                  <c:v>31</c:v>
                </c:pt>
                <c:pt idx="364">
                  <c:v>20</c:v>
                </c:pt>
                <c:pt idx="365">
                  <c:v>24</c:v>
                </c:pt>
                <c:pt idx="366">
                  <c:v>19</c:v>
                </c:pt>
                <c:pt idx="367">
                  <c:v>43</c:v>
                </c:pt>
                <c:pt idx="368">
                  <c:v>25</c:v>
                </c:pt>
                <c:pt idx="369">
                  <c:v>62</c:v>
                </c:pt>
                <c:pt idx="370">
                  <c:v>34</c:v>
                </c:pt>
                <c:pt idx="371">
                  <c:v>22</c:v>
                </c:pt>
                <c:pt idx="372">
                  <c:v>20</c:v>
                </c:pt>
                <c:pt idx="373">
                  <c:v>29</c:v>
                </c:pt>
                <c:pt idx="374">
                  <c:v>44</c:v>
                </c:pt>
                <c:pt idx="375">
                  <c:v>20</c:v>
                </c:pt>
                <c:pt idx="376">
                  <c:v>40</c:v>
                </c:pt>
                <c:pt idx="377">
                  <c:v>59</c:v>
                </c:pt>
                <c:pt idx="378">
                  <c:v>64</c:v>
                </c:pt>
                <c:pt idx="379">
                  <c:v>61</c:v>
                </c:pt>
                <c:pt idx="380">
                  <c:v>40</c:v>
                </c:pt>
                <c:pt idx="381">
                  <c:v>56</c:v>
                </c:pt>
                <c:pt idx="382">
                  <c:v>30</c:v>
                </c:pt>
                <c:pt idx="383">
                  <c:v>61</c:v>
                </c:pt>
                <c:pt idx="384">
                  <c:v>39</c:v>
                </c:pt>
                <c:pt idx="385">
                  <c:v>42</c:v>
                </c:pt>
                <c:pt idx="386">
                  <c:v>57</c:v>
                </c:pt>
                <c:pt idx="387">
                  <c:v>34</c:v>
                </c:pt>
                <c:pt idx="388">
                  <c:v>47</c:v>
                </c:pt>
                <c:pt idx="389">
                  <c:v>27</c:v>
                </c:pt>
                <c:pt idx="390">
                  <c:v>41</c:v>
                </c:pt>
                <c:pt idx="391">
                  <c:v>50</c:v>
                </c:pt>
                <c:pt idx="392">
                  <c:v>47</c:v>
                </c:pt>
                <c:pt idx="393">
                  <c:v>36</c:v>
                </c:pt>
                <c:pt idx="394">
                  <c:v>32</c:v>
                </c:pt>
                <c:pt idx="395">
                  <c:v>37</c:v>
                </c:pt>
                <c:pt idx="396">
                  <c:v>34</c:v>
                </c:pt>
                <c:pt idx="397">
                  <c:v>54</c:v>
                </c:pt>
                <c:pt idx="398">
                  <c:v>47</c:v>
                </c:pt>
                <c:pt idx="399">
                  <c:v>19</c:v>
                </c:pt>
                <c:pt idx="400">
                  <c:v>45</c:v>
                </c:pt>
                <c:pt idx="401">
                  <c:v>59</c:v>
                </c:pt>
                <c:pt idx="402">
                  <c:v>37</c:v>
                </c:pt>
                <c:pt idx="403">
                  <c:v>33</c:v>
                </c:pt>
                <c:pt idx="404">
                  <c:v>23</c:v>
                </c:pt>
                <c:pt idx="405">
                  <c:v>18</c:v>
                </c:pt>
                <c:pt idx="406">
                  <c:v>23</c:v>
                </c:pt>
                <c:pt idx="407">
                  <c:v>37</c:v>
                </c:pt>
                <c:pt idx="408">
                  <c:v>46</c:v>
                </c:pt>
                <c:pt idx="409">
                  <c:v>32</c:v>
                </c:pt>
                <c:pt idx="410">
                  <c:v>39</c:v>
                </c:pt>
                <c:pt idx="411">
                  <c:v>61</c:v>
                </c:pt>
                <c:pt idx="412">
                  <c:v>54</c:v>
                </c:pt>
                <c:pt idx="413">
                  <c:v>53</c:v>
                </c:pt>
                <c:pt idx="414">
                  <c:v>56</c:v>
                </c:pt>
                <c:pt idx="415">
                  <c:v>42</c:v>
                </c:pt>
                <c:pt idx="416">
                  <c:v>48</c:v>
                </c:pt>
                <c:pt idx="417">
                  <c:v>34</c:v>
                </c:pt>
                <c:pt idx="418">
                  <c:v>62</c:v>
                </c:pt>
                <c:pt idx="419">
                  <c:v>31</c:v>
                </c:pt>
                <c:pt idx="420">
                  <c:v>31</c:v>
                </c:pt>
                <c:pt idx="421">
                  <c:v>53</c:v>
                </c:pt>
                <c:pt idx="422">
                  <c:v>22</c:v>
                </c:pt>
                <c:pt idx="423">
                  <c:v>38</c:v>
                </c:pt>
                <c:pt idx="424">
                  <c:v>39</c:v>
                </c:pt>
                <c:pt idx="425">
                  <c:v>20</c:v>
                </c:pt>
                <c:pt idx="426">
                  <c:v>34</c:v>
                </c:pt>
                <c:pt idx="427">
                  <c:v>47</c:v>
                </c:pt>
                <c:pt idx="428">
                  <c:v>41</c:v>
                </c:pt>
                <c:pt idx="429">
                  <c:v>49</c:v>
                </c:pt>
                <c:pt idx="430">
                  <c:v>50</c:v>
                </c:pt>
                <c:pt idx="431">
                  <c:v>36</c:v>
                </c:pt>
                <c:pt idx="432">
                  <c:v>57</c:v>
                </c:pt>
                <c:pt idx="433">
                  <c:v>19</c:v>
                </c:pt>
                <c:pt idx="434">
                  <c:v>22</c:v>
                </c:pt>
                <c:pt idx="435">
                  <c:v>30</c:v>
                </c:pt>
                <c:pt idx="436">
                  <c:v>24</c:v>
                </c:pt>
                <c:pt idx="437">
                  <c:v>48</c:v>
                </c:pt>
                <c:pt idx="438">
                  <c:v>19</c:v>
                </c:pt>
                <c:pt idx="439">
                  <c:v>44</c:v>
                </c:pt>
                <c:pt idx="440">
                  <c:v>45</c:v>
                </c:pt>
                <c:pt idx="441">
                  <c:v>44</c:v>
                </c:pt>
                <c:pt idx="442">
                  <c:v>32</c:v>
                </c:pt>
                <c:pt idx="443">
                  <c:v>35</c:v>
                </c:pt>
                <c:pt idx="444">
                  <c:v>43</c:v>
                </c:pt>
                <c:pt idx="445">
                  <c:v>41</c:v>
                </c:pt>
                <c:pt idx="446">
                  <c:v>37</c:v>
                </c:pt>
                <c:pt idx="447">
                  <c:v>40</c:v>
                </c:pt>
                <c:pt idx="448">
                  <c:v>36</c:v>
                </c:pt>
                <c:pt idx="449">
                  <c:v>27</c:v>
                </c:pt>
                <c:pt idx="450">
                  <c:v>54</c:v>
                </c:pt>
                <c:pt idx="451">
                  <c:v>26</c:v>
                </c:pt>
                <c:pt idx="452">
                  <c:v>19</c:v>
                </c:pt>
                <c:pt idx="453">
                  <c:v>42</c:v>
                </c:pt>
                <c:pt idx="454">
                  <c:v>31</c:v>
                </c:pt>
                <c:pt idx="455">
                  <c:v>52</c:v>
                </c:pt>
                <c:pt idx="456">
                  <c:v>30</c:v>
                </c:pt>
                <c:pt idx="457">
                  <c:v>38</c:v>
                </c:pt>
                <c:pt idx="458">
                  <c:v>31</c:v>
                </c:pt>
                <c:pt idx="459">
                  <c:v>34</c:v>
                </c:pt>
                <c:pt idx="460">
                  <c:v>19</c:v>
                </c:pt>
                <c:pt idx="461">
                  <c:v>40</c:v>
                </c:pt>
                <c:pt idx="462">
                  <c:v>54</c:v>
                </c:pt>
                <c:pt idx="463">
                  <c:v>35</c:v>
                </c:pt>
                <c:pt idx="464">
                  <c:v>54</c:v>
                </c:pt>
                <c:pt idx="465">
                  <c:v>41</c:v>
                </c:pt>
                <c:pt idx="466">
                  <c:v>28</c:v>
                </c:pt>
                <c:pt idx="467">
                  <c:v>40</c:v>
                </c:pt>
                <c:pt idx="468">
                  <c:v>34</c:v>
                </c:pt>
                <c:pt idx="469">
                  <c:v>59</c:v>
                </c:pt>
                <c:pt idx="470">
                  <c:v>55</c:v>
                </c:pt>
                <c:pt idx="471">
                  <c:v>45</c:v>
                </c:pt>
                <c:pt idx="472">
                  <c:v>49</c:v>
                </c:pt>
                <c:pt idx="473">
                  <c:v>50</c:v>
                </c:pt>
                <c:pt idx="474">
                  <c:v>30</c:v>
                </c:pt>
                <c:pt idx="475">
                  <c:v>55</c:v>
                </c:pt>
                <c:pt idx="476">
                  <c:v>29</c:v>
                </c:pt>
                <c:pt idx="477">
                  <c:v>32</c:v>
                </c:pt>
                <c:pt idx="478">
                  <c:v>40</c:v>
                </c:pt>
                <c:pt idx="479">
                  <c:v>46</c:v>
                </c:pt>
                <c:pt idx="480">
                  <c:v>35</c:v>
                </c:pt>
                <c:pt idx="481">
                  <c:v>21</c:v>
                </c:pt>
                <c:pt idx="482">
                  <c:v>42</c:v>
                </c:pt>
                <c:pt idx="483">
                  <c:v>38</c:v>
                </c:pt>
                <c:pt idx="484">
                  <c:v>60</c:v>
                </c:pt>
                <c:pt idx="485">
                  <c:v>56</c:v>
                </c:pt>
                <c:pt idx="486">
                  <c:v>51</c:v>
                </c:pt>
                <c:pt idx="487">
                  <c:v>38</c:v>
                </c:pt>
                <c:pt idx="488">
                  <c:v>62</c:v>
                </c:pt>
                <c:pt idx="489">
                  <c:v>52</c:v>
                </c:pt>
                <c:pt idx="490">
                  <c:v>59</c:v>
                </c:pt>
                <c:pt idx="491">
                  <c:v>34</c:v>
                </c:pt>
                <c:pt idx="492">
                  <c:v>30</c:v>
                </c:pt>
                <c:pt idx="493">
                  <c:v>51</c:v>
                </c:pt>
                <c:pt idx="494">
                  <c:v>49</c:v>
                </c:pt>
                <c:pt idx="495">
                  <c:v>27</c:v>
                </c:pt>
                <c:pt idx="496">
                  <c:v>48</c:v>
                </c:pt>
                <c:pt idx="497">
                  <c:v>47</c:v>
                </c:pt>
                <c:pt idx="498">
                  <c:v>47</c:v>
                </c:pt>
                <c:pt idx="499">
                  <c:v>42</c:v>
                </c:pt>
                <c:pt idx="500">
                  <c:v>25</c:v>
                </c:pt>
                <c:pt idx="501">
                  <c:v>45</c:v>
                </c:pt>
                <c:pt idx="502">
                  <c:v>51</c:v>
                </c:pt>
                <c:pt idx="503">
                  <c:v>57</c:v>
                </c:pt>
                <c:pt idx="504">
                  <c:v>43</c:v>
                </c:pt>
                <c:pt idx="505">
                  <c:v>49</c:v>
                </c:pt>
                <c:pt idx="506">
                  <c:v>44</c:v>
                </c:pt>
                <c:pt idx="507">
                  <c:v>38</c:v>
                </c:pt>
                <c:pt idx="508">
                  <c:v>56</c:v>
                </c:pt>
                <c:pt idx="509">
                  <c:v>35</c:v>
                </c:pt>
                <c:pt idx="510">
                  <c:v>54</c:v>
                </c:pt>
                <c:pt idx="511">
                  <c:v>27</c:v>
                </c:pt>
                <c:pt idx="512">
                  <c:v>44</c:v>
                </c:pt>
                <c:pt idx="513">
                  <c:v>51</c:v>
                </c:pt>
                <c:pt idx="514">
                  <c:v>55</c:v>
                </c:pt>
                <c:pt idx="515">
                  <c:v>49</c:v>
                </c:pt>
                <c:pt idx="516">
                  <c:v>42</c:v>
                </c:pt>
                <c:pt idx="517">
                  <c:v>32</c:v>
                </c:pt>
                <c:pt idx="518">
                  <c:v>26</c:v>
                </c:pt>
                <c:pt idx="519">
                  <c:v>27</c:v>
                </c:pt>
                <c:pt idx="520">
                  <c:v>34</c:v>
                </c:pt>
                <c:pt idx="521">
                  <c:v>42</c:v>
                </c:pt>
                <c:pt idx="522">
                  <c:v>48</c:v>
                </c:pt>
                <c:pt idx="523">
                  <c:v>58</c:v>
                </c:pt>
                <c:pt idx="524">
                  <c:v>51</c:v>
                </c:pt>
                <c:pt idx="525">
                  <c:v>59</c:v>
                </c:pt>
                <c:pt idx="526">
                  <c:v>28</c:v>
                </c:pt>
                <c:pt idx="527">
                  <c:v>43</c:v>
                </c:pt>
                <c:pt idx="528">
                  <c:v>36</c:v>
                </c:pt>
                <c:pt idx="529">
                  <c:v>34</c:v>
                </c:pt>
                <c:pt idx="530">
                  <c:v>18</c:v>
                </c:pt>
                <c:pt idx="531">
                  <c:v>46</c:v>
                </c:pt>
                <c:pt idx="532">
                  <c:v>58</c:v>
                </c:pt>
                <c:pt idx="533">
                  <c:v>29</c:v>
                </c:pt>
                <c:pt idx="534">
                  <c:v>28</c:v>
                </c:pt>
                <c:pt idx="535">
                  <c:v>51</c:v>
                </c:pt>
                <c:pt idx="536">
                  <c:v>48</c:v>
                </c:pt>
                <c:pt idx="537">
                  <c:v>34</c:v>
                </c:pt>
                <c:pt idx="538">
                  <c:v>26</c:v>
                </c:pt>
                <c:pt idx="539">
                  <c:v>44</c:v>
                </c:pt>
                <c:pt idx="540">
                  <c:v>18</c:v>
                </c:pt>
                <c:pt idx="541">
                  <c:v>46</c:v>
                </c:pt>
                <c:pt idx="542">
                  <c:v>36</c:v>
                </c:pt>
                <c:pt idx="543">
                  <c:v>62</c:v>
                </c:pt>
                <c:pt idx="544">
                  <c:v>47</c:v>
                </c:pt>
                <c:pt idx="545">
                  <c:v>32</c:v>
                </c:pt>
                <c:pt idx="546">
                  <c:v>43</c:v>
                </c:pt>
                <c:pt idx="547">
                  <c:v>64</c:v>
                </c:pt>
                <c:pt idx="548">
                  <c:v>20</c:v>
                </c:pt>
                <c:pt idx="549">
                  <c:v>46</c:v>
                </c:pt>
                <c:pt idx="550">
                  <c:v>50</c:v>
                </c:pt>
                <c:pt idx="551">
                  <c:v>33</c:v>
                </c:pt>
                <c:pt idx="552">
                  <c:v>38</c:v>
                </c:pt>
                <c:pt idx="553">
                  <c:v>53</c:v>
                </c:pt>
                <c:pt idx="554">
                  <c:v>40</c:v>
                </c:pt>
                <c:pt idx="555">
                  <c:v>18</c:v>
                </c:pt>
                <c:pt idx="556">
                  <c:v>51</c:v>
                </c:pt>
                <c:pt idx="557">
                  <c:v>31</c:v>
                </c:pt>
                <c:pt idx="558">
                  <c:v>42</c:v>
                </c:pt>
                <c:pt idx="559">
                  <c:v>23</c:v>
                </c:pt>
                <c:pt idx="560">
                  <c:v>25</c:v>
                </c:pt>
                <c:pt idx="561">
                  <c:v>26</c:v>
                </c:pt>
                <c:pt idx="562">
                  <c:v>44</c:v>
                </c:pt>
                <c:pt idx="563">
                  <c:v>41</c:v>
                </c:pt>
                <c:pt idx="564">
                  <c:v>26</c:v>
                </c:pt>
                <c:pt idx="565">
                  <c:v>50</c:v>
                </c:pt>
                <c:pt idx="566">
                  <c:v>31</c:v>
                </c:pt>
                <c:pt idx="567">
                  <c:v>63</c:v>
                </c:pt>
                <c:pt idx="568">
                  <c:v>26</c:v>
                </c:pt>
                <c:pt idx="569">
                  <c:v>38</c:v>
                </c:pt>
                <c:pt idx="570">
                  <c:v>47</c:v>
                </c:pt>
                <c:pt idx="571">
                  <c:v>57</c:v>
                </c:pt>
                <c:pt idx="572">
                  <c:v>54</c:v>
                </c:pt>
                <c:pt idx="573">
                  <c:v>32</c:v>
                </c:pt>
                <c:pt idx="574">
                  <c:v>50</c:v>
                </c:pt>
                <c:pt idx="575">
                  <c:v>30</c:v>
                </c:pt>
                <c:pt idx="576">
                  <c:v>41</c:v>
                </c:pt>
                <c:pt idx="577">
                  <c:v>35</c:v>
                </c:pt>
                <c:pt idx="578">
                  <c:v>44</c:v>
                </c:pt>
                <c:pt idx="579">
                  <c:v>51</c:v>
                </c:pt>
                <c:pt idx="580">
                  <c:v>61</c:v>
                </c:pt>
                <c:pt idx="581">
                  <c:v>55</c:v>
                </c:pt>
                <c:pt idx="582">
                  <c:v>44</c:v>
                </c:pt>
                <c:pt idx="583">
                  <c:v>38</c:v>
                </c:pt>
                <c:pt idx="584">
                  <c:v>53</c:v>
                </c:pt>
                <c:pt idx="585">
                  <c:v>32</c:v>
                </c:pt>
                <c:pt idx="586">
                  <c:v>46</c:v>
                </c:pt>
                <c:pt idx="587">
                  <c:v>45</c:v>
                </c:pt>
                <c:pt idx="588">
                  <c:v>41</c:v>
                </c:pt>
                <c:pt idx="589">
                  <c:v>28</c:v>
                </c:pt>
                <c:pt idx="590">
                  <c:v>64</c:v>
                </c:pt>
                <c:pt idx="591">
                  <c:v>48</c:v>
                </c:pt>
                <c:pt idx="592">
                  <c:v>45</c:v>
                </c:pt>
                <c:pt idx="593">
                  <c:v>46</c:v>
                </c:pt>
                <c:pt idx="594">
                  <c:v>54</c:v>
                </c:pt>
                <c:pt idx="595">
                  <c:v>43</c:v>
                </c:pt>
                <c:pt idx="596">
                  <c:v>38</c:v>
                </c:pt>
                <c:pt idx="597">
                  <c:v>33</c:v>
                </c:pt>
                <c:pt idx="598">
                  <c:v>34</c:v>
                </c:pt>
                <c:pt idx="599">
                  <c:v>53</c:v>
                </c:pt>
                <c:pt idx="600">
                  <c:v>37</c:v>
                </c:pt>
                <c:pt idx="601">
                  <c:v>42</c:v>
                </c:pt>
                <c:pt idx="602">
                  <c:v>50</c:v>
                </c:pt>
                <c:pt idx="603">
                  <c:v>26</c:v>
                </c:pt>
                <c:pt idx="604">
                  <c:v>27</c:v>
                </c:pt>
                <c:pt idx="605">
                  <c:v>50</c:v>
                </c:pt>
                <c:pt idx="606">
                  <c:v>32</c:v>
                </c:pt>
                <c:pt idx="607">
                  <c:v>31</c:v>
                </c:pt>
                <c:pt idx="608">
                  <c:v>59</c:v>
                </c:pt>
                <c:pt idx="609">
                  <c:v>52</c:v>
                </c:pt>
                <c:pt idx="610">
                  <c:v>37</c:v>
                </c:pt>
                <c:pt idx="611">
                  <c:v>55</c:v>
                </c:pt>
                <c:pt idx="612">
                  <c:v>31</c:v>
                </c:pt>
                <c:pt idx="613">
                  <c:v>37</c:v>
                </c:pt>
                <c:pt idx="614">
                  <c:v>18</c:v>
                </c:pt>
                <c:pt idx="615">
                  <c:v>21</c:v>
                </c:pt>
                <c:pt idx="616">
                  <c:v>58</c:v>
                </c:pt>
                <c:pt idx="617">
                  <c:v>34</c:v>
                </c:pt>
                <c:pt idx="618">
                  <c:v>35</c:v>
                </c:pt>
                <c:pt idx="619">
                  <c:v>26</c:v>
                </c:pt>
                <c:pt idx="620">
                  <c:v>29</c:v>
                </c:pt>
                <c:pt idx="621">
                  <c:v>38</c:v>
                </c:pt>
                <c:pt idx="622">
                  <c:v>29</c:v>
                </c:pt>
                <c:pt idx="623">
                  <c:v>45</c:v>
                </c:pt>
                <c:pt idx="624">
                  <c:v>24</c:v>
                </c:pt>
                <c:pt idx="625">
                  <c:v>47</c:v>
                </c:pt>
                <c:pt idx="626">
                  <c:v>31</c:v>
                </c:pt>
                <c:pt idx="627">
                  <c:v>41</c:v>
                </c:pt>
                <c:pt idx="628">
                  <c:v>47</c:v>
                </c:pt>
                <c:pt idx="629">
                  <c:v>59</c:v>
                </c:pt>
                <c:pt idx="630">
                  <c:v>46</c:v>
                </c:pt>
                <c:pt idx="631">
                  <c:v>56</c:v>
                </c:pt>
                <c:pt idx="632">
                  <c:v>28</c:v>
                </c:pt>
                <c:pt idx="633">
                  <c:v>29</c:v>
                </c:pt>
                <c:pt idx="634">
                  <c:v>41</c:v>
                </c:pt>
                <c:pt idx="635">
                  <c:v>43</c:v>
                </c:pt>
                <c:pt idx="636">
                  <c:v>33</c:v>
                </c:pt>
                <c:pt idx="637">
                  <c:v>48</c:v>
                </c:pt>
                <c:pt idx="638">
                  <c:v>44</c:v>
                </c:pt>
                <c:pt idx="639">
                  <c:v>35</c:v>
                </c:pt>
                <c:pt idx="640">
                  <c:v>50</c:v>
                </c:pt>
                <c:pt idx="641">
                  <c:v>52</c:v>
                </c:pt>
                <c:pt idx="642">
                  <c:v>32</c:v>
                </c:pt>
                <c:pt idx="643">
                  <c:v>55</c:v>
                </c:pt>
                <c:pt idx="644">
                  <c:v>62</c:v>
                </c:pt>
                <c:pt idx="645">
                  <c:v>56</c:v>
                </c:pt>
                <c:pt idx="646">
                  <c:v>45</c:v>
                </c:pt>
                <c:pt idx="647">
                  <c:v>19</c:v>
                </c:pt>
                <c:pt idx="648">
                  <c:v>59</c:v>
                </c:pt>
                <c:pt idx="649">
                  <c:v>20</c:v>
                </c:pt>
                <c:pt idx="650">
                  <c:v>52</c:v>
                </c:pt>
                <c:pt idx="651">
                  <c:v>18</c:v>
                </c:pt>
                <c:pt idx="652">
                  <c:v>41</c:v>
                </c:pt>
                <c:pt idx="653">
                  <c:v>57</c:v>
                </c:pt>
                <c:pt idx="654">
                  <c:v>39</c:v>
                </c:pt>
                <c:pt idx="655">
                  <c:v>20</c:v>
                </c:pt>
                <c:pt idx="656">
                  <c:v>52</c:v>
                </c:pt>
                <c:pt idx="657">
                  <c:v>28</c:v>
                </c:pt>
                <c:pt idx="658">
                  <c:v>43</c:v>
                </c:pt>
                <c:pt idx="659">
                  <c:v>49</c:v>
                </c:pt>
                <c:pt idx="660">
                  <c:v>45</c:v>
                </c:pt>
                <c:pt idx="661">
                  <c:v>27</c:v>
                </c:pt>
                <c:pt idx="662">
                  <c:v>53</c:v>
                </c:pt>
                <c:pt idx="663">
                  <c:v>42</c:v>
                </c:pt>
                <c:pt idx="664">
                  <c:v>53</c:v>
                </c:pt>
                <c:pt idx="665">
                  <c:v>43</c:v>
                </c:pt>
                <c:pt idx="666">
                  <c:v>51</c:v>
                </c:pt>
                <c:pt idx="667">
                  <c:v>31</c:v>
                </c:pt>
                <c:pt idx="668">
                  <c:v>22</c:v>
                </c:pt>
                <c:pt idx="669">
                  <c:v>45</c:v>
                </c:pt>
                <c:pt idx="670">
                  <c:v>41</c:v>
                </c:pt>
                <c:pt idx="671">
                  <c:v>39</c:v>
                </c:pt>
                <c:pt idx="672">
                  <c:v>30</c:v>
                </c:pt>
                <c:pt idx="673">
                  <c:v>36</c:v>
                </c:pt>
                <c:pt idx="674">
                  <c:v>44</c:v>
                </c:pt>
                <c:pt idx="675">
                  <c:v>61</c:v>
                </c:pt>
                <c:pt idx="676">
                  <c:v>55</c:v>
                </c:pt>
                <c:pt idx="677">
                  <c:v>26</c:v>
                </c:pt>
                <c:pt idx="678">
                  <c:v>50</c:v>
                </c:pt>
                <c:pt idx="679">
                  <c:v>32</c:v>
                </c:pt>
                <c:pt idx="680">
                  <c:v>44</c:v>
                </c:pt>
                <c:pt idx="681">
                  <c:v>18</c:v>
                </c:pt>
                <c:pt idx="682">
                  <c:v>52</c:v>
                </c:pt>
                <c:pt idx="683">
                  <c:v>38</c:v>
                </c:pt>
                <c:pt idx="684">
                  <c:v>29</c:v>
                </c:pt>
                <c:pt idx="685">
                  <c:v>21</c:v>
                </c:pt>
                <c:pt idx="686">
                  <c:v>48</c:v>
                </c:pt>
                <c:pt idx="687">
                  <c:v>54</c:v>
                </c:pt>
                <c:pt idx="688">
                  <c:v>62</c:v>
                </c:pt>
                <c:pt idx="689">
                  <c:v>50</c:v>
                </c:pt>
                <c:pt idx="690">
                  <c:v>35</c:v>
                </c:pt>
                <c:pt idx="691">
                  <c:v>39</c:v>
                </c:pt>
                <c:pt idx="692">
                  <c:v>38</c:v>
                </c:pt>
                <c:pt idx="693">
                  <c:v>31</c:v>
                </c:pt>
                <c:pt idx="694">
                  <c:v>46</c:v>
                </c:pt>
                <c:pt idx="695">
                  <c:v>39</c:v>
                </c:pt>
                <c:pt idx="696">
                  <c:v>29</c:v>
                </c:pt>
                <c:pt idx="697">
                  <c:v>42</c:v>
                </c:pt>
                <c:pt idx="698">
                  <c:v>45</c:v>
                </c:pt>
                <c:pt idx="699">
                  <c:v>49</c:v>
                </c:pt>
                <c:pt idx="700">
                  <c:v>25</c:v>
                </c:pt>
                <c:pt idx="701">
                  <c:v>39</c:v>
                </c:pt>
                <c:pt idx="702">
                  <c:v>31</c:v>
                </c:pt>
                <c:pt idx="703">
                  <c:v>18</c:v>
                </c:pt>
                <c:pt idx="704">
                  <c:v>64</c:v>
                </c:pt>
                <c:pt idx="705">
                  <c:v>34</c:v>
                </c:pt>
                <c:pt idx="706">
                  <c:v>23</c:v>
                </c:pt>
                <c:pt idx="707">
                  <c:v>63</c:v>
                </c:pt>
                <c:pt idx="708">
                  <c:v>54</c:v>
                </c:pt>
                <c:pt idx="709">
                  <c:v>50</c:v>
                </c:pt>
                <c:pt idx="710">
                  <c:v>25</c:v>
                </c:pt>
                <c:pt idx="711">
                  <c:v>45</c:v>
                </c:pt>
                <c:pt idx="712">
                  <c:v>26</c:v>
                </c:pt>
                <c:pt idx="713">
                  <c:v>49</c:v>
                </c:pt>
                <c:pt idx="714">
                  <c:v>30</c:v>
                </c:pt>
                <c:pt idx="715">
                  <c:v>49</c:v>
                </c:pt>
                <c:pt idx="716">
                  <c:v>52</c:v>
                </c:pt>
                <c:pt idx="717">
                  <c:v>43</c:v>
                </c:pt>
                <c:pt idx="718">
                  <c:v>40</c:v>
                </c:pt>
                <c:pt idx="719">
                  <c:v>39</c:v>
                </c:pt>
                <c:pt idx="720">
                  <c:v>29</c:v>
                </c:pt>
                <c:pt idx="721">
                  <c:v>56</c:v>
                </c:pt>
                <c:pt idx="722">
                  <c:v>47</c:v>
                </c:pt>
                <c:pt idx="723">
                  <c:v>51</c:v>
                </c:pt>
                <c:pt idx="724">
                  <c:v>44</c:v>
                </c:pt>
                <c:pt idx="725">
                  <c:v>25</c:v>
                </c:pt>
                <c:pt idx="726">
                  <c:v>43</c:v>
                </c:pt>
                <c:pt idx="727">
                  <c:v>36</c:v>
                </c:pt>
                <c:pt idx="728">
                  <c:v>64</c:v>
                </c:pt>
                <c:pt idx="729">
                  <c:v>47</c:v>
                </c:pt>
                <c:pt idx="730">
                  <c:v>20</c:v>
                </c:pt>
                <c:pt idx="731">
                  <c:v>19</c:v>
                </c:pt>
                <c:pt idx="732">
                  <c:v>59</c:v>
                </c:pt>
                <c:pt idx="733">
                  <c:v>30</c:v>
                </c:pt>
                <c:pt idx="734">
                  <c:v>46</c:v>
                </c:pt>
                <c:pt idx="735">
                  <c:v>36</c:v>
                </c:pt>
                <c:pt idx="736">
                  <c:v>46</c:v>
                </c:pt>
                <c:pt idx="737">
                  <c:v>31</c:v>
                </c:pt>
                <c:pt idx="738">
                  <c:v>43</c:v>
                </c:pt>
                <c:pt idx="739">
                  <c:v>54</c:v>
                </c:pt>
                <c:pt idx="740">
                  <c:v>35</c:v>
                </c:pt>
                <c:pt idx="741">
                  <c:v>42</c:v>
                </c:pt>
                <c:pt idx="742">
                  <c:v>60</c:v>
                </c:pt>
                <c:pt idx="743">
                  <c:v>30</c:v>
                </c:pt>
                <c:pt idx="744">
                  <c:v>41</c:v>
                </c:pt>
                <c:pt idx="745">
                  <c:v>51</c:v>
                </c:pt>
                <c:pt idx="746">
                  <c:v>25</c:v>
                </c:pt>
                <c:pt idx="747">
                  <c:v>31</c:v>
                </c:pt>
                <c:pt idx="748">
                  <c:v>47</c:v>
                </c:pt>
                <c:pt idx="749">
                  <c:v>22</c:v>
                </c:pt>
                <c:pt idx="750">
                  <c:v>47</c:v>
                </c:pt>
                <c:pt idx="751">
                  <c:v>38</c:v>
                </c:pt>
                <c:pt idx="752">
                  <c:v>48</c:v>
                </c:pt>
                <c:pt idx="753">
                  <c:v>53</c:v>
                </c:pt>
                <c:pt idx="754">
                  <c:v>43</c:v>
                </c:pt>
                <c:pt idx="755">
                  <c:v>20</c:v>
                </c:pt>
                <c:pt idx="756">
                  <c:v>18</c:v>
                </c:pt>
                <c:pt idx="757">
                  <c:v>62</c:v>
                </c:pt>
                <c:pt idx="758">
                  <c:v>28</c:v>
                </c:pt>
                <c:pt idx="759">
                  <c:v>59</c:v>
                </c:pt>
                <c:pt idx="760">
                  <c:v>54</c:v>
                </c:pt>
                <c:pt idx="761">
                  <c:v>29</c:v>
                </c:pt>
                <c:pt idx="762">
                  <c:v>50</c:v>
                </c:pt>
                <c:pt idx="763">
                  <c:v>59</c:v>
                </c:pt>
                <c:pt idx="764">
                  <c:v>46</c:v>
                </c:pt>
                <c:pt idx="765">
                  <c:v>40</c:v>
                </c:pt>
                <c:pt idx="766">
                  <c:v>49</c:v>
                </c:pt>
                <c:pt idx="767">
                  <c:v>64</c:v>
                </c:pt>
                <c:pt idx="768">
                  <c:v>37</c:v>
                </c:pt>
                <c:pt idx="769">
                  <c:v>55</c:v>
                </c:pt>
                <c:pt idx="770">
                  <c:v>51</c:v>
                </c:pt>
                <c:pt idx="771">
                  <c:v>35</c:v>
                </c:pt>
                <c:pt idx="772">
                  <c:v>50</c:v>
                </c:pt>
                <c:pt idx="773">
                  <c:v>37</c:v>
                </c:pt>
                <c:pt idx="774">
                  <c:v>62</c:v>
                </c:pt>
                <c:pt idx="775">
                  <c:v>40</c:v>
                </c:pt>
                <c:pt idx="776">
                  <c:v>43</c:v>
                </c:pt>
                <c:pt idx="777">
                  <c:v>53</c:v>
                </c:pt>
                <c:pt idx="778">
                  <c:v>54</c:v>
                </c:pt>
                <c:pt idx="779">
                  <c:v>52</c:v>
                </c:pt>
                <c:pt idx="780">
                  <c:v>47</c:v>
                </c:pt>
                <c:pt idx="781">
                  <c:v>32</c:v>
                </c:pt>
                <c:pt idx="782">
                  <c:v>32</c:v>
                </c:pt>
                <c:pt idx="783">
                  <c:v>30</c:v>
                </c:pt>
                <c:pt idx="784">
                  <c:v>32</c:v>
                </c:pt>
                <c:pt idx="785">
                  <c:v>55</c:v>
                </c:pt>
                <c:pt idx="786">
                  <c:v>25</c:v>
                </c:pt>
                <c:pt idx="787">
                  <c:v>36</c:v>
                </c:pt>
                <c:pt idx="788">
                  <c:v>56</c:v>
                </c:pt>
                <c:pt idx="789">
                  <c:v>18</c:v>
                </c:pt>
                <c:pt idx="790">
                  <c:v>64</c:v>
                </c:pt>
                <c:pt idx="791">
                  <c:v>24</c:v>
                </c:pt>
                <c:pt idx="792">
                  <c:v>43</c:v>
                </c:pt>
                <c:pt idx="793">
                  <c:v>49</c:v>
                </c:pt>
                <c:pt idx="794">
                  <c:v>27</c:v>
                </c:pt>
                <c:pt idx="795">
                  <c:v>35</c:v>
                </c:pt>
                <c:pt idx="796">
                  <c:v>63</c:v>
                </c:pt>
                <c:pt idx="797">
                  <c:v>37</c:v>
                </c:pt>
                <c:pt idx="798">
                  <c:v>34</c:v>
                </c:pt>
                <c:pt idx="799">
                  <c:v>36</c:v>
                </c:pt>
                <c:pt idx="800">
                  <c:v>23</c:v>
                </c:pt>
                <c:pt idx="801">
                  <c:v>48</c:v>
                </c:pt>
                <c:pt idx="802">
                  <c:v>49</c:v>
                </c:pt>
                <c:pt idx="803">
                  <c:v>24</c:v>
                </c:pt>
                <c:pt idx="804">
                  <c:v>33</c:v>
                </c:pt>
                <c:pt idx="805">
                  <c:v>23</c:v>
                </c:pt>
                <c:pt idx="806">
                  <c:v>22</c:v>
                </c:pt>
                <c:pt idx="807">
                  <c:v>26</c:v>
                </c:pt>
                <c:pt idx="808">
                  <c:v>27</c:v>
                </c:pt>
                <c:pt idx="809">
                  <c:v>59</c:v>
                </c:pt>
                <c:pt idx="810">
                  <c:v>45</c:v>
                </c:pt>
                <c:pt idx="811">
                  <c:v>33</c:v>
                </c:pt>
                <c:pt idx="812">
                  <c:v>36</c:v>
                </c:pt>
                <c:pt idx="813">
                  <c:v>23</c:v>
                </c:pt>
                <c:pt idx="814">
                  <c:v>53</c:v>
                </c:pt>
                <c:pt idx="815">
                  <c:v>28</c:v>
                </c:pt>
                <c:pt idx="816">
                  <c:v>50</c:v>
                </c:pt>
                <c:pt idx="817">
                  <c:v>41</c:v>
                </c:pt>
                <c:pt idx="818">
                  <c:v>52</c:v>
                </c:pt>
                <c:pt idx="819">
                  <c:v>19</c:v>
                </c:pt>
                <c:pt idx="820">
                  <c:v>45</c:v>
                </c:pt>
                <c:pt idx="821">
                  <c:v>55</c:v>
                </c:pt>
                <c:pt idx="822">
                  <c:v>45</c:v>
                </c:pt>
                <c:pt idx="823">
                  <c:v>46</c:v>
                </c:pt>
                <c:pt idx="824">
                  <c:v>31</c:v>
                </c:pt>
                <c:pt idx="825">
                  <c:v>52</c:v>
                </c:pt>
                <c:pt idx="826">
                  <c:v>31</c:v>
                </c:pt>
                <c:pt idx="827">
                  <c:v>47</c:v>
                </c:pt>
                <c:pt idx="828">
                  <c:v>40</c:v>
                </c:pt>
                <c:pt idx="829">
                  <c:v>26</c:v>
                </c:pt>
                <c:pt idx="830">
                  <c:v>49</c:v>
                </c:pt>
                <c:pt idx="831">
                  <c:v>21</c:v>
                </c:pt>
                <c:pt idx="832">
                  <c:v>49</c:v>
                </c:pt>
                <c:pt idx="833">
                  <c:v>37</c:v>
                </c:pt>
                <c:pt idx="834">
                  <c:v>56</c:v>
                </c:pt>
                <c:pt idx="835">
                  <c:v>57</c:v>
                </c:pt>
                <c:pt idx="836">
                  <c:v>24</c:v>
                </c:pt>
                <c:pt idx="837">
                  <c:v>33</c:v>
                </c:pt>
                <c:pt idx="838">
                  <c:v>25</c:v>
                </c:pt>
                <c:pt idx="839">
                  <c:v>36</c:v>
                </c:pt>
                <c:pt idx="840">
                  <c:v>46</c:v>
                </c:pt>
                <c:pt idx="841">
                  <c:v>39</c:v>
                </c:pt>
                <c:pt idx="842">
                  <c:v>20</c:v>
                </c:pt>
                <c:pt idx="843">
                  <c:v>61</c:v>
                </c:pt>
                <c:pt idx="844">
                  <c:v>50</c:v>
                </c:pt>
                <c:pt idx="845">
                  <c:v>18</c:v>
                </c:pt>
                <c:pt idx="846">
                  <c:v>41</c:v>
                </c:pt>
                <c:pt idx="847">
                  <c:v>48</c:v>
                </c:pt>
                <c:pt idx="848">
                  <c:v>33</c:v>
                </c:pt>
                <c:pt idx="849">
                  <c:v>43</c:v>
                </c:pt>
                <c:pt idx="850">
                  <c:v>32</c:v>
                </c:pt>
                <c:pt idx="851">
                  <c:v>35</c:v>
                </c:pt>
                <c:pt idx="852">
                  <c:v>19</c:v>
                </c:pt>
                <c:pt idx="853">
                  <c:v>41</c:v>
                </c:pt>
                <c:pt idx="854">
                  <c:v>53</c:v>
                </c:pt>
                <c:pt idx="855">
                  <c:v>64</c:v>
                </c:pt>
                <c:pt idx="856">
                  <c:v>28</c:v>
                </c:pt>
                <c:pt idx="857">
                  <c:v>45</c:v>
                </c:pt>
                <c:pt idx="858">
                  <c:v>53</c:v>
                </c:pt>
                <c:pt idx="859">
                  <c:v>37</c:v>
                </c:pt>
                <c:pt idx="860">
                  <c:v>34</c:v>
                </c:pt>
                <c:pt idx="861">
                  <c:v>35</c:v>
                </c:pt>
                <c:pt idx="862">
                  <c:v>27</c:v>
                </c:pt>
                <c:pt idx="863">
                  <c:v>22</c:v>
                </c:pt>
                <c:pt idx="864">
                  <c:v>39</c:v>
                </c:pt>
                <c:pt idx="865">
                  <c:v>40</c:v>
                </c:pt>
                <c:pt idx="866">
                  <c:v>19</c:v>
                </c:pt>
                <c:pt idx="867">
                  <c:v>51</c:v>
                </c:pt>
                <c:pt idx="868">
                  <c:v>52</c:v>
                </c:pt>
                <c:pt idx="869">
                  <c:v>40</c:v>
                </c:pt>
                <c:pt idx="870">
                  <c:v>19</c:v>
                </c:pt>
                <c:pt idx="871">
                  <c:v>51</c:v>
                </c:pt>
                <c:pt idx="872">
                  <c:v>53</c:v>
                </c:pt>
                <c:pt idx="873">
                  <c:v>27</c:v>
                </c:pt>
                <c:pt idx="874">
                  <c:v>39</c:v>
                </c:pt>
                <c:pt idx="875">
                  <c:v>44</c:v>
                </c:pt>
                <c:pt idx="876">
                  <c:v>47</c:v>
                </c:pt>
                <c:pt idx="877">
                  <c:v>38</c:v>
                </c:pt>
                <c:pt idx="878">
                  <c:v>44</c:v>
                </c:pt>
                <c:pt idx="879">
                  <c:v>25</c:v>
                </c:pt>
                <c:pt idx="880">
                  <c:v>45</c:v>
                </c:pt>
                <c:pt idx="881">
                  <c:v>30</c:v>
                </c:pt>
                <c:pt idx="882">
                  <c:v>28</c:v>
                </c:pt>
                <c:pt idx="883">
                  <c:v>18</c:v>
                </c:pt>
                <c:pt idx="884">
                  <c:v>54</c:v>
                </c:pt>
                <c:pt idx="885">
                  <c:v>31</c:v>
                </c:pt>
                <c:pt idx="886">
                  <c:v>44</c:v>
                </c:pt>
                <c:pt idx="887">
                  <c:v>51</c:v>
                </c:pt>
                <c:pt idx="888">
                  <c:v>28</c:v>
                </c:pt>
                <c:pt idx="889">
                  <c:v>46</c:v>
                </c:pt>
                <c:pt idx="890">
                  <c:v>32</c:v>
                </c:pt>
                <c:pt idx="891">
                  <c:v>21</c:v>
                </c:pt>
                <c:pt idx="892">
                  <c:v>47</c:v>
                </c:pt>
                <c:pt idx="893">
                  <c:v>21</c:v>
                </c:pt>
                <c:pt idx="894">
                  <c:v>34</c:v>
                </c:pt>
                <c:pt idx="895">
                  <c:v>49</c:v>
                </c:pt>
                <c:pt idx="896">
                  <c:v>40</c:v>
                </c:pt>
                <c:pt idx="897">
                  <c:v>19</c:v>
                </c:pt>
                <c:pt idx="898">
                  <c:v>40</c:v>
                </c:pt>
                <c:pt idx="899">
                  <c:v>57</c:v>
                </c:pt>
                <c:pt idx="900">
                  <c:v>49</c:v>
                </c:pt>
                <c:pt idx="901">
                  <c:v>33</c:v>
                </c:pt>
                <c:pt idx="902">
                  <c:v>47</c:v>
                </c:pt>
                <c:pt idx="903">
                  <c:v>50</c:v>
                </c:pt>
                <c:pt idx="904">
                  <c:v>49</c:v>
                </c:pt>
                <c:pt idx="905">
                  <c:v>60</c:v>
                </c:pt>
                <c:pt idx="906">
                  <c:v>29</c:v>
                </c:pt>
                <c:pt idx="907">
                  <c:v>35</c:v>
                </c:pt>
                <c:pt idx="908">
                  <c:v>53</c:v>
                </c:pt>
                <c:pt idx="909">
                  <c:v>45</c:v>
                </c:pt>
                <c:pt idx="910">
                  <c:v>39</c:v>
                </c:pt>
                <c:pt idx="911">
                  <c:v>38</c:v>
                </c:pt>
                <c:pt idx="912">
                  <c:v>30</c:v>
                </c:pt>
                <c:pt idx="913">
                  <c:v>29</c:v>
                </c:pt>
                <c:pt idx="914">
                  <c:v>21</c:v>
                </c:pt>
                <c:pt idx="915">
                  <c:v>54</c:v>
                </c:pt>
                <c:pt idx="916">
                  <c:v>28</c:v>
                </c:pt>
                <c:pt idx="917">
                  <c:v>28</c:v>
                </c:pt>
                <c:pt idx="918">
                  <c:v>53</c:v>
                </c:pt>
                <c:pt idx="919">
                  <c:v>49</c:v>
                </c:pt>
                <c:pt idx="920">
                  <c:v>25</c:v>
                </c:pt>
                <c:pt idx="921">
                  <c:v>43</c:v>
                </c:pt>
                <c:pt idx="922">
                  <c:v>19</c:v>
                </c:pt>
                <c:pt idx="923">
                  <c:v>57</c:v>
                </c:pt>
                <c:pt idx="924">
                  <c:v>39</c:v>
                </c:pt>
                <c:pt idx="925">
                  <c:v>51</c:v>
                </c:pt>
                <c:pt idx="926">
                  <c:v>39</c:v>
                </c:pt>
                <c:pt idx="927">
                  <c:v>30</c:v>
                </c:pt>
                <c:pt idx="928">
                  <c:v>47</c:v>
                </c:pt>
                <c:pt idx="929">
                  <c:v>25</c:v>
                </c:pt>
                <c:pt idx="930">
                  <c:v>43</c:v>
                </c:pt>
                <c:pt idx="931">
                  <c:v>18</c:v>
                </c:pt>
                <c:pt idx="932">
                  <c:v>46</c:v>
                </c:pt>
                <c:pt idx="933">
                  <c:v>25</c:v>
                </c:pt>
                <c:pt idx="934">
                  <c:v>63</c:v>
                </c:pt>
                <c:pt idx="935">
                  <c:v>38</c:v>
                </c:pt>
                <c:pt idx="936">
                  <c:v>45</c:v>
                </c:pt>
                <c:pt idx="937">
                  <c:v>30</c:v>
                </c:pt>
                <c:pt idx="938">
                  <c:v>39</c:v>
                </c:pt>
                <c:pt idx="939">
                  <c:v>36</c:v>
                </c:pt>
                <c:pt idx="940">
                  <c:v>23</c:v>
                </c:pt>
                <c:pt idx="941">
                  <c:v>29</c:v>
                </c:pt>
                <c:pt idx="942">
                  <c:v>45</c:v>
                </c:pt>
                <c:pt idx="943">
                  <c:v>41</c:v>
                </c:pt>
                <c:pt idx="944">
                  <c:v>37</c:v>
                </c:pt>
                <c:pt idx="945">
                  <c:v>41</c:v>
                </c:pt>
                <c:pt idx="946">
                  <c:v>22</c:v>
                </c:pt>
                <c:pt idx="947">
                  <c:v>20</c:v>
                </c:pt>
                <c:pt idx="948">
                  <c:v>42</c:v>
                </c:pt>
                <c:pt idx="949">
                  <c:v>30</c:v>
                </c:pt>
                <c:pt idx="950">
                  <c:v>23</c:v>
                </c:pt>
                <c:pt idx="951">
                  <c:v>60</c:v>
                </c:pt>
                <c:pt idx="952">
                  <c:v>27</c:v>
                </c:pt>
                <c:pt idx="953">
                  <c:v>48</c:v>
                </c:pt>
                <c:pt idx="954">
                  <c:v>27</c:v>
                </c:pt>
                <c:pt idx="955">
                  <c:v>24</c:v>
                </c:pt>
                <c:pt idx="956">
                  <c:v>42</c:v>
                </c:pt>
                <c:pt idx="957">
                  <c:v>18</c:v>
                </c:pt>
                <c:pt idx="958">
                  <c:v>33</c:v>
                </c:pt>
                <c:pt idx="959">
                  <c:v>64</c:v>
                </c:pt>
                <c:pt idx="960">
                  <c:v>58</c:v>
                </c:pt>
                <c:pt idx="961">
                  <c:v>53</c:v>
                </c:pt>
                <c:pt idx="962">
                  <c:v>42</c:v>
                </c:pt>
                <c:pt idx="963">
                  <c:v>18</c:v>
                </c:pt>
                <c:pt idx="964">
                  <c:v>52</c:v>
                </c:pt>
                <c:pt idx="965">
                  <c:v>20</c:v>
                </c:pt>
                <c:pt idx="966">
                  <c:v>64</c:v>
                </c:pt>
                <c:pt idx="967">
                  <c:v>21</c:v>
                </c:pt>
                <c:pt idx="968">
                  <c:v>33</c:v>
                </c:pt>
                <c:pt idx="969">
                  <c:v>23</c:v>
                </c:pt>
                <c:pt idx="970">
                  <c:v>63</c:v>
                </c:pt>
                <c:pt idx="971">
                  <c:v>26</c:v>
                </c:pt>
                <c:pt idx="972">
                  <c:v>56</c:v>
                </c:pt>
                <c:pt idx="973">
                  <c:v>38</c:v>
                </c:pt>
                <c:pt idx="974">
                  <c:v>18</c:v>
                </c:pt>
                <c:pt idx="975">
                  <c:v>61</c:v>
                </c:pt>
                <c:pt idx="976">
                  <c:v>42</c:v>
                </c:pt>
                <c:pt idx="977">
                  <c:v>60</c:v>
                </c:pt>
                <c:pt idx="978">
                  <c:v>46</c:v>
                </c:pt>
                <c:pt idx="979">
                  <c:v>22</c:v>
                </c:pt>
                <c:pt idx="980">
                  <c:v>18</c:v>
                </c:pt>
                <c:pt idx="981">
                  <c:v>57</c:v>
                </c:pt>
                <c:pt idx="982">
                  <c:v>19</c:v>
                </c:pt>
                <c:pt idx="983">
                  <c:v>61</c:v>
                </c:pt>
                <c:pt idx="984">
                  <c:v>57</c:v>
                </c:pt>
                <c:pt idx="985">
                  <c:v>46</c:v>
                </c:pt>
                <c:pt idx="986">
                  <c:v>51</c:v>
                </c:pt>
                <c:pt idx="987">
                  <c:v>31</c:v>
                </c:pt>
                <c:pt idx="988">
                  <c:v>24</c:v>
                </c:pt>
                <c:pt idx="989">
                  <c:v>51</c:v>
                </c:pt>
                <c:pt idx="990">
                  <c:v>62</c:v>
                </c:pt>
                <c:pt idx="991">
                  <c:v>25</c:v>
                </c:pt>
                <c:pt idx="992">
                  <c:v>19</c:v>
                </c:pt>
                <c:pt idx="993">
                  <c:v>59</c:v>
                </c:pt>
                <c:pt idx="994">
                  <c:v>45</c:v>
                </c:pt>
                <c:pt idx="995">
                  <c:v>19</c:v>
                </c:pt>
                <c:pt idx="996">
                  <c:v>53</c:v>
                </c:pt>
                <c:pt idx="997">
                  <c:v>24</c:v>
                </c:pt>
                <c:pt idx="998">
                  <c:v>24</c:v>
                </c:pt>
                <c:pt idx="999">
                  <c:v>19</c:v>
                </c:pt>
                <c:pt idx="1000">
                  <c:v>22</c:v>
                </c:pt>
                <c:pt idx="1001">
                  <c:v>24</c:v>
                </c:pt>
                <c:pt idx="1002">
                  <c:v>60</c:v>
                </c:pt>
                <c:pt idx="1003">
                  <c:v>59</c:v>
                </c:pt>
                <c:pt idx="1004">
                  <c:v>27</c:v>
                </c:pt>
                <c:pt idx="1005">
                  <c:v>25</c:v>
                </c:pt>
                <c:pt idx="1006">
                  <c:v>36</c:v>
                </c:pt>
                <c:pt idx="1007">
                  <c:v>61</c:v>
                </c:pt>
                <c:pt idx="1008">
                  <c:v>21</c:v>
                </c:pt>
                <c:pt idx="1009">
                  <c:v>54</c:v>
                </c:pt>
                <c:pt idx="1010">
                  <c:v>19</c:v>
                </c:pt>
                <c:pt idx="1011">
                  <c:v>49</c:v>
                </c:pt>
                <c:pt idx="1012">
                  <c:v>32</c:v>
                </c:pt>
                <c:pt idx="1013">
                  <c:v>43</c:v>
                </c:pt>
                <c:pt idx="1014">
                  <c:v>19</c:v>
                </c:pt>
                <c:pt idx="1015">
                  <c:v>34</c:v>
                </c:pt>
                <c:pt idx="1016">
                  <c:v>22</c:v>
                </c:pt>
                <c:pt idx="1017">
                  <c:v>34</c:v>
                </c:pt>
                <c:pt idx="1018">
                  <c:v>24</c:v>
                </c:pt>
                <c:pt idx="1019">
                  <c:v>48</c:v>
                </c:pt>
                <c:pt idx="1020">
                  <c:v>23</c:v>
                </c:pt>
                <c:pt idx="1021">
                  <c:v>18</c:v>
                </c:pt>
                <c:pt idx="1022">
                  <c:v>56</c:v>
                </c:pt>
                <c:pt idx="1023">
                  <c:v>23</c:v>
                </c:pt>
                <c:pt idx="1024">
                  <c:v>19</c:v>
                </c:pt>
                <c:pt idx="1025">
                  <c:v>26</c:v>
                </c:pt>
                <c:pt idx="1026">
                  <c:v>31</c:v>
                </c:pt>
                <c:pt idx="1027">
                  <c:v>18</c:v>
                </c:pt>
                <c:pt idx="1028">
                  <c:v>20</c:v>
                </c:pt>
                <c:pt idx="1029">
                  <c:v>58</c:v>
                </c:pt>
                <c:pt idx="1030">
                  <c:v>63</c:v>
                </c:pt>
                <c:pt idx="1031">
                  <c:v>52</c:v>
                </c:pt>
                <c:pt idx="1032">
                  <c:v>32</c:v>
                </c:pt>
                <c:pt idx="1033">
                  <c:v>57</c:v>
                </c:pt>
                <c:pt idx="1034">
                  <c:v>18</c:v>
                </c:pt>
                <c:pt idx="1035">
                  <c:v>47</c:v>
                </c:pt>
                <c:pt idx="1036">
                  <c:v>29</c:v>
                </c:pt>
                <c:pt idx="1037">
                  <c:v>19</c:v>
                </c:pt>
                <c:pt idx="1038">
                  <c:v>23</c:v>
                </c:pt>
                <c:pt idx="1039">
                  <c:v>32</c:v>
                </c:pt>
                <c:pt idx="1040">
                  <c:v>18</c:v>
                </c:pt>
                <c:pt idx="1041">
                  <c:v>51</c:v>
                </c:pt>
                <c:pt idx="1042">
                  <c:v>19</c:v>
                </c:pt>
                <c:pt idx="1043">
                  <c:v>18</c:v>
                </c:pt>
                <c:pt idx="1044">
                  <c:v>27</c:v>
                </c:pt>
                <c:pt idx="1045">
                  <c:v>19</c:v>
                </c:pt>
                <c:pt idx="1046">
                  <c:v>26</c:v>
                </c:pt>
                <c:pt idx="1047">
                  <c:v>21</c:v>
                </c:pt>
                <c:pt idx="1048">
                  <c:v>26</c:v>
                </c:pt>
                <c:pt idx="1049">
                  <c:v>37</c:v>
                </c:pt>
                <c:pt idx="1050">
                  <c:v>52</c:v>
                </c:pt>
                <c:pt idx="1051">
                  <c:v>35</c:v>
                </c:pt>
                <c:pt idx="1052">
                  <c:v>38</c:v>
                </c:pt>
                <c:pt idx="1053">
                  <c:v>28</c:v>
                </c:pt>
              </c:numCache>
            </c:numRef>
          </c:xVal>
          <c:yVal>
            <c:numRef>
              <c:f>Model!$N$34:$N$1087</c:f>
              <c:numCache>
                <c:formatCode>General</c:formatCode>
                <c:ptCount val="1054"/>
                <c:pt idx="0">
                  <c:v>4814.5658558539217</c:v>
                </c:pt>
                <c:pt idx="1">
                  <c:v>3145.9435010959724</c:v>
                </c:pt>
                <c:pt idx="2">
                  <c:v>12246.129969559983</c:v>
                </c:pt>
                <c:pt idx="3">
                  <c:v>11763.795139844391</c:v>
                </c:pt>
                <c:pt idx="4">
                  <c:v>15064.028356119368</c:v>
                </c:pt>
                <c:pt idx="5">
                  <c:v>2472.620791938567</c:v>
                </c:pt>
                <c:pt idx="6">
                  <c:v>4244.3250543450185</c:v>
                </c:pt>
                <c:pt idx="7">
                  <c:v>4905.784738353891</c:v>
                </c:pt>
                <c:pt idx="8">
                  <c:v>4335.5279974560062</c:v>
                </c:pt>
                <c:pt idx="9">
                  <c:v>3281.702032903353</c:v>
                </c:pt>
                <c:pt idx="10">
                  <c:v>6960.3488634210225</c:v>
                </c:pt>
                <c:pt idx="11">
                  <c:v>2779.5698126995148</c:v>
                </c:pt>
                <c:pt idx="12">
                  <c:v>9618.3796969963187</c:v>
                </c:pt>
                <c:pt idx="13">
                  <c:v>7324.5797943124026</c:v>
                </c:pt>
                <c:pt idx="14">
                  <c:v>4281.5507454107274</c:v>
                </c:pt>
                <c:pt idx="15">
                  <c:v>3842.2381004448962</c:v>
                </c:pt>
                <c:pt idx="16">
                  <c:v>5666.585738563359</c:v>
                </c:pt>
                <c:pt idx="17">
                  <c:v>12509.749006099128</c:v>
                </c:pt>
                <c:pt idx="18">
                  <c:v>9570.4817021599792</c:v>
                </c:pt>
                <c:pt idx="19">
                  <c:v>5211.4449375996464</c:v>
                </c:pt>
                <c:pt idx="20">
                  <c:v>4455.7279186857149</c:v>
                </c:pt>
                <c:pt idx="21">
                  <c:v>3448.8653171028382</c:v>
                </c:pt>
                <c:pt idx="22">
                  <c:v>2703.8927926293845</c:v>
                </c:pt>
                <c:pt idx="23">
                  <c:v>3668.4580186618814</c:v>
                </c:pt>
                <c:pt idx="24">
                  <c:v>14581.554483350066</c:v>
                </c:pt>
                <c:pt idx="25">
                  <c:v>9114.1068938454737</c:v>
                </c:pt>
                <c:pt idx="26">
                  <c:v>3142.3187117378911</c:v>
                </c:pt>
                <c:pt idx="27">
                  <c:v>6015.1394635943989</c:v>
                </c:pt>
                <c:pt idx="28">
                  <c:v>6809.456694481134</c:v>
                </c:pt>
                <c:pt idx="29">
                  <c:v>16862.052584299316</c:v>
                </c:pt>
                <c:pt idx="30">
                  <c:v>12700.823234985266</c:v>
                </c:pt>
                <c:pt idx="31">
                  <c:v>3770.9422453793832</c:v>
                </c:pt>
                <c:pt idx="32">
                  <c:v>13068.455589115692</c:v>
                </c:pt>
                <c:pt idx="33">
                  <c:v>3029.1722033671167</c:v>
                </c:pt>
                <c:pt idx="34">
                  <c:v>13864.941329706668</c:v>
                </c:pt>
                <c:pt idx="35">
                  <c:v>3148.5299218216287</c:v>
                </c:pt>
                <c:pt idx="36">
                  <c:v>6488.4382477406789</c:v>
                </c:pt>
                <c:pt idx="37">
                  <c:v>13046.473148127267</c:v>
                </c:pt>
                <c:pt idx="38">
                  <c:v>4495.7540896342625</c:v>
                </c:pt>
                <c:pt idx="39">
                  <c:v>3456.4084176608903</c:v>
                </c:pt>
                <c:pt idx="40">
                  <c:v>13589.909745791378</c:v>
                </c:pt>
                <c:pt idx="41">
                  <c:v>9418.1307823792831</c:v>
                </c:pt>
                <c:pt idx="42">
                  <c:v>9026.861320259517</c:v>
                </c:pt>
                <c:pt idx="43">
                  <c:v>11265.583620414729</c:v>
                </c:pt>
                <c:pt idx="44">
                  <c:v>11998.082390677759</c:v>
                </c:pt>
                <c:pt idx="45">
                  <c:v>13244.501387522769</c:v>
                </c:pt>
                <c:pt idx="46">
                  <c:v>3976.7015242773568</c:v>
                </c:pt>
                <c:pt idx="47">
                  <c:v>13357.24681024372</c:v>
                </c:pt>
                <c:pt idx="48">
                  <c:v>15108.481461144986</c:v>
                </c:pt>
                <c:pt idx="49">
                  <c:v>13115.502061150797</c:v>
                </c:pt>
                <c:pt idx="50">
                  <c:v>3838.0753219089938</c:v>
                </c:pt>
                <c:pt idx="51">
                  <c:v>14981.201193498166</c:v>
                </c:pt>
                <c:pt idx="52">
                  <c:v>15754.681488361681</c:v>
                </c:pt>
                <c:pt idx="53">
                  <c:v>4788.8704877419959</c:v>
                </c:pt>
                <c:pt idx="54">
                  <c:v>5895.6272589290529</c:v>
                </c:pt>
                <c:pt idx="55">
                  <c:v>3142.3187117378911</c:v>
                </c:pt>
                <c:pt idx="56">
                  <c:v>8115.3718231360772</c:v>
                </c:pt>
                <c:pt idx="57">
                  <c:v>3077.8005847674194</c:v>
                </c:pt>
                <c:pt idx="58">
                  <c:v>2652.283856528501</c:v>
                </c:pt>
                <c:pt idx="59">
                  <c:v>11161.775403686568</c:v>
                </c:pt>
                <c:pt idx="60">
                  <c:v>13040.438358471501</c:v>
                </c:pt>
                <c:pt idx="61">
                  <c:v>2735.3887951452125</c:v>
                </c:pt>
                <c:pt idx="62">
                  <c:v>10054.692131440403</c:v>
                </c:pt>
                <c:pt idx="63">
                  <c:v>4454.2060485483698</c:v>
                </c:pt>
                <c:pt idx="64">
                  <c:v>4272.2443226443002</c:v>
                </c:pt>
                <c:pt idx="65">
                  <c:v>2694.0965581384089</c:v>
                </c:pt>
                <c:pt idx="66">
                  <c:v>6925.3582809048648</c:v>
                </c:pt>
                <c:pt idx="67">
                  <c:v>13932.594434310671</c:v>
                </c:pt>
                <c:pt idx="68">
                  <c:v>4075.384088694243</c:v>
                </c:pt>
                <c:pt idx="69">
                  <c:v>4589.2097739091005</c:v>
                </c:pt>
                <c:pt idx="70">
                  <c:v>8490.0805702247344</c:v>
                </c:pt>
                <c:pt idx="71">
                  <c:v>7037.5043154812729</c:v>
                </c:pt>
                <c:pt idx="72">
                  <c:v>12950.294451741787</c:v>
                </c:pt>
                <c:pt idx="73">
                  <c:v>11756.937775700708</c:v>
                </c:pt>
                <c:pt idx="74">
                  <c:v>12700.577882317391</c:v>
                </c:pt>
                <c:pt idx="75">
                  <c:v>3555.7942318367468</c:v>
                </c:pt>
                <c:pt idx="76">
                  <c:v>4281.5507454107274</c:v>
                </c:pt>
                <c:pt idx="77">
                  <c:v>3290.5186439452309</c:v>
                </c:pt>
                <c:pt idx="78">
                  <c:v>10193.914141566325</c:v>
                </c:pt>
                <c:pt idx="79">
                  <c:v>2792.5008422276032</c:v>
                </c:pt>
                <c:pt idx="80">
                  <c:v>3074.4308067154261</c:v>
                </c:pt>
                <c:pt idx="81">
                  <c:v>6085.9490928100267</c:v>
                </c:pt>
                <c:pt idx="82">
                  <c:v>3320.8869708672573</c:v>
                </c:pt>
                <c:pt idx="83">
                  <c:v>14167.017985421286</c:v>
                </c:pt>
                <c:pt idx="84">
                  <c:v>4232.226704748663</c:v>
                </c:pt>
                <c:pt idx="85">
                  <c:v>13859.447979024706</c:v>
                </c:pt>
                <c:pt idx="86">
                  <c:v>3818.6024785688865</c:v>
                </c:pt>
                <c:pt idx="87">
                  <c:v>8277.9990946385988</c:v>
                </c:pt>
                <c:pt idx="88">
                  <c:v>4892.7557464808933</c:v>
                </c:pt>
                <c:pt idx="89">
                  <c:v>12675.790504871937</c:v>
                </c:pt>
                <c:pt idx="90">
                  <c:v>3565.4925039828131</c:v>
                </c:pt>
                <c:pt idx="91">
                  <c:v>2667.6467250127735</c:v>
                </c:pt>
                <c:pt idx="92">
                  <c:v>11131.831231155342</c:v>
                </c:pt>
                <c:pt idx="93">
                  <c:v>5190.2963327950974</c:v>
                </c:pt>
                <c:pt idx="94">
                  <c:v>6464.7313602725162</c:v>
                </c:pt>
                <c:pt idx="95">
                  <c:v>3607.1996142281891</c:v>
                </c:pt>
                <c:pt idx="96">
                  <c:v>15888.700450963339</c:v>
                </c:pt>
                <c:pt idx="97">
                  <c:v>15025.350306045237</c:v>
                </c:pt>
                <c:pt idx="98">
                  <c:v>15159.657610658765</c:v>
                </c:pt>
                <c:pt idx="99">
                  <c:v>4964.445418132228</c:v>
                </c:pt>
                <c:pt idx="100">
                  <c:v>5040.5119074280728</c:v>
                </c:pt>
                <c:pt idx="101">
                  <c:v>5188.1182854360432</c:v>
                </c:pt>
                <c:pt idx="102">
                  <c:v>4877.1408084430041</c:v>
                </c:pt>
                <c:pt idx="103">
                  <c:v>12625.901408028161</c:v>
                </c:pt>
                <c:pt idx="104">
                  <c:v>3676.2490403471111</c:v>
                </c:pt>
                <c:pt idx="105">
                  <c:v>4989.1938410993844</c:v>
                </c:pt>
                <c:pt idx="106">
                  <c:v>2808.2622137417138</c:v>
                </c:pt>
                <c:pt idx="107">
                  <c:v>15492.329493250212</c:v>
                </c:pt>
                <c:pt idx="108">
                  <c:v>13083.698839192975</c:v>
                </c:pt>
                <c:pt idx="109">
                  <c:v>6638.9528880214275</c:v>
                </c:pt>
                <c:pt idx="110">
                  <c:v>3150.9393980899495</c:v>
                </c:pt>
                <c:pt idx="111">
                  <c:v>12245.601282106794</c:v>
                </c:pt>
                <c:pt idx="112">
                  <c:v>10326.996957961197</c:v>
                </c:pt>
                <c:pt idx="113">
                  <c:v>5330.3394022455823</c:v>
                </c:pt>
                <c:pt idx="114">
                  <c:v>4311.3312982632951</c:v>
                </c:pt>
                <c:pt idx="115">
                  <c:v>11972.402262082398</c:v>
                </c:pt>
                <c:pt idx="116">
                  <c:v>3225.9792609166079</c:v>
                </c:pt>
                <c:pt idx="117">
                  <c:v>4545.3411798584502</c:v>
                </c:pt>
                <c:pt idx="118">
                  <c:v>16222.135217352557</c:v>
                </c:pt>
                <c:pt idx="119">
                  <c:v>14844.036345813671</c:v>
                </c:pt>
                <c:pt idx="120">
                  <c:v>3636.9801670807569</c:v>
                </c:pt>
                <c:pt idx="121">
                  <c:v>14200.046559885568</c:v>
                </c:pt>
                <c:pt idx="122">
                  <c:v>9277.0922730717411</c:v>
                </c:pt>
                <c:pt idx="123">
                  <c:v>2468.3104487625369</c:v>
                </c:pt>
                <c:pt idx="124">
                  <c:v>5721.7499234245406</c:v>
                </c:pt>
                <c:pt idx="125">
                  <c:v>5278.9639873299875</c:v>
                </c:pt>
                <c:pt idx="126">
                  <c:v>7177.1853409518535</c:v>
                </c:pt>
                <c:pt idx="127">
                  <c:v>6385.4784934943455</c:v>
                </c:pt>
                <c:pt idx="128">
                  <c:v>3918.752865199896</c:v>
                </c:pt>
                <c:pt idx="129">
                  <c:v>11302.138767780962</c:v>
                </c:pt>
                <c:pt idx="130">
                  <c:v>7107.7313156463752</c:v>
                </c:pt>
                <c:pt idx="131">
                  <c:v>13288.170799498064</c:v>
                </c:pt>
                <c:pt idx="132">
                  <c:v>11610.478544513657</c:v>
                </c:pt>
                <c:pt idx="133">
                  <c:v>14237.989789964256</c:v>
                </c:pt>
                <c:pt idx="134">
                  <c:v>2716.6278974676534</c:v>
                </c:pt>
                <c:pt idx="135">
                  <c:v>4381.1294690115001</c:v>
                </c:pt>
                <c:pt idx="136">
                  <c:v>4823.1865422059809</c:v>
                </c:pt>
                <c:pt idx="137">
                  <c:v>15788.171540125106</c:v>
                </c:pt>
                <c:pt idx="138">
                  <c:v>9300.8647299792665</c:v>
                </c:pt>
                <c:pt idx="139">
                  <c:v>2541.5862827550382</c:v>
                </c:pt>
                <c:pt idx="140">
                  <c:v>14444.585119258751</c:v>
                </c:pt>
                <c:pt idx="141">
                  <c:v>6755.9101675441361</c:v>
                </c:pt>
                <c:pt idx="142">
                  <c:v>13123.863400605976</c:v>
                </c:pt>
                <c:pt idx="143">
                  <c:v>15609.918948117978</c:v>
                </c:pt>
                <c:pt idx="144">
                  <c:v>2926.9385736063878</c:v>
                </c:pt>
                <c:pt idx="145">
                  <c:v>3262.7145576574194</c:v>
                </c:pt>
                <c:pt idx="146">
                  <c:v>3072.2756351274111</c:v>
                </c:pt>
                <c:pt idx="147">
                  <c:v>14641.27263801638</c:v>
                </c:pt>
                <c:pt idx="148">
                  <c:v>5438.3098467695272</c:v>
                </c:pt>
                <c:pt idx="149">
                  <c:v>2877.8851312602728</c:v>
                </c:pt>
                <c:pt idx="150">
                  <c:v>3386.2061988599871</c:v>
                </c:pt>
                <c:pt idx="151">
                  <c:v>12041.163104550307</c:v>
                </c:pt>
                <c:pt idx="152">
                  <c:v>9754.7326956184424</c:v>
                </c:pt>
                <c:pt idx="153">
                  <c:v>2503.87077996478</c:v>
                </c:pt>
                <c:pt idx="154">
                  <c:v>9512.1746334926538</c:v>
                </c:pt>
                <c:pt idx="155">
                  <c:v>3073.9951797532531</c:v>
                </c:pt>
                <c:pt idx="156">
                  <c:v>15263.673360442865</c:v>
                </c:pt>
                <c:pt idx="157">
                  <c:v>14494.075379346337</c:v>
                </c:pt>
                <c:pt idx="158">
                  <c:v>3161.7152560300237</c:v>
                </c:pt>
                <c:pt idx="159">
                  <c:v>9036.5595924055833</c:v>
                </c:pt>
                <c:pt idx="160">
                  <c:v>13977.657112969162</c:v>
                </c:pt>
                <c:pt idx="161">
                  <c:v>3758.960622950548</c:v>
                </c:pt>
                <c:pt idx="162">
                  <c:v>14339.294874388914</c:v>
                </c:pt>
                <c:pt idx="163">
                  <c:v>14745.266141903197</c:v>
                </c:pt>
                <c:pt idx="164">
                  <c:v>14825.595264729202</c:v>
                </c:pt>
                <c:pt idx="165">
                  <c:v>14742.268184939634</c:v>
                </c:pt>
                <c:pt idx="166">
                  <c:v>8511.632286104883</c:v>
                </c:pt>
                <c:pt idx="167">
                  <c:v>13482.061389908167</c:v>
                </c:pt>
                <c:pt idx="168">
                  <c:v>10373.965799676254</c:v>
                </c:pt>
                <c:pt idx="169">
                  <c:v>4380.198826734857</c:v>
                </c:pt>
                <c:pt idx="170">
                  <c:v>14121.061625870641</c:v>
                </c:pt>
                <c:pt idx="171">
                  <c:v>4592.7160790661328</c:v>
                </c:pt>
                <c:pt idx="172">
                  <c:v>3395.3383529986759</c:v>
                </c:pt>
                <c:pt idx="173">
                  <c:v>3428.4750055285713</c:v>
                </c:pt>
                <c:pt idx="174">
                  <c:v>5909.8688185450465</c:v>
                </c:pt>
                <c:pt idx="175">
                  <c:v>6100.9143457729651</c:v>
                </c:pt>
                <c:pt idx="176">
                  <c:v>15165.045539628802</c:v>
                </c:pt>
                <c:pt idx="177">
                  <c:v>3191.6924401981914</c:v>
                </c:pt>
                <c:pt idx="178">
                  <c:v>8775.0670120292871</c:v>
                </c:pt>
                <c:pt idx="179">
                  <c:v>6507.2081422347119</c:v>
                </c:pt>
                <c:pt idx="180">
                  <c:v>9868.3690157137662</c:v>
                </c:pt>
                <c:pt idx="181">
                  <c:v>3540.9216116057332</c:v>
                </c:pt>
                <c:pt idx="182">
                  <c:v>10909.06616421499</c:v>
                </c:pt>
                <c:pt idx="183">
                  <c:v>5868.6292726107949</c:v>
                </c:pt>
                <c:pt idx="184">
                  <c:v>4047.4648203949614</c:v>
                </c:pt>
                <c:pt idx="185">
                  <c:v>4421.302707502844</c:v>
                </c:pt>
                <c:pt idx="186">
                  <c:v>8897.4423314992164</c:v>
                </c:pt>
                <c:pt idx="187">
                  <c:v>16106.735575048859</c:v>
                </c:pt>
                <c:pt idx="188">
                  <c:v>9396.9593075126486</c:v>
                </c:pt>
                <c:pt idx="189">
                  <c:v>8335.5348656857714</c:v>
                </c:pt>
                <c:pt idx="190">
                  <c:v>3812.8399126509166</c:v>
                </c:pt>
                <c:pt idx="191">
                  <c:v>3110.8144190313706</c:v>
                </c:pt>
                <c:pt idx="192">
                  <c:v>7354.7545766985322</c:v>
                </c:pt>
                <c:pt idx="193">
                  <c:v>15702.565520869688</c:v>
                </c:pt>
                <c:pt idx="194">
                  <c:v>3905.7238733268973</c:v>
                </c:pt>
                <c:pt idx="195">
                  <c:v>12341.563848152045</c:v>
                </c:pt>
                <c:pt idx="196">
                  <c:v>12978.689288268875</c:v>
                </c:pt>
                <c:pt idx="197">
                  <c:v>2876.1501187641779</c:v>
                </c:pt>
                <c:pt idx="198">
                  <c:v>11871.067223125705</c:v>
                </c:pt>
                <c:pt idx="199">
                  <c:v>12382.593882406258</c:v>
                </c:pt>
                <c:pt idx="200">
                  <c:v>5656.7895040723824</c:v>
                </c:pt>
                <c:pt idx="201">
                  <c:v>11392.576542069499</c:v>
                </c:pt>
                <c:pt idx="202">
                  <c:v>11273.119714120327</c:v>
                </c:pt>
                <c:pt idx="203">
                  <c:v>13237.98689158627</c:v>
                </c:pt>
                <c:pt idx="204">
                  <c:v>6995.8911692398933</c:v>
                </c:pt>
                <c:pt idx="205">
                  <c:v>4283.4120299640126</c:v>
                </c:pt>
                <c:pt idx="206">
                  <c:v>4473.4101219419272</c:v>
                </c:pt>
                <c:pt idx="207">
                  <c:v>5301.4447185390354</c:v>
                </c:pt>
                <c:pt idx="208">
                  <c:v>4262.937899877873</c:v>
                </c:pt>
                <c:pt idx="209">
                  <c:v>12019.650264398801</c:v>
                </c:pt>
                <c:pt idx="210">
                  <c:v>12266.604099646123</c:v>
                </c:pt>
                <c:pt idx="211">
                  <c:v>3581.271531692194</c:v>
                </c:pt>
                <c:pt idx="212">
                  <c:v>4856.7540606971943</c:v>
                </c:pt>
                <c:pt idx="213">
                  <c:v>4002.6091492371579</c:v>
                </c:pt>
                <c:pt idx="214">
                  <c:v>3711.9972599807697</c:v>
                </c:pt>
                <c:pt idx="215">
                  <c:v>6573.2201545869775</c:v>
                </c:pt>
                <c:pt idx="216">
                  <c:v>3741.2121020647423</c:v>
                </c:pt>
                <c:pt idx="217">
                  <c:v>6222.7630385992325</c:v>
                </c:pt>
                <c:pt idx="218">
                  <c:v>9263.6830401852294</c:v>
                </c:pt>
                <c:pt idx="219">
                  <c:v>11564.578606026578</c:v>
                </c:pt>
                <c:pt idx="220">
                  <c:v>13545.238916512526</c:v>
                </c:pt>
                <c:pt idx="221">
                  <c:v>4351.2005442760965</c:v>
                </c:pt>
                <c:pt idx="222">
                  <c:v>2465.0776913805148</c:v>
                </c:pt>
                <c:pt idx="223">
                  <c:v>5442.3129062236139</c:v>
                </c:pt>
                <c:pt idx="224">
                  <c:v>3422.4522664765982</c:v>
                </c:pt>
                <c:pt idx="225">
                  <c:v>4691.1047564482888</c:v>
                </c:pt>
                <c:pt idx="226">
                  <c:v>9298.6439889518897</c:v>
                </c:pt>
                <c:pt idx="227">
                  <c:v>13494.984233573819</c:v>
                </c:pt>
                <c:pt idx="228">
                  <c:v>3613.7141101646889</c:v>
                </c:pt>
                <c:pt idx="229">
                  <c:v>3697.5382326921272</c:v>
                </c:pt>
                <c:pt idx="230">
                  <c:v>2659.0431343018417</c:v>
                </c:pt>
                <c:pt idx="231">
                  <c:v>14110.285767930567</c:v>
                </c:pt>
                <c:pt idx="232">
                  <c:v>3764.8969262320406</c:v>
                </c:pt>
                <c:pt idx="233">
                  <c:v>3128.3100964157948</c:v>
                </c:pt>
                <c:pt idx="234">
                  <c:v>5022.0983384065676</c:v>
                </c:pt>
                <c:pt idx="235">
                  <c:v>14356.057246557026</c:v>
                </c:pt>
                <c:pt idx="236">
                  <c:v>15063.461939778908</c:v>
                </c:pt>
                <c:pt idx="237">
                  <c:v>4978.2881958612052</c:v>
                </c:pt>
                <c:pt idx="238">
                  <c:v>12568.172115366278</c:v>
                </c:pt>
                <c:pt idx="239">
                  <c:v>9214.6062205661619</c:v>
                </c:pt>
                <c:pt idx="240">
                  <c:v>12342.377634008024</c:v>
                </c:pt>
                <c:pt idx="241">
                  <c:v>3849.1968172774314</c:v>
                </c:pt>
                <c:pt idx="242">
                  <c:v>3089.2972338782974</c:v>
                </c:pt>
                <c:pt idx="243">
                  <c:v>3402.7773856443255</c:v>
                </c:pt>
                <c:pt idx="244">
                  <c:v>4363.4679540339557</c:v>
                </c:pt>
                <c:pt idx="245">
                  <c:v>12920.094969571388</c:v>
                </c:pt>
                <c:pt idx="246">
                  <c:v>8593.824262693568</c:v>
                </c:pt>
                <c:pt idx="247">
                  <c:v>3138.6212745403627</c:v>
                </c:pt>
                <c:pt idx="248">
                  <c:v>3782.2612105936905</c:v>
                </c:pt>
                <c:pt idx="249">
                  <c:v>11362.701378693551</c:v>
                </c:pt>
                <c:pt idx="250">
                  <c:v>3816.0331097342332</c:v>
                </c:pt>
                <c:pt idx="251">
                  <c:v>15671.737469319813</c:v>
                </c:pt>
                <c:pt idx="252">
                  <c:v>8605.9226122899236</c:v>
                </c:pt>
                <c:pt idx="253">
                  <c:v>14837.404993456506</c:v>
                </c:pt>
                <c:pt idx="254">
                  <c:v>3111.6326485177233</c:v>
                </c:pt>
                <c:pt idx="255">
                  <c:v>3834.3771780856841</c:v>
                </c:pt>
                <c:pt idx="256">
                  <c:v>16191.307165802684</c:v>
                </c:pt>
                <c:pt idx="257">
                  <c:v>3812.0417634462583</c:v>
                </c:pt>
                <c:pt idx="258">
                  <c:v>12718.143229152938</c:v>
                </c:pt>
                <c:pt idx="259">
                  <c:v>3227.8922958635285</c:v>
                </c:pt>
                <c:pt idx="260">
                  <c:v>3085.5746647717269</c:v>
                </c:pt>
                <c:pt idx="261">
                  <c:v>3895.1377032488654</c:v>
                </c:pt>
                <c:pt idx="262">
                  <c:v>11364.562663246836</c:v>
                </c:pt>
                <c:pt idx="263">
                  <c:v>3187.0146729257849</c:v>
                </c:pt>
                <c:pt idx="264">
                  <c:v>3766.4402918907645</c:v>
                </c:pt>
                <c:pt idx="265">
                  <c:v>3138.6212745403627</c:v>
                </c:pt>
                <c:pt idx="266">
                  <c:v>10284.925482643983</c:v>
                </c:pt>
                <c:pt idx="267">
                  <c:v>13335.013156576331</c:v>
                </c:pt>
                <c:pt idx="268">
                  <c:v>5063.1028545242643</c:v>
                </c:pt>
                <c:pt idx="269">
                  <c:v>4714.7296248352059</c:v>
                </c:pt>
                <c:pt idx="270">
                  <c:v>4311.3822028918084</c:v>
                </c:pt>
                <c:pt idx="271">
                  <c:v>3326.1813979412527</c:v>
                </c:pt>
                <c:pt idx="272">
                  <c:v>15610.950904561061</c:v>
                </c:pt>
                <c:pt idx="273">
                  <c:v>10978.913961311757</c:v>
                </c:pt>
                <c:pt idx="274">
                  <c:v>3403.4247069025996</c:v>
                </c:pt>
                <c:pt idx="275">
                  <c:v>8985.7906118420378</c:v>
                </c:pt>
                <c:pt idx="276">
                  <c:v>6480.7260841519519</c:v>
                </c:pt>
                <c:pt idx="277">
                  <c:v>12976.864148446595</c:v>
                </c:pt>
                <c:pt idx="278">
                  <c:v>13988.890157672729</c:v>
                </c:pt>
                <c:pt idx="279">
                  <c:v>11770.397153256185</c:v>
                </c:pt>
                <c:pt idx="280">
                  <c:v>4182.2860730939919</c:v>
                </c:pt>
                <c:pt idx="281">
                  <c:v>6521.6743443242322</c:v>
                </c:pt>
                <c:pt idx="282">
                  <c:v>5503.6896671311088</c:v>
                </c:pt>
                <c:pt idx="283">
                  <c:v>7437.1341470873713</c:v>
                </c:pt>
                <c:pt idx="284">
                  <c:v>6490.9631491950222</c:v>
                </c:pt>
                <c:pt idx="285">
                  <c:v>13302.440676893835</c:v>
                </c:pt>
                <c:pt idx="286">
                  <c:v>14279.384146854309</c:v>
                </c:pt>
                <c:pt idx="287">
                  <c:v>11720.142470317478</c:v>
                </c:pt>
                <c:pt idx="288">
                  <c:v>3348.5168125806786</c:v>
                </c:pt>
                <c:pt idx="289">
                  <c:v>12543.975416173567</c:v>
                </c:pt>
                <c:pt idx="290">
                  <c:v>10208.296230512706</c:v>
                </c:pt>
                <c:pt idx="291">
                  <c:v>15660.569762000101</c:v>
                </c:pt>
                <c:pt idx="292">
                  <c:v>4340.2321134677322</c:v>
                </c:pt>
                <c:pt idx="293">
                  <c:v>3878.0467278533561</c:v>
                </c:pt>
                <c:pt idx="294">
                  <c:v>13626.087938159779</c:v>
                </c:pt>
                <c:pt idx="295">
                  <c:v>4329.9648320748174</c:v>
                </c:pt>
                <c:pt idx="296">
                  <c:v>9941.2586722051947</c:v>
                </c:pt>
                <c:pt idx="297">
                  <c:v>3470.7142718392452</c:v>
                </c:pt>
                <c:pt idx="298">
                  <c:v>3996.6383066504586</c:v>
                </c:pt>
                <c:pt idx="299">
                  <c:v>13545.122060091862</c:v>
                </c:pt>
                <c:pt idx="300">
                  <c:v>4512.7196555561977</c:v>
                </c:pt>
                <c:pt idx="301">
                  <c:v>5659.2237785233965</c:v>
                </c:pt>
                <c:pt idx="302">
                  <c:v>25598.485618490417</c:v>
                </c:pt>
                <c:pt idx="303">
                  <c:v>40165.877978777622</c:v>
                </c:pt>
                <c:pt idx="304">
                  <c:v>24296.971305090665</c:v>
                </c:pt>
                <c:pt idx="305">
                  <c:v>23857.859466971371</c:v>
                </c:pt>
                <c:pt idx="306">
                  <c:v>44600.466011794488</c:v>
                </c:pt>
                <c:pt idx="307">
                  <c:v>24708.316875335186</c:v>
                </c:pt>
                <c:pt idx="308">
                  <c:v>24520.218302017507</c:v>
                </c:pt>
                <c:pt idx="309">
                  <c:v>34132.386120781026</c:v>
                </c:pt>
                <c:pt idx="310">
                  <c:v>26307.372209477337</c:v>
                </c:pt>
                <c:pt idx="311">
                  <c:v>30094.547128306061</c:v>
                </c:pt>
                <c:pt idx="312">
                  <c:v>26409.231692062836</c:v>
                </c:pt>
                <c:pt idx="313">
                  <c:v>22777.013680191503</c:v>
                </c:pt>
                <c:pt idx="314">
                  <c:v>34708.213960112073</c:v>
                </c:pt>
                <c:pt idx="315">
                  <c:v>33954.101907053613</c:v>
                </c:pt>
                <c:pt idx="316">
                  <c:v>50687.848938656149</c:v>
                </c:pt>
                <c:pt idx="317">
                  <c:v>34509.398079684586</c:v>
                </c:pt>
                <c:pt idx="318">
                  <c:v>44681.427052798725</c:v>
                </c:pt>
                <c:pt idx="319">
                  <c:v>23373.825896587176</c:v>
                </c:pt>
                <c:pt idx="320">
                  <c:v>19070.427083969844</c:v>
                </c:pt>
                <c:pt idx="321">
                  <c:v>34909.668347183797</c:v>
                </c:pt>
                <c:pt idx="322">
                  <c:v>35899.415021353678</c:v>
                </c:pt>
                <c:pt idx="323">
                  <c:v>49346.089061763261</c:v>
                </c:pt>
                <c:pt idx="324">
                  <c:v>35847.733560012304</c:v>
                </c:pt>
                <c:pt idx="325">
                  <c:v>32443.274753389673</c:v>
                </c:pt>
                <c:pt idx="326">
                  <c:v>35562.970524447082</c:v>
                </c:pt>
                <c:pt idx="327">
                  <c:v>35869.69929331501</c:v>
                </c:pt>
                <c:pt idx="328">
                  <c:v>21849.857912366631</c:v>
                </c:pt>
                <c:pt idx="329">
                  <c:v>29006.743265538811</c:v>
                </c:pt>
                <c:pt idx="330">
                  <c:v>28789.035656808428</c:v>
                </c:pt>
                <c:pt idx="331">
                  <c:v>40853.03390416981</c:v>
                </c:pt>
                <c:pt idx="332">
                  <c:v>35991.445834508195</c:v>
                </c:pt>
                <c:pt idx="333">
                  <c:v>43329.564193043072</c:v>
                </c:pt>
                <c:pt idx="334">
                  <c:v>44947.564695111643</c:v>
                </c:pt>
                <c:pt idx="335">
                  <c:v>33235.396836602435</c:v>
                </c:pt>
                <c:pt idx="336">
                  <c:v>29573.526533252214</c:v>
                </c:pt>
                <c:pt idx="337">
                  <c:v>24690.096389937742</c:v>
                </c:pt>
                <c:pt idx="338">
                  <c:v>42661.732927984049</c:v>
                </c:pt>
                <c:pt idx="339">
                  <c:v>33186.86528662972</c:v>
                </c:pt>
                <c:pt idx="340">
                  <c:v>25512.823154533209</c:v>
                </c:pt>
                <c:pt idx="341">
                  <c:v>59974.48085534729</c:v>
                </c:pt>
                <c:pt idx="342">
                  <c:v>54515.11620635289</c:v>
                </c:pt>
                <c:pt idx="343">
                  <c:v>30408.780161389255</c:v>
                </c:pt>
                <c:pt idx="344">
                  <c:v>31543.802406639221</c:v>
                </c:pt>
                <c:pt idx="345">
                  <c:v>24492.193512489459</c:v>
                </c:pt>
                <c:pt idx="346">
                  <c:v>44930.398482346151</c:v>
                </c:pt>
                <c:pt idx="347">
                  <c:v>41281.721937566224</c:v>
                </c:pt>
                <c:pt idx="348">
                  <c:v>24879.212251330373</c:v>
                </c:pt>
                <c:pt idx="349">
                  <c:v>28322.021100381193</c:v>
                </c:pt>
                <c:pt idx="350">
                  <c:v>37240.145675832333</c:v>
                </c:pt>
                <c:pt idx="351">
                  <c:v>34881.127094991796</c:v>
                </c:pt>
                <c:pt idx="352">
                  <c:v>36524.037435998551</c:v>
                </c:pt>
                <c:pt idx="353">
                  <c:v>34225.750221930473</c:v>
                </c:pt>
                <c:pt idx="354">
                  <c:v>52068.007453109312</c:v>
                </c:pt>
                <c:pt idx="355">
                  <c:v>28850.68728015379</c:v>
                </c:pt>
                <c:pt idx="356">
                  <c:v>42137.495098409643</c:v>
                </c:pt>
                <c:pt idx="357">
                  <c:v>27478.721529968105</c:v>
                </c:pt>
                <c:pt idx="358">
                  <c:v>33071.795435813743</c:v>
                </c:pt>
                <c:pt idx="359">
                  <c:v>40166.646763423531</c:v>
                </c:pt>
                <c:pt idx="360">
                  <c:v>28438.232411772868</c:v>
                </c:pt>
                <c:pt idx="361">
                  <c:v>40094.4320976331</c:v>
                </c:pt>
                <c:pt idx="362">
                  <c:v>47341.229969204636</c:v>
                </c:pt>
                <c:pt idx="363">
                  <c:v>26561.862277795812</c:v>
                </c:pt>
                <c:pt idx="364">
                  <c:v>21350.692497783923</c:v>
                </c:pt>
                <c:pt idx="365">
                  <c:v>28517.15472757494</c:v>
                </c:pt>
                <c:pt idx="366">
                  <c:v>32592.477807488594</c:v>
                </c:pt>
                <c:pt idx="367">
                  <c:v>26574.717229881069</c:v>
                </c:pt>
                <c:pt idx="368">
                  <c:v>26915.876312513017</c:v>
                </c:pt>
                <c:pt idx="369">
                  <c:v>32929.642293123048</c:v>
                </c:pt>
                <c:pt idx="370">
                  <c:v>32904.216395261938</c:v>
                </c:pt>
                <c:pt idx="371">
                  <c:v>37564.142184478646</c:v>
                </c:pt>
                <c:pt idx="372">
                  <c:v>23639.379126958091</c:v>
                </c:pt>
                <c:pt idx="373">
                  <c:v>24773.23623609373</c:v>
                </c:pt>
                <c:pt idx="374">
                  <c:v>33978.527848594109</c:v>
                </c:pt>
                <c:pt idx="375">
                  <c:v>21889.246693182893</c:v>
                </c:pt>
                <c:pt idx="376">
                  <c:v>28669.562190561963</c:v>
                </c:pt>
                <c:pt idx="377">
                  <c:v>48033.295384271201</c:v>
                </c:pt>
                <c:pt idx="378">
                  <c:v>44718.51526872949</c:v>
                </c:pt>
                <c:pt idx="379">
                  <c:v>48316.699899032377</c:v>
                </c:pt>
                <c:pt idx="380">
                  <c:v>34986.214699239463</c:v>
                </c:pt>
                <c:pt idx="381">
                  <c:v>30556.497399000509</c:v>
                </c:pt>
                <c:pt idx="382">
                  <c:v>25608.250860721062</c:v>
                </c:pt>
                <c:pt idx="383">
                  <c:v>35031.411234956293</c:v>
                </c:pt>
                <c:pt idx="384">
                  <c:v>26972.47680600583</c:v>
                </c:pt>
                <c:pt idx="385">
                  <c:v>24305.98509179175</c:v>
                </c:pt>
                <c:pt idx="386">
                  <c:v>53372.044922333946</c:v>
                </c:pt>
                <c:pt idx="387">
                  <c:v>29744.451784208897</c:v>
                </c:pt>
                <c:pt idx="388">
                  <c:v>42189.74108306854</c:v>
                </c:pt>
                <c:pt idx="389">
                  <c:v>28571.283944471637</c:v>
                </c:pt>
                <c:pt idx="390">
                  <c:v>38473.270280239733</c:v>
                </c:pt>
                <c:pt idx="391">
                  <c:v>29854.96548830971</c:v>
                </c:pt>
                <c:pt idx="392">
                  <c:v>27735.178538269061</c:v>
                </c:pt>
                <c:pt idx="393">
                  <c:v>26910.011974923385</c:v>
                </c:pt>
                <c:pt idx="394">
                  <c:v>26181.422687256018</c:v>
                </c:pt>
                <c:pt idx="395">
                  <c:v>36358.433821468978</c:v>
                </c:pt>
                <c:pt idx="396">
                  <c:v>25572.129589732594</c:v>
                </c:pt>
                <c:pt idx="397">
                  <c:v>35300.955131873023</c:v>
                </c:pt>
                <c:pt idx="398">
                  <c:v>40740.37462589745</c:v>
                </c:pt>
                <c:pt idx="399">
                  <c:v>20565.131395871766</c:v>
                </c:pt>
                <c:pt idx="400">
                  <c:v>33023.031773474693</c:v>
                </c:pt>
                <c:pt idx="401">
                  <c:v>52712.961053180079</c:v>
                </c:pt>
                <c:pt idx="402">
                  <c:v>39421.343185816208</c:v>
                </c:pt>
                <c:pt idx="403">
                  <c:v>36559.854478827947</c:v>
                </c:pt>
                <c:pt idx="404">
                  <c:v>47188.135924918446</c:v>
                </c:pt>
                <c:pt idx="405">
                  <c:v>23068.365038013882</c:v>
                </c:pt>
                <c:pt idx="406">
                  <c:v>24692.562122121351</c:v>
                </c:pt>
                <c:pt idx="407">
                  <c:v>24088.579454244722</c:v>
                </c:pt>
                <c:pt idx="408">
                  <c:v>38986.624081499649</c:v>
                </c:pt>
                <c:pt idx="409">
                  <c:v>34413.184518196736</c:v>
                </c:pt>
                <c:pt idx="410">
                  <c:v>30474.53208604909</c:v>
                </c:pt>
                <c:pt idx="411">
                  <c:v>46483.621992485379</c:v>
                </c:pt>
                <c:pt idx="412">
                  <c:v>12135.9170071887</c:v>
                </c:pt>
                <c:pt idx="413">
                  <c:v>12429.272647819373</c:v>
                </c:pt>
                <c:pt idx="414">
                  <c:v>13465.300873902093</c:v>
                </c:pt>
                <c:pt idx="415">
                  <c:v>8852.1284270825618</c:v>
                </c:pt>
                <c:pt idx="416">
                  <c:v>10603.727869779859</c:v>
                </c:pt>
                <c:pt idx="417">
                  <c:v>6138.2395964064935</c:v>
                </c:pt>
                <c:pt idx="418">
                  <c:v>15348.461367185173</c:v>
                </c:pt>
                <c:pt idx="419">
                  <c:v>5562.4615700114291</c:v>
                </c:pt>
                <c:pt idx="420">
                  <c:v>6231.2288475341111</c:v>
                </c:pt>
                <c:pt idx="421">
                  <c:v>11739.100597933908</c:v>
                </c:pt>
                <c:pt idx="422">
                  <c:v>4201.1203556088303</c:v>
                </c:pt>
                <c:pt idx="423">
                  <c:v>7841.1808093672489</c:v>
                </c:pt>
                <c:pt idx="424">
                  <c:v>7323.2122988604979</c:v>
                </c:pt>
                <c:pt idx="425">
                  <c:v>3991.801501592252</c:v>
                </c:pt>
                <c:pt idx="426">
                  <c:v>6778.1569633532508</c:v>
                </c:pt>
                <c:pt idx="427">
                  <c:v>10286.147286521773</c:v>
                </c:pt>
                <c:pt idx="428">
                  <c:v>7871.4956524437193</c:v>
                </c:pt>
                <c:pt idx="429">
                  <c:v>10993.610208604212</c:v>
                </c:pt>
                <c:pt idx="430">
                  <c:v>11288.278693199138</c:v>
                </c:pt>
                <c:pt idx="431">
                  <c:v>6668.0015977456242</c:v>
                </c:pt>
                <c:pt idx="432">
                  <c:v>13302.300768242434</c:v>
                </c:pt>
                <c:pt idx="433">
                  <c:v>3827.1484558610246</c:v>
                </c:pt>
                <c:pt idx="434">
                  <c:v>4171.3398027562625</c:v>
                </c:pt>
                <c:pt idx="435">
                  <c:v>6002.7413200151668</c:v>
                </c:pt>
                <c:pt idx="436">
                  <c:v>4408.3551993012898</c:v>
                </c:pt>
                <c:pt idx="437">
                  <c:v>10051.290876837518</c:v>
                </c:pt>
                <c:pt idx="438">
                  <c:v>4593.633172431194</c:v>
                </c:pt>
                <c:pt idx="439">
                  <c:v>8692.68876000618</c:v>
                </c:pt>
                <c:pt idx="440">
                  <c:v>9643.6065980334897</c:v>
                </c:pt>
                <c:pt idx="441">
                  <c:v>9434.9767773836375</c:v>
                </c:pt>
                <c:pt idx="442">
                  <c:v>5749.7124953462244</c:v>
                </c:pt>
                <c:pt idx="443">
                  <c:v>7089.248927722565</c:v>
                </c:pt>
                <c:pt idx="444">
                  <c:v>9119.9653951846449</c:v>
                </c:pt>
                <c:pt idx="445">
                  <c:v>8499.3146697941211</c:v>
                </c:pt>
                <c:pt idx="446">
                  <c:v>7534.6764401401115</c:v>
                </c:pt>
                <c:pt idx="447">
                  <c:v>7613.3190653609699</c:v>
                </c:pt>
                <c:pt idx="448">
                  <c:v>6639.1516871696995</c:v>
                </c:pt>
                <c:pt idx="449">
                  <c:v>5519.3593439718752</c:v>
                </c:pt>
                <c:pt idx="450">
                  <c:v>12706.036203387253</c:v>
                </c:pt>
                <c:pt idx="451">
                  <c:v>4762.4087969324673</c:v>
                </c:pt>
                <c:pt idx="452">
                  <c:v>4457.7594000413555</c:v>
                </c:pt>
                <c:pt idx="453">
                  <c:v>8126.5919706846753</c:v>
                </c:pt>
                <c:pt idx="454">
                  <c:v>5536.4035862654328</c:v>
                </c:pt>
                <c:pt idx="455">
                  <c:v>12607.987802831789</c:v>
                </c:pt>
                <c:pt idx="456">
                  <c:v>5572.7640118323116</c:v>
                </c:pt>
                <c:pt idx="457">
                  <c:v>7786.3897714659906</c:v>
                </c:pt>
                <c:pt idx="458">
                  <c:v>6154.1023949934288</c:v>
                </c:pt>
                <c:pt idx="459">
                  <c:v>6319.72159397411</c:v>
                </c:pt>
                <c:pt idx="460">
                  <c:v>4014.6551376405914</c:v>
                </c:pt>
                <c:pt idx="461">
                  <c:v>8812.3047776072326</c:v>
                </c:pt>
                <c:pt idx="462">
                  <c:v>11725.287262125525</c:v>
                </c:pt>
                <c:pt idx="463">
                  <c:v>6610.1924847399196</c:v>
                </c:pt>
                <c:pt idx="464">
                  <c:v>11623.406423419374</c:v>
                </c:pt>
                <c:pt idx="465">
                  <c:v>8068.3087569897134</c:v>
                </c:pt>
                <c:pt idx="466">
                  <c:v>6266.8319826536517</c:v>
                </c:pt>
                <c:pt idx="467">
                  <c:v>8338.0417359028797</c:v>
                </c:pt>
                <c:pt idx="468">
                  <c:v>6380.4582478181619</c:v>
                </c:pt>
                <c:pt idx="469">
                  <c:v>13591.162952263849</c:v>
                </c:pt>
                <c:pt idx="470">
                  <c:v>12609.35226880807</c:v>
                </c:pt>
                <c:pt idx="471">
                  <c:v>8570.7730525565858</c:v>
                </c:pt>
                <c:pt idx="472">
                  <c:v>10885.77256093432</c:v>
                </c:pt>
                <c:pt idx="473">
                  <c:v>11241.863435787665</c:v>
                </c:pt>
                <c:pt idx="474">
                  <c:v>5974.9389081365489</c:v>
                </c:pt>
                <c:pt idx="475">
                  <c:v>13741.667851720955</c:v>
                </c:pt>
                <c:pt idx="476">
                  <c:v>5815.9612093539399</c:v>
                </c:pt>
                <c:pt idx="477">
                  <c:v>6451.1691089720662</c:v>
                </c:pt>
                <c:pt idx="478">
                  <c:v>8268.2435651546748</c:v>
                </c:pt>
                <c:pt idx="479">
                  <c:v>9987.0080632053341</c:v>
                </c:pt>
                <c:pt idx="480">
                  <c:v>5939.3190168016772</c:v>
                </c:pt>
                <c:pt idx="481">
                  <c:v>4198.4437107624562</c:v>
                </c:pt>
                <c:pt idx="482">
                  <c:v>9430.7402601915655</c:v>
                </c:pt>
                <c:pt idx="483">
                  <c:v>8319.2832765988351</c:v>
                </c:pt>
                <c:pt idx="484">
                  <c:v>14652.81243420964</c:v>
                </c:pt>
                <c:pt idx="485">
                  <c:v>13498.920852281895</c:v>
                </c:pt>
                <c:pt idx="486">
                  <c:v>11125.252071024604</c:v>
                </c:pt>
                <c:pt idx="487">
                  <c:v>7697.9787551849313</c:v>
                </c:pt>
                <c:pt idx="488">
                  <c:v>16676.806355884775</c:v>
                </c:pt>
                <c:pt idx="489">
                  <c:v>10896.050676264105</c:v>
                </c:pt>
                <c:pt idx="490">
                  <c:v>14648.684284838131</c:v>
                </c:pt>
                <c:pt idx="491">
                  <c:v>7453.5555932330963</c:v>
                </c:pt>
                <c:pt idx="492">
                  <c:v>4934.2181177142902</c:v>
                </c:pt>
                <c:pt idx="493">
                  <c:v>10632.670070822127</c:v>
                </c:pt>
                <c:pt idx="494">
                  <c:v>9836.2841406426378</c:v>
                </c:pt>
                <c:pt idx="495">
                  <c:v>5084.9737302680805</c:v>
                </c:pt>
                <c:pt idx="496">
                  <c:v>11196.299337038503</c:v>
                </c:pt>
                <c:pt idx="497">
                  <c:v>9880.2687151867212</c:v>
                </c:pt>
                <c:pt idx="498">
                  <c:v>9215.2729879430644</c:v>
                </c:pt>
                <c:pt idx="499">
                  <c:v>8312.5312549456867</c:v>
                </c:pt>
                <c:pt idx="500">
                  <c:v>5145.52515669896</c:v>
                </c:pt>
                <c:pt idx="501">
                  <c:v>8605.0598732750022</c:v>
                </c:pt>
                <c:pt idx="502">
                  <c:v>11207.540440748804</c:v>
                </c:pt>
                <c:pt idx="503">
                  <c:v>12931.835584592262</c:v>
                </c:pt>
                <c:pt idx="504">
                  <c:v>7978.2153400637244</c:v>
                </c:pt>
                <c:pt idx="505">
                  <c:v>10449.359825084122</c:v>
                </c:pt>
                <c:pt idx="506">
                  <c:v>8873.2401152971543</c:v>
                </c:pt>
                <c:pt idx="507">
                  <c:v>6649.6169018597129</c:v>
                </c:pt>
                <c:pt idx="508">
                  <c:v>13086.31296624477</c:v>
                </c:pt>
                <c:pt idx="509">
                  <c:v>5906.0118195323585</c:v>
                </c:pt>
                <c:pt idx="510">
                  <c:v>12664.274157358996</c:v>
                </c:pt>
                <c:pt idx="511">
                  <c:v>6121.2372339969452</c:v>
                </c:pt>
                <c:pt idx="512">
                  <c:v>8856.5865166624953</c:v>
                </c:pt>
                <c:pt idx="513">
                  <c:v>11593.012757245926</c:v>
                </c:pt>
                <c:pt idx="514">
                  <c:v>13140.837460393192</c:v>
                </c:pt>
                <c:pt idx="515">
                  <c:v>10924.859536553315</c:v>
                </c:pt>
                <c:pt idx="516">
                  <c:v>8276.2851873290747</c:v>
                </c:pt>
                <c:pt idx="517">
                  <c:v>5316.502429781347</c:v>
                </c:pt>
                <c:pt idx="518">
                  <c:v>4254.943273925991</c:v>
                </c:pt>
                <c:pt idx="519">
                  <c:v>6138.9194372531565</c:v>
                </c:pt>
                <c:pt idx="520">
                  <c:v>5742.8919771492383</c:v>
                </c:pt>
                <c:pt idx="521">
                  <c:v>9510.7754959828399</c:v>
                </c:pt>
                <c:pt idx="522">
                  <c:v>11197.229979315145</c:v>
                </c:pt>
                <c:pt idx="523">
                  <c:v>14932.313928208438</c:v>
                </c:pt>
                <c:pt idx="524">
                  <c:v>11637.683586524778</c:v>
                </c:pt>
                <c:pt idx="525">
                  <c:v>13685.206803377219</c:v>
                </c:pt>
                <c:pt idx="526">
                  <c:v>4641.1017196065568</c:v>
                </c:pt>
                <c:pt idx="527">
                  <c:v>8605.0057527925746</c:v>
                </c:pt>
                <c:pt idx="528">
                  <c:v>6750.0518152298328</c:v>
                </c:pt>
                <c:pt idx="529">
                  <c:v>5841.8339455080968</c:v>
                </c:pt>
                <c:pt idx="530">
                  <c:v>3207.2392565392711</c:v>
                </c:pt>
                <c:pt idx="531">
                  <c:v>9397.4700768173661</c:v>
                </c:pt>
                <c:pt idx="532">
                  <c:v>13080.574430010711</c:v>
                </c:pt>
                <c:pt idx="533">
                  <c:v>5225.0027689647786</c:v>
                </c:pt>
                <c:pt idx="534">
                  <c:v>5133.2327838131259</c:v>
                </c:pt>
                <c:pt idx="535">
                  <c:v>11100.408511146166</c:v>
                </c:pt>
                <c:pt idx="536">
                  <c:v>10025.719352994542</c:v>
                </c:pt>
                <c:pt idx="537">
                  <c:v>6170.4658560602747</c:v>
                </c:pt>
                <c:pt idx="538">
                  <c:v>4741.1965974379746</c:v>
                </c:pt>
                <c:pt idx="539">
                  <c:v>8206.2260545390345</c:v>
                </c:pt>
                <c:pt idx="540">
                  <c:v>3164.1358247789758</c:v>
                </c:pt>
                <c:pt idx="541">
                  <c:v>9341.4356155289825</c:v>
                </c:pt>
                <c:pt idx="542">
                  <c:v>6647.7200405277736</c:v>
                </c:pt>
                <c:pt idx="543">
                  <c:v>14775.938741714801</c:v>
                </c:pt>
                <c:pt idx="544">
                  <c:v>9222.6590395399362</c:v>
                </c:pt>
                <c:pt idx="545">
                  <c:v>5160.3893277238294</c:v>
                </c:pt>
                <c:pt idx="546">
                  <c:v>8519.523501414993</c:v>
                </c:pt>
                <c:pt idx="547">
                  <c:v>15750.270498499878</c:v>
                </c:pt>
                <c:pt idx="548">
                  <c:v>3409.5316228033598</c:v>
                </c:pt>
                <c:pt idx="549">
                  <c:v>9344.6683729110046</c:v>
                </c:pt>
                <c:pt idx="550">
                  <c:v>10192.266947707261</c:v>
                </c:pt>
                <c:pt idx="551">
                  <c:v>5974.6811166726093</c:v>
                </c:pt>
                <c:pt idx="552">
                  <c:v>7133.6170914387712</c:v>
                </c:pt>
                <c:pt idx="553">
                  <c:v>11839.704574334704</c:v>
                </c:pt>
                <c:pt idx="554">
                  <c:v>7635.7001093513209</c:v>
                </c:pt>
                <c:pt idx="555">
                  <c:v>3221.2478718613665</c:v>
                </c:pt>
                <c:pt idx="556">
                  <c:v>10454.417478815003</c:v>
                </c:pt>
                <c:pt idx="557">
                  <c:v>5586.8998232448848</c:v>
                </c:pt>
                <c:pt idx="558">
                  <c:v>8143.1932363253491</c:v>
                </c:pt>
                <c:pt idx="559">
                  <c:v>3898.6259128887141</c:v>
                </c:pt>
                <c:pt idx="560">
                  <c:v>4617.6544664316853</c:v>
                </c:pt>
                <c:pt idx="561">
                  <c:v>4736.8862542619454</c:v>
                </c:pt>
                <c:pt idx="562">
                  <c:v>8778.9412528776957</c:v>
                </c:pt>
                <c:pt idx="563">
                  <c:v>7317.5368913337479</c:v>
                </c:pt>
                <c:pt idx="564">
                  <c:v>4275.1623927060427</c:v>
                </c:pt>
                <c:pt idx="565">
                  <c:v>10833.947636862395</c:v>
                </c:pt>
                <c:pt idx="566">
                  <c:v>5058.365642460526</c:v>
                </c:pt>
                <c:pt idx="567">
                  <c:v>15886.732974701419</c:v>
                </c:pt>
                <c:pt idx="568">
                  <c:v>4104.9038372528785</c:v>
                </c:pt>
                <c:pt idx="569">
                  <c:v>6481.1605443435637</c:v>
                </c:pt>
                <c:pt idx="570">
                  <c:v>9829.8569832868343</c:v>
                </c:pt>
                <c:pt idx="571">
                  <c:v>12635.734291658693</c:v>
                </c:pt>
                <c:pt idx="572">
                  <c:v>12136.893278816269</c:v>
                </c:pt>
                <c:pt idx="573">
                  <c:v>5784.8286441748442</c:v>
                </c:pt>
                <c:pt idx="574">
                  <c:v>10116.835942126745</c:v>
                </c:pt>
                <c:pt idx="575">
                  <c:v>4865.29150262646</c:v>
                </c:pt>
                <c:pt idx="576">
                  <c:v>7885.9417464963808</c:v>
                </c:pt>
                <c:pt idx="577">
                  <c:v>5769.2952617669735</c:v>
                </c:pt>
                <c:pt idx="578">
                  <c:v>8169.5881375427834</c:v>
                </c:pt>
                <c:pt idx="579">
                  <c:v>10396.227845938605</c:v>
                </c:pt>
                <c:pt idx="580">
                  <c:v>15921.776274306008</c:v>
                </c:pt>
                <c:pt idx="581">
                  <c:v>13375.61257081463</c:v>
                </c:pt>
                <c:pt idx="582">
                  <c:v>9076.3855287662082</c:v>
                </c:pt>
                <c:pt idx="583">
                  <c:v>7423.7141914590511</c:v>
                </c:pt>
                <c:pt idx="584">
                  <c:v>12683.022366056604</c:v>
                </c:pt>
                <c:pt idx="585">
                  <c:v>6666.4497127564591</c:v>
                </c:pt>
                <c:pt idx="586">
                  <c:v>10232.559031566845</c:v>
                </c:pt>
                <c:pt idx="587">
                  <c:v>9944.2312983100419</c:v>
                </c:pt>
                <c:pt idx="588">
                  <c:v>8854.1615279782254</c:v>
                </c:pt>
                <c:pt idx="589">
                  <c:v>5913.658750102958</c:v>
                </c:pt>
                <c:pt idx="590">
                  <c:v>16496.997418140752</c:v>
                </c:pt>
                <c:pt idx="591">
                  <c:v>10256.647196689328</c:v>
                </c:pt>
                <c:pt idx="592">
                  <c:v>9293.9299228028503</c:v>
                </c:pt>
                <c:pt idx="593">
                  <c:v>10245.294136405115</c:v>
                </c:pt>
                <c:pt idx="594">
                  <c:v>13161.441408621227</c:v>
                </c:pt>
                <c:pt idx="595">
                  <c:v>8740.5571482738924</c:v>
                </c:pt>
                <c:pt idx="596">
                  <c:v>8053.4434745351928</c:v>
                </c:pt>
                <c:pt idx="597">
                  <c:v>6899.6015417043391</c:v>
                </c:pt>
                <c:pt idx="598">
                  <c:v>6423.9250390843035</c:v>
                </c:pt>
                <c:pt idx="599">
                  <c:v>12592.897008739625</c:v>
                </c:pt>
                <c:pt idx="600">
                  <c:v>7758.3027373175892</c:v>
                </c:pt>
                <c:pt idx="601">
                  <c:v>8488.2472118400074</c:v>
                </c:pt>
                <c:pt idx="602">
                  <c:v>11571.564058426662</c:v>
                </c:pt>
                <c:pt idx="603">
                  <c:v>5662.6883403978627</c:v>
                </c:pt>
                <c:pt idx="604">
                  <c:v>5302.8134954735979</c:v>
                </c:pt>
                <c:pt idx="605">
                  <c:v>10949.671762943301</c:v>
                </c:pt>
                <c:pt idx="606">
                  <c:v>6090.5997193806861</c:v>
                </c:pt>
                <c:pt idx="607">
                  <c:v>6432.5687112446176</c:v>
                </c:pt>
                <c:pt idx="608">
                  <c:v>15029.276345657749</c:v>
                </c:pt>
                <c:pt idx="609">
                  <c:v>12293.019884795904</c:v>
                </c:pt>
                <c:pt idx="610">
                  <c:v>8210.2914860084402</c:v>
                </c:pt>
                <c:pt idx="611">
                  <c:v>13874.849256848684</c:v>
                </c:pt>
                <c:pt idx="612">
                  <c:v>6396.9492934261061</c:v>
                </c:pt>
                <c:pt idx="613">
                  <c:v>7629.3252048000741</c:v>
                </c:pt>
                <c:pt idx="614">
                  <c:v>5841.0109942740273</c:v>
                </c:pt>
                <c:pt idx="615">
                  <c:v>5476.2349730892456</c:v>
                </c:pt>
                <c:pt idx="616">
                  <c:v>15664.581296531309</c:v>
                </c:pt>
                <c:pt idx="617">
                  <c:v>7623.0320471498917</c:v>
                </c:pt>
                <c:pt idx="618">
                  <c:v>7188.1134250351779</c:v>
                </c:pt>
                <c:pt idx="619">
                  <c:v>5470.4794660626276</c:v>
                </c:pt>
                <c:pt idx="620">
                  <c:v>5946.3506876517404</c:v>
                </c:pt>
                <c:pt idx="621">
                  <c:v>7825.5763066528043</c:v>
                </c:pt>
                <c:pt idx="622">
                  <c:v>6598.3664041948532</c:v>
                </c:pt>
                <c:pt idx="623">
                  <c:v>9779.9873216250126</c:v>
                </c:pt>
                <c:pt idx="624">
                  <c:v>5162.957982263586</c:v>
                </c:pt>
                <c:pt idx="625">
                  <c:v>10963.623616943389</c:v>
                </c:pt>
                <c:pt idx="626">
                  <c:v>5785.4410065031789</c:v>
                </c:pt>
                <c:pt idx="627">
                  <c:v>8694.0353216009353</c:v>
                </c:pt>
                <c:pt idx="628">
                  <c:v>11603.540983890147</c:v>
                </c:pt>
                <c:pt idx="629">
                  <c:v>14229.327382857082</c:v>
                </c:pt>
                <c:pt idx="630">
                  <c:v>11497.858497694731</c:v>
                </c:pt>
                <c:pt idx="631">
                  <c:v>13699.203111851282</c:v>
                </c:pt>
                <c:pt idx="632">
                  <c:v>5825.8254024475436</c:v>
                </c:pt>
                <c:pt idx="633">
                  <c:v>5981.7150941641639</c:v>
                </c:pt>
                <c:pt idx="634">
                  <c:v>9283.6980056089851</c:v>
                </c:pt>
                <c:pt idx="635">
                  <c:v>10477.376710448656</c:v>
                </c:pt>
                <c:pt idx="636">
                  <c:v>6157.0585130207928</c:v>
                </c:pt>
                <c:pt idx="637">
                  <c:v>11983.474599683295</c:v>
                </c:pt>
                <c:pt idx="638">
                  <c:v>9495.6849413538985</c:v>
                </c:pt>
                <c:pt idx="639">
                  <c:v>7289.9909119198001</c:v>
                </c:pt>
                <c:pt idx="640">
                  <c:v>11350.848141722685</c:v>
                </c:pt>
                <c:pt idx="641">
                  <c:v>13420.290406945935</c:v>
                </c:pt>
                <c:pt idx="642">
                  <c:v>6059.8784188076615</c:v>
                </c:pt>
                <c:pt idx="643">
                  <c:v>13238.210276634874</c:v>
                </c:pt>
                <c:pt idx="644">
                  <c:v>17426.755927463855</c:v>
                </c:pt>
                <c:pt idx="645">
                  <c:v>14273.880908909669</c:v>
                </c:pt>
                <c:pt idx="646">
                  <c:v>9780.6274286884545</c:v>
                </c:pt>
                <c:pt idx="647">
                  <c:v>5243.0733781328618</c:v>
                </c:pt>
                <c:pt idx="648">
                  <c:v>14208.853252770941</c:v>
                </c:pt>
                <c:pt idx="649">
                  <c:v>4741.6497590048957</c:v>
                </c:pt>
                <c:pt idx="650">
                  <c:v>12746.753061619374</c:v>
                </c:pt>
                <c:pt idx="651">
                  <c:v>4557.6763512389316</c:v>
                </c:pt>
                <c:pt idx="652">
                  <c:v>8630.7516467892292</c:v>
                </c:pt>
                <c:pt idx="653">
                  <c:v>15283.808531750276</c:v>
                </c:pt>
                <c:pt idx="654">
                  <c:v>7638.4232830847886</c:v>
                </c:pt>
                <c:pt idx="655">
                  <c:v>4106.4345846138067</c:v>
                </c:pt>
                <c:pt idx="656">
                  <c:v>12803.522240494582</c:v>
                </c:pt>
                <c:pt idx="657">
                  <c:v>6357.3206994764796</c:v>
                </c:pt>
                <c:pt idx="658">
                  <c:v>8625.3923063886541</c:v>
                </c:pt>
                <c:pt idx="659">
                  <c:v>11198.123743080474</c:v>
                </c:pt>
                <c:pt idx="660">
                  <c:v>9855.4183272055288</c:v>
                </c:pt>
                <c:pt idx="661">
                  <c:v>5647.0737518604119</c:v>
                </c:pt>
                <c:pt idx="662">
                  <c:v>13038.81209204607</c:v>
                </c:pt>
                <c:pt idx="663">
                  <c:v>9470.974294075686</c:v>
                </c:pt>
                <c:pt idx="664">
                  <c:v>13725.261572824964</c:v>
                </c:pt>
                <c:pt idx="665">
                  <c:v>9819.6602838250219</c:v>
                </c:pt>
                <c:pt idx="666">
                  <c:v>12438.701626898546</c:v>
                </c:pt>
                <c:pt idx="667">
                  <c:v>6899.3987551892978</c:v>
                </c:pt>
                <c:pt idx="668">
                  <c:v>6207.7554605860232</c:v>
                </c:pt>
                <c:pt idx="669">
                  <c:v>10965.653506785076</c:v>
                </c:pt>
                <c:pt idx="670">
                  <c:v>8666.1160533016537</c:v>
                </c:pt>
                <c:pt idx="671">
                  <c:v>8745.651717068833</c:v>
                </c:pt>
                <c:pt idx="672">
                  <c:v>5655.9444285155478</c:v>
                </c:pt>
                <c:pt idx="673">
                  <c:v>6801.0026204377573</c:v>
                </c:pt>
                <c:pt idx="674">
                  <c:v>9492.008001598253</c:v>
                </c:pt>
                <c:pt idx="675">
                  <c:v>15695.525485114627</c:v>
                </c:pt>
                <c:pt idx="676">
                  <c:v>13882.294395061826</c:v>
                </c:pt>
                <c:pt idx="677">
                  <c:v>6692.7312352249573</c:v>
                </c:pt>
                <c:pt idx="678">
                  <c:v>12025.316129325887</c:v>
                </c:pt>
                <c:pt idx="679">
                  <c:v>5968.2836263170357</c:v>
                </c:pt>
                <c:pt idx="680">
                  <c:v>10081.741912676043</c:v>
                </c:pt>
                <c:pt idx="681">
                  <c:v>3870.737058735489</c:v>
                </c:pt>
                <c:pt idx="682">
                  <c:v>12167.327442654394</c:v>
                </c:pt>
                <c:pt idx="683">
                  <c:v>9062.718352241418</c:v>
                </c:pt>
                <c:pt idx="684">
                  <c:v>5965.8941754612379</c:v>
                </c:pt>
                <c:pt idx="685">
                  <c:v>5466.9285503228184</c:v>
                </c:pt>
                <c:pt idx="686">
                  <c:v>10184.389861874564</c:v>
                </c:pt>
                <c:pt idx="687">
                  <c:v>14064.378160927907</c:v>
                </c:pt>
                <c:pt idx="688">
                  <c:v>16743.91215937087</c:v>
                </c:pt>
                <c:pt idx="689">
                  <c:v>11987.973581839513</c:v>
                </c:pt>
                <c:pt idx="690">
                  <c:v>7216.7150779272979</c:v>
                </c:pt>
                <c:pt idx="691">
                  <c:v>7510.1905735979108</c:v>
                </c:pt>
                <c:pt idx="692">
                  <c:v>7839.535940802446</c:v>
                </c:pt>
                <c:pt idx="693">
                  <c:v>6970.0107117934813</c:v>
                </c:pt>
                <c:pt idx="694">
                  <c:v>10185.334427698055</c:v>
                </c:pt>
                <c:pt idx="695">
                  <c:v>7527.4319463020292</c:v>
                </c:pt>
                <c:pt idx="696">
                  <c:v>5409.5353369009772</c:v>
                </c:pt>
                <c:pt idx="697">
                  <c:v>8360.0533780817696</c:v>
                </c:pt>
                <c:pt idx="698">
                  <c:v>9772.4442210669604</c:v>
                </c:pt>
                <c:pt idx="699">
                  <c:v>12325.894182398868</c:v>
                </c:pt>
                <c:pt idx="700">
                  <c:v>5913.0400751135903</c:v>
                </c:pt>
                <c:pt idx="701">
                  <c:v>8690.743822746912</c:v>
                </c:pt>
                <c:pt idx="702">
                  <c:v>37862.555570136705</c:v>
                </c:pt>
                <c:pt idx="703">
                  <c:v>29032.569908778129</c:v>
                </c:pt>
                <c:pt idx="704">
                  <c:v>41726.290138239317</c:v>
                </c:pt>
                <c:pt idx="705">
                  <c:v>21916.857487977715</c:v>
                </c:pt>
                <c:pt idx="706">
                  <c:v>38854.441457687077</c:v>
                </c:pt>
                <c:pt idx="707">
                  <c:v>42615.623530288329</c:v>
                </c:pt>
                <c:pt idx="708">
                  <c:v>41126.630498628787</c:v>
                </c:pt>
                <c:pt idx="709">
                  <c:v>39811.468621193853</c:v>
                </c:pt>
                <c:pt idx="710">
                  <c:v>50508.864958269376</c:v>
                </c:pt>
                <c:pt idx="711">
                  <c:v>42061.936123650499</c:v>
                </c:pt>
                <c:pt idx="712">
                  <c:v>31937.482990202599</c:v>
                </c:pt>
                <c:pt idx="713">
                  <c:v>27466.936607348351</c:v>
                </c:pt>
                <c:pt idx="714">
                  <c:v>39913.992756550419</c:v>
                </c:pt>
                <c:pt idx="715">
                  <c:v>26639.736012536654</c:v>
                </c:pt>
                <c:pt idx="716">
                  <c:v>27724.236056396167</c:v>
                </c:pt>
                <c:pt idx="717">
                  <c:v>43216.940387039533</c:v>
                </c:pt>
                <c:pt idx="718">
                  <c:v>35744.423194887662</c:v>
                </c:pt>
                <c:pt idx="719">
                  <c:v>38154.541814912678</c:v>
                </c:pt>
                <c:pt idx="720">
                  <c:v>36303.801325683249</c:v>
                </c:pt>
                <c:pt idx="721">
                  <c:v>38285.418324992927</c:v>
                </c:pt>
                <c:pt idx="722">
                  <c:v>45745.433195109174</c:v>
                </c:pt>
                <c:pt idx="723">
                  <c:v>52998.779085072092</c:v>
                </c:pt>
                <c:pt idx="724">
                  <c:v>31923.03829750343</c:v>
                </c:pt>
                <c:pt idx="725">
                  <c:v>32291.172052791717</c:v>
                </c:pt>
                <c:pt idx="726">
                  <c:v>27037.935738385488</c:v>
                </c:pt>
                <c:pt idx="727">
                  <c:v>34590.021703786981</c:v>
                </c:pt>
                <c:pt idx="728">
                  <c:v>49400.720703255138</c:v>
                </c:pt>
                <c:pt idx="729">
                  <c:v>30132.523796593741</c:v>
                </c:pt>
                <c:pt idx="730">
                  <c:v>40879.964487718215</c:v>
                </c:pt>
                <c:pt idx="731">
                  <c:v>34398.523802883254</c:v>
                </c:pt>
                <c:pt idx="732">
                  <c:v>38533.016366849777</c:v>
                </c:pt>
                <c:pt idx="733">
                  <c:v>27528.559015096205</c:v>
                </c:pt>
                <c:pt idx="734">
                  <c:v>34177.904760051861</c:v>
                </c:pt>
                <c:pt idx="735">
                  <c:v>49080.178022408509</c:v>
                </c:pt>
                <c:pt idx="736">
                  <c:v>51255.100921148274</c:v>
                </c:pt>
                <c:pt idx="737">
                  <c:v>36219.741723804444</c:v>
                </c:pt>
                <c:pt idx="738">
                  <c:v>40836.447778354901</c:v>
                </c:pt>
                <c:pt idx="739">
                  <c:v>28413.796129556045</c:v>
                </c:pt>
                <c:pt idx="740">
                  <c:v>37250.571564308812</c:v>
                </c:pt>
                <c:pt idx="741">
                  <c:v>29734.661849903012</c:v>
                </c:pt>
                <c:pt idx="742">
                  <c:v>40613.654744121312</c:v>
                </c:pt>
                <c:pt idx="743">
                  <c:v>43003.919177040858</c:v>
                </c:pt>
                <c:pt idx="744">
                  <c:v>33752.799223780719</c:v>
                </c:pt>
                <c:pt idx="745">
                  <c:v>46856.219590186935</c:v>
                </c:pt>
                <c:pt idx="746">
                  <c:v>27754.665048339575</c:v>
                </c:pt>
                <c:pt idx="747">
                  <c:v>23083.289165832161</c:v>
                </c:pt>
                <c:pt idx="748">
                  <c:v>31092.082767313248</c:v>
                </c:pt>
                <c:pt idx="749">
                  <c:v>29821.19271754269</c:v>
                </c:pt>
                <c:pt idx="750">
                  <c:v>32987.837909806767</c:v>
                </c:pt>
                <c:pt idx="751">
                  <c:v>43109.746638302793</c:v>
                </c:pt>
                <c:pt idx="752">
                  <c:v>27905.449374365424</c:v>
                </c:pt>
                <c:pt idx="753">
                  <c:v>46685.318506127842</c:v>
                </c:pt>
                <c:pt idx="754">
                  <c:v>36377.373293208919</c:v>
                </c:pt>
                <c:pt idx="755">
                  <c:v>36454.51368244116</c:v>
                </c:pt>
                <c:pt idx="756">
                  <c:v>23834.236410035595</c:v>
                </c:pt>
                <c:pt idx="757">
                  <c:v>40771.491234444351</c:v>
                </c:pt>
                <c:pt idx="758">
                  <c:v>5934.9269648032259</c:v>
                </c:pt>
                <c:pt idx="759">
                  <c:v>15556.057590088581</c:v>
                </c:pt>
                <c:pt idx="760">
                  <c:v>13612.595722781723</c:v>
                </c:pt>
                <c:pt idx="761">
                  <c:v>6791.2224196268526</c:v>
                </c:pt>
                <c:pt idx="762">
                  <c:v>12130.770839022623</c:v>
                </c:pt>
                <c:pt idx="763">
                  <c:v>15557.135175882588</c:v>
                </c:pt>
                <c:pt idx="764">
                  <c:v>10346.793511586475</c:v>
                </c:pt>
                <c:pt idx="765">
                  <c:v>9142.6525413429899</c:v>
                </c:pt>
                <c:pt idx="766">
                  <c:v>11876.707746392794</c:v>
                </c:pt>
                <c:pt idx="767">
                  <c:v>17853.645016298367</c:v>
                </c:pt>
                <c:pt idx="768">
                  <c:v>7892.5215356988101</c:v>
                </c:pt>
                <c:pt idx="769">
                  <c:v>14080.587320636316</c:v>
                </c:pt>
                <c:pt idx="770">
                  <c:v>11904.25786372428</c:v>
                </c:pt>
                <c:pt idx="771">
                  <c:v>7310.7304391668767</c:v>
                </c:pt>
                <c:pt idx="772">
                  <c:v>12134.003596404646</c:v>
                </c:pt>
                <c:pt idx="773">
                  <c:v>8948.0258515705009</c:v>
                </c:pt>
                <c:pt idx="774">
                  <c:v>17505.960080546309</c:v>
                </c:pt>
                <c:pt idx="775">
                  <c:v>9711.2566730169692</c:v>
                </c:pt>
                <c:pt idx="776">
                  <c:v>10504.581752459777</c:v>
                </c:pt>
                <c:pt idx="777">
                  <c:v>13344.462959009717</c:v>
                </c:pt>
                <c:pt idx="778">
                  <c:v>13743.532502197433</c:v>
                </c:pt>
                <c:pt idx="779">
                  <c:v>13468.90022131984</c:v>
                </c:pt>
                <c:pt idx="780">
                  <c:v>11804.659275212793</c:v>
                </c:pt>
                <c:pt idx="781">
                  <c:v>8553.759928011279</c:v>
                </c:pt>
                <c:pt idx="782">
                  <c:v>7906.2805664307152</c:v>
                </c:pt>
                <c:pt idx="783">
                  <c:v>7033.7721040613005</c:v>
                </c:pt>
                <c:pt idx="784">
                  <c:v>6785.347509603117</c:v>
                </c:pt>
                <c:pt idx="785">
                  <c:v>15148.502767214848</c:v>
                </c:pt>
                <c:pt idx="786">
                  <c:v>5553.1263348398779</c:v>
                </c:pt>
                <c:pt idx="787">
                  <c:v>8690.6740374142264</c:v>
                </c:pt>
                <c:pt idx="788">
                  <c:v>15605.234240427681</c:v>
                </c:pt>
                <c:pt idx="789">
                  <c:v>5869.1466785617922</c:v>
                </c:pt>
                <c:pt idx="790">
                  <c:v>18376.941563451583</c:v>
                </c:pt>
                <c:pt idx="791">
                  <c:v>6546.3104248529262</c:v>
                </c:pt>
                <c:pt idx="792">
                  <c:v>10124.791251967421</c:v>
                </c:pt>
                <c:pt idx="793">
                  <c:v>11816.36629374991</c:v>
                </c:pt>
                <c:pt idx="794">
                  <c:v>6986.6860074475435</c:v>
                </c:pt>
                <c:pt idx="795">
                  <c:v>7399.3474855815703</c:v>
                </c:pt>
                <c:pt idx="796">
                  <c:v>17404.513597627145</c:v>
                </c:pt>
                <c:pt idx="797">
                  <c:v>8349.9873870726678</c:v>
                </c:pt>
                <c:pt idx="798">
                  <c:v>7898.2845000948118</c:v>
                </c:pt>
                <c:pt idx="799">
                  <c:v>8703.7030292872241</c:v>
                </c:pt>
                <c:pt idx="800">
                  <c:v>6462.8459829604499</c:v>
                </c:pt>
                <c:pt idx="801">
                  <c:v>12077.685885612693</c:v>
                </c:pt>
                <c:pt idx="802">
                  <c:v>11781.001887237486</c:v>
                </c:pt>
                <c:pt idx="803">
                  <c:v>6076.1195740846151</c:v>
                </c:pt>
                <c:pt idx="804">
                  <c:v>8204.92022295077</c:v>
                </c:pt>
                <c:pt idx="805">
                  <c:v>5385.9470001697891</c:v>
                </c:pt>
                <c:pt idx="806">
                  <c:v>5241.5065435938459</c:v>
                </c:pt>
                <c:pt idx="807">
                  <c:v>6781.3586674944981</c:v>
                </c:pt>
                <c:pt idx="808">
                  <c:v>6987.7335061448521</c:v>
                </c:pt>
                <c:pt idx="809">
                  <c:v>16156.842352065416</c:v>
                </c:pt>
                <c:pt idx="810">
                  <c:v>11848.684923924069</c:v>
                </c:pt>
                <c:pt idx="811">
                  <c:v>8748.1676495473475</c:v>
                </c:pt>
                <c:pt idx="812">
                  <c:v>8092.5187164957269</c:v>
                </c:pt>
                <c:pt idx="813">
                  <c:v>5342.8435684094939</c:v>
                </c:pt>
                <c:pt idx="814">
                  <c:v>12720.61141662816</c:v>
                </c:pt>
                <c:pt idx="815">
                  <c:v>7109.014699188182</c:v>
                </c:pt>
                <c:pt idx="816">
                  <c:v>12744.437649355094</c:v>
                </c:pt>
                <c:pt idx="817">
                  <c:v>9547.9296947515595</c:v>
                </c:pt>
                <c:pt idx="818">
                  <c:v>12866.091689018125</c:v>
                </c:pt>
                <c:pt idx="819">
                  <c:v>5954.8666163695916</c:v>
                </c:pt>
                <c:pt idx="820">
                  <c:v>10631.142100939693</c:v>
                </c:pt>
                <c:pt idx="821">
                  <c:v>14032.344217589787</c:v>
                </c:pt>
                <c:pt idx="822">
                  <c:v>10020.025663396404</c:v>
                </c:pt>
                <c:pt idx="823">
                  <c:v>10779.866739077801</c:v>
                </c:pt>
                <c:pt idx="824">
                  <c:v>7062.3607131695944</c:v>
                </c:pt>
                <c:pt idx="825">
                  <c:v>13142.548179975758</c:v>
                </c:pt>
                <c:pt idx="826">
                  <c:v>9121.3282016272624</c:v>
                </c:pt>
                <c:pt idx="827">
                  <c:v>12466.314686931482</c:v>
                </c:pt>
                <c:pt idx="828">
                  <c:v>9841.7630077354352</c:v>
                </c:pt>
                <c:pt idx="829">
                  <c:v>8171.2256060203399</c:v>
                </c:pt>
                <c:pt idx="830">
                  <c:v>12661.972743311846</c:v>
                </c:pt>
                <c:pt idx="831">
                  <c:v>22020.582760423036</c:v>
                </c:pt>
                <c:pt idx="832">
                  <c:v>13447.786638571715</c:v>
                </c:pt>
                <c:pt idx="833">
                  <c:v>37345.278782382367</c:v>
                </c:pt>
                <c:pt idx="834">
                  <c:v>14508.440393399434</c:v>
                </c:pt>
                <c:pt idx="835">
                  <c:v>16705.533723670451</c:v>
                </c:pt>
                <c:pt idx="836">
                  <c:v>7297.3074951293165</c:v>
                </c:pt>
                <c:pt idx="837">
                  <c:v>8347.9828772948185</c:v>
                </c:pt>
                <c:pt idx="838">
                  <c:v>6759.0622171753575</c:v>
                </c:pt>
                <c:pt idx="839">
                  <c:v>8852.6530201238966</c:v>
                </c:pt>
                <c:pt idx="840">
                  <c:v>11786.994710965955</c:v>
                </c:pt>
                <c:pt idx="841">
                  <c:v>10371.89044346527</c:v>
                </c:pt>
                <c:pt idx="842">
                  <c:v>7529.2633608453034</c:v>
                </c:pt>
                <c:pt idx="843">
                  <c:v>17199.241807902745</c:v>
                </c:pt>
                <c:pt idx="844">
                  <c:v>13067.838594823166</c:v>
                </c:pt>
                <c:pt idx="845">
                  <c:v>7245.0539829379904</c:v>
                </c:pt>
                <c:pt idx="846">
                  <c:v>11443.391275932552</c:v>
                </c:pt>
                <c:pt idx="847">
                  <c:v>12807.975112961614</c:v>
                </c:pt>
                <c:pt idx="848">
                  <c:v>7712.267505324332</c:v>
                </c:pt>
                <c:pt idx="849">
                  <c:v>10743.040836670178</c:v>
                </c:pt>
                <c:pt idx="850">
                  <c:v>27797.257517333066</c:v>
                </c:pt>
                <c:pt idx="851">
                  <c:v>9320.6016533476213</c:v>
                </c:pt>
                <c:pt idx="852">
                  <c:v>3348.6797869478378</c:v>
                </c:pt>
                <c:pt idx="853">
                  <c:v>7195.7696966109161</c:v>
                </c:pt>
                <c:pt idx="854">
                  <c:v>23740.203196803825</c:v>
                </c:pt>
                <c:pt idx="855">
                  <c:v>16219.442850090452</c:v>
                </c:pt>
                <c:pt idx="856">
                  <c:v>19541.314330000867</c:v>
                </c:pt>
                <c:pt idx="857">
                  <c:v>21792.701224312757</c:v>
                </c:pt>
                <c:pt idx="858">
                  <c:v>12305.497225025891</c:v>
                </c:pt>
                <c:pt idx="859">
                  <c:v>8167.3650848622101</c:v>
                </c:pt>
                <c:pt idx="860">
                  <c:v>7456.563936051507</c:v>
                </c:pt>
                <c:pt idx="861">
                  <c:v>6346.0302680684645</c:v>
                </c:pt>
                <c:pt idx="862">
                  <c:v>6853.7210183082989</c:v>
                </c:pt>
                <c:pt idx="863">
                  <c:v>6173.5381123387251</c:v>
                </c:pt>
                <c:pt idx="864">
                  <c:v>8044.3119598636558</c:v>
                </c:pt>
                <c:pt idx="865">
                  <c:v>19385.21493241698</c:v>
                </c:pt>
                <c:pt idx="866">
                  <c:v>3312.4337193312258</c:v>
                </c:pt>
                <c:pt idx="867">
                  <c:v>13165.601557550044</c:v>
                </c:pt>
                <c:pt idx="868">
                  <c:v>27590.365976874127</c:v>
                </c:pt>
                <c:pt idx="869">
                  <c:v>14407.900141613442</c:v>
                </c:pt>
                <c:pt idx="870">
                  <c:v>4516.6062794583304</c:v>
                </c:pt>
                <c:pt idx="871">
                  <c:v>10942.003399427082</c:v>
                </c:pt>
                <c:pt idx="872">
                  <c:v>26032.275682993866</c:v>
                </c:pt>
                <c:pt idx="873">
                  <c:v>4829.7227351618849</c:v>
                </c:pt>
                <c:pt idx="874">
                  <c:v>25066.610415761163</c:v>
                </c:pt>
                <c:pt idx="875">
                  <c:v>10007.290530544624</c:v>
                </c:pt>
                <c:pt idx="876">
                  <c:v>9758.7954074986174</c:v>
                </c:pt>
                <c:pt idx="877">
                  <c:v>7886.8199116985397</c:v>
                </c:pt>
                <c:pt idx="878">
                  <c:v>18023.358045126632</c:v>
                </c:pt>
                <c:pt idx="879">
                  <c:v>7000.4196987815003</c:v>
                </c:pt>
                <c:pt idx="880">
                  <c:v>11322.765481979861</c:v>
                </c:pt>
                <c:pt idx="881">
                  <c:v>5332.1127579391987</c:v>
                </c:pt>
                <c:pt idx="882">
                  <c:v>6222.1611533748001</c:v>
                </c:pt>
                <c:pt idx="883">
                  <c:v>3741.161366293667</c:v>
                </c:pt>
                <c:pt idx="884">
                  <c:v>14121.24689937093</c:v>
                </c:pt>
                <c:pt idx="885">
                  <c:v>6411.0169953644699</c:v>
                </c:pt>
                <c:pt idx="886">
                  <c:v>9434.8959545158632</c:v>
                </c:pt>
                <c:pt idx="887">
                  <c:v>22882.846511012795</c:v>
                </c:pt>
                <c:pt idx="888">
                  <c:v>5248.6630228593012</c:v>
                </c:pt>
                <c:pt idx="889">
                  <c:v>10613.995997846912</c:v>
                </c:pt>
                <c:pt idx="890">
                  <c:v>5726.6390112984463</c:v>
                </c:pt>
                <c:pt idx="891">
                  <c:v>6062.5083603998719</c:v>
                </c:pt>
                <c:pt idx="892">
                  <c:v>9559.6801878472415</c:v>
                </c:pt>
                <c:pt idx="893">
                  <c:v>15768.966822229508</c:v>
                </c:pt>
                <c:pt idx="894">
                  <c:v>8789.6616957021397</c:v>
                </c:pt>
                <c:pt idx="895">
                  <c:v>10392.54166503646</c:v>
                </c:pt>
                <c:pt idx="896">
                  <c:v>8894.4177139402746</c:v>
                </c:pt>
                <c:pt idx="897">
                  <c:v>4445.661050445</c:v>
                </c:pt>
                <c:pt idx="898">
                  <c:v>10267.533091486546</c:v>
                </c:pt>
                <c:pt idx="899">
                  <c:v>13225.690862701473</c:v>
                </c:pt>
                <c:pt idx="900">
                  <c:v>11617.923072836527</c:v>
                </c:pt>
                <c:pt idx="901">
                  <c:v>6020.6845430515559</c:v>
                </c:pt>
                <c:pt idx="902">
                  <c:v>9763.6935247441052</c:v>
                </c:pt>
                <c:pt idx="903">
                  <c:v>11350.89377107361</c:v>
                </c:pt>
                <c:pt idx="904">
                  <c:v>10874.487997193943</c:v>
                </c:pt>
                <c:pt idx="905">
                  <c:v>14450.268532486423</c:v>
                </c:pt>
                <c:pt idx="906">
                  <c:v>16764.245628367426</c:v>
                </c:pt>
                <c:pt idx="907">
                  <c:v>21560.680212871663</c:v>
                </c:pt>
                <c:pt idx="908">
                  <c:v>11174.376084327678</c:v>
                </c:pt>
                <c:pt idx="909">
                  <c:v>10325.736139838318</c:v>
                </c:pt>
                <c:pt idx="910">
                  <c:v>10002.553666455427</c:v>
                </c:pt>
                <c:pt idx="911">
                  <c:v>8372.4294459352877</c:v>
                </c:pt>
                <c:pt idx="912">
                  <c:v>20658.634729278398</c:v>
                </c:pt>
                <c:pt idx="913">
                  <c:v>7221.8654825711892</c:v>
                </c:pt>
                <c:pt idx="914">
                  <c:v>3529.5294897224094</c:v>
                </c:pt>
                <c:pt idx="915">
                  <c:v>12139.313847565223</c:v>
                </c:pt>
                <c:pt idx="916">
                  <c:v>6313.580512474271</c:v>
                </c:pt>
                <c:pt idx="917">
                  <c:v>6346.9667780127447</c:v>
                </c:pt>
                <c:pt idx="918">
                  <c:v>13641.503767927117</c:v>
                </c:pt>
                <c:pt idx="919">
                  <c:v>26465.32894564631</c:v>
                </c:pt>
                <c:pt idx="920">
                  <c:v>6157.3854082394819</c:v>
                </c:pt>
                <c:pt idx="921">
                  <c:v>18185.9781390385</c:v>
                </c:pt>
                <c:pt idx="922">
                  <c:v>4703.5251871684386</c:v>
                </c:pt>
                <c:pt idx="923">
                  <c:v>13329.39411023227</c:v>
                </c:pt>
                <c:pt idx="924">
                  <c:v>10883.823358608954</c:v>
                </c:pt>
                <c:pt idx="925">
                  <c:v>26596.392042793435</c:v>
                </c:pt>
                <c:pt idx="926">
                  <c:v>10007.206877838642</c:v>
                </c:pt>
                <c:pt idx="927">
                  <c:v>18286.133709475256</c:v>
                </c:pt>
                <c:pt idx="928">
                  <c:v>10164.350004702241</c:v>
                </c:pt>
                <c:pt idx="929">
                  <c:v>5875.000598191903</c:v>
                </c:pt>
                <c:pt idx="930">
                  <c:v>16464.832787103875</c:v>
                </c:pt>
                <c:pt idx="931">
                  <c:v>3104.86860610857</c:v>
                </c:pt>
                <c:pt idx="932">
                  <c:v>23125.463075347594</c:v>
                </c:pt>
                <c:pt idx="933">
                  <c:v>5133.3099506819408</c:v>
                </c:pt>
                <c:pt idx="934">
                  <c:v>15736.168202396646</c:v>
                </c:pt>
                <c:pt idx="935">
                  <c:v>7010.4817757087303</c:v>
                </c:pt>
                <c:pt idx="936">
                  <c:v>9808.2699494301414</c:v>
                </c:pt>
                <c:pt idx="937">
                  <c:v>7395.6166013594166</c:v>
                </c:pt>
                <c:pt idx="938">
                  <c:v>10269.519793034569</c:v>
                </c:pt>
                <c:pt idx="939">
                  <c:v>9266.3770872726345</c:v>
                </c:pt>
                <c:pt idx="940">
                  <c:v>5609.595118674024</c:v>
                </c:pt>
                <c:pt idx="941">
                  <c:v>6055.6834181933182</c:v>
                </c:pt>
                <c:pt idx="942">
                  <c:v>10321.082928455106</c:v>
                </c:pt>
                <c:pt idx="943">
                  <c:v>9043.4927386673426</c:v>
                </c:pt>
                <c:pt idx="944">
                  <c:v>7547.9218480015925</c:v>
                </c:pt>
                <c:pt idx="945">
                  <c:v>8436.1478514030805</c:v>
                </c:pt>
                <c:pt idx="946">
                  <c:v>6206.9243778771988</c:v>
                </c:pt>
                <c:pt idx="947">
                  <c:v>3420.8563790842509</c:v>
                </c:pt>
                <c:pt idx="948">
                  <c:v>24077.229859517014</c:v>
                </c:pt>
                <c:pt idx="949">
                  <c:v>20644.934900842825</c:v>
                </c:pt>
                <c:pt idx="950">
                  <c:v>6228.2245696786631</c:v>
                </c:pt>
                <c:pt idx="951">
                  <c:v>13732.39827704376</c:v>
                </c:pt>
                <c:pt idx="952">
                  <c:v>18943.027530605108</c:v>
                </c:pt>
                <c:pt idx="953">
                  <c:v>22929.542375175697</c:v>
                </c:pt>
                <c:pt idx="954">
                  <c:v>3462.044267758105</c:v>
                </c:pt>
                <c:pt idx="955">
                  <c:v>3653.3572151378257</c:v>
                </c:pt>
                <c:pt idx="956">
                  <c:v>21434.53019619453</c:v>
                </c:pt>
                <c:pt idx="957">
                  <c:v>2970.9825704907189</c:v>
                </c:pt>
                <c:pt idx="958">
                  <c:v>5198.036806105617</c:v>
                </c:pt>
                <c:pt idx="959">
                  <c:v>27710.101261298154</c:v>
                </c:pt>
                <c:pt idx="960">
                  <c:v>12880.955660958411</c:v>
                </c:pt>
                <c:pt idx="961">
                  <c:v>19419.381844035517</c:v>
                </c:pt>
                <c:pt idx="962">
                  <c:v>6763.6613251874896</c:v>
                </c:pt>
                <c:pt idx="963">
                  <c:v>2365.9397983318368</c:v>
                </c:pt>
                <c:pt idx="964">
                  <c:v>10592.924584370827</c:v>
                </c:pt>
                <c:pt idx="965">
                  <c:v>17540.681562006397</c:v>
                </c:pt>
                <c:pt idx="966">
                  <c:v>28230.215118232765</c:v>
                </c:pt>
                <c:pt idx="967">
                  <c:v>2658.8802037706891</c:v>
                </c:pt>
                <c:pt idx="968">
                  <c:v>5164.3900924506434</c:v>
                </c:pt>
                <c:pt idx="969">
                  <c:v>4120.0498969795926</c:v>
                </c:pt>
                <c:pt idx="970">
                  <c:v>16249.418660152172</c:v>
                </c:pt>
                <c:pt idx="971">
                  <c:v>3426.9666946262842</c:v>
                </c:pt>
                <c:pt idx="972">
                  <c:v>20363.292564007465</c:v>
                </c:pt>
                <c:pt idx="973">
                  <c:v>12555.042582227312</c:v>
                </c:pt>
                <c:pt idx="974">
                  <c:v>3590.44805324862</c:v>
                </c:pt>
                <c:pt idx="975">
                  <c:v>15356.455720860375</c:v>
                </c:pt>
                <c:pt idx="976">
                  <c:v>21387.619357056996</c:v>
                </c:pt>
                <c:pt idx="977">
                  <c:v>14338.375043300814</c:v>
                </c:pt>
                <c:pt idx="978">
                  <c:v>8063.4517803339031</c:v>
                </c:pt>
                <c:pt idx="979">
                  <c:v>3553.8420751174608</c:v>
                </c:pt>
                <c:pt idx="980">
                  <c:v>3583.0029150354781</c:v>
                </c:pt>
                <c:pt idx="981">
                  <c:v>13090.828555456053</c:v>
                </c:pt>
                <c:pt idx="982">
                  <c:v>13526.42432605871</c:v>
                </c:pt>
                <c:pt idx="983">
                  <c:v>14738.756912132378</c:v>
                </c:pt>
                <c:pt idx="984">
                  <c:v>13689.914518651196</c:v>
                </c:pt>
                <c:pt idx="985">
                  <c:v>8508.6132519777711</c:v>
                </c:pt>
                <c:pt idx="986">
                  <c:v>10336.460429688803</c:v>
                </c:pt>
                <c:pt idx="987">
                  <c:v>4275.2169414008476</c:v>
                </c:pt>
                <c:pt idx="988">
                  <c:v>3168.1814774198492</c:v>
                </c:pt>
                <c:pt idx="989">
                  <c:v>10803.045567771207</c:v>
                </c:pt>
                <c:pt idx="990">
                  <c:v>14081.250038108637</c:v>
                </c:pt>
                <c:pt idx="991">
                  <c:v>5013.1575374272097</c:v>
                </c:pt>
                <c:pt idx="992">
                  <c:v>2572.623250450305</c:v>
                </c:pt>
                <c:pt idx="993">
                  <c:v>27126.531383959013</c:v>
                </c:pt>
                <c:pt idx="994">
                  <c:v>8215.5833261652988</c:v>
                </c:pt>
                <c:pt idx="995">
                  <c:v>2568.704756653914</c:v>
                </c:pt>
                <c:pt idx="996">
                  <c:v>10934.243132032905</c:v>
                </c:pt>
                <c:pt idx="997">
                  <c:v>3639.7927821893527</c:v>
                </c:pt>
                <c:pt idx="998">
                  <c:v>3789.094149454113</c:v>
                </c:pt>
                <c:pt idx="999">
                  <c:v>3052.0715428125886</c:v>
                </c:pt>
                <c:pt idx="1000">
                  <c:v>4620.3759434234416</c:v>
                </c:pt>
                <c:pt idx="1001">
                  <c:v>4274.1262954762542</c:v>
                </c:pt>
                <c:pt idx="1002">
                  <c:v>13712.417310503697</c:v>
                </c:pt>
                <c:pt idx="1003">
                  <c:v>13903.387924642262</c:v>
                </c:pt>
                <c:pt idx="1004">
                  <c:v>4242.3027992319094</c:v>
                </c:pt>
                <c:pt idx="1005">
                  <c:v>17699.614534056072</c:v>
                </c:pt>
                <c:pt idx="1006">
                  <c:v>7030.4880066850292</c:v>
                </c:pt>
                <c:pt idx="1007">
                  <c:v>14743.526979936256</c:v>
                </c:pt>
                <c:pt idx="1008">
                  <c:v>4496.3171996115898</c:v>
                </c:pt>
                <c:pt idx="1009">
                  <c:v>11912.463301226628</c:v>
                </c:pt>
                <c:pt idx="1010">
                  <c:v>3688.2663406527754</c:v>
                </c:pt>
                <c:pt idx="1011">
                  <c:v>10115.348859269097</c:v>
                </c:pt>
                <c:pt idx="1012">
                  <c:v>19753.541519773058</c:v>
                </c:pt>
                <c:pt idx="1013">
                  <c:v>7172.770100093262</c:v>
                </c:pt>
                <c:pt idx="1014">
                  <c:v>3060.4473233023728</c:v>
                </c:pt>
                <c:pt idx="1015">
                  <c:v>6620.7788590328109</c:v>
                </c:pt>
                <c:pt idx="1016">
                  <c:v>3983.1336468859481</c:v>
                </c:pt>
                <c:pt idx="1017">
                  <c:v>5970.6244270429825</c:v>
                </c:pt>
                <c:pt idx="1018">
                  <c:v>13412.442332471284</c:v>
                </c:pt>
                <c:pt idx="1019">
                  <c:v>9337.2022771176944</c:v>
                </c:pt>
                <c:pt idx="1020">
                  <c:v>3461.4028280793164</c:v>
                </c:pt>
                <c:pt idx="1021">
                  <c:v>3583.9335573121211</c:v>
                </c:pt>
                <c:pt idx="1022">
                  <c:v>11585.503672108625</c:v>
                </c:pt>
                <c:pt idx="1023">
                  <c:v>4126.5643929160924</c:v>
                </c:pt>
                <c:pt idx="1024">
                  <c:v>3180.800817646299</c:v>
                </c:pt>
                <c:pt idx="1025">
                  <c:v>4538.8382345497293</c:v>
                </c:pt>
                <c:pt idx="1026">
                  <c:v>5386.3537637374702</c:v>
                </c:pt>
                <c:pt idx="1027">
                  <c:v>3568.1126386091951</c:v>
                </c:pt>
                <c:pt idx="1028">
                  <c:v>13773.274181970581</c:v>
                </c:pt>
                <c:pt idx="1029">
                  <c:v>12399.110642967365</c:v>
                </c:pt>
                <c:pt idx="1030">
                  <c:v>16235.459026002532</c:v>
                </c:pt>
                <c:pt idx="1031">
                  <c:v>11795.685198717645</c:v>
                </c:pt>
                <c:pt idx="1032">
                  <c:v>6177.3438636506207</c:v>
                </c:pt>
                <c:pt idx="1033">
                  <c:v>11998.059672790012</c:v>
                </c:pt>
                <c:pt idx="1034">
                  <c:v>14454.689392019984</c:v>
                </c:pt>
                <c:pt idx="1035">
                  <c:v>10105.503125285266</c:v>
                </c:pt>
                <c:pt idx="1036">
                  <c:v>16168.13730777867</c:v>
                </c:pt>
                <c:pt idx="1037">
                  <c:v>3200.3932866282512</c:v>
                </c:pt>
                <c:pt idx="1038">
                  <c:v>4186.2250581890457</c:v>
                </c:pt>
                <c:pt idx="1039">
                  <c:v>11500.328481051898</c:v>
                </c:pt>
                <c:pt idx="1040">
                  <c:v>3514.1353865639162</c:v>
                </c:pt>
                <c:pt idx="1041">
                  <c:v>10780.593296711117</c:v>
                </c:pt>
                <c:pt idx="1042">
                  <c:v>3172.963830053518</c:v>
                </c:pt>
                <c:pt idx="1043">
                  <c:v>8781.4687122357645</c:v>
                </c:pt>
                <c:pt idx="1044">
                  <c:v>11499.60073684087</c:v>
                </c:pt>
                <c:pt idx="1045">
                  <c:v>3010.1926403636653</c:v>
                </c:pt>
                <c:pt idx="1046">
                  <c:v>10211.398654530754</c:v>
                </c:pt>
                <c:pt idx="1047">
                  <c:v>4110.277600343672</c:v>
                </c:pt>
                <c:pt idx="1048">
                  <c:v>3865.4177456438338</c:v>
                </c:pt>
                <c:pt idx="1049">
                  <c:v>8716.1963651186434</c:v>
                </c:pt>
                <c:pt idx="1050">
                  <c:v>11139.830056647295</c:v>
                </c:pt>
                <c:pt idx="1051">
                  <c:v>6284.6078778100446</c:v>
                </c:pt>
                <c:pt idx="1052">
                  <c:v>8326.0141885238172</c:v>
                </c:pt>
                <c:pt idx="1053">
                  <c:v>5415.4424029205111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20E-4D8C-BA88-8C7F088416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3583200"/>
        <c:axId val="1733584160"/>
      </c:scatterChart>
      <c:valAx>
        <c:axId val="17335832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age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33584160"/>
        <c:crosses val="autoZero"/>
        <c:crossBetween val="midCat"/>
      </c:valAx>
      <c:valAx>
        <c:axId val="173358416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charges</a:t>
                </a:r>
              </a:p>
            </c:rich>
          </c:tx>
          <c:overlay val="0"/>
        </c:title>
        <c:numFmt formatCode="&quot;£&quot;#,##0.00" sourceLinked="1"/>
        <c:majorTickMark val="out"/>
        <c:minorTickMark val="none"/>
        <c:tickLblPos val="nextTo"/>
        <c:crossAx val="173358320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age2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charges</c:v>
          </c:tx>
          <c:spPr>
            <a:ln w="38100">
              <a:noFill/>
            </a:ln>
          </c:spPr>
          <c:xVal>
            <c:numRef>
              <c:f>Model!$C$2:$C$1055</c:f>
              <c:numCache>
                <c:formatCode>General</c:formatCode>
                <c:ptCount val="1054"/>
                <c:pt idx="0">
                  <c:v>961</c:v>
                </c:pt>
                <c:pt idx="1">
                  <c:v>529</c:v>
                </c:pt>
                <c:pt idx="2">
                  <c:v>3136</c:v>
                </c:pt>
                <c:pt idx="3">
                  <c:v>3136</c:v>
                </c:pt>
                <c:pt idx="4">
                  <c:v>3600</c:v>
                </c:pt>
                <c:pt idx="5">
                  <c:v>324</c:v>
                </c:pt>
                <c:pt idx="6">
                  <c:v>324</c:v>
                </c:pt>
                <c:pt idx="7">
                  <c:v>576</c:v>
                </c:pt>
                <c:pt idx="8">
                  <c:v>324</c:v>
                </c:pt>
                <c:pt idx="9">
                  <c:v>361</c:v>
                </c:pt>
                <c:pt idx="10">
                  <c:v>1600</c:v>
                </c:pt>
                <c:pt idx="11">
                  <c:v>441</c:v>
                </c:pt>
                <c:pt idx="12">
                  <c:v>2025</c:v>
                </c:pt>
                <c:pt idx="13">
                  <c:v>1681</c:v>
                </c:pt>
                <c:pt idx="14">
                  <c:v>324</c:v>
                </c:pt>
                <c:pt idx="15">
                  <c:v>841</c:v>
                </c:pt>
                <c:pt idx="16">
                  <c:v>1369</c:v>
                </c:pt>
                <c:pt idx="17">
                  <c:v>3364</c:v>
                </c:pt>
                <c:pt idx="18">
                  <c:v>2401</c:v>
                </c:pt>
                <c:pt idx="19">
                  <c:v>676</c:v>
                </c:pt>
                <c:pt idx="20">
                  <c:v>400</c:v>
                </c:pt>
                <c:pt idx="21">
                  <c:v>484</c:v>
                </c:pt>
                <c:pt idx="22">
                  <c:v>361</c:v>
                </c:pt>
                <c:pt idx="23">
                  <c:v>484</c:v>
                </c:pt>
                <c:pt idx="24">
                  <c:v>3969</c:v>
                </c:pt>
                <c:pt idx="25">
                  <c:v>2401</c:v>
                </c:pt>
                <c:pt idx="26">
                  <c:v>324</c:v>
                </c:pt>
                <c:pt idx="27">
                  <c:v>1296</c:v>
                </c:pt>
                <c:pt idx="28">
                  <c:v>1521</c:v>
                </c:pt>
                <c:pt idx="29">
                  <c:v>4096</c:v>
                </c:pt>
                <c:pt idx="30">
                  <c:v>3481</c:v>
                </c:pt>
                <c:pt idx="31">
                  <c:v>784</c:v>
                </c:pt>
                <c:pt idx="32">
                  <c:v>3364</c:v>
                </c:pt>
                <c:pt idx="33">
                  <c:v>324</c:v>
                </c:pt>
                <c:pt idx="34">
                  <c:v>3600</c:v>
                </c:pt>
                <c:pt idx="35">
                  <c:v>576</c:v>
                </c:pt>
                <c:pt idx="36">
                  <c:v>1444</c:v>
                </c:pt>
                <c:pt idx="37">
                  <c:v>3364</c:v>
                </c:pt>
                <c:pt idx="38">
                  <c:v>784</c:v>
                </c:pt>
                <c:pt idx="39">
                  <c:v>484</c:v>
                </c:pt>
                <c:pt idx="40">
                  <c:v>3364</c:v>
                </c:pt>
                <c:pt idx="41">
                  <c:v>2500</c:v>
                </c:pt>
                <c:pt idx="42">
                  <c:v>2401</c:v>
                </c:pt>
                <c:pt idx="43">
                  <c:v>2704</c:v>
                </c:pt>
                <c:pt idx="44">
                  <c:v>2916</c:v>
                </c:pt>
                <c:pt idx="45">
                  <c:v>3249</c:v>
                </c:pt>
                <c:pt idx="46">
                  <c:v>841</c:v>
                </c:pt>
                <c:pt idx="47">
                  <c:v>3136</c:v>
                </c:pt>
                <c:pt idx="48">
                  <c:v>4096</c:v>
                </c:pt>
                <c:pt idx="49">
                  <c:v>3600</c:v>
                </c:pt>
                <c:pt idx="50">
                  <c:v>576</c:v>
                </c:pt>
                <c:pt idx="51">
                  <c:v>3600</c:v>
                </c:pt>
                <c:pt idx="52">
                  <c:v>3969</c:v>
                </c:pt>
                <c:pt idx="53">
                  <c:v>900</c:v>
                </c:pt>
                <c:pt idx="54">
                  <c:v>1089</c:v>
                </c:pt>
                <c:pt idx="55">
                  <c:v>324</c:v>
                </c:pt>
                <c:pt idx="56">
                  <c:v>2116</c:v>
                </c:pt>
                <c:pt idx="57">
                  <c:v>529</c:v>
                </c:pt>
                <c:pt idx="58">
                  <c:v>400</c:v>
                </c:pt>
                <c:pt idx="59">
                  <c:v>3025</c:v>
                </c:pt>
                <c:pt idx="60">
                  <c:v>3364</c:v>
                </c:pt>
                <c:pt idx="61">
                  <c:v>441</c:v>
                </c:pt>
                <c:pt idx="62">
                  <c:v>2704</c:v>
                </c:pt>
                <c:pt idx="63">
                  <c:v>625</c:v>
                </c:pt>
                <c:pt idx="64">
                  <c:v>324</c:v>
                </c:pt>
                <c:pt idx="65">
                  <c:v>361</c:v>
                </c:pt>
                <c:pt idx="66">
                  <c:v>1764</c:v>
                </c:pt>
                <c:pt idx="67">
                  <c:v>3600</c:v>
                </c:pt>
                <c:pt idx="68">
                  <c:v>484</c:v>
                </c:pt>
                <c:pt idx="69">
                  <c:v>676</c:v>
                </c:pt>
                <c:pt idx="70">
                  <c:v>2025</c:v>
                </c:pt>
                <c:pt idx="71">
                  <c:v>1600</c:v>
                </c:pt>
                <c:pt idx="72">
                  <c:v>3481</c:v>
                </c:pt>
                <c:pt idx="73">
                  <c:v>3136</c:v>
                </c:pt>
                <c:pt idx="74">
                  <c:v>3136</c:v>
                </c:pt>
                <c:pt idx="75">
                  <c:v>729</c:v>
                </c:pt>
                <c:pt idx="76">
                  <c:v>324</c:v>
                </c:pt>
                <c:pt idx="77">
                  <c:v>361</c:v>
                </c:pt>
                <c:pt idx="78">
                  <c:v>2209</c:v>
                </c:pt>
                <c:pt idx="79">
                  <c:v>441</c:v>
                </c:pt>
                <c:pt idx="80">
                  <c:v>324</c:v>
                </c:pt>
                <c:pt idx="81">
                  <c:v>961</c:v>
                </c:pt>
                <c:pt idx="82">
                  <c:v>361</c:v>
                </c:pt>
                <c:pt idx="83">
                  <c:v>3721</c:v>
                </c:pt>
                <c:pt idx="84">
                  <c:v>324</c:v>
                </c:pt>
                <c:pt idx="85">
                  <c:v>3721</c:v>
                </c:pt>
                <c:pt idx="86">
                  <c:v>400</c:v>
                </c:pt>
                <c:pt idx="87">
                  <c:v>1849</c:v>
                </c:pt>
                <c:pt idx="88">
                  <c:v>576</c:v>
                </c:pt>
                <c:pt idx="89">
                  <c:v>3249</c:v>
                </c:pt>
                <c:pt idx="90">
                  <c:v>729</c:v>
                </c:pt>
                <c:pt idx="91">
                  <c:v>361</c:v>
                </c:pt>
                <c:pt idx="92">
                  <c:v>2500</c:v>
                </c:pt>
                <c:pt idx="93">
                  <c:v>1024</c:v>
                </c:pt>
                <c:pt idx="94">
                  <c:v>1444</c:v>
                </c:pt>
                <c:pt idx="95">
                  <c:v>324</c:v>
                </c:pt>
                <c:pt idx="96">
                  <c:v>3844</c:v>
                </c:pt>
                <c:pt idx="97">
                  <c:v>4096</c:v>
                </c:pt>
                <c:pt idx="98">
                  <c:v>3969</c:v>
                </c:pt>
                <c:pt idx="99">
                  <c:v>784</c:v>
                </c:pt>
                <c:pt idx="100">
                  <c:v>1024</c:v>
                </c:pt>
                <c:pt idx="101">
                  <c:v>625</c:v>
                </c:pt>
                <c:pt idx="102">
                  <c:v>1156</c:v>
                </c:pt>
                <c:pt idx="103">
                  <c:v>2916</c:v>
                </c:pt>
                <c:pt idx="104">
                  <c:v>729</c:v>
                </c:pt>
                <c:pt idx="105">
                  <c:v>961</c:v>
                </c:pt>
                <c:pt idx="106">
                  <c:v>484</c:v>
                </c:pt>
                <c:pt idx="107">
                  <c:v>3721</c:v>
                </c:pt>
                <c:pt idx="108">
                  <c:v>3364</c:v>
                </c:pt>
                <c:pt idx="109">
                  <c:v>1681</c:v>
                </c:pt>
                <c:pt idx="110">
                  <c:v>324</c:v>
                </c:pt>
                <c:pt idx="111">
                  <c:v>3136</c:v>
                </c:pt>
                <c:pt idx="112">
                  <c:v>2601</c:v>
                </c:pt>
                <c:pt idx="113">
                  <c:v>729</c:v>
                </c:pt>
                <c:pt idx="114">
                  <c:v>324</c:v>
                </c:pt>
                <c:pt idx="115">
                  <c:v>3025</c:v>
                </c:pt>
                <c:pt idx="116">
                  <c:v>576</c:v>
                </c:pt>
                <c:pt idx="117">
                  <c:v>841</c:v>
                </c:pt>
                <c:pt idx="118">
                  <c:v>4096</c:v>
                </c:pt>
                <c:pt idx="119">
                  <c:v>3721</c:v>
                </c:pt>
                <c:pt idx="120">
                  <c:v>324</c:v>
                </c:pt>
                <c:pt idx="121">
                  <c:v>3364</c:v>
                </c:pt>
                <c:pt idx="122">
                  <c:v>2304</c:v>
                </c:pt>
                <c:pt idx="123">
                  <c:v>324</c:v>
                </c:pt>
                <c:pt idx="124">
                  <c:v>841</c:v>
                </c:pt>
                <c:pt idx="125">
                  <c:v>1296</c:v>
                </c:pt>
                <c:pt idx="126">
                  <c:v>1681</c:v>
                </c:pt>
                <c:pt idx="127">
                  <c:v>1600</c:v>
                </c:pt>
                <c:pt idx="128">
                  <c:v>441</c:v>
                </c:pt>
                <c:pt idx="129">
                  <c:v>2500</c:v>
                </c:pt>
                <c:pt idx="130">
                  <c:v>1296</c:v>
                </c:pt>
                <c:pt idx="131">
                  <c:v>3600</c:v>
                </c:pt>
                <c:pt idx="132">
                  <c:v>2601</c:v>
                </c:pt>
                <c:pt idx="133">
                  <c:v>3844</c:v>
                </c:pt>
                <c:pt idx="134">
                  <c:v>361</c:v>
                </c:pt>
                <c:pt idx="135">
                  <c:v>324</c:v>
                </c:pt>
                <c:pt idx="136">
                  <c:v>961</c:v>
                </c:pt>
                <c:pt idx="137">
                  <c:v>4096</c:v>
                </c:pt>
                <c:pt idx="138">
                  <c:v>1936</c:v>
                </c:pt>
                <c:pt idx="139">
                  <c:v>324</c:v>
                </c:pt>
                <c:pt idx="140">
                  <c:v>3600</c:v>
                </c:pt>
                <c:pt idx="141">
                  <c:v>1521</c:v>
                </c:pt>
                <c:pt idx="142">
                  <c:v>3364</c:v>
                </c:pt>
                <c:pt idx="143">
                  <c:v>4096</c:v>
                </c:pt>
                <c:pt idx="144">
                  <c:v>529</c:v>
                </c:pt>
                <c:pt idx="145">
                  <c:v>400</c:v>
                </c:pt>
                <c:pt idx="146">
                  <c:v>324</c:v>
                </c:pt>
                <c:pt idx="147">
                  <c:v>3969</c:v>
                </c:pt>
                <c:pt idx="148">
                  <c:v>1296</c:v>
                </c:pt>
                <c:pt idx="149">
                  <c:v>441</c:v>
                </c:pt>
                <c:pt idx="150">
                  <c:v>400</c:v>
                </c:pt>
                <c:pt idx="151">
                  <c:v>3249</c:v>
                </c:pt>
                <c:pt idx="152">
                  <c:v>2601</c:v>
                </c:pt>
                <c:pt idx="153">
                  <c:v>324</c:v>
                </c:pt>
                <c:pt idx="154">
                  <c:v>2500</c:v>
                </c:pt>
                <c:pt idx="155">
                  <c:v>484</c:v>
                </c:pt>
                <c:pt idx="156">
                  <c:v>3844</c:v>
                </c:pt>
                <c:pt idx="157">
                  <c:v>3721</c:v>
                </c:pt>
                <c:pt idx="158">
                  <c:v>324</c:v>
                </c:pt>
                <c:pt idx="159">
                  <c:v>2401</c:v>
                </c:pt>
                <c:pt idx="160">
                  <c:v>3600</c:v>
                </c:pt>
                <c:pt idx="161">
                  <c:v>576</c:v>
                </c:pt>
                <c:pt idx="162">
                  <c:v>3721</c:v>
                </c:pt>
                <c:pt idx="163">
                  <c:v>3844</c:v>
                </c:pt>
                <c:pt idx="164">
                  <c:v>3844</c:v>
                </c:pt>
                <c:pt idx="165">
                  <c:v>3844</c:v>
                </c:pt>
                <c:pt idx="166">
                  <c:v>2025</c:v>
                </c:pt>
                <c:pt idx="167">
                  <c:v>3481</c:v>
                </c:pt>
                <c:pt idx="168">
                  <c:v>2809</c:v>
                </c:pt>
                <c:pt idx="169">
                  <c:v>324</c:v>
                </c:pt>
                <c:pt idx="170">
                  <c:v>3844</c:v>
                </c:pt>
                <c:pt idx="171">
                  <c:v>841</c:v>
                </c:pt>
                <c:pt idx="172">
                  <c:v>361</c:v>
                </c:pt>
                <c:pt idx="173">
                  <c:v>676</c:v>
                </c:pt>
                <c:pt idx="174">
                  <c:v>1296</c:v>
                </c:pt>
                <c:pt idx="175">
                  <c:v>1156</c:v>
                </c:pt>
                <c:pt idx="176">
                  <c:v>3969</c:v>
                </c:pt>
                <c:pt idx="177">
                  <c:v>576</c:v>
                </c:pt>
                <c:pt idx="178">
                  <c:v>2304</c:v>
                </c:pt>
                <c:pt idx="179">
                  <c:v>1444</c:v>
                </c:pt>
                <c:pt idx="180">
                  <c:v>2601</c:v>
                </c:pt>
                <c:pt idx="181">
                  <c:v>441</c:v>
                </c:pt>
                <c:pt idx="182">
                  <c:v>2916</c:v>
                </c:pt>
                <c:pt idx="183">
                  <c:v>900</c:v>
                </c:pt>
                <c:pt idx="184">
                  <c:v>484</c:v>
                </c:pt>
                <c:pt idx="185">
                  <c:v>784</c:v>
                </c:pt>
                <c:pt idx="186">
                  <c:v>1849</c:v>
                </c:pt>
                <c:pt idx="187">
                  <c:v>4096</c:v>
                </c:pt>
                <c:pt idx="188">
                  <c:v>2304</c:v>
                </c:pt>
                <c:pt idx="189">
                  <c:v>2025</c:v>
                </c:pt>
                <c:pt idx="190">
                  <c:v>576</c:v>
                </c:pt>
                <c:pt idx="191">
                  <c:v>576</c:v>
                </c:pt>
                <c:pt idx="192">
                  <c:v>1521</c:v>
                </c:pt>
                <c:pt idx="193">
                  <c:v>3969</c:v>
                </c:pt>
                <c:pt idx="194">
                  <c:v>441</c:v>
                </c:pt>
                <c:pt idx="195">
                  <c:v>3025</c:v>
                </c:pt>
                <c:pt idx="196">
                  <c:v>3025</c:v>
                </c:pt>
                <c:pt idx="197">
                  <c:v>484</c:v>
                </c:pt>
                <c:pt idx="198">
                  <c:v>2704</c:v>
                </c:pt>
                <c:pt idx="199">
                  <c:v>3364</c:v>
                </c:pt>
                <c:pt idx="200">
                  <c:v>1369</c:v>
                </c:pt>
                <c:pt idx="201">
                  <c:v>2916</c:v>
                </c:pt>
                <c:pt idx="202">
                  <c:v>3025</c:v>
                </c:pt>
                <c:pt idx="203">
                  <c:v>3249</c:v>
                </c:pt>
                <c:pt idx="204">
                  <c:v>1764</c:v>
                </c:pt>
                <c:pt idx="205">
                  <c:v>324</c:v>
                </c:pt>
                <c:pt idx="206">
                  <c:v>400</c:v>
                </c:pt>
                <c:pt idx="207">
                  <c:v>1024</c:v>
                </c:pt>
                <c:pt idx="208">
                  <c:v>324</c:v>
                </c:pt>
                <c:pt idx="209">
                  <c:v>3249</c:v>
                </c:pt>
                <c:pt idx="210">
                  <c:v>3136</c:v>
                </c:pt>
                <c:pt idx="211">
                  <c:v>484</c:v>
                </c:pt>
                <c:pt idx="212">
                  <c:v>529</c:v>
                </c:pt>
                <c:pt idx="213">
                  <c:v>625</c:v>
                </c:pt>
                <c:pt idx="214">
                  <c:v>529</c:v>
                </c:pt>
                <c:pt idx="215">
                  <c:v>1681</c:v>
                </c:pt>
                <c:pt idx="216">
                  <c:v>324</c:v>
                </c:pt>
                <c:pt idx="217">
                  <c:v>1600</c:v>
                </c:pt>
                <c:pt idx="218">
                  <c:v>2500</c:v>
                </c:pt>
                <c:pt idx="219">
                  <c:v>3136</c:v>
                </c:pt>
                <c:pt idx="220">
                  <c:v>3364</c:v>
                </c:pt>
                <c:pt idx="221">
                  <c:v>784</c:v>
                </c:pt>
                <c:pt idx="222">
                  <c:v>324</c:v>
                </c:pt>
                <c:pt idx="223">
                  <c:v>1156</c:v>
                </c:pt>
                <c:pt idx="224">
                  <c:v>400</c:v>
                </c:pt>
                <c:pt idx="225">
                  <c:v>484</c:v>
                </c:pt>
                <c:pt idx="226">
                  <c:v>2304</c:v>
                </c:pt>
                <c:pt idx="227">
                  <c:v>3364</c:v>
                </c:pt>
                <c:pt idx="228">
                  <c:v>324</c:v>
                </c:pt>
                <c:pt idx="229">
                  <c:v>576</c:v>
                </c:pt>
                <c:pt idx="230">
                  <c:v>324</c:v>
                </c:pt>
                <c:pt idx="231">
                  <c:v>3844</c:v>
                </c:pt>
                <c:pt idx="232">
                  <c:v>529</c:v>
                </c:pt>
                <c:pt idx="233">
                  <c:v>324</c:v>
                </c:pt>
                <c:pt idx="234">
                  <c:v>1024</c:v>
                </c:pt>
                <c:pt idx="235">
                  <c:v>3600</c:v>
                </c:pt>
                <c:pt idx="236">
                  <c:v>3969</c:v>
                </c:pt>
                <c:pt idx="237">
                  <c:v>784</c:v>
                </c:pt>
                <c:pt idx="238">
                  <c:v>3249</c:v>
                </c:pt>
                <c:pt idx="239">
                  <c:v>2116</c:v>
                </c:pt>
                <c:pt idx="240">
                  <c:v>3025</c:v>
                </c:pt>
                <c:pt idx="241">
                  <c:v>400</c:v>
                </c:pt>
                <c:pt idx="242">
                  <c:v>361</c:v>
                </c:pt>
                <c:pt idx="243">
                  <c:v>484</c:v>
                </c:pt>
                <c:pt idx="244">
                  <c:v>576</c:v>
                </c:pt>
                <c:pt idx="245">
                  <c:v>3364</c:v>
                </c:pt>
                <c:pt idx="246">
                  <c:v>1936</c:v>
                </c:pt>
                <c:pt idx="247">
                  <c:v>361</c:v>
                </c:pt>
                <c:pt idx="248">
                  <c:v>361</c:v>
                </c:pt>
                <c:pt idx="249">
                  <c:v>2916</c:v>
                </c:pt>
                <c:pt idx="250">
                  <c:v>625</c:v>
                </c:pt>
                <c:pt idx="251">
                  <c:v>3969</c:v>
                </c:pt>
                <c:pt idx="252">
                  <c:v>1936</c:v>
                </c:pt>
                <c:pt idx="253">
                  <c:v>3721</c:v>
                </c:pt>
                <c:pt idx="254">
                  <c:v>361</c:v>
                </c:pt>
                <c:pt idx="255">
                  <c:v>361</c:v>
                </c:pt>
                <c:pt idx="256">
                  <c:v>4096</c:v>
                </c:pt>
                <c:pt idx="257">
                  <c:v>361</c:v>
                </c:pt>
                <c:pt idx="258">
                  <c:v>3136</c:v>
                </c:pt>
                <c:pt idx="259">
                  <c:v>400</c:v>
                </c:pt>
                <c:pt idx="260">
                  <c:v>361</c:v>
                </c:pt>
                <c:pt idx="261">
                  <c:v>625</c:v>
                </c:pt>
                <c:pt idx="262">
                  <c:v>2916</c:v>
                </c:pt>
                <c:pt idx="263">
                  <c:v>361</c:v>
                </c:pt>
                <c:pt idx="264">
                  <c:v>361</c:v>
                </c:pt>
                <c:pt idx="265">
                  <c:v>361</c:v>
                </c:pt>
                <c:pt idx="266">
                  <c:v>2601</c:v>
                </c:pt>
                <c:pt idx="267">
                  <c:v>3481</c:v>
                </c:pt>
                <c:pt idx="268">
                  <c:v>841</c:v>
                </c:pt>
                <c:pt idx="269">
                  <c:v>676</c:v>
                </c:pt>
                <c:pt idx="270">
                  <c:v>784</c:v>
                </c:pt>
                <c:pt idx="271">
                  <c:v>441</c:v>
                </c:pt>
                <c:pt idx="272">
                  <c:v>4096</c:v>
                </c:pt>
                <c:pt idx="273">
                  <c:v>2809</c:v>
                </c:pt>
                <c:pt idx="274">
                  <c:v>441</c:v>
                </c:pt>
                <c:pt idx="275">
                  <c:v>2025</c:v>
                </c:pt>
                <c:pt idx="276">
                  <c:v>1296</c:v>
                </c:pt>
                <c:pt idx="277">
                  <c:v>3364</c:v>
                </c:pt>
                <c:pt idx="278">
                  <c:v>3481</c:v>
                </c:pt>
                <c:pt idx="279">
                  <c:v>3025</c:v>
                </c:pt>
                <c:pt idx="280">
                  <c:v>529</c:v>
                </c:pt>
                <c:pt idx="281">
                  <c:v>1296</c:v>
                </c:pt>
                <c:pt idx="282">
                  <c:v>1156</c:v>
                </c:pt>
                <c:pt idx="283">
                  <c:v>1764</c:v>
                </c:pt>
                <c:pt idx="284">
                  <c:v>1296</c:v>
                </c:pt>
                <c:pt idx="285">
                  <c:v>3481</c:v>
                </c:pt>
                <c:pt idx="286">
                  <c:v>3721</c:v>
                </c:pt>
                <c:pt idx="287">
                  <c:v>3025</c:v>
                </c:pt>
                <c:pt idx="288">
                  <c:v>441</c:v>
                </c:pt>
                <c:pt idx="289">
                  <c:v>3249</c:v>
                </c:pt>
                <c:pt idx="290">
                  <c:v>2401</c:v>
                </c:pt>
                <c:pt idx="291">
                  <c:v>3969</c:v>
                </c:pt>
                <c:pt idx="292">
                  <c:v>784</c:v>
                </c:pt>
                <c:pt idx="293">
                  <c:v>400</c:v>
                </c:pt>
                <c:pt idx="294">
                  <c:v>3364</c:v>
                </c:pt>
                <c:pt idx="295">
                  <c:v>576</c:v>
                </c:pt>
                <c:pt idx="296">
                  <c:v>2304</c:v>
                </c:pt>
                <c:pt idx="297">
                  <c:v>484</c:v>
                </c:pt>
                <c:pt idx="298">
                  <c:v>676</c:v>
                </c:pt>
                <c:pt idx="299">
                  <c:v>3364</c:v>
                </c:pt>
                <c:pt idx="300">
                  <c:v>625</c:v>
                </c:pt>
                <c:pt idx="301">
                  <c:v>1024</c:v>
                </c:pt>
                <c:pt idx="302">
                  <c:v>1764</c:v>
                </c:pt>
                <c:pt idx="303">
                  <c:v>3136</c:v>
                </c:pt>
                <c:pt idx="304">
                  <c:v>529</c:v>
                </c:pt>
                <c:pt idx="305">
                  <c:v>361</c:v>
                </c:pt>
                <c:pt idx="306">
                  <c:v>1936</c:v>
                </c:pt>
                <c:pt idx="307">
                  <c:v>361</c:v>
                </c:pt>
                <c:pt idx="308">
                  <c:v>729</c:v>
                </c:pt>
                <c:pt idx="309">
                  <c:v>4096</c:v>
                </c:pt>
                <c:pt idx="310">
                  <c:v>1849</c:v>
                </c:pt>
                <c:pt idx="311">
                  <c:v>361</c:v>
                </c:pt>
                <c:pt idx="312">
                  <c:v>361</c:v>
                </c:pt>
                <c:pt idx="313">
                  <c:v>361</c:v>
                </c:pt>
                <c:pt idx="314">
                  <c:v>900</c:v>
                </c:pt>
                <c:pt idx="315">
                  <c:v>484</c:v>
                </c:pt>
                <c:pt idx="316">
                  <c:v>3600</c:v>
                </c:pt>
                <c:pt idx="317">
                  <c:v>1296</c:v>
                </c:pt>
                <c:pt idx="318">
                  <c:v>3969</c:v>
                </c:pt>
                <c:pt idx="319">
                  <c:v>361</c:v>
                </c:pt>
                <c:pt idx="320">
                  <c:v>324</c:v>
                </c:pt>
                <c:pt idx="321">
                  <c:v>900</c:v>
                </c:pt>
                <c:pt idx="322">
                  <c:v>324</c:v>
                </c:pt>
                <c:pt idx="323">
                  <c:v>3969</c:v>
                </c:pt>
                <c:pt idx="324">
                  <c:v>729</c:v>
                </c:pt>
                <c:pt idx="325">
                  <c:v>361</c:v>
                </c:pt>
                <c:pt idx="326">
                  <c:v>3969</c:v>
                </c:pt>
                <c:pt idx="327">
                  <c:v>2500</c:v>
                </c:pt>
                <c:pt idx="328">
                  <c:v>361</c:v>
                </c:pt>
                <c:pt idx="329">
                  <c:v>729</c:v>
                </c:pt>
                <c:pt idx="330">
                  <c:v>1156</c:v>
                </c:pt>
                <c:pt idx="331">
                  <c:v>576</c:v>
                </c:pt>
                <c:pt idx="332">
                  <c:v>3025</c:v>
                </c:pt>
                <c:pt idx="333">
                  <c:v>4096</c:v>
                </c:pt>
                <c:pt idx="334">
                  <c:v>3721</c:v>
                </c:pt>
                <c:pt idx="335">
                  <c:v>1089</c:v>
                </c:pt>
                <c:pt idx="336">
                  <c:v>1764</c:v>
                </c:pt>
                <c:pt idx="337">
                  <c:v>576</c:v>
                </c:pt>
                <c:pt idx="338">
                  <c:v>1936</c:v>
                </c:pt>
                <c:pt idx="339">
                  <c:v>841</c:v>
                </c:pt>
                <c:pt idx="340">
                  <c:v>361</c:v>
                </c:pt>
                <c:pt idx="341">
                  <c:v>2916</c:v>
                </c:pt>
                <c:pt idx="342">
                  <c:v>1849</c:v>
                </c:pt>
                <c:pt idx="343">
                  <c:v>361</c:v>
                </c:pt>
                <c:pt idx="344">
                  <c:v>324</c:v>
                </c:pt>
                <c:pt idx="345">
                  <c:v>1521</c:v>
                </c:pt>
                <c:pt idx="346">
                  <c:v>2601</c:v>
                </c:pt>
                <c:pt idx="347">
                  <c:v>1369</c:v>
                </c:pt>
                <c:pt idx="348">
                  <c:v>729</c:v>
                </c:pt>
                <c:pt idx="349">
                  <c:v>2209</c:v>
                </c:pt>
                <c:pt idx="350">
                  <c:v>324</c:v>
                </c:pt>
                <c:pt idx="351">
                  <c:v>3249</c:v>
                </c:pt>
                <c:pt idx="352">
                  <c:v>2304</c:v>
                </c:pt>
                <c:pt idx="353">
                  <c:v>3249</c:v>
                </c:pt>
                <c:pt idx="354">
                  <c:v>3600</c:v>
                </c:pt>
                <c:pt idx="355">
                  <c:v>324</c:v>
                </c:pt>
                <c:pt idx="356">
                  <c:v>3025</c:v>
                </c:pt>
                <c:pt idx="357">
                  <c:v>400</c:v>
                </c:pt>
                <c:pt idx="358">
                  <c:v>2401</c:v>
                </c:pt>
                <c:pt idx="359">
                  <c:v>2209</c:v>
                </c:pt>
                <c:pt idx="360">
                  <c:v>529</c:v>
                </c:pt>
                <c:pt idx="361">
                  <c:v>3600</c:v>
                </c:pt>
                <c:pt idx="362">
                  <c:v>361</c:v>
                </c:pt>
                <c:pt idx="363">
                  <c:v>961</c:v>
                </c:pt>
                <c:pt idx="364">
                  <c:v>400</c:v>
                </c:pt>
                <c:pt idx="365">
                  <c:v>576</c:v>
                </c:pt>
                <c:pt idx="366">
                  <c:v>361</c:v>
                </c:pt>
                <c:pt idx="367">
                  <c:v>1849</c:v>
                </c:pt>
                <c:pt idx="368">
                  <c:v>625</c:v>
                </c:pt>
                <c:pt idx="369">
                  <c:v>3844</c:v>
                </c:pt>
                <c:pt idx="370">
                  <c:v>1156</c:v>
                </c:pt>
                <c:pt idx="371">
                  <c:v>484</c:v>
                </c:pt>
                <c:pt idx="372">
                  <c:v>400</c:v>
                </c:pt>
                <c:pt idx="373">
                  <c:v>841</c:v>
                </c:pt>
                <c:pt idx="374">
                  <c:v>1936</c:v>
                </c:pt>
                <c:pt idx="375">
                  <c:v>400</c:v>
                </c:pt>
                <c:pt idx="376">
                  <c:v>1600</c:v>
                </c:pt>
                <c:pt idx="377">
                  <c:v>3481</c:v>
                </c:pt>
                <c:pt idx="378">
                  <c:v>4096</c:v>
                </c:pt>
                <c:pt idx="379">
                  <c:v>3721</c:v>
                </c:pt>
                <c:pt idx="380">
                  <c:v>1600</c:v>
                </c:pt>
                <c:pt idx="381">
                  <c:v>3136</c:v>
                </c:pt>
                <c:pt idx="382">
                  <c:v>900</c:v>
                </c:pt>
                <c:pt idx="383">
                  <c:v>3721</c:v>
                </c:pt>
                <c:pt idx="384">
                  <c:v>1521</c:v>
                </c:pt>
                <c:pt idx="385">
                  <c:v>1764</c:v>
                </c:pt>
                <c:pt idx="386">
                  <c:v>3249</c:v>
                </c:pt>
                <c:pt idx="387">
                  <c:v>1156</c:v>
                </c:pt>
                <c:pt idx="388">
                  <c:v>2209</c:v>
                </c:pt>
                <c:pt idx="389">
                  <c:v>729</c:v>
                </c:pt>
                <c:pt idx="390">
                  <c:v>1681</c:v>
                </c:pt>
                <c:pt idx="391">
                  <c:v>2500</c:v>
                </c:pt>
                <c:pt idx="392">
                  <c:v>2209</c:v>
                </c:pt>
                <c:pt idx="393">
                  <c:v>1296</c:v>
                </c:pt>
                <c:pt idx="394">
                  <c:v>1024</c:v>
                </c:pt>
                <c:pt idx="395">
                  <c:v>1369</c:v>
                </c:pt>
                <c:pt idx="396">
                  <c:v>1156</c:v>
                </c:pt>
                <c:pt idx="397">
                  <c:v>2916</c:v>
                </c:pt>
                <c:pt idx="398">
                  <c:v>2209</c:v>
                </c:pt>
                <c:pt idx="399">
                  <c:v>361</c:v>
                </c:pt>
                <c:pt idx="400">
                  <c:v>2025</c:v>
                </c:pt>
                <c:pt idx="401">
                  <c:v>3481</c:v>
                </c:pt>
                <c:pt idx="402">
                  <c:v>1369</c:v>
                </c:pt>
                <c:pt idx="403">
                  <c:v>1089</c:v>
                </c:pt>
                <c:pt idx="404">
                  <c:v>529</c:v>
                </c:pt>
                <c:pt idx="405">
                  <c:v>324</c:v>
                </c:pt>
                <c:pt idx="406">
                  <c:v>529</c:v>
                </c:pt>
                <c:pt idx="407">
                  <c:v>1369</c:v>
                </c:pt>
                <c:pt idx="408">
                  <c:v>2116</c:v>
                </c:pt>
                <c:pt idx="409">
                  <c:v>1024</c:v>
                </c:pt>
                <c:pt idx="410">
                  <c:v>1521</c:v>
                </c:pt>
                <c:pt idx="411">
                  <c:v>3721</c:v>
                </c:pt>
                <c:pt idx="412">
                  <c:v>2916</c:v>
                </c:pt>
                <c:pt idx="413">
                  <c:v>2809</c:v>
                </c:pt>
                <c:pt idx="414">
                  <c:v>3136</c:v>
                </c:pt>
                <c:pt idx="415">
                  <c:v>1764</c:v>
                </c:pt>
                <c:pt idx="416">
                  <c:v>2304</c:v>
                </c:pt>
                <c:pt idx="417">
                  <c:v>1156</c:v>
                </c:pt>
                <c:pt idx="418">
                  <c:v>3844</c:v>
                </c:pt>
                <c:pt idx="419">
                  <c:v>961</c:v>
                </c:pt>
                <c:pt idx="420">
                  <c:v>961</c:v>
                </c:pt>
                <c:pt idx="421">
                  <c:v>2809</c:v>
                </c:pt>
                <c:pt idx="422">
                  <c:v>484</c:v>
                </c:pt>
                <c:pt idx="423">
                  <c:v>1444</c:v>
                </c:pt>
                <c:pt idx="424">
                  <c:v>1521</c:v>
                </c:pt>
                <c:pt idx="425">
                  <c:v>400</c:v>
                </c:pt>
                <c:pt idx="426">
                  <c:v>1156</c:v>
                </c:pt>
                <c:pt idx="427">
                  <c:v>2209</c:v>
                </c:pt>
                <c:pt idx="428">
                  <c:v>1681</c:v>
                </c:pt>
                <c:pt idx="429">
                  <c:v>2401</c:v>
                </c:pt>
                <c:pt idx="430">
                  <c:v>2500</c:v>
                </c:pt>
                <c:pt idx="431">
                  <c:v>1296</c:v>
                </c:pt>
                <c:pt idx="432">
                  <c:v>3249</c:v>
                </c:pt>
                <c:pt idx="433">
                  <c:v>361</c:v>
                </c:pt>
                <c:pt idx="434">
                  <c:v>484</c:v>
                </c:pt>
                <c:pt idx="435">
                  <c:v>900</c:v>
                </c:pt>
                <c:pt idx="436">
                  <c:v>576</c:v>
                </c:pt>
                <c:pt idx="437">
                  <c:v>2304</c:v>
                </c:pt>
                <c:pt idx="438">
                  <c:v>361</c:v>
                </c:pt>
                <c:pt idx="439">
                  <c:v>1936</c:v>
                </c:pt>
                <c:pt idx="440">
                  <c:v>2025</c:v>
                </c:pt>
                <c:pt idx="441">
                  <c:v>1936</c:v>
                </c:pt>
                <c:pt idx="442">
                  <c:v>1024</c:v>
                </c:pt>
                <c:pt idx="443">
                  <c:v>1225</c:v>
                </c:pt>
                <c:pt idx="444">
                  <c:v>1849</c:v>
                </c:pt>
                <c:pt idx="445">
                  <c:v>1681</c:v>
                </c:pt>
                <c:pt idx="446">
                  <c:v>1369</c:v>
                </c:pt>
                <c:pt idx="447">
                  <c:v>1600</c:v>
                </c:pt>
                <c:pt idx="448">
                  <c:v>1296</c:v>
                </c:pt>
                <c:pt idx="449">
                  <c:v>729</c:v>
                </c:pt>
                <c:pt idx="450">
                  <c:v>2916</c:v>
                </c:pt>
                <c:pt idx="451">
                  <c:v>676</c:v>
                </c:pt>
                <c:pt idx="452">
                  <c:v>361</c:v>
                </c:pt>
                <c:pt idx="453">
                  <c:v>1764</c:v>
                </c:pt>
                <c:pt idx="454">
                  <c:v>961</c:v>
                </c:pt>
                <c:pt idx="455">
                  <c:v>2704</c:v>
                </c:pt>
                <c:pt idx="456">
                  <c:v>900</c:v>
                </c:pt>
                <c:pt idx="457">
                  <c:v>1444</c:v>
                </c:pt>
                <c:pt idx="458">
                  <c:v>961</c:v>
                </c:pt>
                <c:pt idx="459">
                  <c:v>1156</c:v>
                </c:pt>
                <c:pt idx="460">
                  <c:v>361</c:v>
                </c:pt>
                <c:pt idx="461">
                  <c:v>1600</c:v>
                </c:pt>
                <c:pt idx="462">
                  <c:v>2916</c:v>
                </c:pt>
                <c:pt idx="463">
                  <c:v>1225</c:v>
                </c:pt>
                <c:pt idx="464">
                  <c:v>2916</c:v>
                </c:pt>
                <c:pt idx="465">
                  <c:v>1681</c:v>
                </c:pt>
                <c:pt idx="466">
                  <c:v>784</c:v>
                </c:pt>
                <c:pt idx="467">
                  <c:v>1600</c:v>
                </c:pt>
                <c:pt idx="468">
                  <c:v>1156</c:v>
                </c:pt>
                <c:pt idx="469">
                  <c:v>3481</c:v>
                </c:pt>
                <c:pt idx="470">
                  <c:v>3025</c:v>
                </c:pt>
                <c:pt idx="471">
                  <c:v>2025</c:v>
                </c:pt>
                <c:pt idx="472">
                  <c:v>2401</c:v>
                </c:pt>
                <c:pt idx="473">
                  <c:v>2500</c:v>
                </c:pt>
                <c:pt idx="474">
                  <c:v>900</c:v>
                </c:pt>
                <c:pt idx="475">
                  <c:v>3025</c:v>
                </c:pt>
                <c:pt idx="476">
                  <c:v>841</c:v>
                </c:pt>
                <c:pt idx="477">
                  <c:v>1024</c:v>
                </c:pt>
                <c:pt idx="478">
                  <c:v>1600</c:v>
                </c:pt>
                <c:pt idx="479">
                  <c:v>2116</c:v>
                </c:pt>
                <c:pt idx="480">
                  <c:v>1225</c:v>
                </c:pt>
                <c:pt idx="481">
                  <c:v>441</c:v>
                </c:pt>
                <c:pt idx="482">
                  <c:v>1764</c:v>
                </c:pt>
                <c:pt idx="483">
                  <c:v>1444</c:v>
                </c:pt>
                <c:pt idx="484">
                  <c:v>3600</c:v>
                </c:pt>
                <c:pt idx="485">
                  <c:v>3136</c:v>
                </c:pt>
                <c:pt idx="486">
                  <c:v>2601</c:v>
                </c:pt>
                <c:pt idx="487">
                  <c:v>1444</c:v>
                </c:pt>
                <c:pt idx="488">
                  <c:v>3844</c:v>
                </c:pt>
                <c:pt idx="489">
                  <c:v>2704</c:v>
                </c:pt>
                <c:pt idx="490">
                  <c:v>3481</c:v>
                </c:pt>
                <c:pt idx="491">
                  <c:v>1156</c:v>
                </c:pt>
                <c:pt idx="492">
                  <c:v>900</c:v>
                </c:pt>
                <c:pt idx="493">
                  <c:v>2601</c:v>
                </c:pt>
                <c:pt idx="494">
                  <c:v>2401</c:v>
                </c:pt>
                <c:pt idx="495">
                  <c:v>729</c:v>
                </c:pt>
                <c:pt idx="496">
                  <c:v>2304</c:v>
                </c:pt>
                <c:pt idx="497">
                  <c:v>2209</c:v>
                </c:pt>
                <c:pt idx="498">
                  <c:v>2209</c:v>
                </c:pt>
                <c:pt idx="499">
                  <c:v>1764</c:v>
                </c:pt>
                <c:pt idx="500">
                  <c:v>625</c:v>
                </c:pt>
                <c:pt idx="501">
                  <c:v>2025</c:v>
                </c:pt>
                <c:pt idx="502">
                  <c:v>2601</c:v>
                </c:pt>
                <c:pt idx="503">
                  <c:v>3249</c:v>
                </c:pt>
                <c:pt idx="504">
                  <c:v>1849</c:v>
                </c:pt>
                <c:pt idx="505">
                  <c:v>2401</c:v>
                </c:pt>
                <c:pt idx="506">
                  <c:v>1936</c:v>
                </c:pt>
                <c:pt idx="507">
                  <c:v>1444</c:v>
                </c:pt>
                <c:pt idx="508">
                  <c:v>3136</c:v>
                </c:pt>
                <c:pt idx="509">
                  <c:v>1225</c:v>
                </c:pt>
                <c:pt idx="510">
                  <c:v>2916</c:v>
                </c:pt>
                <c:pt idx="511">
                  <c:v>729</c:v>
                </c:pt>
                <c:pt idx="512">
                  <c:v>1936</c:v>
                </c:pt>
                <c:pt idx="513">
                  <c:v>2601</c:v>
                </c:pt>
                <c:pt idx="514">
                  <c:v>3025</c:v>
                </c:pt>
                <c:pt idx="515">
                  <c:v>2401</c:v>
                </c:pt>
                <c:pt idx="516">
                  <c:v>1764</c:v>
                </c:pt>
                <c:pt idx="517">
                  <c:v>1024</c:v>
                </c:pt>
                <c:pt idx="518">
                  <c:v>676</c:v>
                </c:pt>
                <c:pt idx="519">
                  <c:v>729</c:v>
                </c:pt>
                <c:pt idx="520">
                  <c:v>1156</c:v>
                </c:pt>
                <c:pt idx="521">
                  <c:v>1764</c:v>
                </c:pt>
                <c:pt idx="522">
                  <c:v>2304</c:v>
                </c:pt>
                <c:pt idx="523">
                  <c:v>3364</c:v>
                </c:pt>
                <c:pt idx="524">
                  <c:v>2601</c:v>
                </c:pt>
                <c:pt idx="525">
                  <c:v>3481</c:v>
                </c:pt>
                <c:pt idx="526">
                  <c:v>784</c:v>
                </c:pt>
                <c:pt idx="527">
                  <c:v>1849</c:v>
                </c:pt>
                <c:pt idx="528">
                  <c:v>1296</c:v>
                </c:pt>
                <c:pt idx="529">
                  <c:v>1156</c:v>
                </c:pt>
                <c:pt idx="530">
                  <c:v>324</c:v>
                </c:pt>
                <c:pt idx="531">
                  <c:v>2116</c:v>
                </c:pt>
                <c:pt idx="532">
                  <c:v>3364</c:v>
                </c:pt>
                <c:pt idx="533">
                  <c:v>841</c:v>
                </c:pt>
                <c:pt idx="534">
                  <c:v>784</c:v>
                </c:pt>
                <c:pt idx="535">
                  <c:v>2601</c:v>
                </c:pt>
                <c:pt idx="536">
                  <c:v>2304</c:v>
                </c:pt>
                <c:pt idx="537">
                  <c:v>1156</c:v>
                </c:pt>
                <c:pt idx="538">
                  <c:v>676</c:v>
                </c:pt>
                <c:pt idx="539">
                  <c:v>1936</c:v>
                </c:pt>
                <c:pt idx="540">
                  <c:v>324</c:v>
                </c:pt>
                <c:pt idx="541">
                  <c:v>2116</c:v>
                </c:pt>
                <c:pt idx="542">
                  <c:v>1296</c:v>
                </c:pt>
                <c:pt idx="543">
                  <c:v>3844</c:v>
                </c:pt>
                <c:pt idx="544">
                  <c:v>2209</c:v>
                </c:pt>
                <c:pt idx="545">
                  <c:v>1024</c:v>
                </c:pt>
                <c:pt idx="546">
                  <c:v>1849</c:v>
                </c:pt>
                <c:pt idx="547">
                  <c:v>4096</c:v>
                </c:pt>
                <c:pt idx="548">
                  <c:v>400</c:v>
                </c:pt>
                <c:pt idx="549">
                  <c:v>2116</c:v>
                </c:pt>
                <c:pt idx="550">
                  <c:v>2500</c:v>
                </c:pt>
                <c:pt idx="551">
                  <c:v>1089</c:v>
                </c:pt>
                <c:pt idx="552">
                  <c:v>1444</c:v>
                </c:pt>
                <c:pt idx="553">
                  <c:v>2809</c:v>
                </c:pt>
                <c:pt idx="554">
                  <c:v>1600</c:v>
                </c:pt>
                <c:pt idx="555">
                  <c:v>324</c:v>
                </c:pt>
                <c:pt idx="556">
                  <c:v>2601</c:v>
                </c:pt>
                <c:pt idx="557">
                  <c:v>961</c:v>
                </c:pt>
                <c:pt idx="558">
                  <c:v>1764</c:v>
                </c:pt>
                <c:pt idx="559">
                  <c:v>529</c:v>
                </c:pt>
                <c:pt idx="560">
                  <c:v>625</c:v>
                </c:pt>
                <c:pt idx="561">
                  <c:v>676</c:v>
                </c:pt>
                <c:pt idx="562">
                  <c:v>1936</c:v>
                </c:pt>
                <c:pt idx="563">
                  <c:v>1681</c:v>
                </c:pt>
                <c:pt idx="564">
                  <c:v>676</c:v>
                </c:pt>
                <c:pt idx="565">
                  <c:v>2500</c:v>
                </c:pt>
                <c:pt idx="566">
                  <c:v>961</c:v>
                </c:pt>
                <c:pt idx="567">
                  <c:v>3969</c:v>
                </c:pt>
                <c:pt idx="568">
                  <c:v>676</c:v>
                </c:pt>
                <c:pt idx="569">
                  <c:v>1444</c:v>
                </c:pt>
                <c:pt idx="570">
                  <c:v>2209</c:v>
                </c:pt>
                <c:pt idx="571">
                  <c:v>3249</c:v>
                </c:pt>
                <c:pt idx="572">
                  <c:v>2916</c:v>
                </c:pt>
                <c:pt idx="573">
                  <c:v>1024</c:v>
                </c:pt>
                <c:pt idx="574">
                  <c:v>2500</c:v>
                </c:pt>
                <c:pt idx="575">
                  <c:v>900</c:v>
                </c:pt>
                <c:pt idx="576">
                  <c:v>1681</c:v>
                </c:pt>
                <c:pt idx="577">
                  <c:v>1225</c:v>
                </c:pt>
                <c:pt idx="578">
                  <c:v>1936</c:v>
                </c:pt>
                <c:pt idx="579">
                  <c:v>2601</c:v>
                </c:pt>
                <c:pt idx="580">
                  <c:v>3721</c:v>
                </c:pt>
                <c:pt idx="581">
                  <c:v>3025</c:v>
                </c:pt>
                <c:pt idx="582">
                  <c:v>1936</c:v>
                </c:pt>
                <c:pt idx="583">
                  <c:v>1444</c:v>
                </c:pt>
                <c:pt idx="584">
                  <c:v>2809</c:v>
                </c:pt>
                <c:pt idx="585">
                  <c:v>1024</c:v>
                </c:pt>
                <c:pt idx="586">
                  <c:v>2116</c:v>
                </c:pt>
                <c:pt idx="587">
                  <c:v>2025</c:v>
                </c:pt>
                <c:pt idx="588">
                  <c:v>1681</c:v>
                </c:pt>
                <c:pt idx="589">
                  <c:v>784</c:v>
                </c:pt>
                <c:pt idx="590">
                  <c:v>4096</c:v>
                </c:pt>
                <c:pt idx="591">
                  <c:v>2304</c:v>
                </c:pt>
                <c:pt idx="592">
                  <c:v>2025</c:v>
                </c:pt>
                <c:pt idx="593">
                  <c:v>2116</c:v>
                </c:pt>
                <c:pt idx="594">
                  <c:v>2916</c:v>
                </c:pt>
                <c:pt idx="595">
                  <c:v>1849</c:v>
                </c:pt>
                <c:pt idx="596">
                  <c:v>1444</c:v>
                </c:pt>
                <c:pt idx="597">
                  <c:v>1089</c:v>
                </c:pt>
                <c:pt idx="598">
                  <c:v>1156</c:v>
                </c:pt>
                <c:pt idx="599">
                  <c:v>2809</c:v>
                </c:pt>
                <c:pt idx="600">
                  <c:v>1369</c:v>
                </c:pt>
                <c:pt idx="601">
                  <c:v>1764</c:v>
                </c:pt>
                <c:pt idx="602">
                  <c:v>2500</c:v>
                </c:pt>
                <c:pt idx="603">
                  <c:v>676</c:v>
                </c:pt>
                <c:pt idx="604">
                  <c:v>729</c:v>
                </c:pt>
                <c:pt idx="605">
                  <c:v>2500</c:v>
                </c:pt>
                <c:pt idx="606">
                  <c:v>1024</c:v>
                </c:pt>
                <c:pt idx="607">
                  <c:v>961</c:v>
                </c:pt>
                <c:pt idx="608">
                  <c:v>3481</c:v>
                </c:pt>
                <c:pt idx="609">
                  <c:v>2704</c:v>
                </c:pt>
                <c:pt idx="610">
                  <c:v>1369</c:v>
                </c:pt>
                <c:pt idx="611">
                  <c:v>3025</c:v>
                </c:pt>
                <c:pt idx="612">
                  <c:v>961</c:v>
                </c:pt>
                <c:pt idx="613">
                  <c:v>1369</c:v>
                </c:pt>
                <c:pt idx="614">
                  <c:v>324</c:v>
                </c:pt>
                <c:pt idx="615">
                  <c:v>441</c:v>
                </c:pt>
                <c:pt idx="616">
                  <c:v>3364</c:v>
                </c:pt>
                <c:pt idx="617">
                  <c:v>1156</c:v>
                </c:pt>
                <c:pt idx="618">
                  <c:v>1225</c:v>
                </c:pt>
                <c:pt idx="619">
                  <c:v>676</c:v>
                </c:pt>
                <c:pt idx="620">
                  <c:v>841</c:v>
                </c:pt>
                <c:pt idx="621">
                  <c:v>1444</c:v>
                </c:pt>
                <c:pt idx="622">
                  <c:v>841</c:v>
                </c:pt>
                <c:pt idx="623">
                  <c:v>2025</c:v>
                </c:pt>
                <c:pt idx="624">
                  <c:v>576</c:v>
                </c:pt>
                <c:pt idx="625">
                  <c:v>2209</c:v>
                </c:pt>
                <c:pt idx="626">
                  <c:v>961</c:v>
                </c:pt>
                <c:pt idx="627">
                  <c:v>1681</c:v>
                </c:pt>
                <c:pt idx="628">
                  <c:v>2209</c:v>
                </c:pt>
                <c:pt idx="629">
                  <c:v>3481</c:v>
                </c:pt>
                <c:pt idx="630">
                  <c:v>2116</c:v>
                </c:pt>
                <c:pt idx="631">
                  <c:v>3136</c:v>
                </c:pt>
                <c:pt idx="632">
                  <c:v>784</c:v>
                </c:pt>
                <c:pt idx="633">
                  <c:v>841</c:v>
                </c:pt>
                <c:pt idx="634">
                  <c:v>1681</c:v>
                </c:pt>
                <c:pt idx="635">
                  <c:v>1849</c:v>
                </c:pt>
                <c:pt idx="636">
                  <c:v>1089</c:v>
                </c:pt>
                <c:pt idx="637">
                  <c:v>2304</c:v>
                </c:pt>
                <c:pt idx="638">
                  <c:v>1936</c:v>
                </c:pt>
                <c:pt idx="639">
                  <c:v>1225</c:v>
                </c:pt>
                <c:pt idx="640">
                  <c:v>2500</c:v>
                </c:pt>
                <c:pt idx="641">
                  <c:v>2704</c:v>
                </c:pt>
                <c:pt idx="642">
                  <c:v>1024</c:v>
                </c:pt>
                <c:pt idx="643">
                  <c:v>3025</c:v>
                </c:pt>
                <c:pt idx="644">
                  <c:v>3844</c:v>
                </c:pt>
                <c:pt idx="645">
                  <c:v>3136</c:v>
                </c:pt>
                <c:pt idx="646">
                  <c:v>2025</c:v>
                </c:pt>
                <c:pt idx="647">
                  <c:v>361</c:v>
                </c:pt>
                <c:pt idx="648">
                  <c:v>3481</c:v>
                </c:pt>
                <c:pt idx="649">
                  <c:v>400</c:v>
                </c:pt>
                <c:pt idx="650">
                  <c:v>2704</c:v>
                </c:pt>
                <c:pt idx="651">
                  <c:v>324</c:v>
                </c:pt>
                <c:pt idx="652">
                  <c:v>1681</c:v>
                </c:pt>
                <c:pt idx="653">
                  <c:v>3249</c:v>
                </c:pt>
                <c:pt idx="654">
                  <c:v>1521</c:v>
                </c:pt>
                <c:pt idx="655">
                  <c:v>400</c:v>
                </c:pt>
                <c:pt idx="656">
                  <c:v>2704</c:v>
                </c:pt>
                <c:pt idx="657">
                  <c:v>784</c:v>
                </c:pt>
                <c:pt idx="658">
                  <c:v>1849</c:v>
                </c:pt>
                <c:pt idx="659">
                  <c:v>2401</c:v>
                </c:pt>
                <c:pt idx="660">
                  <c:v>2025</c:v>
                </c:pt>
                <c:pt idx="661">
                  <c:v>729</c:v>
                </c:pt>
                <c:pt idx="662">
                  <c:v>2809</c:v>
                </c:pt>
                <c:pt idx="663">
                  <c:v>1764</c:v>
                </c:pt>
                <c:pt idx="664">
                  <c:v>2809</c:v>
                </c:pt>
                <c:pt idx="665">
                  <c:v>1849</c:v>
                </c:pt>
                <c:pt idx="666">
                  <c:v>2601</c:v>
                </c:pt>
                <c:pt idx="667">
                  <c:v>961</c:v>
                </c:pt>
                <c:pt idx="668">
                  <c:v>484</c:v>
                </c:pt>
                <c:pt idx="669">
                  <c:v>2025</c:v>
                </c:pt>
                <c:pt idx="670">
                  <c:v>1681</c:v>
                </c:pt>
                <c:pt idx="671">
                  <c:v>1521</c:v>
                </c:pt>
                <c:pt idx="672">
                  <c:v>900</c:v>
                </c:pt>
                <c:pt idx="673">
                  <c:v>1296</c:v>
                </c:pt>
                <c:pt idx="674">
                  <c:v>1936</c:v>
                </c:pt>
                <c:pt idx="675">
                  <c:v>3721</c:v>
                </c:pt>
                <c:pt idx="676">
                  <c:v>3025</c:v>
                </c:pt>
                <c:pt idx="677">
                  <c:v>676</c:v>
                </c:pt>
                <c:pt idx="678">
                  <c:v>2500</c:v>
                </c:pt>
                <c:pt idx="679">
                  <c:v>1024</c:v>
                </c:pt>
                <c:pt idx="680">
                  <c:v>1936</c:v>
                </c:pt>
                <c:pt idx="681">
                  <c:v>324</c:v>
                </c:pt>
                <c:pt idx="682">
                  <c:v>2704</c:v>
                </c:pt>
                <c:pt idx="683">
                  <c:v>1444</c:v>
                </c:pt>
                <c:pt idx="684">
                  <c:v>841</c:v>
                </c:pt>
                <c:pt idx="685">
                  <c:v>441</c:v>
                </c:pt>
                <c:pt idx="686">
                  <c:v>2304</c:v>
                </c:pt>
                <c:pt idx="687">
                  <c:v>2916</c:v>
                </c:pt>
                <c:pt idx="688">
                  <c:v>3844</c:v>
                </c:pt>
                <c:pt idx="689">
                  <c:v>2500</c:v>
                </c:pt>
                <c:pt idx="690">
                  <c:v>1225</c:v>
                </c:pt>
                <c:pt idx="691">
                  <c:v>1521</c:v>
                </c:pt>
                <c:pt idx="692">
                  <c:v>1444</c:v>
                </c:pt>
                <c:pt idx="693">
                  <c:v>961</c:v>
                </c:pt>
                <c:pt idx="694">
                  <c:v>2116</c:v>
                </c:pt>
                <c:pt idx="695">
                  <c:v>1521</c:v>
                </c:pt>
                <c:pt idx="696">
                  <c:v>841</c:v>
                </c:pt>
                <c:pt idx="697">
                  <c:v>1764</c:v>
                </c:pt>
                <c:pt idx="698">
                  <c:v>2025</c:v>
                </c:pt>
                <c:pt idx="699">
                  <c:v>2401</c:v>
                </c:pt>
                <c:pt idx="700">
                  <c:v>625</c:v>
                </c:pt>
                <c:pt idx="701">
                  <c:v>1521</c:v>
                </c:pt>
                <c:pt idx="702">
                  <c:v>961</c:v>
                </c:pt>
                <c:pt idx="703">
                  <c:v>324</c:v>
                </c:pt>
                <c:pt idx="704">
                  <c:v>4096</c:v>
                </c:pt>
                <c:pt idx="705">
                  <c:v>1156</c:v>
                </c:pt>
                <c:pt idx="706">
                  <c:v>529</c:v>
                </c:pt>
                <c:pt idx="707">
                  <c:v>3969</c:v>
                </c:pt>
                <c:pt idx="708">
                  <c:v>2916</c:v>
                </c:pt>
                <c:pt idx="709">
                  <c:v>2500</c:v>
                </c:pt>
                <c:pt idx="710">
                  <c:v>625</c:v>
                </c:pt>
                <c:pt idx="711">
                  <c:v>2025</c:v>
                </c:pt>
                <c:pt idx="712">
                  <c:v>676</c:v>
                </c:pt>
                <c:pt idx="713">
                  <c:v>2401</c:v>
                </c:pt>
                <c:pt idx="714">
                  <c:v>900</c:v>
                </c:pt>
                <c:pt idx="715">
                  <c:v>2401</c:v>
                </c:pt>
                <c:pt idx="716">
                  <c:v>2704</c:v>
                </c:pt>
                <c:pt idx="717">
                  <c:v>1849</c:v>
                </c:pt>
                <c:pt idx="718">
                  <c:v>1600</c:v>
                </c:pt>
                <c:pt idx="719">
                  <c:v>1521</c:v>
                </c:pt>
                <c:pt idx="720">
                  <c:v>841</c:v>
                </c:pt>
                <c:pt idx="721">
                  <c:v>3136</c:v>
                </c:pt>
                <c:pt idx="722">
                  <c:v>2209</c:v>
                </c:pt>
                <c:pt idx="723">
                  <c:v>2601</c:v>
                </c:pt>
                <c:pt idx="724">
                  <c:v>1936</c:v>
                </c:pt>
                <c:pt idx="725">
                  <c:v>625</c:v>
                </c:pt>
                <c:pt idx="726">
                  <c:v>1849</c:v>
                </c:pt>
                <c:pt idx="727">
                  <c:v>1296</c:v>
                </c:pt>
                <c:pt idx="728">
                  <c:v>4096</c:v>
                </c:pt>
                <c:pt idx="729">
                  <c:v>2209</c:v>
                </c:pt>
                <c:pt idx="730">
                  <c:v>400</c:v>
                </c:pt>
                <c:pt idx="731">
                  <c:v>361</c:v>
                </c:pt>
                <c:pt idx="732">
                  <c:v>3481</c:v>
                </c:pt>
                <c:pt idx="733">
                  <c:v>900</c:v>
                </c:pt>
                <c:pt idx="734">
                  <c:v>2116</c:v>
                </c:pt>
                <c:pt idx="735">
                  <c:v>1296</c:v>
                </c:pt>
                <c:pt idx="736">
                  <c:v>2116</c:v>
                </c:pt>
                <c:pt idx="737">
                  <c:v>961</c:v>
                </c:pt>
                <c:pt idx="738">
                  <c:v>1849</c:v>
                </c:pt>
                <c:pt idx="739">
                  <c:v>2916</c:v>
                </c:pt>
                <c:pt idx="740">
                  <c:v>1225</c:v>
                </c:pt>
                <c:pt idx="741">
                  <c:v>1764</c:v>
                </c:pt>
                <c:pt idx="742">
                  <c:v>3600</c:v>
                </c:pt>
                <c:pt idx="743">
                  <c:v>900</c:v>
                </c:pt>
                <c:pt idx="744">
                  <c:v>1681</c:v>
                </c:pt>
                <c:pt idx="745">
                  <c:v>2601</c:v>
                </c:pt>
                <c:pt idx="746">
                  <c:v>625</c:v>
                </c:pt>
                <c:pt idx="747">
                  <c:v>961</c:v>
                </c:pt>
                <c:pt idx="748">
                  <c:v>2209</c:v>
                </c:pt>
                <c:pt idx="749">
                  <c:v>484</c:v>
                </c:pt>
                <c:pt idx="750">
                  <c:v>2209</c:v>
                </c:pt>
                <c:pt idx="751">
                  <c:v>1444</c:v>
                </c:pt>
                <c:pt idx="752">
                  <c:v>2304</c:v>
                </c:pt>
                <c:pt idx="753">
                  <c:v>2809</c:v>
                </c:pt>
                <c:pt idx="754">
                  <c:v>1849</c:v>
                </c:pt>
                <c:pt idx="755">
                  <c:v>400</c:v>
                </c:pt>
                <c:pt idx="756">
                  <c:v>324</c:v>
                </c:pt>
                <c:pt idx="757">
                  <c:v>3844</c:v>
                </c:pt>
                <c:pt idx="758">
                  <c:v>784</c:v>
                </c:pt>
                <c:pt idx="759">
                  <c:v>3481</c:v>
                </c:pt>
                <c:pt idx="760">
                  <c:v>2916</c:v>
                </c:pt>
                <c:pt idx="761">
                  <c:v>841</c:v>
                </c:pt>
                <c:pt idx="762">
                  <c:v>2500</c:v>
                </c:pt>
                <c:pt idx="763">
                  <c:v>3481</c:v>
                </c:pt>
                <c:pt idx="764">
                  <c:v>2116</c:v>
                </c:pt>
                <c:pt idx="765">
                  <c:v>1600</c:v>
                </c:pt>
                <c:pt idx="766">
                  <c:v>2401</c:v>
                </c:pt>
                <c:pt idx="767">
                  <c:v>4096</c:v>
                </c:pt>
                <c:pt idx="768">
                  <c:v>1369</c:v>
                </c:pt>
                <c:pt idx="769">
                  <c:v>3025</c:v>
                </c:pt>
                <c:pt idx="770">
                  <c:v>2601</c:v>
                </c:pt>
                <c:pt idx="771">
                  <c:v>1225</c:v>
                </c:pt>
                <c:pt idx="772">
                  <c:v>2500</c:v>
                </c:pt>
                <c:pt idx="773">
                  <c:v>1369</c:v>
                </c:pt>
                <c:pt idx="774">
                  <c:v>3844</c:v>
                </c:pt>
                <c:pt idx="775">
                  <c:v>1600</c:v>
                </c:pt>
                <c:pt idx="776">
                  <c:v>1849</c:v>
                </c:pt>
                <c:pt idx="777">
                  <c:v>2809</c:v>
                </c:pt>
                <c:pt idx="778">
                  <c:v>2916</c:v>
                </c:pt>
                <c:pt idx="779">
                  <c:v>2704</c:v>
                </c:pt>
                <c:pt idx="780">
                  <c:v>2209</c:v>
                </c:pt>
                <c:pt idx="781">
                  <c:v>1024</c:v>
                </c:pt>
                <c:pt idx="782">
                  <c:v>1024</c:v>
                </c:pt>
                <c:pt idx="783">
                  <c:v>900</c:v>
                </c:pt>
                <c:pt idx="784">
                  <c:v>1024</c:v>
                </c:pt>
                <c:pt idx="785">
                  <c:v>3025</c:v>
                </c:pt>
                <c:pt idx="786">
                  <c:v>625</c:v>
                </c:pt>
                <c:pt idx="787">
                  <c:v>1296</c:v>
                </c:pt>
                <c:pt idx="788">
                  <c:v>3136</c:v>
                </c:pt>
                <c:pt idx="789">
                  <c:v>324</c:v>
                </c:pt>
                <c:pt idx="790">
                  <c:v>4096</c:v>
                </c:pt>
                <c:pt idx="791">
                  <c:v>576</c:v>
                </c:pt>
                <c:pt idx="792">
                  <c:v>1849</c:v>
                </c:pt>
                <c:pt idx="793">
                  <c:v>2401</c:v>
                </c:pt>
                <c:pt idx="794">
                  <c:v>729</c:v>
                </c:pt>
                <c:pt idx="795">
                  <c:v>1225</c:v>
                </c:pt>
                <c:pt idx="796">
                  <c:v>3969</c:v>
                </c:pt>
                <c:pt idx="797">
                  <c:v>1369</c:v>
                </c:pt>
                <c:pt idx="798">
                  <c:v>1156</c:v>
                </c:pt>
                <c:pt idx="799">
                  <c:v>1296</c:v>
                </c:pt>
                <c:pt idx="800">
                  <c:v>529</c:v>
                </c:pt>
                <c:pt idx="801">
                  <c:v>2304</c:v>
                </c:pt>
                <c:pt idx="802">
                  <c:v>2401</c:v>
                </c:pt>
                <c:pt idx="803">
                  <c:v>576</c:v>
                </c:pt>
                <c:pt idx="804">
                  <c:v>1089</c:v>
                </c:pt>
                <c:pt idx="805">
                  <c:v>529</c:v>
                </c:pt>
                <c:pt idx="806">
                  <c:v>484</c:v>
                </c:pt>
                <c:pt idx="807">
                  <c:v>676</c:v>
                </c:pt>
                <c:pt idx="808">
                  <c:v>729</c:v>
                </c:pt>
                <c:pt idx="809">
                  <c:v>3481</c:v>
                </c:pt>
                <c:pt idx="810">
                  <c:v>2025</c:v>
                </c:pt>
                <c:pt idx="811">
                  <c:v>1089</c:v>
                </c:pt>
                <c:pt idx="812">
                  <c:v>1296</c:v>
                </c:pt>
                <c:pt idx="813">
                  <c:v>529</c:v>
                </c:pt>
                <c:pt idx="814">
                  <c:v>2809</c:v>
                </c:pt>
                <c:pt idx="815">
                  <c:v>784</c:v>
                </c:pt>
                <c:pt idx="816">
                  <c:v>2500</c:v>
                </c:pt>
                <c:pt idx="817">
                  <c:v>1681</c:v>
                </c:pt>
                <c:pt idx="818">
                  <c:v>2704</c:v>
                </c:pt>
                <c:pt idx="819">
                  <c:v>361</c:v>
                </c:pt>
                <c:pt idx="820">
                  <c:v>2025</c:v>
                </c:pt>
                <c:pt idx="821">
                  <c:v>3025</c:v>
                </c:pt>
                <c:pt idx="822">
                  <c:v>2025</c:v>
                </c:pt>
                <c:pt idx="823">
                  <c:v>2116</c:v>
                </c:pt>
                <c:pt idx="824">
                  <c:v>961</c:v>
                </c:pt>
                <c:pt idx="825">
                  <c:v>2704</c:v>
                </c:pt>
                <c:pt idx="826">
                  <c:v>961</c:v>
                </c:pt>
                <c:pt idx="827">
                  <c:v>2209</c:v>
                </c:pt>
                <c:pt idx="828">
                  <c:v>1600</c:v>
                </c:pt>
                <c:pt idx="829">
                  <c:v>676</c:v>
                </c:pt>
                <c:pt idx="830">
                  <c:v>2401</c:v>
                </c:pt>
                <c:pt idx="831">
                  <c:v>441</c:v>
                </c:pt>
                <c:pt idx="832">
                  <c:v>2401</c:v>
                </c:pt>
                <c:pt idx="833">
                  <c:v>1369</c:v>
                </c:pt>
                <c:pt idx="834">
                  <c:v>3136</c:v>
                </c:pt>
                <c:pt idx="835">
                  <c:v>3249</c:v>
                </c:pt>
                <c:pt idx="836">
                  <c:v>576</c:v>
                </c:pt>
                <c:pt idx="837">
                  <c:v>1089</c:v>
                </c:pt>
                <c:pt idx="838">
                  <c:v>625</c:v>
                </c:pt>
                <c:pt idx="839">
                  <c:v>1296</c:v>
                </c:pt>
                <c:pt idx="840">
                  <c:v>2116</c:v>
                </c:pt>
                <c:pt idx="841">
                  <c:v>1521</c:v>
                </c:pt>
                <c:pt idx="842">
                  <c:v>400</c:v>
                </c:pt>
                <c:pt idx="843">
                  <c:v>3721</c:v>
                </c:pt>
                <c:pt idx="844">
                  <c:v>2500</c:v>
                </c:pt>
                <c:pt idx="845">
                  <c:v>324</c:v>
                </c:pt>
                <c:pt idx="846">
                  <c:v>1681</c:v>
                </c:pt>
                <c:pt idx="847">
                  <c:v>2304</c:v>
                </c:pt>
                <c:pt idx="848">
                  <c:v>1089</c:v>
                </c:pt>
                <c:pt idx="849">
                  <c:v>1849</c:v>
                </c:pt>
                <c:pt idx="850">
                  <c:v>1024</c:v>
                </c:pt>
                <c:pt idx="851">
                  <c:v>1225</c:v>
                </c:pt>
                <c:pt idx="852">
                  <c:v>361</c:v>
                </c:pt>
                <c:pt idx="853">
                  <c:v>1681</c:v>
                </c:pt>
                <c:pt idx="854">
                  <c:v>2809</c:v>
                </c:pt>
                <c:pt idx="855">
                  <c:v>4096</c:v>
                </c:pt>
                <c:pt idx="856">
                  <c:v>784</c:v>
                </c:pt>
                <c:pt idx="857">
                  <c:v>2025</c:v>
                </c:pt>
                <c:pt idx="858">
                  <c:v>2809</c:v>
                </c:pt>
                <c:pt idx="859">
                  <c:v>1369</c:v>
                </c:pt>
                <c:pt idx="860">
                  <c:v>1156</c:v>
                </c:pt>
                <c:pt idx="861">
                  <c:v>1225</c:v>
                </c:pt>
                <c:pt idx="862">
                  <c:v>729</c:v>
                </c:pt>
                <c:pt idx="863">
                  <c:v>484</c:v>
                </c:pt>
                <c:pt idx="864">
                  <c:v>1521</c:v>
                </c:pt>
                <c:pt idx="865">
                  <c:v>1600</c:v>
                </c:pt>
                <c:pt idx="866">
                  <c:v>361</c:v>
                </c:pt>
                <c:pt idx="867">
                  <c:v>2601</c:v>
                </c:pt>
                <c:pt idx="868">
                  <c:v>2704</c:v>
                </c:pt>
                <c:pt idx="869">
                  <c:v>1600</c:v>
                </c:pt>
                <c:pt idx="870">
                  <c:v>361</c:v>
                </c:pt>
                <c:pt idx="871">
                  <c:v>2601</c:v>
                </c:pt>
                <c:pt idx="872">
                  <c:v>2809</c:v>
                </c:pt>
                <c:pt idx="873">
                  <c:v>729</c:v>
                </c:pt>
                <c:pt idx="874">
                  <c:v>1521</c:v>
                </c:pt>
                <c:pt idx="875">
                  <c:v>1936</c:v>
                </c:pt>
                <c:pt idx="876">
                  <c:v>2209</c:v>
                </c:pt>
                <c:pt idx="877">
                  <c:v>1444</c:v>
                </c:pt>
                <c:pt idx="878">
                  <c:v>1936</c:v>
                </c:pt>
                <c:pt idx="879">
                  <c:v>625</c:v>
                </c:pt>
                <c:pt idx="880">
                  <c:v>2025</c:v>
                </c:pt>
                <c:pt idx="881">
                  <c:v>900</c:v>
                </c:pt>
                <c:pt idx="882">
                  <c:v>784</c:v>
                </c:pt>
                <c:pt idx="883">
                  <c:v>324</c:v>
                </c:pt>
                <c:pt idx="884">
                  <c:v>2916</c:v>
                </c:pt>
                <c:pt idx="885">
                  <c:v>961</c:v>
                </c:pt>
                <c:pt idx="886">
                  <c:v>1936</c:v>
                </c:pt>
                <c:pt idx="887">
                  <c:v>2601</c:v>
                </c:pt>
                <c:pt idx="888">
                  <c:v>784</c:v>
                </c:pt>
                <c:pt idx="889">
                  <c:v>2116</c:v>
                </c:pt>
                <c:pt idx="890">
                  <c:v>1024</c:v>
                </c:pt>
                <c:pt idx="891">
                  <c:v>441</c:v>
                </c:pt>
                <c:pt idx="892">
                  <c:v>2209</c:v>
                </c:pt>
                <c:pt idx="893">
                  <c:v>441</c:v>
                </c:pt>
                <c:pt idx="894">
                  <c:v>1156</c:v>
                </c:pt>
                <c:pt idx="895">
                  <c:v>2401</c:v>
                </c:pt>
                <c:pt idx="896">
                  <c:v>1600</c:v>
                </c:pt>
                <c:pt idx="897">
                  <c:v>361</c:v>
                </c:pt>
                <c:pt idx="898">
                  <c:v>1600</c:v>
                </c:pt>
                <c:pt idx="899">
                  <c:v>3249</c:v>
                </c:pt>
                <c:pt idx="900">
                  <c:v>2401</c:v>
                </c:pt>
                <c:pt idx="901">
                  <c:v>1089</c:v>
                </c:pt>
                <c:pt idx="902">
                  <c:v>2209</c:v>
                </c:pt>
                <c:pt idx="903">
                  <c:v>2500</c:v>
                </c:pt>
                <c:pt idx="904">
                  <c:v>2401</c:v>
                </c:pt>
                <c:pt idx="905">
                  <c:v>3600</c:v>
                </c:pt>
                <c:pt idx="906">
                  <c:v>841</c:v>
                </c:pt>
                <c:pt idx="907">
                  <c:v>1225</c:v>
                </c:pt>
                <c:pt idx="908">
                  <c:v>2809</c:v>
                </c:pt>
                <c:pt idx="909">
                  <c:v>2025</c:v>
                </c:pt>
                <c:pt idx="910">
                  <c:v>1521</c:v>
                </c:pt>
                <c:pt idx="911">
                  <c:v>1444</c:v>
                </c:pt>
                <c:pt idx="912">
                  <c:v>900</c:v>
                </c:pt>
                <c:pt idx="913">
                  <c:v>841</c:v>
                </c:pt>
                <c:pt idx="914">
                  <c:v>441</c:v>
                </c:pt>
                <c:pt idx="915">
                  <c:v>2916</c:v>
                </c:pt>
                <c:pt idx="916">
                  <c:v>784</c:v>
                </c:pt>
                <c:pt idx="917">
                  <c:v>784</c:v>
                </c:pt>
                <c:pt idx="918">
                  <c:v>2809</c:v>
                </c:pt>
                <c:pt idx="919">
                  <c:v>2401</c:v>
                </c:pt>
                <c:pt idx="920">
                  <c:v>625</c:v>
                </c:pt>
                <c:pt idx="921">
                  <c:v>1849</c:v>
                </c:pt>
                <c:pt idx="922">
                  <c:v>361</c:v>
                </c:pt>
                <c:pt idx="923">
                  <c:v>3249</c:v>
                </c:pt>
                <c:pt idx="924">
                  <c:v>1521</c:v>
                </c:pt>
                <c:pt idx="925">
                  <c:v>2601</c:v>
                </c:pt>
                <c:pt idx="926">
                  <c:v>1521</c:v>
                </c:pt>
                <c:pt idx="927">
                  <c:v>900</c:v>
                </c:pt>
                <c:pt idx="928">
                  <c:v>2209</c:v>
                </c:pt>
                <c:pt idx="929">
                  <c:v>625</c:v>
                </c:pt>
                <c:pt idx="930">
                  <c:v>1849</c:v>
                </c:pt>
                <c:pt idx="931">
                  <c:v>324</c:v>
                </c:pt>
                <c:pt idx="932">
                  <c:v>2116</c:v>
                </c:pt>
                <c:pt idx="933">
                  <c:v>625</c:v>
                </c:pt>
                <c:pt idx="934">
                  <c:v>3969</c:v>
                </c:pt>
                <c:pt idx="935">
                  <c:v>1444</c:v>
                </c:pt>
                <c:pt idx="936">
                  <c:v>2025</c:v>
                </c:pt>
                <c:pt idx="937">
                  <c:v>900</c:v>
                </c:pt>
                <c:pt idx="938">
                  <c:v>1521</c:v>
                </c:pt>
                <c:pt idx="939">
                  <c:v>1296</c:v>
                </c:pt>
                <c:pt idx="940">
                  <c:v>529</c:v>
                </c:pt>
                <c:pt idx="941">
                  <c:v>841</c:v>
                </c:pt>
                <c:pt idx="942">
                  <c:v>2025</c:v>
                </c:pt>
                <c:pt idx="943">
                  <c:v>1681</c:v>
                </c:pt>
                <c:pt idx="944">
                  <c:v>1369</c:v>
                </c:pt>
                <c:pt idx="945">
                  <c:v>1681</c:v>
                </c:pt>
                <c:pt idx="946">
                  <c:v>484</c:v>
                </c:pt>
                <c:pt idx="947">
                  <c:v>400</c:v>
                </c:pt>
                <c:pt idx="948">
                  <c:v>1764</c:v>
                </c:pt>
                <c:pt idx="949">
                  <c:v>900</c:v>
                </c:pt>
                <c:pt idx="950">
                  <c:v>529</c:v>
                </c:pt>
                <c:pt idx="951">
                  <c:v>3600</c:v>
                </c:pt>
                <c:pt idx="952">
                  <c:v>729</c:v>
                </c:pt>
                <c:pt idx="953">
                  <c:v>2304</c:v>
                </c:pt>
                <c:pt idx="954">
                  <c:v>729</c:v>
                </c:pt>
                <c:pt idx="955">
                  <c:v>576</c:v>
                </c:pt>
                <c:pt idx="956">
                  <c:v>1764</c:v>
                </c:pt>
                <c:pt idx="957">
                  <c:v>324</c:v>
                </c:pt>
                <c:pt idx="958">
                  <c:v>1089</c:v>
                </c:pt>
                <c:pt idx="959">
                  <c:v>4096</c:v>
                </c:pt>
                <c:pt idx="960">
                  <c:v>3364</c:v>
                </c:pt>
                <c:pt idx="961">
                  <c:v>2809</c:v>
                </c:pt>
                <c:pt idx="962">
                  <c:v>1764</c:v>
                </c:pt>
                <c:pt idx="963">
                  <c:v>324</c:v>
                </c:pt>
                <c:pt idx="964">
                  <c:v>2704</c:v>
                </c:pt>
                <c:pt idx="965">
                  <c:v>400</c:v>
                </c:pt>
                <c:pt idx="966">
                  <c:v>4096</c:v>
                </c:pt>
                <c:pt idx="967">
                  <c:v>441</c:v>
                </c:pt>
                <c:pt idx="968">
                  <c:v>1089</c:v>
                </c:pt>
                <c:pt idx="969">
                  <c:v>529</c:v>
                </c:pt>
                <c:pt idx="970">
                  <c:v>3969</c:v>
                </c:pt>
                <c:pt idx="971">
                  <c:v>676</c:v>
                </c:pt>
                <c:pt idx="972">
                  <c:v>3136</c:v>
                </c:pt>
                <c:pt idx="973">
                  <c:v>1444</c:v>
                </c:pt>
                <c:pt idx="974">
                  <c:v>324</c:v>
                </c:pt>
                <c:pt idx="975">
                  <c:v>3721</c:v>
                </c:pt>
                <c:pt idx="976">
                  <c:v>1764</c:v>
                </c:pt>
                <c:pt idx="977">
                  <c:v>3600</c:v>
                </c:pt>
                <c:pt idx="978">
                  <c:v>2116</c:v>
                </c:pt>
                <c:pt idx="979">
                  <c:v>484</c:v>
                </c:pt>
                <c:pt idx="980">
                  <c:v>324</c:v>
                </c:pt>
                <c:pt idx="981">
                  <c:v>3249</c:v>
                </c:pt>
                <c:pt idx="982">
                  <c:v>361</c:v>
                </c:pt>
                <c:pt idx="983">
                  <c:v>3721</c:v>
                </c:pt>
                <c:pt idx="984">
                  <c:v>3249</c:v>
                </c:pt>
                <c:pt idx="985">
                  <c:v>2116</c:v>
                </c:pt>
                <c:pt idx="986">
                  <c:v>2601</c:v>
                </c:pt>
                <c:pt idx="987">
                  <c:v>961</c:v>
                </c:pt>
                <c:pt idx="988">
                  <c:v>576</c:v>
                </c:pt>
                <c:pt idx="989">
                  <c:v>2601</c:v>
                </c:pt>
                <c:pt idx="990">
                  <c:v>3844</c:v>
                </c:pt>
                <c:pt idx="991">
                  <c:v>625</c:v>
                </c:pt>
                <c:pt idx="992">
                  <c:v>361</c:v>
                </c:pt>
                <c:pt idx="993">
                  <c:v>3481</c:v>
                </c:pt>
                <c:pt idx="994">
                  <c:v>2025</c:v>
                </c:pt>
                <c:pt idx="995">
                  <c:v>361</c:v>
                </c:pt>
                <c:pt idx="996">
                  <c:v>2809</c:v>
                </c:pt>
                <c:pt idx="997">
                  <c:v>576</c:v>
                </c:pt>
                <c:pt idx="998">
                  <c:v>576</c:v>
                </c:pt>
                <c:pt idx="999">
                  <c:v>361</c:v>
                </c:pt>
                <c:pt idx="1000">
                  <c:v>484</c:v>
                </c:pt>
                <c:pt idx="1001">
                  <c:v>576</c:v>
                </c:pt>
                <c:pt idx="1002">
                  <c:v>3600</c:v>
                </c:pt>
                <c:pt idx="1003">
                  <c:v>3481</c:v>
                </c:pt>
                <c:pt idx="1004">
                  <c:v>729</c:v>
                </c:pt>
                <c:pt idx="1005">
                  <c:v>625</c:v>
                </c:pt>
                <c:pt idx="1006">
                  <c:v>1296</c:v>
                </c:pt>
                <c:pt idx="1007">
                  <c:v>3721</c:v>
                </c:pt>
                <c:pt idx="1008">
                  <c:v>441</c:v>
                </c:pt>
                <c:pt idx="1009">
                  <c:v>2916</c:v>
                </c:pt>
                <c:pt idx="1010">
                  <c:v>361</c:v>
                </c:pt>
                <c:pt idx="1011">
                  <c:v>2401</c:v>
                </c:pt>
                <c:pt idx="1012">
                  <c:v>1024</c:v>
                </c:pt>
                <c:pt idx="1013">
                  <c:v>1849</c:v>
                </c:pt>
                <c:pt idx="1014">
                  <c:v>361</c:v>
                </c:pt>
                <c:pt idx="1015">
                  <c:v>1156</c:v>
                </c:pt>
                <c:pt idx="1016">
                  <c:v>484</c:v>
                </c:pt>
                <c:pt idx="1017">
                  <c:v>1156</c:v>
                </c:pt>
                <c:pt idx="1018">
                  <c:v>576</c:v>
                </c:pt>
                <c:pt idx="1019">
                  <c:v>2304</c:v>
                </c:pt>
                <c:pt idx="1020">
                  <c:v>529</c:v>
                </c:pt>
                <c:pt idx="1021">
                  <c:v>324</c:v>
                </c:pt>
                <c:pt idx="1022">
                  <c:v>3136</c:v>
                </c:pt>
                <c:pt idx="1023">
                  <c:v>529</c:v>
                </c:pt>
                <c:pt idx="1024">
                  <c:v>361</c:v>
                </c:pt>
                <c:pt idx="1025">
                  <c:v>676</c:v>
                </c:pt>
                <c:pt idx="1026">
                  <c:v>961</c:v>
                </c:pt>
                <c:pt idx="1027">
                  <c:v>324</c:v>
                </c:pt>
                <c:pt idx="1028">
                  <c:v>400</c:v>
                </c:pt>
                <c:pt idx="1029">
                  <c:v>3364</c:v>
                </c:pt>
                <c:pt idx="1030">
                  <c:v>3969</c:v>
                </c:pt>
                <c:pt idx="1031">
                  <c:v>2704</c:v>
                </c:pt>
                <c:pt idx="1032">
                  <c:v>1024</c:v>
                </c:pt>
                <c:pt idx="1033">
                  <c:v>3249</c:v>
                </c:pt>
                <c:pt idx="1034">
                  <c:v>324</c:v>
                </c:pt>
                <c:pt idx="1035">
                  <c:v>2209</c:v>
                </c:pt>
                <c:pt idx="1036">
                  <c:v>841</c:v>
                </c:pt>
                <c:pt idx="1037">
                  <c:v>361</c:v>
                </c:pt>
                <c:pt idx="1038">
                  <c:v>529</c:v>
                </c:pt>
                <c:pt idx="1039">
                  <c:v>1024</c:v>
                </c:pt>
                <c:pt idx="1040">
                  <c:v>324</c:v>
                </c:pt>
                <c:pt idx="1041">
                  <c:v>2601</c:v>
                </c:pt>
                <c:pt idx="1042">
                  <c:v>361</c:v>
                </c:pt>
                <c:pt idx="1043">
                  <c:v>324</c:v>
                </c:pt>
                <c:pt idx="1044">
                  <c:v>729</c:v>
                </c:pt>
                <c:pt idx="1045">
                  <c:v>361</c:v>
                </c:pt>
                <c:pt idx="1046">
                  <c:v>676</c:v>
                </c:pt>
                <c:pt idx="1047">
                  <c:v>441</c:v>
                </c:pt>
                <c:pt idx="1048">
                  <c:v>676</c:v>
                </c:pt>
                <c:pt idx="1049">
                  <c:v>1369</c:v>
                </c:pt>
                <c:pt idx="1050">
                  <c:v>2704</c:v>
                </c:pt>
                <c:pt idx="1051">
                  <c:v>1225</c:v>
                </c:pt>
                <c:pt idx="1052">
                  <c:v>1444</c:v>
                </c:pt>
                <c:pt idx="1053">
                  <c:v>784</c:v>
                </c:pt>
              </c:numCache>
            </c:numRef>
          </c:xVal>
          <c:yVal>
            <c:numRef>
              <c:f>Model!$A$2:$A$1055</c:f>
              <c:numCache>
                <c:formatCode>"£"#,##0.00</c:formatCode>
                <c:ptCount val="1054"/>
                <c:pt idx="0">
                  <c:v>3756.6215999999999</c:v>
                </c:pt>
                <c:pt idx="1">
                  <c:v>1826.8430000000001</c:v>
                </c:pt>
                <c:pt idx="2">
                  <c:v>11090.7178</c:v>
                </c:pt>
                <c:pt idx="3">
                  <c:v>10602.385</c:v>
                </c:pt>
                <c:pt idx="4">
                  <c:v>13228.846949999999</c:v>
                </c:pt>
                <c:pt idx="5">
                  <c:v>1137.011</c:v>
                </c:pt>
                <c:pt idx="6">
                  <c:v>2198.1898500000002</c:v>
                </c:pt>
                <c:pt idx="7">
                  <c:v>3046.0619999999999</c:v>
                </c:pt>
                <c:pt idx="8">
                  <c:v>2211.1307499999998</c:v>
                </c:pt>
                <c:pt idx="9">
                  <c:v>1743.2139999999999</c:v>
                </c:pt>
                <c:pt idx="10">
                  <c:v>5920.1040999999996</c:v>
                </c:pt>
                <c:pt idx="11">
                  <c:v>1532.4697000000001</c:v>
                </c:pt>
                <c:pt idx="12">
                  <c:v>7935.29115</c:v>
                </c:pt>
                <c:pt idx="13">
                  <c:v>6186.1270000000004</c:v>
                </c:pt>
                <c:pt idx="14">
                  <c:v>21344.846699999998</c:v>
                </c:pt>
                <c:pt idx="15">
                  <c:v>2867.1196</c:v>
                </c:pt>
                <c:pt idx="16">
                  <c:v>4646.759</c:v>
                </c:pt>
                <c:pt idx="17">
                  <c:v>11381.3254</c:v>
                </c:pt>
                <c:pt idx="18">
                  <c:v>8601.3292999999994</c:v>
                </c:pt>
                <c:pt idx="19">
                  <c:v>3385.3991500000002</c:v>
                </c:pt>
                <c:pt idx="20">
                  <c:v>2457.2111500000001</c:v>
                </c:pt>
                <c:pt idx="21">
                  <c:v>2155.6815000000001</c:v>
                </c:pt>
                <c:pt idx="22">
                  <c:v>1261.442</c:v>
                </c:pt>
                <c:pt idx="23">
                  <c:v>2166.732</c:v>
                </c:pt>
                <c:pt idx="24">
                  <c:v>13405.390299999999</c:v>
                </c:pt>
                <c:pt idx="25">
                  <c:v>8116.68</c:v>
                </c:pt>
                <c:pt idx="26">
                  <c:v>1631.8212000000001</c:v>
                </c:pt>
                <c:pt idx="27">
                  <c:v>4883.866</c:v>
                </c:pt>
                <c:pt idx="28">
                  <c:v>5649.7150000000001</c:v>
                </c:pt>
                <c:pt idx="29">
                  <c:v>14901.5167</c:v>
                </c:pt>
                <c:pt idx="30">
                  <c:v>11743.299000000001</c:v>
                </c:pt>
                <c:pt idx="31">
                  <c:v>2689.4953999999998</c:v>
                </c:pt>
                <c:pt idx="32">
                  <c:v>24227.337240000001</c:v>
                </c:pt>
                <c:pt idx="33">
                  <c:v>1615.7666999999999</c:v>
                </c:pt>
                <c:pt idx="34">
                  <c:v>12648.7034</c:v>
                </c:pt>
                <c:pt idx="35">
                  <c:v>1986.9333999999999</c:v>
                </c:pt>
                <c:pt idx="36">
                  <c:v>5400.9804999999997</c:v>
                </c:pt>
                <c:pt idx="37">
                  <c:v>11837.16</c:v>
                </c:pt>
                <c:pt idx="38">
                  <c:v>3172.018</c:v>
                </c:pt>
                <c:pt idx="39">
                  <c:v>2156.7518</c:v>
                </c:pt>
                <c:pt idx="40">
                  <c:v>11944.594349999999</c:v>
                </c:pt>
                <c:pt idx="41">
                  <c:v>8444.4740000000002</c:v>
                </c:pt>
                <c:pt idx="42">
                  <c:v>8124.4084000000003</c:v>
                </c:pt>
                <c:pt idx="43">
                  <c:v>9722.7695000000003</c:v>
                </c:pt>
                <c:pt idx="44">
                  <c:v>10435.06525</c:v>
                </c:pt>
                <c:pt idx="45">
                  <c:v>11566.30055</c:v>
                </c:pt>
                <c:pt idx="46">
                  <c:v>2866.0909999999999</c:v>
                </c:pt>
                <c:pt idx="47">
                  <c:v>11658.379150000001</c:v>
                </c:pt>
                <c:pt idx="48">
                  <c:v>13822.803</c:v>
                </c:pt>
                <c:pt idx="49">
                  <c:v>12142.578600000001</c:v>
                </c:pt>
                <c:pt idx="50">
                  <c:v>18955.220170000001</c:v>
                </c:pt>
                <c:pt idx="51">
                  <c:v>13217.094499999999</c:v>
                </c:pt>
                <c:pt idx="52">
                  <c:v>13981.850350000001</c:v>
                </c:pt>
                <c:pt idx="53">
                  <c:v>3554.203</c:v>
                </c:pt>
                <c:pt idx="54">
                  <c:v>12404.8791</c:v>
                </c:pt>
                <c:pt idx="55">
                  <c:v>14133.03775</c:v>
                </c:pt>
                <c:pt idx="56">
                  <c:v>24603.04837</c:v>
                </c:pt>
                <c:pt idx="57">
                  <c:v>1837.2819</c:v>
                </c:pt>
                <c:pt idx="58">
                  <c:v>1391.5287000000001</c:v>
                </c:pt>
                <c:pt idx="59">
                  <c:v>20781.48892</c:v>
                </c:pt>
                <c:pt idx="60">
                  <c:v>11856.4115</c:v>
                </c:pt>
                <c:pt idx="61">
                  <c:v>16586.49771</c:v>
                </c:pt>
                <c:pt idx="62">
                  <c:v>9140.9509999999991</c:v>
                </c:pt>
                <c:pt idx="63">
                  <c:v>2727.3951000000002</c:v>
                </c:pt>
                <c:pt idx="64">
                  <c:v>7323.7348190000002</c:v>
                </c:pt>
                <c:pt idx="65">
                  <c:v>23082.955330000001</c:v>
                </c:pt>
                <c:pt idx="66">
                  <c:v>5969.723</c:v>
                </c:pt>
                <c:pt idx="67">
                  <c:v>12638.195</c:v>
                </c:pt>
                <c:pt idx="68">
                  <c:v>2254.7966999999999</c:v>
                </c:pt>
                <c:pt idx="69">
                  <c:v>2897.3235</c:v>
                </c:pt>
                <c:pt idx="70">
                  <c:v>7345.0839999999998</c:v>
                </c:pt>
                <c:pt idx="71">
                  <c:v>5910.9440000000004</c:v>
                </c:pt>
                <c:pt idx="72">
                  <c:v>21797.000400000001</c:v>
                </c:pt>
                <c:pt idx="73">
                  <c:v>10601.412</c:v>
                </c:pt>
                <c:pt idx="74">
                  <c:v>11165.417649999999</c:v>
                </c:pt>
                <c:pt idx="75">
                  <c:v>2497.0383000000002</c:v>
                </c:pt>
                <c:pt idx="76">
                  <c:v>2203.4718499999999</c:v>
                </c:pt>
                <c:pt idx="77">
                  <c:v>1744.4649999999999</c:v>
                </c:pt>
                <c:pt idx="78">
                  <c:v>20878.78443</c:v>
                </c:pt>
                <c:pt idx="79">
                  <c:v>1534.3045</c:v>
                </c:pt>
                <c:pt idx="80">
                  <c:v>1622.1885</c:v>
                </c:pt>
                <c:pt idx="81">
                  <c:v>4347.0233500000004</c:v>
                </c:pt>
                <c:pt idx="82">
                  <c:v>1748.7739999999999</c:v>
                </c:pt>
                <c:pt idx="83">
                  <c:v>24513.091260000001</c:v>
                </c:pt>
                <c:pt idx="84">
                  <c:v>2196.4731999999999</c:v>
                </c:pt>
                <c:pt idx="85">
                  <c:v>12574.049000000001</c:v>
                </c:pt>
                <c:pt idx="86">
                  <c:v>1967.0227</c:v>
                </c:pt>
                <c:pt idx="87">
                  <c:v>6837.3687</c:v>
                </c:pt>
                <c:pt idx="88">
                  <c:v>3044.2132999999999</c:v>
                </c:pt>
                <c:pt idx="89">
                  <c:v>11455.28</c:v>
                </c:pt>
                <c:pt idx="90">
                  <c:v>2498.4144000000001</c:v>
                </c:pt>
                <c:pt idx="91">
                  <c:v>1256.299</c:v>
                </c:pt>
                <c:pt idx="92">
                  <c:v>25656.575260000001</c:v>
                </c:pt>
                <c:pt idx="93">
                  <c:v>3994.1777999999999</c:v>
                </c:pt>
                <c:pt idx="94">
                  <c:v>5397.6166999999996</c:v>
                </c:pt>
                <c:pt idx="95">
                  <c:v>1708.0014000000001</c:v>
                </c:pt>
                <c:pt idx="96">
                  <c:v>14043.476699999999</c:v>
                </c:pt>
                <c:pt idx="97">
                  <c:v>13831.1152</c:v>
                </c:pt>
                <c:pt idx="98">
                  <c:v>13887.204</c:v>
                </c:pt>
                <c:pt idx="99">
                  <c:v>3268.84665</c:v>
                </c:pt>
                <c:pt idx="100">
                  <c:v>3972.9247</c:v>
                </c:pt>
                <c:pt idx="101">
                  <c:v>17878.900679999999</c:v>
                </c:pt>
                <c:pt idx="102">
                  <c:v>3935.1799000000001</c:v>
                </c:pt>
                <c:pt idx="103">
                  <c:v>10923.933199999999</c:v>
                </c:pt>
                <c:pt idx="104">
                  <c:v>2494.0219999999999</c:v>
                </c:pt>
                <c:pt idx="105">
                  <c:v>3761.2919999999999</c:v>
                </c:pt>
                <c:pt idx="106">
                  <c:v>1664.9996000000001</c:v>
                </c:pt>
                <c:pt idx="107">
                  <c:v>13635.6379</c:v>
                </c:pt>
                <c:pt idx="108">
                  <c:v>11842.441999999999</c:v>
                </c:pt>
                <c:pt idx="109">
                  <c:v>5709.1643999999997</c:v>
                </c:pt>
                <c:pt idx="110">
                  <c:v>1633.0444</c:v>
                </c:pt>
                <c:pt idx="111">
                  <c:v>11070.535</c:v>
                </c:pt>
                <c:pt idx="112">
                  <c:v>9283.5619999999999</c:v>
                </c:pt>
                <c:pt idx="113">
                  <c:v>3558.6202499999999</c:v>
                </c:pt>
                <c:pt idx="114">
                  <c:v>2207.6974500000001</c:v>
                </c:pt>
                <c:pt idx="115">
                  <c:v>10713.644</c:v>
                </c:pt>
                <c:pt idx="116">
                  <c:v>1977.8150000000001</c:v>
                </c:pt>
                <c:pt idx="117">
                  <c:v>3366.6696999999999</c:v>
                </c:pt>
                <c:pt idx="118">
                  <c:v>14410.9321</c:v>
                </c:pt>
                <c:pt idx="119">
                  <c:v>13143.86485</c:v>
                </c:pt>
                <c:pt idx="120">
                  <c:v>1712.2270000000001</c:v>
                </c:pt>
                <c:pt idx="121">
                  <c:v>12430.95335</c:v>
                </c:pt>
                <c:pt idx="122">
                  <c:v>8280.6226999999999</c:v>
                </c:pt>
                <c:pt idx="123">
                  <c:v>1136.3994</c:v>
                </c:pt>
                <c:pt idx="124">
                  <c:v>3943.5954000000002</c:v>
                </c:pt>
                <c:pt idx="125">
                  <c:v>4399.7309999999998</c:v>
                </c:pt>
                <c:pt idx="126">
                  <c:v>6185.3208000000004</c:v>
                </c:pt>
                <c:pt idx="127">
                  <c:v>5438.7491</c:v>
                </c:pt>
                <c:pt idx="128">
                  <c:v>2104.1134000000002</c:v>
                </c:pt>
                <c:pt idx="129">
                  <c:v>9541.6955500000004</c:v>
                </c:pt>
                <c:pt idx="130">
                  <c:v>5469.0065999999997</c:v>
                </c:pt>
                <c:pt idx="131">
                  <c:v>12146.971</c:v>
                </c:pt>
                <c:pt idx="132">
                  <c:v>9875.6803999999993</c:v>
                </c:pt>
                <c:pt idx="133">
                  <c:v>12979.358</c:v>
                </c:pt>
                <c:pt idx="134">
                  <c:v>1263.249</c:v>
                </c:pt>
                <c:pt idx="135">
                  <c:v>2217.6012000000001</c:v>
                </c:pt>
                <c:pt idx="136">
                  <c:v>3757.8447999999999</c:v>
                </c:pt>
                <c:pt idx="137">
                  <c:v>14319.031000000001</c:v>
                </c:pt>
                <c:pt idx="138">
                  <c:v>12797.20962</c:v>
                </c:pt>
                <c:pt idx="139">
                  <c:v>1146.7965999999999</c:v>
                </c:pt>
                <c:pt idx="140">
                  <c:v>12741.167450000001</c:v>
                </c:pt>
                <c:pt idx="141">
                  <c:v>5662.2250000000004</c:v>
                </c:pt>
                <c:pt idx="142">
                  <c:v>11848.141</c:v>
                </c:pt>
                <c:pt idx="143">
                  <c:v>14313.846299999999</c:v>
                </c:pt>
                <c:pt idx="144">
                  <c:v>1815.8759</c:v>
                </c:pt>
                <c:pt idx="145">
                  <c:v>1877.9294</c:v>
                </c:pt>
                <c:pt idx="146">
                  <c:v>1621.8827000000001</c:v>
                </c:pt>
                <c:pt idx="147">
                  <c:v>13393.755999999999</c:v>
                </c:pt>
                <c:pt idx="148">
                  <c:v>4402.2330000000002</c:v>
                </c:pt>
                <c:pt idx="149">
                  <c:v>1526.3119999999999</c:v>
                </c:pt>
                <c:pt idx="150">
                  <c:v>1875.3440000000001</c:v>
                </c:pt>
                <c:pt idx="151">
                  <c:v>10965.446</c:v>
                </c:pt>
                <c:pt idx="152">
                  <c:v>8782.4689999999991</c:v>
                </c:pt>
                <c:pt idx="153">
                  <c:v>1141.4450999999999</c:v>
                </c:pt>
                <c:pt idx="154">
                  <c:v>8457.8179999999993</c:v>
                </c:pt>
                <c:pt idx="155">
                  <c:v>1682.597</c:v>
                </c:pt>
                <c:pt idx="156">
                  <c:v>13555.0049</c:v>
                </c:pt>
                <c:pt idx="157">
                  <c:v>13063.883</c:v>
                </c:pt>
                <c:pt idx="158">
                  <c:v>1634.5734</c:v>
                </c:pt>
                <c:pt idx="159">
                  <c:v>8125.7844999999998</c:v>
                </c:pt>
                <c:pt idx="160">
                  <c:v>12644.589</c:v>
                </c:pt>
                <c:pt idx="161">
                  <c:v>2473.3341</c:v>
                </c:pt>
                <c:pt idx="162">
                  <c:v>13041.921</c:v>
                </c:pt>
                <c:pt idx="163">
                  <c:v>13451.121999999999</c:v>
                </c:pt>
                <c:pt idx="164">
                  <c:v>13462.52</c:v>
                </c:pt>
                <c:pt idx="165">
                  <c:v>13470.804400000001</c:v>
                </c:pt>
                <c:pt idx="166">
                  <c:v>7348.1419999999998</c:v>
                </c:pt>
                <c:pt idx="167">
                  <c:v>12233.828</c:v>
                </c:pt>
                <c:pt idx="168">
                  <c:v>9487.6442000000006</c:v>
                </c:pt>
                <c:pt idx="169">
                  <c:v>2217.4691499999999</c:v>
                </c:pt>
                <c:pt idx="170">
                  <c:v>12982.8747</c:v>
                </c:pt>
                <c:pt idx="171">
                  <c:v>3353.2840000000001</c:v>
                </c:pt>
                <c:pt idx="172">
                  <c:v>1759.338</c:v>
                </c:pt>
                <c:pt idx="173">
                  <c:v>2322.6217999999999</c:v>
                </c:pt>
                <c:pt idx="174">
                  <c:v>4889.0367999999999</c:v>
                </c:pt>
                <c:pt idx="175">
                  <c:v>4518.8262500000001</c:v>
                </c:pt>
                <c:pt idx="176">
                  <c:v>13887.968500000001</c:v>
                </c:pt>
                <c:pt idx="177">
                  <c:v>1972.95</c:v>
                </c:pt>
                <c:pt idx="178">
                  <c:v>21232.182260000001</c:v>
                </c:pt>
                <c:pt idx="179">
                  <c:v>5383.5360000000001</c:v>
                </c:pt>
                <c:pt idx="180">
                  <c:v>8798.5930000000008</c:v>
                </c:pt>
                <c:pt idx="181">
                  <c:v>2020.1769999999999</c:v>
                </c:pt>
                <c:pt idx="182">
                  <c:v>9850.4320000000007</c:v>
                </c:pt>
                <c:pt idx="183">
                  <c:v>4137.5227000000004</c:v>
                </c:pt>
                <c:pt idx="184">
                  <c:v>2250.8352</c:v>
                </c:pt>
                <c:pt idx="185">
                  <c:v>3161.4540000000002</c:v>
                </c:pt>
                <c:pt idx="186">
                  <c:v>7325.0482000000002</c:v>
                </c:pt>
                <c:pt idx="187">
                  <c:v>14394.5579</c:v>
                </c:pt>
                <c:pt idx="188">
                  <c:v>8277.5229999999992</c:v>
                </c:pt>
                <c:pt idx="189">
                  <c:v>17929.303370000001</c:v>
                </c:pt>
                <c:pt idx="190">
                  <c:v>2480.9791</c:v>
                </c:pt>
                <c:pt idx="191">
                  <c:v>1981.5818999999999</c:v>
                </c:pt>
                <c:pt idx="192">
                  <c:v>5757.41345</c:v>
                </c:pt>
                <c:pt idx="193">
                  <c:v>13974.455550000001</c:v>
                </c:pt>
                <c:pt idx="194">
                  <c:v>2102.2647000000002</c:v>
                </c:pt>
                <c:pt idx="195">
                  <c:v>10796.35025</c:v>
                </c:pt>
                <c:pt idx="196">
                  <c:v>11286.538699999999</c:v>
                </c:pt>
                <c:pt idx="197">
                  <c:v>1674.6323</c:v>
                </c:pt>
                <c:pt idx="198">
                  <c:v>23045.566159999998</c:v>
                </c:pt>
                <c:pt idx="199">
                  <c:v>11363.2832</c:v>
                </c:pt>
                <c:pt idx="200">
                  <c:v>20420.604650000001</c:v>
                </c:pt>
                <c:pt idx="201">
                  <c:v>10338.9316</c:v>
                </c:pt>
                <c:pt idx="202">
                  <c:v>10214.636</c:v>
                </c:pt>
                <c:pt idx="203">
                  <c:v>20709.020339999999</c:v>
                </c:pt>
                <c:pt idx="204">
                  <c:v>5979.7309999999998</c:v>
                </c:pt>
                <c:pt idx="205">
                  <c:v>2203.7359499999998</c:v>
                </c:pt>
                <c:pt idx="206">
                  <c:v>2459.7201</c:v>
                </c:pt>
                <c:pt idx="207">
                  <c:v>3989.8409999999999</c:v>
                </c:pt>
                <c:pt idx="208">
                  <c:v>2200.8308499999998</c:v>
                </c:pt>
                <c:pt idx="209">
                  <c:v>10982.5013</c:v>
                </c:pt>
                <c:pt idx="210">
                  <c:v>11093.6229</c:v>
                </c:pt>
                <c:pt idx="211">
                  <c:v>2154.3609999999999</c:v>
                </c:pt>
                <c:pt idx="212">
                  <c:v>2899.4893499999998</c:v>
                </c:pt>
                <c:pt idx="213">
                  <c:v>2632.9920000000002</c:v>
                </c:pt>
                <c:pt idx="214">
                  <c:v>13126.677449999999</c:v>
                </c:pt>
                <c:pt idx="215">
                  <c:v>5699.8374999999996</c:v>
                </c:pt>
                <c:pt idx="216">
                  <c:v>12890.057650000001</c:v>
                </c:pt>
                <c:pt idx="217">
                  <c:v>5415.6611999999996</c:v>
                </c:pt>
                <c:pt idx="218">
                  <c:v>8442.6669999999995</c:v>
                </c:pt>
                <c:pt idx="219">
                  <c:v>10594.225700000001</c:v>
                </c:pt>
                <c:pt idx="220">
                  <c:v>11938.255950000001</c:v>
                </c:pt>
                <c:pt idx="221">
                  <c:v>3171.6149</c:v>
                </c:pt>
                <c:pt idx="222">
                  <c:v>1135.9407000000001</c:v>
                </c:pt>
                <c:pt idx="223">
                  <c:v>4415.1588000000002</c:v>
                </c:pt>
                <c:pt idx="224">
                  <c:v>1880.4870000000001</c:v>
                </c:pt>
                <c:pt idx="225">
                  <c:v>2741.9479999999999</c:v>
                </c:pt>
                <c:pt idx="226">
                  <c:v>8283.6807000000008</c:v>
                </c:pt>
                <c:pt idx="227">
                  <c:v>11931.125249999999</c:v>
                </c:pt>
                <c:pt idx="228">
                  <c:v>1708.9257500000001</c:v>
                </c:pt>
                <c:pt idx="229">
                  <c:v>2464.6188000000002</c:v>
                </c:pt>
                <c:pt idx="230">
                  <c:v>1163.4627</c:v>
                </c:pt>
                <c:pt idx="231">
                  <c:v>12981.3457</c:v>
                </c:pt>
                <c:pt idx="232">
                  <c:v>10795.937330000001</c:v>
                </c:pt>
                <c:pt idx="233">
                  <c:v>1629.8335</c:v>
                </c:pt>
                <c:pt idx="234">
                  <c:v>3866.8552</c:v>
                </c:pt>
                <c:pt idx="235">
                  <c:v>28923.136920000001</c:v>
                </c:pt>
                <c:pt idx="236">
                  <c:v>13770.097900000001</c:v>
                </c:pt>
                <c:pt idx="237">
                  <c:v>3556.9223000000002</c:v>
                </c:pt>
                <c:pt idx="238">
                  <c:v>11356.660900000001</c:v>
                </c:pt>
                <c:pt idx="239">
                  <c:v>8026.6665999999996</c:v>
                </c:pt>
                <c:pt idx="240">
                  <c:v>11082.5772</c:v>
                </c:pt>
                <c:pt idx="241">
                  <c:v>2257.47525</c:v>
                </c:pt>
                <c:pt idx="242">
                  <c:v>1632.5644500000001</c:v>
                </c:pt>
                <c:pt idx="243">
                  <c:v>2045.68525</c:v>
                </c:pt>
                <c:pt idx="244">
                  <c:v>2855.4375500000001</c:v>
                </c:pt>
                <c:pt idx="245">
                  <c:v>11735.87905</c:v>
                </c:pt>
                <c:pt idx="246">
                  <c:v>7419.4778999999999</c:v>
                </c:pt>
                <c:pt idx="247">
                  <c:v>1639.5631000000001</c:v>
                </c:pt>
                <c:pt idx="248">
                  <c:v>2130.6759000000002</c:v>
                </c:pt>
                <c:pt idx="249">
                  <c:v>24476.478510000001</c:v>
                </c:pt>
                <c:pt idx="250">
                  <c:v>2523.1695</c:v>
                </c:pt>
                <c:pt idx="251">
                  <c:v>14256.192800000001</c:v>
                </c:pt>
                <c:pt idx="252">
                  <c:v>7421.1945500000002</c:v>
                </c:pt>
                <c:pt idx="253">
                  <c:v>13429.035400000001</c:v>
                </c:pt>
                <c:pt idx="254">
                  <c:v>1635.7336499999999</c:v>
                </c:pt>
                <c:pt idx="255">
                  <c:v>2138.0707000000002</c:v>
                </c:pt>
                <c:pt idx="256">
                  <c:v>14692.66935</c:v>
                </c:pt>
                <c:pt idx="257">
                  <c:v>2134.9014999999999</c:v>
                </c:pt>
                <c:pt idx="258">
                  <c:v>11454.021500000001</c:v>
                </c:pt>
                <c:pt idx="259">
                  <c:v>1769.5316499999999</c:v>
                </c:pt>
                <c:pt idx="260">
                  <c:v>1632.0362500000001</c:v>
                </c:pt>
                <c:pt idx="261">
                  <c:v>2534.3937500000002</c:v>
                </c:pt>
                <c:pt idx="262">
                  <c:v>10231.499900000001</c:v>
                </c:pt>
                <c:pt idx="263">
                  <c:v>1646.4296999999999</c:v>
                </c:pt>
                <c:pt idx="264">
                  <c:v>2128.4310500000001</c:v>
                </c:pt>
                <c:pt idx="265">
                  <c:v>1639.5631000000001</c:v>
                </c:pt>
                <c:pt idx="266">
                  <c:v>9174.1356500000002</c:v>
                </c:pt>
                <c:pt idx="267">
                  <c:v>12129.614149999999</c:v>
                </c:pt>
                <c:pt idx="268">
                  <c:v>3736.4647</c:v>
                </c:pt>
                <c:pt idx="269">
                  <c:v>3201.2451500000002</c:v>
                </c:pt>
                <c:pt idx="270">
                  <c:v>3062.5082499999999</c:v>
                </c:pt>
                <c:pt idx="271">
                  <c:v>1906.35825</c:v>
                </c:pt>
                <c:pt idx="272">
                  <c:v>14210.53595</c:v>
                </c:pt>
                <c:pt idx="273">
                  <c:v>9869.8101999999999</c:v>
                </c:pt>
                <c:pt idx="274">
                  <c:v>1917.3184000000001</c:v>
                </c:pt>
                <c:pt idx="275">
                  <c:v>7731.8578500000003</c:v>
                </c:pt>
                <c:pt idx="276">
                  <c:v>5266.3656000000001</c:v>
                </c:pt>
                <c:pt idx="277">
                  <c:v>11743.9341</c:v>
                </c:pt>
                <c:pt idx="278">
                  <c:v>12622.1795</c:v>
                </c:pt>
                <c:pt idx="279">
                  <c:v>10601.632250000001</c:v>
                </c:pt>
                <c:pt idx="280">
                  <c:v>2690.1138000000001</c:v>
                </c:pt>
                <c:pt idx="281">
                  <c:v>5272.1758</c:v>
                </c:pt>
                <c:pt idx="282">
                  <c:v>4320.4108500000002</c:v>
                </c:pt>
                <c:pt idx="283">
                  <c:v>6358.7764500000003</c:v>
                </c:pt>
                <c:pt idx="284">
                  <c:v>5267.8181500000001</c:v>
                </c:pt>
                <c:pt idx="285">
                  <c:v>12124.992399999999</c:v>
                </c:pt>
                <c:pt idx="286">
                  <c:v>12950.0712</c:v>
                </c:pt>
                <c:pt idx="287">
                  <c:v>10594.501550000001</c:v>
                </c:pt>
                <c:pt idx="288">
                  <c:v>1909.52745</c:v>
                </c:pt>
                <c:pt idx="289">
                  <c:v>11353.2276</c:v>
                </c:pt>
                <c:pt idx="290">
                  <c:v>8988.1587500000005</c:v>
                </c:pt>
                <c:pt idx="291">
                  <c:v>14254.608200000001</c:v>
                </c:pt>
                <c:pt idx="292">
                  <c:v>19673.335729999999</c:v>
                </c:pt>
                <c:pt idx="293">
                  <c:v>2261.5688</c:v>
                </c:pt>
                <c:pt idx="294">
                  <c:v>12235.8392</c:v>
                </c:pt>
                <c:pt idx="295">
                  <c:v>2850.6837500000001</c:v>
                </c:pt>
                <c:pt idx="296">
                  <c:v>8671.1912499999999</c:v>
                </c:pt>
                <c:pt idx="297">
                  <c:v>2055.3249000000001</c:v>
                </c:pt>
                <c:pt idx="298">
                  <c:v>2699.56835</c:v>
                </c:pt>
                <c:pt idx="299">
                  <c:v>12224.350850000001</c:v>
                </c:pt>
                <c:pt idx="300">
                  <c:v>3021.80915</c:v>
                </c:pt>
                <c:pt idx="301">
                  <c:v>4357.0436499999996</c:v>
                </c:pt>
                <c:pt idx="302">
                  <c:v>21348.705999999998</c:v>
                </c:pt>
                <c:pt idx="303">
                  <c:v>43921.183700000001</c:v>
                </c:pt>
                <c:pt idx="304">
                  <c:v>18033.9679</c:v>
                </c:pt>
                <c:pt idx="305">
                  <c:v>17468.983899999999</c:v>
                </c:pt>
                <c:pt idx="306">
                  <c:v>42983.458500000001</c:v>
                </c:pt>
                <c:pt idx="307">
                  <c:v>17748.5062</c:v>
                </c:pt>
                <c:pt idx="308">
                  <c:v>18310.741999999998</c:v>
                </c:pt>
                <c:pt idx="309">
                  <c:v>29330.98315</c:v>
                </c:pt>
                <c:pt idx="310">
                  <c:v>21774.32215</c:v>
                </c:pt>
                <c:pt idx="311">
                  <c:v>36898.733079999998</c:v>
                </c:pt>
                <c:pt idx="312">
                  <c:v>33307.550799999997</c:v>
                </c:pt>
                <c:pt idx="313">
                  <c:v>16884.923999999999</c:v>
                </c:pt>
                <c:pt idx="314">
                  <c:v>36837.466999999997</c:v>
                </c:pt>
                <c:pt idx="315">
                  <c:v>35585.576000000001</c:v>
                </c:pt>
                <c:pt idx="316">
                  <c:v>48173.360999999997</c:v>
                </c:pt>
                <c:pt idx="317">
                  <c:v>37742.575700000001</c:v>
                </c:pt>
                <c:pt idx="318">
                  <c:v>47055.532099999997</c:v>
                </c:pt>
                <c:pt idx="319">
                  <c:v>17081.080000000002</c:v>
                </c:pt>
                <c:pt idx="320">
                  <c:v>15518.180249999999</c:v>
                </c:pt>
                <c:pt idx="321">
                  <c:v>36950.256699999998</c:v>
                </c:pt>
                <c:pt idx="322">
                  <c:v>36149.483500000002</c:v>
                </c:pt>
                <c:pt idx="323">
                  <c:v>48824.45</c:v>
                </c:pt>
                <c:pt idx="324">
                  <c:v>37133.898200000003</c:v>
                </c:pt>
                <c:pt idx="325">
                  <c:v>34779.614999999998</c:v>
                </c:pt>
                <c:pt idx="326">
                  <c:v>29523.1656</c:v>
                </c:pt>
                <c:pt idx="327">
                  <c:v>41097.161749999999</c:v>
                </c:pt>
                <c:pt idx="328">
                  <c:v>16297.846</c:v>
                </c:pt>
                <c:pt idx="329">
                  <c:v>34838.873</c:v>
                </c:pt>
                <c:pt idx="330">
                  <c:v>35491.64</c:v>
                </c:pt>
                <c:pt idx="331">
                  <c:v>38126.246500000001</c:v>
                </c:pt>
                <c:pt idx="332">
                  <c:v>42303.692150000003</c:v>
                </c:pt>
                <c:pt idx="333">
                  <c:v>46889.261200000001</c:v>
                </c:pt>
                <c:pt idx="334">
                  <c:v>46599.108399999997</c:v>
                </c:pt>
                <c:pt idx="335">
                  <c:v>37079.372000000003</c:v>
                </c:pt>
                <c:pt idx="336">
                  <c:v>22144.031999999999</c:v>
                </c:pt>
                <c:pt idx="337">
                  <c:v>35147.528480000001</c:v>
                </c:pt>
                <c:pt idx="338">
                  <c:v>48885.135609999998</c:v>
                </c:pt>
                <c:pt idx="339">
                  <c:v>36197.699000000001</c:v>
                </c:pt>
                <c:pt idx="340">
                  <c:v>32548.340499999998</c:v>
                </c:pt>
                <c:pt idx="341">
                  <c:v>63770.428010000003</c:v>
                </c:pt>
                <c:pt idx="342">
                  <c:v>45863.205000000002</c:v>
                </c:pt>
                <c:pt idx="343">
                  <c:v>34439.855900000002</c:v>
                </c:pt>
                <c:pt idx="344">
                  <c:v>34617.840649999998</c:v>
                </c:pt>
                <c:pt idx="345">
                  <c:v>20149.322899999999</c:v>
                </c:pt>
                <c:pt idx="346">
                  <c:v>44400.4064</c:v>
                </c:pt>
                <c:pt idx="347">
                  <c:v>40419.019099999998</c:v>
                </c:pt>
                <c:pt idx="348">
                  <c:v>18246.495500000001</c:v>
                </c:pt>
                <c:pt idx="349">
                  <c:v>23065.420699999999</c:v>
                </c:pt>
                <c:pt idx="350">
                  <c:v>36307.798300000002</c:v>
                </c:pt>
                <c:pt idx="351">
                  <c:v>27533.912899999999</c:v>
                </c:pt>
                <c:pt idx="352">
                  <c:v>40974.164900000003</c:v>
                </c:pt>
                <c:pt idx="353">
                  <c:v>27218.437249999999</c:v>
                </c:pt>
                <c:pt idx="354">
                  <c:v>48673.558799999999</c:v>
                </c:pt>
                <c:pt idx="355">
                  <c:v>33732.686699999998</c:v>
                </c:pt>
                <c:pt idx="356">
                  <c:v>44423.803</c:v>
                </c:pt>
                <c:pt idx="357">
                  <c:v>33475.817150000003</c:v>
                </c:pt>
                <c:pt idx="358">
                  <c:v>39727.614000000001</c:v>
                </c:pt>
                <c:pt idx="359">
                  <c:v>41676.081100000003</c:v>
                </c:pt>
                <c:pt idx="360">
                  <c:v>34166.273000000001</c:v>
                </c:pt>
                <c:pt idx="361">
                  <c:v>52590.829389999999</c:v>
                </c:pt>
                <c:pt idx="362">
                  <c:v>39722.746200000001</c:v>
                </c:pt>
                <c:pt idx="363">
                  <c:v>19350.368900000001</c:v>
                </c:pt>
                <c:pt idx="364">
                  <c:v>16232.847</c:v>
                </c:pt>
                <c:pt idx="365">
                  <c:v>34254.053350000002</c:v>
                </c:pt>
                <c:pt idx="366">
                  <c:v>34828.654000000002</c:v>
                </c:pt>
                <c:pt idx="367">
                  <c:v>37829.724199999997</c:v>
                </c:pt>
                <c:pt idx="368">
                  <c:v>33900.652999999998</c:v>
                </c:pt>
                <c:pt idx="369">
                  <c:v>28101.333050000001</c:v>
                </c:pt>
                <c:pt idx="370">
                  <c:v>37701.876799999998</c:v>
                </c:pt>
                <c:pt idx="371">
                  <c:v>37165.163800000002</c:v>
                </c:pt>
                <c:pt idx="372">
                  <c:v>17560.37975</c:v>
                </c:pt>
                <c:pt idx="373">
                  <c:v>19107.779600000002</c:v>
                </c:pt>
                <c:pt idx="374">
                  <c:v>39556.494500000001</c:v>
                </c:pt>
                <c:pt idx="375">
                  <c:v>17085.267599999999</c:v>
                </c:pt>
                <c:pt idx="376">
                  <c:v>22331.566800000001</c:v>
                </c:pt>
                <c:pt idx="377">
                  <c:v>47896.79135</c:v>
                </c:pt>
                <c:pt idx="378">
                  <c:v>47928.03</c:v>
                </c:pt>
                <c:pt idx="379">
                  <c:v>48517.563150000002</c:v>
                </c:pt>
                <c:pt idx="380">
                  <c:v>39125.332249999999</c:v>
                </c:pt>
                <c:pt idx="381">
                  <c:v>26109.32905</c:v>
                </c:pt>
                <c:pt idx="382">
                  <c:v>19521.968199999999</c:v>
                </c:pt>
                <c:pt idx="383">
                  <c:v>28868.6639</c:v>
                </c:pt>
                <c:pt idx="384">
                  <c:v>21082.16</c:v>
                </c:pt>
                <c:pt idx="385">
                  <c:v>38245.593269999998</c:v>
                </c:pt>
                <c:pt idx="386">
                  <c:v>48675.517699999997</c:v>
                </c:pt>
                <c:pt idx="387">
                  <c:v>43943.876100000001</c:v>
                </c:pt>
                <c:pt idx="388">
                  <c:v>42969.852700000003</c:v>
                </c:pt>
                <c:pt idx="389">
                  <c:v>34806.467700000001</c:v>
                </c:pt>
                <c:pt idx="390">
                  <c:v>40273.645499999999</c:v>
                </c:pt>
                <c:pt idx="391">
                  <c:v>24520.263999999999</c:v>
                </c:pt>
                <c:pt idx="392">
                  <c:v>23401.30575</c:v>
                </c:pt>
                <c:pt idx="393">
                  <c:v>20773.62775</c:v>
                </c:pt>
                <c:pt idx="394">
                  <c:v>19719.6947</c:v>
                </c:pt>
                <c:pt idx="395">
                  <c:v>39047.285000000003</c:v>
                </c:pt>
                <c:pt idx="396">
                  <c:v>20009.63365</c:v>
                </c:pt>
                <c:pt idx="397">
                  <c:v>41999.519999999997</c:v>
                </c:pt>
                <c:pt idx="398">
                  <c:v>42211.138200000001</c:v>
                </c:pt>
                <c:pt idx="399">
                  <c:v>16450.894700000001</c:v>
                </c:pt>
                <c:pt idx="400">
                  <c:v>39725.518049999999</c:v>
                </c:pt>
                <c:pt idx="401">
                  <c:v>48970.247600000002</c:v>
                </c:pt>
                <c:pt idx="402">
                  <c:v>39871.704299999998</c:v>
                </c:pt>
                <c:pt idx="403">
                  <c:v>38282.749499999998</c:v>
                </c:pt>
                <c:pt idx="404">
                  <c:v>40904.199500000002</c:v>
                </c:pt>
                <c:pt idx="405">
                  <c:v>17178.682400000002</c:v>
                </c:pt>
                <c:pt idx="406">
                  <c:v>18328.238099999999</c:v>
                </c:pt>
                <c:pt idx="407">
                  <c:v>20296.863450000001</c:v>
                </c:pt>
                <c:pt idx="408">
                  <c:v>41661.601999999999</c:v>
                </c:pt>
                <c:pt idx="409">
                  <c:v>37607.527699999999</c:v>
                </c:pt>
                <c:pt idx="410">
                  <c:v>22462.043750000001</c:v>
                </c:pt>
                <c:pt idx="411">
                  <c:v>47403.88</c:v>
                </c:pt>
                <c:pt idx="412">
                  <c:v>10825.253699999999</c:v>
                </c:pt>
                <c:pt idx="413">
                  <c:v>10959.6947</c:v>
                </c:pt>
                <c:pt idx="414">
                  <c:v>12044.342000000001</c:v>
                </c:pt>
                <c:pt idx="415">
                  <c:v>7443.6430499999997</c:v>
                </c:pt>
                <c:pt idx="416">
                  <c:v>9249.4951999999994</c:v>
                </c:pt>
                <c:pt idx="417">
                  <c:v>4894.7533000000003</c:v>
                </c:pt>
                <c:pt idx="418">
                  <c:v>13937.666499999999</c:v>
                </c:pt>
                <c:pt idx="419">
                  <c:v>4243.5900499999998</c:v>
                </c:pt>
                <c:pt idx="420">
                  <c:v>4738.2682000000004</c:v>
                </c:pt>
                <c:pt idx="421">
                  <c:v>10461.9794</c:v>
                </c:pt>
                <c:pt idx="422">
                  <c:v>2643.2685000000001</c:v>
                </c:pt>
                <c:pt idx="423">
                  <c:v>6373.55735</c:v>
                </c:pt>
                <c:pt idx="424">
                  <c:v>6123.5688</c:v>
                </c:pt>
                <c:pt idx="425">
                  <c:v>2362.2290499999999</c:v>
                </c:pt>
                <c:pt idx="426">
                  <c:v>5385.3379000000004</c:v>
                </c:pt>
                <c:pt idx="427">
                  <c:v>8930.9345499999999</c:v>
                </c:pt>
                <c:pt idx="428">
                  <c:v>6664.68595</c:v>
                </c:pt>
                <c:pt idx="429">
                  <c:v>9583.8932999999997</c:v>
                </c:pt>
                <c:pt idx="430">
                  <c:v>9910.3598500000007</c:v>
                </c:pt>
                <c:pt idx="431">
                  <c:v>5377.4578000000001</c:v>
                </c:pt>
                <c:pt idx="432">
                  <c:v>11945.1327</c:v>
                </c:pt>
                <c:pt idx="433">
                  <c:v>2221.5644499999999</c:v>
                </c:pt>
                <c:pt idx="434">
                  <c:v>2639.0428999999999</c:v>
                </c:pt>
                <c:pt idx="435">
                  <c:v>4527.1829500000003</c:v>
                </c:pt>
                <c:pt idx="436">
                  <c:v>12609.88702</c:v>
                </c:pt>
                <c:pt idx="437">
                  <c:v>28468.919010000001</c:v>
                </c:pt>
                <c:pt idx="438">
                  <c:v>2730.1078499999999</c:v>
                </c:pt>
                <c:pt idx="439">
                  <c:v>7518.0253499999999</c:v>
                </c:pt>
                <c:pt idx="440">
                  <c:v>28340.188849999999</c:v>
                </c:pt>
                <c:pt idx="441">
                  <c:v>8023.1354499999998</c:v>
                </c:pt>
                <c:pt idx="442">
                  <c:v>4454.40265</c:v>
                </c:pt>
                <c:pt idx="443">
                  <c:v>5630.4578499999998</c:v>
                </c:pt>
                <c:pt idx="444">
                  <c:v>7727.2532000000001</c:v>
                </c:pt>
                <c:pt idx="445">
                  <c:v>7153.5538999999999</c:v>
                </c:pt>
                <c:pt idx="446">
                  <c:v>6112.3529500000004</c:v>
                </c:pt>
                <c:pt idx="447">
                  <c:v>6393.6034499999996</c:v>
                </c:pt>
                <c:pt idx="448">
                  <c:v>5373.3642499999996</c:v>
                </c:pt>
                <c:pt idx="449">
                  <c:v>3956.0714499999999</c:v>
                </c:pt>
                <c:pt idx="450">
                  <c:v>11305.93455</c:v>
                </c:pt>
                <c:pt idx="451">
                  <c:v>3292.5298499999999</c:v>
                </c:pt>
                <c:pt idx="452">
                  <c:v>2710.8285500000002</c:v>
                </c:pt>
                <c:pt idx="453">
                  <c:v>6940.90985</c:v>
                </c:pt>
                <c:pt idx="454">
                  <c:v>4239.8926499999998</c:v>
                </c:pt>
                <c:pt idx="455">
                  <c:v>10797.3362</c:v>
                </c:pt>
                <c:pt idx="456">
                  <c:v>4149.7359999999999</c:v>
                </c:pt>
                <c:pt idx="457">
                  <c:v>6079.6715000000004</c:v>
                </c:pt>
                <c:pt idx="458">
                  <c:v>4441.2131499999996</c:v>
                </c:pt>
                <c:pt idx="459">
                  <c:v>5003.8530000000001</c:v>
                </c:pt>
                <c:pt idx="460">
                  <c:v>2331.5189999999998</c:v>
                </c:pt>
                <c:pt idx="461">
                  <c:v>7077.1894000000002</c:v>
                </c:pt>
                <c:pt idx="462">
                  <c:v>10450.552</c:v>
                </c:pt>
                <c:pt idx="463">
                  <c:v>5246.0469999999996</c:v>
                </c:pt>
                <c:pt idx="464">
                  <c:v>10436.096</c:v>
                </c:pt>
                <c:pt idx="465">
                  <c:v>6775.9610000000002</c:v>
                </c:pt>
                <c:pt idx="466">
                  <c:v>4337.7352000000001</c:v>
                </c:pt>
                <c:pt idx="467">
                  <c:v>6610.1097</c:v>
                </c:pt>
                <c:pt idx="468">
                  <c:v>5012.4709999999995</c:v>
                </c:pt>
                <c:pt idx="469">
                  <c:v>12333.828</c:v>
                </c:pt>
                <c:pt idx="470">
                  <c:v>35160.134570000002</c:v>
                </c:pt>
                <c:pt idx="471">
                  <c:v>7441.0529999999999</c:v>
                </c:pt>
                <c:pt idx="472">
                  <c:v>9282.4806000000008</c:v>
                </c:pt>
                <c:pt idx="473">
                  <c:v>9617.6624499999998</c:v>
                </c:pt>
                <c:pt idx="474">
                  <c:v>4237.12655</c:v>
                </c:pt>
                <c:pt idx="475">
                  <c:v>11879.10405</c:v>
                </c:pt>
                <c:pt idx="476">
                  <c:v>20277.807509999999</c:v>
                </c:pt>
                <c:pt idx="477">
                  <c:v>4667.6076499999999</c:v>
                </c:pt>
                <c:pt idx="478">
                  <c:v>6600.2059499999996</c:v>
                </c:pt>
                <c:pt idx="479">
                  <c:v>8334.4575499999992</c:v>
                </c:pt>
                <c:pt idx="480">
                  <c:v>4751.07</c:v>
                </c:pt>
                <c:pt idx="481">
                  <c:v>2597.779</c:v>
                </c:pt>
                <c:pt idx="482">
                  <c:v>7639.4174499999999</c:v>
                </c:pt>
                <c:pt idx="483">
                  <c:v>6555.07035</c:v>
                </c:pt>
                <c:pt idx="484">
                  <c:v>13224.692999999999</c:v>
                </c:pt>
                <c:pt idx="485">
                  <c:v>11763.000899999999</c:v>
                </c:pt>
                <c:pt idx="486">
                  <c:v>9861.0249999999996</c:v>
                </c:pt>
                <c:pt idx="487">
                  <c:v>6067.1267500000004</c:v>
                </c:pt>
                <c:pt idx="488">
                  <c:v>31620.001059999999</c:v>
                </c:pt>
                <c:pt idx="489">
                  <c:v>9724.5300000000007</c:v>
                </c:pt>
                <c:pt idx="490">
                  <c:v>12913.992399999999</c:v>
                </c:pt>
                <c:pt idx="491">
                  <c:v>5594.8455000000004</c:v>
                </c:pt>
                <c:pt idx="492">
                  <c:v>3659.346</c:v>
                </c:pt>
                <c:pt idx="493">
                  <c:v>9391.3459999999995</c:v>
                </c:pt>
                <c:pt idx="494">
                  <c:v>8703.4560000000001</c:v>
                </c:pt>
                <c:pt idx="495">
                  <c:v>3577.9989999999998</c:v>
                </c:pt>
                <c:pt idx="496">
                  <c:v>9447.2503500000003</c:v>
                </c:pt>
                <c:pt idx="497">
                  <c:v>8556.9069999999992</c:v>
                </c:pt>
                <c:pt idx="498">
                  <c:v>8062.7640000000001</c:v>
                </c:pt>
                <c:pt idx="499">
                  <c:v>7050.6419999999998</c:v>
                </c:pt>
                <c:pt idx="500">
                  <c:v>3309.7926000000002</c:v>
                </c:pt>
                <c:pt idx="501">
                  <c:v>7445.9179999999997</c:v>
                </c:pt>
                <c:pt idx="502">
                  <c:v>9872.7009999999991</c:v>
                </c:pt>
                <c:pt idx="503">
                  <c:v>11576.13</c:v>
                </c:pt>
                <c:pt idx="504">
                  <c:v>6849.0259999999998</c:v>
                </c:pt>
                <c:pt idx="505">
                  <c:v>26140.3603</c:v>
                </c:pt>
                <c:pt idx="506">
                  <c:v>7626.9930000000004</c:v>
                </c:pt>
                <c:pt idx="507">
                  <c:v>5488.2619999999997</c:v>
                </c:pt>
                <c:pt idx="508">
                  <c:v>11674.13</c:v>
                </c:pt>
                <c:pt idx="509">
                  <c:v>4746.3440000000001</c:v>
                </c:pt>
                <c:pt idx="510">
                  <c:v>25517.11363</c:v>
                </c:pt>
                <c:pt idx="511">
                  <c:v>16796.411940000002</c:v>
                </c:pt>
                <c:pt idx="512">
                  <c:v>7624.63</c:v>
                </c:pt>
                <c:pt idx="513">
                  <c:v>9957.7216000000008</c:v>
                </c:pt>
                <c:pt idx="514">
                  <c:v>11394.065549999999</c:v>
                </c:pt>
                <c:pt idx="515">
                  <c:v>9288.0267000000003</c:v>
                </c:pt>
                <c:pt idx="516">
                  <c:v>7045.4989999999998</c:v>
                </c:pt>
                <c:pt idx="517">
                  <c:v>4076.4969999999998</c:v>
                </c:pt>
                <c:pt idx="518">
                  <c:v>2904.0880000000002</c:v>
                </c:pt>
                <c:pt idx="519">
                  <c:v>18903.491409999999</c:v>
                </c:pt>
                <c:pt idx="520">
                  <c:v>14358.364369999999</c:v>
                </c:pt>
                <c:pt idx="521">
                  <c:v>7650.7737500000003</c:v>
                </c:pt>
                <c:pt idx="522">
                  <c:v>9447.3824000000004</c:v>
                </c:pt>
                <c:pt idx="523">
                  <c:v>13019.161050000001</c:v>
                </c:pt>
                <c:pt idx="524">
                  <c:v>9964.06</c:v>
                </c:pt>
                <c:pt idx="525">
                  <c:v>12347.172</c:v>
                </c:pt>
                <c:pt idx="526">
                  <c:v>3277.1610000000001</c:v>
                </c:pt>
                <c:pt idx="527">
                  <c:v>7337.7479999999996</c:v>
                </c:pt>
                <c:pt idx="528">
                  <c:v>5472.4489999999996</c:v>
                </c:pt>
                <c:pt idx="529">
                  <c:v>4536.259</c:v>
                </c:pt>
                <c:pt idx="530">
                  <c:v>1725.5523000000001</c:v>
                </c:pt>
                <c:pt idx="531">
                  <c:v>8240.5895999999993</c:v>
                </c:pt>
                <c:pt idx="532">
                  <c:v>11946.625899999999</c:v>
                </c:pt>
                <c:pt idx="533">
                  <c:v>3947.4131000000002</c:v>
                </c:pt>
                <c:pt idx="534">
                  <c:v>3766.8838000000001</c:v>
                </c:pt>
                <c:pt idx="535">
                  <c:v>9877.6077000000005</c:v>
                </c:pt>
                <c:pt idx="536">
                  <c:v>8871.1517000000003</c:v>
                </c:pt>
                <c:pt idx="537">
                  <c:v>5002.7826999999997</c:v>
                </c:pt>
                <c:pt idx="538">
                  <c:v>3392.9767999999999</c:v>
                </c:pt>
                <c:pt idx="539">
                  <c:v>7152.6714000000002</c:v>
                </c:pt>
                <c:pt idx="540">
                  <c:v>1719.4363000000001</c:v>
                </c:pt>
                <c:pt idx="541">
                  <c:v>8232.6388000000006</c:v>
                </c:pt>
                <c:pt idx="542">
                  <c:v>5478.0367999999999</c:v>
                </c:pt>
                <c:pt idx="543">
                  <c:v>27000.98473</c:v>
                </c:pt>
                <c:pt idx="544">
                  <c:v>8083.9197999999997</c:v>
                </c:pt>
                <c:pt idx="545">
                  <c:v>4074.4537</c:v>
                </c:pt>
                <c:pt idx="546">
                  <c:v>7345.7266</c:v>
                </c:pt>
                <c:pt idx="547">
                  <c:v>14418.2804</c:v>
                </c:pt>
                <c:pt idx="548">
                  <c:v>27724.28875</c:v>
                </c:pt>
                <c:pt idx="549">
                  <c:v>8233.0974999999999</c:v>
                </c:pt>
                <c:pt idx="550">
                  <c:v>9058.7302999999993</c:v>
                </c:pt>
                <c:pt idx="551">
                  <c:v>4779.6022999999996</c:v>
                </c:pt>
                <c:pt idx="552">
                  <c:v>5976.8311000000003</c:v>
                </c:pt>
                <c:pt idx="553">
                  <c:v>10579.710999999999</c:v>
                </c:pt>
                <c:pt idx="554">
                  <c:v>6500.2358999999997</c:v>
                </c:pt>
                <c:pt idx="555">
                  <c:v>1727.54</c:v>
                </c:pt>
                <c:pt idx="556">
                  <c:v>9386.1612999999998</c:v>
                </c:pt>
                <c:pt idx="557">
                  <c:v>4350.5144</c:v>
                </c:pt>
                <c:pt idx="558">
                  <c:v>7046.7222000000002</c:v>
                </c:pt>
                <c:pt idx="559">
                  <c:v>2438.0551999999998</c:v>
                </c:pt>
                <c:pt idx="560">
                  <c:v>18218.161390000001</c:v>
                </c:pt>
                <c:pt idx="561">
                  <c:v>3392.3652000000002</c:v>
                </c:pt>
                <c:pt idx="562">
                  <c:v>7633.7205999999996</c:v>
                </c:pt>
                <c:pt idx="563">
                  <c:v>6289.7548999999999</c:v>
                </c:pt>
                <c:pt idx="564">
                  <c:v>2927.0646999999999</c:v>
                </c:pt>
                <c:pt idx="565">
                  <c:v>9549.5650999999998</c:v>
                </c:pt>
                <c:pt idx="566">
                  <c:v>3875.7341000000001</c:v>
                </c:pt>
                <c:pt idx="567">
                  <c:v>14474.674999999999</c:v>
                </c:pt>
                <c:pt idx="568">
                  <c:v>2902.9065000000001</c:v>
                </c:pt>
                <c:pt idx="569">
                  <c:v>5484.4673000000003</c:v>
                </c:pt>
                <c:pt idx="570">
                  <c:v>8569.8618000000006</c:v>
                </c:pt>
                <c:pt idx="571">
                  <c:v>11554.223599999999</c:v>
                </c:pt>
                <c:pt idx="572">
                  <c:v>10928.849</c:v>
                </c:pt>
                <c:pt idx="573">
                  <c:v>4562.8420999999998</c:v>
                </c:pt>
                <c:pt idx="574">
                  <c:v>9048.0272999999997</c:v>
                </c:pt>
                <c:pt idx="575">
                  <c:v>18963.171920000001</c:v>
                </c:pt>
                <c:pt idx="576">
                  <c:v>6770.1925000000001</c:v>
                </c:pt>
                <c:pt idx="577">
                  <c:v>4747.0528999999997</c:v>
                </c:pt>
                <c:pt idx="578">
                  <c:v>7147.4727999999996</c:v>
                </c:pt>
                <c:pt idx="579">
                  <c:v>9377.9046999999991</c:v>
                </c:pt>
                <c:pt idx="580">
                  <c:v>14235.072</c:v>
                </c:pt>
                <c:pt idx="581">
                  <c:v>11881.358</c:v>
                </c:pt>
                <c:pt idx="582">
                  <c:v>7740.3370000000004</c:v>
                </c:pt>
                <c:pt idx="583">
                  <c:v>6082.4049999999997</c:v>
                </c:pt>
                <c:pt idx="584">
                  <c:v>11163.567999999999</c:v>
                </c:pt>
                <c:pt idx="585">
                  <c:v>5152.134</c:v>
                </c:pt>
                <c:pt idx="586">
                  <c:v>8823.2790000000005</c:v>
                </c:pt>
                <c:pt idx="587">
                  <c:v>8520.0259999999998</c:v>
                </c:pt>
                <c:pt idx="588">
                  <c:v>7371.7719999999999</c:v>
                </c:pt>
                <c:pt idx="589">
                  <c:v>20177.671129999999</c:v>
                </c:pt>
                <c:pt idx="590">
                  <c:v>14988.432000000001</c:v>
                </c:pt>
                <c:pt idx="591">
                  <c:v>8968.33</c:v>
                </c:pt>
                <c:pt idx="592">
                  <c:v>8027.9679999999998</c:v>
                </c:pt>
                <c:pt idx="593">
                  <c:v>8825.0859999999993</c:v>
                </c:pt>
                <c:pt idx="594">
                  <c:v>11538.421</c:v>
                </c:pt>
                <c:pt idx="595">
                  <c:v>7441.5010000000002</c:v>
                </c:pt>
                <c:pt idx="596">
                  <c:v>6571.5439999999999</c:v>
                </c:pt>
                <c:pt idx="597">
                  <c:v>5375.0379999999996</c:v>
                </c:pt>
                <c:pt idx="598">
                  <c:v>11737.848840000001</c:v>
                </c:pt>
                <c:pt idx="599">
                  <c:v>11150.78</c:v>
                </c:pt>
                <c:pt idx="600">
                  <c:v>6311.9520000000002</c:v>
                </c:pt>
                <c:pt idx="601">
                  <c:v>7160.0940000000001</c:v>
                </c:pt>
                <c:pt idx="602">
                  <c:v>10118.424000000001</c:v>
                </c:pt>
                <c:pt idx="603">
                  <c:v>3987.9259999999999</c:v>
                </c:pt>
                <c:pt idx="604">
                  <c:v>3693.4279999999999</c:v>
                </c:pt>
                <c:pt idx="605">
                  <c:v>9630.3970000000008</c:v>
                </c:pt>
                <c:pt idx="606">
                  <c:v>4670.6400000000003</c:v>
                </c:pt>
                <c:pt idx="607">
                  <c:v>4934.7049999999999</c:v>
                </c:pt>
                <c:pt idx="608">
                  <c:v>36910.608030000003</c:v>
                </c:pt>
                <c:pt idx="609">
                  <c:v>10806.839</c:v>
                </c:pt>
                <c:pt idx="610">
                  <c:v>6406.4107000000004</c:v>
                </c:pt>
                <c:pt idx="611">
                  <c:v>12268.632250000001</c:v>
                </c:pt>
                <c:pt idx="612">
                  <c:v>4949.7587000000003</c:v>
                </c:pt>
                <c:pt idx="613">
                  <c:v>6313.759</c:v>
                </c:pt>
                <c:pt idx="614">
                  <c:v>3393.35635</c:v>
                </c:pt>
                <c:pt idx="615">
                  <c:v>3579.8287</c:v>
                </c:pt>
                <c:pt idx="616">
                  <c:v>13607.36875</c:v>
                </c:pt>
                <c:pt idx="617">
                  <c:v>5989.5236500000001</c:v>
                </c:pt>
                <c:pt idx="618">
                  <c:v>5729.0052999999998</c:v>
                </c:pt>
                <c:pt idx="619">
                  <c:v>3877.3042500000001</c:v>
                </c:pt>
                <c:pt idx="620">
                  <c:v>18157.876</c:v>
                </c:pt>
                <c:pt idx="621">
                  <c:v>6455.86265</c:v>
                </c:pt>
                <c:pt idx="622">
                  <c:v>4922.9159</c:v>
                </c:pt>
                <c:pt idx="623">
                  <c:v>8516.8289999999997</c:v>
                </c:pt>
                <c:pt idx="624">
                  <c:v>3537.703</c:v>
                </c:pt>
                <c:pt idx="625">
                  <c:v>9225.2564000000002</c:v>
                </c:pt>
                <c:pt idx="626">
                  <c:v>4463.2051000000001</c:v>
                </c:pt>
                <c:pt idx="627">
                  <c:v>7265.7025000000003</c:v>
                </c:pt>
                <c:pt idx="628">
                  <c:v>9715.8410000000003</c:v>
                </c:pt>
                <c:pt idx="629">
                  <c:v>12928.7911</c:v>
                </c:pt>
                <c:pt idx="630">
                  <c:v>9432.9253000000008</c:v>
                </c:pt>
                <c:pt idx="631">
                  <c:v>12265.5069</c:v>
                </c:pt>
                <c:pt idx="632">
                  <c:v>4349.4620000000004</c:v>
                </c:pt>
                <c:pt idx="633">
                  <c:v>19442.353500000001</c:v>
                </c:pt>
                <c:pt idx="634">
                  <c:v>7749.1563999999998</c:v>
                </c:pt>
                <c:pt idx="635">
                  <c:v>19144.576519999999</c:v>
                </c:pt>
                <c:pt idx="636">
                  <c:v>4889.9994999999999</c:v>
                </c:pt>
                <c:pt idx="637">
                  <c:v>10043.249</c:v>
                </c:pt>
                <c:pt idx="638">
                  <c:v>8116.2688500000004</c:v>
                </c:pt>
                <c:pt idx="639">
                  <c:v>5846.9175999999998</c:v>
                </c:pt>
                <c:pt idx="640">
                  <c:v>30284.642940000002</c:v>
                </c:pt>
                <c:pt idx="641">
                  <c:v>11396.9002</c:v>
                </c:pt>
                <c:pt idx="642">
                  <c:v>4686.3887000000004</c:v>
                </c:pt>
                <c:pt idx="643">
                  <c:v>11881.9696</c:v>
                </c:pt>
                <c:pt idx="644">
                  <c:v>15230.324049999999</c:v>
                </c:pt>
                <c:pt idx="645">
                  <c:v>12643.3778</c:v>
                </c:pt>
                <c:pt idx="646">
                  <c:v>8413.4630500000003</c:v>
                </c:pt>
                <c:pt idx="647">
                  <c:v>24059.680189999999</c:v>
                </c:pt>
                <c:pt idx="648">
                  <c:v>12925.886</c:v>
                </c:pt>
                <c:pt idx="649">
                  <c:v>3056.3881000000001</c:v>
                </c:pt>
                <c:pt idx="650">
                  <c:v>11187.6567</c:v>
                </c:pt>
                <c:pt idx="651">
                  <c:v>2801.2588000000001</c:v>
                </c:pt>
                <c:pt idx="652">
                  <c:v>7256.7231000000002</c:v>
                </c:pt>
                <c:pt idx="653">
                  <c:v>13224.057049999999</c:v>
                </c:pt>
                <c:pt idx="654">
                  <c:v>6356.2707</c:v>
                </c:pt>
                <c:pt idx="655">
                  <c:v>2566.4706999999999</c:v>
                </c:pt>
                <c:pt idx="656">
                  <c:v>33471.971890000001</c:v>
                </c:pt>
                <c:pt idx="657">
                  <c:v>4435.0941999999995</c:v>
                </c:pt>
                <c:pt idx="658">
                  <c:v>18806.145469999999</c:v>
                </c:pt>
                <c:pt idx="659">
                  <c:v>9800.8881999999994</c:v>
                </c:pt>
                <c:pt idx="660">
                  <c:v>8527.5319999999992</c:v>
                </c:pt>
                <c:pt idx="661">
                  <c:v>4058.71245</c:v>
                </c:pt>
                <c:pt idx="662">
                  <c:v>11244.376899999999</c:v>
                </c:pt>
                <c:pt idx="663">
                  <c:v>7729.6457499999997</c:v>
                </c:pt>
                <c:pt idx="664">
                  <c:v>29186.482360000002</c:v>
                </c:pt>
                <c:pt idx="665">
                  <c:v>8310.8391499999998</c:v>
                </c:pt>
                <c:pt idx="666">
                  <c:v>10848.1343</c:v>
                </c:pt>
                <c:pt idx="667">
                  <c:v>5031.26955</c:v>
                </c:pt>
                <c:pt idx="668">
                  <c:v>3925.7582000000002</c:v>
                </c:pt>
                <c:pt idx="669">
                  <c:v>9095.0682500000003</c:v>
                </c:pt>
                <c:pt idx="670">
                  <c:v>7261.741</c:v>
                </c:pt>
                <c:pt idx="671">
                  <c:v>7209.4917999999998</c:v>
                </c:pt>
                <c:pt idx="672">
                  <c:v>4266.1657999999998</c:v>
                </c:pt>
                <c:pt idx="673">
                  <c:v>5584.3056999999999</c:v>
                </c:pt>
                <c:pt idx="674">
                  <c:v>8219.2039000000004</c:v>
                </c:pt>
                <c:pt idx="675">
                  <c:v>14119.62</c:v>
                </c:pt>
                <c:pt idx="676">
                  <c:v>12269.68865</c:v>
                </c:pt>
                <c:pt idx="677">
                  <c:v>4564.1914500000003</c:v>
                </c:pt>
                <c:pt idx="678">
                  <c:v>25333.332839999999</c:v>
                </c:pt>
                <c:pt idx="679">
                  <c:v>4673.3922000000002</c:v>
                </c:pt>
                <c:pt idx="680">
                  <c:v>32108.662820000001</c:v>
                </c:pt>
                <c:pt idx="681">
                  <c:v>2304.0021999999999</c:v>
                </c:pt>
                <c:pt idx="682">
                  <c:v>26467.09737</c:v>
                </c:pt>
                <c:pt idx="683">
                  <c:v>7144.86265</c:v>
                </c:pt>
                <c:pt idx="684">
                  <c:v>4433.3877000000002</c:v>
                </c:pt>
                <c:pt idx="685">
                  <c:v>26018.950519999999</c:v>
                </c:pt>
                <c:pt idx="686">
                  <c:v>8978.1851000000006</c:v>
                </c:pt>
                <c:pt idx="687">
                  <c:v>12096.6512</c:v>
                </c:pt>
                <c:pt idx="688">
                  <c:v>15019.760050000001</c:v>
                </c:pt>
                <c:pt idx="689">
                  <c:v>10493.9458</c:v>
                </c:pt>
                <c:pt idx="690">
                  <c:v>5836.5204000000003</c:v>
                </c:pt>
                <c:pt idx="691">
                  <c:v>6338.0756000000001</c:v>
                </c:pt>
                <c:pt idx="692">
                  <c:v>6457.8433999999997</c:v>
                </c:pt>
                <c:pt idx="693">
                  <c:v>5327.4002499999997</c:v>
                </c:pt>
                <c:pt idx="694">
                  <c:v>8733.2292500000003</c:v>
                </c:pt>
                <c:pt idx="695">
                  <c:v>23563.016179999999</c:v>
                </c:pt>
                <c:pt idx="696">
                  <c:v>4058.1161000000002</c:v>
                </c:pt>
                <c:pt idx="697">
                  <c:v>7162.0122000000001</c:v>
                </c:pt>
                <c:pt idx="698">
                  <c:v>8515.7587000000003</c:v>
                </c:pt>
                <c:pt idx="699">
                  <c:v>10370.912549999999</c:v>
                </c:pt>
                <c:pt idx="700">
                  <c:v>4189.1130999999996</c:v>
                </c:pt>
                <c:pt idx="701">
                  <c:v>7201.7008500000002</c:v>
                </c:pt>
                <c:pt idx="702">
                  <c:v>38711</c:v>
                </c:pt>
                <c:pt idx="703">
                  <c:v>34303.167200000004</c:v>
                </c:pt>
                <c:pt idx="704">
                  <c:v>47291.055</c:v>
                </c:pt>
                <c:pt idx="705">
                  <c:v>18972.494999999999</c:v>
                </c:pt>
                <c:pt idx="706">
                  <c:v>38511.628299999997</c:v>
                </c:pt>
                <c:pt idx="707">
                  <c:v>47305.305</c:v>
                </c:pt>
                <c:pt idx="708">
                  <c:v>44260.749900000003</c:v>
                </c:pt>
                <c:pt idx="709">
                  <c:v>42856.838000000003</c:v>
                </c:pt>
                <c:pt idx="710">
                  <c:v>42112.2356</c:v>
                </c:pt>
                <c:pt idx="711">
                  <c:v>42760.502200000003</c:v>
                </c:pt>
                <c:pt idx="712">
                  <c:v>36085.218999999997</c:v>
                </c:pt>
                <c:pt idx="713">
                  <c:v>23807.240600000001</c:v>
                </c:pt>
                <c:pt idx="714">
                  <c:v>39241.442000000003</c:v>
                </c:pt>
                <c:pt idx="715">
                  <c:v>23306.546999999999</c:v>
                </c:pt>
                <c:pt idx="716">
                  <c:v>24667.419000000002</c:v>
                </c:pt>
                <c:pt idx="717">
                  <c:v>42560.430399999997</c:v>
                </c:pt>
                <c:pt idx="718">
                  <c:v>40003.332249999999</c:v>
                </c:pt>
                <c:pt idx="719">
                  <c:v>40103.89</c:v>
                </c:pt>
                <c:pt idx="720">
                  <c:v>44585.455869999998</c:v>
                </c:pt>
                <c:pt idx="721">
                  <c:v>43813.866099999999</c:v>
                </c:pt>
                <c:pt idx="722">
                  <c:v>44202.653599999998</c:v>
                </c:pt>
                <c:pt idx="723">
                  <c:v>47462.894</c:v>
                </c:pt>
                <c:pt idx="724">
                  <c:v>38998.546000000002</c:v>
                </c:pt>
                <c:pt idx="725">
                  <c:v>36124.573700000001</c:v>
                </c:pt>
                <c:pt idx="726">
                  <c:v>22478.6</c:v>
                </c:pt>
                <c:pt idx="727">
                  <c:v>38415.474000000002</c:v>
                </c:pt>
                <c:pt idx="728">
                  <c:v>49577.662400000001</c:v>
                </c:pt>
                <c:pt idx="729">
                  <c:v>24535.698550000001</c:v>
                </c:pt>
                <c:pt idx="730">
                  <c:v>38344.565999999999</c:v>
                </c:pt>
                <c:pt idx="731">
                  <c:v>36397.576000000001</c:v>
                </c:pt>
                <c:pt idx="732">
                  <c:v>30184.936699999998</c:v>
                </c:pt>
                <c:pt idx="733">
                  <c:v>20745.989099999999</c:v>
                </c:pt>
                <c:pt idx="734">
                  <c:v>40720.551050000002</c:v>
                </c:pt>
                <c:pt idx="735">
                  <c:v>43753.337050000002</c:v>
                </c:pt>
                <c:pt idx="736">
                  <c:v>46151.124499999998</c:v>
                </c:pt>
                <c:pt idx="737">
                  <c:v>38746.355100000001</c:v>
                </c:pt>
                <c:pt idx="738">
                  <c:v>42124.515299999999</c:v>
                </c:pt>
                <c:pt idx="739">
                  <c:v>25382.296999999999</c:v>
                </c:pt>
                <c:pt idx="740">
                  <c:v>39983.425949999997</c:v>
                </c:pt>
                <c:pt idx="741">
                  <c:v>32787.458590000002</c:v>
                </c:pt>
                <c:pt idx="742">
                  <c:v>46130.5265</c:v>
                </c:pt>
                <c:pt idx="743">
                  <c:v>40932.429499999998</c:v>
                </c:pt>
                <c:pt idx="744">
                  <c:v>39597.407200000001</c:v>
                </c:pt>
                <c:pt idx="745">
                  <c:v>46255.112500000003</c:v>
                </c:pt>
                <c:pt idx="746">
                  <c:v>19933.457999999999</c:v>
                </c:pt>
                <c:pt idx="747">
                  <c:v>19199.944</c:v>
                </c:pt>
                <c:pt idx="748">
                  <c:v>24915.220850000002</c:v>
                </c:pt>
                <c:pt idx="749">
                  <c:v>35595.589800000002</c:v>
                </c:pt>
                <c:pt idx="750">
                  <c:v>25309.489000000001</c:v>
                </c:pt>
                <c:pt idx="751">
                  <c:v>41949.244100000004</c:v>
                </c:pt>
                <c:pt idx="752">
                  <c:v>24180.933499999999</c:v>
                </c:pt>
                <c:pt idx="753">
                  <c:v>46661.4424</c:v>
                </c:pt>
                <c:pt idx="754">
                  <c:v>40941.285400000001</c:v>
                </c:pt>
                <c:pt idx="755">
                  <c:v>37465.34375</c:v>
                </c:pt>
                <c:pt idx="756">
                  <c:v>18223.4512</c:v>
                </c:pt>
                <c:pt idx="757">
                  <c:v>46718.163249999998</c:v>
                </c:pt>
                <c:pt idx="758">
                  <c:v>4449.4620000000004</c:v>
                </c:pt>
                <c:pt idx="759">
                  <c:v>14001.1338</c:v>
                </c:pt>
                <c:pt idx="760">
                  <c:v>27322.73386</c:v>
                </c:pt>
                <c:pt idx="761">
                  <c:v>5138.2566999999999</c:v>
                </c:pt>
                <c:pt idx="762">
                  <c:v>19749.383379999999</c:v>
                </c:pt>
                <c:pt idx="763">
                  <c:v>14001.286700000001</c:v>
                </c:pt>
                <c:pt idx="764">
                  <c:v>8944.1151000000009</c:v>
                </c:pt>
                <c:pt idx="765">
                  <c:v>7682.67</c:v>
                </c:pt>
                <c:pt idx="766">
                  <c:v>10381.4787</c:v>
                </c:pt>
                <c:pt idx="767">
                  <c:v>16085.127500000001</c:v>
                </c:pt>
                <c:pt idx="768">
                  <c:v>6435.6237000000001</c:v>
                </c:pt>
                <c:pt idx="769">
                  <c:v>12485.8009</c:v>
                </c:pt>
                <c:pt idx="770">
                  <c:v>10560.4917</c:v>
                </c:pt>
                <c:pt idx="771">
                  <c:v>5934.3797999999997</c:v>
                </c:pt>
                <c:pt idx="772">
                  <c:v>10702.642400000001</c:v>
                </c:pt>
                <c:pt idx="773">
                  <c:v>7281.5056000000004</c:v>
                </c:pt>
                <c:pt idx="774">
                  <c:v>15612.19335</c:v>
                </c:pt>
                <c:pt idx="775">
                  <c:v>8059.6791000000003</c:v>
                </c:pt>
                <c:pt idx="776">
                  <c:v>8606.2173999999995</c:v>
                </c:pt>
                <c:pt idx="777">
                  <c:v>11741.726000000001</c:v>
                </c:pt>
                <c:pt idx="778">
                  <c:v>12105.32</c:v>
                </c:pt>
                <c:pt idx="779">
                  <c:v>11488.31695</c:v>
                </c:pt>
                <c:pt idx="780">
                  <c:v>10115.00885</c:v>
                </c:pt>
                <c:pt idx="781">
                  <c:v>6334.3435499999996</c:v>
                </c:pt>
                <c:pt idx="782">
                  <c:v>6128.79745</c:v>
                </c:pt>
                <c:pt idx="783">
                  <c:v>5325.6509999999998</c:v>
                </c:pt>
                <c:pt idx="784">
                  <c:v>5253.5240000000003</c:v>
                </c:pt>
                <c:pt idx="785">
                  <c:v>13047.332350000001</c:v>
                </c:pt>
                <c:pt idx="786">
                  <c:v>3906.127</c:v>
                </c:pt>
                <c:pt idx="787">
                  <c:v>6746.7425000000003</c:v>
                </c:pt>
                <c:pt idx="788">
                  <c:v>13430.264999999999</c:v>
                </c:pt>
                <c:pt idx="789">
                  <c:v>3481.8679999999999</c:v>
                </c:pt>
                <c:pt idx="790">
                  <c:v>16455.707849999999</c:v>
                </c:pt>
                <c:pt idx="791">
                  <c:v>4618.0798999999997</c:v>
                </c:pt>
                <c:pt idx="792">
                  <c:v>8522.0030000000006</c:v>
                </c:pt>
                <c:pt idx="793">
                  <c:v>10269.459999999999</c:v>
                </c:pt>
                <c:pt idx="794">
                  <c:v>18804.752400000001</c:v>
                </c:pt>
                <c:pt idx="795">
                  <c:v>5926.8459999999995</c:v>
                </c:pt>
                <c:pt idx="796">
                  <c:v>15555.188749999999</c:v>
                </c:pt>
                <c:pt idx="797">
                  <c:v>6796.8632500000003</c:v>
                </c:pt>
                <c:pt idx="798">
                  <c:v>6196.4480000000003</c:v>
                </c:pt>
                <c:pt idx="799">
                  <c:v>6748.5911999999998</c:v>
                </c:pt>
                <c:pt idx="800">
                  <c:v>4466.6214</c:v>
                </c:pt>
                <c:pt idx="801">
                  <c:v>10141.136200000001</c:v>
                </c:pt>
                <c:pt idx="802">
                  <c:v>10264.4421</c:v>
                </c:pt>
                <c:pt idx="803">
                  <c:v>4234.9269999999997</c:v>
                </c:pt>
                <c:pt idx="804">
                  <c:v>6360.9935999999998</c:v>
                </c:pt>
                <c:pt idx="805">
                  <c:v>3597.596</c:v>
                </c:pt>
                <c:pt idx="806">
                  <c:v>3443.0639999999999</c:v>
                </c:pt>
                <c:pt idx="807">
                  <c:v>4661.2863500000003</c:v>
                </c:pt>
                <c:pt idx="808">
                  <c:v>4846.9201499999999</c:v>
                </c:pt>
                <c:pt idx="809">
                  <c:v>14382.709049999999</c:v>
                </c:pt>
                <c:pt idx="810">
                  <c:v>9704.6680500000002</c:v>
                </c:pt>
                <c:pt idx="811">
                  <c:v>6551.7501000000002</c:v>
                </c:pt>
                <c:pt idx="812">
                  <c:v>6548.1950500000003</c:v>
                </c:pt>
                <c:pt idx="813">
                  <c:v>3591.48</c:v>
                </c:pt>
                <c:pt idx="814">
                  <c:v>11253.421</c:v>
                </c:pt>
                <c:pt idx="815">
                  <c:v>5312.1698500000002</c:v>
                </c:pt>
                <c:pt idx="816">
                  <c:v>11085.586799999999</c:v>
                </c:pt>
                <c:pt idx="817">
                  <c:v>7954.5169999999998</c:v>
                </c:pt>
                <c:pt idx="818">
                  <c:v>11289.10925</c:v>
                </c:pt>
                <c:pt idx="819">
                  <c:v>18838.703659999999</c:v>
                </c:pt>
                <c:pt idx="820">
                  <c:v>9101.7980000000007</c:v>
                </c:pt>
                <c:pt idx="821">
                  <c:v>30063.580549999999</c:v>
                </c:pt>
                <c:pt idx="822">
                  <c:v>8615.2999999999993</c:v>
                </c:pt>
                <c:pt idx="823">
                  <c:v>9301.8935500000007</c:v>
                </c:pt>
                <c:pt idx="824">
                  <c:v>5425.0233500000004</c:v>
                </c:pt>
                <c:pt idx="825">
                  <c:v>11411.684999999999</c:v>
                </c:pt>
                <c:pt idx="826">
                  <c:v>6799.4579999999996</c:v>
                </c:pt>
                <c:pt idx="827">
                  <c:v>10407.085849999999</c:v>
                </c:pt>
                <c:pt idx="828">
                  <c:v>8162.7162500000004</c:v>
                </c:pt>
                <c:pt idx="829">
                  <c:v>24671.663339999999</c:v>
                </c:pt>
                <c:pt idx="830">
                  <c:v>10977.2063</c:v>
                </c:pt>
                <c:pt idx="831">
                  <c:v>17942.106</c:v>
                </c:pt>
                <c:pt idx="832">
                  <c:v>11552.904</c:v>
                </c:pt>
                <c:pt idx="833">
                  <c:v>40182.245999999999</c:v>
                </c:pt>
                <c:pt idx="834">
                  <c:v>12949.1554</c:v>
                </c:pt>
                <c:pt idx="835">
                  <c:v>14394.398150000001</c:v>
                </c:pt>
                <c:pt idx="836">
                  <c:v>17128.426080000001</c:v>
                </c:pt>
                <c:pt idx="837">
                  <c:v>6653.7885999999999</c:v>
                </c:pt>
                <c:pt idx="838">
                  <c:v>4877.9810500000003</c:v>
                </c:pt>
                <c:pt idx="839">
                  <c:v>7243.8136000000004</c:v>
                </c:pt>
                <c:pt idx="840">
                  <c:v>10096.969999999999</c:v>
                </c:pt>
                <c:pt idx="841">
                  <c:v>8596.8277999999991</c:v>
                </c:pt>
                <c:pt idx="842">
                  <c:v>4915.0598499999996</c:v>
                </c:pt>
                <c:pt idx="843">
                  <c:v>36580.282160000002</c:v>
                </c:pt>
                <c:pt idx="844">
                  <c:v>11299.343000000001</c:v>
                </c:pt>
                <c:pt idx="845">
                  <c:v>4561.1885000000002</c:v>
                </c:pt>
                <c:pt idx="846">
                  <c:v>9222.4025999999994</c:v>
                </c:pt>
                <c:pt idx="847">
                  <c:v>11015.1747</c:v>
                </c:pt>
                <c:pt idx="848">
                  <c:v>6059.1729999999998</c:v>
                </c:pt>
                <c:pt idx="849">
                  <c:v>14478.33015</c:v>
                </c:pt>
                <c:pt idx="850">
                  <c:v>21472.478800000001</c:v>
                </c:pt>
                <c:pt idx="851">
                  <c:v>19496.71917</c:v>
                </c:pt>
                <c:pt idx="852">
                  <c:v>1837.2370000000001</c:v>
                </c:pt>
                <c:pt idx="853">
                  <c:v>6272.4772000000003</c:v>
                </c:pt>
                <c:pt idx="854">
                  <c:v>23244.790199999999</c:v>
                </c:pt>
                <c:pt idx="855">
                  <c:v>30166.618170000002</c:v>
                </c:pt>
                <c:pt idx="856">
                  <c:v>17663.144199999999</c:v>
                </c:pt>
                <c:pt idx="857">
                  <c:v>21098.554049999999</c:v>
                </c:pt>
                <c:pt idx="858">
                  <c:v>10942.13205</c:v>
                </c:pt>
                <c:pt idx="859">
                  <c:v>6686.4313000000002</c:v>
                </c:pt>
                <c:pt idx="860">
                  <c:v>27375.904780000001</c:v>
                </c:pt>
                <c:pt idx="861">
                  <c:v>5125.2156999999997</c:v>
                </c:pt>
                <c:pt idx="862">
                  <c:v>4827.9049500000001</c:v>
                </c:pt>
                <c:pt idx="863">
                  <c:v>4005.4225000000001</c:v>
                </c:pt>
                <c:pt idx="864">
                  <c:v>6710.1918999999998</c:v>
                </c:pt>
                <c:pt idx="865">
                  <c:v>19444.265800000001</c:v>
                </c:pt>
                <c:pt idx="866">
                  <c:v>1832.0940000000001</c:v>
                </c:pt>
                <c:pt idx="867">
                  <c:v>11520.099850000001</c:v>
                </c:pt>
                <c:pt idx="868">
                  <c:v>24869.836800000001</c:v>
                </c:pt>
                <c:pt idx="869">
                  <c:v>17179.522000000001</c:v>
                </c:pt>
                <c:pt idx="870">
                  <c:v>2803.69785</c:v>
                </c:pt>
                <c:pt idx="871">
                  <c:v>9855.1314000000002</c:v>
                </c:pt>
                <c:pt idx="872">
                  <c:v>24873.384900000001</c:v>
                </c:pt>
                <c:pt idx="873">
                  <c:v>3561.8888999999999</c:v>
                </c:pt>
                <c:pt idx="874">
                  <c:v>21659.930100000001</c:v>
                </c:pt>
                <c:pt idx="875">
                  <c:v>8302.5356499999998</c:v>
                </c:pt>
                <c:pt idx="876">
                  <c:v>8539.6710000000003</c:v>
                </c:pt>
                <c:pt idx="877">
                  <c:v>6652.5288</c:v>
                </c:pt>
                <c:pt idx="878">
                  <c:v>19594.809649999999</c:v>
                </c:pt>
                <c:pt idx="879">
                  <c:v>5080.0959999999995</c:v>
                </c:pt>
                <c:pt idx="880">
                  <c:v>9788.8659000000007</c:v>
                </c:pt>
                <c:pt idx="881">
                  <c:v>4032.2406999999998</c:v>
                </c:pt>
                <c:pt idx="882">
                  <c:v>23288.928400000001</c:v>
                </c:pt>
                <c:pt idx="883">
                  <c:v>2201.0971</c:v>
                </c:pt>
                <c:pt idx="884">
                  <c:v>12475.3513</c:v>
                </c:pt>
                <c:pt idx="885">
                  <c:v>4931.6469999999999</c:v>
                </c:pt>
                <c:pt idx="886">
                  <c:v>8211.1002000000008</c:v>
                </c:pt>
                <c:pt idx="887">
                  <c:v>22218.1149</c:v>
                </c:pt>
                <c:pt idx="888">
                  <c:v>3847.674</c:v>
                </c:pt>
                <c:pt idx="889">
                  <c:v>9193.8384999999998</c:v>
                </c:pt>
                <c:pt idx="890">
                  <c:v>17626.239509999999</c:v>
                </c:pt>
                <c:pt idx="891">
                  <c:v>3861.2096499999998</c:v>
                </c:pt>
                <c:pt idx="892">
                  <c:v>8428.0692999999992</c:v>
                </c:pt>
                <c:pt idx="893">
                  <c:v>15359.104499999999</c:v>
                </c:pt>
                <c:pt idx="894">
                  <c:v>6753.0379999999996</c:v>
                </c:pt>
                <c:pt idx="895">
                  <c:v>9182.17</c:v>
                </c:pt>
                <c:pt idx="896">
                  <c:v>7173.35995</c:v>
                </c:pt>
                <c:pt idx="897">
                  <c:v>2709.1118999999999</c:v>
                </c:pt>
                <c:pt idx="898">
                  <c:v>8252.2842999999993</c:v>
                </c:pt>
                <c:pt idx="899">
                  <c:v>22192.437109999999</c:v>
                </c:pt>
                <c:pt idx="900">
                  <c:v>10156.7832</c:v>
                </c:pt>
                <c:pt idx="901">
                  <c:v>4766.0219999999999</c:v>
                </c:pt>
                <c:pt idx="902">
                  <c:v>26236.579969999999</c:v>
                </c:pt>
                <c:pt idx="903">
                  <c:v>10107.220600000001</c:v>
                </c:pt>
                <c:pt idx="904">
                  <c:v>9566.9909000000007</c:v>
                </c:pt>
                <c:pt idx="905">
                  <c:v>13112.604799999999</c:v>
                </c:pt>
                <c:pt idx="906">
                  <c:v>16657.71745</c:v>
                </c:pt>
                <c:pt idx="907">
                  <c:v>19361.998800000001</c:v>
                </c:pt>
                <c:pt idx="908">
                  <c:v>10065.413</c:v>
                </c:pt>
                <c:pt idx="909">
                  <c:v>8604.4836500000001</c:v>
                </c:pt>
                <c:pt idx="910">
                  <c:v>7985.8149999999996</c:v>
                </c:pt>
                <c:pt idx="911">
                  <c:v>6933.2422500000002</c:v>
                </c:pt>
                <c:pt idx="912">
                  <c:v>18259.216</c:v>
                </c:pt>
                <c:pt idx="913">
                  <c:v>5209.5788499999999</c:v>
                </c:pt>
                <c:pt idx="914">
                  <c:v>2103.08</c:v>
                </c:pt>
                <c:pt idx="915">
                  <c:v>11013.7119</c:v>
                </c:pt>
                <c:pt idx="916">
                  <c:v>4428.8878500000001</c:v>
                </c:pt>
                <c:pt idx="917">
                  <c:v>4719.7365499999996</c:v>
                </c:pt>
                <c:pt idx="918">
                  <c:v>11729.6795</c:v>
                </c:pt>
                <c:pt idx="919">
                  <c:v>24106.912550000001</c:v>
                </c:pt>
                <c:pt idx="920">
                  <c:v>4391.652</c:v>
                </c:pt>
                <c:pt idx="921">
                  <c:v>19798.054550000001</c:v>
                </c:pt>
                <c:pt idx="922">
                  <c:v>2913.569</c:v>
                </c:pt>
                <c:pt idx="923">
                  <c:v>12032.325999999999</c:v>
                </c:pt>
                <c:pt idx="924">
                  <c:v>8965.7957499999993</c:v>
                </c:pt>
                <c:pt idx="925">
                  <c:v>23967.38305</c:v>
                </c:pt>
                <c:pt idx="926">
                  <c:v>7986.4752500000004</c:v>
                </c:pt>
                <c:pt idx="927">
                  <c:v>17361.766100000001</c:v>
                </c:pt>
                <c:pt idx="928">
                  <c:v>8627.5411000000004</c:v>
                </c:pt>
                <c:pt idx="929">
                  <c:v>23241.47453</c:v>
                </c:pt>
                <c:pt idx="930">
                  <c:v>18767.737700000001</c:v>
                </c:pt>
                <c:pt idx="931">
                  <c:v>1711.0268000000001</c:v>
                </c:pt>
                <c:pt idx="932">
                  <c:v>21677.283449999999</c:v>
                </c:pt>
                <c:pt idx="933">
                  <c:v>3594.17085</c:v>
                </c:pt>
                <c:pt idx="934">
                  <c:v>14349.8544</c:v>
                </c:pt>
                <c:pt idx="935">
                  <c:v>5855.9025000000001</c:v>
                </c:pt>
                <c:pt idx="936">
                  <c:v>8605.3615000000009</c:v>
                </c:pt>
                <c:pt idx="937">
                  <c:v>5693.4305000000004</c:v>
                </c:pt>
                <c:pt idx="938">
                  <c:v>8582.3022999999994</c:v>
                </c:pt>
                <c:pt idx="939">
                  <c:v>7228.2156500000001</c:v>
                </c:pt>
                <c:pt idx="940">
                  <c:v>14426.073850000001</c:v>
                </c:pt>
                <c:pt idx="941">
                  <c:v>4529.4769999999999</c:v>
                </c:pt>
                <c:pt idx="942">
                  <c:v>8603.8233999999993</c:v>
                </c:pt>
                <c:pt idx="943">
                  <c:v>13725.47184</c:v>
                </c:pt>
                <c:pt idx="944">
                  <c:v>6198.7518</c:v>
                </c:pt>
                <c:pt idx="945">
                  <c:v>6858.4795999999997</c:v>
                </c:pt>
                <c:pt idx="946">
                  <c:v>4296.2712000000001</c:v>
                </c:pt>
                <c:pt idx="947">
                  <c:v>1964.78</c:v>
                </c:pt>
                <c:pt idx="948">
                  <c:v>21259.377949999998</c:v>
                </c:pt>
                <c:pt idx="949">
                  <c:v>18765.87545</c:v>
                </c:pt>
                <c:pt idx="950">
                  <c:v>22395.74424</c:v>
                </c:pt>
                <c:pt idx="951">
                  <c:v>12629.896699999999</c:v>
                </c:pt>
                <c:pt idx="952">
                  <c:v>16577.779500000001</c:v>
                </c:pt>
                <c:pt idx="953">
                  <c:v>21223.675800000001</c:v>
                </c:pt>
                <c:pt idx="954">
                  <c:v>2483.7359999999999</c:v>
                </c:pt>
                <c:pt idx="955">
                  <c:v>25081.76784</c:v>
                </c:pt>
                <c:pt idx="956">
                  <c:v>19515.5416</c:v>
                </c:pt>
                <c:pt idx="957">
                  <c:v>1607.5101</c:v>
                </c:pt>
                <c:pt idx="958">
                  <c:v>4185.0978999999998</c:v>
                </c:pt>
                <c:pt idx="959">
                  <c:v>27037.914100000002</c:v>
                </c:pt>
                <c:pt idx="960">
                  <c:v>11833.782300000001</c:v>
                </c:pt>
                <c:pt idx="961">
                  <c:v>21195.817999999999</c:v>
                </c:pt>
                <c:pt idx="962">
                  <c:v>5966.8873999999996</c:v>
                </c:pt>
                <c:pt idx="963">
                  <c:v>1121.8739</c:v>
                </c:pt>
                <c:pt idx="964">
                  <c:v>27117.993780000001</c:v>
                </c:pt>
                <c:pt idx="965">
                  <c:v>26125.674770000001</c:v>
                </c:pt>
                <c:pt idx="966">
                  <c:v>26926.5144</c:v>
                </c:pt>
                <c:pt idx="967">
                  <c:v>1515.3449000000001</c:v>
                </c:pt>
                <c:pt idx="968">
                  <c:v>21984.47061</c:v>
                </c:pt>
                <c:pt idx="969">
                  <c:v>2395.17155</c:v>
                </c:pt>
                <c:pt idx="970">
                  <c:v>14451.835150000001</c:v>
                </c:pt>
                <c:pt idx="971">
                  <c:v>2302.3000000000002</c:v>
                </c:pt>
                <c:pt idx="972">
                  <c:v>22412.648499999999</c:v>
                </c:pt>
                <c:pt idx="973">
                  <c:v>15820.699000000001</c:v>
                </c:pt>
                <c:pt idx="974">
                  <c:v>1705.6244999999999</c:v>
                </c:pt>
                <c:pt idx="975">
                  <c:v>13616.3586</c:v>
                </c:pt>
                <c:pt idx="976">
                  <c:v>19964.746299999999</c:v>
                </c:pt>
                <c:pt idx="977">
                  <c:v>13012.20865</c:v>
                </c:pt>
                <c:pt idx="978">
                  <c:v>7147.1049999999996</c:v>
                </c:pt>
                <c:pt idx="979">
                  <c:v>2150.4690000000001</c:v>
                </c:pt>
                <c:pt idx="980">
                  <c:v>1704.5681</c:v>
                </c:pt>
                <c:pt idx="981">
                  <c:v>11830.6072</c:v>
                </c:pt>
                <c:pt idx="982">
                  <c:v>13844.505999999999</c:v>
                </c:pt>
                <c:pt idx="983">
                  <c:v>13415.0381</c:v>
                </c:pt>
                <c:pt idx="984">
                  <c:v>12029.286700000001</c:v>
                </c:pt>
                <c:pt idx="985">
                  <c:v>7526.7064499999997</c:v>
                </c:pt>
                <c:pt idx="986">
                  <c:v>9264.7970000000005</c:v>
                </c:pt>
                <c:pt idx="987">
                  <c:v>3260.1990000000001</c:v>
                </c:pt>
                <c:pt idx="988">
                  <c:v>1969.614</c:v>
                </c:pt>
                <c:pt idx="989">
                  <c:v>9361.3268000000007</c:v>
                </c:pt>
                <c:pt idx="990">
                  <c:v>12957.118</c:v>
                </c:pt>
                <c:pt idx="991">
                  <c:v>3206.4913499999998</c:v>
                </c:pt>
                <c:pt idx="992">
                  <c:v>1242.816</c:v>
                </c:pt>
                <c:pt idx="993">
                  <c:v>25678.778450000002</c:v>
                </c:pt>
                <c:pt idx="994">
                  <c:v>7222.7862500000001</c:v>
                </c:pt>
                <c:pt idx="995">
                  <c:v>1242.26</c:v>
                </c:pt>
                <c:pt idx="996">
                  <c:v>9863.4717999999993</c:v>
                </c:pt>
                <c:pt idx="997">
                  <c:v>2352.9684499999998</c:v>
                </c:pt>
                <c:pt idx="998">
                  <c:v>2457.502</c:v>
                </c:pt>
                <c:pt idx="999">
                  <c:v>1627.2824499999999</c:v>
                </c:pt>
                <c:pt idx="1000">
                  <c:v>2731.9122000000002</c:v>
                </c:pt>
                <c:pt idx="1001">
                  <c:v>2842.7607499999999</c:v>
                </c:pt>
                <c:pt idx="1002">
                  <c:v>12523.604799999999</c:v>
                </c:pt>
                <c:pt idx="1003">
                  <c:v>12323.936</c:v>
                </c:pt>
                <c:pt idx="1004">
                  <c:v>2974.1260000000002</c:v>
                </c:pt>
                <c:pt idx="1005">
                  <c:v>15817.985699999999</c:v>
                </c:pt>
                <c:pt idx="1006">
                  <c:v>5458.0464499999998</c:v>
                </c:pt>
                <c:pt idx="1007">
                  <c:v>13129.603450000001</c:v>
                </c:pt>
                <c:pt idx="1008">
                  <c:v>2585.8506499999999</c:v>
                </c:pt>
                <c:pt idx="1009">
                  <c:v>10422.916649999999</c:v>
                </c:pt>
                <c:pt idx="1010">
                  <c:v>2117.3388500000001</c:v>
                </c:pt>
                <c:pt idx="1011">
                  <c:v>8688.8588500000005</c:v>
                </c:pt>
                <c:pt idx="1012">
                  <c:v>17496.306</c:v>
                </c:pt>
                <c:pt idx="1013">
                  <c:v>6250.4350000000004</c:v>
                </c:pt>
                <c:pt idx="1014">
                  <c:v>1628.4709</c:v>
                </c:pt>
                <c:pt idx="1015">
                  <c:v>4992.3764000000001</c:v>
                </c:pt>
                <c:pt idx="1016">
                  <c:v>2527.8186500000002</c:v>
                </c:pt>
                <c:pt idx="1017">
                  <c:v>4500.33925</c:v>
                </c:pt>
                <c:pt idx="1018">
                  <c:v>14571.890799999999</c:v>
                </c:pt>
                <c:pt idx="1019">
                  <c:v>8269.0439999999999</c:v>
                </c:pt>
                <c:pt idx="1020">
                  <c:v>21595.382290000001</c:v>
                </c:pt>
                <c:pt idx="1021">
                  <c:v>1704.7001499999999</c:v>
                </c:pt>
                <c:pt idx="1022">
                  <c:v>10577.087</c:v>
                </c:pt>
                <c:pt idx="1023">
                  <c:v>2396.0958999999998</c:v>
                </c:pt>
                <c:pt idx="1024">
                  <c:v>1728.8969999999999</c:v>
                </c:pt>
                <c:pt idx="1025">
                  <c:v>3176.2876999999999</c:v>
                </c:pt>
                <c:pt idx="1026">
                  <c:v>4134.0824499999999</c:v>
                </c:pt>
                <c:pt idx="1027">
                  <c:v>1702.4553000000001</c:v>
                </c:pt>
                <c:pt idx="1028">
                  <c:v>20167.336029999999</c:v>
                </c:pt>
                <c:pt idx="1029">
                  <c:v>11345.519</c:v>
                </c:pt>
                <c:pt idx="1030">
                  <c:v>14449.8544</c:v>
                </c:pt>
                <c:pt idx="1031">
                  <c:v>10197.772199999999</c:v>
                </c:pt>
                <c:pt idx="1032">
                  <c:v>4544.2348000000002</c:v>
                </c:pt>
                <c:pt idx="1033">
                  <c:v>10959.33</c:v>
                </c:pt>
                <c:pt idx="1034">
                  <c:v>14283.4594</c:v>
                </c:pt>
                <c:pt idx="1035">
                  <c:v>8534.6718000000001</c:v>
                </c:pt>
                <c:pt idx="1036">
                  <c:v>16115.3045</c:v>
                </c:pt>
                <c:pt idx="1037">
                  <c:v>1731.6769999999999</c:v>
                </c:pt>
                <c:pt idx="1038">
                  <c:v>2775.1921499999999</c:v>
                </c:pt>
                <c:pt idx="1039">
                  <c:v>32734.186300000001</c:v>
                </c:pt>
                <c:pt idx="1040">
                  <c:v>1694.7963999999999</c:v>
                </c:pt>
                <c:pt idx="1041">
                  <c:v>9644.2525000000005</c:v>
                </c:pt>
                <c:pt idx="1042">
                  <c:v>1727.7850000000001</c:v>
                </c:pt>
                <c:pt idx="1043">
                  <c:v>12829.455099999999</c:v>
                </c:pt>
                <c:pt idx="1044">
                  <c:v>15006.579449999999</c:v>
                </c:pt>
                <c:pt idx="1045">
                  <c:v>1621.3402000000001</c:v>
                </c:pt>
                <c:pt idx="1046">
                  <c:v>14455.644050000001</c:v>
                </c:pt>
                <c:pt idx="1047">
                  <c:v>2585.2689999999998</c:v>
                </c:pt>
                <c:pt idx="1048">
                  <c:v>2680.9493000000002</c:v>
                </c:pt>
                <c:pt idx="1049">
                  <c:v>6877.9800999999998</c:v>
                </c:pt>
                <c:pt idx="1050">
                  <c:v>9991.0376500000002</c:v>
                </c:pt>
                <c:pt idx="1051">
                  <c:v>5116.5003999999999</c:v>
                </c:pt>
                <c:pt idx="1052">
                  <c:v>6640.5448500000002</c:v>
                </c:pt>
                <c:pt idx="1053">
                  <c:v>3732.6251000000002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2FD-422C-B9C4-D8EE4FC633FB}"/>
            </c:ext>
          </c:extLst>
        </c:ser>
        <c:ser>
          <c:idx val="1"/>
          <c:order val="1"/>
          <c:tx>
            <c:v>Predicted charges</c:v>
          </c:tx>
          <c:spPr>
            <a:ln w="38100">
              <a:noFill/>
            </a:ln>
          </c:spPr>
          <c:xVal>
            <c:numRef>
              <c:f>Model!$C$2:$C$1055</c:f>
              <c:numCache>
                <c:formatCode>General</c:formatCode>
                <c:ptCount val="1054"/>
                <c:pt idx="0">
                  <c:v>961</c:v>
                </c:pt>
                <c:pt idx="1">
                  <c:v>529</c:v>
                </c:pt>
                <c:pt idx="2">
                  <c:v>3136</c:v>
                </c:pt>
                <c:pt idx="3">
                  <c:v>3136</c:v>
                </c:pt>
                <c:pt idx="4">
                  <c:v>3600</c:v>
                </c:pt>
                <c:pt idx="5">
                  <c:v>324</c:v>
                </c:pt>
                <c:pt idx="6">
                  <c:v>324</c:v>
                </c:pt>
                <c:pt idx="7">
                  <c:v>576</c:v>
                </c:pt>
                <c:pt idx="8">
                  <c:v>324</c:v>
                </c:pt>
                <c:pt idx="9">
                  <c:v>361</c:v>
                </c:pt>
                <c:pt idx="10">
                  <c:v>1600</c:v>
                </c:pt>
                <c:pt idx="11">
                  <c:v>441</c:v>
                </c:pt>
                <c:pt idx="12">
                  <c:v>2025</c:v>
                </c:pt>
                <c:pt idx="13">
                  <c:v>1681</c:v>
                </c:pt>
                <c:pt idx="14">
                  <c:v>324</c:v>
                </c:pt>
                <c:pt idx="15">
                  <c:v>841</c:v>
                </c:pt>
                <c:pt idx="16">
                  <c:v>1369</c:v>
                </c:pt>
                <c:pt idx="17">
                  <c:v>3364</c:v>
                </c:pt>
                <c:pt idx="18">
                  <c:v>2401</c:v>
                </c:pt>
                <c:pt idx="19">
                  <c:v>676</c:v>
                </c:pt>
                <c:pt idx="20">
                  <c:v>400</c:v>
                </c:pt>
                <c:pt idx="21">
                  <c:v>484</c:v>
                </c:pt>
                <c:pt idx="22">
                  <c:v>361</c:v>
                </c:pt>
                <c:pt idx="23">
                  <c:v>484</c:v>
                </c:pt>
                <c:pt idx="24">
                  <c:v>3969</c:v>
                </c:pt>
                <c:pt idx="25">
                  <c:v>2401</c:v>
                </c:pt>
                <c:pt idx="26">
                  <c:v>324</c:v>
                </c:pt>
                <c:pt idx="27">
                  <c:v>1296</c:v>
                </c:pt>
                <c:pt idx="28">
                  <c:v>1521</c:v>
                </c:pt>
                <c:pt idx="29">
                  <c:v>4096</c:v>
                </c:pt>
                <c:pt idx="30">
                  <c:v>3481</c:v>
                </c:pt>
                <c:pt idx="31">
                  <c:v>784</c:v>
                </c:pt>
                <c:pt idx="32">
                  <c:v>3364</c:v>
                </c:pt>
                <c:pt idx="33">
                  <c:v>324</c:v>
                </c:pt>
                <c:pt idx="34">
                  <c:v>3600</c:v>
                </c:pt>
                <c:pt idx="35">
                  <c:v>576</c:v>
                </c:pt>
                <c:pt idx="36">
                  <c:v>1444</c:v>
                </c:pt>
                <c:pt idx="37">
                  <c:v>3364</c:v>
                </c:pt>
                <c:pt idx="38">
                  <c:v>784</c:v>
                </c:pt>
                <c:pt idx="39">
                  <c:v>484</c:v>
                </c:pt>
                <c:pt idx="40">
                  <c:v>3364</c:v>
                </c:pt>
                <c:pt idx="41">
                  <c:v>2500</c:v>
                </c:pt>
                <c:pt idx="42">
                  <c:v>2401</c:v>
                </c:pt>
                <c:pt idx="43">
                  <c:v>2704</c:v>
                </c:pt>
                <c:pt idx="44">
                  <c:v>2916</c:v>
                </c:pt>
                <c:pt idx="45">
                  <c:v>3249</c:v>
                </c:pt>
                <c:pt idx="46">
                  <c:v>841</c:v>
                </c:pt>
                <c:pt idx="47">
                  <c:v>3136</c:v>
                </c:pt>
                <c:pt idx="48">
                  <c:v>4096</c:v>
                </c:pt>
                <c:pt idx="49">
                  <c:v>3600</c:v>
                </c:pt>
                <c:pt idx="50">
                  <c:v>576</c:v>
                </c:pt>
                <c:pt idx="51">
                  <c:v>3600</c:v>
                </c:pt>
                <c:pt idx="52">
                  <c:v>3969</c:v>
                </c:pt>
                <c:pt idx="53">
                  <c:v>900</c:v>
                </c:pt>
                <c:pt idx="54">
                  <c:v>1089</c:v>
                </c:pt>
                <c:pt idx="55">
                  <c:v>324</c:v>
                </c:pt>
                <c:pt idx="56">
                  <c:v>2116</c:v>
                </c:pt>
                <c:pt idx="57">
                  <c:v>529</c:v>
                </c:pt>
                <c:pt idx="58">
                  <c:v>400</c:v>
                </c:pt>
                <c:pt idx="59">
                  <c:v>3025</c:v>
                </c:pt>
                <c:pt idx="60">
                  <c:v>3364</c:v>
                </c:pt>
                <c:pt idx="61">
                  <c:v>441</c:v>
                </c:pt>
                <c:pt idx="62">
                  <c:v>2704</c:v>
                </c:pt>
                <c:pt idx="63">
                  <c:v>625</c:v>
                </c:pt>
                <c:pt idx="64">
                  <c:v>324</c:v>
                </c:pt>
                <c:pt idx="65">
                  <c:v>361</c:v>
                </c:pt>
                <c:pt idx="66">
                  <c:v>1764</c:v>
                </c:pt>
                <c:pt idx="67">
                  <c:v>3600</c:v>
                </c:pt>
                <c:pt idx="68">
                  <c:v>484</c:v>
                </c:pt>
                <c:pt idx="69">
                  <c:v>676</c:v>
                </c:pt>
                <c:pt idx="70">
                  <c:v>2025</c:v>
                </c:pt>
                <c:pt idx="71">
                  <c:v>1600</c:v>
                </c:pt>
                <c:pt idx="72">
                  <c:v>3481</c:v>
                </c:pt>
                <c:pt idx="73">
                  <c:v>3136</c:v>
                </c:pt>
                <c:pt idx="74">
                  <c:v>3136</c:v>
                </c:pt>
                <c:pt idx="75">
                  <c:v>729</c:v>
                </c:pt>
                <c:pt idx="76">
                  <c:v>324</c:v>
                </c:pt>
                <c:pt idx="77">
                  <c:v>361</c:v>
                </c:pt>
                <c:pt idx="78">
                  <c:v>2209</c:v>
                </c:pt>
                <c:pt idx="79">
                  <c:v>441</c:v>
                </c:pt>
                <c:pt idx="80">
                  <c:v>324</c:v>
                </c:pt>
                <c:pt idx="81">
                  <c:v>961</c:v>
                </c:pt>
                <c:pt idx="82">
                  <c:v>361</c:v>
                </c:pt>
                <c:pt idx="83">
                  <c:v>3721</c:v>
                </c:pt>
                <c:pt idx="84">
                  <c:v>324</c:v>
                </c:pt>
                <c:pt idx="85">
                  <c:v>3721</c:v>
                </c:pt>
                <c:pt idx="86">
                  <c:v>400</c:v>
                </c:pt>
                <c:pt idx="87">
                  <c:v>1849</c:v>
                </c:pt>
                <c:pt idx="88">
                  <c:v>576</c:v>
                </c:pt>
                <c:pt idx="89">
                  <c:v>3249</c:v>
                </c:pt>
                <c:pt idx="90">
                  <c:v>729</c:v>
                </c:pt>
                <c:pt idx="91">
                  <c:v>361</c:v>
                </c:pt>
                <c:pt idx="92">
                  <c:v>2500</c:v>
                </c:pt>
                <c:pt idx="93">
                  <c:v>1024</c:v>
                </c:pt>
                <c:pt idx="94">
                  <c:v>1444</c:v>
                </c:pt>
                <c:pt idx="95">
                  <c:v>324</c:v>
                </c:pt>
                <c:pt idx="96">
                  <c:v>3844</c:v>
                </c:pt>
                <c:pt idx="97">
                  <c:v>4096</c:v>
                </c:pt>
                <c:pt idx="98">
                  <c:v>3969</c:v>
                </c:pt>
                <c:pt idx="99">
                  <c:v>784</c:v>
                </c:pt>
                <c:pt idx="100">
                  <c:v>1024</c:v>
                </c:pt>
                <c:pt idx="101">
                  <c:v>625</c:v>
                </c:pt>
                <c:pt idx="102">
                  <c:v>1156</c:v>
                </c:pt>
                <c:pt idx="103">
                  <c:v>2916</c:v>
                </c:pt>
                <c:pt idx="104">
                  <c:v>729</c:v>
                </c:pt>
                <c:pt idx="105">
                  <c:v>961</c:v>
                </c:pt>
                <c:pt idx="106">
                  <c:v>484</c:v>
                </c:pt>
                <c:pt idx="107">
                  <c:v>3721</c:v>
                </c:pt>
                <c:pt idx="108">
                  <c:v>3364</c:v>
                </c:pt>
                <c:pt idx="109">
                  <c:v>1681</c:v>
                </c:pt>
                <c:pt idx="110">
                  <c:v>324</c:v>
                </c:pt>
                <c:pt idx="111">
                  <c:v>3136</c:v>
                </c:pt>
                <c:pt idx="112">
                  <c:v>2601</c:v>
                </c:pt>
                <c:pt idx="113">
                  <c:v>729</c:v>
                </c:pt>
                <c:pt idx="114">
                  <c:v>324</c:v>
                </c:pt>
                <c:pt idx="115">
                  <c:v>3025</c:v>
                </c:pt>
                <c:pt idx="116">
                  <c:v>576</c:v>
                </c:pt>
                <c:pt idx="117">
                  <c:v>841</c:v>
                </c:pt>
                <c:pt idx="118">
                  <c:v>4096</c:v>
                </c:pt>
                <c:pt idx="119">
                  <c:v>3721</c:v>
                </c:pt>
                <c:pt idx="120">
                  <c:v>324</c:v>
                </c:pt>
                <c:pt idx="121">
                  <c:v>3364</c:v>
                </c:pt>
                <c:pt idx="122">
                  <c:v>2304</c:v>
                </c:pt>
                <c:pt idx="123">
                  <c:v>324</c:v>
                </c:pt>
                <c:pt idx="124">
                  <c:v>841</c:v>
                </c:pt>
                <c:pt idx="125">
                  <c:v>1296</c:v>
                </c:pt>
                <c:pt idx="126">
                  <c:v>1681</c:v>
                </c:pt>
                <c:pt idx="127">
                  <c:v>1600</c:v>
                </c:pt>
                <c:pt idx="128">
                  <c:v>441</c:v>
                </c:pt>
                <c:pt idx="129">
                  <c:v>2500</c:v>
                </c:pt>
                <c:pt idx="130">
                  <c:v>1296</c:v>
                </c:pt>
                <c:pt idx="131">
                  <c:v>3600</c:v>
                </c:pt>
                <c:pt idx="132">
                  <c:v>2601</c:v>
                </c:pt>
                <c:pt idx="133">
                  <c:v>3844</c:v>
                </c:pt>
                <c:pt idx="134">
                  <c:v>361</c:v>
                </c:pt>
                <c:pt idx="135">
                  <c:v>324</c:v>
                </c:pt>
                <c:pt idx="136">
                  <c:v>961</c:v>
                </c:pt>
                <c:pt idx="137">
                  <c:v>4096</c:v>
                </c:pt>
                <c:pt idx="138">
                  <c:v>1936</c:v>
                </c:pt>
                <c:pt idx="139">
                  <c:v>324</c:v>
                </c:pt>
                <c:pt idx="140">
                  <c:v>3600</c:v>
                </c:pt>
                <c:pt idx="141">
                  <c:v>1521</c:v>
                </c:pt>
                <c:pt idx="142">
                  <c:v>3364</c:v>
                </c:pt>
                <c:pt idx="143">
                  <c:v>4096</c:v>
                </c:pt>
                <c:pt idx="144">
                  <c:v>529</c:v>
                </c:pt>
                <c:pt idx="145">
                  <c:v>400</c:v>
                </c:pt>
                <c:pt idx="146">
                  <c:v>324</c:v>
                </c:pt>
                <c:pt idx="147">
                  <c:v>3969</c:v>
                </c:pt>
                <c:pt idx="148">
                  <c:v>1296</c:v>
                </c:pt>
                <c:pt idx="149">
                  <c:v>441</c:v>
                </c:pt>
                <c:pt idx="150">
                  <c:v>400</c:v>
                </c:pt>
                <c:pt idx="151">
                  <c:v>3249</c:v>
                </c:pt>
                <c:pt idx="152">
                  <c:v>2601</c:v>
                </c:pt>
                <c:pt idx="153">
                  <c:v>324</c:v>
                </c:pt>
                <c:pt idx="154">
                  <c:v>2500</c:v>
                </c:pt>
                <c:pt idx="155">
                  <c:v>484</c:v>
                </c:pt>
                <c:pt idx="156">
                  <c:v>3844</c:v>
                </c:pt>
                <c:pt idx="157">
                  <c:v>3721</c:v>
                </c:pt>
                <c:pt idx="158">
                  <c:v>324</c:v>
                </c:pt>
                <c:pt idx="159">
                  <c:v>2401</c:v>
                </c:pt>
                <c:pt idx="160">
                  <c:v>3600</c:v>
                </c:pt>
                <c:pt idx="161">
                  <c:v>576</c:v>
                </c:pt>
                <c:pt idx="162">
                  <c:v>3721</c:v>
                </c:pt>
                <c:pt idx="163">
                  <c:v>3844</c:v>
                </c:pt>
                <c:pt idx="164">
                  <c:v>3844</c:v>
                </c:pt>
                <c:pt idx="165">
                  <c:v>3844</c:v>
                </c:pt>
                <c:pt idx="166">
                  <c:v>2025</c:v>
                </c:pt>
                <c:pt idx="167">
                  <c:v>3481</c:v>
                </c:pt>
                <c:pt idx="168">
                  <c:v>2809</c:v>
                </c:pt>
                <c:pt idx="169">
                  <c:v>324</c:v>
                </c:pt>
                <c:pt idx="170">
                  <c:v>3844</c:v>
                </c:pt>
                <c:pt idx="171">
                  <c:v>841</c:v>
                </c:pt>
                <c:pt idx="172">
                  <c:v>361</c:v>
                </c:pt>
                <c:pt idx="173">
                  <c:v>676</c:v>
                </c:pt>
                <c:pt idx="174">
                  <c:v>1296</c:v>
                </c:pt>
                <c:pt idx="175">
                  <c:v>1156</c:v>
                </c:pt>
                <c:pt idx="176">
                  <c:v>3969</c:v>
                </c:pt>
                <c:pt idx="177">
                  <c:v>576</c:v>
                </c:pt>
                <c:pt idx="178">
                  <c:v>2304</c:v>
                </c:pt>
                <c:pt idx="179">
                  <c:v>1444</c:v>
                </c:pt>
                <c:pt idx="180">
                  <c:v>2601</c:v>
                </c:pt>
                <c:pt idx="181">
                  <c:v>441</c:v>
                </c:pt>
                <c:pt idx="182">
                  <c:v>2916</c:v>
                </c:pt>
                <c:pt idx="183">
                  <c:v>900</c:v>
                </c:pt>
                <c:pt idx="184">
                  <c:v>484</c:v>
                </c:pt>
                <c:pt idx="185">
                  <c:v>784</c:v>
                </c:pt>
                <c:pt idx="186">
                  <c:v>1849</c:v>
                </c:pt>
                <c:pt idx="187">
                  <c:v>4096</c:v>
                </c:pt>
                <c:pt idx="188">
                  <c:v>2304</c:v>
                </c:pt>
                <c:pt idx="189">
                  <c:v>2025</c:v>
                </c:pt>
                <c:pt idx="190">
                  <c:v>576</c:v>
                </c:pt>
                <c:pt idx="191">
                  <c:v>576</c:v>
                </c:pt>
                <c:pt idx="192">
                  <c:v>1521</c:v>
                </c:pt>
                <c:pt idx="193">
                  <c:v>3969</c:v>
                </c:pt>
                <c:pt idx="194">
                  <c:v>441</c:v>
                </c:pt>
                <c:pt idx="195">
                  <c:v>3025</c:v>
                </c:pt>
                <c:pt idx="196">
                  <c:v>3025</c:v>
                </c:pt>
                <c:pt idx="197">
                  <c:v>484</c:v>
                </c:pt>
                <c:pt idx="198">
                  <c:v>2704</c:v>
                </c:pt>
                <c:pt idx="199">
                  <c:v>3364</c:v>
                </c:pt>
                <c:pt idx="200">
                  <c:v>1369</c:v>
                </c:pt>
                <c:pt idx="201">
                  <c:v>2916</c:v>
                </c:pt>
                <c:pt idx="202">
                  <c:v>3025</c:v>
                </c:pt>
                <c:pt idx="203">
                  <c:v>3249</c:v>
                </c:pt>
                <c:pt idx="204">
                  <c:v>1764</c:v>
                </c:pt>
                <c:pt idx="205">
                  <c:v>324</c:v>
                </c:pt>
                <c:pt idx="206">
                  <c:v>400</c:v>
                </c:pt>
                <c:pt idx="207">
                  <c:v>1024</c:v>
                </c:pt>
                <c:pt idx="208">
                  <c:v>324</c:v>
                </c:pt>
                <c:pt idx="209">
                  <c:v>3249</c:v>
                </c:pt>
                <c:pt idx="210">
                  <c:v>3136</c:v>
                </c:pt>
                <c:pt idx="211">
                  <c:v>484</c:v>
                </c:pt>
                <c:pt idx="212">
                  <c:v>529</c:v>
                </c:pt>
                <c:pt idx="213">
                  <c:v>625</c:v>
                </c:pt>
                <c:pt idx="214">
                  <c:v>529</c:v>
                </c:pt>
                <c:pt idx="215">
                  <c:v>1681</c:v>
                </c:pt>
                <c:pt idx="216">
                  <c:v>324</c:v>
                </c:pt>
                <c:pt idx="217">
                  <c:v>1600</c:v>
                </c:pt>
                <c:pt idx="218">
                  <c:v>2500</c:v>
                </c:pt>
                <c:pt idx="219">
                  <c:v>3136</c:v>
                </c:pt>
                <c:pt idx="220">
                  <c:v>3364</c:v>
                </c:pt>
                <c:pt idx="221">
                  <c:v>784</c:v>
                </c:pt>
                <c:pt idx="222">
                  <c:v>324</c:v>
                </c:pt>
                <c:pt idx="223">
                  <c:v>1156</c:v>
                </c:pt>
                <c:pt idx="224">
                  <c:v>400</c:v>
                </c:pt>
                <c:pt idx="225">
                  <c:v>484</c:v>
                </c:pt>
                <c:pt idx="226">
                  <c:v>2304</c:v>
                </c:pt>
                <c:pt idx="227">
                  <c:v>3364</c:v>
                </c:pt>
                <c:pt idx="228">
                  <c:v>324</c:v>
                </c:pt>
                <c:pt idx="229">
                  <c:v>576</c:v>
                </c:pt>
                <c:pt idx="230">
                  <c:v>324</c:v>
                </c:pt>
                <c:pt idx="231">
                  <c:v>3844</c:v>
                </c:pt>
                <c:pt idx="232">
                  <c:v>529</c:v>
                </c:pt>
                <c:pt idx="233">
                  <c:v>324</c:v>
                </c:pt>
                <c:pt idx="234">
                  <c:v>1024</c:v>
                </c:pt>
                <c:pt idx="235">
                  <c:v>3600</c:v>
                </c:pt>
                <c:pt idx="236">
                  <c:v>3969</c:v>
                </c:pt>
                <c:pt idx="237">
                  <c:v>784</c:v>
                </c:pt>
                <c:pt idx="238">
                  <c:v>3249</c:v>
                </c:pt>
                <c:pt idx="239">
                  <c:v>2116</c:v>
                </c:pt>
                <c:pt idx="240">
                  <c:v>3025</c:v>
                </c:pt>
                <c:pt idx="241">
                  <c:v>400</c:v>
                </c:pt>
                <c:pt idx="242">
                  <c:v>361</c:v>
                </c:pt>
                <c:pt idx="243">
                  <c:v>484</c:v>
                </c:pt>
                <c:pt idx="244">
                  <c:v>576</c:v>
                </c:pt>
                <c:pt idx="245">
                  <c:v>3364</c:v>
                </c:pt>
                <c:pt idx="246">
                  <c:v>1936</c:v>
                </c:pt>
                <c:pt idx="247">
                  <c:v>361</c:v>
                </c:pt>
                <c:pt idx="248">
                  <c:v>361</c:v>
                </c:pt>
                <c:pt idx="249">
                  <c:v>2916</c:v>
                </c:pt>
                <c:pt idx="250">
                  <c:v>625</c:v>
                </c:pt>
                <c:pt idx="251">
                  <c:v>3969</c:v>
                </c:pt>
                <c:pt idx="252">
                  <c:v>1936</c:v>
                </c:pt>
                <c:pt idx="253">
                  <c:v>3721</c:v>
                </c:pt>
                <c:pt idx="254">
                  <c:v>361</c:v>
                </c:pt>
                <c:pt idx="255">
                  <c:v>361</c:v>
                </c:pt>
                <c:pt idx="256">
                  <c:v>4096</c:v>
                </c:pt>
                <c:pt idx="257">
                  <c:v>361</c:v>
                </c:pt>
                <c:pt idx="258">
                  <c:v>3136</c:v>
                </c:pt>
                <c:pt idx="259">
                  <c:v>400</c:v>
                </c:pt>
                <c:pt idx="260">
                  <c:v>361</c:v>
                </c:pt>
                <c:pt idx="261">
                  <c:v>625</c:v>
                </c:pt>
                <c:pt idx="262">
                  <c:v>2916</c:v>
                </c:pt>
                <c:pt idx="263">
                  <c:v>361</c:v>
                </c:pt>
                <c:pt idx="264">
                  <c:v>361</c:v>
                </c:pt>
                <c:pt idx="265">
                  <c:v>361</c:v>
                </c:pt>
                <c:pt idx="266">
                  <c:v>2601</c:v>
                </c:pt>
                <c:pt idx="267">
                  <c:v>3481</c:v>
                </c:pt>
                <c:pt idx="268">
                  <c:v>841</c:v>
                </c:pt>
                <c:pt idx="269">
                  <c:v>676</c:v>
                </c:pt>
                <c:pt idx="270">
                  <c:v>784</c:v>
                </c:pt>
                <c:pt idx="271">
                  <c:v>441</c:v>
                </c:pt>
                <c:pt idx="272">
                  <c:v>4096</c:v>
                </c:pt>
                <c:pt idx="273">
                  <c:v>2809</c:v>
                </c:pt>
                <c:pt idx="274">
                  <c:v>441</c:v>
                </c:pt>
                <c:pt idx="275">
                  <c:v>2025</c:v>
                </c:pt>
                <c:pt idx="276">
                  <c:v>1296</c:v>
                </c:pt>
                <c:pt idx="277">
                  <c:v>3364</c:v>
                </c:pt>
                <c:pt idx="278">
                  <c:v>3481</c:v>
                </c:pt>
                <c:pt idx="279">
                  <c:v>3025</c:v>
                </c:pt>
                <c:pt idx="280">
                  <c:v>529</c:v>
                </c:pt>
                <c:pt idx="281">
                  <c:v>1296</c:v>
                </c:pt>
                <c:pt idx="282">
                  <c:v>1156</c:v>
                </c:pt>
                <c:pt idx="283">
                  <c:v>1764</c:v>
                </c:pt>
                <c:pt idx="284">
                  <c:v>1296</c:v>
                </c:pt>
                <c:pt idx="285">
                  <c:v>3481</c:v>
                </c:pt>
                <c:pt idx="286">
                  <c:v>3721</c:v>
                </c:pt>
                <c:pt idx="287">
                  <c:v>3025</c:v>
                </c:pt>
                <c:pt idx="288">
                  <c:v>441</c:v>
                </c:pt>
                <c:pt idx="289">
                  <c:v>3249</c:v>
                </c:pt>
                <c:pt idx="290">
                  <c:v>2401</c:v>
                </c:pt>
                <c:pt idx="291">
                  <c:v>3969</c:v>
                </c:pt>
                <c:pt idx="292">
                  <c:v>784</c:v>
                </c:pt>
                <c:pt idx="293">
                  <c:v>400</c:v>
                </c:pt>
                <c:pt idx="294">
                  <c:v>3364</c:v>
                </c:pt>
                <c:pt idx="295">
                  <c:v>576</c:v>
                </c:pt>
                <c:pt idx="296">
                  <c:v>2304</c:v>
                </c:pt>
                <c:pt idx="297">
                  <c:v>484</c:v>
                </c:pt>
                <c:pt idx="298">
                  <c:v>676</c:v>
                </c:pt>
                <c:pt idx="299">
                  <c:v>3364</c:v>
                </c:pt>
                <c:pt idx="300">
                  <c:v>625</c:v>
                </c:pt>
                <c:pt idx="301">
                  <c:v>1024</c:v>
                </c:pt>
                <c:pt idx="302">
                  <c:v>1764</c:v>
                </c:pt>
                <c:pt idx="303">
                  <c:v>3136</c:v>
                </c:pt>
                <c:pt idx="304">
                  <c:v>529</c:v>
                </c:pt>
                <c:pt idx="305">
                  <c:v>361</c:v>
                </c:pt>
                <c:pt idx="306">
                  <c:v>1936</c:v>
                </c:pt>
                <c:pt idx="307">
                  <c:v>361</c:v>
                </c:pt>
                <c:pt idx="308">
                  <c:v>729</c:v>
                </c:pt>
                <c:pt idx="309">
                  <c:v>4096</c:v>
                </c:pt>
                <c:pt idx="310">
                  <c:v>1849</c:v>
                </c:pt>
                <c:pt idx="311">
                  <c:v>361</c:v>
                </c:pt>
                <c:pt idx="312">
                  <c:v>361</c:v>
                </c:pt>
                <c:pt idx="313">
                  <c:v>361</c:v>
                </c:pt>
                <c:pt idx="314">
                  <c:v>900</c:v>
                </c:pt>
                <c:pt idx="315">
                  <c:v>484</c:v>
                </c:pt>
                <c:pt idx="316">
                  <c:v>3600</c:v>
                </c:pt>
                <c:pt idx="317">
                  <c:v>1296</c:v>
                </c:pt>
                <c:pt idx="318">
                  <c:v>3969</c:v>
                </c:pt>
                <c:pt idx="319">
                  <c:v>361</c:v>
                </c:pt>
                <c:pt idx="320">
                  <c:v>324</c:v>
                </c:pt>
                <c:pt idx="321">
                  <c:v>900</c:v>
                </c:pt>
                <c:pt idx="322">
                  <c:v>324</c:v>
                </c:pt>
                <c:pt idx="323">
                  <c:v>3969</c:v>
                </c:pt>
                <c:pt idx="324">
                  <c:v>729</c:v>
                </c:pt>
                <c:pt idx="325">
                  <c:v>361</c:v>
                </c:pt>
                <c:pt idx="326">
                  <c:v>3969</c:v>
                </c:pt>
                <c:pt idx="327">
                  <c:v>2500</c:v>
                </c:pt>
                <c:pt idx="328">
                  <c:v>361</c:v>
                </c:pt>
                <c:pt idx="329">
                  <c:v>729</c:v>
                </c:pt>
                <c:pt idx="330">
                  <c:v>1156</c:v>
                </c:pt>
                <c:pt idx="331">
                  <c:v>576</c:v>
                </c:pt>
                <c:pt idx="332">
                  <c:v>3025</c:v>
                </c:pt>
                <c:pt idx="333">
                  <c:v>4096</c:v>
                </c:pt>
                <c:pt idx="334">
                  <c:v>3721</c:v>
                </c:pt>
                <c:pt idx="335">
                  <c:v>1089</c:v>
                </c:pt>
                <c:pt idx="336">
                  <c:v>1764</c:v>
                </c:pt>
                <c:pt idx="337">
                  <c:v>576</c:v>
                </c:pt>
                <c:pt idx="338">
                  <c:v>1936</c:v>
                </c:pt>
                <c:pt idx="339">
                  <c:v>841</c:v>
                </c:pt>
                <c:pt idx="340">
                  <c:v>361</c:v>
                </c:pt>
                <c:pt idx="341">
                  <c:v>2916</c:v>
                </c:pt>
                <c:pt idx="342">
                  <c:v>1849</c:v>
                </c:pt>
                <c:pt idx="343">
                  <c:v>361</c:v>
                </c:pt>
                <c:pt idx="344">
                  <c:v>324</c:v>
                </c:pt>
                <c:pt idx="345">
                  <c:v>1521</c:v>
                </c:pt>
                <c:pt idx="346">
                  <c:v>2601</c:v>
                </c:pt>
                <c:pt idx="347">
                  <c:v>1369</c:v>
                </c:pt>
                <c:pt idx="348">
                  <c:v>729</c:v>
                </c:pt>
                <c:pt idx="349">
                  <c:v>2209</c:v>
                </c:pt>
                <c:pt idx="350">
                  <c:v>324</c:v>
                </c:pt>
                <c:pt idx="351">
                  <c:v>3249</c:v>
                </c:pt>
                <c:pt idx="352">
                  <c:v>2304</c:v>
                </c:pt>
                <c:pt idx="353">
                  <c:v>3249</c:v>
                </c:pt>
                <c:pt idx="354">
                  <c:v>3600</c:v>
                </c:pt>
                <c:pt idx="355">
                  <c:v>324</c:v>
                </c:pt>
                <c:pt idx="356">
                  <c:v>3025</c:v>
                </c:pt>
                <c:pt idx="357">
                  <c:v>400</c:v>
                </c:pt>
                <c:pt idx="358">
                  <c:v>2401</c:v>
                </c:pt>
                <c:pt idx="359">
                  <c:v>2209</c:v>
                </c:pt>
                <c:pt idx="360">
                  <c:v>529</c:v>
                </c:pt>
                <c:pt idx="361">
                  <c:v>3600</c:v>
                </c:pt>
                <c:pt idx="362">
                  <c:v>361</c:v>
                </c:pt>
                <c:pt idx="363">
                  <c:v>961</c:v>
                </c:pt>
                <c:pt idx="364">
                  <c:v>400</c:v>
                </c:pt>
                <c:pt idx="365">
                  <c:v>576</c:v>
                </c:pt>
                <c:pt idx="366">
                  <c:v>361</c:v>
                </c:pt>
                <c:pt idx="367">
                  <c:v>1849</c:v>
                </c:pt>
                <c:pt idx="368">
                  <c:v>625</c:v>
                </c:pt>
                <c:pt idx="369">
                  <c:v>3844</c:v>
                </c:pt>
                <c:pt idx="370">
                  <c:v>1156</c:v>
                </c:pt>
                <c:pt idx="371">
                  <c:v>484</c:v>
                </c:pt>
                <c:pt idx="372">
                  <c:v>400</c:v>
                </c:pt>
                <c:pt idx="373">
                  <c:v>841</c:v>
                </c:pt>
                <c:pt idx="374">
                  <c:v>1936</c:v>
                </c:pt>
                <c:pt idx="375">
                  <c:v>400</c:v>
                </c:pt>
                <c:pt idx="376">
                  <c:v>1600</c:v>
                </c:pt>
                <c:pt idx="377">
                  <c:v>3481</c:v>
                </c:pt>
                <c:pt idx="378">
                  <c:v>4096</c:v>
                </c:pt>
                <c:pt idx="379">
                  <c:v>3721</c:v>
                </c:pt>
                <c:pt idx="380">
                  <c:v>1600</c:v>
                </c:pt>
                <c:pt idx="381">
                  <c:v>3136</c:v>
                </c:pt>
                <c:pt idx="382">
                  <c:v>900</c:v>
                </c:pt>
                <c:pt idx="383">
                  <c:v>3721</c:v>
                </c:pt>
                <c:pt idx="384">
                  <c:v>1521</c:v>
                </c:pt>
                <c:pt idx="385">
                  <c:v>1764</c:v>
                </c:pt>
                <c:pt idx="386">
                  <c:v>3249</c:v>
                </c:pt>
                <c:pt idx="387">
                  <c:v>1156</c:v>
                </c:pt>
                <c:pt idx="388">
                  <c:v>2209</c:v>
                </c:pt>
                <c:pt idx="389">
                  <c:v>729</c:v>
                </c:pt>
                <c:pt idx="390">
                  <c:v>1681</c:v>
                </c:pt>
                <c:pt idx="391">
                  <c:v>2500</c:v>
                </c:pt>
                <c:pt idx="392">
                  <c:v>2209</c:v>
                </c:pt>
                <c:pt idx="393">
                  <c:v>1296</c:v>
                </c:pt>
                <c:pt idx="394">
                  <c:v>1024</c:v>
                </c:pt>
                <c:pt idx="395">
                  <c:v>1369</c:v>
                </c:pt>
                <c:pt idx="396">
                  <c:v>1156</c:v>
                </c:pt>
                <c:pt idx="397">
                  <c:v>2916</c:v>
                </c:pt>
                <c:pt idx="398">
                  <c:v>2209</c:v>
                </c:pt>
                <c:pt idx="399">
                  <c:v>361</c:v>
                </c:pt>
                <c:pt idx="400">
                  <c:v>2025</c:v>
                </c:pt>
                <c:pt idx="401">
                  <c:v>3481</c:v>
                </c:pt>
                <c:pt idx="402">
                  <c:v>1369</c:v>
                </c:pt>
                <c:pt idx="403">
                  <c:v>1089</c:v>
                </c:pt>
                <c:pt idx="404">
                  <c:v>529</c:v>
                </c:pt>
                <c:pt idx="405">
                  <c:v>324</c:v>
                </c:pt>
                <c:pt idx="406">
                  <c:v>529</c:v>
                </c:pt>
                <c:pt idx="407">
                  <c:v>1369</c:v>
                </c:pt>
                <c:pt idx="408">
                  <c:v>2116</c:v>
                </c:pt>
                <c:pt idx="409">
                  <c:v>1024</c:v>
                </c:pt>
                <c:pt idx="410">
                  <c:v>1521</c:v>
                </c:pt>
                <c:pt idx="411">
                  <c:v>3721</c:v>
                </c:pt>
                <c:pt idx="412">
                  <c:v>2916</c:v>
                </c:pt>
                <c:pt idx="413">
                  <c:v>2809</c:v>
                </c:pt>
                <c:pt idx="414">
                  <c:v>3136</c:v>
                </c:pt>
                <c:pt idx="415">
                  <c:v>1764</c:v>
                </c:pt>
                <c:pt idx="416">
                  <c:v>2304</c:v>
                </c:pt>
                <c:pt idx="417">
                  <c:v>1156</c:v>
                </c:pt>
                <c:pt idx="418">
                  <c:v>3844</c:v>
                </c:pt>
                <c:pt idx="419">
                  <c:v>961</c:v>
                </c:pt>
                <c:pt idx="420">
                  <c:v>961</c:v>
                </c:pt>
                <c:pt idx="421">
                  <c:v>2809</c:v>
                </c:pt>
                <c:pt idx="422">
                  <c:v>484</c:v>
                </c:pt>
                <c:pt idx="423">
                  <c:v>1444</c:v>
                </c:pt>
                <c:pt idx="424">
                  <c:v>1521</c:v>
                </c:pt>
                <c:pt idx="425">
                  <c:v>400</c:v>
                </c:pt>
                <c:pt idx="426">
                  <c:v>1156</c:v>
                </c:pt>
                <c:pt idx="427">
                  <c:v>2209</c:v>
                </c:pt>
                <c:pt idx="428">
                  <c:v>1681</c:v>
                </c:pt>
                <c:pt idx="429">
                  <c:v>2401</c:v>
                </c:pt>
                <c:pt idx="430">
                  <c:v>2500</c:v>
                </c:pt>
                <c:pt idx="431">
                  <c:v>1296</c:v>
                </c:pt>
                <c:pt idx="432">
                  <c:v>3249</c:v>
                </c:pt>
                <c:pt idx="433">
                  <c:v>361</c:v>
                </c:pt>
                <c:pt idx="434">
                  <c:v>484</c:v>
                </c:pt>
                <c:pt idx="435">
                  <c:v>900</c:v>
                </c:pt>
                <c:pt idx="436">
                  <c:v>576</c:v>
                </c:pt>
                <c:pt idx="437">
                  <c:v>2304</c:v>
                </c:pt>
                <c:pt idx="438">
                  <c:v>361</c:v>
                </c:pt>
                <c:pt idx="439">
                  <c:v>1936</c:v>
                </c:pt>
                <c:pt idx="440">
                  <c:v>2025</c:v>
                </c:pt>
                <c:pt idx="441">
                  <c:v>1936</c:v>
                </c:pt>
                <c:pt idx="442">
                  <c:v>1024</c:v>
                </c:pt>
                <c:pt idx="443">
                  <c:v>1225</c:v>
                </c:pt>
                <c:pt idx="444">
                  <c:v>1849</c:v>
                </c:pt>
                <c:pt idx="445">
                  <c:v>1681</c:v>
                </c:pt>
                <c:pt idx="446">
                  <c:v>1369</c:v>
                </c:pt>
                <c:pt idx="447">
                  <c:v>1600</c:v>
                </c:pt>
                <c:pt idx="448">
                  <c:v>1296</c:v>
                </c:pt>
                <c:pt idx="449">
                  <c:v>729</c:v>
                </c:pt>
                <c:pt idx="450">
                  <c:v>2916</c:v>
                </c:pt>
                <c:pt idx="451">
                  <c:v>676</c:v>
                </c:pt>
                <c:pt idx="452">
                  <c:v>361</c:v>
                </c:pt>
                <c:pt idx="453">
                  <c:v>1764</c:v>
                </c:pt>
                <c:pt idx="454">
                  <c:v>961</c:v>
                </c:pt>
                <c:pt idx="455">
                  <c:v>2704</c:v>
                </c:pt>
                <c:pt idx="456">
                  <c:v>900</c:v>
                </c:pt>
                <c:pt idx="457">
                  <c:v>1444</c:v>
                </c:pt>
                <c:pt idx="458">
                  <c:v>961</c:v>
                </c:pt>
                <c:pt idx="459">
                  <c:v>1156</c:v>
                </c:pt>
                <c:pt idx="460">
                  <c:v>361</c:v>
                </c:pt>
                <c:pt idx="461">
                  <c:v>1600</c:v>
                </c:pt>
                <c:pt idx="462">
                  <c:v>2916</c:v>
                </c:pt>
                <c:pt idx="463">
                  <c:v>1225</c:v>
                </c:pt>
                <c:pt idx="464">
                  <c:v>2916</c:v>
                </c:pt>
                <c:pt idx="465">
                  <c:v>1681</c:v>
                </c:pt>
                <c:pt idx="466">
                  <c:v>784</c:v>
                </c:pt>
                <c:pt idx="467">
                  <c:v>1600</c:v>
                </c:pt>
                <c:pt idx="468">
                  <c:v>1156</c:v>
                </c:pt>
                <c:pt idx="469">
                  <c:v>3481</c:v>
                </c:pt>
                <c:pt idx="470">
                  <c:v>3025</c:v>
                </c:pt>
                <c:pt idx="471">
                  <c:v>2025</c:v>
                </c:pt>
                <c:pt idx="472">
                  <c:v>2401</c:v>
                </c:pt>
                <c:pt idx="473">
                  <c:v>2500</c:v>
                </c:pt>
                <c:pt idx="474">
                  <c:v>900</c:v>
                </c:pt>
                <c:pt idx="475">
                  <c:v>3025</c:v>
                </c:pt>
                <c:pt idx="476">
                  <c:v>841</c:v>
                </c:pt>
                <c:pt idx="477">
                  <c:v>1024</c:v>
                </c:pt>
                <c:pt idx="478">
                  <c:v>1600</c:v>
                </c:pt>
                <c:pt idx="479">
                  <c:v>2116</c:v>
                </c:pt>
                <c:pt idx="480">
                  <c:v>1225</c:v>
                </c:pt>
                <c:pt idx="481">
                  <c:v>441</c:v>
                </c:pt>
                <c:pt idx="482">
                  <c:v>1764</c:v>
                </c:pt>
                <c:pt idx="483">
                  <c:v>1444</c:v>
                </c:pt>
                <c:pt idx="484">
                  <c:v>3600</c:v>
                </c:pt>
                <c:pt idx="485">
                  <c:v>3136</c:v>
                </c:pt>
                <c:pt idx="486">
                  <c:v>2601</c:v>
                </c:pt>
                <c:pt idx="487">
                  <c:v>1444</c:v>
                </c:pt>
                <c:pt idx="488">
                  <c:v>3844</c:v>
                </c:pt>
                <c:pt idx="489">
                  <c:v>2704</c:v>
                </c:pt>
                <c:pt idx="490">
                  <c:v>3481</c:v>
                </c:pt>
                <c:pt idx="491">
                  <c:v>1156</c:v>
                </c:pt>
                <c:pt idx="492">
                  <c:v>900</c:v>
                </c:pt>
                <c:pt idx="493">
                  <c:v>2601</c:v>
                </c:pt>
                <c:pt idx="494">
                  <c:v>2401</c:v>
                </c:pt>
                <c:pt idx="495">
                  <c:v>729</c:v>
                </c:pt>
                <c:pt idx="496">
                  <c:v>2304</c:v>
                </c:pt>
                <c:pt idx="497">
                  <c:v>2209</c:v>
                </c:pt>
                <c:pt idx="498">
                  <c:v>2209</c:v>
                </c:pt>
                <c:pt idx="499">
                  <c:v>1764</c:v>
                </c:pt>
                <c:pt idx="500">
                  <c:v>625</c:v>
                </c:pt>
                <c:pt idx="501">
                  <c:v>2025</c:v>
                </c:pt>
                <c:pt idx="502">
                  <c:v>2601</c:v>
                </c:pt>
                <c:pt idx="503">
                  <c:v>3249</c:v>
                </c:pt>
                <c:pt idx="504">
                  <c:v>1849</c:v>
                </c:pt>
                <c:pt idx="505">
                  <c:v>2401</c:v>
                </c:pt>
                <c:pt idx="506">
                  <c:v>1936</c:v>
                </c:pt>
                <c:pt idx="507">
                  <c:v>1444</c:v>
                </c:pt>
                <c:pt idx="508">
                  <c:v>3136</c:v>
                </c:pt>
                <c:pt idx="509">
                  <c:v>1225</c:v>
                </c:pt>
                <c:pt idx="510">
                  <c:v>2916</c:v>
                </c:pt>
                <c:pt idx="511">
                  <c:v>729</c:v>
                </c:pt>
                <c:pt idx="512">
                  <c:v>1936</c:v>
                </c:pt>
                <c:pt idx="513">
                  <c:v>2601</c:v>
                </c:pt>
                <c:pt idx="514">
                  <c:v>3025</c:v>
                </c:pt>
                <c:pt idx="515">
                  <c:v>2401</c:v>
                </c:pt>
                <c:pt idx="516">
                  <c:v>1764</c:v>
                </c:pt>
                <c:pt idx="517">
                  <c:v>1024</c:v>
                </c:pt>
                <c:pt idx="518">
                  <c:v>676</c:v>
                </c:pt>
                <c:pt idx="519">
                  <c:v>729</c:v>
                </c:pt>
                <c:pt idx="520">
                  <c:v>1156</c:v>
                </c:pt>
                <c:pt idx="521">
                  <c:v>1764</c:v>
                </c:pt>
                <c:pt idx="522">
                  <c:v>2304</c:v>
                </c:pt>
                <c:pt idx="523">
                  <c:v>3364</c:v>
                </c:pt>
                <c:pt idx="524">
                  <c:v>2601</c:v>
                </c:pt>
                <c:pt idx="525">
                  <c:v>3481</c:v>
                </c:pt>
                <c:pt idx="526">
                  <c:v>784</c:v>
                </c:pt>
                <c:pt idx="527">
                  <c:v>1849</c:v>
                </c:pt>
                <c:pt idx="528">
                  <c:v>1296</c:v>
                </c:pt>
                <c:pt idx="529">
                  <c:v>1156</c:v>
                </c:pt>
                <c:pt idx="530">
                  <c:v>324</c:v>
                </c:pt>
                <c:pt idx="531">
                  <c:v>2116</c:v>
                </c:pt>
                <c:pt idx="532">
                  <c:v>3364</c:v>
                </c:pt>
                <c:pt idx="533">
                  <c:v>841</c:v>
                </c:pt>
                <c:pt idx="534">
                  <c:v>784</c:v>
                </c:pt>
                <c:pt idx="535">
                  <c:v>2601</c:v>
                </c:pt>
                <c:pt idx="536">
                  <c:v>2304</c:v>
                </c:pt>
                <c:pt idx="537">
                  <c:v>1156</c:v>
                </c:pt>
                <c:pt idx="538">
                  <c:v>676</c:v>
                </c:pt>
                <c:pt idx="539">
                  <c:v>1936</c:v>
                </c:pt>
                <c:pt idx="540">
                  <c:v>324</c:v>
                </c:pt>
                <c:pt idx="541">
                  <c:v>2116</c:v>
                </c:pt>
                <c:pt idx="542">
                  <c:v>1296</c:v>
                </c:pt>
                <c:pt idx="543">
                  <c:v>3844</c:v>
                </c:pt>
                <c:pt idx="544">
                  <c:v>2209</c:v>
                </c:pt>
                <c:pt idx="545">
                  <c:v>1024</c:v>
                </c:pt>
                <c:pt idx="546">
                  <c:v>1849</c:v>
                </c:pt>
                <c:pt idx="547">
                  <c:v>4096</c:v>
                </c:pt>
                <c:pt idx="548">
                  <c:v>400</c:v>
                </c:pt>
                <c:pt idx="549">
                  <c:v>2116</c:v>
                </c:pt>
                <c:pt idx="550">
                  <c:v>2500</c:v>
                </c:pt>
                <c:pt idx="551">
                  <c:v>1089</c:v>
                </c:pt>
                <c:pt idx="552">
                  <c:v>1444</c:v>
                </c:pt>
                <c:pt idx="553">
                  <c:v>2809</c:v>
                </c:pt>
                <c:pt idx="554">
                  <c:v>1600</c:v>
                </c:pt>
                <c:pt idx="555">
                  <c:v>324</c:v>
                </c:pt>
                <c:pt idx="556">
                  <c:v>2601</c:v>
                </c:pt>
                <c:pt idx="557">
                  <c:v>961</c:v>
                </c:pt>
                <c:pt idx="558">
                  <c:v>1764</c:v>
                </c:pt>
                <c:pt idx="559">
                  <c:v>529</c:v>
                </c:pt>
                <c:pt idx="560">
                  <c:v>625</c:v>
                </c:pt>
                <c:pt idx="561">
                  <c:v>676</c:v>
                </c:pt>
                <c:pt idx="562">
                  <c:v>1936</c:v>
                </c:pt>
                <c:pt idx="563">
                  <c:v>1681</c:v>
                </c:pt>
                <c:pt idx="564">
                  <c:v>676</c:v>
                </c:pt>
                <c:pt idx="565">
                  <c:v>2500</c:v>
                </c:pt>
                <c:pt idx="566">
                  <c:v>961</c:v>
                </c:pt>
                <c:pt idx="567">
                  <c:v>3969</c:v>
                </c:pt>
                <c:pt idx="568">
                  <c:v>676</c:v>
                </c:pt>
                <c:pt idx="569">
                  <c:v>1444</c:v>
                </c:pt>
                <c:pt idx="570">
                  <c:v>2209</c:v>
                </c:pt>
                <c:pt idx="571">
                  <c:v>3249</c:v>
                </c:pt>
                <c:pt idx="572">
                  <c:v>2916</c:v>
                </c:pt>
                <c:pt idx="573">
                  <c:v>1024</c:v>
                </c:pt>
                <c:pt idx="574">
                  <c:v>2500</c:v>
                </c:pt>
                <c:pt idx="575">
                  <c:v>900</c:v>
                </c:pt>
                <c:pt idx="576">
                  <c:v>1681</c:v>
                </c:pt>
                <c:pt idx="577">
                  <c:v>1225</c:v>
                </c:pt>
                <c:pt idx="578">
                  <c:v>1936</c:v>
                </c:pt>
                <c:pt idx="579">
                  <c:v>2601</c:v>
                </c:pt>
                <c:pt idx="580">
                  <c:v>3721</c:v>
                </c:pt>
                <c:pt idx="581">
                  <c:v>3025</c:v>
                </c:pt>
                <c:pt idx="582">
                  <c:v>1936</c:v>
                </c:pt>
                <c:pt idx="583">
                  <c:v>1444</c:v>
                </c:pt>
                <c:pt idx="584">
                  <c:v>2809</c:v>
                </c:pt>
                <c:pt idx="585">
                  <c:v>1024</c:v>
                </c:pt>
                <c:pt idx="586">
                  <c:v>2116</c:v>
                </c:pt>
                <c:pt idx="587">
                  <c:v>2025</c:v>
                </c:pt>
                <c:pt idx="588">
                  <c:v>1681</c:v>
                </c:pt>
                <c:pt idx="589">
                  <c:v>784</c:v>
                </c:pt>
                <c:pt idx="590">
                  <c:v>4096</c:v>
                </c:pt>
                <c:pt idx="591">
                  <c:v>2304</c:v>
                </c:pt>
                <c:pt idx="592">
                  <c:v>2025</c:v>
                </c:pt>
                <c:pt idx="593">
                  <c:v>2116</c:v>
                </c:pt>
                <c:pt idx="594">
                  <c:v>2916</c:v>
                </c:pt>
                <c:pt idx="595">
                  <c:v>1849</c:v>
                </c:pt>
                <c:pt idx="596">
                  <c:v>1444</c:v>
                </c:pt>
                <c:pt idx="597">
                  <c:v>1089</c:v>
                </c:pt>
                <c:pt idx="598">
                  <c:v>1156</c:v>
                </c:pt>
                <c:pt idx="599">
                  <c:v>2809</c:v>
                </c:pt>
                <c:pt idx="600">
                  <c:v>1369</c:v>
                </c:pt>
                <c:pt idx="601">
                  <c:v>1764</c:v>
                </c:pt>
                <c:pt idx="602">
                  <c:v>2500</c:v>
                </c:pt>
                <c:pt idx="603">
                  <c:v>676</c:v>
                </c:pt>
                <c:pt idx="604">
                  <c:v>729</c:v>
                </c:pt>
                <c:pt idx="605">
                  <c:v>2500</c:v>
                </c:pt>
                <c:pt idx="606">
                  <c:v>1024</c:v>
                </c:pt>
                <c:pt idx="607">
                  <c:v>961</c:v>
                </c:pt>
                <c:pt idx="608">
                  <c:v>3481</c:v>
                </c:pt>
                <c:pt idx="609">
                  <c:v>2704</c:v>
                </c:pt>
                <c:pt idx="610">
                  <c:v>1369</c:v>
                </c:pt>
                <c:pt idx="611">
                  <c:v>3025</c:v>
                </c:pt>
                <c:pt idx="612">
                  <c:v>961</c:v>
                </c:pt>
                <c:pt idx="613">
                  <c:v>1369</c:v>
                </c:pt>
                <c:pt idx="614">
                  <c:v>324</c:v>
                </c:pt>
                <c:pt idx="615">
                  <c:v>441</c:v>
                </c:pt>
                <c:pt idx="616">
                  <c:v>3364</c:v>
                </c:pt>
                <c:pt idx="617">
                  <c:v>1156</c:v>
                </c:pt>
                <c:pt idx="618">
                  <c:v>1225</c:v>
                </c:pt>
                <c:pt idx="619">
                  <c:v>676</c:v>
                </c:pt>
                <c:pt idx="620">
                  <c:v>841</c:v>
                </c:pt>
                <c:pt idx="621">
                  <c:v>1444</c:v>
                </c:pt>
                <c:pt idx="622">
                  <c:v>841</c:v>
                </c:pt>
                <c:pt idx="623">
                  <c:v>2025</c:v>
                </c:pt>
                <c:pt idx="624">
                  <c:v>576</c:v>
                </c:pt>
                <c:pt idx="625">
                  <c:v>2209</c:v>
                </c:pt>
                <c:pt idx="626">
                  <c:v>961</c:v>
                </c:pt>
                <c:pt idx="627">
                  <c:v>1681</c:v>
                </c:pt>
                <c:pt idx="628">
                  <c:v>2209</c:v>
                </c:pt>
                <c:pt idx="629">
                  <c:v>3481</c:v>
                </c:pt>
                <c:pt idx="630">
                  <c:v>2116</c:v>
                </c:pt>
                <c:pt idx="631">
                  <c:v>3136</c:v>
                </c:pt>
                <c:pt idx="632">
                  <c:v>784</c:v>
                </c:pt>
                <c:pt idx="633">
                  <c:v>841</c:v>
                </c:pt>
                <c:pt idx="634">
                  <c:v>1681</c:v>
                </c:pt>
                <c:pt idx="635">
                  <c:v>1849</c:v>
                </c:pt>
                <c:pt idx="636">
                  <c:v>1089</c:v>
                </c:pt>
                <c:pt idx="637">
                  <c:v>2304</c:v>
                </c:pt>
                <c:pt idx="638">
                  <c:v>1936</c:v>
                </c:pt>
                <c:pt idx="639">
                  <c:v>1225</c:v>
                </c:pt>
                <c:pt idx="640">
                  <c:v>2500</c:v>
                </c:pt>
                <c:pt idx="641">
                  <c:v>2704</c:v>
                </c:pt>
                <c:pt idx="642">
                  <c:v>1024</c:v>
                </c:pt>
                <c:pt idx="643">
                  <c:v>3025</c:v>
                </c:pt>
                <c:pt idx="644">
                  <c:v>3844</c:v>
                </c:pt>
                <c:pt idx="645">
                  <c:v>3136</c:v>
                </c:pt>
                <c:pt idx="646">
                  <c:v>2025</c:v>
                </c:pt>
                <c:pt idx="647">
                  <c:v>361</c:v>
                </c:pt>
                <c:pt idx="648">
                  <c:v>3481</c:v>
                </c:pt>
                <c:pt idx="649">
                  <c:v>400</c:v>
                </c:pt>
                <c:pt idx="650">
                  <c:v>2704</c:v>
                </c:pt>
                <c:pt idx="651">
                  <c:v>324</c:v>
                </c:pt>
                <c:pt idx="652">
                  <c:v>1681</c:v>
                </c:pt>
                <c:pt idx="653">
                  <c:v>3249</c:v>
                </c:pt>
                <c:pt idx="654">
                  <c:v>1521</c:v>
                </c:pt>
                <c:pt idx="655">
                  <c:v>400</c:v>
                </c:pt>
                <c:pt idx="656">
                  <c:v>2704</c:v>
                </c:pt>
                <c:pt idx="657">
                  <c:v>784</c:v>
                </c:pt>
                <c:pt idx="658">
                  <c:v>1849</c:v>
                </c:pt>
                <c:pt idx="659">
                  <c:v>2401</c:v>
                </c:pt>
                <c:pt idx="660">
                  <c:v>2025</c:v>
                </c:pt>
                <c:pt idx="661">
                  <c:v>729</c:v>
                </c:pt>
                <c:pt idx="662">
                  <c:v>2809</c:v>
                </c:pt>
                <c:pt idx="663">
                  <c:v>1764</c:v>
                </c:pt>
                <c:pt idx="664">
                  <c:v>2809</c:v>
                </c:pt>
                <c:pt idx="665">
                  <c:v>1849</c:v>
                </c:pt>
                <c:pt idx="666">
                  <c:v>2601</c:v>
                </c:pt>
                <c:pt idx="667">
                  <c:v>961</c:v>
                </c:pt>
                <c:pt idx="668">
                  <c:v>484</c:v>
                </c:pt>
                <c:pt idx="669">
                  <c:v>2025</c:v>
                </c:pt>
                <c:pt idx="670">
                  <c:v>1681</c:v>
                </c:pt>
                <c:pt idx="671">
                  <c:v>1521</c:v>
                </c:pt>
                <c:pt idx="672">
                  <c:v>900</c:v>
                </c:pt>
                <c:pt idx="673">
                  <c:v>1296</c:v>
                </c:pt>
                <c:pt idx="674">
                  <c:v>1936</c:v>
                </c:pt>
                <c:pt idx="675">
                  <c:v>3721</c:v>
                </c:pt>
                <c:pt idx="676">
                  <c:v>3025</c:v>
                </c:pt>
                <c:pt idx="677">
                  <c:v>676</c:v>
                </c:pt>
                <c:pt idx="678">
                  <c:v>2500</c:v>
                </c:pt>
                <c:pt idx="679">
                  <c:v>1024</c:v>
                </c:pt>
                <c:pt idx="680">
                  <c:v>1936</c:v>
                </c:pt>
                <c:pt idx="681">
                  <c:v>324</c:v>
                </c:pt>
                <c:pt idx="682">
                  <c:v>2704</c:v>
                </c:pt>
                <c:pt idx="683">
                  <c:v>1444</c:v>
                </c:pt>
                <c:pt idx="684">
                  <c:v>841</c:v>
                </c:pt>
                <c:pt idx="685">
                  <c:v>441</c:v>
                </c:pt>
                <c:pt idx="686">
                  <c:v>2304</c:v>
                </c:pt>
                <c:pt idx="687">
                  <c:v>2916</c:v>
                </c:pt>
                <c:pt idx="688">
                  <c:v>3844</c:v>
                </c:pt>
                <c:pt idx="689">
                  <c:v>2500</c:v>
                </c:pt>
                <c:pt idx="690">
                  <c:v>1225</c:v>
                </c:pt>
                <c:pt idx="691">
                  <c:v>1521</c:v>
                </c:pt>
                <c:pt idx="692">
                  <c:v>1444</c:v>
                </c:pt>
                <c:pt idx="693">
                  <c:v>961</c:v>
                </c:pt>
                <c:pt idx="694">
                  <c:v>2116</c:v>
                </c:pt>
                <c:pt idx="695">
                  <c:v>1521</c:v>
                </c:pt>
                <c:pt idx="696">
                  <c:v>841</c:v>
                </c:pt>
                <c:pt idx="697">
                  <c:v>1764</c:v>
                </c:pt>
                <c:pt idx="698">
                  <c:v>2025</c:v>
                </c:pt>
                <c:pt idx="699">
                  <c:v>2401</c:v>
                </c:pt>
                <c:pt idx="700">
                  <c:v>625</c:v>
                </c:pt>
                <c:pt idx="701">
                  <c:v>1521</c:v>
                </c:pt>
                <c:pt idx="702">
                  <c:v>961</c:v>
                </c:pt>
                <c:pt idx="703">
                  <c:v>324</c:v>
                </c:pt>
                <c:pt idx="704">
                  <c:v>4096</c:v>
                </c:pt>
                <c:pt idx="705">
                  <c:v>1156</c:v>
                </c:pt>
                <c:pt idx="706">
                  <c:v>529</c:v>
                </c:pt>
                <c:pt idx="707">
                  <c:v>3969</c:v>
                </c:pt>
                <c:pt idx="708">
                  <c:v>2916</c:v>
                </c:pt>
                <c:pt idx="709">
                  <c:v>2500</c:v>
                </c:pt>
                <c:pt idx="710">
                  <c:v>625</c:v>
                </c:pt>
                <c:pt idx="711">
                  <c:v>2025</c:v>
                </c:pt>
                <c:pt idx="712">
                  <c:v>676</c:v>
                </c:pt>
                <c:pt idx="713">
                  <c:v>2401</c:v>
                </c:pt>
                <c:pt idx="714">
                  <c:v>900</c:v>
                </c:pt>
                <c:pt idx="715">
                  <c:v>2401</c:v>
                </c:pt>
                <c:pt idx="716">
                  <c:v>2704</c:v>
                </c:pt>
                <c:pt idx="717">
                  <c:v>1849</c:v>
                </c:pt>
                <c:pt idx="718">
                  <c:v>1600</c:v>
                </c:pt>
                <c:pt idx="719">
                  <c:v>1521</c:v>
                </c:pt>
                <c:pt idx="720">
                  <c:v>841</c:v>
                </c:pt>
                <c:pt idx="721">
                  <c:v>3136</c:v>
                </c:pt>
                <c:pt idx="722">
                  <c:v>2209</c:v>
                </c:pt>
                <c:pt idx="723">
                  <c:v>2601</c:v>
                </c:pt>
                <c:pt idx="724">
                  <c:v>1936</c:v>
                </c:pt>
                <c:pt idx="725">
                  <c:v>625</c:v>
                </c:pt>
                <c:pt idx="726">
                  <c:v>1849</c:v>
                </c:pt>
                <c:pt idx="727">
                  <c:v>1296</c:v>
                </c:pt>
                <c:pt idx="728">
                  <c:v>4096</c:v>
                </c:pt>
                <c:pt idx="729">
                  <c:v>2209</c:v>
                </c:pt>
                <c:pt idx="730">
                  <c:v>400</c:v>
                </c:pt>
                <c:pt idx="731">
                  <c:v>361</c:v>
                </c:pt>
                <c:pt idx="732">
                  <c:v>3481</c:v>
                </c:pt>
                <c:pt idx="733">
                  <c:v>900</c:v>
                </c:pt>
                <c:pt idx="734">
                  <c:v>2116</c:v>
                </c:pt>
                <c:pt idx="735">
                  <c:v>1296</c:v>
                </c:pt>
                <c:pt idx="736">
                  <c:v>2116</c:v>
                </c:pt>
                <c:pt idx="737">
                  <c:v>961</c:v>
                </c:pt>
                <c:pt idx="738">
                  <c:v>1849</c:v>
                </c:pt>
                <c:pt idx="739">
                  <c:v>2916</c:v>
                </c:pt>
                <c:pt idx="740">
                  <c:v>1225</c:v>
                </c:pt>
                <c:pt idx="741">
                  <c:v>1764</c:v>
                </c:pt>
                <c:pt idx="742">
                  <c:v>3600</c:v>
                </c:pt>
                <c:pt idx="743">
                  <c:v>900</c:v>
                </c:pt>
                <c:pt idx="744">
                  <c:v>1681</c:v>
                </c:pt>
                <c:pt idx="745">
                  <c:v>2601</c:v>
                </c:pt>
                <c:pt idx="746">
                  <c:v>625</c:v>
                </c:pt>
                <c:pt idx="747">
                  <c:v>961</c:v>
                </c:pt>
                <c:pt idx="748">
                  <c:v>2209</c:v>
                </c:pt>
                <c:pt idx="749">
                  <c:v>484</c:v>
                </c:pt>
                <c:pt idx="750">
                  <c:v>2209</c:v>
                </c:pt>
                <c:pt idx="751">
                  <c:v>1444</c:v>
                </c:pt>
                <c:pt idx="752">
                  <c:v>2304</c:v>
                </c:pt>
                <c:pt idx="753">
                  <c:v>2809</c:v>
                </c:pt>
                <c:pt idx="754">
                  <c:v>1849</c:v>
                </c:pt>
                <c:pt idx="755">
                  <c:v>400</c:v>
                </c:pt>
                <c:pt idx="756">
                  <c:v>324</c:v>
                </c:pt>
                <c:pt idx="757">
                  <c:v>3844</c:v>
                </c:pt>
                <c:pt idx="758">
                  <c:v>784</c:v>
                </c:pt>
                <c:pt idx="759">
                  <c:v>3481</c:v>
                </c:pt>
                <c:pt idx="760">
                  <c:v>2916</c:v>
                </c:pt>
                <c:pt idx="761">
                  <c:v>841</c:v>
                </c:pt>
                <c:pt idx="762">
                  <c:v>2500</c:v>
                </c:pt>
                <c:pt idx="763">
                  <c:v>3481</c:v>
                </c:pt>
                <c:pt idx="764">
                  <c:v>2116</c:v>
                </c:pt>
                <c:pt idx="765">
                  <c:v>1600</c:v>
                </c:pt>
                <c:pt idx="766">
                  <c:v>2401</c:v>
                </c:pt>
                <c:pt idx="767">
                  <c:v>4096</c:v>
                </c:pt>
                <c:pt idx="768">
                  <c:v>1369</c:v>
                </c:pt>
                <c:pt idx="769">
                  <c:v>3025</c:v>
                </c:pt>
                <c:pt idx="770">
                  <c:v>2601</c:v>
                </c:pt>
                <c:pt idx="771">
                  <c:v>1225</c:v>
                </c:pt>
                <c:pt idx="772">
                  <c:v>2500</c:v>
                </c:pt>
                <c:pt idx="773">
                  <c:v>1369</c:v>
                </c:pt>
                <c:pt idx="774">
                  <c:v>3844</c:v>
                </c:pt>
                <c:pt idx="775">
                  <c:v>1600</c:v>
                </c:pt>
                <c:pt idx="776">
                  <c:v>1849</c:v>
                </c:pt>
                <c:pt idx="777">
                  <c:v>2809</c:v>
                </c:pt>
                <c:pt idx="778">
                  <c:v>2916</c:v>
                </c:pt>
                <c:pt idx="779">
                  <c:v>2704</c:v>
                </c:pt>
                <c:pt idx="780">
                  <c:v>2209</c:v>
                </c:pt>
                <c:pt idx="781">
                  <c:v>1024</c:v>
                </c:pt>
                <c:pt idx="782">
                  <c:v>1024</c:v>
                </c:pt>
                <c:pt idx="783">
                  <c:v>900</c:v>
                </c:pt>
                <c:pt idx="784">
                  <c:v>1024</c:v>
                </c:pt>
                <c:pt idx="785">
                  <c:v>3025</c:v>
                </c:pt>
                <c:pt idx="786">
                  <c:v>625</c:v>
                </c:pt>
                <c:pt idx="787">
                  <c:v>1296</c:v>
                </c:pt>
                <c:pt idx="788">
                  <c:v>3136</c:v>
                </c:pt>
                <c:pt idx="789">
                  <c:v>324</c:v>
                </c:pt>
                <c:pt idx="790">
                  <c:v>4096</c:v>
                </c:pt>
                <c:pt idx="791">
                  <c:v>576</c:v>
                </c:pt>
                <c:pt idx="792">
                  <c:v>1849</c:v>
                </c:pt>
                <c:pt idx="793">
                  <c:v>2401</c:v>
                </c:pt>
                <c:pt idx="794">
                  <c:v>729</c:v>
                </c:pt>
                <c:pt idx="795">
                  <c:v>1225</c:v>
                </c:pt>
                <c:pt idx="796">
                  <c:v>3969</c:v>
                </c:pt>
                <c:pt idx="797">
                  <c:v>1369</c:v>
                </c:pt>
                <c:pt idx="798">
                  <c:v>1156</c:v>
                </c:pt>
                <c:pt idx="799">
                  <c:v>1296</c:v>
                </c:pt>
                <c:pt idx="800">
                  <c:v>529</c:v>
                </c:pt>
                <c:pt idx="801">
                  <c:v>2304</c:v>
                </c:pt>
                <c:pt idx="802">
                  <c:v>2401</c:v>
                </c:pt>
                <c:pt idx="803">
                  <c:v>576</c:v>
                </c:pt>
                <c:pt idx="804">
                  <c:v>1089</c:v>
                </c:pt>
                <c:pt idx="805">
                  <c:v>529</c:v>
                </c:pt>
                <c:pt idx="806">
                  <c:v>484</c:v>
                </c:pt>
                <c:pt idx="807">
                  <c:v>676</c:v>
                </c:pt>
                <c:pt idx="808">
                  <c:v>729</c:v>
                </c:pt>
                <c:pt idx="809">
                  <c:v>3481</c:v>
                </c:pt>
                <c:pt idx="810">
                  <c:v>2025</c:v>
                </c:pt>
                <c:pt idx="811">
                  <c:v>1089</c:v>
                </c:pt>
                <c:pt idx="812">
                  <c:v>1296</c:v>
                </c:pt>
                <c:pt idx="813">
                  <c:v>529</c:v>
                </c:pt>
                <c:pt idx="814">
                  <c:v>2809</c:v>
                </c:pt>
                <c:pt idx="815">
                  <c:v>784</c:v>
                </c:pt>
                <c:pt idx="816">
                  <c:v>2500</c:v>
                </c:pt>
                <c:pt idx="817">
                  <c:v>1681</c:v>
                </c:pt>
                <c:pt idx="818">
                  <c:v>2704</c:v>
                </c:pt>
                <c:pt idx="819">
                  <c:v>361</c:v>
                </c:pt>
                <c:pt idx="820">
                  <c:v>2025</c:v>
                </c:pt>
                <c:pt idx="821">
                  <c:v>3025</c:v>
                </c:pt>
                <c:pt idx="822">
                  <c:v>2025</c:v>
                </c:pt>
                <c:pt idx="823">
                  <c:v>2116</c:v>
                </c:pt>
                <c:pt idx="824">
                  <c:v>961</c:v>
                </c:pt>
                <c:pt idx="825">
                  <c:v>2704</c:v>
                </c:pt>
                <c:pt idx="826">
                  <c:v>961</c:v>
                </c:pt>
                <c:pt idx="827">
                  <c:v>2209</c:v>
                </c:pt>
                <c:pt idx="828">
                  <c:v>1600</c:v>
                </c:pt>
                <c:pt idx="829">
                  <c:v>676</c:v>
                </c:pt>
                <c:pt idx="830">
                  <c:v>2401</c:v>
                </c:pt>
                <c:pt idx="831">
                  <c:v>441</c:v>
                </c:pt>
                <c:pt idx="832">
                  <c:v>2401</c:v>
                </c:pt>
                <c:pt idx="833">
                  <c:v>1369</c:v>
                </c:pt>
                <c:pt idx="834">
                  <c:v>3136</c:v>
                </c:pt>
                <c:pt idx="835">
                  <c:v>3249</c:v>
                </c:pt>
                <c:pt idx="836">
                  <c:v>576</c:v>
                </c:pt>
                <c:pt idx="837">
                  <c:v>1089</c:v>
                </c:pt>
                <c:pt idx="838">
                  <c:v>625</c:v>
                </c:pt>
                <c:pt idx="839">
                  <c:v>1296</c:v>
                </c:pt>
                <c:pt idx="840">
                  <c:v>2116</c:v>
                </c:pt>
                <c:pt idx="841">
                  <c:v>1521</c:v>
                </c:pt>
                <c:pt idx="842">
                  <c:v>400</c:v>
                </c:pt>
                <c:pt idx="843">
                  <c:v>3721</c:v>
                </c:pt>
                <c:pt idx="844">
                  <c:v>2500</c:v>
                </c:pt>
                <c:pt idx="845">
                  <c:v>324</c:v>
                </c:pt>
                <c:pt idx="846">
                  <c:v>1681</c:v>
                </c:pt>
                <c:pt idx="847">
                  <c:v>2304</c:v>
                </c:pt>
                <c:pt idx="848">
                  <c:v>1089</c:v>
                </c:pt>
                <c:pt idx="849">
                  <c:v>1849</c:v>
                </c:pt>
                <c:pt idx="850">
                  <c:v>1024</c:v>
                </c:pt>
                <c:pt idx="851">
                  <c:v>1225</c:v>
                </c:pt>
                <c:pt idx="852">
                  <c:v>361</c:v>
                </c:pt>
                <c:pt idx="853">
                  <c:v>1681</c:v>
                </c:pt>
                <c:pt idx="854">
                  <c:v>2809</c:v>
                </c:pt>
                <c:pt idx="855">
                  <c:v>4096</c:v>
                </c:pt>
                <c:pt idx="856">
                  <c:v>784</c:v>
                </c:pt>
                <c:pt idx="857">
                  <c:v>2025</c:v>
                </c:pt>
                <c:pt idx="858">
                  <c:v>2809</c:v>
                </c:pt>
                <c:pt idx="859">
                  <c:v>1369</c:v>
                </c:pt>
                <c:pt idx="860">
                  <c:v>1156</c:v>
                </c:pt>
                <c:pt idx="861">
                  <c:v>1225</c:v>
                </c:pt>
                <c:pt idx="862">
                  <c:v>729</c:v>
                </c:pt>
                <c:pt idx="863">
                  <c:v>484</c:v>
                </c:pt>
                <c:pt idx="864">
                  <c:v>1521</c:v>
                </c:pt>
                <c:pt idx="865">
                  <c:v>1600</c:v>
                </c:pt>
                <c:pt idx="866">
                  <c:v>361</c:v>
                </c:pt>
                <c:pt idx="867">
                  <c:v>2601</c:v>
                </c:pt>
                <c:pt idx="868">
                  <c:v>2704</c:v>
                </c:pt>
                <c:pt idx="869">
                  <c:v>1600</c:v>
                </c:pt>
                <c:pt idx="870">
                  <c:v>361</c:v>
                </c:pt>
                <c:pt idx="871">
                  <c:v>2601</c:v>
                </c:pt>
                <c:pt idx="872">
                  <c:v>2809</c:v>
                </c:pt>
                <c:pt idx="873">
                  <c:v>729</c:v>
                </c:pt>
                <c:pt idx="874">
                  <c:v>1521</c:v>
                </c:pt>
                <c:pt idx="875">
                  <c:v>1936</c:v>
                </c:pt>
                <c:pt idx="876">
                  <c:v>2209</c:v>
                </c:pt>
                <c:pt idx="877">
                  <c:v>1444</c:v>
                </c:pt>
                <c:pt idx="878">
                  <c:v>1936</c:v>
                </c:pt>
                <c:pt idx="879">
                  <c:v>625</c:v>
                </c:pt>
                <c:pt idx="880">
                  <c:v>2025</c:v>
                </c:pt>
                <c:pt idx="881">
                  <c:v>900</c:v>
                </c:pt>
                <c:pt idx="882">
                  <c:v>784</c:v>
                </c:pt>
                <c:pt idx="883">
                  <c:v>324</c:v>
                </c:pt>
                <c:pt idx="884">
                  <c:v>2916</c:v>
                </c:pt>
                <c:pt idx="885">
                  <c:v>961</c:v>
                </c:pt>
                <c:pt idx="886">
                  <c:v>1936</c:v>
                </c:pt>
                <c:pt idx="887">
                  <c:v>2601</c:v>
                </c:pt>
                <c:pt idx="888">
                  <c:v>784</c:v>
                </c:pt>
                <c:pt idx="889">
                  <c:v>2116</c:v>
                </c:pt>
                <c:pt idx="890">
                  <c:v>1024</c:v>
                </c:pt>
                <c:pt idx="891">
                  <c:v>441</c:v>
                </c:pt>
                <c:pt idx="892">
                  <c:v>2209</c:v>
                </c:pt>
                <c:pt idx="893">
                  <c:v>441</c:v>
                </c:pt>
                <c:pt idx="894">
                  <c:v>1156</c:v>
                </c:pt>
                <c:pt idx="895">
                  <c:v>2401</c:v>
                </c:pt>
                <c:pt idx="896">
                  <c:v>1600</c:v>
                </c:pt>
                <c:pt idx="897">
                  <c:v>361</c:v>
                </c:pt>
                <c:pt idx="898">
                  <c:v>1600</c:v>
                </c:pt>
                <c:pt idx="899">
                  <c:v>3249</c:v>
                </c:pt>
                <c:pt idx="900">
                  <c:v>2401</c:v>
                </c:pt>
                <c:pt idx="901">
                  <c:v>1089</c:v>
                </c:pt>
                <c:pt idx="902">
                  <c:v>2209</c:v>
                </c:pt>
                <c:pt idx="903">
                  <c:v>2500</c:v>
                </c:pt>
                <c:pt idx="904">
                  <c:v>2401</c:v>
                </c:pt>
                <c:pt idx="905">
                  <c:v>3600</c:v>
                </c:pt>
                <c:pt idx="906">
                  <c:v>841</c:v>
                </c:pt>
                <c:pt idx="907">
                  <c:v>1225</c:v>
                </c:pt>
                <c:pt idx="908">
                  <c:v>2809</c:v>
                </c:pt>
                <c:pt idx="909">
                  <c:v>2025</c:v>
                </c:pt>
                <c:pt idx="910">
                  <c:v>1521</c:v>
                </c:pt>
                <c:pt idx="911">
                  <c:v>1444</c:v>
                </c:pt>
                <c:pt idx="912">
                  <c:v>900</c:v>
                </c:pt>
                <c:pt idx="913">
                  <c:v>841</c:v>
                </c:pt>
                <c:pt idx="914">
                  <c:v>441</c:v>
                </c:pt>
                <c:pt idx="915">
                  <c:v>2916</c:v>
                </c:pt>
                <c:pt idx="916">
                  <c:v>784</c:v>
                </c:pt>
                <c:pt idx="917">
                  <c:v>784</c:v>
                </c:pt>
                <c:pt idx="918">
                  <c:v>2809</c:v>
                </c:pt>
                <c:pt idx="919">
                  <c:v>2401</c:v>
                </c:pt>
                <c:pt idx="920">
                  <c:v>625</c:v>
                </c:pt>
                <c:pt idx="921">
                  <c:v>1849</c:v>
                </c:pt>
                <c:pt idx="922">
                  <c:v>361</c:v>
                </c:pt>
                <c:pt idx="923">
                  <c:v>3249</c:v>
                </c:pt>
                <c:pt idx="924">
                  <c:v>1521</c:v>
                </c:pt>
                <c:pt idx="925">
                  <c:v>2601</c:v>
                </c:pt>
                <c:pt idx="926">
                  <c:v>1521</c:v>
                </c:pt>
                <c:pt idx="927">
                  <c:v>900</c:v>
                </c:pt>
                <c:pt idx="928">
                  <c:v>2209</c:v>
                </c:pt>
                <c:pt idx="929">
                  <c:v>625</c:v>
                </c:pt>
                <c:pt idx="930">
                  <c:v>1849</c:v>
                </c:pt>
                <c:pt idx="931">
                  <c:v>324</c:v>
                </c:pt>
                <c:pt idx="932">
                  <c:v>2116</c:v>
                </c:pt>
                <c:pt idx="933">
                  <c:v>625</c:v>
                </c:pt>
                <c:pt idx="934">
                  <c:v>3969</c:v>
                </c:pt>
                <c:pt idx="935">
                  <c:v>1444</c:v>
                </c:pt>
                <c:pt idx="936">
                  <c:v>2025</c:v>
                </c:pt>
                <c:pt idx="937">
                  <c:v>900</c:v>
                </c:pt>
                <c:pt idx="938">
                  <c:v>1521</c:v>
                </c:pt>
                <c:pt idx="939">
                  <c:v>1296</c:v>
                </c:pt>
                <c:pt idx="940">
                  <c:v>529</c:v>
                </c:pt>
                <c:pt idx="941">
                  <c:v>841</c:v>
                </c:pt>
                <c:pt idx="942">
                  <c:v>2025</c:v>
                </c:pt>
                <c:pt idx="943">
                  <c:v>1681</c:v>
                </c:pt>
                <c:pt idx="944">
                  <c:v>1369</c:v>
                </c:pt>
                <c:pt idx="945">
                  <c:v>1681</c:v>
                </c:pt>
                <c:pt idx="946">
                  <c:v>484</c:v>
                </c:pt>
                <c:pt idx="947">
                  <c:v>400</c:v>
                </c:pt>
                <c:pt idx="948">
                  <c:v>1764</c:v>
                </c:pt>
                <c:pt idx="949">
                  <c:v>900</c:v>
                </c:pt>
                <c:pt idx="950">
                  <c:v>529</c:v>
                </c:pt>
                <c:pt idx="951">
                  <c:v>3600</c:v>
                </c:pt>
                <c:pt idx="952">
                  <c:v>729</c:v>
                </c:pt>
                <c:pt idx="953">
                  <c:v>2304</c:v>
                </c:pt>
                <c:pt idx="954">
                  <c:v>729</c:v>
                </c:pt>
                <c:pt idx="955">
                  <c:v>576</c:v>
                </c:pt>
                <c:pt idx="956">
                  <c:v>1764</c:v>
                </c:pt>
                <c:pt idx="957">
                  <c:v>324</c:v>
                </c:pt>
                <c:pt idx="958">
                  <c:v>1089</c:v>
                </c:pt>
                <c:pt idx="959">
                  <c:v>4096</c:v>
                </c:pt>
                <c:pt idx="960">
                  <c:v>3364</c:v>
                </c:pt>
                <c:pt idx="961">
                  <c:v>2809</c:v>
                </c:pt>
                <c:pt idx="962">
                  <c:v>1764</c:v>
                </c:pt>
                <c:pt idx="963">
                  <c:v>324</c:v>
                </c:pt>
                <c:pt idx="964">
                  <c:v>2704</c:v>
                </c:pt>
                <c:pt idx="965">
                  <c:v>400</c:v>
                </c:pt>
                <c:pt idx="966">
                  <c:v>4096</c:v>
                </c:pt>
                <c:pt idx="967">
                  <c:v>441</c:v>
                </c:pt>
                <c:pt idx="968">
                  <c:v>1089</c:v>
                </c:pt>
                <c:pt idx="969">
                  <c:v>529</c:v>
                </c:pt>
                <c:pt idx="970">
                  <c:v>3969</c:v>
                </c:pt>
                <c:pt idx="971">
                  <c:v>676</c:v>
                </c:pt>
                <c:pt idx="972">
                  <c:v>3136</c:v>
                </c:pt>
                <c:pt idx="973">
                  <c:v>1444</c:v>
                </c:pt>
                <c:pt idx="974">
                  <c:v>324</c:v>
                </c:pt>
                <c:pt idx="975">
                  <c:v>3721</c:v>
                </c:pt>
                <c:pt idx="976">
                  <c:v>1764</c:v>
                </c:pt>
                <c:pt idx="977">
                  <c:v>3600</c:v>
                </c:pt>
                <c:pt idx="978">
                  <c:v>2116</c:v>
                </c:pt>
                <c:pt idx="979">
                  <c:v>484</c:v>
                </c:pt>
                <c:pt idx="980">
                  <c:v>324</c:v>
                </c:pt>
                <c:pt idx="981">
                  <c:v>3249</c:v>
                </c:pt>
                <c:pt idx="982">
                  <c:v>361</c:v>
                </c:pt>
                <c:pt idx="983">
                  <c:v>3721</c:v>
                </c:pt>
                <c:pt idx="984">
                  <c:v>3249</c:v>
                </c:pt>
                <c:pt idx="985">
                  <c:v>2116</c:v>
                </c:pt>
                <c:pt idx="986">
                  <c:v>2601</c:v>
                </c:pt>
                <c:pt idx="987">
                  <c:v>961</c:v>
                </c:pt>
                <c:pt idx="988">
                  <c:v>576</c:v>
                </c:pt>
                <c:pt idx="989">
                  <c:v>2601</c:v>
                </c:pt>
                <c:pt idx="990">
                  <c:v>3844</c:v>
                </c:pt>
                <c:pt idx="991">
                  <c:v>625</c:v>
                </c:pt>
                <c:pt idx="992">
                  <c:v>361</c:v>
                </c:pt>
                <c:pt idx="993">
                  <c:v>3481</c:v>
                </c:pt>
                <c:pt idx="994">
                  <c:v>2025</c:v>
                </c:pt>
                <c:pt idx="995">
                  <c:v>361</c:v>
                </c:pt>
                <c:pt idx="996">
                  <c:v>2809</c:v>
                </c:pt>
                <c:pt idx="997">
                  <c:v>576</c:v>
                </c:pt>
                <c:pt idx="998">
                  <c:v>576</c:v>
                </c:pt>
                <c:pt idx="999">
                  <c:v>361</c:v>
                </c:pt>
                <c:pt idx="1000">
                  <c:v>484</c:v>
                </c:pt>
                <c:pt idx="1001">
                  <c:v>576</c:v>
                </c:pt>
                <c:pt idx="1002">
                  <c:v>3600</c:v>
                </c:pt>
                <c:pt idx="1003">
                  <c:v>3481</c:v>
                </c:pt>
                <c:pt idx="1004">
                  <c:v>729</c:v>
                </c:pt>
                <c:pt idx="1005">
                  <c:v>625</c:v>
                </c:pt>
                <c:pt idx="1006">
                  <c:v>1296</c:v>
                </c:pt>
                <c:pt idx="1007">
                  <c:v>3721</c:v>
                </c:pt>
                <c:pt idx="1008">
                  <c:v>441</c:v>
                </c:pt>
                <c:pt idx="1009">
                  <c:v>2916</c:v>
                </c:pt>
                <c:pt idx="1010">
                  <c:v>361</c:v>
                </c:pt>
                <c:pt idx="1011">
                  <c:v>2401</c:v>
                </c:pt>
                <c:pt idx="1012">
                  <c:v>1024</c:v>
                </c:pt>
                <c:pt idx="1013">
                  <c:v>1849</c:v>
                </c:pt>
                <c:pt idx="1014">
                  <c:v>361</c:v>
                </c:pt>
                <c:pt idx="1015">
                  <c:v>1156</c:v>
                </c:pt>
                <c:pt idx="1016">
                  <c:v>484</c:v>
                </c:pt>
                <c:pt idx="1017">
                  <c:v>1156</c:v>
                </c:pt>
                <c:pt idx="1018">
                  <c:v>576</c:v>
                </c:pt>
                <c:pt idx="1019">
                  <c:v>2304</c:v>
                </c:pt>
                <c:pt idx="1020">
                  <c:v>529</c:v>
                </c:pt>
                <c:pt idx="1021">
                  <c:v>324</c:v>
                </c:pt>
                <c:pt idx="1022">
                  <c:v>3136</c:v>
                </c:pt>
                <c:pt idx="1023">
                  <c:v>529</c:v>
                </c:pt>
                <c:pt idx="1024">
                  <c:v>361</c:v>
                </c:pt>
                <c:pt idx="1025">
                  <c:v>676</c:v>
                </c:pt>
                <c:pt idx="1026">
                  <c:v>961</c:v>
                </c:pt>
                <c:pt idx="1027">
                  <c:v>324</c:v>
                </c:pt>
                <c:pt idx="1028">
                  <c:v>400</c:v>
                </c:pt>
                <c:pt idx="1029">
                  <c:v>3364</c:v>
                </c:pt>
                <c:pt idx="1030">
                  <c:v>3969</c:v>
                </c:pt>
                <c:pt idx="1031">
                  <c:v>2704</c:v>
                </c:pt>
                <c:pt idx="1032">
                  <c:v>1024</c:v>
                </c:pt>
                <c:pt idx="1033">
                  <c:v>3249</c:v>
                </c:pt>
                <c:pt idx="1034">
                  <c:v>324</c:v>
                </c:pt>
                <c:pt idx="1035">
                  <c:v>2209</c:v>
                </c:pt>
                <c:pt idx="1036">
                  <c:v>841</c:v>
                </c:pt>
                <c:pt idx="1037">
                  <c:v>361</c:v>
                </c:pt>
                <c:pt idx="1038">
                  <c:v>529</c:v>
                </c:pt>
                <c:pt idx="1039">
                  <c:v>1024</c:v>
                </c:pt>
                <c:pt idx="1040">
                  <c:v>324</c:v>
                </c:pt>
                <c:pt idx="1041">
                  <c:v>2601</c:v>
                </c:pt>
                <c:pt idx="1042">
                  <c:v>361</c:v>
                </c:pt>
                <c:pt idx="1043">
                  <c:v>324</c:v>
                </c:pt>
                <c:pt idx="1044">
                  <c:v>729</c:v>
                </c:pt>
                <c:pt idx="1045">
                  <c:v>361</c:v>
                </c:pt>
                <c:pt idx="1046">
                  <c:v>676</c:v>
                </c:pt>
                <c:pt idx="1047">
                  <c:v>441</c:v>
                </c:pt>
                <c:pt idx="1048">
                  <c:v>676</c:v>
                </c:pt>
                <c:pt idx="1049">
                  <c:v>1369</c:v>
                </c:pt>
                <c:pt idx="1050">
                  <c:v>2704</c:v>
                </c:pt>
                <c:pt idx="1051">
                  <c:v>1225</c:v>
                </c:pt>
                <c:pt idx="1052">
                  <c:v>1444</c:v>
                </c:pt>
                <c:pt idx="1053">
                  <c:v>784</c:v>
                </c:pt>
              </c:numCache>
            </c:numRef>
          </c:xVal>
          <c:yVal>
            <c:numRef>
              <c:f>Model!$N$34:$N$1087</c:f>
              <c:numCache>
                <c:formatCode>General</c:formatCode>
                <c:ptCount val="1054"/>
                <c:pt idx="0">
                  <c:v>4814.5658558539217</c:v>
                </c:pt>
                <c:pt idx="1">
                  <c:v>3145.9435010959724</c:v>
                </c:pt>
                <c:pt idx="2">
                  <c:v>12246.129969559983</c:v>
                </c:pt>
                <c:pt idx="3">
                  <c:v>11763.795139844391</c:v>
                </c:pt>
                <c:pt idx="4">
                  <c:v>15064.028356119368</c:v>
                </c:pt>
                <c:pt idx="5">
                  <c:v>2472.620791938567</c:v>
                </c:pt>
                <c:pt idx="6">
                  <c:v>4244.3250543450185</c:v>
                </c:pt>
                <c:pt idx="7">
                  <c:v>4905.784738353891</c:v>
                </c:pt>
                <c:pt idx="8">
                  <c:v>4335.5279974560062</c:v>
                </c:pt>
                <c:pt idx="9">
                  <c:v>3281.702032903353</c:v>
                </c:pt>
                <c:pt idx="10">
                  <c:v>6960.3488634210225</c:v>
                </c:pt>
                <c:pt idx="11">
                  <c:v>2779.5698126995148</c:v>
                </c:pt>
                <c:pt idx="12">
                  <c:v>9618.3796969963187</c:v>
                </c:pt>
                <c:pt idx="13">
                  <c:v>7324.5797943124026</c:v>
                </c:pt>
                <c:pt idx="14">
                  <c:v>4281.5507454107274</c:v>
                </c:pt>
                <c:pt idx="15">
                  <c:v>3842.2381004448962</c:v>
                </c:pt>
                <c:pt idx="16">
                  <c:v>5666.585738563359</c:v>
                </c:pt>
                <c:pt idx="17">
                  <c:v>12509.749006099128</c:v>
                </c:pt>
                <c:pt idx="18">
                  <c:v>9570.4817021599792</c:v>
                </c:pt>
                <c:pt idx="19">
                  <c:v>5211.4449375996464</c:v>
                </c:pt>
                <c:pt idx="20">
                  <c:v>4455.7279186857149</c:v>
                </c:pt>
                <c:pt idx="21">
                  <c:v>3448.8653171028382</c:v>
                </c:pt>
                <c:pt idx="22">
                  <c:v>2703.8927926293845</c:v>
                </c:pt>
                <c:pt idx="23">
                  <c:v>3668.4580186618814</c:v>
                </c:pt>
                <c:pt idx="24">
                  <c:v>14581.554483350066</c:v>
                </c:pt>
                <c:pt idx="25">
                  <c:v>9114.1068938454737</c:v>
                </c:pt>
                <c:pt idx="26">
                  <c:v>3142.3187117378911</c:v>
                </c:pt>
                <c:pt idx="27">
                  <c:v>6015.1394635943989</c:v>
                </c:pt>
                <c:pt idx="28">
                  <c:v>6809.456694481134</c:v>
                </c:pt>
                <c:pt idx="29">
                  <c:v>16862.052584299316</c:v>
                </c:pt>
                <c:pt idx="30">
                  <c:v>12700.823234985266</c:v>
                </c:pt>
                <c:pt idx="31">
                  <c:v>3770.9422453793832</c:v>
                </c:pt>
                <c:pt idx="32">
                  <c:v>13068.455589115692</c:v>
                </c:pt>
                <c:pt idx="33">
                  <c:v>3029.1722033671167</c:v>
                </c:pt>
                <c:pt idx="34">
                  <c:v>13864.941329706668</c:v>
                </c:pt>
                <c:pt idx="35">
                  <c:v>3148.5299218216287</c:v>
                </c:pt>
                <c:pt idx="36">
                  <c:v>6488.4382477406789</c:v>
                </c:pt>
                <c:pt idx="37">
                  <c:v>13046.473148127267</c:v>
                </c:pt>
                <c:pt idx="38">
                  <c:v>4495.7540896342625</c:v>
                </c:pt>
                <c:pt idx="39">
                  <c:v>3456.4084176608903</c:v>
                </c:pt>
                <c:pt idx="40">
                  <c:v>13589.909745791378</c:v>
                </c:pt>
                <c:pt idx="41">
                  <c:v>9418.1307823792831</c:v>
                </c:pt>
                <c:pt idx="42">
                  <c:v>9026.861320259517</c:v>
                </c:pt>
                <c:pt idx="43">
                  <c:v>11265.583620414729</c:v>
                </c:pt>
                <c:pt idx="44">
                  <c:v>11998.082390677759</c:v>
                </c:pt>
                <c:pt idx="45">
                  <c:v>13244.501387522769</c:v>
                </c:pt>
                <c:pt idx="46">
                  <c:v>3976.7015242773568</c:v>
                </c:pt>
                <c:pt idx="47">
                  <c:v>13357.24681024372</c:v>
                </c:pt>
                <c:pt idx="48">
                  <c:v>15108.481461144986</c:v>
                </c:pt>
                <c:pt idx="49">
                  <c:v>13115.502061150797</c:v>
                </c:pt>
                <c:pt idx="50">
                  <c:v>3838.0753219089938</c:v>
                </c:pt>
                <c:pt idx="51">
                  <c:v>14981.201193498166</c:v>
                </c:pt>
                <c:pt idx="52">
                  <c:v>15754.681488361681</c:v>
                </c:pt>
                <c:pt idx="53">
                  <c:v>4788.8704877419959</c:v>
                </c:pt>
                <c:pt idx="54">
                  <c:v>5895.6272589290529</c:v>
                </c:pt>
                <c:pt idx="55">
                  <c:v>3142.3187117378911</c:v>
                </c:pt>
                <c:pt idx="56">
                  <c:v>8115.3718231360772</c:v>
                </c:pt>
                <c:pt idx="57">
                  <c:v>3077.8005847674194</c:v>
                </c:pt>
                <c:pt idx="58">
                  <c:v>2652.283856528501</c:v>
                </c:pt>
                <c:pt idx="59">
                  <c:v>11161.775403686568</c:v>
                </c:pt>
                <c:pt idx="60">
                  <c:v>13040.438358471501</c:v>
                </c:pt>
                <c:pt idx="61">
                  <c:v>2735.3887951452125</c:v>
                </c:pt>
                <c:pt idx="62">
                  <c:v>10054.692131440403</c:v>
                </c:pt>
                <c:pt idx="63">
                  <c:v>4454.2060485483698</c:v>
                </c:pt>
                <c:pt idx="64">
                  <c:v>4272.2443226443002</c:v>
                </c:pt>
                <c:pt idx="65">
                  <c:v>2694.0965581384089</c:v>
                </c:pt>
                <c:pt idx="66">
                  <c:v>6925.3582809048648</c:v>
                </c:pt>
                <c:pt idx="67">
                  <c:v>13932.594434310671</c:v>
                </c:pt>
                <c:pt idx="68">
                  <c:v>4075.384088694243</c:v>
                </c:pt>
                <c:pt idx="69">
                  <c:v>4589.2097739091005</c:v>
                </c:pt>
                <c:pt idx="70">
                  <c:v>8490.0805702247344</c:v>
                </c:pt>
                <c:pt idx="71">
                  <c:v>7037.5043154812729</c:v>
                </c:pt>
                <c:pt idx="72">
                  <c:v>12950.294451741787</c:v>
                </c:pt>
                <c:pt idx="73">
                  <c:v>11756.937775700708</c:v>
                </c:pt>
                <c:pt idx="74">
                  <c:v>12700.577882317391</c:v>
                </c:pt>
                <c:pt idx="75">
                  <c:v>3555.7942318367468</c:v>
                </c:pt>
                <c:pt idx="76">
                  <c:v>4281.5507454107274</c:v>
                </c:pt>
                <c:pt idx="77">
                  <c:v>3290.5186439452309</c:v>
                </c:pt>
                <c:pt idx="78">
                  <c:v>10193.914141566325</c:v>
                </c:pt>
                <c:pt idx="79">
                  <c:v>2792.5008422276032</c:v>
                </c:pt>
                <c:pt idx="80">
                  <c:v>3074.4308067154261</c:v>
                </c:pt>
                <c:pt idx="81">
                  <c:v>6085.9490928100267</c:v>
                </c:pt>
                <c:pt idx="82">
                  <c:v>3320.8869708672573</c:v>
                </c:pt>
                <c:pt idx="83">
                  <c:v>14167.017985421286</c:v>
                </c:pt>
                <c:pt idx="84">
                  <c:v>4232.226704748663</c:v>
                </c:pt>
                <c:pt idx="85">
                  <c:v>13859.447979024706</c:v>
                </c:pt>
                <c:pt idx="86">
                  <c:v>3818.6024785688865</c:v>
                </c:pt>
                <c:pt idx="87">
                  <c:v>8277.9990946385988</c:v>
                </c:pt>
                <c:pt idx="88">
                  <c:v>4892.7557464808933</c:v>
                </c:pt>
                <c:pt idx="89">
                  <c:v>12675.790504871937</c:v>
                </c:pt>
                <c:pt idx="90">
                  <c:v>3565.4925039828131</c:v>
                </c:pt>
                <c:pt idx="91">
                  <c:v>2667.6467250127735</c:v>
                </c:pt>
                <c:pt idx="92">
                  <c:v>11131.831231155342</c:v>
                </c:pt>
                <c:pt idx="93">
                  <c:v>5190.2963327950974</c:v>
                </c:pt>
                <c:pt idx="94">
                  <c:v>6464.7313602725162</c:v>
                </c:pt>
                <c:pt idx="95">
                  <c:v>3607.1996142281891</c:v>
                </c:pt>
                <c:pt idx="96">
                  <c:v>15888.700450963339</c:v>
                </c:pt>
                <c:pt idx="97">
                  <c:v>15025.350306045237</c:v>
                </c:pt>
                <c:pt idx="98">
                  <c:v>15159.657610658765</c:v>
                </c:pt>
                <c:pt idx="99">
                  <c:v>4964.445418132228</c:v>
                </c:pt>
                <c:pt idx="100">
                  <c:v>5040.5119074280728</c:v>
                </c:pt>
                <c:pt idx="101">
                  <c:v>5188.1182854360432</c:v>
                </c:pt>
                <c:pt idx="102">
                  <c:v>4877.1408084430041</c:v>
                </c:pt>
                <c:pt idx="103">
                  <c:v>12625.901408028161</c:v>
                </c:pt>
                <c:pt idx="104">
                  <c:v>3676.2490403471111</c:v>
                </c:pt>
                <c:pt idx="105">
                  <c:v>4989.1938410993844</c:v>
                </c:pt>
                <c:pt idx="106">
                  <c:v>2808.2622137417138</c:v>
                </c:pt>
                <c:pt idx="107">
                  <c:v>15492.329493250212</c:v>
                </c:pt>
                <c:pt idx="108">
                  <c:v>13083.698839192975</c:v>
                </c:pt>
                <c:pt idx="109">
                  <c:v>6638.9528880214275</c:v>
                </c:pt>
                <c:pt idx="110">
                  <c:v>3150.9393980899495</c:v>
                </c:pt>
                <c:pt idx="111">
                  <c:v>12245.601282106794</c:v>
                </c:pt>
                <c:pt idx="112">
                  <c:v>10326.996957961197</c:v>
                </c:pt>
                <c:pt idx="113">
                  <c:v>5330.3394022455823</c:v>
                </c:pt>
                <c:pt idx="114">
                  <c:v>4311.3312982632951</c:v>
                </c:pt>
                <c:pt idx="115">
                  <c:v>11972.402262082398</c:v>
                </c:pt>
                <c:pt idx="116">
                  <c:v>3225.9792609166079</c:v>
                </c:pt>
                <c:pt idx="117">
                  <c:v>4545.3411798584502</c:v>
                </c:pt>
                <c:pt idx="118">
                  <c:v>16222.135217352557</c:v>
                </c:pt>
                <c:pt idx="119">
                  <c:v>14844.036345813671</c:v>
                </c:pt>
                <c:pt idx="120">
                  <c:v>3636.9801670807569</c:v>
                </c:pt>
                <c:pt idx="121">
                  <c:v>14200.046559885568</c:v>
                </c:pt>
                <c:pt idx="122">
                  <c:v>9277.0922730717411</c:v>
                </c:pt>
                <c:pt idx="123">
                  <c:v>2468.3104487625369</c:v>
                </c:pt>
                <c:pt idx="124">
                  <c:v>5721.7499234245406</c:v>
                </c:pt>
                <c:pt idx="125">
                  <c:v>5278.9639873299875</c:v>
                </c:pt>
                <c:pt idx="126">
                  <c:v>7177.1853409518535</c:v>
                </c:pt>
                <c:pt idx="127">
                  <c:v>6385.4784934943455</c:v>
                </c:pt>
                <c:pt idx="128">
                  <c:v>3918.752865199896</c:v>
                </c:pt>
                <c:pt idx="129">
                  <c:v>11302.138767780962</c:v>
                </c:pt>
                <c:pt idx="130">
                  <c:v>7107.7313156463752</c:v>
                </c:pt>
                <c:pt idx="131">
                  <c:v>13288.170799498064</c:v>
                </c:pt>
                <c:pt idx="132">
                  <c:v>11610.478544513657</c:v>
                </c:pt>
                <c:pt idx="133">
                  <c:v>14237.989789964256</c:v>
                </c:pt>
                <c:pt idx="134">
                  <c:v>2716.6278974676534</c:v>
                </c:pt>
                <c:pt idx="135">
                  <c:v>4381.1294690115001</c:v>
                </c:pt>
                <c:pt idx="136">
                  <c:v>4823.1865422059809</c:v>
                </c:pt>
                <c:pt idx="137">
                  <c:v>15788.171540125106</c:v>
                </c:pt>
                <c:pt idx="138">
                  <c:v>9300.8647299792665</c:v>
                </c:pt>
                <c:pt idx="139">
                  <c:v>2541.5862827550382</c:v>
                </c:pt>
                <c:pt idx="140">
                  <c:v>14444.585119258751</c:v>
                </c:pt>
                <c:pt idx="141">
                  <c:v>6755.9101675441361</c:v>
                </c:pt>
                <c:pt idx="142">
                  <c:v>13123.863400605976</c:v>
                </c:pt>
                <c:pt idx="143">
                  <c:v>15609.918948117978</c:v>
                </c:pt>
                <c:pt idx="144">
                  <c:v>2926.9385736063878</c:v>
                </c:pt>
                <c:pt idx="145">
                  <c:v>3262.7145576574194</c:v>
                </c:pt>
                <c:pt idx="146">
                  <c:v>3072.2756351274111</c:v>
                </c:pt>
                <c:pt idx="147">
                  <c:v>14641.27263801638</c:v>
                </c:pt>
                <c:pt idx="148">
                  <c:v>5438.3098467695272</c:v>
                </c:pt>
                <c:pt idx="149">
                  <c:v>2877.8851312602728</c:v>
                </c:pt>
                <c:pt idx="150">
                  <c:v>3386.2061988599871</c:v>
                </c:pt>
                <c:pt idx="151">
                  <c:v>12041.163104550307</c:v>
                </c:pt>
                <c:pt idx="152">
                  <c:v>9754.7326956184424</c:v>
                </c:pt>
                <c:pt idx="153">
                  <c:v>2503.87077996478</c:v>
                </c:pt>
                <c:pt idx="154">
                  <c:v>9512.1746334926538</c:v>
                </c:pt>
                <c:pt idx="155">
                  <c:v>3073.9951797532531</c:v>
                </c:pt>
                <c:pt idx="156">
                  <c:v>15263.673360442865</c:v>
                </c:pt>
                <c:pt idx="157">
                  <c:v>14494.075379346337</c:v>
                </c:pt>
                <c:pt idx="158">
                  <c:v>3161.7152560300237</c:v>
                </c:pt>
                <c:pt idx="159">
                  <c:v>9036.5595924055833</c:v>
                </c:pt>
                <c:pt idx="160">
                  <c:v>13977.657112969162</c:v>
                </c:pt>
                <c:pt idx="161">
                  <c:v>3758.960622950548</c:v>
                </c:pt>
                <c:pt idx="162">
                  <c:v>14339.294874388914</c:v>
                </c:pt>
                <c:pt idx="163">
                  <c:v>14745.266141903197</c:v>
                </c:pt>
                <c:pt idx="164">
                  <c:v>14825.595264729202</c:v>
                </c:pt>
                <c:pt idx="165">
                  <c:v>14742.268184939634</c:v>
                </c:pt>
                <c:pt idx="166">
                  <c:v>8511.632286104883</c:v>
                </c:pt>
                <c:pt idx="167">
                  <c:v>13482.061389908167</c:v>
                </c:pt>
                <c:pt idx="168">
                  <c:v>10373.965799676254</c:v>
                </c:pt>
                <c:pt idx="169">
                  <c:v>4380.198826734857</c:v>
                </c:pt>
                <c:pt idx="170">
                  <c:v>14121.061625870641</c:v>
                </c:pt>
                <c:pt idx="171">
                  <c:v>4592.7160790661328</c:v>
                </c:pt>
                <c:pt idx="172">
                  <c:v>3395.3383529986759</c:v>
                </c:pt>
                <c:pt idx="173">
                  <c:v>3428.4750055285713</c:v>
                </c:pt>
                <c:pt idx="174">
                  <c:v>5909.8688185450465</c:v>
                </c:pt>
                <c:pt idx="175">
                  <c:v>6100.9143457729651</c:v>
                </c:pt>
                <c:pt idx="176">
                  <c:v>15165.045539628802</c:v>
                </c:pt>
                <c:pt idx="177">
                  <c:v>3191.6924401981914</c:v>
                </c:pt>
                <c:pt idx="178">
                  <c:v>8775.0670120292871</c:v>
                </c:pt>
                <c:pt idx="179">
                  <c:v>6507.2081422347119</c:v>
                </c:pt>
                <c:pt idx="180">
                  <c:v>9868.3690157137662</c:v>
                </c:pt>
                <c:pt idx="181">
                  <c:v>3540.9216116057332</c:v>
                </c:pt>
                <c:pt idx="182">
                  <c:v>10909.06616421499</c:v>
                </c:pt>
                <c:pt idx="183">
                  <c:v>5868.6292726107949</c:v>
                </c:pt>
                <c:pt idx="184">
                  <c:v>4047.4648203949614</c:v>
                </c:pt>
                <c:pt idx="185">
                  <c:v>4421.302707502844</c:v>
                </c:pt>
                <c:pt idx="186">
                  <c:v>8897.4423314992164</c:v>
                </c:pt>
                <c:pt idx="187">
                  <c:v>16106.735575048859</c:v>
                </c:pt>
                <c:pt idx="188">
                  <c:v>9396.9593075126486</c:v>
                </c:pt>
                <c:pt idx="189">
                  <c:v>8335.5348656857714</c:v>
                </c:pt>
                <c:pt idx="190">
                  <c:v>3812.8399126509166</c:v>
                </c:pt>
                <c:pt idx="191">
                  <c:v>3110.8144190313706</c:v>
                </c:pt>
                <c:pt idx="192">
                  <c:v>7354.7545766985322</c:v>
                </c:pt>
                <c:pt idx="193">
                  <c:v>15702.565520869688</c:v>
                </c:pt>
                <c:pt idx="194">
                  <c:v>3905.7238733268973</c:v>
                </c:pt>
                <c:pt idx="195">
                  <c:v>12341.563848152045</c:v>
                </c:pt>
                <c:pt idx="196">
                  <c:v>12978.689288268875</c:v>
                </c:pt>
                <c:pt idx="197">
                  <c:v>2876.1501187641779</c:v>
                </c:pt>
                <c:pt idx="198">
                  <c:v>11871.067223125705</c:v>
                </c:pt>
                <c:pt idx="199">
                  <c:v>12382.593882406258</c:v>
                </c:pt>
                <c:pt idx="200">
                  <c:v>5656.7895040723824</c:v>
                </c:pt>
                <c:pt idx="201">
                  <c:v>11392.576542069499</c:v>
                </c:pt>
                <c:pt idx="202">
                  <c:v>11273.119714120327</c:v>
                </c:pt>
                <c:pt idx="203">
                  <c:v>13237.98689158627</c:v>
                </c:pt>
                <c:pt idx="204">
                  <c:v>6995.8911692398933</c:v>
                </c:pt>
                <c:pt idx="205">
                  <c:v>4283.4120299640126</c:v>
                </c:pt>
                <c:pt idx="206">
                  <c:v>4473.4101219419272</c:v>
                </c:pt>
                <c:pt idx="207">
                  <c:v>5301.4447185390354</c:v>
                </c:pt>
                <c:pt idx="208">
                  <c:v>4262.937899877873</c:v>
                </c:pt>
                <c:pt idx="209">
                  <c:v>12019.650264398801</c:v>
                </c:pt>
                <c:pt idx="210">
                  <c:v>12266.604099646123</c:v>
                </c:pt>
                <c:pt idx="211">
                  <c:v>3581.271531692194</c:v>
                </c:pt>
                <c:pt idx="212">
                  <c:v>4856.7540606971943</c:v>
                </c:pt>
                <c:pt idx="213">
                  <c:v>4002.6091492371579</c:v>
                </c:pt>
                <c:pt idx="214">
                  <c:v>3711.9972599807697</c:v>
                </c:pt>
                <c:pt idx="215">
                  <c:v>6573.2201545869775</c:v>
                </c:pt>
                <c:pt idx="216">
                  <c:v>3741.2121020647423</c:v>
                </c:pt>
                <c:pt idx="217">
                  <c:v>6222.7630385992325</c:v>
                </c:pt>
                <c:pt idx="218">
                  <c:v>9263.6830401852294</c:v>
                </c:pt>
                <c:pt idx="219">
                  <c:v>11564.578606026578</c:v>
                </c:pt>
                <c:pt idx="220">
                  <c:v>13545.238916512526</c:v>
                </c:pt>
                <c:pt idx="221">
                  <c:v>4351.2005442760965</c:v>
                </c:pt>
                <c:pt idx="222">
                  <c:v>2465.0776913805148</c:v>
                </c:pt>
                <c:pt idx="223">
                  <c:v>5442.3129062236139</c:v>
                </c:pt>
                <c:pt idx="224">
                  <c:v>3422.4522664765982</c:v>
                </c:pt>
                <c:pt idx="225">
                  <c:v>4691.1047564482888</c:v>
                </c:pt>
                <c:pt idx="226">
                  <c:v>9298.6439889518897</c:v>
                </c:pt>
                <c:pt idx="227">
                  <c:v>13494.984233573819</c:v>
                </c:pt>
                <c:pt idx="228">
                  <c:v>3613.7141101646889</c:v>
                </c:pt>
                <c:pt idx="229">
                  <c:v>3697.5382326921272</c:v>
                </c:pt>
                <c:pt idx="230">
                  <c:v>2659.0431343018417</c:v>
                </c:pt>
                <c:pt idx="231">
                  <c:v>14110.285767930567</c:v>
                </c:pt>
                <c:pt idx="232">
                  <c:v>3764.8969262320406</c:v>
                </c:pt>
                <c:pt idx="233">
                  <c:v>3128.3100964157948</c:v>
                </c:pt>
                <c:pt idx="234">
                  <c:v>5022.0983384065676</c:v>
                </c:pt>
                <c:pt idx="235">
                  <c:v>14356.057246557026</c:v>
                </c:pt>
                <c:pt idx="236">
                  <c:v>15063.461939778908</c:v>
                </c:pt>
                <c:pt idx="237">
                  <c:v>4978.2881958612052</c:v>
                </c:pt>
                <c:pt idx="238">
                  <c:v>12568.172115366278</c:v>
                </c:pt>
                <c:pt idx="239">
                  <c:v>9214.6062205661619</c:v>
                </c:pt>
                <c:pt idx="240">
                  <c:v>12342.377634008024</c:v>
                </c:pt>
                <c:pt idx="241">
                  <c:v>3849.1968172774314</c:v>
                </c:pt>
                <c:pt idx="242">
                  <c:v>3089.2972338782974</c:v>
                </c:pt>
                <c:pt idx="243">
                  <c:v>3402.7773856443255</c:v>
                </c:pt>
                <c:pt idx="244">
                  <c:v>4363.4679540339557</c:v>
                </c:pt>
                <c:pt idx="245">
                  <c:v>12920.094969571388</c:v>
                </c:pt>
                <c:pt idx="246">
                  <c:v>8593.824262693568</c:v>
                </c:pt>
                <c:pt idx="247">
                  <c:v>3138.6212745403627</c:v>
                </c:pt>
                <c:pt idx="248">
                  <c:v>3782.2612105936905</c:v>
                </c:pt>
                <c:pt idx="249">
                  <c:v>11362.701378693551</c:v>
                </c:pt>
                <c:pt idx="250">
                  <c:v>3816.0331097342332</c:v>
                </c:pt>
                <c:pt idx="251">
                  <c:v>15671.737469319813</c:v>
                </c:pt>
                <c:pt idx="252">
                  <c:v>8605.9226122899236</c:v>
                </c:pt>
                <c:pt idx="253">
                  <c:v>14837.404993456506</c:v>
                </c:pt>
                <c:pt idx="254">
                  <c:v>3111.6326485177233</c:v>
                </c:pt>
                <c:pt idx="255">
                  <c:v>3834.3771780856841</c:v>
                </c:pt>
                <c:pt idx="256">
                  <c:v>16191.307165802684</c:v>
                </c:pt>
                <c:pt idx="257">
                  <c:v>3812.0417634462583</c:v>
                </c:pt>
                <c:pt idx="258">
                  <c:v>12718.143229152938</c:v>
                </c:pt>
                <c:pt idx="259">
                  <c:v>3227.8922958635285</c:v>
                </c:pt>
                <c:pt idx="260">
                  <c:v>3085.5746647717269</c:v>
                </c:pt>
                <c:pt idx="261">
                  <c:v>3895.1377032488654</c:v>
                </c:pt>
                <c:pt idx="262">
                  <c:v>11364.562663246836</c:v>
                </c:pt>
                <c:pt idx="263">
                  <c:v>3187.0146729257849</c:v>
                </c:pt>
                <c:pt idx="264">
                  <c:v>3766.4402918907645</c:v>
                </c:pt>
                <c:pt idx="265">
                  <c:v>3138.6212745403627</c:v>
                </c:pt>
                <c:pt idx="266">
                  <c:v>10284.925482643983</c:v>
                </c:pt>
                <c:pt idx="267">
                  <c:v>13335.013156576331</c:v>
                </c:pt>
                <c:pt idx="268">
                  <c:v>5063.1028545242643</c:v>
                </c:pt>
                <c:pt idx="269">
                  <c:v>4714.7296248352059</c:v>
                </c:pt>
                <c:pt idx="270">
                  <c:v>4311.3822028918084</c:v>
                </c:pt>
                <c:pt idx="271">
                  <c:v>3326.1813979412527</c:v>
                </c:pt>
                <c:pt idx="272">
                  <c:v>15610.950904561061</c:v>
                </c:pt>
                <c:pt idx="273">
                  <c:v>10978.913961311757</c:v>
                </c:pt>
                <c:pt idx="274">
                  <c:v>3403.4247069025996</c:v>
                </c:pt>
                <c:pt idx="275">
                  <c:v>8985.7906118420378</c:v>
                </c:pt>
                <c:pt idx="276">
                  <c:v>6480.7260841519519</c:v>
                </c:pt>
                <c:pt idx="277">
                  <c:v>12976.864148446595</c:v>
                </c:pt>
                <c:pt idx="278">
                  <c:v>13988.890157672729</c:v>
                </c:pt>
                <c:pt idx="279">
                  <c:v>11770.397153256185</c:v>
                </c:pt>
                <c:pt idx="280">
                  <c:v>4182.2860730939919</c:v>
                </c:pt>
                <c:pt idx="281">
                  <c:v>6521.6743443242322</c:v>
                </c:pt>
                <c:pt idx="282">
                  <c:v>5503.6896671311088</c:v>
                </c:pt>
                <c:pt idx="283">
                  <c:v>7437.1341470873713</c:v>
                </c:pt>
                <c:pt idx="284">
                  <c:v>6490.9631491950222</c:v>
                </c:pt>
                <c:pt idx="285">
                  <c:v>13302.440676893835</c:v>
                </c:pt>
                <c:pt idx="286">
                  <c:v>14279.384146854309</c:v>
                </c:pt>
                <c:pt idx="287">
                  <c:v>11720.142470317478</c:v>
                </c:pt>
                <c:pt idx="288">
                  <c:v>3348.5168125806786</c:v>
                </c:pt>
                <c:pt idx="289">
                  <c:v>12543.975416173567</c:v>
                </c:pt>
                <c:pt idx="290">
                  <c:v>10208.296230512706</c:v>
                </c:pt>
                <c:pt idx="291">
                  <c:v>15660.569762000101</c:v>
                </c:pt>
                <c:pt idx="292">
                  <c:v>4340.2321134677322</c:v>
                </c:pt>
                <c:pt idx="293">
                  <c:v>3878.0467278533561</c:v>
                </c:pt>
                <c:pt idx="294">
                  <c:v>13626.087938159779</c:v>
                </c:pt>
                <c:pt idx="295">
                  <c:v>4329.9648320748174</c:v>
                </c:pt>
                <c:pt idx="296">
                  <c:v>9941.2586722051947</c:v>
                </c:pt>
                <c:pt idx="297">
                  <c:v>3470.7142718392452</c:v>
                </c:pt>
                <c:pt idx="298">
                  <c:v>3996.6383066504586</c:v>
                </c:pt>
                <c:pt idx="299">
                  <c:v>13545.122060091862</c:v>
                </c:pt>
                <c:pt idx="300">
                  <c:v>4512.7196555561977</c:v>
                </c:pt>
                <c:pt idx="301">
                  <c:v>5659.2237785233965</c:v>
                </c:pt>
                <c:pt idx="302">
                  <c:v>25598.485618490417</c:v>
                </c:pt>
                <c:pt idx="303">
                  <c:v>40165.877978777622</c:v>
                </c:pt>
                <c:pt idx="304">
                  <c:v>24296.971305090665</c:v>
                </c:pt>
                <c:pt idx="305">
                  <c:v>23857.859466971371</c:v>
                </c:pt>
                <c:pt idx="306">
                  <c:v>44600.466011794488</c:v>
                </c:pt>
                <c:pt idx="307">
                  <c:v>24708.316875335186</c:v>
                </c:pt>
                <c:pt idx="308">
                  <c:v>24520.218302017507</c:v>
                </c:pt>
                <c:pt idx="309">
                  <c:v>34132.386120781026</c:v>
                </c:pt>
                <c:pt idx="310">
                  <c:v>26307.372209477337</c:v>
                </c:pt>
                <c:pt idx="311">
                  <c:v>30094.547128306061</c:v>
                </c:pt>
                <c:pt idx="312">
                  <c:v>26409.231692062836</c:v>
                </c:pt>
                <c:pt idx="313">
                  <c:v>22777.013680191503</c:v>
                </c:pt>
                <c:pt idx="314">
                  <c:v>34708.213960112073</c:v>
                </c:pt>
                <c:pt idx="315">
                  <c:v>33954.101907053613</c:v>
                </c:pt>
                <c:pt idx="316">
                  <c:v>50687.848938656149</c:v>
                </c:pt>
                <c:pt idx="317">
                  <c:v>34509.398079684586</c:v>
                </c:pt>
                <c:pt idx="318">
                  <c:v>44681.427052798725</c:v>
                </c:pt>
                <c:pt idx="319">
                  <c:v>23373.825896587176</c:v>
                </c:pt>
                <c:pt idx="320">
                  <c:v>19070.427083969844</c:v>
                </c:pt>
                <c:pt idx="321">
                  <c:v>34909.668347183797</c:v>
                </c:pt>
                <c:pt idx="322">
                  <c:v>35899.415021353678</c:v>
                </c:pt>
                <c:pt idx="323">
                  <c:v>49346.089061763261</c:v>
                </c:pt>
                <c:pt idx="324">
                  <c:v>35847.733560012304</c:v>
                </c:pt>
                <c:pt idx="325">
                  <c:v>32443.274753389673</c:v>
                </c:pt>
                <c:pt idx="326">
                  <c:v>35562.970524447082</c:v>
                </c:pt>
                <c:pt idx="327">
                  <c:v>35869.69929331501</c:v>
                </c:pt>
                <c:pt idx="328">
                  <c:v>21849.857912366631</c:v>
                </c:pt>
                <c:pt idx="329">
                  <c:v>29006.743265538811</c:v>
                </c:pt>
                <c:pt idx="330">
                  <c:v>28789.035656808428</c:v>
                </c:pt>
                <c:pt idx="331">
                  <c:v>40853.03390416981</c:v>
                </c:pt>
                <c:pt idx="332">
                  <c:v>35991.445834508195</c:v>
                </c:pt>
                <c:pt idx="333">
                  <c:v>43329.564193043072</c:v>
                </c:pt>
                <c:pt idx="334">
                  <c:v>44947.564695111643</c:v>
                </c:pt>
                <c:pt idx="335">
                  <c:v>33235.396836602435</c:v>
                </c:pt>
                <c:pt idx="336">
                  <c:v>29573.526533252214</c:v>
                </c:pt>
                <c:pt idx="337">
                  <c:v>24690.096389937742</c:v>
                </c:pt>
                <c:pt idx="338">
                  <c:v>42661.732927984049</c:v>
                </c:pt>
                <c:pt idx="339">
                  <c:v>33186.86528662972</c:v>
                </c:pt>
                <c:pt idx="340">
                  <c:v>25512.823154533209</c:v>
                </c:pt>
                <c:pt idx="341">
                  <c:v>59974.48085534729</c:v>
                </c:pt>
                <c:pt idx="342">
                  <c:v>54515.11620635289</c:v>
                </c:pt>
                <c:pt idx="343">
                  <c:v>30408.780161389255</c:v>
                </c:pt>
                <c:pt idx="344">
                  <c:v>31543.802406639221</c:v>
                </c:pt>
                <c:pt idx="345">
                  <c:v>24492.193512489459</c:v>
                </c:pt>
                <c:pt idx="346">
                  <c:v>44930.398482346151</c:v>
                </c:pt>
                <c:pt idx="347">
                  <c:v>41281.721937566224</c:v>
                </c:pt>
                <c:pt idx="348">
                  <c:v>24879.212251330373</c:v>
                </c:pt>
                <c:pt idx="349">
                  <c:v>28322.021100381193</c:v>
                </c:pt>
                <c:pt idx="350">
                  <c:v>37240.145675832333</c:v>
                </c:pt>
                <c:pt idx="351">
                  <c:v>34881.127094991796</c:v>
                </c:pt>
                <c:pt idx="352">
                  <c:v>36524.037435998551</c:v>
                </c:pt>
                <c:pt idx="353">
                  <c:v>34225.750221930473</c:v>
                </c:pt>
                <c:pt idx="354">
                  <c:v>52068.007453109312</c:v>
                </c:pt>
                <c:pt idx="355">
                  <c:v>28850.68728015379</c:v>
                </c:pt>
                <c:pt idx="356">
                  <c:v>42137.495098409643</c:v>
                </c:pt>
                <c:pt idx="357">
                  <c:v>27478.721529968105</c:v>
                </c:pt>
                <c:pt idx="358">
                  <c:v>33071.795435813743</c:v>
                </c:pt>
                <c:pt idx="359">
                  <c:v>40166.646763423531</c:v>
                </c:pt>
                <c:pt idx="360">
                  <c:v>28438.232411772868</c:v>
                </c:pt>
                <c:pt idx="361">
                  <c:v>40094.4320976331</c:v>
                </c:pt>
                <c:pt idx="362">
                  <c:v>47341.229969204636</c:v>
                </c:pt>
                <c:pt idx="363">
                  <c:v>26561.862277795812</c:v>
                </c:pt>
                <c:pt idx="364">
                  <c:v>21350.692497783923</c:v>
                </c:pt>
                <c:pt idx="365">
                  <c:v>28517.15472757494</c:v>
                </c:pt>
                <c:pt idx="366">
                  <c:v>32592.477807488594</c:v>
                </c:pt>
                <c:pt idx="367">
                  <c:v>26574.717229881069</c:v>
                </c:pt>
                <c:pt idx="368">
                  <c:v>26915.876312513017</c:v>
                </c:pt>
                <c:pt idx="369">
                  <c:v>32929.642293123048</c:v>
                </c:pt>
                <c:pt idx="370">
                  <c:v>32904.216395261938</c:v>
                </c:pt>
                <c:pt idx="371">
                  <c:v>37564.142184478646</c:v>
                </c:pt>
                <c:pt idx="372">
                  <c:v>23639.379126958091</c:v>
                </c:pt>
                <c:pt idx="373">
                  <c:v>24773.23623609373</c:v>
                </c:pt>
                <c:pt idx="374">
                  <c:v>33978.527848594109</c:v>
                </c:pt>
                <c:pt idx="375">
                  <c:v>21889.246693182893</c:v>
                </c:pt>
                <c:pt idx="376">
                  <c:v>28669.562190561963</c:v>
                </c:pt>
                <c:pt idx="377">
                  <c:v>48033.295384271201</c:v>
                </c:pt>
                <c:pt idx="378">
                  <c:v>44718.51526872949</c:v>
                </c:pt>
                <c:pt idx="379">
                  <c:v>48316.699899032377</c:v>
                </c:pt>
                <c:pt idx="380">
                  <c:v>34986.214699239463</c:v>
                </c:pt>
                <c:pt idx="381">
                  <c:v>30556.497399000509</c:v>
                </c:pt>
                <c:pt idx="382">
                  <c:v>25608.250860721062</c:v>
                </c:pt>
                <c:pt idx="383">
                  <c:v>35031.411234956293</c:v>
                </c:pt>
                <c:pt idx="384">
                  <c:v>26972.47680600583</c:v>
                </c:pt>
                <c:pt idx="385">
                  <c:v>24305.98509179175</c:v>
                </c:pt>
                <c:pt idx="386">
                  <c:v>53372.044922333946</c:v>
                </c:pt>
                <c:pt idx="387">
                  <c:v>29744.451784208897</c:v>
                </c:pt>
                <c:pt idx="388">
                  <c:v>42189.74108306854</c:v>
                </c:pt>
                <c:pt idx="389">
                  <c:v>28571.283944471637</c:v>
                </c:pt>
                <c:pt idx="390">
                  <c:v>38473.270280239733</c:v>
                </c:pt>
                <c:pt idx="391">
                  <c:v>29854.96548830971</c:v>
                </c:pt>
                <c:pt idx="392">
                  <c:v>27735.178538269061</c:v>
                </c:pt>
                <c:pt idx="393">
                  <c:v>26910.011974923385</c:v>
                </c:pt>
                <c:pt idx="394">
                  <c:v>26181.422687256018</c:v>
                </c:pt>
                <c:pt idx="395">
                  <c:v>36358.433821468978</c:v>
                </c:pt>
                <c:pt idx="396">
                  <c:v>25572.129589732594</c:v>
                </c:pt>
                <c:pt idx="397">
                  <c:v>35300.955131873023</c:v>
                </c:pt>
                <c:pt idx="398">
                  <c:v>40740.37462589745</c:v>
                </c:pt>
                <c:pt idx="399">
                  <c:v>20565.131395871766</c:v>
                </c:pt>
                <c:pt idx="400">
                  <c:v>33023.031773474693</c:v>
                </c:pt>
                <c:pt idx="401">
                  <c:v>52712.961053180079</c:v>
                </c:pt>
                <c:pt idx="402">
                  <c:v>39421.343185816208</c:v>
                </c:pt>
                <c:pt idx="403">
                  <c:v>36559.854478827947</c:v>
                </c:pt>
                <c:pt idx="404">
                  <c:v>47188.135924918446</c:v>
                </c:pt>
                <c:pt idx="405">
                  <c:v>23068.365038013882</c:v>
                </c:pt>
                <c:pt idx="406">
                  <c:v>24692.562122121351</c:v>
                </c:pt>
                <c:pt idx="407">
                  <c:v>24088.579454244722</c:v>
                </c:pt>
                <c:pt idx="408">
                  <c:v>38986.624081499649</c:v>
                </c:pt>
                <c:pt idx="409">
                  <c:v>34413.184518196736</c:v>
                </c:pt>
                <c:pt idx="410">
                  <c:v>30474.53208604909</c:v>
                </c:pt>
                <c:pt idx="411">
                  <c:v>46483.621992485379</c:v>
                </c:pt>
                <c:pt idx="412">
                  <c:v>12135.9170071887</c:v>
                </c:pt>
                <c:pt idx="413">
                  <c:v>12429.272647819373</c:v>
                </c:pt>
                <c:pt idx="414">
                  <c:v>13465.300873902093</c:v>
                </c:pt>
                <c:pt idx="415">
                  <c:v>8852.1284270825618</c:v>
                </c:pt>
                <c:pt idx="416">
                  <c:v>10603.727869779859</c:v>
                </c:pt>
                <c:pt idx="417">
                  <c:v>6138.2395964064935</c:v>
                </c:pt>
                <c:pt idx="418">
                  <c:v>15348.461367185173</c:v>
                </c:pt>
                <c:pt idx="419">
                  <c:v>5562.4615700114291</c:v>
                </c:pt>
                <c:pt idx="420">
                  <c:v>6231.2288475341111</c:v>
                </c:pt>
                <c:pt idx="421">
                  <c:v>11739.100597933908</c:v>
                </c:pt>
                <c:pt idx="422">
                  <c:v>4201.1203556088303</c:v>
                </c:pt>
                <c:pt idx="423">
                  <c:v>7841.1808093672489</c:v>
                </c:pt>
                <c:pt idx="424">
                  <c:v>7323.2122988604979</c:v>
                </c:pt>
                <c:pt idx="425">
                  <c:v>3991.801501592252</c:v>
                </c:pt>
                <c:pt idx="426">
                  <c:v>6778.1569633532508</c:v>
                </c:pt>
                <c:pt idx="427">
                  <c:v>10286.147286521773</c:v>
                </c:pt>
                <c:pt idx="428">
                  <c:v>7871.4956524437193</c:v>
                </c:pt>
                <c:pt idx="429">
                  <c:v>10993.610208604212</c:v>
                </c:pt>
                <c:pt idx="430">
                  <c:v>11288.278693199138</c:v>
                </c:pt>
                <c:pt idx="431">
                  <c:v>6668.0015977456242</c:v>
                </c:pt>
                <c:pt idx="432">
                  <c:v>13302.300768242434</c:v>
                </c:pt>
                <c:pt idx="433">
                  <c:v>3827.1484558610246</c:v>
                </c:pt>
                <c:pt idx="434">
                  <c:v>4171.3398027562625</c:v>
                </c:pt>
                <c:pt idx="435">
                  <c:v>6002.7413200151668</c:v>
                </c:pt>
                <c:pt idx="436">
                  <c:v>4408.3551993012898</c:v>
                </c:pt>
                <c:pt idx="437">
                  <c:v>10051.290876837518</c:v>
                </c:pt>
                <c:pt idx="438">
                  <c:v>4593.633172431194</c:v>
                </c:pt>
                <c:pt idx="439">
                  <c:v>8692.68876000618</c:v>
                </c:pt>
                <c:pt idx="440">
                  <c:v>9643.6065980334897</c:v>
                </c:pt>
                <c:pt idx="441">
                  <c:v>9434.9767773836375</c:v>
                </c:pt>
                <c:pt idx="442">
                  <c:v>5749.7124953462244</c:v>
                </c:pt>
                <c:pt idx="443">
                  <c:v>7089.248927722565</c:v>
                </c:pt>
                <c:pt idx="444">
                  <c:v>9119.9653951846449</c:v>
                </c:pt>
                <c:pt idx="445">
                  <c:v>8499.3146697941211</c:v>
                </c:pt>
                <c:pt idx="446">
                  <c:v>7534.6764401401115</c:v>
                </c:pt>
                <c:pt idx="447">
                  <c:v>7613.3190653609699</c:v>
                </c:pt>
                <c:pt idx="448">
                  <c:v>6639.1516871696995</c:v>
                </c:pt>
                <c:pt idx="449">
                  <c:v>5519.3593439718752</c:v>
                </c:pt>
                <c:pt idx="450">
                  <c:v>12706.036203387253</c:v>
                </c:pt>
                <c:pt idx="451">
                  <c:v>4762.4087969324673</c:v>
                </c:pt>
                <c:pt idx="452">
                  <c:v>4457.7594000413555</c:v>
                </c:pt>
                <c:pt idx="453">
                  <c:v>8126.5919706846753</c:v>
                </c:pt>
                <c:pt idx="454">
                  <c:v>5536.4035862654328</c:v>
                </c:pt>
                <c:pt idx="455">
                  <c:v>12607.987802831789</c:v>
                </c:pt>
                <c:pt idx="456">
                  <c:v>5572.7640118323116</c:v>
                </c:pt>
                <c:pt idx="457">
                  <c:v>7786.3897714659906</c:v>
                </c:pt>
                <c:pt idx="458">
                  <c:v>6154.1023949934288</c:v>
                </c:pt>
                <c:pt idx="459">
                  <c:v>6319.72159397411</c:v>
                </c:pt>
                <c:pt idx="460">
                  <c:v>4014.6551376405914</c:v>
                </c:pt>
                <c:pt idx="461">
                  <c:v>8812.3047776072326</c:v>
                </c:pt>
                <c:pt idx="462">
                  <c:v>11725.287262125525</c:v>
                </c:pt>
                <c:pt idx="463">
                  <c:v>6610.1924847399196</c:v>
                </c:pt>
                <c:pt idx="464">
                  <c:v>11623.406423419374</c:v>
                </c:pt>
                <c:pt idx="465">
                  <c:v>8068.3087569897134</c:v>
                </c:pt>
                <c:pt idx="466">
                  <c:v>6266.8319826536517</c:v>
                </c:pt>
                <c:pt idx="467">
                  <c:v>8338.0417359028797</c:v>
                </c:pt>
                <c:pt idx="468">
                  <c:v>6380.4582478181619</c:v>
                </c:pt>
                <c:pt idx="469">
                  <c:v>13591.162952263849</c:v>
                </c:pt>
                <c:pt idx="470">
                  <c:v>12609.35226880807</c:v>
                </c:pt>
                <c:pt idx="471">
                  <c:v>8570.7730525565858</c:v>
                </c:pt>
                <c:pt idx="472">
                  <c:v>10885.77256093432</c:v>
                </c:pt>
                <c:pt idx="473">
                  <c:v>11241.863435787665</c:v>
                </c:pt>
                <c:pt idx="474">
                  <c:v>5974.9389081365489</c:v>
                </c:pt>
                <c:pt idx="475">
                  <c:v>13741.667851720955</c:v>
                </c:pt>
                <c:pt idx="476">
                  <c:v>5815.9612093539399</c:v>
                </c:pt>
                <c:pt idx="477">
                  <c:v>6451.1691089720662</c:v>
                </c:pt>
                <c:pt idx="478">
                  <c:v>8268.2435651546748</c:v>
                </c:pt>
                <c:pt idx="479">
                  <c:v>9987.0080632053341</c:v>
                </c:pt>
                <c:pt idx="480">
                  <c:v>5939.3190168016772</c:v>
                </c:pt>
                <c:pt idx="481">
                  <c:v>4198.4437107624562</c:v>
                </c:pt>
                <c:pt idx="482">
                  <c:v>9430.7402601915655</c:v>
                </c:pt>
                <c:pt idx="483">
                  <c:v>8319.2832765988351</c:v>
                </c:pt>
                <c:pt idx="484">
                  <c:v>14652.81243420964</c:v>
                </c:pt>
                <c:pt idx="485">
                  <c:v>13498.920852281895</c:v>
                </c:pt>
                <c:pt idx="486">
                  <c:v>11125.252071024604</c:v>
                </c:pt>
                <c:pt idx="487">
                  <c:v>7697.9787551849313</c:v>
                </c:pt>
                <c:pt idx="488">
                  <c:v>16676.806355884775</c:v>
                </c:pt>
                <c:pt idx="489">
                  <c:v>10896.050676264105</c:v>
                </c:pt>
                <c:pt idx="490">
                  <c:v>14648.684284838131</c:v>
                </c:pt>
                <c:pt idx="491">
                  <c:v>7453.5555932330963</c:v>
                </c:pt>
                <c:pt idx="492">
                  <c:v>4934.2181177142902</c:v>
                </c:pt>
                <c:pt idx="493">
                  <c:v>10632.670070822127</c:v>
                </c:pt>
                <c:pt idx="494">
                  <c:v>9836.2841406426378</c:v>
                </c:pt>
                <c:pt idx="495">
                  <c:v>5084.9737302680805</c:v>
                </c:pt>
                <c:pt idx="496">
                  <c:v>11196.299337038503</c:v>
                </c:pt>
                <c:pt idx="497">
                  <c:v>9880.2687151867212</c:v>
                </c:pt>
                <c:pt idx="498">
                  <c:v>9215.2729879430644</c:v>
                </c:pt>
                <c:pt idx="499">
                  <c:v>8312.5312549456867</c:v>
                </c:pt>
                <c:pt idx="500">
                  <c:v>5145.52515669896</c:v>
                </c:pt>
                <c:pt idx="501">
                  <c:v>8605.0598732750022</c:v>
                </c:pt>
                <c:pt idx="502">
                  <c:v>11207.540440748804</c:v>
                </c:pt>
                <c:pt idx="503">
                  <c:v>12931.835584592262</c:v>
                </c:pt>
                <c:pt idx="504">
                  <c:v>7978.2153400637244</c:v>
                </c:pt>
                <c:pt idx="505">
                  <c:v>10449.359825084122</c:v>
                </c:pt>
                <c:pt idx="506">
                  <c:v>8873.2401152971543</c:v>
                </c:pt>
                <c:pt idx="507">
                  <c:v>6649.6169018597129</c:v>
                </c:pt>
                <c:pt idx="508">
                  <c:v>13086.31296624477</c:v>
                </c:pt>
                <c:pt idx="509">
                  <c:v>5906.0118195323585</c:v>
                </c:pt>
                <c:pt idx="510">
                  <c:v>12664.274157358996</c:v>
                </c:pt>
                <c:pt idx="511">
                  <c:v>6121.2372339969452</c:v>
                </c:pt>
                <c:pt idx="512">
                  <c:v>8856.5865166624953</c:v>
                </c:pt>
                <c:pt idx="513">
                  <c:v>11593.012757245926</c:v>
                </c:pt>
                <c:pt idx="514">
                  <c:v>13140.837460393192</c:v>
                </c:pt>
                <c:pt idx="515">
                  <c:v>10924.859536553315</c:v>
                </c:pt>
                <c:pt idx="516">
                  <c:v>8276.2851873290747</c:v>
                </c:pt>
                <c:pt idx="517">
                  <c:v>5316.502429781347</c:v>
                </c:pt>
                <c:pt idx="518">
                  <c:v>4254.943273925991</c:v>
                </c:pt>
                <c:pt idx="519">
                  <c:v>6138.9194372531565</c:v>
                </c:pt>
                <c:pt idx="520">
                  <c:v>5742.8919771492383</c:v>
                </c:pt>
                <c:pt idx="521">
                  <c:v>9510.7754959828399</c:v>
                </c:pt>
                <c:pt idx="522">
                  <c:v>11197.229979315145</c:v>
                </c:pt>
                <c:pt idx="523">
                  <c:v>14932.313928208438</c:v>
                </c:pt>
                <c:pt idx="524">
                  <c:v>11637.683586524778</c:v>
                </c:pt>
                <c:pt idx="525">
                  <c:v>13685.206803377219</c:v>
                </c:pt>
                <c:pt idx="526">
                  <c:v>4641.1017196065568</c:v>
                </c:pt>
                <c:pt idx="527">
                  <c:v>8605.0057527925746</c:v>
                </c:pt>
                <c:pt idx="528">
                  <c:v>6750.0518152298328</c:v>
                </c:pt>
                <c:pt idx="529">
                  <c:v>5841.8339455080968</c:v>
                </c:pt>
                <c:pt idx="530">
                  <c:v>3207.2392565392711</c:v>
                </c:pt>
                <c:pt idx="531">
                  <c:v>9397.4700768173661</c:v>
                </c:pt>
                <c:pt idx="532">
                  <c:v>13080.574430010711</c:v>
                </c:pt>
                <c:pt idx="533">
                  <c:v>5225.0027689647786</c:v>
                </c:pt>
                <c:pt idx="534">
                  <c:v>5133.2327838131259</c:v>
                </c:pt>
                <c:pt idx="535">
                  <c:v>11100.408511146166</c:v>
                </c:pt>
                <c:pt idx="536">
                  <c:v>10025.719352994542</c:v>
                </c:pt>
                <c:pt idx="537">
                  <c:v>6170.4658560602747</c:v>
                </c:pt>
                <c:pt idx="538">
                  <c:v>4741.1965974379746</c:v>
                </c:pt>
                <c:pt idx="539">
                  <c:v>8206.2260545390345</c:v>
                </c:pt>
                <c:pt idx="540">
                  <c:v>3164.1358247789758</c:v>
                </c:pt>
                <c:pt idx="541">
                  <c:v>9341.4356155289825</c:v>
                </c:pt>
                <c:pt idx="542">
                  <c:v>6647.7200405277736</c:v>
                </c:pt>
                <c:pt idx="543">
                  <c:v>14775.938741714801</c:v>
                </c:pt>
                <c:pt idx="544">
                  <c:v>9222.6590395399362</c:v>
                </c:pt>
                <c:pt idx="545">
                  <c:v>5160.3893277238294</c:v>
                </c:pt>
                <c:pt idx="546">
                  <c:v>8519.523501414993</c:v>
                </c:pt>
                <c:pt idx="547">
                  <c:v>15750.270498499878</c:v>
                </c:pt>
                <c:pt idx="548">
                  <c:v>3409.5316228033598</c:v>
                </c:pt>
                <c:pt idx="549">
                  <c:v>9344.6683729110046</c:v>
                </c:pt>
                <c:pt idx="550">
                  <c:v>10192.266947707261</c:v>
                </c:pt>
                <c:pt idx="551">
                  <c:v>5974.6811166726093</c:v>
                </c:pt>
                <c:pt idx="552">
                  <c:v>7133.6170914387712</c:v>
                </c:pt>
                <c:pt idx="553">
                  <c:v>11839.704574334704</c:v>
                </c:pt>
                <c:pt idx="554">
                  <c:v>7635.7001093513209</c:v>
                </c:pt>
                <c:pt idx="555">
                  <c:v>3221.2478718613665</c:v>
                </c:pt>
                <c:pt idx="556">
                  <c:v>10454.417478815003</c:v>
                </c:pt>
                <c:pt idx="557">
                  <c:v>5586.8998232448848</c:v>
                </c:pt>
                <c:pt idx="558">
                  <c:v>8143.1932363253491</c:v>
                </c:pt>
                <c:pt idx="559">
                  <c:v>3898.6259128887141</c:v>
                </c:pt>
                <c:pt idx="560">
                  <c:v>4617.6544664316853</c:v>
                </c:pt>
                <c:pt idx="561">
                  <c:v>4736.8862542619454</c:v>
                </c:pt>
                <c:pt idx="562">
                  <c:v>8778.9412528776957</c:v>
                </c:pt>
                <c:pt idx="563">
                  <c:v>7317.5368913337479</c:v>
                </c:pt>
                <c:pt idx="564">
                  <c:v>4275.1623927060427</c:v>
                </c:pt>
                <c:pt idx="565">
                  <c:v>10833.947636862395</c:v>
                </c:pt>
                <c:pt idx="566">
                  <c:v>5058.365642460526</c:v>
                </c:pt>
                <c:pt idx="567">
                  <c:v>15886.732974701419</c:v>
                </c:pt>
                <c:pt idx="568">
                  <c:v>4104.9038372528785</c:v>
                </c:pt>
                <c:pt idx="569">
                  <c:v>6481.1605443435637</c:v>
                </c:pt>
                <c:pt idx="570">
                  <c:v>9829.8569832868343</c:v>
                </c:pt>
                <c:pt idx="571">
                  <c:v>12635.734291658693</c:v>
                </c:pt>
                <c:pt idx="572">
                  <c:v>12136.893278816269</c:v>
                </c:pt>
                <c:pt idx="573">
                  <c:v>5784.8286441748442</c:v>
                </c:pt>
                <c:pt idx="574">
                  <c:v>10116.835942126745</c:v>
                </c:pt>
                <c:pt idx="575">
                  <c:v>4865.29150262646</c:v>
                </c:pt>
                <c:pt idx="576">
                  <c:v>7885.9417464963808</c:v>
                </c:pt>
                <c:pt idx="577">
                  <c:v>5769.2952617669735</c:v>
                </c:pt>
                <c:pt idx="578">
                  <c:v>8169.5881375427834</c:v>
                </c:pt>
                <c:pt idx="579">
                  <c:v>10396.227845938605</c:v>
                </c:pt>
                <c:pt idx="580">
                  <c:v>15921.776274306008</c:v>
                </c:pt>
                <c:pt idx="581">
                  <c:v>13375.61257081463</c:v>
                </c:pt>
                <c:pt idx="582">
                  <c:v>9076.3855287662082</c:v>
                </c:pt>
                <c:pt idx="583">
                  <c:v>7423.7141914590511</c:v>
                </c:pt>
                <c:pt idx="584">
                  <c:v>12683.022366056604</c:v>
                </c:pt>
                <c:pt idx="585">
                  <c:v>6666.4497127564591</c:v>
                </c:pt>
                <c:pt idx="586">
                  <c:v>10232.559031566845</c:v>
                </c:pt>
                <c:pt idx="587">
                  <c:v>9944.2312983100419</c:v>
                </c:pt>
                <c:pt idx="588">
                  <c:v>8854.1615279782254</c:v>
                </c:pt>
                <c:pt idx="589">
                  <c:v>5913.658750102958</c:v>
                </c:pt>
                <c:pt idx="590">
                  <c:v>16496.997418140752</c:v>
                </c:pt>
                <c:pt idx="591">
                  <c:v>10256.647196689328</c:v>
                </c:pt>
                <c:pt idx="592">
                  <c:v>9293.9299228028503</c:v>
                </c:pt>
                <c:pt idx="593">
                  <c:v>10245.294136405115</c:v>
                </c:pt>
                <c:pt idx="594">
                  <c:v>13161.441408621227</c:v>
                </c:pt>
                <c:pt idx="595">
                  <c:v>8740.5571482738924</c:v>
                </c:pt>
                <c:pt idx="596">
                  <c:v>8053.4434745351928</c:v>
                </c:pt>
                <c:pt idx="597">
                  <c:v>6899.6015417043391</c:v>
                </c:pt>
                <c:pt idx="598">
                  <c:v>6423.9250390843035</c:v>
                </c:pt>
                <c:pt idx="599">
                  <c:v>12592.897008739625</c:v>
                </c:pt>
                <c:pt idx="600">
                  <c:v>7758.3027373175892</c:v>
                </c:pt>
                <c:pt idx="601">
                  <c:v>8488.2472118400074</c:v>
                </c:pt>
                <c:pt idx="602">
                  <c:v>11571.564058426662</c:v>
                </c:pt>
                <c:pt idx="603">
                  <c:v>5662.6883403978627</c:v>
                </c:pt>
                <c:pt idx="604">
                  <c:v>5302.8134954735979</c:v>
                </c:pt>
                <c:pt idx="605">
                  <c:v>10949.671762943301</c:v>
                </c:pt>
                <c:pt idx="606">
                  <c:v>6090.5997193806861</c:v>
                </c:pt>
                <c:pt idx="607">
                  <c:v>6432.5687112446176</c:v>
                </c:pt>
                <c:pt idx="608">
                  <c:v>15029.276345657749</c:v>
                </c:pt>
                <c:pt idx="609">
                  <c:v>12293.019884795904</c:v>
                </c:pt>
                <c:pt idx="610">
                  <c:v>8210.2914860084402</c:v>
                </c:pt>
                <c:pt idx="611">
                  <c:v>13874.849256848684</c:v>
                </c:pt>
                <c:pt idx="612">
                  <c:v>6396.9492934261061</c:v>
                </c:pt>
                <c:pt idx="613">
                  <c:v>7629.3252048000741</c:v>
                </c:pt>
                <c:pt idx="614">
                  <c:v>5841.0109942740273</c:v>
                </c:pt>
                <c:pt idx="615">
                  <c:v>5476.2349730892456</c:v>
                </c:pt>
                <c:pt idx="616">
                  <c:v>15664.581296531309</c:v>
                </c:pt>
                <c:pt idx="617">
                  <c:v>7623.0320471498917</c:v>
                </c:pt>
                <c:pt idx="618">
                  <c:v>7188.1134250351779</c:v>
                </c:pt>
                <c:pt idx="619">
                  <c:v>5470.4794660626276</c:v>
                </c:pt>
                <c:pt idx="620">
                  <c:v>5946.3506876517404</c:v>
                </c:pt>
                <c:pt idx="621">
                  <c:v>7825.5763066528043</c:v>
                </c:pt>
                <c:pt idx="622">
                  <c:v>6598.3664041948532</c:v>
                </c:pt>
                <c:pt idx="623">
                  <c:v>9779.9873216250126</c:v>
                </c:pt>
                <c:pt idx="624">
                  <c:v>5162.957982263586</c:v>
                </c:pt>
                <c:pt idx="625">
                  <c:v>10963.623616943389</c:v>
                </c:pt>
                <c:pt idx="626">
                  <c:v>5785.4410065031789</c:v>
                </c:pt>
                <c:pt idx="627">
                  <c:v>8694.0353216009353</c:v>
                </c:pt>
                <c:pt idx="628">
                  <c:v>11603.540983890147</c:v>
                </c:pt>
                <c:pt idx="629">
                  <c:v>14229.327382857082</c:v>
                </c:pt>
                <c:pt idx="630">
                  <c:v>11497.858497694731</c:v>
                </c:pt>
                <c:pt idx="631">
                  <c:v>13699.203111851282</c:v>
                </c:pt>
                <c:pt idx="632">
                  <c:v>5825.8254024475436</c:v>
                </c:pt>
                <c:pt idx="633">
                  <c:v>5981.7150941641639</c:v>
                </c:pt>
                <c:pt idx="634">
                  <c:v>9283.6980056089851</c:v>
                </c:pt>
                <c:pt idx="635">
                  <c:v>10477.376710448656</c:v>
                </c:pt>
                <c:pt idx="636">
                  <c:v>6157.0585130207928</c:v>
                </c:pt>
                <c:pt idx="637">
                  <c:v>11983.474599683295</c:v>
                </c:pt>
                <c:pt idx="638">
                  <c:v>9495.6849413538985</c:v>
                </c:pt>
                <c:pt idx="639">
                  <c:v>7289.9909119198001</c:v>
                </c:pt>
                <c:pt idx="640">
                  <c:v>11350.848141722685</c:v>
                </c:pt>
                <c:pt idx="641">
                  <c:v>13420.290406945935</c:v>
                </c:pt>
                <c:pt idx="642">
                  <c:v>6059.8784188076615</c:v>
                </c:pt>
                <c:pt idx="643">
                  <c:v>13238.210276634874</c:v>
                </c:pt>
                <c:pt idx="644">
                  <c:v>17426.755927463855</c:v>
                </c:pt>
                <c:pt idx="645">
                  <c:v>14273.880908909669</c:v>
                </c:pt>
                <c:pt idx="646">
                  <c:v>9780.6274286884545</c:v>
                </c:pt>
                <c:pt idx="647">
                  <c:v>5243.0733781328618</c:v>
                </c:pt>
                <c:pt idx="648">
                  <c:v>14208.853252770941</c:v>
                </c:pt>
                <c:pt idx="649">
                  <c:v>4741.6497590048957</c:v>
                </c:pt>
                <c:pt idx="650">
                  <c:v>12746.753061619374</c:v>
                </c:pt>
                <c:pt idx="651">
                  <c:v>4557.6763512389316</c:v>
                </c:pt>
                <c:pt idx="652">
                  <c:v>8630.7516467892292</c:v>
                </c:pt>
                <c:pt idx="653">
                  <c:v>15283.808531750276</c:v>
                </c:pt>
                <c:pt idx="654">
                  <c:v>7638.4232830847886</c:v>
                </c:pt>
                <c:pt idx="655">
                  <c:v>4106.4345846138067</c:v>
                </c:pt>
                <c:pt idx="656">
                  <c:v>12803.522240494582</c:v>
                </c:pt>
                <c:pt idx="657">
                  <c:v>6357.3206994764796</c:v>
                </c:pt>
                <c:pt idx="658">
                  <c:v>8625.3923063886541</c:v>
                </c:pt>
                <c:pt idx="659">
                  <c:v>11198.123743080474</c:v>
                </c:pt>
                <c:pt idx="660">
                  <c:v>9855.4183272055288</c:v>
                </c:pt>
                <c:pt idx="661">
                  <c:v>5647.0737518604119</c:v>
                </c:pt>
                <c:pt idx="662">
                  <c:v>13038.81209204607</c:v>
                </c:pt>
                <c:pt idx="663">
                  <c:v>9470.974294075686</c:v>
                </c:pt>
                <c:pt idx="664">
                  <c:v>13725.261572824964</c:v>
                </c:pt>
                <c:pt idx="665">
                  <c:v>9819.6602838250219</c:v>
                </c:pt>
                <c:pt idx="666">
                  <c:v>12438.701626898546</c:v>
                </c:pt>
                <c:pt idx="667">
                  <c:v>6899.3987551892978</c:v>
                </c:pt>
                <c:pt idx="668">
                  <c:v>6207.7554605860232</c:v>
                </c:pt>
                <c:pt idx="669">
                  <c:v>10965.653506785076</c:v>
                </c:pt>
                <c:pt idx="670">
                  <c:v>8666.1160533016537</c:v>
                </c:pt>
                <c:pt idx="671">
                  <c:v>8745.651717068833</c:v>
                </c:pt>
                <c:pt idx="672">
                  <c:v>5655.9444285155478</c:v>
                </c:pt>
                <c:pt idx="673">
                  <c:v>6801.0026204377573</c:v>
                </c:pt>
                <c:pt idx="674">
                  <c:v>9492.008001598253</c:v>
                </c:pt>
                <c:pt idx="675">
                  <c:v>15695.525485114627</c:v>
                </c:pt>
                <c:pt idx="676">
                  <c:v>13882.294395061826</c:v>
                </c:pt>
                <c:pt idx="677">
                  <c:v>6692.7312352249573</c:v>
                </c:pt>
                <c:pt idx="678">
                  <c:v>12025.316129325887</c:v>
                </c:pt>
                <c:pt idx="679">
                  <c:v>5968.2836263170357</c:v>
                </c:pt>
                <c:pt idx="680">
                  <c:v>10081.741912676043</c:v>
                </c:pt>
                <c:pt idx="681">
                  <c:v>3870.737058735489</c:v>
                </c:pt>
                <c:pt idx="682">
                  <c:v>12167.327442654394</c:v>
                </c:pt>
                <c:pt idx="683">
                  <c:v>9062.718352241418</c:v>
                </c:pt>
                <c:pt idx="684">
                  <c:v>5965.8941754612379</c:v>
                </c:pt>
                <c:pt idx="685">
                  <c:v>5466.9285503228184</c:v>
                </c:pt>
                <c:pt idx="686">
                  <c:v>10184.389861874564</c:v>
                </c:pt>
                <c:pt idx="687">
                  <c:v>14064.378160927907</c:v>
                </c:pt>
                <c:pt idx="688">
                  <c:v>16743.91215937087</c:v>
                </c:pt>
                <c:pt idx="689">
                  <c:v>11987.973581839513</c:v>
                </c:pt>
                <c:pt idx="690">
                  <c:v>7216.7150779272979</c:v>
                </c:pt>
                <c:pt idx="691">
                  <c:v>7510.1905735979108</c:v>
                </c:pt>
                <c:pt idx="692">
                  <c:v>7839.535940802446</c:v>
                </c:pt>
                <c:pt idx="693">
                  <c:v>6970.0107117934813</c:v>
                </c:pt>
                <c:pt idx="694">
                  <c:v>10185.334427698055</c:v>
                </c:pt>
                <c:pt idx="695">
                  <c:v>7527.4319463020292</c:v>
                </c:pt>
                <c:pt idx="696">
                  <c:v>5409.5353369009772</c:v>
                </c:pt>
                <c:pt idx="697">
                  <c:v>8360.0533780817696</c:v>
                </c:pt>
                <c:pt idx="698">
                  <c:v>9772.4442210669604</c:v>
                </c:pt>
                <c:pt idx="699">
                  <c:v>12325.894182398868</c:v>
                </c:pt>
                <c:pt idx="700">
                  <c:v>5913.0400751135903</c:v>
                </c:pt>
                <c:pt idx="701">
                  <c:v>8690.743822746912</c:v>
                </c:pt>
                <c:pt idx="702">
                  <c:v>37862.555570136705</c:v>
                </c:pt>
                <c:pt idx="703">
                  <c:v>29032.569908778129</c:v>
                </c:pt>
                <c:pt idx="704">
                  <c:v>41726.290138239317</c:v>
                </c:pt>
                <c:pt idx="705">
                  <c:v>21916.857487977715</c:v>
                </c:pt>
                <c:pt idx="706">
                  <c:v>38854.441457687077</c:v>
                </c:pt>
                <c:pt idx="707">
                  <c:v>42615.623530288329</c:v>
                </c:pt>
                <c:pt idx="708">
                  <c:v>41126.630498628787</c:v>
                </c:pt>
                <c:pt idx="709">
                  <c:v>39811.468621193853</c:v>
                </c:pt>
                <c:pt idx="710">
                  <c:v>50508.864958269376</c:v>
                </c:pt>
                <c:pt idx="711">
                  <c:v>42061.936123650499</c:v>
                </c:pt>
                <c:pt idx="712">
                  <c:v>31937.482990202599</c:v>
                </c:pt>
                <c:pt idx="713">
                  <c:v>27466.936607348351</c:v>
                </c:pt>
                <c:pt idx="714">
                  <c:v>39913.992756550419</c:v>
                </c:pt>
                <c:pt idx="715">
                  <c:v>26639.736012536654</c:v>
                </c:pt>
                <c:pt idx="716">
                  <c:v>27724.236056396167</c:v>
                </c:pt>
                <c:pt idx="717">
                  <c:v>43216.940387039533</c:v>
                </c:pt>
                <c:pt idx="718">
                  <c:v>35744.423194887662</c:v>
                </c:pt>
                <c:pt idx="719">
                  <c:v>38154.541814912678</c:v>
                </c:pt>
                <c:pt idx="720">
                  <c:v>36303.801325683249</c:v>
                </c:pt>
                <c:pt idx="721">
                  <c:v>38285.418324992927</c:v>
                </c:pt>
                <c:pt idx="722">
                  <c:v>45745.433195109174</c:v>
                </c:pt>
                <c:pt idx="723">
                  <c:v>52998.779085072092</c:v>
                </c:pt>
                <c:pt idx="724">
                  <c:v>31923.03829750343</c:v>
                </c:pt>
                <c:pt idx="725">
                  <c:v>32291.172052791717</c:v>
                </c:pt>
                <c:pt idx="726">
                  <c:v>27037.935738385488</c:v>
                </c:pt>
                <c:pt idx="727">
                  <c:v>34590.021703786981</c:v>
                </c:pt>
                <c:pt idx="728">
                  <c:v>49400.720703255138</c:v>
                </c:pt>
                <c:pt idx="729">
                  <c:v>30132.523796593741</c:v>
                </c:pt>
                <c:pt idx="730">
                  <c:v>40879.964487718215</c:v>
                </c:pt>
                <c:pt idx="731">
                  <c:v>34398.523802883254</c:v>
                </c:pt>
                <c:pt idx="732">
                  <c:v>38533.016366849777</c:v>
                </c:pt>
                <c:pt idx="733">
                  <c:v>27528.559015096205</c:v>
                </c:pt>
                <c:pt idx="734">
                  <c:v>34177.904760051861</c:v>
                </c:pt>
                <c:pt idx="735">
                  <c:v>49080.178022408509</c:v>
                </c:pt>
                <c:pt idx="736">
                  <c:v>51255.100921148274</c:v>
                </c:pt>
                <c:pt idx="737">
                  <c:v>36219.741723804444</c:v>
                </c:pt>
                <c:pt idx="738">
                  <c:v>40836.447778354901</c:v>
                </c:pt>
                <c:pt idx="739">
                  <c:v>28413.796129556045</c:v>
                </c:pt>
                <c:pt idx="740">
                  <c:v>37250.571564308812</c:v>
                </c:pt>
                <c:pt idx="741">
                  <c:v>29734.661849903012</c:v>
                </c:pt>
                <c:pt idx="742">
                  <c:v>40613.654744121312</c:v>
                </c:pt>
                <c:pt idx="743">
                  <c:v>43003.919177040858</c:v>
                </c:pt>
                <c:pt idx="744">
                  <c:v>33752.799223780719</c:v>
                </c:pt>
                <c:pt idx="745">
                  <c:v>46856.219590186935</c:v>
                </c:pt>
                <c:pt idx="746">
                  <c:v>27754.665048339575</c:v>
                </c:pt>
                <c:pt idx="747">
                  <c:v>23083.289165832161</c:v>
                </c:pt>
                <c:pt idx="748">
                  <c:v>31092.082767313248</c:v>
                </c:pt>
                <c:pt idx="749">
                  <c:v>29821.19271754269</c:v>
                </c:pt>
                <c:pt idx="750">
                  <c:v>32987.837909806767</c:v>
                </c:pt>
                <c:pt idx="751">
                  <c:v>43109.746638302793</c:v>
                </c:pt>
                <c:pt idx="752">
                  <c:v>27905.449374365424</c:v>
                </c:pt>
                <c:pt idx="753">
                  <c:v>46685.318506127842</c:v>
                </c:pt>
                <c:pt idx="754">
                  <c:v>36377.373293208919</c:v>
                </c:pt>
                <c:pt idx="755">
                  <c:v>36454.51368244116</c:v>
                </c:pt>
                <c:pt idx="756">
                  <c:v>23834.236410035595</c:v>
                </c:pt>
                <c:pt idx="757">
                  <c:v>40771.491234444351</c:v>
                </c:pt>
                <c:pt idx="758">
                  <c:v>5934.9269648032259</c:v>
                </c:pt>
                <c:pt idx="759">
                  <c:v>15556.057590088581</c:v>
                </c:pt>
                <c:pt idx="760">
                  <c:v>13612.595722781723</c:v>
                </c:pt>
                <c:pt idx="761">
                  <c:v>6791.2224196268526</c:v>
                </c:pt>
                <c:pt idx="762">
                  <c:v>12130.770839022623</c:v>
                </c:pt>
                <c:pt idx="763">
                  <c:v>15557.135175882588</c:v>
                </c:pt>
                <c:pt idx="764">
                  <c:v>10346.793511586475</c:v>
                </c:pt>
                <c:pt idx="765">
                  <c:v>9142.6525413429899</c:v>
                </c:pt>
                <c:pt idx="766">
                  <c:v>11876.707746392794</c:v>
                </c:pt>
                <c:pt idx="767">
                  <c:v>17853.645016298367</c:v>
                </c:pt>
                <c:pt idx="768">
                  <c:v>7892.5215356988101</c:v>
                </c:pt>
                <c:pt idx="769">
                  <c:v>14080.587320636316</c:v>
                </c:pt>
                <c:pt idx="770">
                  <c:v>11904.25786372428</c:v>
                </c:pt>
                <c:pt idx="771">
                  <c:v>7310.7304391668767</c:v>
                </c:pt>
                <c:pt idx="772">
                  <c:v>12134.003596404646</c:v>
                </c:pt>
                <c:pt idx="773">
                  <c:v>8948.0258515705009</c:v>
                </c:pt>
                <c:pt idx="774">
                  <c:v>17505.960080546309</c:v>
                </c:pt>
                <c:pt idx="775">
                  <c:v>9711.2566730169692</c:v>
                </c:pt>
                <c:pt idx="776">
                  <c:v>10504.581752459777</c:v>
                </c:pt>
                <c:pt idx="777">
                  <c:v>13344.462959009717</c:v>
                </c:pt>
                <c:pt idx="778">
                  <c:v>13743.532502197433</c:v>
                </c:pt>
                <c:pt idx="779">
                  <c:v>13468.90022131984</c:v>
                </c:pt>
                <c:pt idx="780">
                  <c:v>11804.659275212793</c:v>
                </c:pt>
                <c:pt idx="781">
                  <c:v>8553.759928011279</c:v>
                </c:pt>
                <c:pt idx="782">
                  <c:v>7906.2805664307152</c:v>
                </c:pt>
                <c:pt idx="783">
                  <c:v>7033.7721040613005</c:v>
                </c:pt>
                <c:pt idx="784">
                  <c:v>6785.347509603117</c:v>
                </c:pt>
                <c:pt idx="785">
                  <c:v>15148.502767214848</c:v>
                </c:pt>
                <c:pt idx="786">
                  <c:v>5553.1263348398779</c:v>
                </c:pt>
                <c:pt idx="787">
                  <c:v>8690.6740374142264</c:v>
                </c:pt>
                <c:pt idx="788">
                  <c:v>15605.234240427681</c:v>
                </c:pt>
                <c:pt idx="789">
                  <c:v>5869.1466785617922</c:v>
                </c:pt>
                <c:pt idx="790">
                  <c:v>18376.941563451583</c:v>
                </c:pt>
                <c:pt idx="791">
                  <c:v>6546.3104248529262</c:v>
                </c:pt>
                <c:pt idx="792">
                  <c:v>10124.791251967421</c:v>
                </c:pt>
                <c:pt idx="793">
                  <c:v>11816.36629374991</c:v>
                </c:pt>
                <c:pt idx="794">
                  <c:v>6986.6860074475435</c:v>
                </c:pt>
                <c:pt idx="795">
                  <c:v>7399.3474855815703</c:v>
                </c:pt>
                <c:pt idx="796">
                  <c:v>17404.513597627145</c:v>
                </c:pt>
                <c:pt idx="797">
                  <c:v>8349.9873870726678</c:v>
                </c:pt>
                <c:pt idx="798">
                  <c:v>7898.2845000948118</c:v>
                </c:pt>
                <c:pt idx="799">
                  <c:v>8703.7030292872241</c:v>
                </c:pt>
                <c:pt idx="800">
                  <c:v>6462.8459829604499</c:v>
                </c:pt>
                <c:pt idx="801">
                  <c:v>12077.685885612693</c:v>
                </c:pt>
                <c:pt idx="802">
                  <c:v>11781.001887237486</c:v>
                </c:pt>
                <c:pt idx="803">
                  <c:v>6076.1195740846151</c:v>
                </c:pt>
                <c:pt idx="804">
                  <c:v>8204.92022295077</c:v>
                </c:pt>
                <c:pt idx="805">
                  <c:v>5385.9470001697891</c:v>
                </c:pt>
                <c:pt idx="806">
                  <c:v>5241.5065435938459</c:v>
                </c:pt>
                <c:pt idx="807">
                  <c:v>6781.3586674944981</c:v>
                </c:pt>
                <c:pt idx="808">
                  <c:v>6987.7335061448521</c:v>
                </c:pt>
                <c:pt idx="809">
                  <c:v>16156.842352065416</c:v>
                </c:pt>
                <c:pt idx="810">
                  <c:v>11848.684923924069</c:v>
                </c:pt>
                <c:pt idx="811">
                  <c:v>8748.1676495473475</c:v>
                </c:pt>
                <c:pt idx="812">
                  <c:v>8092.5187164957269</c:v>
                </c:pt>
                <c:pt idx="813">
                  <c:v>5342.8435684094939</c:v>
                </c:pt>
                <c:pt idx="814">
                  <c:v>12720.61141662816</c:v>
                </c:pt>
                <c:pt idx="815">
                  <c:v>7109.014699188182</c:v>
                </c:pt>
                <c:pt idx="816">
                  <c:v>12744.437649355094</c:v>
                </c:pt>
                <c:pt idx="817">
                  <c:v>9547.9296947515595</c:v>
                </c:pt>
                <c:pt idx="818">
                  <c:v>12866.091689018125</c:v>
                </c:pt>
                <c:pt idx="819">
                  <c:v>5954.8666163695916</c:v>
                </c:pt>
                <c:pt idx="820">
                  <c:v>10631.142100939693</c:v>
                </c:pt>
                <c:pt idx="821">
                  <c:v>14032.344217589787</c:v>
                </c:pt>
                <c:pt idx="822">
                  <c:v>10020.025663396404</c:v>
                </c:pt>
                <c:pt idx="823">
                  <c:v>10779.866739077801</c:v>
                </c:pt>
                <c:pt idx="824">
                  <c:v>7062.3607131695944</c:v>
                </c:pt>
                <c:pt idx="825">
                  <c:v>13142.548179975758</c:v>
                </c:pt>
                <c:pt idx="826">
                  <c:v>9121.3282016272624</c:v>
                </c:pt>
                <c:pt idx="827">
                  <c:v>12466.314686931482</c:v>
                </c:pt>
                <c:pt idx="828">
                  <c:v>9841.7630077354352</c:v>
                </c:pt>
                <c:pt idx="829">
                  <c:v>8171.2256060203399</c:v>
                </c:pt>
                <c:pt idx="830">
                  <c:v>12661.972743311846</c:v>
                </c:pt>
                <c:pt idx="831">
                  <c:v>22020.582760423036</c:v>
                </c:pt>
                <c:pt idx="832">
                  <c:v>13447.786638571715</c:v>
                </c:pt>
                <c:pt idx="833">
                  <c:v>37345.278782382367</c:v>
                </c:pt>
                <c:pt idx="834">
                  <c:v>14508.440393399434</c:v>
                </c:pt>
                <c:pt idx="835">
                  <c:v>16705.533723670451</c:v>
                </c:pt>
                <c:pt idx="836">
                  <c:v>7297.3074951293165</c:v>
                </c:pt>
                <c:pt idx="837">
                  <c:v>8347.9828772948185</c:v>
                </c:pt>
                <c:pt idx="838">
                  <c:v>6759.0622171753575</c:v>
                </c:pt>
                <c:pt idx="839">
                  <c:v>8852.6530201238966</c:v>
                </c:pt>
                <c:pt idx="840">
                  <c:v>11786.994710965955</c:v>
                </c:pt>
                <c:pt idx="841">
                  <c:v>10371.89044346527</c:v>
                </c:pt>
                <c:pt idx="842">
                  <c:v>7529.2633608453034</c:v>
                </c:pt>
                <c:pt idx="843">
                  <c:v>17199.241807902745</c:v>
                </c:pt>
                <c:pt idx="844">
                  <c:v>13067.838594823166</c:v>
                </c:pt>
                <c:pt idx="845">
                  <c:v>7245.0539829379904</c:v>
                </c:pt>
                <c:pt idx="846">
                  <c:v>11443.391275932552</c:v>
                </c:pt>
                <c:pt idx="847">
                  <c:v>12807.975112961614</c:v>
                </c:pt>
                <c:pt idx="848">
                  <c:v>7712.267505324332</c:v>
                </c:pt>
                <c:pt idx="849">
                  <c:v>10743.040836670178</c:v>
                </c:pt>
                <c:pt idx="850">
                  <c:v>27797.257517333066</c:v>
                </c:pt>
                <c:pt idx="851">
                  <c:v>9320.6016533476213</c:v>
                </c:pt>
                <c:pt idx="852">
                  <c:v>3348.6797869478378</c:v>
                </c:pt>
                <c:pt idx="853">
                  <c:v>7195.7696966109161</c:v>
                </c:pt>
                <c:pt idx="854">
                  <c:v>23740.203196803825</c:v>
                </c:pt>
                <c:pt idx="855">
                  <c:v>16219.442850090452</c:v>
                </c:pt>
                <c:pt idx="856">
                  <c:v>19541.314330000867</c:v>
                </c:pt>
                <c:pt idx="857">
                  <c:v>21792.701224312757</c:v>
                </c:pt>
                <c:pt idx="858">
                  <c:v>12305.497225025891</c:v>
                </c:pt>
                <c:pt idx="859">
                  <c:v>8167.3650848622101</c:v>
                </c:pt>
                <c:pt idx="860">
                  <c:v>7456.563936051507</c:v>
                </c:pt>
                <c:pt idx="861">
                  <c:v>6346.0302680684645</c:v>
                </c:pt>
                <c:pt idx="862">
                  <c:v>6853.7210183082989</c:v>
                </c:pt>
                <c:pt idx="863">
                  <c:v>6173.5381123387251</c:v>
                </c:pt>
                <c:pt idx="864">
                  <c:v>8044.3119598636558</c:v>
                </c:pt>
                <c:pt idx="865">
                  <c:v>19385.21493241698</c:v>
                </c:pt>
                <c:pt idx="866">
                  <c:v>3312.4337193312258</c:v>
                </c:pt>
                <c:pt idx="867">
                  <c:v>13165.601557550044</c:v>
                </c:pt>
                <c:pt idx="868">
                  <c:v>27590.365976874127</c:v>
                </c:pt>
                <c:pt idx="869">
                  <c:v>14407.900141613442</c:v>
                </c:pt>
                <c:pt idx="870">
                  <c:v>4516.6062794583304</c:v>
                </c:pt>
                <c:pt idx="871">
                  <c:v>10942.003399427082</c:v>
                </c:pt>
                <c:pt idx="872">
                  <c:v>26032.275682993866</c:v>
                </c:pt>
                <c:pt idx="873">
                  <c:v>4829.7227351618849</c:v>
                </c:pt>
                <c:pt idx="874">
                  <c:v>25066.610415761163</c:v>
                </c:pt>
                <c:pt idx="875">
                  <c:v>10007.290530544624</c:v>
                </c:pt>
                <c:pt idx="876">
                  <c:v>9758.7954074986174</c:v>
                </c:pt>
                <c:pt idx="877">
                  <c:v>7886.8199116985397</c:v>
                </c:pt>
                <c:pt idx="878">
                  <c:v>18023.358045126632</c:v>
                </c:pt>
                <c:pt idx="879">
                  <c:v>7000.4196987815003</c:v>
                </c:pt>
                <c:pt idx="880">
                  <c:v>11322.765481979861</c:v>
                </c:pt>
                <c:pt idx="881">
                  <c:v>5332.1127579391987</c:v>
                </c:pt>
                <c:pt idx="882">
                  <c:v>6222.1611533748001</c:v>
                </c:pt>
                <c:pt idx="883">
                  <c:v>3741.161366293667</c:v>
                </c:pt>
                <c:pt idx="884">
                  <c:v>14121.24689937093</c:v>
                </c:pt>
                <c:pt idx="885">
                  <c:v>6411.0169953644699</c:v>
                </c:pt>
                <c:pt idx="886">
                  <c:v>9434.8959545158632</c:v>
                </c:pt>
                <c:pt idx="887">
                  <c:v>22882.846511012795</c:v>
                </c:pt>
                <c:pt idx="888">
                  <c:v>5248.6630228593012</c:v>
                </c:pt>
                <c:pt idx="889">
                  <c:v>10613.995997846912</c:v>
                </c:pt>
                <c:pt idx="890">
                  <c:v>5726.6390112984463</c:v>
                </c:pt>
                <c:pt idx="891">
                  <c:v>6062.5083603998719</c:v>
                </c:pt>
                <c:pt idx="892">
                  <c:v>9559.6801878472415</c:v>
                </c:pt>
                <c:pt idx="893">
                  <c:v>15768.966822229508</c:v>
                </c:pt>
                <c:pt idx="894">
                  <c:v>8789.6616957021397</c:v>
                </c:pt>
                <c:pt idx="895">
                  <c:v>10392.54166503646</c:v>
                </c:pt>
                <c:pt idx="896">
                  <c:v>8894.4177139402746</c:v>
                </c:pt>
                <c:pt idx="897">
                  <c:v>4445.661050445</c:v>
                </c:pt>
                <c:pt idx="898">
                  <c:v>10267.533091486546</c:v>
                </c:pt>
                <c:pt idx="899">
                  <c:v>13225.690862701473</c:v>
                </c:pt>
                <c:pt idx="900">
                  <c:v>11617.923072836527</c:v>
                </c:pt>
                <c:pt idx="901">
                  <c:v>6020.6845430515559</c:v>
                </c:pt>
                <c:pt idx="902">
                  <c:v>9763.6935247441052</c:v>
                </c:pt>
                <c:pt idx="903">
                  <c:v>11350.89377107361</c:v>
                </c:pt>
                <c:pt idx="904">
                  <c:v>10874.487997193943</c:v>
                </c:pt>
                <c:pt idx="905">
                  <c:v>14450.268532486423</c:v>
                </c:pt>
                <c:pt idx="906">
                  <c:v>16764.245628367426</c:v>
                </c:pt>
                <c:pt idx="907">
                  <c:v>21560.680212871663</c:v>
                </c:pt>
                <c:pt idx="908">
                  <c:v>11174.376084327678</c:v>
                </c:pt>
                <c:pt idx="909">
                  <c:v>10325.736139838318</c:v>
                </c:pt>
                <c:pt idx="910">
                  <c:v>10002.553666455427</c:v>
                </c:pt>
                <c:pt idx="911">
                  <c:v>8372.4294459352877</c:v>
                </c:pt>
                <c:pt idx="912">
                  <c:v>20658.634729278398</c:v>
                </c:pt>
                <c:pt idx="913">
                  <c:v>7221.8654825711892</c:v>
                </c:pt>
                <c:pt idx="914">
                  <c:v>3529.5294897224094</c:v>
                </c:pt>
                <c:pt idx="915">
                  <c:v>12139.313847565223</c:v>
                </c:pt>
                <c:pt idx="916">
                  <c:v>6313.580512474271</c:v>
                </c:pt>
                <c:pt idx="917">
                  <c:v>6346.9667780127447</c:v>
                </c:pt>
                <c:pt idx="918">
                  <c:v>13641.503767927117</c:v>
                </c:pt>
                <c:pt idx="919">
                  <c:v>26465.32894564631</c:v>
                </c:pt>
                <c:pt idx="920">
                  <c:v>6157.3854082394819</c:v>
                </c:pt>
                <c:pt idx="921">
                  <c:v>18185.9781390385</c:v>
                </c:pt>
                <c:pt idx="922">
                  <c:v>4703.5251871684386</c:v>
                </c:pt>
                <c:pt idx="923">
                  <c:v>13329.39411023227</c:v>
                </c:pt>
                <c:pt idx="924">
                  <c:v>10883.823358608954</c:v>
                </c:pt>
                <c:pt idx="925">
                  <c:v>26596.392042793435</c:v>
                </c:pt>
                <c:pt idx="926">
                  <c:v>10007.206877838642</c:v>
                </c:pt>
                <c:pt idx="927">
                  <c:v>18286.133709475256</c:v>
                </c:pt>
                <c:pt idx="928">
                  <c:v>10164.350004702241</c:v>
                </c:pt>
                <c:pt idx="929">
                  <c:v>5875.000598191903</c:v>
                </c:pt>
                <c:pt idx="930">
                  <c:v>16464.832787103875</c:v>
                </c:pt>
                <c:pt idx="931">
                  <c:v>3104.86860610857</c:v>
                </c:pt>
                <c:pt idx="932">
                  <c:v>23125.463075347594</c:v>
                </c:pt>
                <c:pt idx="933">
                  <c:v>5133.3099506819408</c:v>
                </c:pt>
                <c:pt idx="934">
                  <c:v>15736.168202396646</c:v>
                </c:pt>
                <c:pt idx="935">
                  <c:v>7010.4817757087303</c:v>
                </c:pt>
                <c:pt idx="936">
                  <c:v>9808.2699494301414</c:v>
                </c:pt>
                <c:pt idx="937">
                  <c:v>7395.6166013594166</c:v>
                </c:pt>
                <c:pt idx="938">
                  <c:v>10269.519793034569</c:v>
                </c:pt>
                <c:pt idx="939">
                  <c:v>9266.3770872726345</c:v>
                </c:pt>
                <c:pt idx="940">
                  <c:v>5609.595118674024</c:v>
                </c:pt>
                <c:pt idx="941">
                  <c:v>6055.6834181933182</c:v>
                </c:pt>
                <c:pt idx="942">
                  <c:v>10321.082928455106</c:v>
                </c:pt>
                <c:pt idx="943">
                  <c:v>9043.4927386673426</c:v>
                </c:pt>
                <c:pt idx="944">
                  <c:v>7547.9218480015925</c:v>
                </c:pt>
                <c:pt idx="945">
                  <c:v>8436.1478514030805</c:v>
                </c:pt>
                <c:pt idx="946">
                  <c:v>6206.9243778771988</c:v>
                </c:pt>
                <c:pt idx="947">
                  <c:v>3420.8563790842509</c:v>
                </c:pt>
                <c:pt idx="948">
                  <c:v>24077.229859517014</c:v>
                </c:pt>
                <c:pt idx="949">
                  <c:v>20644.934900842825</c:v>
                </c:pt>
                <c:pt idx="950">
                  <c:v>6228.2245696786631</c:v>
                </c:pt>
                <c:pt idx="951">
                  <c:v>13732.39827704376</c:v>
                </c:pt>
                <c:pt idx="952">
                  <c:v>18943.027530605108</c:v>
                </c:pt>
                <c:pt idx="953">
                  <c:v>22929.542375175697</c:v>
                </c:pt>
                <c:pt idx="954">
                  <c:v>3462.044267758105</c:v>
                </c:pt>
                <c:pt idx="955">
                  <c:v>3653.3572151378257</c:v>
                </c:pt>
                <c:pt idx="956">
                  <c:v>21434.53019619453</c:v>
                </c:pt>
                <c:pt idx="957">
                  <c:v>2970.9825704907189</c:v>
                </c:pt>
                <c:pt idx="958">
                  <c:v>5198.036806105617</c:v>
                </c:pt>
                <c:pt idx="959">
                  <c:v>27710.101261298154</c:v>
                </c:pt>
                <c:pt idx="960">
                  <c:v>12880.955660958411</c:v>
                </c:pt>
                <c:pt idx="961">
                  <c:v>19419.381844035517</c:v>
                </c:pt>
                <c:pt idx="962">
                  <c:v>6763.6613251874896</c:v>
                </c:pt>
                <c:pt idx="963">
                  <c:v>2365.9397983318368</c:v>
                </c:pt>
                <c:pt idx="964">
                  <c:v>10592.924584370827</c:v>
                </c:pt>
                <c:pt idx="965">
                  <c:v>17540.681562006397</c:v>
                </c:pt>
                <c:pt idx="966">
                  <c:v>28230.215118232765</c:v>
                </c:pt>
                <c:pt idx="967">
                  <c:v>2658.8802037706891</c:v>
                </c:pt>
                <c:pt idx="968">
                  <c:v>5164.3900924506434</c:v>
                </c:pt>
                <c:pt idx="969">
                  <c:v>4120.0498969795926</c:v>
                </c:pt>
                <c:pt idx="970">
                  <c:v>16249.418660152172</c:v>
                </c:pt>
                <c:pt idx="971">
                  <c:v>3426.9666946262842</c:v>
                </c:pt>
                <c:pt idx="972">
                  <c:v>20363.292564007465</c:v>
                </c:pt>
                <c:pt idx="973">
                  <c:v>12555.042582227312</c:v>
                </c:pt>
                <c:pt idx="974">
                  <c:v>3590.44805324862</c:v>
                </c:pt>
                <c:pt idx="975">
                  <c:v>15356.455720860375</c:v>
                </c:pt>
                <c:pt idx="976">
                  <c:v>21387.619357056996</c:v>
                </c:pt>
                <c:pt idx="977">
                  <c:v>14338.375043300814</c:v>
                </c:pt>
                <c:pt idx="978">
                  <c:v>8063.4517803339031</c:v>
                </c:pt>
                <c:pt idx="979">
                  <c:v>3553.8420751174608</c:v>
                </c:pt>
                <c:pt idx="980">
                  <c:v>3583.0029150354781</c:v>
                </c:pt>
                <c:pt idx="981">
                  <c:v>13090.828555456053</c:v>
                </c:pt>
                <c:pt idx="982">
                  <c:v>13526.42432605871</c:v>
                </c:pt>
                <c:pt idx="983">
                  <c:v>14738.756912132378</c:v>
                </c:pt>
                <c:pt idx="984">
                  <c:v>13689.914518651196</c:v>
                </c:pt>
                <c:pt idx="985">
                  <c:v>8508.6132519777711</c:v>
                </c:pt>
                <c:pt idx="986">
                  <c:v>10336.460429688803</c:v>
                </c:pt>
                <c:pt idx="987">
                  <c:v>4275.2169414008476</c:v>
                </c:pt>
                <c:pt idx="988">
                  <c:v>3168.1814774198492</c:v>
                </c:pt>
                <c:pt idx="989">
                  <c:v>10803.045567771207</c:v>
                </c:pt>
                <c:pt idx="990">
                  <c:v>14081.250038108637</c:v>
                </c:pt>
                <c:pt idx="991">
                  <c:v>5013.1575374272097</c:v>
                </c:pt>
                <c:pt idx="992">
                  <c:v>2572.623250450305</c:v>
                </c:pt>
                <c:pt idx="993">
                  <c:v>27126.531383959013</c:v>
                </c:pt>
                <c:pt idx="994">
                  <c:v>8215.5833261652988</c:v>
                </c:pt>
                <c:pt idx="995">
                  <c:v>2568.704756653914</c:v>
                </c:pt>
                <c:pt idx="996">
                  <c:v>10934.243132032905</c:v>
                </c:pt>
                <c:pt idx="997">
                  <c:v>3639.7927821893527</c:v>
                </c:pt>
                <c:pt idx="998">
                  <c:v>3789.094149454113</c:v>
                </c:pt>
                <c:pt idx="999">
                  <c:v>3052.0715428125886</c:v>
                </c:pt>
                <c:pt idx="1000">
                  <c:v>4620.3759434234416</c:v>
                </c:pt>
                <c:pt idx="1001">
                  <c:v>4274.1262954762542</c:v>
                </c:pt>
                <c:pt idx="1002">
                  <c:v>13712.417310503697</c:v>
                </c:pt>
                <c:pt idx="1003">
                  <c:v>13903.387924642262</c:v>
                </c:pt>
                <c:pt idx="1004">
                  <c:v>4242.3027992319094</c:v>
                </c:pt>
                <c:pt idx="1005">
                  <c:v>17699.614534056072</c:v>
                </c:pt>
                <c:pt idx="1006">
                  <c:v>7030.4880066850292</c:v>
                </c:pt>
                <c:pt idx="1007">
                  <c:v>14743.526979936256</c:v>
                </c:pt>
                <c:pt idx="1008">
                  <c:v>4496.3171996115898</c:v>
                </c:pt>
                <c:pt idx="1009">
                  <c:v>11912.463301226628</c:v>
                </c:pt>
                <c:pt idx="1010">
                  <c:v>3688.2663406527754</c:v>
                </c:pt>
                <c:pt idx="1011">
                  <c:v>10115.348859269097</c:v>
                </c:pt>
                <c:pt idx="1012">
                  <c:v>19753.541519773058</c:v>
                </c:pt>
                <c:pt idx="1013">
                  <c:v>7172.770100093262</c:v>
                </c:pt>
                <c:pt idx="1014">
                  <c:v>3060.4473233023728</c:v>
                </c:pt>
                <c:pt idx="1015">
                  <c:v>6620.7788590328109</c:v>
                </c:pt>
                <c:pt idx="1016">
                  <c:v>3983.1336468859481</c:v>
                </c:pt>
                <c:pt idx="1017">
                  <c:v>5970.6244270429825</c:v>
                </c:pt>
                <c:pt idx="1018">
                  <c:v>13412.442332471284</c:v>
                </c:pt>
                <c:pt idx="1019">
                  <c:v>9337.2022771176944</c:v>
                </c:pt>
                <c:pt idx="1020">
                  <c:v>3461.4028280793164</c:v>
                </c:pt>
                <c:pt idx="1021">
                  <c:v>3583.9335573121211</c:v>
                </c:pt>
                <c:pt idx="1022">
                  <c:v>11585.503672108625</c:v>
                </c:pt>
                <c:pt idx="1023">
                  <c:v>4126.5643929160924</c:v>
                </c:pt>
                <c:pt idx="1024">
                  <c:v>3180.800817646299</c:v>
                </c:pt>
                <c:pt idx="1025">
                  <c:v>4538.8382345497293</c:v>
                </c:pt>
                <c:pt idx="1026">
                  <c:v>5386.3537637374702</c:v>
                </c:pt>
                <c:pt idx="1027">
                  <c:v>3568.1126386091951</c:v>
                </c:pt>
                <c:pt idx="1028">
                  <c:v>13773.274181970581</c:v>
                </c:pt>
                <c:pt idx="1029">
                  <c:v>12399.110642967365</c:v>
                </c:pt>
                <c:pt idx="1030">
                  <c:v>16235.459026002532</c:v>
                </c:pt>
                <c:pt idx="1031">
                  <c:v>11795.685198717645</c:v>
                </c:pt>
                <c:pt idx="1032">
                  <c:v>6177.3438636506207</c:v>
                </c:pt>
                <c:pt idx="1033">
                  <c:v>11998.059672790012</c:v>
                </c:pt>
                <c:pt idx="1034">
                  <c:v>14454.689392019984</c:v>
                </c:pt>
                <c:pt idx="1035">
                  <c:v>10105.503125285266</c:v>
                </c:pt>
                <c:pt idx="1036">
                  <c:v>16168.13730777867</c:v>
                </c:pt>
                <c:pt idx="1037">
                  <c:v>3200.3932866282512</c:v>
                </c:pt>
                <c:pt idx="1038">
                  <c:v>4186.2250581890457</c:v>
                </c:pt>
                <c:pt idx="1039">
                  <c:v>11500.328481051898</c:v>
                </c:pt>
                <c:pt idx="1040">
                  <c:v>3514.1353865639162</c:v>
                </c:pt>
                <c:pt idx="1041">
                  <c:v>10780.593296711117</c:v>
                </c:pt>
                <c:pt idx="1042">
                  <c:v>3172.963830053518</c:v>
                </c:pt>
                <c:pt idx="1043">
                  <c:v>8781.4687122357645</c:v>
                </c:pt>
                <c:pt idx="1044">
                  <c:v>11499.60073684087</c:v>
                </c:pt>
                <c:pt idx="1045">
                  <c:v>3010.1926403636653</c:v>
                </c:pt>
                <c:pt idx="1046">
                  <c:v>10211.398654530754</c:v>
                </c:pt>
                <c:pt idx="1047">
                  <c:v>4110.277600343672</c:v>
                </c:pt>
                <c:pt idx="1048">
                  <c:v>3865.4177456438338</c:v>
                </c:pt>
                <c:pt idx="1049">
                  <c:v>8716.1963651186434</c:v>
                </c:pt>
                <c:pt idx="1050">
                  <c:v>11139.830056647295</c:v>
                </c:pt>
                <c:pt idx="1051">
                  <c:v>6284.6078778100446</c:v>
                </c:pt>
                <c:pt idx="1052">
                  <c:v>8326.0141885238172</c:v>
                </c:pt>
                <c:pt idx="1053">
                  <c:v>5415.4424029205111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2FD-422C-B9C4-D8EE4FC633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43511376"/>
        <c:axId val="1843508496"/>
      </c:scatterChart>
      <c:valAx>
        <c:axId val="18435113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age2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43508496"/>
        <c:crosses val="autoZero"/>
        <c:crossBetween val="midCat"/>
      </c:valAx>
      <c:valAx>
        <c:axId val="1843508496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charges</a:t>
                </a:r>
              </a:p>
            </c:rich>
          </c:tx>
          <c:overlay val="0"/>
        </c:title>
        <c:numFmt formatCode="&quot;£&quot;#,##0.00" sourceLinked="1"/>
        <c:majorTickMark val="out"/>
        <c:minorTickMark val="none"/>
        <c:tickLblPos val="nextTo"/>
        <c:crossAx val="184351137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bmi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charges</c:v>
          </c:tx>
          <c:spPr>
            <a:ln w="38100">
              <a:noFill/>
            </a:ln>
          </c:spPr>
          <c:xVal>
            <c:numRef>
              <c:f>Model!$D$2:$D$1055</c:f>
              <c:numCache>
                <c:formatCode>General</c:formatCode>
                <c:ptCount val="1054"/>
                <c:pt idx="0">
                  <c:v>25.74</c:v>
                </c:pt>
                <c:pt idx="1">
                  <c:v>34.4</c:v>
                </c:pt>
                <c:pt idx="2">
                  <c:v>39.82</c:v>
                </c:pt>
                <c:pt idx="3">
                  <c:v>40.299999999999997</c:v>
                </c:pt>
                <c:pt idx="4">
                  <c:v>36.005000000000003</c:v>
                </c:pt>
                <c:pt idx="5">
                  <c:v>34.1</c:v>
                </c:pt>
                <c:pt idx="6">
                  <c:v>26.315000000000001</c:v>
                </c:pt>
                <c:pt idx="7">
                  <c:v>26.6</c:v>
                </c:pt>
                <c:pt idx="8">
                  <c:v>35.625</c:v>
                </c:pt>
                <c:pt idx="9">
                  <c:v>28.9</c:v>
                </c:pt>
                <c:pt idx="10">
                  <c:v>36.19</c:v>
                </c:pt>
                <c:pt idx="11">
                  <c:v>35.53</c:v>
                </c:pt>
                <c:pt idx="12">
                  <c:v>38.284999999999997</c:v>
                </c:pt>
                <c:pt idx="13">
                  <c:v>31.6</c:v>
                </c:pt>
                <c:pt idx="14">
                  <c:v>30.114999999999998</c:v>
                </c:pt>
                <c:pt idx="15">
                  <c:v>27.94</c:v>
                </c:pt>
                <c:pt idx="16">
                  <c:v>30.8</c:v>
                </c:pt>
                <c:pt idx="17">
                  <c:v>49.06</c:v>
                </c:pt>
                <c:pt idx="18">
                  <c:v>27.17</c:v>
                </c:pt>
                <c:pt idx="19">
                  <c:v>28.785</c:v>
                </c:pt>
                <c:pt idx="20">
                  <c:v>28.785</c:v>
                </c:pt>
                <c:pt idx="21">
                  <c:v>28.05</c:v>
                </c:pt>
                <c:pt idx="22">
                  <c:v>34.1</c:v>
                </c:pt>
                <c:pt idx="23">
                  <c:v>36</c:v>
                </c:pt>
                <c:pt idx="24">
                  <c:v>41.47</c:v>
                </c:pt>
                <c:pt idx="25">
                  <c:v>30.3</c:v>
                </c:pt>
                <c:pt idx="26">
                  <c:v>38.28</c:v>
                </c:pt>
                <c:pt idx="27">
                  <c:v>26.2</c:v>
                </c:pt>
                <c:pt idx="28">
                  <c:v>32.799999999999997</c:v>
                </c:pt>
                <c:pt idx="29">
                  <c:v>39.33</c:v>
                </c:pt>
                <c:pt idx="30">
                  <c:v>26.4</c:v>
                </c:pt>
                <c:pt idx="31">
                  <c:v>38.06</c:v>
                </c:pt>
                <c:pt idx="32">
                  <c:v>41.91</c:v>
                </c:pt>
                <c:pt idx="33">
                  <c:v>26.73</c:v>
                </c:pt>
                <c:pt idx="34">
                  <c:v>38.06</c:v>
                </c:pt>
                <c:pt idx="35">
                  <c:v>35.86</c:v>
                </c:pt>
                <c:pt idx="36">
                  <c:v>40.15</c:v>
                </c:pt>
                <c:pt idx="37">
                  <c:v>25.2</c:v>
                </c:pt>
                <c:pt idx="38">
                  <c:v>33.4</c:v>
                </c:pt>
                <c:pt idx="39">
                  <c:v>28.82</c:v>
                </c:pt>
                <c:pt idx="40">
                  <c:v>34.865000000000002</c:v>
                </c:pt>
                <c:pt idx="41">
                  <c:v>26.6</c:v>
                </c:pt>
                <c:pt idx="42">
                  <c:v>35.86</c:v>
                </c:pt>
                <c:pt idx="43">
                  <c:v>33.25</c:v>
                </c:pt>
                <c:pt idx="44">
                  <c:v>32.774999999999999</c:v>
                </c:pt>
                <c:pt idx="45">
                  <c:v>40.945</c:v>
                </c:pt>
                <c:pt idx="46">
                  <c:v>27.2</c:v>
                </c:pt>
                <c:pt idx="47">
                  <c:v>28.785</c:v>
                </c:pt>
                <c:pt idx="48">
                  <c:v>34.5</c:v>
                </c:pt>
                <c:pt idx="49">
                  <c:v>25.74</c:v>
                </c:pt>
                <c:pt idx="50">
                  <c:v>27.6</c:v>
                </c:pt>
                <c:pt idx="51">
                  <c:v>27.55</c:v>
                </c:pt>
                <c:pt idx="52">
                  <c:v>36.765000000000001</c:v>
                </c:pt>
                <c:pt idx="53">
                  <c:v>27.7</c:v>
                </c:pt>
                <c:pt idx="54">
                  <c:v>35.244999999999997</c:v>
                </c:pt>
                <c:pt idx="55">
                  <c:v>38.28</c:v>
                </c:pt>
                <c:pt idx="56">
                  <c:v>27.6</c:v>
                </c:pt>
                <c:pt idx="57">
                  <c:v>41.91</c:v>
                </c:pt>
                <c:pt idx="58">
                  <c:v>33.33</c:v>
                </c:pt>
                <c:pt idx="59">
                  <c:v>33</c:v>
                </c:pt>
                <c:pt idx="60">
                  <c:v>39.049999999999997</c:v>
                </c:pt>
                <c:pt idx="61">
                  <c:v>31.02</c:v>
                </c:pt>
                <c:pt idx="62">
                  <c:v>34.1</c:v>
                </c:pt>
                <c:pt idx="63">
                  <c:v>30.59</c:v>
                </c:pt>
                <c:pt idx="64">
                  <c:v>29.164999999999999</c:v>
                </c:pt>
                <c:pt idx="65">
                  <c:v>33.1</c:v>
                </c:pt>
                <c:pt idx="66">
                  <c:v>26.9</c:v>
                </c:pt>
                <c:pt idx="67">
                  <c:v>30.5</c:v>
                </c:pt>
                <c:pt idx="68">
                  <c:v>31.73</c:v>
                </c:pt>
                <c:pt idx="69">
                  <c:v>29.45</c:v>
                </c:pt>
                <c:pt idx="70">
                  <c:v>33.1</c:v>
                </c:pt>
                <c:pt idx="71">
                  <c:v>29.6</c:v>
                </c:pt>
                <c:pt idx="72">
                  <c:v>37.4</c:v>
                </c:pt>
                <c:pt idx="73">
                  <c:v>39.6</c:v>
                </c:pt>
                <c:pt idx="74">
                  <c:v>25.934999999999999</c:v>
                </c:pt>
                <c:pt idx="75">
                  <c:v>32.67</c:v>
                </c:pt>
                <c:pt idx="76">
                  <c:v>30.114999999999998</c:v>
                </c:pt>
                <c:pt idx="77">
                  <c:v>29.8</c:v>
                </c:pt>
                <c:pt idx="78">
                  <c:v>33.344999999999999</c:v>
                </c:pt>
                <c:pt idx="79">
                  <c:v>36.85</c:v>
                </c:pt>
                <c:pt idx="80">
                  <c:v>31.35</c:v>
                </c:pt>
                <c:pt idx="81">
                  <c:v>31.065000000000001</c:v>
                </c:pt>
                <c:pt idx="82">
                  <c:v>32.9</c:v>
                </c:pt>
                <c:pt idx="83">
                  <c:v>25.08</c:v>
                </c:pt>
                <c:pt idx="84">
                  <c:v>25.08</c:v>
                </c:pt>
                <c:pt idx="85">
                  <c:v>43.4</c:v>
                </c:pt>
                <c:pt idx="86">
                  <c:v>27.93</c:v>
                </c:pt>
                <c:pt idx="87">
                  <c:v>26.03</c:v>
                </c:pt>
                <c:pt idx="88">
                  <c:v>25.27</c:v>
                </c:pt>
                <c:pt idx="89">
                  <c:v>28.7</c:v>
                </c:pt>
                <c:pt idx="90">
                  <c:v>33.659999999999997</c:v>
                </c:pt>
                <c:pt idx="91">
                  <c:v>30.4</c:v>
                </c:pt>
                <c:pt idx="92">
                  <c:v>27.36</c:v>
                </c:pt>
                <c:pt idx="93">
                  <c:v>44.22</c:v>
                </c:pt>
                <c:pt idx="94">
                  <c:v>37.729999999999997</c:v>
                </c:pt>
                <c:pt idx="95">
                  <c:v>25.46</c:v>
                </c:pt>
                <c:pt idx="96">
                  <c:v>31.73</c:v>
                </c:pt>
                <c:pt idx="97">
                  <c:v>40.479999999999997</c:v>
                </c:pt>
                <c:pt idx="98">
                  <c:v>36.299999999999997</c:v>
                </c:pt>
                <c:pt idx="99">
                  <c:v>35.435000000000002</c:v>
                </c:pt>
                <c:pt idx="100">
                  <c:v>28.93</c:v>
                </c:pt>
                <c:pt idx="101">
                  <c:v>41.325000000000003</c:v>
                </c:pt>
                <c:pt idx="102">
                  <c:v>34.21</c:v>
                </c:pt>
                <c:pt idx="103">
                  <c:v>32.68</c:v>
                </c:pt>
                <c:pt idx="104">
                  <c:v>30.5</c:v>
                </c:pt>
                <c:pt idx="105">
                  <c:v>29.1</c:v>
                </c:pt>
                <c:pt idx="106">
                  <c:v>26.84</c:v>
                </c:pt>
                <c:pt idx="107">
                  <c:v>35.909999999999997</c:v>
                </c:pt>
                <c:pt idx="108">
                  <c:v>29</c:v>
                </c:pt>
                <c:pt idx="109">
                  <c:v>40.26</c:v>
                </c:pt>
                <c:pt idx="110">
                  <c:v>39.159999999999997</c:v>
                </c:pt>
                <c:pt idx="111">
                  <c:v>25.3</c:v>
                </c:pt>
                <c:pt idx="112">
                  <c:v>34.1</c:v>
                </c:pt>
                <c:pt idx="113">
                  <c:v>25.175000000000001</c:v>
                </c:pt>
                <c:pt idx="114">
                  <c:v>33.155000000000001</c:v>
                </c:pt>
                <c:pt idx="115">
                  <c:v>37.1</c:v>
                </c:pt>
                <c:pt idx="116">
                  <c:v>29.3</c:v>
                </c:pt>
                <c:pt idx="117">
                  <c:v>35.53</c:v>
                </c:pt>
                <c:pt idx="118">
                  <c:v>38.19</c:v>
                </c:pt>
                <c:pt idx="119">
                  <c:v>33.914999999999999</c:v>
                </c:pt>
                <c:pt idx="120">
                  <c:v>28.5</c:v>
                </c:pt>
                <c:pt idx="121">
                  <c:v>32.965000000000003</c:v>
                </c:pt>
                <c:pt idx="122">
                  <c:v>31.13</c:v>
                </c:pt>
                <c:pt idx="123">
                  <c:v>33.659999999999997</c:v>
                </c:pt>
                <c:pt idx="124">
                  <c:v>31.16</c:v>
                </c:pt>
                <c:pt idx="125">
                  <c:v>29.7</c:v>
                </c:pt>
                <c:pt idx="126">
                  <c:v>31.02</c:v>
                </c:pt>
                <c:pt idx="127">
                  <c:v>41.69</c:v>
                </c:pt>
                <c:pt idx="128">
                  <c:v>27.36</c:v>
                </c:pt>
                <c:pt idx="129">
                  <c:v>44.744999999999997</c:v>
                </c:pt>
                <c:pt idx="130">
                  <c:v>27.74</c:v>
                </c:pt>
                <c:pt idx="131">
                  <c:v>28.9</c:v>
                </c:pt>
                <c:pt idx="132">
                  <c:v>40.659999999999997</c:v>
                </c:pt>
                <c:pt idx="133">
                  <c:v>37.4</c:v>
                </c:pt>
                <c:pt idx="134">
                  <c:v>35.4</c:v>
                </c:pt>
                <c:pt idx="135">
                  <c:v>40.28</c:v>
                </c:pt>
                <c:pt idx="136">
                  <c:v>26.62</c:v>
                </c:pt>
                <c:pt idx="137">
                  <c:v>39.700000000000003</c:v>
                </c:pt>
                <c:pt idx="138">
                  <c:v>36.479999999999997</c:v>
                </c:pt>
                <c:pt idx="139">
                  <c:v>41.14</c:v>
                </c:pt>
                <c:pt idx="140">
                  <c:v>36.954999999999998</c:v>
                </c:pt>
                <c:pt idx="141">
                  <c:v>41.8</c:v>
                </c:pt>
                <c:pt idx="142">
                  <c:v>33.1</c:v>
                </c:pt>
                <c:pt idx="143">
                  <c:v>35.97</c:v>
                </c:pt>
                <c:pt idx="144">
                  <c:v>26.51</c:v>
                </c:pt>
                <c:pt idx="145">
                  <c:v>31.46</c:v>
                </c:pt>
                <c:pt idx="146">
                  <c:v>31.13</c:v>
                </c:pt>
                <c:pt idx="147">
                  <c:v>33.1</c:v>
                </c:pt>
                <c:pt idx="148">
                  <c:v>31.5</c:v>
                </c:pt>
                <c:pt idx="149">
                  <c:v>31.1</c:v>
                </c:pt>
                <c:pt idx="150">
                  <c:v>29.6</c:v>
                </c:pt>
                <c:pt idx="151">
                  <c:v>28.1</c:v>
                </c:pt>
                <c:pt idx="152">
                  <c:v>25.4</c:v>
                </c:pt>
                <c:pt idx="153">
                  <c:v>37.29</c:v>
                </c:pt>
                <c:pt idx="154">
                  <c:v>36.200000000000003</c:v>
                </c:pt>
                <c:pt idx="155">
                  <c:v>39.5</c:v>
                </c:pt>
                <c:pt idx="156">
                  <c:v>32.11</c:v>
                </c:pt>
                <c:pt idx="157">
                  <c:v>44</c:v>
                </c:pt>
                <c:pt idx="158">
                  <c:v>40.26</c:v>
                </c:pt>
                <c:pt idx="159">
                  <c:v>36.85</c:v>
                </c:pt>
                <c:pt idx="160">
                  <c:v>35.1</c:v>
                </c:pt>
                <c:pt idx="161">
                  <c:v>33.99</c:v>
                </c:pt>
                <c:pt idx="162">
                  <c:v>28.2</c:v>
                </c:pt>
                <c:pt idx="163">
                  <c:v>25</c:v>
                </c:pt>
                <c:pt idx="164">
                  <c:v>33.200000000000003</c:v>
                </c:pt>
                <c:pt idx="165">
                  <c:v>39.159999999999997</c:v>
                </c:pt>
                <c:pt idx="166">
                  <c:v>35.299999999999997</c:v>
                </c:pt>
                <c:pt idx="167">
                  <c:v>27.5</c:v>
                </c:pt>
                <c:pt idx="168">
                  <c:v>29.48</c:v>
                </c:pt>
                <c:pt idx="169">
                  <c:v>40.185000000000002</c:v>
                </c:pt>
                <c:pt idx="170">
                  <c:v>39.93</c:v>
                </c:pt>
                <c:pt idx="171">
                  <c:v>25.9</c:v>
                </c:pt>
                <c:pt idx="172">
                  <c:v>40.5</c:v>
                </c:pt>
                <c:pt idx="173">
                  <c:v>35.42</c:v>
                </c:pt>
                <c:pt idx="174">
                  <c:v>29.92</c:v>
                </c:pt>
                <c:pt idx="175">
                  <c:v>34.674999999999997</c:v>
                </c:pt>
                <c:pt idx="176">
                  <c:v>36.85</c:v>
                </c:pt>
                <c:pt idx="177">
                  <c:v>25.8</c:v>
                </c:pt>
                <c:pt idx="178">
                  <c:v>29.6</c:v>
                </c:pt>
                <c:pt idx="179">
                  <c:v>27.6</c:v>
                </c:pt>
                <c:pt idx="180">
                  <c:v>37</c:v>
                </c:pt>
                <c:pt idx="181">
                  <c:v>34.6</c:v>
                </c:pt>
                <c:pt idx="182">
                  <c:v>31.6</c:v>
                </c:pt>
                <c:pt idx="183">
                  <c:v>27.93</c:v>
                </c:pt>
                <c:pt idx="184">
                  <c:v>28.88</c:v>
                </c:pt>
                <c:pt idx="185">
                  <c:v>25.8</c:v>
                </c:pt>
                <c:pt idx="186">
                  <c:v>25.08</c:v>
                </c:pt>
                <c:pt idx="187">
                  <c:v>26.41</c:v>
                </c:pt>
                <c:pt idx="188">
                  <c:v>28.9</c:v>
                </c:pt>
                <c:pt idx="189">
                  <c:v>31.79</c:v>
                </c:pt>
                <c:pt idx="190">
                  <c:v>39.49</c:v>
                </c:pt>
                <c:pt idx="191">
                  <c:v>32.01</c:v>
                </c:pt>
                <c:pt idx="192">
                  <c:v>42.655000000000001</c:v>
                </c:pt>
                <c:pt idx="193">
                  <c:v>31.445</c:v>
                </c:pt>
                <c:pt idx="194">
                  <c:v>26.03</c:v>
                </c:pt>
                <c:pt idx="195">
                  <c:v>28.975000000000001</c:v>
                </c:pt>
                <c:pt idx="196">
                  <c:v>29.83</c:v>
                </c:pt>
                <c:pt idx="197">
                  <c:v>33.770000000000003</c:v>
                </c:pt>
                <c:pt idx="198">
                  <c:v>30.875</c:v>
                </c:pt>
                <c:pt idx="199">
                  <c:v>36.08</c:v>
                </c:pt>
                <c:pt idx="200">
                  <c:v>29.8</c:v>
                </c:pt>
                <c:pt idx="201">
                  <c:v>31.24</c:v>
                </c:pt>
                <c:pt idx="202">
                  <c:v>29.9</c:v>
                </c:pt>
                <c:pt idx="203">
                  <c:v>40.28</c:v>
                </c:pt>
                <c:pt idx="204">
                  <c:v>34.1</c:v>
                </c:pt>
                <c:pt idx="205">
                  <c:v>30.305</c:v>
                </c:pt>
                <c:pt idx="206">
                  <c:v>30.59</c:v>
                </c:pt>
                <c:pt idx="207">
                  <c:v>41.1</c:v>
                </c:pt>
                <c:pt idx="208">
                  <c:v>28.215</c:v>
                </c:pt>
                <c:pt idx="209">
                  <c:v>40.369999999999997</c:v>
                </c:pt>
                <c:pt idx="210">
                  <c:v>41.91</c:v>
                </c:pt>
                <c:pt idx="211">
                  <c:v>27.1</c:v>
                </c:pt>
                <c:pt idx="212">
                  <c:v>34.865000000000002</c:v>
                </c:pt>
                <c:pt idx="213">
                  <c:v>30.3</c:v>
                </c:pt>
                <c:pt idx="214">
                  <c:v>28</c:v>
                </c:pt>
                <c:pt idx="215">
                  <c:v>33.549999999999997</c:v>
                </c:pt>
                <c:pt idx="216">
                  <c:v>39.14</c:v>
                </c:pt>
                <c:pt idx="217">
                  <c:v>25.08</c:v>
                </c:pt>
                <c:pt idx="218">
                  <c:v>25.3</c:v>
                </c:pt>
                <c:pt idx="219">
                  <c:v>34.43</c:v>
                </c:pt>
                <c:pt idx="220">
                  <c:v>30.305</c:v>
                </c:pt>
                <c:pt idx="221">
                  <c:v>33.11</c:v>
                </c:pt>
                <c:pt idx="222">
                  <c:v>33.33</c:v>
                </c:pt>
                <c:pt idx="223">
                  <c:v>27.72</c:v>
                </c:pt>
                <c:pt idx="224">
                  <c:v>33.299999999999997</c:v>
                </c:pt>
                <c:pt idx="225">
                  <c:v>30.4</c:v>
                </c:pt>
                <c:pt idx="226">
                  <c:v>33.33</c:v>
                </c:pt>
                <c:pt idx="227">
                  <c:v>25.175000000000001</c:v>
                </c:pt>
                <c:pt idx="228">
                  <c:v>26.125</c:v>
                </c:pt>
                <c:pt idx="229">
                  <c:v>27.72</c:v>
                </c:pt>
                <c:pt idx="230">
                  <c:v>53.13</c:v>
                </c:pt>
                <c:pt idx="231">
                  <c:v>38.83</c:v>
                </c:pt>
                <c:pt idx="232">
                  <c:v>33.4</c:v>
                </c:pt>
                <c:pt idx="233">
                  <c:v>36.85</c:v>
                </c:pt>
                <c:pt idx="234">
                  <c:v>28.88</c:v>
                </c:pt>
                <c:pt idx="235">
                  <c:v>25.84</c:v>
                </c:pt>
                <c:pt idx="236">
                  <c:v>28.31</c:v>
                </c:pt>
                <c:pt idx="237">
                  <c:v>34.770000000000003</c:v>
                </c:pt>
                <c:pt idx="238">
                  <c:v>34.01</c:v>
                </c:pt>
                <c:pt idx="239">
                  <c:v>27.74</c:v>
                </c:pt>
                <c:pt idx="240">
                  <c:v>26.98</c:v>
                </c:pt>
                <c:pt idx="241">
                  <c:v>28.975000000000001</c:v>
                </c:pt>
                <c:pt idx="242">
                  <c:v>25.555</c:v>
                </c:pt>
                <c:pt idx="243">
                  <c:v>25.175000000000001</c:v>
                </c:pt>
                <c:pt idx="244">
                  <c:v>33.344999999999999</c:v>
                </c:pt>
                <c:pt idx="245">
                  <c:v>28.594999999999999</c:v>
                </c:pt>
                <c:pt idx="246">
                  <c:v>26.41</c:v>
                </c:pt>
                <c:pt idx="247">
                  <c:v>30.59</c:v>
                </c:pt>
                <c:pt idx="248">
                  <c:v>32.11</c:v>
                </c:pt>
                <c:pt idx="249">
                  <c:v>30.02</c:v>
                </c:pt>
                <c:pt idx="250">
                  <c:v>27.55</c:v>
                </c:pt>
                <c:pt idx="251">
                  <c:v>26.22</c:v>
                </c:pt>
                <c:pt idx="252">
                  <c:v>27.645</c:v>
                </c:pt>
                <c:pt idx="253">
                  <c:v>31.16</c:v>
                </c:pt>
                <c:pt idx="254">
                  <c:v>27.835000000000001</c:v>
                </c:pt>
                <c:pt idx="255">
                  <c:v>37.43</c:v>
                </c:pt>
                <c:pt idx="256">
                  <c:v>32.965000000000003</c:v>
                </c:pt>
                <c:pt idx="257">
                  <c:v>35.15</c:v>
                </c:pt>
                <c:pt idx="258">
                  <c:v>25.65</c:v>
                </c:pt>
                <c:pt idx="259">
                  <c:v>29.734999999999999</c:v>
                </c:pt>
                <c:pt idx="260">
                  <c:v>25.175000000000001</c:v>
                </c:pt>
                <c:pt idx="261">
                  <c:v>35.625</c:v>
                </c:pt>
                <c:pt idx="262">
                  <c:v>30.21</c:v>
                </c:pt>
                <c:pt idx="263">
                  <c:v>35.53</c:v>
                </c:pt>
                <c:pt idx="264">
                  <c:v>30.495000000000001</c:v>
                </c:pt>
                <c:pt idx="265">
                  <c:v>30.59</c:v>
                </c:pt>
                <c:pt idx="266">
                  <c:v>31.635000000000002</c:v>
                </c:pt>
                <c:pt idx="267">
                  <c:v>28.785</c:v>
                </c:pt>
                <c:pt idx="268">
                  <c:v>26.03</c:v>
                </c:pt>
                <c:pt idx="269">
                  <c:v>40.185000000000002</c:v>
                </c:pt>
                <c:pt idx="270">
                  <c:v>30.875</c:v>
                </c:pt>
                <c:pt idx="271">
                  <c:v>28.975000000000001</c:v>
                </c:pt>
                <c:pt idx="272">
                  <c:v>37.905000000000001</c:v>
                </c:pt>
                <c:pt idx="273">
                  <c:v>28.88</c:v>
                </c:pt>
                <c:pt idx="274">
                  <c:v>36.86</c:v>
                </c:pt>
                <c:pt idx="275">
                  <c:v>35.814999999999998</c:v>
                </c:pt>
                <c:pt idx="276">
                  <c:v>25.84</c:v>
                </c:pt>
                <c:pt idx="277">
                  <c:v>34.39</c:v>
                </c:pt>
                <c:pt idx="278">
                  <c:v>31.35</c:v>
                </c:pt>
                <c:pt idx="279">
                  <c:v>32.774999999999999</c:v>
                </c:pt>
                <c:pt idx="280">
                  <c:v>28.12</c:v>
                </c:pt>
                <c:pt idx="281">
                  <c:v>30.02</c:v>
                </c:pt>
                <c:pt idx="282">
                  <c:v>35.814999999999998</c:v>
                </c:pt>
                <c:pt idx="283">
                  <c:v>31.254999999999999</c:v>
                </c:pt>
                <c:pt idx="284">
                  <c:v>26.885000000000002</c:v>
                </c:pt>
                <c:pt idx="285">
                  <c:v>25.46</c:v>
                </c:pt>
                <c:pt idx="286">
                  <c:v>38.380000000000003</c:v>
                </c:pt>
                <c:pt idx="287">
                  <c:v>27.645</c:v>
                </c:pt>
                <c:pt idx="288">
                  <c:v>31.254999999999999</c:v>
                </c:pt>
                <c:pt idx="289">
                  <c:v>31.54</c:v>
                </c:pt>
                <c:pt idx="290">
                  <c:v>29.925000000000001</c:v>
                </c:pt>
                <c:pt idx="291">
                  <c:v>25.08</c:v>
                </c:pt>
                <c:pt idx="292">
                  <c:v>33.82</c:v>
                </c:pt>
                <c:pt idx="293">
                  <c:v>31.92</c:v>
                </c:pt>
                <c:pt idx="294">
                  <c:v>36.479999999999997</c:v>
                </c:pt>
                <c:pt idx="295">
                  <c:v>29.925000000000001</c:v>
                </c:pt>
                <c:pt idx="296">
                  <c:v>36.575000000000003</c:v>
                </c:pt>
                <c:pt idx="297">
                  <c:v>32.11</c:v>
                </c:pt>
                <c:pt idx="298">
                  <c:v>31.065000000000001</c:v>
                </c:pt>
                <c:pt idx="299">
                  <c:v>28.215</c:v>
                </c:pt>
                <c:pt idx="300">
                  <c:v>34.484999999999999</c:v>
                </c:pt>
                <c:pt idx="301">
                  <c:v>29.734999999999999</c:v>
                </c:pt>
                <c:pt idx="302">
                  <c:v>26.6</c:v>
                </c:pt>
                <c:pt idx="303">
                  <c:v>33.630000000000003</c:v>
                </c:pt>
                <c:pt idx="304">
                  <c:v>28.31</c:v>
                </c:pt>
                <c:pt idx="305">
                  <c:v>28.31</c:v>
                </c:pt>
                <c:pt idx="306">
                  <c:v>38.950000000000003</c:v>
                </c:pt>
                <c:pt idx="307">
                  <c:v>28.88</c:v>
                </c:pt>
                <c:pt idx="308">
                  <c:v>28.5</c:v>
                </c:pt>
                <c:pt idx="309">
                  <c:v>26.885000000000002</c:v>
                </c:pt>
                <c:pt idx="310">
                  <c:v>26.885000000000002</c:v>
                </c:pt>
                <c:pt idx="311">
                  <c:v>32.49</c:v>
                </c:pt>
                <c:pt idx="312">
                  <c:v>30.02</c:v>
                </c:pt>
                <c:pt idx="313">
                  <c:v>27.9</c:v>
                </c:pt>
                <c:pt idx="314">
                  <c:v>35.299999999999997</c:v>
                </c:pt>
                <c:pt idx="315">
                  <c:v>35.6</c:v>
                </c:pt>
                <c:pt idx="316">
                  <c:v>39.9</c:v>
                </c:pt>
                <c:pt idx="317">
                  <c:v>34.43</c:v>
                </c:pt>
                <c:pt idx="318">
                  <c:v>35.090000000000003</c:v>
                </c:pt>
                <c:pt idx="319">
                  <c:v>28.3</c:v>
                </c:pt>
                <c:pt idx="320">
                  <c:v>25.175000000000001</c:v>
                </c:pt>
                <c:pt idx="321">
                  <c:v>35.53</c:v>
                </c:pt>
                <c:pt idx="322">
                  <c:v>36.85</c:v>
                </c:pt>
                <c:pt idx="323">
                  <c:v>37.700000000000003</c:v>
                </c:pt>
                <c:pt idx="324">
                  <c:v>36.08</c:v>
                </c:pt>
                <c:pt idx="325">
                  <c:v>34.799999999999997</c:v>
                </c:pt>
                <c:pt idx="326">
                  <c:v>27.74</c:v>
                </c:pt>
                <c:pt idx="327">
                  <c:v>31.824999999999999</c:v>
                </c:pt>
                <c:pt idx="328">
                  <c:v>27.7</c:v>
                </c:pt>
                <c:pt idx="329">
                  <c:v>31.4</c:v>
                </c:pt>
                <c:pt idx="330">
                  <c:v>30.8</c:v>
                </c:pt>
                <c:pt idx="331">
                  <c:v>40.15</c:v>
                </c:pt>
                <c:pt idx="332">
                  <c:v>30.684999999999999</c:v>
                </c:pt>
                <c:pt idx="333">
                  <c:v>33.880000000000003</c:v>
                </c:pt>
                <c:pt idx="334">
                  <c:v>35.86</c:v>
                </c:pt>
                <c:pt idx="335">
                  <c:v>33.5</c:v>
                </c:pt>
                <c:pt idx="336">
                  <c:v>30</c:v>
                </c:pt>
                <c:pt idx="337">
                  <c:v>28.5</c:v>
                </c:pt>
                <c:pt idx="338">
                  <c:v>38.06</c:v>
                </c:pt>
                <c:pt idx="339">
                  <c:v>34.4</c:v>
                </c:pt>
                <c:pt idx="340">
                  <c:v>30.25</c:v>
                </c:pt>
                <c:pt idx="341">
                  <c:v>47.41</c:v>
                </c:pt>
                <c:pt idx="342">
                  <c:v>46.2</c:v>
                </c:pt>
                <c:pt idx="343">
                  <c:v>33.11</c:v>
                </c:pt>
                <c:pt idx="344">
                  <c:v>33.534999999999997</c:v>
                </c:pt>
                <c:pt idx="345">
                  <c:v>26.41</c:v>
                </c:pt>
                <c:pt idx="346">
                  <c:v>38.06</c:v>
                </c:pt>
                <c:pt idx="347">
                  <c:v>38.39</c:v>
                </c:pt>
                <c:pt idx="348">
                  <c:v>29.15</c:v>
                </c:pt>
                <c:pt idx="349">
                  <c:v>27.83</c:v>
                </c:pt>
                <c:pt idx="350">
                  <c:v>38.17</c:v>
                </c:pt>
                <c:pt idx="351">
                  <c:v>29.81</c:v>
                </c:pt>
                <c:pt idx="352">
                  <c:v>33.11</c:v>
                </c:pt>
                <c:pt idx="353">
                  <c:v>28.975000000000001</c:v>
                </c:pt>
                <c:pt idx="354">
                  <c:v>40.92</c:v>
                </c:pt>
                <c:pt idx="355">
                  <c:v>31.73</c:v>
                </c:pt>
                <c:pt idx="356">
                  <c:v>35.200000000000003</c:v>
                </c:pt>
                <c:pt idx="357">
                  <c:v>30.684999999999999</c:v>
                </c:pt>
                <c:pt idx="358">
                  <c:v>30.9</c:v>
                </c:pt>
                <c:pt idx="359">
                  <c:v>36.19</c:v>
                </c:pt>
                <c:pt idx="360">
                  <c:v>31.4</c:v>
                </c:pt>
                <c:pt idx="361">
                  <c:v>32.799999999999997</c:v>
                </c:pt>
                <c:pt idx="362">
                  <c:v>44.88</c:v>
                </c:pt>
                <c:pt idx="363">
                  <c:v>29.81</c:v>
                </c:pt>
                <c:pt idx="364">
                  <c:v>27.3</c:v>
                </c:pt>
                <c:pt idx="365">
                  <c:v>31.065000000000001</c:v>
                </c:pt>
                <c:pt idx="366">
                  <c:v>34.9</c:v>
                </c:pt>
                <c:pt idx="367">
                  <c:v>27.8</c:v>
                </c:pt>
                <c:pt idx="368">
                  <c:v>30.2</c:v>
                </c:pt>
                <c:pt idx="369">
                  <c:v>26.695</c:v>
                </c:pt>
                <c:pt idx="370">
                  <c:v>31.92</c:v>
                </c:pt>
                <c:pt idx="371">
                  <c:v>37.619999999999997</c:v>
                </c:pt>
                <c:pt idx="372">
                  <c:v>28.024999999999999</c:v>
                </c:pt>
                <c:pt idx="373">
                  <c:v>27.94</c:v>
                </c:pt>
                <c:pt idx="374">
                  <c:v>31.35</c:v>
                </c:pt>
                <c:pt idx="375">
                  <c:v>26.84</c:v>
                </c:pt>
                <c:pt idx="376">
                  <c:v>28.12</c:v>
                </c:pt>
                <c:pt idx="377">
                  <c:v>36.765000000000001</c:v>
                </c:pt>
                <c:pt idx="378">
                  <c:v>33.799999999999997</c:v>
                </c:pt>
                <c:pt idx="379">
                  <c:v>36.384999999999998</c:v>
                </c:pt>
                <c:pt idx="380">
                  <c:v>32.774999999999999</c:v>
                </c:pt>
                <c:pt idx="381">
                  <c:v>26.695</c:v>
                </c:pt>
                <c:pt idx="382">
                  <c:v>28.38</c:v>
                </c:pt>
                <c:pt idx="383">
                  <c:v>28.31</c:v>
                </c:pt>
                <c:pt idx="384">
                  <c:v>28.3</c:v>
                </c:pt>
                <c:pt idx="385">
                  <c:v>26.07</c:v>
                </c:pt>
                <c:pt idx="386">
                  <c:v>42.13</c:v>
                </c:pt>
                <c:pt idx="387">
                  <c:v>30.21</c:v>
                </c:pt>
                <c:pt idx="388">
                  <c:v>36.630000000000003</c:v>
                </c:pt>
                <c:pt idx="389">
                  <c:v>31.13</c:v>
                </c:pt>
                <c:pt idx="390">
                  <c:v>35.75</c:v>
                </c:pt>
                <c:pt idx="391">
                  <c:v>27.6</c:v>
                </c:pt>
                <c:pt idx="392">
                  <c:v>26.125</c:v>
                </c:pt>
                <c:pt idx="393">
                  <c:v>28.024999999999999</c:v>
                </c:pt>
                <c:pt idx="394">
                  <c:v>28.93</c:v>
                </c:pt>
                <c:pt idx="395">
                  <c:v>34.200000000000003</c:v>
                </c:pt>
                <c:pt idx="396">
                  <c:v>27.835000000000001</c:v>
                </c:pt>
                <c:pt idx="397">
                  <c:v>30.8</c:v>
                </c:pt>
                <c:pt idx="398">
                  <c:v>36.08</c:v>
                </c:pt>
                <c:pt idx="399">
                  <c:v>26.03</c:v>
                </c:pt>
                <c:pt idx="400">
                  <c:v>30.495000000000001</c:v>
                </c:pt>
                <c:pt idx="401">
                  <c:v>41.14</c:v>
                </c:pt>
                <c:pt idx="402">
                  <c:v>37.07</c:v>
                </c:pt>
                <c:pt idx="403">
                  <c:v>35.75</c:v>
                </c:pt>
                <c:pt idx="404">
                  <c:v>42.75</c:v>
                </c:pt>
                <c:pt idx="405">
                  <c:v>27.36</c:v>
                </c:pt>
                <c:pt idx="406">
                  <c:v>28.49</c:v>
                </c:pt>
                <c:pt idx="407">
                  <c:v>25.555</c:v>
                </c:pt>
                <c:pt idx="408">
                  <c:v>34.6</c:v>
                </c:pt>
                <c:pt idx="409">
                  <c:v>33.630000000000003</c:v>
                </c:pt>
                <c:pt idx="410">
                  <c:v>29.925000000000001</c:v>
                </c:pt>
                <c:pt idx="411">
                  <c:v>36.299999999999997</c:v>
                </c:pt>
                <c:pt idx="412">
                  <c:v>33.630000000000003</c:v>
                </c:pt>
                <c:pt idx="413">
                  <c:v>37.43</c:v>
                </c:pt>
                <c:pt idx="414">
                  <c:v>26.6</c:v>
                </c:pt>
                <c:pt idx="415">
                  <c:v>36.195</c:v>
                </c:pt>
                <c:pt idx="416">
                  <c:v>28.88</c:v>
                </c:pt>
                <c:pt idx="417">
                  <c:v>25.27</c:v>
                </c:pt>
                <c:pt idx="418">
                  <c:v>27.55</c:v>
                </c:pt>
                <c:pt idx="419">
                  <c:v>28.594999999999999</c:v>
                </c:pt>
                <c:pt idx="420">
                  <c:v>32.68</c:v>
                </c:pt>
                <c:pt idx="421">
                  <c:v>31.16</c:v>
                </c:pt>
                <c:pt idx="422">
                  <c:v>31.35</c:v>
                </c:pt>
                <c:pt idx="423">
                  <c:v>40.564999999999998</c:v>
                </c:pt>
                <c:pt idx="424">
                  <c:v>26.22</c:v>
                </c:pt>
                <c:pt idx="425">
                  <c:v>32.395000000000003</c:v>
                </c:pt>
                <c:pt idx="426">
                  <c:v>26.41</c:v>
                </c:pt>
                <c:pt idx="427">
                  <c:v>29.545000000000002</c:v>
                </c:pt>
                <c:pt idx="428">
                  <c:v>28.405000000000001</c:v>
                </c:pt>
                <c:pt idx="429">
                  <c:v>34.770000000000003</c:v>
                </c:pt>
                <c:pt idx="430">
                  <c:v>30.114999999999998</c:v>
                </c:pt>
                <c:pt idx="431">
                  <c:v>33.82</c:v>
                </c:pt>
                <c:pt idx="432">
                  <c:v>33.630000000000003</c:v>
                </c:pt>
                <c:pt idx="433">
                  <c:v>25.555</c:v>
                </c:pt>
                <c:pt idx="434">
                  <c:v>28.31</c:v>
                </c:pt>
                <c:pt idx="435">
                  <c:v>28.405000000000001</c:v>
                </c:pt>
                <c:pt idx="436">
                  <c:v>26.79</c:v>
                </c:pt>
                <c:pt idx="437">
                  <c:v>36.67</c:v>
                </c:pt>
                <c:pt idx="438">
                  <c:v>39.615000000000002</c:v>
                </c:pt>
                <c:pt idx="439">
                  <c:v>25.364999999999998</c:v>
                </c:pt>
                <c:pt idx="440">
                  <c:v>27.645</c:v>
                </c:pt>
                <c:pt idx="441">
                  <c:v>36.954999999999998</c:v>
                </c:pt>
                <c:pt idx="442">
                  <c:v>27.835000000000001</c:v>
                </c:pt>
                <c:pt idx="443">
                  <c:v>35.814999999999998</c:v>
                </c:pt>
                <c:pt idx="444">
                  <c:v>34.58</c:v>
                </c:pt>
                <c:pt idx="445">
                  <c:v>28.31</c:v>
                </c:pt>
                <c:pt idx="446">
                  <c:v>34.104999999999997</c:v>
                </c:pt>
                <c:pt idx="447">
                  <c:v>29.355</c:v>
                </c:pt>
                <c:pt idx="448">
                  <c:v>30.875</c:v>
                </c:pt>
                <c:pt idx="449">
                  <c:v>31.254999999999999</c:v>
                </c:pt>
                <c:pt idx="450">
                  <c:v>27.645</c:v>
                </c:pt>
                <c:pt idx="451">
                  <c:v>33.914999999999999</c:v>
                </c:pt>
                <c:pt idx="452">
                  <c:v>25.745000000000001</c:v>
                </c:pt>
                <c:pt idx="453">
                  <c:v>26.315000000000001</c:v>
                </c:pt>
                <c:pt idx="454">
                  <c:v>25.934999999999999</c:v>
                </c:pt>
                <c:pt idx="455">
                  <c:v>30.78</c:v>
                </c:pt>
                <c:pt idx="456">
                  <c:v>32.4</c:v>
                </c:pt>
                <c:pt idx="457">
                  <c:v>37.049999999999997</c:v>
                </c:pt>
                <c:pt idx="458">
                  <c:v>26.885000000000002</c:v>
                </c:pt>
                <c:pt idx="459">
                  <c:v>27.5</c:v>
                </c:pt>
                <c:pt idx="460">
                  <c:v>28.4</c:v>
                </c:pt>
                <c:pt idx="461">
                  <c:v>25.46</c:v>
                </c:pt>
                <c:pt idx="462">
                  <c:v>39.6</c:v>
                </c:pt>
                <c:pt idx="463">
                  <c:v>34.799999999999997</c:v>
                </c:pt>
                <c:pt idx="464">
                  <c:v>29.2</c:v>
                </c:pt>
                <c:pt idx="465">
                  <c:v>32.200000000000003</c:v>
                </c:pt>
                <c:pt idx="466">
                  <c:v>28.88</c:v>
                </c:pt>
                <c:pt idx="467">
                  <c:v>41.23</c:v>
                </c:pt>
                <c:pt idx="468">
                  <c:v>33.700000000000003</c:v>
                </c:pt>
                <c:pt idx="469">
                  <c:v>27.5</c:v>
                </c:pt>
                <c:pt idx="470">
                  <c:v>26.8</c:v>
                </c:pt>
                <c:pt idx="471">
                  <c:v>30.2</c:v>
                </c:pt>
                <c:pt idx="472">
                  <c:v>25.84</c:v>
                </c:pt>
                <c:pt idx="473">
                  <c:v>27.454999999999998</c:v>
                </c:pt>
                <c:pt idx="474">
                  <c:v>27.645</c:v>
                </c:pt>
                <c:pt idx="475">
                  <c:v>32.395000000000003</c:v>
                </c:pt>
                <c:pt idx="476">
                  <c:v>29.64</c:v>
                </c:pt>
                <c:pt idx="477">
                  <c:v>37.335000000000001</c:v>
                </c:pt>
                <c:pt idx="478">
                  <c:v>34.104999999999997</c:v>
                </c:pt>
                <c:pt idx="479">
                  <c:v>33.344999999999999</c:v>
                </c:pt>
                <c:pt idx="480">
                  <c:v>30.5</c:v>
                </c:pt>
                <c:pt idx="481">
                  <c:v>26.4</c:v>
                </c:pt>
                <c:pt idx="482">
                  <c:v>33.155000000000001</c:v>
                </c:pt>
                <c:pt idx="483">
                  <c:v>27.265000000000001</c:v>
                </c:pt>
                <c:pt idx="484">
                  <c:v>28.7</c:v>
                </c:pt>
                <c:pt idx="485">
                  <c:v>32.11</c:v>
                </c:pt>
                <c:pt idx="486">
                  <c:v>25.8</c:v>
                </c:pt>
                <c:pt idx="487">
                  <c:v>28.024999999999999</c:v>
                </c:pt>
                <c:pt idx="488">
                  <c:v>36.86</c:v>
                </c:pt>
                <c:pt idx="489">
                  <c:v>30.2</c:v>
                </c:pt>
                <c:pt idx="490">
                  <c:v>25.46</c:v>
                </c:pt>
                <c:pt idx="491">
                  <c:v>33.25</c:v>
                </c:pt>
                <c:pt idx="492">
                  <c:v>31.4</c:v>
                </c:pt>
                <c:pt idx="493">
                  <c:v>39.700000000000003</c:v>
                </c:pt>
                <c:pt idx="494">
                  <c:v>28.7</c:v>
                </c:pt>
                <c:pt idx="495">
                  <c:v>34.799999999999997</c:v>
                </c:pt>
                <c:pt idx="496">
                  <c:v>27.265000000000001</c:v>
                </c:pt>
                <c:pt idx="497">
                  <c:v>36</c:v>
                </c:pt>
                <c:pt idx="498">
                  <c:v>32.299999999999997</c:v>
                </c:pt>
                <c:pt idx="499">
                  <c:v>29</c:v>
                </c:pt>
                <c:pt idx="500">
                  <c:v>25.84</c:v>
                </c:pt>
                <c:pt idx="501">
                  <c:v>33.700000000000003</c:v>
                </c:pt>
                <c:pt idx="502">
                  <c:v>34.200000000000003</c:v>
                </c:pt>
                <c:pt idx="503">
                  <c:v>43.7</c:v>
                </c:pt>
                <c:pt idx="504">
                  <c:v>30.1</c:v>
                </c:pt>
                <c:pt idx="505">
                  <c:v>27.1</c:v>
                </c:pt>
                <c:pt idx="506">
                  <c:v>27.5</c:v>
                </c:pt>
                <c:pt idx="507">
                  <c:v>31</c:v>
                </c:pt>
                <c:pt idx="508">
                  <c:v>35.799999999999997</c:v>
                </c:pt>
                <c:pt idx="509">
                  <c:v>27.1</c:v>
                </c:pt>
                <c:pt idx="510">
                  <c:v>25.46</c:v>
                </c:pt>
                <c:pt idx="511">
                  <c:v>30.59</c:v>
                </c:pt>
                <c:pt idx="512">
                  <c:v>25.8</c:v>
                </c:pt>
                <c:pt idx="513">
                  <c:v>27.74</c:v>
                </c:pt>
                <c:pt idx="514">
                  <c:v>35.244999999999997</c:v>
                </c:pt>
                <c:pt idx="515">
                  <c:v>29.83</c:v>
                </c:pt>
                <c:pt idx="516">
                  <c:v>25.3</c:v>
                </c:pt>
                <c:pt idx="517">
                  <c:v>31.5</c:v>
                </c:pt>
                <c:pt idx="518">
                  <c:v>30</c:v>
                </c:pt>
                <c:pt idx="519">
                  <c:v>32.395000000000003</c:v>
                </c:pt>
                <c:pt idx="520">
                  <c:v>32.799999999999997</c:v>
                </c:pt>
                <c:pt idx="521">
                  <c:v>41.325000000000003</c:v>
                </c:pt>
                <c:pt idx="522">
                  <c:v>27.36</c:v>
                </c:pt>
                <c:pt idx="523">
                  <c:v>32.395000000000003</c:v>
                </c:pt>
                <c:pt idx="524">
                  <c:v>32.299999999999997</c:v>
                </c:pt>
                <c:pt idx="525">
                  <c:v>37.1</c:v>
                </c:pt>
                <c:pt idx="526">
                  <c:v>37.1</c:v>
                </c:pt>
                <c:pt idx="527">
                  <c:v>29.9</c:v>
                </c:pt>
                <c:pt idx="528">
                  <c:v>25.9</c:v>
                </c:pt>
                <c:pt idx="529">
                  <c:v>42.9</c:v>
                </c:pt>
                <c:pt idx="530">
                  <c:v>33.770000000000003</c:v>
                </c:pt>
                <c:pt idx="531">
                  <c:v>33.44</c:v>
                </c:pt>
                <c:pt idx="532">
                  <c:v>32.01</c:v>
                </c:pt>
                <c:pt idx="533">
                  <c:v>29.59</c:v>
                </c:pt>
                <c:pt idx="534">
                  <c:v>37.619999999999997</c:v>
                </c:pt>
                <c:pt idx="535">
                  <c:v>37.729999999999997</c:v>
                </c:pt>
                <c:pt idx="536">
                  <c:v>32.229999999999997</c:v>
                </c:pt>
                <c:pt idx="537">
                  <c:v>26.73</c:v>
                </c:pt>
                <c:pt idx="538">
                  <c:v>29.92</c:v>
                </c:pt>
                <c:pt idx="539">
                  <c:v>38.06</c:v>
                </c:pt>
                <c:pt idx="540">
                  <c:v>29.37</c:v>
                </c:pt>
                <c:pt idx="541">
                  <c:v>27.72</c:v>
                </c:pt>
                <c:pt idx="542">
                  <c:v>29.92</c:v>
                </c:pt>
                <c:pt idx="543">
                  <c:v>31.46</c:v>
                </c:pt>
                <c:pt idx="544">
                  <c:v>47.52</c:v>
                </c:pt>
                <c:pt idx="545">
                  <c:v>30.03</c:v>
                </c:pt>
                <c:pt idx="546">
                  <c:v>35.64</c:v>
                </c:pt>
                <c:pt idx="547">
                  <c:v>39.159999999999997</c:v>
                </c:pt>
                <c:pt idx="548">
                  <c:v>35.31</c:v>
                </c:pt>
                <c:pt idx="549">
                  <c:v>28.05</c:v>
                </c:pt>
                <c:pt idx="550">
                  <c:v>44.77</c:v>
                </c:pt>
                <c:pt idx="551">
                  <c:v>28.27</c:v>
                </c:pt>
                <c:pt idx="552">
                  <c:v>30.69</c:v>
                </c:pt>
                <c:pt idx="553">
                  <c:v>39.6</c:v>
                </c:pt>
                <c:pt idx="554">
                  <c:v>29.81</c:v>
                </c:pt>
                <c:pt idx="555">
                  <c:v>35.200000000000003</c:v>
                </c:pt>
                <c:pt idx="556">
                  <c:v>35.97</c:v>
                </c:pt>
                <c:pt idx="557">
                  <c:v>29.26</c:v>
                </c:pt>
                <c:pt idx="558">
                  <c:v>26.18</c:v>
                </c:pt>
                <c:pt idx="559">
                  <c:v>50.38</c:v>
                </c:pt>
                <c:pt idx="560">
                  <c:v>32.229999999999997</c:v>
                </c:pt>
                <c:pt idx="561">
                  <c:v>29.48</c:v>
                </c:pt>
                <c:pt idx="562">
                  <c:v>32.340000000000003</c:v>
                </c:pt>
                <c:pt idx="563">
                  <c:v>34.21</c:v>
                </c:pt>
                <c:pt idx="564">
                  <c:v>46.53</c:v>
                </c:pt>
                <c:pt idx="565">
                  <c:v>46.09</c:v>
                </c:pt>
                <c:pt idx="566">
                  <c:v>39.49</c:v>
                </c:pt>
                <c:pt idx="567">
                  <c:v>35.200000000000003</c:v>
                </c:pt>
                <c:pt idx="568">
                  <c:v>29.15</c:v>
                </c:pt>
                <c:pt idx="569">
                  <c:v>28.27</c:v>
                </c:pt>
                <c:pt idx="570">
                  <c:v>45.32</c:v>
                </c:pt>
                <c:pt idx="571">
                  <c:v>27.94</c:v>
                </c:pt>
                <c:pt idx="572">
                  <c:v>31.9</c:v>
                </c:pt>
                <c:pt idx="573">
                  <c:v>29.59</c:v>
                </c:pt>
                <c:pt idx="574">
                  <c:v>37.07</c:v>
                </c:pt>
                <c:pt idx="575">
                  <c:v>38.83</c:v>
                </c:pt>
                <c:pt idx="576">
                  <c:v>28.05</c:v>
                </c:pt>
                <c:pt idx="577">
                  <c:v>27.61</c:v>
                </c:pt>
                <c:pt idx="578">
                  <c:v>34.32</c:v>
                </c:pt>
                <c:pt idx="579">
                  <c:v>30.03</c:v>
                </c:pt>
                <c:pt idx="580">
                  <c:v>39.1</c:v>
                </c:pt>
                <c:pt idx="581">
                  <c:v>29.7</c:v>
                </c:pt>
                <c:pt idx="582">
                  <c:v>37.1</c:v>
                </c:pt>
                <c:pt idx="583">
                  <c:v>34.700000000000003</c:v>
                </c:pt>
                <c:pt idx="584">
                  <c:v>35.9</c:v>
                </c:pt>
                <c:pt idx="585">
                  <c:v>29.8</c:v>
                </c:pt>
                <c:pt idx="586">
                  <c:v>28.9</c:v>
                </c:pt>
                <c:pt idx="587">
                  <c:v>30.9</c:v>
                </c:pt>
                <c:pt idx="588">
                  <c:v>37.1</c:v>
                </c:pt>
                <c:pt idx="589">
                  <c:v>27.5</c:v>
                </c:pt>
                <c:pt idx="590">
                  <c:v>25.6</c:v>
                </c:pt>
                <c:pt idx="591">
                  <c:v>30.2</c:v>
                </c:pt>
                <c:pt idx="592">
                  <c:v>28.7</c:v>
                </c:pt>
                <c:pt idx="593">
                  <c:v>30.2</c:v>
                </c:pt>
                <c:pt idx="594">
                  <c:v>46.7</c:v>
                </c:pt>
                <c:pt idx="595">
                  <c:v>32.6</c:v>
                </c:pt>
                <c:pt idx="596">
                  <c:v>34.799999999999997</c:v>
                </c:pt>
                <c:pt idx="597">
                  <c:v>32.9</c:v>
                </c:pt>
                <c:pt idx="598">
                  <c:v>27</c:v>
                </c:pt>
                <c:pt idx="599">
                  <c:v>26.7</c:v>
                </c:pt>
                <c:pt idx="600">
                  <c:v>29.5</c:v>
                </c:pt>
                <c:pt idx="601">
                  <c:v>35.799999999999997</c:v>
                </c:pt>
                <c:pt idx="602">
                  <c:v>31.6</c:v>
                </c:pt>
                <c:pt idx="603">
                  <c:v>34.200000000000003</c:v>
                </c:pt>
                <c:pt idx="604">
                  <c:v>45.9</c:v>
                </c:pt>
                <c:pt idx="605">
                  <c:v>32.299999999999997</c:v>
                </c:pt>
                <c:pt idx="606">
                  <c:v>35.200000000000003</c:v>
                </c:pt>
                <c:pt idx="607">
                  <c:v>25.8</c:v>
                </c:pt>
                <c:pt idx="608">
                  <c:v>34.799999999999997</c:v>
                </c:pt>
                <c:pt idx="609">
                  <c:v>33.299999999999997</c:v>
                </c:pt>
                <c:pt idx="610">
                  <c:v>29.83</c:v>
                </c:pt>
                <c:pt idx="611">
                  <c:v>32.774999999999999</c:v>
                </c:pt>
                <c:pt idx="612">
                  <c:v>36.630000000000003</c:v>
                </c:pt>
                <c:pt idx="613">
                  <c:v>30.8</c:v>
                </c:pt>
                <c:pt idx="614">
                  <c:v>38.664999999999999</c:v>
                </c:pt>
                <c:pt idx="615">
                  <c:v>33.630000000000003</c:v>
                </c:pt>
                <c:pt idx="616">
                  <c:v>31.824999999999999</c:v>
                </c:pt>
                <c:pt idx="617">
                  <c:v>37.335000000000001</c:v>
                </c:pt>
                <c:pt idx="618">
                  <c:v>34.770000000000003</c:v>
                </c:pt>
                <c:pt idx="619">
                  <c:v>30.875</c:v>
                </c:pt>
                <c:pt idx="620">
                  <c:v>29.734999999999999</c:v>
                </c:pt>
                <c:pt idx="621">
                  <c:v>27.835000000000001</c:v>
                </c:pt>
                <c:pt idx="622">
                  <c:v>32.11</c:v>
                </c:pt>
                <c:pt idx="623">
                  <c:v>28.6</c:v>
                </c:pt>
                <c:pt idx="624">
                  <c:v>28.5</c:v>
                </c:pt>
                <c:pt idx="625">
                  <c:v>25.46</c:v>
                </c:pt>
                <c:pt idx="626">
                  <c:v>38.39</c:v>
                </c:pt>
                <c:pt idx="627">
                  <c:v>37.049999999999997</c:v>
                </c:pt>
                <c:pt idx="628">
                  <c:v>26.6</c:v>
                </c:pt>
                <c:pt idx="629">
                  <c:v>31.79</c:v>
                </c:pt>
                <c:pt idx="630">
                  <c:v>48.07</c:v>
                </c:pt>
                <c:pt idx="631">
                  <c:v>37.51</c:v>
                </c:pt>
                <c:pt idx="632">
                  <c:v>33</c:v>
                </c:pt>
                <c:pt idx="633">
                  <c:v>33.344999999999999</c:v>
                </c:pt>
                <c:pt idx="634">
                  <c:v>33.06</c:v>
                </c:pt>
                <c:pt idx="635">
                  <c:v>35.72</c:v>
                </c:pt>
                <c:pt idx="636">
                  <c:v>35.75</c:v>
                </c:pt>
                <c:pt idx="637">
                  <c:v>32.299999999999997</c:v>
                </c:pt>
                <c:pt idx="638">
                  <c:v>32.015000000000001</c:v>
                </c:pt>
                <c:pt idx="639">
                  <c:v>43.34</c:v>
                </c:pt>
                <c:pt idx="640">
                  <c:v>25.364999999999998</c:v>
                </c:pt>
                <c:pt idx="641">
                  <c:v>38.380000000000003</c:v>
                </c:pt>
                <c:pt idx="642">
                  <c:v>46.53</c:v>
                </c:pt>
                <c:pt idx="643">
                  <c:v>30.14</c:v>
                </c:pt>
                <c:pt idx="644">
                  <c:v>38.094999999999999</c:v>
                </c:pt>
                <c:pt idx="645">
                  <c:v>33.82</c:v>
                </c:pt>
                <c:pt idx="646">
                  <c:v>30.495000000000001</c:v>
                </c:pt>
                <c:pt idx="647">
                  <c:v>30.59</c:v>
                </c:pt>
                <c:pt idx="648">
                  <c:v>29.7</c:v>
                </c:pt>
                <c:pt idx="649">
                  <c:v>31.79</c:v>
                </c:pt>
                <c:pt idx="650">
                  <c:v>31.73</c:v>
                </c:pt>
                <c:pt idx="651">
                  <c:v>32.119999999999997</c:v>
                </c:pt>
                <c:pt idx="652">
                  <c:v>30.59</c:v>
                </c:pt>
                <c:pt idx="653">
                  <c:v>34.295000000000002</c:v>
                </c:pt>
                <c:pt idx="654">
                  <c:v>45.43</c:v>
                </c:pt>
                <c:pt idx="655">
                  <c:v>31.13</c:v>
                </c:pt>
                <c:pt idx="656">
                  <c:v>37.524999999999999</c:v>
                </c:pt>
                <c:pt idx="657">
                  <c:v>26.98</c:v>
                </c:pt>
                <c:pt idx="658">
                  <c:v>35.31</c:v>
                </c:pt>
                <c:pt idx="659">
                  <c:v>42.68</c:v>
                </c:pt>
                <c:pt idx="660">
                  <c:v>36.299999999999997</c:v>
                </c:pt>
                <c:pt idx="661">
                  <c:v>33.155000000000001</c:v>
                </c:pt>
                <c:pt idx="662">
                  <c:v>26.41</c:v>
                </c:pt>
                <c:pt idx="663">
                  <c:v>26.125</c:v>
                </c:pt>
                <c:pt idx="664">
                  <c:v>32.299999999999997</c:v>
                </c:pt>
                <c:pt idx="665">
                  <c:v>30.684999999999999</c:v>
                </c:pt>
                <c:pt idx="666">
                  <c:v>36.67</c:v>
                </c:pt>
                <c:pt idx="667">
                  <c:v>27.645</c:v>
                </c:pt>
                <c:pt idx="668">
                  <c:v>34.58</c:v>
                </c:pt>
                <c:pt idx="669">
                  <c:v>25.175000000000001</c:v>
                </c:pt>
                <c:pt idx="670">
                  <c:v>34.200000000000003</c:v>
                </c:pt>
                <c:pt idx="671">
                  <c:v>31.92</c:v>
                </c:pt>
                <c:pt idx="672">
                  <c:v>44.22</c:v>
                </c:pt>
                <c:pt idx="673">
                  <c:v>34.43</c:v>
                </c:pt>
                <c:pt idx="674">
                  <c:v>29.81</c:v>
                </c:pt>
                <c:pt idx="675">
                  <c:v>32.299999999999997</c:v>
                </c:pt>
                <c:pt idx="676">
                  <c:v>33.534999999999997</c:v>
                </c:pt>
                <c:pt idx="677">
                  <c:v>29.355</c:v>
                </c:pt>
                <c:pt idx="678">
                  <c:v>32.11</c:v>
                </c:pt>
                <c:pt idx="679">
                  <c:v>37.18</c:v>
                </c:pt>
                <c:pt idx="680">
                  <c:v>29.734999999999999</c:v>
                </c:pt>
                <c:pt idx="681">
                  <c:v>26.18</c:v>
                </c:pt>
                <c:pt idx="682">
                  <c:v>36.765000000000001</c:v>
                </c:pt>
                <c:pt idx="683">
                  <c:v>27.835000000000001</c:v>
                </c:pt>
                <c:pt idx="684">
                  <c:v>31.73</c:v>
                </c:pt>
                <c:pt idx="685">
                  <c:v>32.68</c:v>
                </c:pt>
                <c:pt idx="686">
                  <c:v>37.29</c:v>
                </c:pt>
                <c:pt idx="687">
                  <c:v>28.88</c:v>
                </c:pt>
                <c:pt idx="688">
                  <c:v>30.495000000000001</c:v>
                </c:pt>
                <c:pt idx="689">
                  <c:v>26.22</c:v>
                </c:pt>
                <c:pt idx="690">
                  <c:v>35.86</c:v>
                </c:pt>
                <c:pt idx="691">
                  <c:v>32.340000000000003</c:v>
                </c:pt>
                <c:pt idx="692">
                  <c:v>29.26</c:v>
                </c:pt>
                <c:pt idx="693">
                  <c:v>32.774999999999999</c:v>
                </c:pt>
                <c:pt idx="694">
                  <c:v>40.375</c:v>
                </c:pt>
                <c:pt idx="695">
                  <c:v>34.1</c:v>
                </c:pt>
                <c:pt idx="696">
                  <c:v>37.29</c:v>
                </c:pt>
                <c:pt idx="697">
                  <c:v>37.18</c:v>
                </c:pt>
                <c:pt idx="698">
                  <c:v>27.83</c:v>
                </c:pt>
                <c:pt idx="699">
                  <c:v>33.344999999999999</c:v>
                </c:pt>
                <c:pt idx="700">
                  <c:v>26.79</c:v>
                </c:pt>
                <c:pt idx="701">
                  <c:v>26.315000000000001</c:v>
                </c:pt>
                <c:pt idx="702">
                  <c:v>36.299999999999997</c:v>
                </c:pt>
                <c:pt idx="703">
                  <c:v>31.68</c:v>
                </c:pt>
                <c:pt idx="704">
                  <c:v>31.3</c:v>
                </c:pt>
                <c:pt idx="705">
                  <c:v>25.3</c:v>
                </c:pt>
                <c:pt idx="706">
                  <c:v>36.67</c:v>
                </c:pt>
                <c:pt idx="707">
                  <c:v>32.200000000000003</c:v>
                </c:pt>
                <c:pt idx="708">
                  <c:v>34.21</c:v>
                </c:pt>
                <c:pt idx="709">
                  <c:v>34.200000000000003</c:v>
                </c:pt>
                <c:pt idx="710">
                  <c:v>45.54</c:v>
                </c:pt>
                <c:pt idx="711">
                  <c:v>36.479999999999997</c:v>
                </c:pt>
                <c:pt idx="712">
                  <c:v>32.9</c:v>
                </c:pt>
                <c:pt idx="713">
                  <c:v>25.84</c:v>
                </c:pt>
                <c:pt idx="714">
                  <c:v>37.799999999999997</c:v>
                </c:pt>
                <c:pt idx="715">
                  <c:v>25.6</c:v>
                </c:pt>
                <c:pt idx="716">
                  <c:v>25.3</c:v>
                </c:pt>
                <c:pt idx="717">
                  <c:v>38.06</c:v>
                </c:pt>
                <c:pt idx="718">
                  <c:v>32.774999999999999</c:v>
                </c:pt>
                <c:pt idx="719">
                  <c:v>35.299999999999997</c:v>
                </c:pt>
                <c:pt idx="720">
                  <c:v>35.5</c:v>
                </c:pt>
                <c:pt idx="721">
                  <c:v>31.79</c:v>
                </c:pt>
                <c:pt idx="722">
                  <c:v>38.94</c:v>
                </c:pt>
                <c:pt idx="723">
                  <c:v>42.9</c:v>
                </c:pt>
                <c:pt idx="724">
                  <c:v>30.2</c:v>
                </c:pt>
                <c:pt idx="725">
                  <c:v>33.33</c:v>
                </c:pt>
                <c:pt idx="726">
                  <c:v>26.7</c:v>
                </c:pt>
                <c:pt idx="727">
                  <c:v>33.4</c:v>
                </c:pt>
                <c:pt idx="728">
                  <c:v>36.96</c:v>
                </c:pt>
                <c:pt idx="729">
                  <c:v>27.645</c:v>
                </c:pt>
                <c:pt idx="730">
                  <c:v>39.4</c:v>
                </c:pt>
                <c:pt idx="731">
                  <c:v>34.700000000000003</c:v>
                </c:pt>
                <c:pt idx="732">
                  <c:v>29.83</c:v>
                </c:pt>
                <c:pt idx="733">
                  <c:v>28.69</c:v>
                </c:pt>
                <c:pt idx="734">
                  <c:v>30.495000000000001</c:v>
                </c:pt>
                <c:pt idx="735">
                  <c:v>41.895000000000003</c:v>
                </c:pt>
                <c:pt idx="736">
                  <c:v>42.35</c:v>
                </c:pt>
                <c:pt idx="737">
                  <c:v>34.39</c:v>
                </c:pt>
                <c:pt idx="738">
                  <c:v>35.97</c:v>
                </c:pt>
                <c:pt idx="739">
                  <c:v>25.1</c:v>
                </c:pt>
                <c:pt idx="740">
                  <c:v>34.104999999999997</c:v>
                </c:pt>
                <c:pt idx="741">
                  <c:v>28.31</c:v>
                </c:pt>
                <c:pt idx="742">
                  <c:v>31.35</c:v>
                </c:pt>
                <c:pt idx="743">
                  <c:v>39.049999999999997</c:v>
                </c:pt>
                <c:pt idx="744">
                  <c:v>30.78</c:v>
                </c:pt>
                <c:pt idx="745">
                  <c:v>37.049999999999997</c:v>
                </c:pt>
                <c:pt idx="746">
                  <c:v>29.7</c:v>
                </c:pt>
                <c:pt idx="747">
                  <c:v>25.9</c:v>
                </c:pt>
                <c:pt idx="748">
                  <c:v>28.215</c:v>
                </c:pt>
                <c:pt idx="749">
                  <c:v>31.02</c:v>
                </c:pt>
                <c:pt idx="750">
                  <c:v>29.8</c:v>
                </c:pt>
                <c:pt idx="751">
                  <c:v>38.39</c:v>
                </c:pt>
                <c:pt idx="752">
                  <c:v>25.85</c:v>
                </c:pt>
                <c:pt idx="753">
                  <c:v>36.86</c:v>
                </c:pt>
                <c:pt idx="754">
                  <c:v>32.56</c:v>
                </c:pt>
                <c:pt idx="755">
                  <c:v>35.625</c:v>
                </c:pt>
                <c:pt idx="756">
                  <c:v>27.28</c:v>
                </c:pt>
                <c:pt idx="757">
                  <c:v>30.875</c:v>
                </c:pt>
                <c:pt idx="758">
                  <c:v>33</c:v>
                </c:pt>
                <c:pt idx="759">
                  <c:v>27.72</c:v>
                </c:pt>
                <c:pt idx="760">
                  <c:v>31.9</c:v>
                </c:pt>
                <c:pt idx="761">
                  <c:v>38.83</c:v>
                </c:pt>
                <c:pt idx="762">
                  <c:v>27.83</c:v>
                </c:pt>
                <c:pt idx="763">
                  <c:v>27.83</c:v>
                </c:pt>
                <c:pt idx="764">
                  <c:v>43.89</c:v>
                </c:pt>
                <c:pt idx="765">
                  <c:v>33</c:v>
                </c:pt>
                <c:pt idx="766">
                  <c:v>36.630000000000003</c:v>
                </c:pt>
                <c:pt idx="767">
                  <c:v>39.049999999999997</c:v>
                </c:pt>
                <c:pt idx="768">
                  <c:v>46.53</c:v>
                </c:pt>
                <c:pt idx="769">
                  <c:v>40.81</c:v>
                </c:pt>
                <c:pt idx="770">
                  <c:v>33.33</c:v>
                </c:pt>
                <c:pt idx="771">
                  <c:v>34.32</c:v>
                </c:pt>
                <c:pt idx="772">
                  <c:v>28.16</c:v>
                </c:pt>
                <c:pt idx="773">
                  <c:v>27.74</c:v>
                </c:pt>
                <c:pt idx="774">
                  <c:v>32.965000000000003</c:v>
                </c:pt>
                <c:pt idx="775">
                  <c:v>28.69</c:v>
                </c:pt>
                <c:pt idx="776">
                  <c:v>27.36</c:v>
                </c:pt>
                <c:pt idx="777">
                  <c:v>28.1</c:v>
                </c:pt>
                <c:pt idx="778">
                  <c:v>30.8</c:v>
                </c:pt>
                <c:pt idx="779">
                  <c:v>32.204999999999998</c:v>
                </c:pt>
                <c:pt idx="780">
                  <c:v>33.914999999999999</c:v>
                </c:pt>
                <c:pt idx="781">
                  <c:v>37.145000000000003</c:v>
                </c:pt>
                <c:pt idx="782">
                  <c:v>33.155000000000001</c:v>
                </c:pt>
                <c:pt idx="783">
                  <c:v>30.9</c:v>
                </c:pt>
                <c:pt idx="784">
                  <c:v>30.8</c:v>
                </c:pt>
                <c:pt idx="785">
                  <c:v>25.364999999999998</c:v>
                </c:pt>
                <c:pt idx="786">
                  <c:v>26.8</c:v>
                </c:pt>
                <c:pt idx="787">
                  <c:v>27.55</c:v>
                </c:pt>
                <c:pt idx="788">
                  <c:v>32.299999999999997</c:v>
                </c:pt>
                <c:pt idx="789">
                  <c:v>30.4</c:v>
                </c:pt>
                <c:pt idx="790">
                  <c:v>30.114999999999998</c:v>
                </c:pt>
                <c:pt idx="791">
                  <c:v>30.21</c:v>
                </c:pt>
                <c:pt idx="792">
                  <c:v>34.4</c:v>
                </c:pt>
                <c:pt idx="793">
                  <c:v>32.299999999999997</c:v>
                </c:pt>
                <c:pt idx="794">
                  <c:v>30.4</c:v>
                </c:pt>
                <c:pt idx="795">
                  <c:v>28.9</c:v>
                </c:pt>
                <c:pt idx="796">
                  <c:v>41.325000000000003</c:v>
                </c:pt>
                <c:pt idx="797">
                  <c:v>30.875</c:v>
                </c:pt>
                <c:pt idx="798">
                  <c:v>38</c:v>
                </c:pt>
                <c:pt idx="799">
                  <c:v>28.88</c:v>
                </c:pt>
                <c:pt idx="800">
                  <c:v>34.96</c:v>
                </c:pt>
                <c:pt idx="801">
                  <c:v>30.78</c:v>
                </c:pt>
                <c:pt idx="802">
                  <c:v>28.69</c:v>
                </c:pt>
                <c:pt idx="803">
                  <c:v>30.1</c:v>
                </c:pt>
                <c:pt idx="804">
                  <c:v>42.94</c:v>
                </c:pt>
                <c:pt idx="805">
                  <c:v>37.1</c:v>
                </c:pt>
                <c:pt idx="806">
                  <c:v>34.799999999999997</c:v>
                </c:pt>
                <c:pt idx="807">
                  <c:v>27.265000000000001</c:v>
                </c:pt>
                <c:pt idx="808">
                  <c:v>32.585000000000001</c:v>
                </c:pt>
                <c:pt idx="809">
                  <c:v>26.695</c:v>
                </c:pt>
                <c:pt idx="810">
                  <c:v>39.994999999999997</c:v>
                </c:pt>
                <c:pt idx="811">
                  <c:v>36.29</c:v>
                </c:pt>
                <c:pt idx="812">
                  <c:v>28.594999999999999</c:v>
                </c:pt>
                <c:pt idx="813">
                  <c:v>32.700000000000003</c:v>
                </c:pt>
                <c:pt idx="814">
                  <c:v>28.6</c:v>
                </c:pt>
                <c:pt idx="815">
                  <c:v>26.315000000000001</c:v>
                </c:pt>
                <c:pt idx="816">
                  <c:v>28.12</c:v>
                </c:pt>
                <c:pt idx="817">
                  <c:v>32.6</c:v>
                </c:pt>
                <c:pt idx="818">
                  <c:v>32.774999999999999</c:v>
                </c:pt>
                <c:pt idx="819">
                  <c:v>27.93</c:v>
                </c:pt>
                <c:pt idx="820">
                  <c:v>25.7</c:v>
                </c:pt>
                <c:pt idx="821">
                  <c:v>37.715000000000003</c:v>
                </c:pt>
                <c:pt idx="822">
                  <c:v>27.5</c:v>
                </c:pt>
                <c:pt idx="823">
                  <c:v>25.745000000000001</c:v>
                </c:pt>
                <c:pt idx="824">
                  <c:v>31.065000000000001</c:v>
                </c:pt>
                <c:pt idx="825">
                  <c:v>44.7</c:v>
                </c:pt>
                <c:pt idx="826">
                  <c:v>28.5</c:v>
                </c:pt>
                <c:pt idx="827">
                  <c:v>28.215</c:v>
                </c:pt>
                <c:pt idx="828">
                  <c:v>30.875</c:v>
                </c:pt>
                <c:pt idx="829">
                  <c:v>29.64</c:v>
                </c:pt>
                <c:pt idx="830">
                  <c:v>41.47</c:v>
                </c:pt>
                <c:pt idx="831">
                  <c:v>25.7</c:v>
                </c:pt>
                <c:pt idx="832">
                  <c:v>31.9</c:v>
                </c:pt>
                <c:pt idx="833">
                  <c:v>34.1</c:v>
                </c:pt>
                <c:pt idx="834">
                  <c:v>33.659999999999997</c:v>
                </c:pt>
                <c:pt idx="835">
                  <c:v>28.785</c:v>
                </c:pt>
                <c:pt idx="836">
                  <c:v>33.630000000000003</c:v>
                </c:pt>
                <c:pt idx="837">
                  <c:v>33.44</c:v>
                </c:pt>
                <c:pt idx="838">
                  <c:v>26.695</c:v>
                </c:pt>
                <c:pt idx="839">
                  <c:v>29.04</c:v>
                </c:pt>
                <c:pt idx="840">
                  <c:v>25.8</c:v>
                </c:pt>
                <c:pt idx="841">
                  <c:v>34.32</c:v>
                </c:pt>
                <c:pt idx="842">
                  <c:v>30.114999999999998</c:v>
                </c:pt>
                <c:pt idx="843">
                  <c:v>33.33</c:v>
                </c:pt>
                <c:pt idx="844">
                  <c:v>33.700000000000003</c:v>
                </c:pt>
                <c:pt idx="845">
                  <c:v>31.35</c:v>
                </c:pt>
                <c:pt idx="846">
                  <c:v>29.64</c:v>
                </c:pt>
                <c:pt idx="847">
                  <c:v>27.93</c:v>
                </c:pt>
                <c:pt idx="848">
                  <c:v>29.4</c:v>
                </c:pt>
                <c:pt idx="849">
                  <c:v>25.52</c:v>
                </c:pt>
                <c:pt idx="850">
                  <c:v>28.12</c:v>
                </c:pt>
                <c:pt idx="851">
                  <c:v>39.71</c:v>
                </c:pt>
                <c:pt idx="852">
                  <c:v>24.6</c:v>
                </c:pt>
                <c:pt idx="853">
                  <c:v>21.78</c:v>
                </c:pt>
                <c:pt idx="854">
                  <c:v>22.88</c:v>
                </c:pt>
                <c:pt idx="855">
                  <c:v>24.7</c:v>
                </c:pt>
                <c:pt idx="856">
                  <c:v>23.98</c:v>
                </c:pt>
                <c:pt idx="857">
                  <c:v>22.895</c:v>
                </c:pt>
                <c:pt idx="858">
                  <c:v>24.795000000000002</c:v>
                </c:pt>
                <c:pt idx="859">
                  <c:v>23.37</c:v>
                </c:pt>
                <c:pt idx="860">
                  <c:v>22.42</c:v>
                </c:pt>
                <c:pt idx="861">
                  <c:v>24.13</c:v>
                </c:pt>
                <c:pt idx="862">
                  <c:v>18.905000000000001</c:v>
                </c:pt>
                <c:pt idx="863">
                  <c:v>19.95</c:v>
                </c:pt>
                <c:pt idx="864">
                  <c:v>24.51</c:v>
                </c:pt>
                <c:pt idx="865">
                  <c:v>22.22</c:v>
                </c:pt>
                <c:pt idx="866">
                  <c:v>20.9</c:v>
                </c:pt>
                <c:pt idx="867">
                  <c:v>24.414999999999999</c:v>
                </c:pt>
                <c:pt idx="868">
                  <c:v>24.32</c:v>
                </c:pt>
                <c:pt idx="869">
                  <c:v>19.8</c:v>
                </c:pt>
                <c:pt idx="870">
                  <c:v>20.614999999999998</c:v>
                </c:pt>
                <c:pt idx="871">
                  <c:v>21.56</c:v>
                </c:pt>
                <c:pt idx="872">
                  <c:v>22.61</c:v>
                </c:pt>
                <c:pt idx="873">
                  <c:v>23.21</c:v>
                </c:pt>
                <c:pt idx="874">
                  <c:v>24.89</c:v>
                </c:pt>
                <c:pt idx="875">
                  <c:v>22.135000000000002</c:v>
                </c:pt>
                <c:pt idx="876">
                  <c:v>23.6</c:v>
                </c:pt>
                <c:pt idx="877">
                  <c:v>21.12</c:v>
                </c:pt>
                <c:pt idx="878">
                  <c:v>20.234999999999999</c:v>
                </c:pt>
                <c:pt idx="879">
                  <c:v>23.9</c:v>
                </c:pt>
                <c:pt idx="880">
                  <c:v>24.31</c:v>
                </c:pt>
                <c:pt idx="881">
                  <c:v>24.13</c:v>
                </c:pt>
                <c:pt idx="882">
                  <c:v>24.32</c:v>
                </c:pt>
                <c:pt idx="883">
                  <c:v>24.09</c:v>
                </c:pt>
                <c:pt idx="884">
                  <c:v>21.47</c:v>
                </c:pt>
                <c:pt idx="885">
                  <c:v>23.6</c:v>
                </c:pt>
                <c:pt idx="886">
                  <c:v>23.98</c:v>
                </c:pt>
                <c:pt idx="887">
                  <c:v>23.21</c:v>
                </c:pt>
                <c:pt idx="888">
                  <c:v>23.8</c:v>
                </c:pt>
                <c:pt idx="889">
                  <c:v>19.95</c:v>
                </c:pt>
                <c:pt idx="890">
                  <c:v>23.65</c:v>
                </c:pt>
                <c:pt idx="891">
                  <c:v>20.234999999999999</c:v>
                </c:pt>
                <c:pt idx="892">
                  <c:v>19.57</c:v>
                </c:pt>
                <c:pt idx="893">
                  <c:v>21.85</c:v>
                </c:pt>
                <c:pt idx="894">
                  <c:v>19</c:v>
                </c:pt>
                <c:pt idx="895">
                  <c:v>21.3</c:v>
                </c:pt>
                <c:pt idx="896">
                  <c:v>22.704999999999998</c:v>
                </c:pt>
                <c:pt idx="897">
                  <c:v>24.51</c:v>
                </c:pt>
                <c:pt idx="898">
                  <c:v>23.37</c:v>
                </c:pt>
                <c:pt idx="899">
                  <c:v>23.98</c:v>
                </c:pt>
                <c:pt idx="900">
                  <c:v>23.18</c:v>
                </c:pt>
                <c:pt idx="901">
                  <c:v>18.5</c:v>
                </c:pt>
                <c:pt idx="902">
                  <c:v>24.1</c:v>
                </c:pt>
                <c:pt idx="903">
                  <c:v>23.54</c:v>
                </c:pt>
                <c:pt idx="904">
                  <c:v>22.61</c:v>
                </c:pt>
                <c:pt idx="905">
                  <c:v>24.32</c:v>
                </c:pt>
                <c:pt idx="906">
                  <c:v>21.754999999999999</c:v>
                </c:pt>
                <c:pt idx="907">
                  <c:v>24.42</c:v>
                </c:pt>
                <c:pt idx="908">
                  <c:v>21.4</c:v>
                </c:pt>
                <c:pt idx="909">
                  <c:v>24.035</c:v>
                </c:pt>
                <c:pt idx="910">
                  <c:v>22.8</c:v>
                </c:pt>
                <c:pt idx="911">
                  <c:v>19.475000000000001</c:v>
                </c:pt>
                <c:pt idx="912">
                  <c:v>24.4</c:v>
                </c:pt>
                <c:pt idx="913">
                  <c:v>22.515000000000001</c:v>
                </c:pt>
                <c:pt idx="914">
                  <c:v>22.3</c:v>
                </c:pt>
                <c:pt idx="915">
                  <c:v>21.01</c:v>
                </c:pt>
                <c:pt idx="916">
                  <c:v>22.515000000000001</c:v>
                </c:pt>
                <c:pt idx="917">
                  <c:v>23.844999999999999</c:v>
                </c:pt>
                <c:pt idx="918">
                  <c:v>23.75</c:v>
                </c:pt>
                <c:pt idx="919">
                  <c:v>23.844999999999999</c:v>
                </c:pt>
                <c:pt idx="920">
                  <c:v>24.3</c:v>
                </c:pt>
                <c:pt idx="921">
                  <c:v>20.045000000000002</c:v>
                </c:pt>
                <c:pt idx="922">
                  <c:v>23.4</c:v>
                </c:pt>
                <c:pt idx="923">
                  <c:v>20.100000000000001</c:v>
                </c:pt>
                <c:pt idx="924">
                  <c:v>24.225000000000001</c:v>
                </c:pt>
                <c:pt idx="925">
                  <c:v>24.795000000000002</c:v>
                </c:pt>
                <c:pt idx="926">
                  <c:v>23.274999999999999</c:v>
                </c:pt>
                <c:pt idx="927">
                  <c:v>22.99</c:v>
                </c:pt>
                <c:pt idx="928">
                  <c:v>19.190000000000001</c:v>
                </c:pt>
                <c:pt idx="929">
                  <c:v>24.984999999999999</c:v>
                </c:pt>
                <c:pt idx="930">
                  <c:v>20.13</c:v>
                </c:pt>
                <c:pt idx="931">
                  <c:v>23.32</c:v>
                </c:pt>
                <c:pt idx="932">
                  <c:v>23.655000000000001</c:v>
                </c:pt>
                <c:pt idx="933">
                  <c:v>22.515000000000001</c:v>
                </c:pt>
                <c:pt idx="934">
                  <c:v>21.66</c:v>
                </c:pt>
                <c:pt idx="935">
                  <c:v>19.95</c:v>
                </c:pt>
                <c:pt idx="936">
                  <c:v>20.350000000000001</c:v>
                </c:pt>
                <c:pt idx="937">
                  <c:v>19.95</c:v>
                </c:pt>
                <c:pt idx="938">
                  <c:v>23.87</c:v>
                </c:pt>
                <c:pt idx="939">
                  <c:v>22.135000000000002</c:v>
                </c:pt>
                <c:pt idx="940">
                  <c:v>23.18</c:v>
                </c:pt>
                <c:pt idx="941">
                  <c:v>24.6</c:v>
                </c:pt>
                <c:pt idx="942">
                  <c:v>23.56</c:v>
                </c:pt>
                <c:pt idx="943">
                  <c:v>21.754999999999999</c:v>
                </c:pt>
                <c:pt idx="944">
                  <c:v>24.32</c:v>
                </c:pt>
                <c:pt idx="945">
                  <c:v>23.94</c:v>
                </c:pt>
                <c:pt idx="946">
                  <c:v>21.28</c:v>
                </c:pt>
                <c:pt idx="947">
                  <c:v>22</c:v>
                </c:pt>
                <c:pt idx="948">
                  <c:v>24.605</c:v>
                </c:pt>
                <c:pt idx="949">
                  <c:v>23.655000000000001</c:v>
                </c:pt>
                <c:pt idx="950">
                  <c:v>24.225000000000001</c:v>
                </c:pt>
                <c:pt idx="951">
                  <c:v>24.53</c:v>
                </c:pt>
                <c:pt idx="952">
                  <c:v>24.75</c:v>
                </c:pt>
                <c:pt idx="953">
                  <c:v>24.42</c:v>
                </c:pt>
                <c:pt idx="954">
                  <c:v>23.1</c:v>
                </c:pt>
                <c:pt idx="955">
                  <c:v>23.21</c:v>
                </c:pt>
                <c:pt idx="956">
                  <c:v>24.64</c:v>
                </c:pt>
                <c:pt idx="957">
                  <c:v>20.79</c:v>
                </c:pt>
                <c:pt idx="958">
                  <c:v>24.31</c:v>
                </c:pt>
                <c:pt idx="959">
                  <c:v>22.99</c:v>
                </c:pt>
                <c:pt idx="960">
                  <c:v>22.77</c:v>
                </c:pt>
                <c:pt idx="961">
                  <c:v>20.9</c:v>
                </c:pt>
                <c:pt idx="962">
                  <c:v>24.86</c:v>
                </c:pt>
                <c:pt idx="963">
                  <c:v>23.21</c:v>
                </c:pt>
                <c:pt idx="964">
                  <c:v>24.86</c:v>
                </c:pt>
                <c:pt idx="965">
                  <c:v>24.42</c:v>
                </c:pt>
                <c:pt idx="966">
                  <c:v>23.76</c:v>
                </c:pt>
                <c:pt idx="967">
                  <c:v>23.21</c:v>
                </c:pt>
                <c:pt idx="968">
                  <c:v>22.704999999999998</c:v>
                </c:pt>
                <c:pt idx="969">
                  <c:v>23.844999999999999</c:v>
                </c:pt>
                <c:pt idx="970">
                  <c:v>23.085000000000001</c:v>
                </c:pt>
                <c:pt idx="971">
                  <c:v>20.8</c:v>
                </c:pt>
                <c:pt idx="972">
                  <c:v>19.95</c:v>
                </c:pt>
                <c:pt idx="973">
                  <c:v>19.3</c:v>
                </c:pt>
                <c:pt idx="974">
                  <c:v>23.75</c:v>
                </c:pt>
                <c:pt idx="975">
                  <c:v>22.04</c:v>
                </c:pt>
                <c:pt idx="976">
                  <c:v>23.37</c:v>
                </c:pt>
                <c:pt idx="977">
                  <c:v>24.035</c:v>
                </c:pt>
                <c:pt idx="978">
                  <c:v>22.3</c:v>
                </c:pt>
                <c:pt idx="979">
                  <c:v>24.3</c:v>
                </c:pt>
                <c:pt idx="980">
                  <c:v>22.99</c:v>
                </c:pt>
                <c:pt idx="981">
                  <c:v>23.18</c:v>
                </c:pt>
                <c:pt idx="982">
                  <c:v>21.7</c:v>
                </c:pt>
                <c:pt idx="983">
                  <c:v>21.09</c:v>
                </c:pt>
                <c:pt idx="984">
                  <c:v>22.23</c:v>
                </c:pt>
                <c:pt idx="985">
                  <c:v>19.855</c:v>
                </c:pt>
                <c:pt idx="986">
                  <c:v>20.6</c:v>
                </c:pt>
                <c:pt idx="987">
                  <c:v>20.399999999999999</c:v>
                </c:pt>
                <c:pt idx="988">
                  <c:v>23.4</c:v>
                </c:pt>
                <c:pt idx="989">
                  <c:v>22.42</c:v>
                </c:pt>
                <c:pt idx="990">
                  <c:v>21.4</c:v>
                </c:pt>
                <c:pt idx="991">
                  <c:v>23.465</c:v>
                </c:pt>
                <c:pt idx="992">
                  <c:v>20.7</c:v>
                </c:pt>
                <c:pt idx="993">
                  <c:v>23.655000000000001</c:v>
                </c:pt>
                <c:pt idx="994">
                  <c:v>21.375</c:v>
                </c:pt>
                <c:pt idx="995">
                  <c:v>20.3</c:v>
                </c:pt>
                <c:pt idx="996">
                  <c:v>24.32</c:v>
                </c:pt>
                <c:pt idx="997">
                  <c:v>23.655000000000001</c:v>
                </c:pt>
                <c:pt idx="998">
                  <c:v>22.6</c:v>
                </c:pt>
                <c:pt idx="999">
                  <c:v>21.754999999999999</c:v>
                </c:pt>
                <c:pt idx="1000">
                  <c:v>23.18</c:v>
                </c:pt>
                <c:pt idx="1001">
                  <c:v>24.225000000000001</c:v>
                </c:pt>
                <c:pt idx="1002">
                  <c:v>24.32</c:v>
                </c:pt>
                <c:pt idx="1003">
                  <c:v>24.7</c:v>
                </c:pt>
                <c:pt idx="1004">
                  <c:v>24.1</c:v>
                </c:pt>
                <c:pt idx="1005">
                  <c:v>24.13</c:v>
                </c:pt>
                <c:pt idx="1006">
                  <c:v>19.855</c:v>
                </c:pt>
                <c:pt idx="1007">
                  <c:v>23.655000000000001</c:v>
                </c:pt>
                <c:pt idx="1008">
                  <c:v>22.135000000000002</c:v>
                </c:pt>
                <c:pt idx="1009">
                  <c:v>24.035</c:v>
                </c:pt>
                <c:pt idx="1010">
                  <c:v>22.515000000000001</c:v>
                </c:pt>
                <c:pt idx="1011">
                  <c:v>22.515000000000001</c:v>
                </c:pt>
                <c:pt idx="1012">
                  <c:v>24.6</c:v>
                </c:pt>
                <c:pt idx="1013">
                  <c:v>23.2</c:v>
                </c:pt>
                <c:pt idx="1014">
                  <c:v>22.61</c:v>
                </c:pt>
                <c:pt idx="1015">
                  <c:v>23.56</c:v>
                </c:pt>
                <c:pt idx="1016">
                  <c:v>20.234999999999999</c:v>
                </c:pt>
                <c:pt idx="1017">
                  <c:v>21.375</c:v>
                </c:pt>
                <c:pt idx="1018">
                  <c:v>20.52</c:v>
                </c:pt>
                <c:pt idx="1019">
                  <c:v>22.8</c:v>
                </c:pt>
                <c:pt idx="1020">
                  <c:v>18.715</c:v>
                </c:pt>
                <c:pt idx="1021">
                  <c:v>23.085000000000001</c:v>
                </c:pt>
                <c:pt idx="1022">
                  <c:v>22.1</c:v>
                </c:pt>
                <c:pt idx="1023">
                  <c:v>24.51</c:v>
                </c:pt>
                <c:pt idx="1024">
                  <c:v>18.600000000000001</c:v>
                </c:pt>
                <c:pt idx="1025">
                  <c:v>22.23</c:v>
                </c:pt>
                <c:pt idx="1026">
                  <c:v>21.754999999999999</c:v>
                </c:pt>
                <c:pt idx="1027">
                  <c:v>21.47</c:v>
                </c:pt>
                <c:pt idx="1028">
                  <c:v>21.8</c:v>
                </c:pt>
                <c:pt idx="1029">
                  <c:v>23.3</c:v>
                </c:pt>
                <c:pt idx="1030">
                  <c:v>21.66</c:v>
                </c:pt>
                <c:pt idx="1031">
                  <c:v>23.18</c:v>
                </c:pt>
                <c:pt idx="1032">
                  <c:v>20.52</c:v>
                </c:pt>
                <c:pt idx="1033">
                  <c:v>23.7</c:v>
                </c:pt>
                <c:pt idx="1034">
                  <c:v>21.66</c:v>
                </c:pt>
                <c:pt idx="1035">
                  <c:v>24.32</c:v>
                </c:pt>
                <c:pt idx="1036">
                  <c:v>21.85</c:v>
                </c:pt>
                <c:pt idx="1037">
                  <c:v>20.6</c:v>
                </c:pt>
                <c:pt idx="1038">
                  <c:v>17.385000000000002</c:v>
                </c:pt>
                <c:pt idx="1039">
                  <c:v>17.765000000000001</c:v>
                </c:pt>
                <c:pt idx="1040">
                  <c:v>15.96</c:v>
                </c:pt>
                <c:pt idx="1041">
                  <c:v>18.05</c:v>
                </c:pt>
                <c:pt idx="1042">
                  <c:v>17.8</c:v>
                </c:pt>
                <c:pt idx="1043">
                  <c:v>17.29</c:v>
                </c:pt>
                <c:pt idx="1044">
                  <c:v>17.954999999999998</c:v>
                </c:pt>
                <c:pt idx="1045">
                  <c:v>17.48</c:v>
                </c:pt>
                <c:pt idx="1046">
                  <c:v>17.195</c:v>
                </c:pt>
                <c:pt idx="1047">
                  <c:v>17.399999999999999</c:v>
                </c:pt>
                <c:pt idx="1048">
                  <c:v>17.670000000000002</c:v>
                </c:pt>
                <c:pt idx="1049">
                  <c:v>17.29</c:v>
                </c:pt>
                <c:pt idx="1050">
                  <c:v>18.335000000000001</c:v>
                </c:pt>
                <c:pt idx="1051">
                  <c:v>17.86</c:v>
                </c:pt>
                <c:pt idx="1052">
                  <c:v>16.815000000000001</c:v>
                </c:pt>
                <c:pt idx="1053">
                  <c:v>17.29</c:v>
                </c:pt>
              </c:numCache>
            </c:numRef>
          </c:xVal>
          <c:yVal>
            <c:numRef>
              <c:f>Model!$A$2:$A$1055</c:f>
              <c:numCache>
                <c:formatCode>"£"#,##0.00</c:formatCode>
                <c:ptCount val="1054"/>
                <c:pt idx="0">
                  <c:v>3756.6215999999999</c:v>
                </c:pt>
                <c:pt idx="1">
                  <c:v>1826.8430000000001</c:v>
                </c:pt>
                <c:pt idx="2">
                  <c:v>11090.7178</c:v>
                </c:pt>
                <c:pt idx="3">
                  <c:v>10602.385</c:v>
                </c:pt>
                <c:pt idx="4">
                  <c:v>13228.846949999999</c:v>
                </c:pt>
                <c:pt idx="5">
                  <c:v>1137.011</c:v>
                </c:pt>
                <c:pt idx="6">
                  <c:v>2198.1898500000002</c:v>
                </c:pt>
                <c:pt idx="7">
                  <c:v>3046.0619999999999</c:v>
                </c:pt>
                <c:pt idx="8">
                  <c:v>2211.1307499999998</c:v>
                </c:pt>
                <c:pt idx="9">
                  <c:v>1743.2139999999999</c:v>
                </c:pt>
                <c:pt idx="10">
                  <c:v>5920.1040999999996</c:v>
                </c:pt>
                <c:pt idx="11">
                  <c:v>1532.4697000000001</c:v>
                </c:pt>
                <c:pt idx="12">
                  <c:v>7935.29115</c:v>
                </c:pt>
                <c:pt idx="13">
                  <c:v>6186.1270000000004</c:v>
                </c:pt>
                <c:pt idx="14">
                  <c:v>21344.846699999998</c:v>
                </c:pt>
                <c:pt idx="15">
                  <c:v>2867.1196</c:v>
                </c:pt>
                <c:pt idx="16">
                  <c:v>4646.759</c:v>
                </c:pt>
                <c:pt idx="17">
                  <c:v>11381.3254</c:v>
                </c:pt>
                <c:pt idx="18">
                  <c:v>8601.3292999999994</c:v>
                </c:pt>
                <c:pt idx="19">
                  <c:v>3385.3991500000002</c:v>
                </c:pt>
                <c:pt idx="20">
                  <c:v>2457.2111500000001</c:v>
                </c:pt>
                <c:pt idx="21">
                  <c:v>2155.6815000000001</c:v>
                </c:pt>
                <c:pt idx="22">
                  <c:v>1261.442</c:v>
                </c:pt>
                <c:pt idx="23">
                  <c:v>2166.732</c:v>
                </c:pt>
                <c:pt idx="24">
                  <c:v>13405.390299999999</c:v>
                </c:pt>
                <c:pt idx="25">
                  <c:v>8116.68</c:v>
                </c:pt>
                <c:pt idx="26">
                  <c:v>1631.8212000000001</c:v>
                </c:pt>
                <c:pt idx="27">
                  <c:v>4883.866</c:v>
                </c:pt>
                <c:pt idx="28">
                  <c:v>5649.7150000000001</c:v>
                </c:pt>
                <c:pt idx="29">
                  <c:v>14901.5167</c:v>
                </c:pt>
                <c:pt idx="30">
                  <c:v>11743.299000000001</c:v>
                </c:pt>
                <c:pt idx="31">
                  <c:v>2689.4953999999998</c:v>
                </c:pt>
                <c:pt idx="32">
                  <c:v>24227.337240000001</c:v>
                </c:pt>
                <c:pt idx="33">
                  <c:v>1615.7666999999999</c:v>
                </c:pt>
                <c:pt idx="34">
                  <c:v>12648.7034</c:v>
                </c:pt>
                <c:pt idx="35">
                  <c:v>1986.9333999999999</c:v>
                </c:pt>
                <c:pt idx="36">
                  <c:v>5400.9804999999997</c:v>
                </c:pt>
                <c:pt idx="37">
                  <c:v>11837.16</c:v>
                </c:pt>
                <c:pt idx="38">
                  <c:v>3172.018</c:v>
                </c:pt>
                <c:pt idx="39">
                  <c:v>2156.7518</c:v>
                </c:pt>
                <c:pt idx="40">
                  <c:v>11944.594349999999</c:v>
                </c:pt>
                <c:pt idx="41">
                  <c:v>8444.4740000000002</c:v>
                </c:pt>
                <c:pt idx="42">
                  <c:v>8124.4084000000003</c:v>
                </c:pt>
                <c:pt idx="43">
                  <c:v>9722.7695000000003</c:v>
                </c:pt>
                <c:pt idx="44">
                  <c:v>10435.06525</c:v>
                </c:pt>
                <c:pt idx="45">
                  <c:v>11566.30055</c:v>
                </c:pt>
                <c:pt idx="46">
                  <c:v>2866.0909999999999</c:v>
                </c:pt>
                <c:pt idx="47">
                  <c:v>11658.379150000001</c:v>
                </c:pt>
                <c:pt idx="48">
                  <c:v>13822.803</c:v>
                </c:pt>
                <c:pt idx="49">
                  <c:v>12142.578600000001</c:v>
                </c:pt>
                <c:pt idx="50">
                  <c:v>18955.220170000001</c:v>
                </c:pt>
                <c:pt idx="51">
                  <c:v>13217.094499999999</c:v>
                </c:pt>
                <c:pt idx="52">
                  <c:v>13981.850350000001</c:v>
                </c:pt>
                <c:pt idx="53">
                  <c:v>3554.203</c:v>
                </c:pt>
                <c:pt idx="54">
                  <c:v>12404.8791</c:v>
                </c:pt>
                <c:pt idx="55">
                  <c:v>14133.03775</c:v>
                </c:pt>
                <c:pt idx="56">
                  <c:v>24603.04837</c:v>
                </c:pt>
                <c:pt idx="57">
                  <c:v>1837.2819</c:v>
                </c:pt>
                <c:pt idx="58">
                  <c:v>1391.5287000000001</c:v>
                </c:pt>
                <c:pt idx="59">
                  <c:v>20781.48892</c:v>
                </c:pt>
                <c:pt idx="60">
                  <c:v>11856.4115</c:v>
                </c:pt>
                <c:pt idx="61">
                  <c:v>16586.49771</c:v>
                </c:pt>
                <c:pt idx="62">
                  <c:v>9140.9509999999991</c:v>
                </c:pt>
                <c:pt idx="63">
                  <c:v>2727.3951000000002</c:v>
                </c:pt>
                <c:pt idx="64">
                  <c:v>7323.7348190000002</c:v>
                </c:pt>
                <c:pt idx="65">
                  <c:v>23082.955330000001</c:v>
                </c:pt>
                <c:pt idx="66">
                  <c:v>5969.723</c:v>
                </c:pt>
                <c:pt idx="67">
                  <c:v>12638.195</c:v>
                </c:pt>
                <c:pt idx="68">
                  <c:v>2254.7966999999999</c:v>
                </c:pt>
                <c:pt idx="69">
                  <c:v>2897.3235</c:v>
                </c:pt>
                <c:pt idx="70">
                  <c:v>7345.0839999999998</c:v>
                </c:pt>
                <c:pt idx="71">
                  <c:v>5910.9440000000004</c:v>
                </c:pt>
                <c:pt idx="72">
                  <c:v>21797.000400000001</c:v>
                </c:pt>
                <c:pt idx="73">
                  <c:v>10601.412</c:v>
                </c:pt>
                <c:pt idx="74">
                  <c:v>11165.417649999999</c:v>
                </c:pt>
                <c:pt idx="75">
                  <c:v>2497.0383000000002</c:v>
                </c:pt>
                <c:pt idx="76">
                  <c:v>2203.4718499999999</c:v>
                </c:pt>
                <c:pt idx="77">
                  <c:v>1744.4649999999999</c:v>
                </c:pt>
                <c:pt idx="78">
                  <c:v>20878.78443</c:v>
                </c:pt>
                <c:pt idx="79">
                  <c:v>1534.3045</c:v>
                </c:pt>
                <c:pt idx="80">
                  <c:v>1622.1885</c:v>
                </c:pt>
                <c:pt idx="81">
                  <c:v>4347.0233500000004</c:v>
                </c:pt>
                <c:pt idx="82">
                  <c:v>1748.7739999999999</c:v>
                </c:pt>
                <c:pt idx="83">
                  <c:v>24513.091260000001</c:v>
                </c:pt>
                <c:pt idx="84">
                  <c:v>2196.4731999999999</c:v>
                </c:pt>
                <c:pt idx="85">
                  <c:v>12574.049000000001</c:v>
                </c:pt>
                <c:pt idx="86">
                  <c:v>1967.0227</c:v>
                </c:pt>
                <c:pt idx="87">
                  <c:v>6837.3687</c:v>
                </c:pt>
                <c:pt idx="88">
                  <c:v>3044.2132999999999</c:v>
                </c:pt>
                <c:pt idx="89">
                  <c:v>11455.28</c:v>
                </c:pt>
                <c:pt idx="90">
                  <c:v>2498.4144000000001</c:v>
                </c:pt>
                <c:pt idx="91">
                  <c:v>1256.299</c:v>
                </c:pt>
                <c:pt idx="92">
                  <c:v>25656.575260000001</c:v>
                </c:pt>
                <c:pt idx="93">
                  <c:v>3994.1777999999999</c:v>
                </c:pt>
                <c:pt idx="94">
                  <c:v>5397.6166999999996</c:v>
                </c:pt>
                <c:pt idx="95">
                  <c:v>1708.0014000000001</c:v>
                </c:pt>
                <c:pt idx="96">
                  <c:v>14043.476699999999</c:v>
                </c:pt>
                <c:pt idx="97">
                  <c:v>13831.1152</c:v>
                </c:pt>
                <c:pt idx="98">
                  <c:v>13887.204</c:v>
                </c:pt>
                <c:pt idx="99">
                  <c:v>3268.84665</c:v>
                </c:pt>
                <c:pt idx="100">
                  <c:v>3972.9247</c:v>
                </c:pt>
                <c:pt idx="101">
                  <c:v>17878.900679999999</c:v>
                </c:pt>
                <c:pt idx="102">
                  <c:v>3935.1799000000001</c:v>
                </c:pt>
                <c:pt idx="103">
                  <c:v>10923.933199999999</c:v>
                </c:pt>
                <c:pt idx="104">
                  <c:v>2494.0219999999999</c:v>
                </c:pt>
                <c:pt idx="105">
                  <c:v>3761.2919999999999</c:v>
                </c:pt>
                <c:pt idx="106">
                  <c:v>1664.9996000000001</c:v>
                </c:pt>
                <c:pt idx="107">
                  <c:v>13635.6379</c:v>
                </c:pt>
                <c:pt idx="108">
                  <c:v>11842.441999999999</c:v>
                </c:pt>
                <c:pt idx="109">
                  <c:v>5709.1643999999997</c:v>
                </c:pt>
                <c:pt idx="110">
                  <c:v>1633.0444</c:v>
                </c:pt>
                <c:pt idx="111">
                  <c:v>11070.535</c:v>
                </c:pt>
                <c:pt idx="112">
                  <c:v>9283.5619999999999</c:v>
                </c:pt>
                <c:pt idx="113">
                  <c:v>3558.6202499999999</c:v>
                </c:pt>
                <c:pt idx="114">
                  <c:v>2207.6974500000001</c:v>
                </c:pt>
                <c:pt idx="115">
                  <c:v>10713.644</c:v>
                </c:pt>
                <c:pt idx="116">
                  <c:v>1977.8150000000001</c:v>
                </c:pt>
                <c:pt idx="117">
                  <c:v>3366.6696999999999</c:v>
                </c:pt>
                <c:pt idx="118">
                  <c:v>14410.9321</c:v>
                </c:pt>
                <c:pt idx="119">
                  <c:v>13143.86485</c:v>
                </c:pt>
                <c:pt idx="120">
                  <c:v>1712.2270000000001</c:v>
                </c:pt>
                <c:pt idx="121">
                  <c:v>12430.95335</c:v>
                </c:pt>
                <c:pt idx="122">
                  <c:v>8280.6226999999999</c:v>
                </c:pt>
                <c:pt idx="123">
                  <c:v>1136.3994</c:v>
                </c:pt>
                <c:pt idx="124">
                  <c:v>3943.5954000000002</c:v>
                </c:pt>
                <c:pt idx="125">
                  <c:v>4399.7309999999998</c:v>
                </c:pt>
                <c:pt idx="126">
                  <c:v>6185.3208000000004</c:v>
                </c:pt>
                <c:pt idx="127">
                  <c:v>5438.7491</c:v>
                </c:pt>
                <c:pt idx="128">
                  <c:v>2104.1134000000002</c:v>
                </c:pt>
                <c:pt idx="129">
                  <c:v>9541.6955500000004</c:v>
                </c:pt>
                <c:pt idx="130">
                  <c:v>5469.0065999999997</c:v>
                </c:pt>
                <c:pt idx="131">
                  <c:v>12146.971</c:v>
                </c:pt>
                <c:pt idx="132">
                  <c:v>9875.6803999999993</c:v>
                </c:pt>
                <c:pt idx="133">
                  <c:v>12979.358</c:v>
                </c:pt>
                <c:pt idx="134">
                  <c:v>1263.249</c:v>
                </c:pt>
                <c:pt idx="135">
                  <c:v>2217.6012000000001</c:v>
                </c:pt>
                <c:pt idx="136">
                  <c:v>3757.8447999999999</c:v>
                </c:pt>
                <c:pt idx="137">
                  <c:v>14319.031000000001</c:v>
                </c:pt>
                <c:pt idx="138">
                  <c:v>12797.20962</c:v>
                </c:pt>
                <c:pt idx="139">
                  <c:v>1146.7965999999999</c:v>
                </c:pt>
                <c:pt idx="140">
                  <c:v>12741.167450000001</c:v>
                </c:pt>
                <c:pt idx="141">
                  <c:v>5662.2250000000004</c:v>
                </c:pt>
                <c:pt idx="142">
                  <c:v>11848.141</c:v>
                </c:pt>
                <c:pt idx="143">
                  <c:v>14313.846299999999</c:v>
                </c:pt>
                <c:pt idx="144">
                  <c:v>1815.8759</c:v>
                </c:pt>
                <c:pt idx="145">
                  <c:v>1877.9294</c:v>
                </c:pt>
                <c:pt idx="146">
                  <c:v>1621.8827000000001</c:v>
                </c:pt>
                <c:pt idx="147">
                  <c:v>13393.755999999999</c:v>
                </c:pt>
                <c:pt idx="148">
                  <c:v>4402.2330000000002</c:v>
                </c:pt>
                <c:pt idx="149">
                  <c:v>1526.3119999999999</c:v>
                </c:pt>
                <c:pt idx="150">
                  <c:v>1875.3440000000001</c:v>
                </c:pt>
                <c:pt idx="151">
                  <c:v>10965.446</c:v>
                </c:pt>
                <c:pt idx="152">
                  <c:v>8782.4689999999991</c:v>
                </c:pt>
                <c:pt idx="153">
                  <c:v>1141.4450999999999</c:v>
                </c:pt>
                <c:pt idx="154">
                  <c:v>8457.8179999999993</c:v>
                </c:pt>
                <c:pt idx="155">
                  <c:v>1682.597</c:v>
                </c:pt>
                <c:pt idx="156">
                  <c:v>13555.0049</c:v>
                </c:pt>
                <c:pt idx="157">
                  <c:v>13063.883</c:v>
                </c:pt>
                <c:pt idx="158">
                  <c:v>1634.5734</c:v>
                </c:pt>
                <c:pt idx="159">
                  <c:v>8125.7844999999998</c:v>
                </c:pt>
                <c:pt idx="160">
                  <c:v>12644.589</c:v>
                </c:pt>
                <c:pt idx="161">
                  <c:v>2473.3341</c:v>
                </c:pt>
                <c:pt idx="162">
                  <c:v>13041.921</c:v>
                </c:pt>
                <c:pt idx="163">
                  <c:v>13451.121999999999</c:v>
                </c:pt>
                <c:pt idx="164">
                  <c:v>13462.52</c:v>
                </c:pt>
                <c:pt idx="165">
                  <c:v>13470.804400000001</c:v>
                </c:pt>
                <c:pt idx="166">
                  <c:v>7348.1419999999998</c:v>
                </c:pt>
                <c:pt idx="167">
                  <c:v>12233.828</c:v>
                </c:pt>
                <c:pt idx="168">
                  <c:v>9487.6442000000006</c:v>
                </c:pt>
                <c:pt idx="169">
                  <c:v>2217.4691499999999</c:v>
                </c:pt>
                <c:pt idx="170">
                  <c:v>12982.8747</c:v>
                </c:pt>
                <c:pt idx="171">
                  <c:v>3353.2840000000001</c:v>
                </c:pt>
                <c:pt idx="172">
                  <c:v>1759.338</c:v>
                </c:pt>
                <c:pt idx="173">
                  <c:v>2322.6217999999999</c:v>
                </c:pt>
                <c:pt idx="174">
                  <c:v>4889.0367999999999</c:v>
                </c:pt>
                <c:pt idx="175">
                  <c:v>4518.8262500000001</c:v>
                </c:pt>
                <c:pt idx="176">
                  <c:v>13887.968500000001</c:v>
                </c:pt>
                <c:pt idx="177">
                  <c:v>1972.95</c:v>
                </c:pt>
                <c:pt idx="178">
                  <c:v>21232.182260000001</c:v>
                </c:pt>
                <c:pt idx="179">
                  <c:v>5383.5360000000001</c:v>
                </c:pt>
                <c:pt idx="180">
                  <c:v>8798.5930000000008</c:v>
                </c:pt>
                <c:pt idx="181">
                  <c:v>2020.1769999999999</c:v>
                </c:pt>
                <c:pt idx="182">
                  <c:v>9850.4320000000007</c:v>
                </c:pt>
                <c:pt idx="183">
                  <c:v>4137.5227000000004</c:v>
                </c:pt>
                <c:pt idx="184">
                  <c:v>2250.8352</c:v>
                </c:pt>
                <c:pt idx="185">
                  <c:v>3161.4540000000002</c:v>
                </c:pt>
                <c:pt idx="186">
                  <c:v>7325.0482000000002</c:v>
                </c:pt>
                <c:pt idx="187">
                  <c:v>14394.5579</c:v>
                </c:pt>
                <c:pt idx="188">
                  <c:v>8277.5229999999992</c:v>
                </c:pt>
                <c:pt idx="189">
                  <c:v>17929.303370000001</c:v>
                </c:pt>
                <c:pt idx="190">
                  <c:v>2480.9791</c:v>
                </c:pt>
                <c:pt idx="191">
                  <c:v>1981.5818999999999</c:v>
                </c:pt>
                <c:pt idx="192">
                  <c:v>5757.41345</c:v>
                </c:pt>
                <c:pt idx="193">
                  <c:v>13974.455550000001</c:v>
                </c:pt>
                <c:pt idx="194">
                  <c:v>2102.2647000000002</c:v>
                </c:pt>
                <c:pt idx="195">
                  <c:v>10796.35025</c:v>
                </c:pt>
                <c:pt idx="196">
                  <c:v>11286.538699999999</c:v>
                </c:pt>
                <c:pt idx="197">
                  <c:v>1674.6323</c:v>
                </c:pt>
                <c:pt idx="198">
                  <c:v>23045.566159999998</c:v>
                </c:pt>
                <c:pt idx="199">
                  <c:v>11363.2832</c:v>
                </c:pt>
                <c:pt idx="200">
                  <c:v>20420.604650000001</c:v>
                </c:pt>
                <c:pt idx="201">
                  <c:v>10338.9316</c:v>
                </c:pt>
                <c:pt idx="202">
                  <c:v>10214.636</c:v>
                </c:pt>
                <c:pt idx="203">
                  <c:v>20709.020339999999</c:v>
                </c:pt>
                <c:pt idx="204">
                  <c:v>5979.7309999999998</c:v>
                </c:pt>
                <c:pt idx="205">
                  <c:v>2203.7359499999998</c:v>
                </c:pt>
                <c:pt idx="206">
                  <c:v>2459.7201</c:v>
                </c:pt>
                <c:pt idx="207">
                  <c:v>3989.8409999999999</c:v>
                </c:pt>
                <c:pt idx="208">
                  <c:v>2200.8308499999998</c:v>
                </c:pt>
                <c:pt idx="209">
                  <c:v>10982.5013</c:v>
                </c:pt>
                <c:pt idx="210">
                  <c:v>11093.6229</c:v>
                </c:pt>
                <c:pt idx="211">
                  <c:v>2154.3609999999999</c:v>
                </c:pt>
                <c:pt idx="212">
                  <c:v>2899.4893499999998</c:v>
                </c:pt>
                <c:pt idx="213">
                  <c:v>2632.9920000000002</c:v>
                </c:pt>
                <c:pt idx="214">
                  <c:v>13126.677449999999</c:v>
                </c:pt>
                <c:pt idx="215">
                  <c:v>5699.8374999999996</c:v>
                </c:pt>
                <c:pt idx="216">
                  <c:v>12890.057650000001</c:v>
                </c:pt>
                <c:pt idx="217">
                  <c:v>5415.6611999999996</c:v>
                </c:pt>
                <c:pt idx="218">
                  <c:v>8442.6669999999995</c:v>
                </c:pt>
                <c:pt idx="219">
                  <c:v>10594.225700000001</c:v>
                </c:pt>
                <c:pt idx="220">
                  <c:v>11938.255950000001</c:v>
                </c:pt>
                <c:pt idx="221">
                  <c:v>3171.6149</c:v>
                </c:pt>
                <c:pt idx="222">
                  <c:v>1135.9407000000001</c:v>
                </c:pt>
                <c:pt idx="223">
                  <c:v>4415.1588000000002</c:v>
                </c:pt>
                <c:pt idx="224">
                  <c:v>1880.4870000000001</c:v>
                </c:pt>
                <c:pt idx="225">
                  <c:v>2741.9479999999999</c:v>
                </c:pt>
                <c:pt idx="226">
                  <c:v>8283.6807000000008</c:v>
                </c:pt>
                <c:pt idx="227">
                  <c:v>11931.125249999999</c:v>
                </c:pt>
                <c:pt idx="228">
                  <c:v>1708.9257500000001</c:v>
                </c:pt>
                <c:pt idx="229">
                  <c:v>2464.6188000000002</c:v>
                </c:pt>
                <c:pt idx="230">
                  <c:v>1163.4627</c:v>
                </c:pt>
                <c:pt idx="231">
                  <c:v>12981.3457</c:v>
                </c:pt>
                <c:pt idx="232">
                  <c:v>10795.937330000001</c:v>
                </c:pt>
                <c:pt idx="233">
                  <c:v>1629.8335</c:v>
                </c:pt>
                <c:pt idx="234">
                  <c:v>3866.8552</c:v>
                </c:pt>
                <c:pt idx="235">
                  <c:v>28923.136920000001</c:v>
                </c:pt>
                <c:pt idx="236">
                  <c:v>13770.097900000001</c:v>
                </c:pt>
                <c:pt idx="237">
                  <c:v>3556.9223000000002</c:v>
                </c:pt>
                <c:pt idx="238">
                  <c:v>11356.660900000001</c:v>
                </c:pt>
                <c:pt idx="239">
                  <c:v>8026.6665999999996</c:v>
                </c:pt>
                <c:pt idx="240">
                  <c:v>11082.5772</c:v>
                </c:pt>
                <c:pt idx="241">
                  <c:v>2257.47525</c:v>
                </c:pt>
                <c:pt idx="242">
                  <c:v>1632.5644500000001</c:v>
                </c:pt>
                <c:pt idx="243">
                  <c:v>2045.68525</c:v>
                </c:pt>
                <c:pt idx="244">
                  <c:v>2855.4375500000001</c:v>
                </c:pt>
                <c:pt idx="245">
                  <c:v>11735.87905</c:v>
                </c:pt>
                <c:pt idx="246">
                  <c:v>7419.4778999999999</c:v>
                </c:pt>
                <c:pt idx="247">
                  <c:v>1639.5631000000001</c:v>
                </c:pt>
                <c:pt idx="248">
                  <c:v>2130.6759000000002</c:v>
                </c:pt>
                <c:pt idx="249">
                  <c:v>24476.478510000001</c:v>
                </c:pt>
                <c:pt idx="250">
                  <c:v>2523.1695</c:v>
                </c:pt>
                <c:pt idx="251">
                  <c:v>14256.192800000001</c:v>
                </c:pt>
                <c:pt idx="252">
                  <c:v>7421.1945500000002</c:v>
                </c:pt>
                <c:pt idx="253">
                  <c:v>13429.035400000001</c:v>
                </c:pt>
                <c:pt idx="254">
                  <c:v>1635.7336499999999</c:v>
                </c:pt>
                <c:pt idx="255">
                  <c:v>2138.0707000000002</c:v>
                </c:pt>
                <c:pt idx="256">
                  <c:v>14692.66935</c:v>
                </c:pt>
                <c:pt idx="257">
                  <c:v>2134.9014999999999</c:v>
                </c:pt>
                <c:pt idx="258">
                  <c:v>11454.021500000001</c:v>
                </c:pt>
                <c:pt idx="259">
                  <c:v>1769.5316499999999</c:v>
                </c:pt>
                <c:pt idx="260">
                  <c:v>1632.0362500000001</c:v>
                </c:pt>
                <c:pt idx="261">
                  <c:v>2534.3937500000002</c:v>
                </c:pt>
                <c:pt idx="262">
                  <c:v>10231.499900000001</c:v>
                </c:pt>
                <c:pt idx="263">
                  <c:v>1646.4296999999999</c:v>
                </c:pt>
                <c:pt idx="264">
                  <c:v>2128.4310500000001</c:v>
                </c:pt>
                <c:pt idx="265">
                  <c:v>1639.5631000000001</c:v>
                </c:pt>
                <c:pt idx="266">
                  <c:v>9174.1356500000002</c:v>
                </c:pt>
                <c:pt idx="267">
                  <c:v>12129.614149999999</c:v>
                </c:pt>
                <c:pt idx="268">
                  <c:v>3736.4647</c:v>
                </c:pt>
                <c:pt idx="269">
                  <c:v>3201.2451500000002</c:v>
                </c:pt>
                <c:pt idx="270">
                  <c:v>3062.5082499999999</c:v>
                </c:pt>
                <c:pt idx="271">
                  <c:v>1906.35825</c:v>
                </c:pt>
                <c:pt idx="272">
                  <c:v>14210.53595</c:v>
                </c:pt>
                <c:pt idx="273">
                  <c:v>9869.8101999999999</c:v>
                </c:pt>
                <c:pt idx="274">
                  <c:v>1917.3184000000001</c:v>
                </c:pt>
                <c:pt idx="275">
                  <c:v>7731.8578500000003</c:v>
                </c:pt>
                <c:pt idx="276">
                  <c:v>5266.3656000000001</c:v>
                </c:pt>
                <c:pt idx="277">
                  <c:v>11743.9341</c:v>
                </c:pt>
                <c:pt idx="278">
                  <c:v>12622.1795</c:v>
                </c:pt>
                <c:pt idx="279">
                  <c:v>10601.632250000001</c:v>
                </c:pt>
                <c:pt idx="280">
                  <c:v>2690.1138000000001</c:v>
                </c:pt>
                <c:pt idx="281">
                  <c:v>5272.1758</c:v>
                </c:pt>
                <c:pt idx="282">
                  <c:v>4320.4108500000002</c:v>
                </c:pt>
                <c:pt idx="283">
                  <c:v>6358.7764500000003</c:v>
                </c:pt>
                <c:pt idx="284">
                  <c:v>5267.8181500000001</c:v>
                </c:pt>
                <c:pt idx="285">
                  <c:v>12124.992399999999</c:v>
                </c:pt>
                <c:pt idx="286">
                  <c:v>12950.0712</c:v>
                </c:pt>
                <c:pt idx="287">
                  <c:v>10594.501550000001</c:v>
                </c:pt>
                <c:pt idx="288">
                  <c:v>1909.52745</c:v>
                </c:pt>
                <c:pt idx="289">
                  <c:v>11353.2276</c:v>
                </c:pt>
                <c:pt idx="290">
                  <c:v>8988.1587500000005</c:v>
                </c:pt>
                <c:pt idx="291">
                  <c:v>14254.608200000001</c:v>
                </c:pt>
                <c:pt idx="292">
                  <c:v>19673.335729999999</c:v>
                </c:pt>
                <c:pt idx="293">
                  <c:v>2261.5688</c:v>
                </c:pt>
                <c:pt idx="294">
                  <c:v>12235.8392</c:v>
                </c:pt>
                <c:pt idx="295">
                  <c:v>2850.6837500000001</c:v>
                </c:pt>
                <c:pt idx="296">
                  <c:v>8671.1912499999999</c:v>
                </c:pt>
                <c:pt idx="297">
                  <c:v>2055.3249000000001</c:v>
                </c:pt>
                <c:pt idx="298">
                  <c:v>2699.56835</c:v>
                </c:pt>
                <c:pt idx="299">
                  <c:v>12224.350850000001</c:v>
                </c:pt>
                <c:pt idx="300">
                  <c:v>3021.80915</c:v>
                </c:pt>
                <c:pt idx="301">
                  <c:v>4357.0436499999996</c:v>
                </c:pt>
                <c:pt idx="302">
                  <c:v>21348.705999999998</c:v>
                </c:pt>
                <c:pt idx="303">
                  <c:v>43921.183700000001</c:v>
                </c:pt>
                <c:pt idx="304">
                  <c:v>18033.9679</c:v>
                </c:pt>
                <c:pt idx="305">
                  <c:v>17468.983899999999</c:v>
                </c:pt>
                <c:pt idx="306">
                  <c:v>42983.458500000001</c:v>
                </c:pt>
                <c:pt idx="307">
                  <c:v>17748.5062</c:v>
                </c:pt>
                <c:pt idx="308">
                  <c:v>18310.741999999998</c:v>
                </c:pt>
                <c:pt idx="309">
                  <c:v>29330.98315</c:v>
                </c:pt>
                <c:pt idx="310">
                  <c:v>21774.32215</c:v>
                </c:pt>
                <c:pt idx="311">
                  <c:v>36898.733079999998</c:v>
                </c:pt>
                <c:pt idx="312">
                  <c:v>33307.550799999997</c:v>
                </c:pt>
                <c:pt idx="313">
                  <c:v>16884.923999999999</c:v>
                </c:pt>
                <c:pt idx="314">
                  <c:v>36837.466999999997</c:v>
                </c:pt>
                <c:pt idx="315">
                  <c:v>35585.576000000001</c:v>
                </c:pt>
                <c:pt idx="316">
                  <c:v>48173.360999999997</c:v>
                </c:pt>
                <c:pt idx="317">
                  <c:v>37742.575700000001</c:v>
                </c:pt>
                <c:pt idx="318">
                  <c:v>47055.532099999997</c:v>
                </c:pt>
                <c:pt idx="319">
                  <c:v>17081.080000000002</c:v>
                </c:pt>
                <c:pt idx="320">
                  <c:v>15518.180249999999</c:v>
                </c:pt>
                <c:pt idx="321">
                  <c:v>36950.256699999998</c:v>
                </c:pt>
                <c:pt idx="322">
                  <c:v>36149.483500000002</c:v>
                </c:pt>
                <c:pt idx="323">
                  <c:v>48824.45</c:v>
                </c:pt>
                <c:pt idx="324">
                  <c:v>37133.898200000003</c:v>
                </c:pt>
                <c:pt idx="325">
                  <c:v>34779.614999999998</c:v>
                </c:pt>
                <c:pt idx="326">
                  <c:v>29523.1656</c:v>
                </c:pt>
                <c:pt idx="327">
                  <c:v>41097.161749999999</c:v>
                </c:pt>
                <c:pt idx="328">
                  <c:v>16297.846</c:v>
                </c:pt>
                <c:pt idx="329">
                  <c:v>34838.873</c:v>
                </c:pt>
                <c:pt idx="330">
                  <c:v>35491.64</c:v>
                </c:pt>
                <c:pt idx="331">
                  <c:v>38126.246500000001</c:v>
                </c:pt>
                <c:pt idx="332">
                  <c:v>42303.692150000003</c:v>
                </c:pt>
                <c:pt idx="333">
                  <c:v>46889.261200000001</c:v>
                </c:pt>
                <c:pt idx="334">
                  <c:v>46599.108399999997</c:v>
                </c:pt>
                <c:pt idx="335">
                  <c:v>37079.372000000003</c:v>
                </c:pt>
                <c:pt idx="336">
                  <c:v>22144.031999999999</c:v>
                </c:pt>
                <c:pt idx="337">
                  <c:v>35147.528480000001</c:v>
                </c:pt>
                <c:pt idx="338">
                  <c:v>48885.135609999998</c:v>
                </c:pt>
                <c:pt idx="339">
                  <c:v>36197.699000000001</c:v>
                </c:pt>
                <c:pt idx="340">
                  <c:v>32548.340499999998</c:v>
                </c:pt>
                <c:pt idx="341">
                  <c:v>63770.428010000003</c:v>
                </c:pt>
                <c:pt idx="342">
                  <c:v>45863.205000000002</c:v>
                </c:pt>
                <c:pt idx="343">
                  <c:v>34439.855900000002</c:v>
                </c:pt>
                <c:pt idx="344">
                  <c:v>34617.840649999998</c:v>
                </c:pt>
                <c:pt idx="345">
                  <c:v>20149.322899999999</c:v>
                </c:pt>
                <c:pt idx="346">
                  <c:v>44400.4064</c:v>
                </c:pt>
                <c:pt idx="347">
                  <c:v>40419.019099999998</c:v>
                </c:pt>
                <c:pt idx="348">
                  <c:v>18246.495500000001</c:v>
                </c:pt>
                <c:pt idx="349">
                  <c:v>23065.420699999999</c:v>
                </c:pt>
                <c:pt idx="350">
                  <c:v>36307.798300000002</c:v>
                </c:pt>
                <c:pt idx="351">
                  <c:v>27533.912899999999</c:v>
                </c:pt>
                <c:pt idx="352">
                  <c:v>40974.164900000003</c:v>
                </c:pt>
                <c:pt idx="353">
                  <c:v>27218.437249999999</c:v>
                </c:pt>
                <c:pt idx="354">
                  <c:v>48673.558799999999</c:v>
                </c:pt>
                <c:pt idx="355">
                  <c:v>33732.686699999998</c:v>
                </c:pt>
                <c:pt idx="356">
                  <c:v>44423.803</c:v>
                </c:pt>
                <c:pt idx="357">
                  <c:v>33475.817150000003</c:v>
                </c:pt>
                <c:pt idx="358">
                  <c:v>39727.614000000001</c:v>
                </c:pt>
                <c:pt idx="359">
                  <c:v>41676.081100000003</c:v>
                </c:pt>
                <c:pt idx="360">
                  <c:v>34166.273000000001</c:v>
                </c:pt>
                <c:pt idx="361">
                  <c:v>52590.829389999999</c:v>
                </c:pt>
                <c:pt idx="362">
                  <c:v>39722.746200000001</c:v>
                </c:pt>
                <c:pt idx="363">
                  <c:v>19350.368900000001</c:v>
                </c:pt>
                <c:pt idx="364">
                  <c:v>16232.847</c:v>
                </c:pt>
                <c:pt idx="365">
                  <c:v>34254.053350000002</c:v>
                </c:pt>
                <c:pt idx="366">
                  <c:v>34828.654000000002</c:v>
                </c:pt>
                <c:pt idx="367">
                  <c:v>37829.724199999997</c:v>
                </c:pt>
                <c:pt idx="368">
                  <c:v>33900.652999999998</c:v>
                </c:pt>
                <c:pt idx="369">
                  <c:v>28101.333050000001</c:v>
                </c:pt>
                <c:pt idx="370">
                  <c:v>37701.876799999998</c:v>
                </c:pt>
                <c:pt idx="371">
                  <c:v>37165.163800000002</c:v>
                </c:pt>
                <c:pt idx="372">
                  <c:v>17560.37975</c:v>
                </c:pt>
                <c:pt idx="373">
                  <c:v>19107.779600000002</c:v>
                </c:pt>
                <c:pt idx="374">
                  <c:v>39556.494500000001</c:v>
                </c:pt>
                <c:pt idx="375">
                  <c:v>17085.267599999999</c:v>
                </c:pt>
                <c:pt idx="376">
                  <c:v>22331.566800000001</c:v>
                </c:pt>
                <c:pt idx="377">
                  <c:v>47896.79135</c:v>
                </c:pt>
                <c:pt idx="378">
                  <c:v>47928.03</c:v>
                </c:pt>
                <c:pt idx="379">
                  <c:v>48517.563150000002</c:v>
                </c:pt>
                <c:pt idx="380">
                  <c:v>39125.332249999999</c:v>
                </c:pt>
                <c:pt idx="381">
                  <c:v>26109.32905</c:v>
                </c:pt>
                <c:pt idx="382">
                  <c:v>19521.968199999999</c:v>
                </c:pt>
                <c:pt idx="383">
                  <c:v>28868.6639</c:v>
                </c:pt>
                <c:pt idx="384">
                  <c:v>21082.16</c:v>
                </c:pt>
                <c:pt idx="385">
                  <c:v>38245.593269999998</c:v>
                </c:pt>
                <c:pt idx="386">
                  <c:v>48675.517699999997</c:v>
                </c:pt>
                <c:pt idx="387">
                  <c:v>43943.876100000001</c:v>
                </c:pt>
                <c:pt idx="388">
                  <c:v>42969.852700000003</c:v>
                </c:pt>
                <c:pt idx="389">
                  <c:v>34806.467700000001</c:v>
                </c:pt>
                <c:pt idx="390">
                  <c:v>40273.645499999999</c:v>
                </c:pt>
                <c:pt idx="391">
                  <c:v>24520.263999999999</c:v>
                </c:pt>
                <c:pt idx="392">
                  <c:v>23401.30575</c:v>
                </c:pt>
                <c:pt idx="393">
                  <c:v>20773.62775</c:v>
                </c:pt>
                <c:pt idx="394">
                  <c:v>19719.6947</c:v>
                </c:pt>
                <c:pt idx="395">
                  <c:v>39047.285000000003</c:v>
                </c:pt>
                <c:pt idx="396">
                  <c:v>20009.63365</c:v>
                </c:pt>
                <c:pt idx="397">
                  <c:v>41999.519999999997</c:v>
                </c:pt>
                <c:pt idx="398">
                  <c:v>42211.138200000001</c:v>
                </c:pt>
                <c:pt idx="399">
                  <c:v>16450.894700000001</c:v>
                </c:pt>
                <c:pt idx="400">
                  <c:v>39725.518049999999</c:v>
                </c:pt>
                <c:pt idx="401">
                  <c:v>48970.247600000002</c:v>
                </c:pt>
                <c:pt idx="402">
                  <c:v>39871.704299999998</c:v>
                </c:pt>
                <c:pt idx="403">
                  <c:v>38282.749499999998</c:v>
                </c:pt>
                <c:pt idx="404">
                  <c:v>40904.199500000002</c:v>
                </c:pt>
                <c:pt idx="405">
                  <c:v>17178.682400000002</c:v>
                </c:pt>
                <c:pt idx="406">
                  <c:v>18328.238099999999</c:v>
                </c:pt>
                <c:pt idx="407">
                  <c:v>20296.863450000001</c:v>
                </c:pt>
                <c:pt idx="408">
                  <c:v>41661.601999999999</c:v>
                </c:pt>
                <c:pt idx="409">
                  <c:v>37607.527699999999</c:v>
                </c:pt>
                <c:pt idx="410">
                  <c:v>22462.043750000001</c:v>
                </c:pt>
                <c:pt idx="411">
                  <c:v>47403.88</c:v>
                </c:pt>
                <c:pt idx="412">
                  <c:v>10825.253699999999</c:v>
                </c:pt>
                <c:pt idx="413">
                  <c:v>10959.6947</c:v>
                </c:pt>
                <c:pt idx="414">
                  <c:v>12044.342000000001</c:v>
                </c:pt>
                <c:pt idx="415">
                  <c:v>7443.6430499999997</c:v>
                </c:pt>
                <c:pt idx="416">
                  <c:v>9249.4951999999994</c:v>
                </c:pt>
                <c:pt idx="417">
                  <c:v>4894.7533000000003</c:v>
                </c:pt>
                <c:pt idx="418">
                  <c:v>13937.666499999999</c:v>
                </c:pt>
                <c:pt idx="419">
                  <c:v>4243.5900499999998</c:v>
                </c:pt>
                <c:pt idx="420">
                  <c:v>4738.2682000000004</c:v>
                </c:pt>
                <c:pt idx="421">
                  <c:v>10461.9794</c:v>
                </c:pt>
                <c:pt idx="422">
                  <c:v>2643.2685000000001</c:v>
                </c:pt>
                <c:pt idx="423">
                  <c:v>6373.55735</c:v>
                </c:pt>
                <c:pt idx="424">
                  <c:v>6123.5688</c:v>
                </c:pt>
                <c:pt idx="425">
                  <c:v>2362.2290499999999</c:v>
                </c:pt>
                <c:pt idx="426">
                  <c:v>5385.3379000000004</c:v>
                </c:pt>
                <c:pt idx="427">
                  <c:v>8930.9345499999999</c:v>
                </c:pt>
                <c:pt idx="428">
                  <c:v>6664.68595</c:v>
                </c:pt>
                <c:pt idx="429">
                  <c:v>9583.8932999999997</c:v>
                </c:pt>
                <c:pt idx="430">
                  <c:v>9910.3598500000007</c:v>
                </c:pt>
                <c:pt idx="431">
                  <c:v>5377.4578000000001</c:v>
                </c:pt>
                <c:pt idx="432">
                  <c:v>11945.1327</c:v>
                </c:pt>
                <c:pt idx="433">
                  <c:v>2221.5644499999999</c:v>
                </c:pt>
                <c:pt idx="434">
                  <c:v>2639.0428999999999</c:v>
                </c:pt>
                <c:pt idx="435">
                  <c:v>4527.1829500000003</c:v>
                </c:pt>
                <c:pt idx="436">
                  <c:v>12609.88702</c:v>
                </c:pt>
                <c:pt idx="437">
                  <c:v>28468.919010000001</c:v>
                </c:pt>
                <c:pt idx="438">
                  <c:v>2730.1078499999999</c:v>
                </c:pt>
                <c:pt idx="439">
                  <c:v>7518.0253499999999</c:v>
                </c:pt>
                <c:pt idx="440">
                  <c:v>28340.188849999999</c:v>
                </c:pt>
                <c:pt idx="441">
                  <c:v>8023.1354499999998</c:v>
                </c:pt>
                <c:pt idx="442">
                  <c:v>4454.40265</c:v>
                </c:pt>
                <c:pt idx="443">
                  <c:v>5630.4578499999998</c:v>
                </c:pt>
                <c:pt idx="444">
                  <c:v>7727.2532000000001</c:v>
                </c:pt>
                <c:pt idx="445">
                  <c:v>7153.5538999999999</c:v>
                </c:pt>
                <c:pt idx="446">
                  <c:v>6112.3529500000004</c:v>
                </c:pt>
                <c:pt idx="447">
                  <c:v>6393.6034499999996</c:v>
                </c:pt>
                <c:pt idx="448">
                  <c:v>5373.3642499999996</c:v>
                </c:pt>
                <c:pt idx="449">
                  <c:v>3956.0714499999999</c:v>
                </c:pt>
                <c:pt idx="450">
                  <c:v>11305.93455</c:v>
                </c:pt>
                <c:pt idx="451">
                  <c:v>3292.5298499999999</c:v>
                </c:pt>
                <c:pt idx="452">
                  <c:v>2710.8285500000002</c:v>
                </c:pt>
                <c:pt idx="453">
                  <c:v>6940.90985</c:v>
                </c:pt>
                <c:pt idx="454">
                  <c:v>4239.8926499999998</c:v>
                </c:pt>
                <c:pt idx="455">
                  <c:v>10797.3362</c:v>
                </c:pt>
                <c:pt idx="456">
                  <c:v>4149.7359999999999</c:v>
                </c:pt>
                <c:pt idx="457">
                  <c:v>6079.6715000000004</c:v>
                </c:pt>
                <c:pt idx="458">
                  <c:v>4441.2131499999996</c:v>
                </c:pt>
                <c:pt idx="459">
                  <c:v>5003.8530000000001</c:v>
                </c:pt>
                <c:pt idx="460">
                  <c:v>2331.5189999999998</c:v>
                </c:pt>
                <c:pt idx="461">
                  <c:v>7077.1894000000002</c:v>
                </c:pt>
                <c:pt idx="462">
                  <c:v>10450.552</c:v>
                </c:pt>
                <c:pt idx="463">
                  <c:v>5246.0469999999996</c:v>
                </c:pt>
                <c:pt idx="464">
                  <c:v>10436.096</c:v>
                </c:pt>
                <c:pt idx="465">
                  <c:v>6775.9610000000002</c:v>
                </c:pt>
                <c:pt idx="466">
                  <c:v>4337.7352000000001</c:v>
                </c:pt>
                <c:pt idx="467">
                  <c:v>6610.1097</c:v>
                </c:pt>
                <c:pt idx="468">
                  <c:v>5012.4709999999995</c:v>
                </c:pt>
                <c:pt idx="469">
                  <c:v>12333.828</c:v>
                </c:pt>
                <c:pt idx="470">
                  <c:v>35160.134570000002</c:v>
                </c:pt>
                <c:pt idx="471">
                  <c:v>7441.0529999999999</c:v>
                </c:pt>
                <c:pt idx="472">
                  <c:v>9282.4806000000008</c:v>
                </c:pt>
                <c:pt idx="473">
                  <c:v>9617.6624499999998</c:v>
                </c:pt>
                <c:pt idx="474">
                  <c:v>4237.12655</c:v>
                </c:pt>
                <c:pt idx="475">
                  <c:v>11879.10405</c:v>
                </c:pt>
                <c:pt idx="476">
                  <c:v>20277.807509999999</c:v>
                </c:pt>
                <c:pt idx="477">
                  <c:v>4667.6076499999999</c:v>
                </c:pt>
                <c:pt idx="478">
                  <c:v>6600.2059499999996</c:v>
                </c:pt>
                <c:pt idx="479">
                  <c:v>8334.4575499999992</c:v>
                </c:pt>
                <c:pt idx="480">
                  <c:v>4751.07</c:v>
                </c:pt>
                <c:pt idx="481">
                  <c:v>2597.779</c:v>
                </c:pt>
                <c:pt idx="482">
                  <c:v>7639.4174499999999</c:v>
                </c:pt>
                <c:pt idx="483">
                  <c:v>6555.07035</c:v>
                </c:pt>
                <c:pt idx="484">
                  <c:v>13224.692999999999</c:v>
                </c:pt>
                <c:pt idx="485">
                  <c:v>11763.000899999999</c:v>
                </c:pt>
                <c:pt idx="486">
                  <c:v>9861.0249999999996</c:v>
                </c:pt>
                <c:pt idx="487">
                  <c:v>6067.1267500000004</c:v>
                </c:pt>
                <c:pt idx="488">
                  <c:v>31620.001059999999</c:v>
                </c:pt>
                <c:pt idx="489">
                  <c:v>9724.5300000000007</c:v>
                </c:pt>
                <c:pt idx="490">
                  <c:v>12913.992399999999</c:v>
                </c:pt>
                <c:pt idx="491">
                  <c:v>5594.8455000000004</c:v>
                </c:pt>
                <c:pt idx="492">
                  <c:v>3659.346</c:v>
                </c:pt>
                <c:pt idx="493">
                  <c:v>9391.3459999999995</c:v>
                </c:pt>
                <c:pt idx="494">
                  <c:v>8703.4560000000001</c:v>
                </c:pt>
                <c:pt idx="495">
                  <c:v>3577.9989999999998</c:v>
                </c:pt>
                <c:pt idx="496">
                  <c:v>9447.2503500000003</c:v>
                </c:pt>
                <c:pt idx="497">
                  <c:v>8556.9069999999992</c:v>
                </c:pt>
                <c:pt idx="498">
                  <c:v>8062.7640000000001</c:v>
                </c:pt>
                <c:pt idx="499">
                  <c:v>7050.6419999999998</c:v>
                </c:pt>
                <c:pt idx="500">
                  <c:v>3309.7926000000002</c:v>
                </c:pt>
                <c:pt idx="501">
                  <c:v>7445.9179999999997</c:v>
                </c:pt>
                <c:pt idx="502">
                  <c:v>9872.7009999999991</c:v>
                </c:pt>
                <c:pt idx="503">
                  <c:v>11576.13</c:v>
                </c:pt>
                <c:pt idx="504">
                  <c:v>6849.0259999999998</c:v>
                </c:pt>
                <c:pt idx="505">
                  <c:v>26140.3603</c:v>
                </c:pt>
                <c:pt idx="506">
                  <c:v>7626.9930000000004</c:v>
                </c:pt>
                <c:pt idx="507">
                  <c:v>5488.2619999999997</c:v>
                </c:pt>
                <c:pt idx="508">
                  <c:v>11674.13</c:v>
                </c:pt>
                <c:pt idx="509">
                  <c:v>4746.3440000000001</c:v>
                </c:pt>
                <c:pt idx="510">
                  <c:v>25517.11363</c:v>
                </c:pt>
                <c:pt idx="511">
                  <c:v>16796.411940000002</c:v>
                </c:pt>
                <c:pt idx="512">
                  <c:v>7624.63</c:v>
                </c:pt>
                <c:pt idx="513">
                  <c:v>9957.7216000000008</c:v>
                </c:pt>
                <c:pt idx="514">
                  <c:v>11394.065549999999</c:v>
                </c:pt>
                <c:pt idx="515">
                  <c:v>9288.0267000000003</c:v>
                </c:pt>
                <c:pt idx="516">
                  <c:v>7045.4989999999998</c:v>
                </c:pt>
                <c:pt idx="517">
                  <c:v>4076.4969999999998</c:v>
                </c:pt>
                <c:pt idx="518">
                  <c:v>2904.0880000000002</c:v>
                </c:pt>
                <c:pt idx="519">
                  <c:v>18903.491409999999</c:v>
                </c:pt>
                <c:pt idx="520">
                  <c:v>14358.364369999999</c:v>
                </c:pt>
                <c:pt idx="521">
                  <c:v>7650.7737500000003</c:v>
                </c:pt>
                <c:pt idx="522">
                  <c:v>9447.3824000000004</c:v>
                </c:pt>
                <c:pt idx="523">
                  <c:v>13019.161050000001</c:v>
                </c:pt>
                <c:pt idx="524">
                  <c:v>9964.06</c:v>
                </c:pt>
                <c:pt idx="525">
                  <c:v>12347.172</c:v>
                </c:pt>
                <c:pt idx="526">
                  <c:v>3277.1610000000001</c:v>
                </c:pt>
                <c:pt idx="527">
                  <c:v>7337.7479999999996</c:v>
                </c:pt>
                <c:pt idx="528">
                  <c:v>5472.4489999999996</c:v>
                </c:pt>
                <c:pt idx="529">
                  <c:v>4536.259</c:v>
                </c:pt>
                <c:pt idx="530">
                  <c:v>1725.5523000000001</c:v>
                </c:pt>
                <c:pt idx="531">
                  <c:v>8240.5895999999993</c:v>
                </c:pt>
                <c:pt idx="532">
                  <c:v>11946.625899999999</c:v>
                </c:pt>
                <c:pt idx="533">
                  <c:v>3947.4131000000002</c:v>
                </c:pt>
                <c:pt idx="534">
                  <c:v>3766.8838000000001</c:v>
                </c:pt>
                <c:pt idx="535">
                  <c:v>9877.6077000000005</c:v>
                </c:pt>
                <c:pt idx="536">
                  <c:v>8871.1517000000003</c:v>
                </c:pt>
                <c:pt idx="537">
                  <c:v>5002.7826999999997</c:v>
                </c:pt>
                <c:pt idx="538">
                  <c:v>3392.9767999999999</c:v>
                </c:pt>
                <c:pt idx="539">
                  <c:v>7152.6714000000002</c:v>
                </c:pt>
                <c:pt idx="540">
                  <c:v>1719.4363000000001</c:v>
                </c:pt>
                <c:pt idx="541">
                  <c:v>8232.6388000000006</c:v>
                </c:pt>
                <c:pt idx="542">
                  <c:v>5478.0367999999999</c:v>
                </c:pt>
                <c:pt idx="543">
                  <c:v>27000.98473</c:v>
                </c:pt>
                <c:pt idx="544">
                  <c:v>8083.9197999999997</c:v>
                </c:pt>
                <c:pt idx="545">
                  <c:v>4074.4537</c:v>
                </c:pt>
                <c:pt idx="546">
                  <c:v>7345.7266</c:v>
                </c:pt>
                <c:pt idx="547">
                  <c:v>14418.2804</c:v>
                </c:pt>
                <c:pt idx="548">
                  <c:v>27724.28875</c:v>
                </c:pt>
                <c:pt idx="549">
                  <c:v>8233.0974999999999</c:v>
                </c:pt>
                <c:pt idx="550">
                  <c:v>9058.7302999999993</c:v>
                </c:pt>
                <c:pt idx="551">
                  <c:v>4779.6022999999996</c:v>
                </c:pt>
                <c:pt idx="552">
                  <c:v>5976.8311000000003</c:v>
                </c:pt>
                <c:pt idx="553">
                  <c:v>10579.710999999999</c:v>
                </c:pt>
                <c:pt idx="554">
                  <c:v>6500.2358999999997</c:v>
                </c:pt>
                <c:pt idx="555">
                  <c:v>1727.54</c:v>
                </c:pt>
                <c:pt idx="556">
                  <c:v>9386.1612999999998</c:v>
                </c:pt>
                <c:pt idx="557">
                  <c:v>4350.5144</c:v>
                </c:pt>
                <c:pt idx="558">
                  <c:v>7046.7222000000002</c:v>
                </c:pt>
                <c:pt idx="559">
                  <c:v>2438.0551999999998</c:v>
                </c:pt>
                <c:pt idx="560">
                  <c:v>18218.161390000001</c:v>
                </c:pt>
                <c:pt idx="561">
                  <c:v>3392.3652000000002</c:v>
                </c:pt>
                <c:pt idx="562">
                  <c:v>7633.7205999999996</c:v>
                </c:pt>
                <c:pt idx="563">
                  <c:v>6289.7548999999999</c:v>
                </c:pt>
                <c:pt idx="564">
                  <c:v>2927.0646999999999</c:v>
                </c:pt>
                <c:pt idx="565">
                  <c:v>9549.5650999999998</c:v>
                </c:pt>
                <c:pt idx="566">
                  <c:v>3875.7341000000001</c:v>
                </c:pt>
                <c:pt idx="567">
                  <c:v>14474.674999999999</c:v>
                </c:pt>
                <c:pt idx="568">
                  <c:v>2902.9065000000001</c:v>
                </c:pt>
                <c:pt idx="569">
                  <c:v>5484.4673000000003</c:v>
                </c:pt>
                <c:pt idx="570">
                  <c:v>8569.8618000000006</c:v>
                </c:pt>
                <c:pt idx="571">
                  <c:v>11554.223599999999</c:v>
                </c:pt>
                <c:pt idx="572">
                  <c:v>10928.849</c:v>
                </c:pt>
                <c:pt idx="573">
                  <c:v>4562.8420999999998</c:v>
                </c:pt>
                <c:pt idx="574">
                  <c:v>9048.0272999999997</c:v>
                </c:pt>
                <c:pt idx="575">
                  <c:v>18963.171920000001</c:v>
                </c:pt>
                <c:pt idx="576">
                  <c:v>6770.1925000000001</c:v>
                </c:pt>
                <c:pt idx="577">
                  <c:v>4747.0528999999997</c:v>
                </c:pt>
                <c:pt idx="578">
                  <c:v>7147.4727999999996</c:v>
                </c:pt>
                <c:pt idx="579">
                  <c:v>9377.9046999999991</c:v>
                </c:pt>
                <c:pt idx="580">
                  <c:v>14235.072</c:v>
                </c:pt>
                <c:pt idx="581">
                  <c:v>11881.358</c:v>
                </c:pt>
                <c:pt idx="582">
                  <c:v>7740.3370000000004</c:v>
                </c:pt>
                <c:pt idx="583">
                  <c:v>6082.4049999999997</c:v>
                </c:pt>
                <c:pt idx="584">
                  <c:v>11163.567999999999</c:v>
                </c:pt>
                <c:pt idx="585">
                  <c:v>5152.134</c:v>
                </c:pt>
                <c:pt idx="586">
                  <c:v>8823.2790000000005</c:v>
                </c:pt>
                <c:pt idx="587">
                  <c:v>8520.0259999999998</c:v>
                </c:pt>
                <c:pt idx="588">
                  <c:v>7371.7719999999999</c:v>
                </c:pt>
                <c:pt idx="589">
                  <c:v>20177.671129999999</c:v>
                </c:pt>
                <c:pt idx="590">
                  <c:v>14988.432000000001</c:v>
                </c:pt>
                <c:pt idx="591">
                  <c:v>8968.33</c:v>
                </c:pt>
                <c:pt idx="592">
                  <c:v>8027.9679999999998</c:v>
                </c:pt>
                <c:pt idx="593">
                  <c:v>8825.0859999999993</c:v>
                </c:pt>
                <c:pt idx="594">
                  <c:v>11538.421</c:v>
                </c:pt>
                <c:pt idx="595">
                  <c:v>7441.5010000000002</c:v>
                </c:pt>
                <c:pt idx="596">
                  <c:v>6571.5439999999999</c:v>
                </c:pt>
                <c:pt idx="597">
                  <c:v>5375.0379999999996</c:v>
                </c:pt>
                <c:pt idx="598">
                  <c:v>11737.848840000001</c:v>
                </c:pt>
                <c:pt idx="599">
                  <c:v>11150.78</c:v>
                </c:pt>
                <c:pt idx="600">
                  <c:v>6311.9520000000002</c:v>
                </c:pt>
                <c:pt idx="601">
                  <c:v>7160.0940000000001</c:v>
                </c:pt>
                <c:pt idx="602">
                  <c:v>10118.424000000001</c:v>
                </c:pt>
                <c:pt idx="603">
                  <c:v>3987.9259999999999</c:v>
                </c:pt>
                <c:pt idx="604">
                  <c:v>3693.4279999999999</c:v>
                </c:pt>
                <c:pt idx="605">
                  <c:v>9630.3970000000008</c:v>
                </c:pt>
                <c:pt idx="606">
                  <c:v>4670.6400000000003</c:v>
                </c:pt>
                <c:pt idx="607">
                  <c:v>4934.7049999999999</c:v>
                </c:pt>
                <c:pt idx="608">
                  <c:v>36910.608030000003</c:v>
                </c:pt>
                <c:pt idx="609">
                  <c:v>10806.839</c:v>
                </c:pt>
                <c:pt idx="610">
                  <c:v>6406.4107000000004</c:v>
                </c:pt>
                <c:pt idx="611">
                  <c:v>12268.632250000001</c:v>
                </c:pt>
                <c:pt idx="612">
                  <c:v>4949.7587000000003</c:v>
                </c:pt>
                <c:pt idx="613">
                  <c:v>6313.759</c:v>
                </c:pt>
                <c:pt idx="614">
                  <c:v>3393.35635</c:v>
                </c:pt>
                <c:pt idx="615">
                  <c:v>3579.8287</c:v>
                </c:pt>
                <c:pt idx="616">
                  <c:v>13607.36875</c:v>
                </c:pt>
                <c:pt idx="617">
                  <c:v>5989.5236500000001</c:v>
                </c:pt>
                <c:pt idx="618">
                  <c:v>5729.0052999999998</c:v>
                </c:pt>
                <c:pt idx="619">
                  <c:v>3877.3042500000001</c:v>
                </c:pt>
                <c:pt idx="620">
                  <c:v>18157.876</c:v>
                </c:pt>
                <c:pt idx="621">
                  <c:v>6455.86265</c:v>
                </c:pt>
                <c:pt idx="622">
                  <c:v>4922.9159</c:v>
                </c:pt>
                <c:pt idx="623">
                  <c:v>8516.8289999999997</c:v>
                </c:pt>
                <c:pt idx="624">
                  <c:v>3537.703</c:v>
                </c:pt>
                <c:pt idx="625">
                  <c:v>9225.2564000000002</c:v>
                </c:pt>
                <c:pt idx="626">
                  <c:v>4463.2051000000001</c:v>
                </c:pt>
                <c:pt idx="627">
                  <c:v>7265.7025000000003</c:v>
                </c:pt>
                <c:pt idx="628">
                  <c:v>9715.8410000000003</c:v>
                </c:pt>
                <c:pt idx="629">
                  <c:v>12928.7911</c:v>
                </c:pt>
                <c:pt idx="630">
                  <c:v>9432.9253000000008</c:v>
                </c:pt>
                <c:pt idx="631">
                  <c:v>12265.5069</c:v>
                </c:pt>
                <c:pt idx="632">
                  <c:v>4349.4620000000004</c:v>
                </c:pt>
                <c:pt idx="633">
                  <c:v>19442.353500000001</c:v>
                </c:pt>
                <c:pt idx="634">
                  <c:v>7749.1563999999998</c:v>
                </c:pt>
                <c:pt idx="635">
                  <c:v>19144.576519999999</c:v>
                </c:pt>
                <c:pt idx="636">
                  <c:v>4889.9994999999999</c:v>
                </c:pt>
                <c:pt idx="637">
                  <c:v>10043.249</c:v>
                </c:pt>
                <c:pt idx="638">
                  <c:v>8116.2688500000004</c:v>
                </c:pt>
                <c:pt idx="639">
                  <c:v>5846.9175999999998</c:v>
                </c:pt>
                <c:pt idx="640">
                  <c:v>30284.642940000002</c:v>
                </c:pt>
                <c:pt idx="641">
                  <c:v>11396.9002</c:v>
                </c:pt>
                <c:pt idx="642">
                  <c:v>4686.3887000000004</c:v>
                </c:pt>
                <c:pt idx="643">
                  <c:v>11881.9696</c:v>
                </c:pt>
                <c:pt idx="644">
                  <c:v>15230.324049999999</c:v>
                </c:pt>
                <c:pt idx="645">
                  <c:v>12643.3778</c:v>
                </c:pt>
                <c:pt idx="646">
                  <c:v>8413.4630500000003</c:v>
                </c:pt>
                <c:pt idx="647">
                  <c:v>24059.680189999999</c:v>
                </c:pt>
                <c:pt idx="648">
                  <c:v>12925.886</c:v>
                </c:pt>
                <c:pt idx="649">
                  <c:v>3056.3881000000001</c:v>
                </c:pt>
                <c:pt idx="650">
                  <c:v>11187.6567</c:v>
                </c:pt>
                <c:pt idx="651">
                  <c:v>2801.2588000000001</c:v>
                </c:pt>
                <c:pt idx="652">
                  <c:v>7256.7231000000002</c:v>
                </c:pt>
                <c:pt idx="653">
                  <c:v>13224.057049999999</c:v>
                </c:pt>
                <c:pt idx="654">
                  <c:v>6356.2707</c:v>
                </c:pt>
                <c:pt idx="655">
                  <c:v>2566.4706999999999</c:v>
                </c:pt>
                <c:pt idx="656">
                  <c:v>33471.971890000001</c:v>
                </c:pt>
                <c:pt idx="657">
                  <c:v>4435.0941999999995</c:v>
                </c:pt>
                <c:pt idx="658">
                  <c:v>18806.145469999999</c:v>
                </c:pt>
                <c:pt idx="659">
                  <c:v>9800.8881999999994</c:v>
                </c:pt>
                <c:pt idx="660">
                  <c:v>8527.5319999999992</c:v>
                </c:pt>
                <c:pt idx="661">
                  <c:v>4058.71245</c:v>
                </c:pt>
                <c:pt idx="662">
                  <c:v>11244.376899999999</c:v>
                </c:pt>
                <c:pt idx="663">
                  <c:v>7729.6457499999997</c:v>
                </c:pt>
                <c:pt idx="664">
                  <c:v>29186.482360000002</c:v>
                </c:pt>
                <c:pt idx="665">
                  <c:v>8310.8391499999998</c:v>
                </c:pt>
                <c:pt idx="666">
                  <c:v>10848.1343</c:v>
                </c:pt>
                <c:pt idx="667">
                  <c:v>5031.26955</c:v>
                </c:pt>
                <c:pt idx="668">
                  <c:v>3925.7582000000002</c:v>
                </c:pt>
                <c:pt idx="669">
                  <c:v>9095.0682500000003</c:v>
                </c:pt>
                <c:pt idx="670">
                  <c:v>7261.741</c:v>
                </c:pt>
                <c:pt idx="671">
                  <c:v>7209.4917999999998</c:v>
                </c:pt>
                <c:pt idx="672">
                  <c:v>4266.1657999999998</c:v>
                </c:pt>
                <c:pt idx="673">
                  <c:v>5584.3056999999999</c:v>
                </c:pt>
                <c:pt idx="674">
                  <c:v>8219.2039000000004</c:v>
                </c:pt>
                <c:pt idx="675">
                  <c:v>14119.62</c:v>
                </c:pt>
                <c:pt idx="676">
                  <c:v>12269.68865</c:v>
                </c:pt>
                <c:pt idx="677">
                  <c:v>4564.1914500000003</c:v>
                </c:pt>
                <c:pt idx="678">
                  <c:v>25333.332839999999</c:v>
                </c:pt>
                <c:pt idx="679">
                  <c:v>4673.3922000000002</c:v>
                </c:pt>
                <c:pt idx="680">
                  <c:v>32108.662820000001</c:v>
                </c:pt>
                <c:pt idx="681">
                  <c:v>2304.0021999999999</c:v>
                </c:pt>
                <c:pt idx="682">
                  <c:v>26467.09737</c:v>
                </c:pt>
                <c:pt idx="683">
                  <c:v>7144.86265</c:v>
                </c:pt>
                <c:pt idx="684">
                  <c:v>4433.3877000000002</c:v>
                </c:pt>
                <c:pt idx="685">
                  <c:v>26018.950519999999</c:v>
                </c:pt>
                <c:pt idx="686">
                  <c:v>8978.1851000000006</c:v>
                </c:pt>
                <c:pt idx="687">
                  <c:v>12096.6512</c:v>
                </c:pt>
                <c:pt idx="688">
                  <c:v>15019.760050000001</c:v>
                </c:pt>
                <c:pt idx="689">
                  <c:v>10493.9458</c:v>
                </c:pt>
                <c:pt idx="690">
                  <c:v>5836.5204000000003</c:v>
                </c:pt>
                <c:pt idx="691">
                  <c:v>6338.0756000000001</c:v>
                </c:pt>
                <c:pt idx="692">
                  <c:v>6457.8433999999997</c:v>
                </c:pt>
                <c:pt idx="693">
                  <c:v>5327.4002499999997</c:v>
                </c:pt>
                <c:pt idx="694">
                  <c:v>8733.2292500000003</c:v>
                </c:pt>
                <c:pt idx="695">
                  <c:v>23563.016179999999</c:v>
                </c:pt>
                <c:pt idx="696">
                  <c:v>4058.1161000000002</c:v>
                </c:pt>
                <c:pt idx="697">
                  <c:v>7162.0122000000001</c:v>
                </c:pt>
                <c:pt idx="698">
                  <c:v>8515.7587000000003</c:v>
                </c:pt>
                <c:pt idx="699">
                  <c:v>10370.912549999999</c:v>
                </c:pt>
                <c:pt idx="700">
                  <c:v>4189.1130999999996</c:v>
                </c:pt>
                <c:pt idx="701">
                  <c:v>7201.7008500000002</c:v>
                </c:pt>
                <c:pt idx="702">
                  <c:v>38711</c:v>
                </c:pt>
                <c:pt idx="703">
                  <c:v>34303.167200000004</c:v>
                </c:pt>
                <c:pt idx="704">
                  <c:v>47291.055</c:v>
                </c:pt>
                <c:pt idx="705">
                  <c:v>18972.494999999999</c:v>
                </c:pt>
                <c:pt idx="706">
                  <c:v>38511.628299999997</c:v>
                </c:pt>
                <c:pt idx="707">
                  <c:v>47305.305</c:v>
                </c:pt>
                <c:pt idx="708">
                  <c:v>44260.749900000003</c:v>
                </c:pt>
                <c:pt idx="709">
                  <c:v>42856.838000000003</c:v>
                </c:pt>
                <c:pt idx="710">
                  <c:v>42112.2356</c:v>
                </c:pt>
                <c:pt idx="711">
                  <c:v>42760.502200000003</c:v>
                </c:pt>
                <c:pt idx="712">
                  <c:v>36085.218999999997</c:v>
                </c:pt>
                <c:pt idx="713">
                  <c:v>23807.240600000001</c:v>
                </c:pt>
                <c:pt idx="714">
                  <c:v>39241.442000000003</c:v>
                </c:pt>
                <c:pt idx="715">
                  <c:v>23306.546999999999</c:v>
                </c:pt>
                <c:pt idx="716">
                  <c:v>24667.419000000002</c:v>
                </c:pt>
                <c:pt idx="717">
                  <c:v>42560.430399999997</c:v>
                </c:pt>
                <c:pt idx="718">
                  <c:v>40003.332249999999</c:v>
                </c:pt>
                <c:pt idx="719">
                  <c:v>40103.89</c:v>
                </c:pt>
                <c:pt idx="720">
                  <c:v>44585.455869999998</c:v>
                </c:pt>
                <c:pt idx="721">
                  <c:v>43813.866099999999</c:v>
                </c:pt>
                <c:pt idx="722">
                  <c:v>44202.653599999998</c:v>
                </c:pt>
                <c:pt idx="723">
                  <c:v>47462.894</c:v>
                </c:pt>
                <c:pt idx="724">
                  <c:v>38998.546000000002</c:v>
                </c:pt>
                <c:pt idx="725">
                  <c:v>36124.573700000001</c:v>
                </c:pt>
                <c:pt idx="726">
                  <c:v>22478.6</c:v>
                </c:pt>
                <c:pt idx="727">
                  <c:v>38415.474000000002</c:v>
                </c:pt>
                <c:pt idx="728">
                  <c:v>49577.662400000001</c:v>
                </c:pt>
                <c:pt idx="729">
                  <c:v>24535.698550000001</c:v>
                </c:pt>
                <c:pt idx="730">
                  <c:v>38344.565999999999</c:v>
                </c:pt>
                <c:pt idx="731">
                  <c:v>36397.576000000001</c:v>
                </c:pt>
                <c:pt idx="732">
                  <c:v>30184.936699999998</c:v>
                </c:pt>
                <c:pt idx="733">
                  <c:v>20745.989099999999</c:v>
                </c:pt>
                <c:pt idx="734">
                  <c:v>40720.551050000002</c:v>
                </c:pt>
                <c:pt idx="735">
                  <c:v>43753.337050000002</c:v>
                </c:pt>
                <c:pt idx="736">
                  <c:v>46151.124499999998</c:v>
                </c:pt>
                <c:pt idx="737">
                  <c:v>38746.355100000001</c:v>
                </c:pt>
                <c:pt idx="738">
                  <c:v>42124.515299999999</c:v>
                </c:pt>
                <c:pt idx="739">
                  <c:v>25382.296999999999</c:v>
                </c:pt>
                <c:pt idx="740">
                  <c:v>39983.425949999997</c:v>
                </c:pt>
                <c:pt idx="741">
                  <c:v>32787.458590000002</c:v>
                </c:pt>
                <c:pt idx="742">
                  <c:v>46130.5265</c:v>
                </c:pt>
                <c:pt idx="743">
                  <c:v>40932.429499999998</c:v>
                </c:pt>
                <c:pt idx="744">
                  <c:v>39597.407200000001</c:v>
                </c:pt>
                <c:pt idx="745">
                  <c:v>46255.112500000003</c:v>
                </c:pt>
                <c:pt idx="746">
                  <c:v>19933.457999999999</c:v>
                </c:pt>
                <c:pt idx="747">
                  <c:v>19199.944</c:v>
                </c:pt>
                <c:pt idx="748">
                  <c:v>24915.220850000002</c:v>
                </c:pt>
                <c:pt idx="749">
                  <c:v>35595.589800000002</c:v>
                </c:pt>
                <c:pt idx="750">
                  <c:v>25309.489000000001</c:v>
                </c:pt>
                <c:pt idx="751">
                  <c:v>41949.244100000004</c:v>
                </c:pt>
                <c:pt idx="752">
                  <c:v>24180.933499999999</c:v>
                </c:pt>
                <c:pt idx="753">
                  <c:v>46661.4424</c:v>
                </c:pt>
                <c:pt idx="754">
                  <c:v>40941.285400000001</c:v>
                </c:pt>
                <c:pt idx="755">
                  <c:v>37465.34375</c:v>
                </c:pt>
                <c:pt idx="756">
                  <c:v>18223.4512</c:v>
                </c:pt>
                <c:pt idx="757">
                  <c:v>46718.163249999998</c:v>
                </c:pt>
                <c:pt idx="758">
                  <c:v>4449.4620000000004</c:v>
                </c:pt>
                <c:pt idx="759">
                  <c:v>14001.1338</c:v>
                </c:pt>
                <c:pt idx="760">
                  <c:v>27322.73386</c:v>
                </c:pt>
                <c:pt idx="761">
                  <c:v>5138.2566999999999</c:v>
                </c:pt>
                <c:pt idx="762">
                  <c:v>19749.383379999999</c:v>
                </c:pt>
                <c:pt idx="763">
                  <c:v>14001.286700000001</c:v>
                </c:pt>
                <c:pt idx="764">
                  <c:v>8944.1151000000009</c:v>
                </c:pt>
                <c:pt idx="765">
                  <c:v>7682.67</c:v>
                </c:pt>
                <c:pt idx="766">
                  <c:v>10381.4787</c:v>
                </c:pt>
                <c:pt idx="767">
                  <c:v>16085.127500000001</c:v>
                </c:pt>
                <c:pt idx="768">
                  <c:v>6435.6237000000001</c:v>
                </c:pt>
                <c:pt idx="769">
                  <c:v>12485.8009</c:v>
                </c:pt>
                <c:pt idx="770">
                  <c:v>10560.4917</c:v>
                </c:pt>
                <c:pt idx="771">
                  <c:v>5934.3797999999997</c:v>
                </c:pt>
                <c:pt idx="772">
                  <c:v>10702.642400000001</c:v>
                </c:pt>
                <c:pt idx="773">
                  <c:v>7281.5056000000004</c:v>
                </c:pt>
                <c:pt idx="774">
                  <c:v>15612.19335</c:v>
                </c:pt>
                <c:pt idx="775">
                  <c:v>8059.6791000000003</c:v>
                </c:pt>
                <c:pt idx="776">
                  <c:v>8606.2173999999995</c:v>
                </c:pt>
                <c:pt idx="777">
                  <c:v>11741.726000000001</c:v>
                </c:pt>
                <c:pt idx="778">
                  <c:v>12105.32</c:v>
                </c:pt>
                <c:pt idx="779">
                  <c:v>11488.31695</c:v>
                </c:pt>
                <c:pt idx="780">
                  <c:v>10115.00885</c:v>
                </c:pt>
                <c:pt idx="781">
                  <c:v>6334.3435499999996</c:v>
                </c:pt>
                <c:pt idx="782">
                  <c:v>6128.79745</c:v>
                </c:pt>
                <c:pt idx="783">
                  <c:v>5325.6509999999998</c:v>
                </c:pt>
                <c:pt idx="784">
                  <c:v>5253.5240000000003</c:v>
                </c:pt>
                <c:pt idx="785">
                  <c:v>13047.332350000001</c:v>
                </c:pt>
                <c:pt idx="786">
                  <c:v>3906.127</c:v>
                </c:pt>
                <c:pt idx="787">
                  <c:v>6746.7425000000003</c:v>
                </c:pt>
                <c:pt idx="788">
                  <c:v>13430.264999999999</c:v>
                </c:pt>
                <c:pt idx="789">
                  <c:v>3481.8679999999999</c:v>
                </c:pt>
                <c:pt idx="790">
                  <c:v>16455.707849999999</c:v>
                </c:pt>
                <c:pt idx="791">
                  <c:v>4618.0798999999997</c:v>
                </c:pt>
                <c:pt idx="792">
                  <c:v>8522.0030000000006</c:v>
                </c:pt>
                <c:pt idx="793">
                  <c:v>10269.459999999999</c:v>
                </c:pt>
                <c:pt idx="794">
                  <c:v>18804.752400000001</c:v>
                </c:pt>
                <c:pt idx="795">
                  <c:v>5926.8459999999995</c:v>
                </c:pt>
                <c:pt idx="796">
                  <c:v>15555.188749999999</c:v>
                </c:pt>
                <c:pt idx="797">
                  <c:v>6796.8632500000003</c:v>
                </c:pt>
                <c:pt idx="798">
                  <c:v>6196.4480000000003</c:v>
                </c:pt>
                <c:pt idx="799">
                  <c:v>6748.5911999999998</c:v>
                </c:pt>
                <c:pt idx="800">
                  <c:v>4466.6214</c:v>
                </c:pt>
                <c:pt idx="801">
                  <c:v>10141.136200000001</c:v>
                </c:pt>
                <c:pt idx="802">
                  <c:v>10264.4421</c:v>
                </c:pt>
                <c:pt idx="803">
                  <c:v>4234.9269999999997</c:v>
                </c:pt>
                <c:pt idx="804">
                  <c:v>6360.9935999999998</c:v>
                </c:pt>
                <c:pt idx="805">
                  <c:v>3597.596</c:v>
                </c:pt>
                <c:pt idx="806">
                  <c:v>3443.0639999999999</c:v>
                </c:pt>
                <c:pt idx="807">
                  <c:v>4661.2863500000003</c:v>
                </c:pt>
                <c:pt idx="808">
                  <c:v>4846.9201499999999</c:v>
                </c:pt>
                <c:pt idx="809">
                  <c:v>14382.709049999999</c:v>
                </c:pt>
                <c:pt idx="810">
                  <c:v>9704.6680500000002</c:v>
                </c:pt>
                <c:pt idx="811">
                  <c:v>6551.7501000000002</c:v>
                </c:pt>
                <c:pt idx="812">
                  <c:v>6548.1950500000003</c:v>
                </c:pt>
                <c:pt idx="813">
                  <c:v>3591.48</c:v>
                </c:pt>
                <c:pt idx="814">
                  <c:v>11253.421</c:v>
                </c:pt>
                <c:pt idx="815">
                  <c:v>5312.1698500000002</c:v>
                </c:pt>
                <c:pt idx="816">
                  <c:v>11085.586799999999</c:v>
                </c:pt>
                <c:pt idx="817">
                  <c:v>7954.5169999999998</c:v>
                </c:pt>
                <c:pt idx="818">
                  <c:v>11289.10925</c:v>
                </c:pt>
                <c:pt idx="819">
                  <c:v>18838.703659999999</c:v>
                </c:pt>
                <c:pt idx="820">
                  <c:v>9101.7980000000007</c:v>
                </c:pt>
                <c:pt idx="821">
                  <c:v>30063.580549999999</c:v>
                </c:pt>
                <c:pt idx="822">
                  <c:v>8615.2999999999993</c:v>
                </c:pt>
                <c:pt idx="823">
                  <c:v>9301.8935500000007</c:v>
                </c:pt>
                <c:pt idx="824">
                  <c:v>5425.0233500000004</c:v>
                </c:pt>
                <c:pt idx="825">
                  <c:v>11411.684999999999</c:v>
                </c:pt>
                <c:pt idx="826">
                  <c:v>6799.4579999999996</c:v>
                </c:pt>
                <c:pt idx="827">
                  <c:v>10407.085849999999</c:v>
                </c:pt>
                <c:pt idx="828">
                  <c:v>8162.7162500000004</c:v>
                </c:pt>
                <c:pt idx="829">
                  <c:v>24671.663339999999</c:v>
                </c:pt>
                <c:pt idx="830">
                  <c:v>10977.2063</c:v>
                </c:pt>
                <c:pt idx="831">
                  <c:v>17942.106</c:v>
                </c:pt>
                <c:pt idx="832">
                  <c:v>11552.904</c:v>
                </c:pt>
                <c:pt idx="833">
                  <c:v>40182.245999999999</c:v>
                </c:pt>
                <c:pt idx="834">
                  <c:v>12949.1554</c:v>
                </c:pt>
                <c:pt idx="835">
                  <c:v>14394.398150000001</c:v>
                </c:pt>
                <c:pt idx="836">
                  <c:v>17128.426080000001</c:v>
                </c:pt>
                <c:pt idx="837">
                  <c:v>6653.7885999999999</c:v>
                </c:pt>
                <c:pt idx="838">
                  <c:v>4877.9810500000003</c:v>
                </c:pt>
                <c:pt idx="839">
                  <c:v>7243.8136000000004</c:v>
                </c:pt>
                <c:pt idx="840">
                  <c:v>10096.969999999999</c:v>
                </c:pt>
                <c:pt idx="841">
                  <c:v>8596.8277999999991</c:v>
                </c:pt>
                <c:pt idx="842">
                  <c:v>4915.0598499999996</c:v>
                </c:pt>
                <c:pt idx="843">
                  <c:v>36580.282160000002</c:v>
                </c:pt>
                <c:pt idx="844">
                  <c:v>11299.343000000001</c:v>
                </c:pt>
                <c:pt idx="845">
                  <c:v>4561.1885000000002</c:v>
                </c:pt>
                <c:pt idx="846">
                  <c:v>9222.4025999999994</c:v>
                </c:pt>
                <c:pt idx="847">
                  <c:v>11015.1747</c:v>
                </c:pt>
                <c:pt idx="848">
                  <c:v>6059.1729999999998</c:v>
                </c:pt>
                <c:pt idx="849">
                  <c:v>14478.33015</c:v>
                </c:pt>
                <c:pt idx="850">
                  <c:v>21472.478800000001</c:v>
                </c:pt>
                <c:pt idx="851">
                  <c:v>19496.71917</c:v>
                </c:pt>
                <c:pt idx="852">
                  <c:v>1837.2370000000001</c:v>
                </c:pt>
                <c:pt idx="853">
                  <c:v>6272.4772000000003</c:v>
                </c:pt>
                <c:pt idx="854">
                  <c:v>23244.790199999999</c:v>
                </c:pt>
                <c:pt idx="855">
                  <c:v>30166.618170000002</c:v>
                </c:pt>
                <c:pt idx="856">
                  <c:v>17663.144199999999</c:v>
                </c:pt>
                <c:pt idx="857">
                  <c:v>21098.554049999999</c:v>
                </c:pt>
                <c:pt idx="858">
                  <c:v>10942.13205</c:v>
                </c:pt>
                <c:pt idx="859">
                  <c:v>6686.4313000000002</c:v>
                </c:pt>
                <c:pt idx="860">
                  <c:v>27375.904780000001</c:v>
                </c:pt>
                <c:pt idx="861">
                  <c:v>5125.2156999999997</c:v>
                </c:pt>
                <c:pt idx="862">
                  <c:v>4827.9049500000001</c:v>
                </c:pt>
                <c:pt idx="863">
                  <c:v>4005.4225000000001</c:v>
                </c:pt>
                <c:pt idx="864">
                  <c:v>6710.1918999999998</c:v>
                </c:pt>
                <c:pt idx="865">
                  <c:v>19444.265800000001</c:v>
                </c:pt>
                <c:pt idx="866">
                  <c:v>1832.0940000000001</c:v>
                </c:pt>
                <c:pt idx="867">
                  <c:v>11520.099850000001</c:v>
                </c:pt>
                <c:pt idx="868">
                  <c:v>24869.836800000001</c:v>
                </c:pt>
                <c:pt idx="869">
                  <c:v>17179.522000000001</c:v>
                </c:pt>
                <c:pt idx="870">
                  <c:v>2803.69785</c:v>
                </c:pt>
                <c:pt idx="871">
                  <c:v>9855.1314000000002</c:v>
                </c:pt>
                <c:pt idx="872">
                  <c:v>24873.384900000001</c:v>
                </c:pt>
                <c:pt idx="873">
                  <c:v>3561.8888999999999</c:v>
                </c:pt>
                <c:pt idx="874">
                  <c:v>21659.930100000001</c:v>
                </c:pt>
                <c:pt idx="875">
                  <c:v>8302.5356499999998</c:v>
                </c:pt>
                <c:pt idx="876">
                  <c:v>8539.6710000000003</c:v>
                </c:pt>
                <c:pt idx="877">
                  <c:v>6652.5288</c:v>
                </c:pt>
                <c:pt idx="878">
                  <c:v>19594.809649999999</c:v>
                </c:pt>
                <c:pt idx="879">
                  <c:v>5080.0959999999995</c:v>
                </c:pt>
                <c:pt idx="880">
                  <c:v>9788.8659000000007</c:v>
                </c:pt>
                <c:pt idx="881">
                  <c:v>4032.2406999999998</c:v>
                </c:pt>
                <c:pt idx="882">
                  <c:v>23288.928400000001</c:v>
                </c:pt>
                <c:pt idx="883">
                  <c:v>2201.0971</c:v>
                </c:pt>
                <c:pt idx="884">
                  <c:v>12475.3513</c:v>
                </c:pt>
                <c:pt idx="885">
                  <c:v>4931.6469999999999</c:v>
                </c:pt>
                <c:pt idx="886">
                  <c:v>8211.1002000000008</c:v>
                </c:pt>
                <c:pt idx="887">
                  <c:v>22218.1149</c:v>
                </c:pt>
                <c:pt idx="888">
                  <c:v>3847.674</c:v>
                </c:pt>
                <c:pt idx="889">
                  <c:v>9193.8384999999998</c:v>
                </c:pt>
                <c:pt idx="890">
                  <c:v>17626.239509999999</c:v>
                </c:pt>
                <c:pt idx="891">
                  <c:v>3861.2096499999998</c:v>
                </c:pt>
                <c:pt idx="892">
                  <c:v>8428.0692999999992</c:v>
                </c:pt>
                <c:pt idx="893">
                  <c:v>15359.104499999999</c:v>
                </c:pt>
                <c:pt idx="894">
                  <c:v>6753.0379999999996</c:v>
                </c:pt>
                <c:pt idx="895">
                  <c:v>9182.17</c:v>
                </c:pt>
                <c:pt idx="896">
                  <c:v>7173.35995</c:v>
                </c:pt>
                <c:pt idx="897">
                  <c:v>2709.1118999999999</c:v>
                </c:pt>
                <c:pt idx="898">
                  <c:v>8252.2842999999993</c:v>
                </c:pt>
                <c:pt idx="899">
                  <c:v>22192.437109999999</c:v>
                </c:pt>
                <c:pt idx="900">
                  <c:v>10156.7832</c:v>
                </c:pt>
                <c:pt idx="901">
                  <c:v>4766.0219999999999</c:v>
                </c:pt>
                <c:pt idx="902">
                  <c:v>26236.579969999999</c:v>
                </c:pt>
                <c:pt idx="903">
                  <c:v>10107.220600000001</c:v>
                </c:pt>
                <c:pt idx="904">
                  <c:v>9566.9909000000007</c:v>
                </c:pt>
                <c:pt idx="905">
                  <c:v>13112.604799999999</c:v>
                </c:pt>
                <c:pt idx="906">
                  <c:v>16657.71745</c:v>
                </c:pt>
                <c:pt idx="907">
                  <c:v>19361.998800000001</c:v>
                </c:pt>
                <c:pt idx="908">
                  <c:v>10065.413</c:v>
                </c:pt>
                <c:pt idx="909">
                  <c:v>8604.4836500000001</c:v>
                </c:pt>
                <c:pt idx="910">
                  <c:v>7985.8149999999996</c:v>
                </c:pt>
                <c:pt idx="911">
                  <c:v>6933.2422500000002</c:v>
                </c:pt>
                <c:pt idx="912">
                  <c:v>18259.216</c:v>
                </c:pt>
                <c:pt idx="913">
                  <c:v>5209.5788499999999</c:v>
                </c:pt>
                <c:pt idx="914">
                  <c:v>2103.08</c:v>
                </c:pt>
                <c:pt idx="915">
                  <c:v>11013.7119</c:v>
                </c:pt>
                <c:pt idx="916">
                  <c:v>4428.8878500000001</c:v>
                </c:pt>
                <c:pt idx="917">
                  <c:v>4719.7365499999996</c:v>
                </c:pt>
                <c:pt idx="918">
                  <c:v>11729.6795</c:v>
                </c:pt>
                <c:pt idx="919">
                  <c:v>24106.912550000001</c:v>
                </c:pt>
                <c:pt idx="920">
                  <c:v>4391.652</c:v>
                </c:pt>
                <c:pt idx="921">
                  <c:v>19798.054550000001</c:v>
                </c:pt>
                <c:pt idx="922">
                  <c:v>2913.569</c:v>
                </c:pt>
                <c:pt idx="923">
                  <c:v>12032.325999999999</c:v>
                </c:pt>
                <c:pt idx="924">
                  <c:v>8965.7957499999993</c:v>
                </c:pt>
                <c:pt idx="925">
                  <c:v>23967.38305</c:v>
                </c:pt>
                <c:pt idx="926">
                  <c:v>7986.4752500000004</c:v>
                </c:pt>
                <c:pt idx="927">
                  <c:v>17361.766100000001</c:v>
                </c:pt>
                <c:pt idx="928">
                  <c:v>8627.5411000000004</c:v>
                </c:pt>
                <c:pt idx="929">
                  <c:v>23241.47453</c:v>
                </c:pt>
                <c:pt idx="930">
                  <c:v>18767.737700000001</c:v>
                </c:pt>
                <c:pt idx="931">
                  <c:v>1711.0268000000001</c:v>
                </c:pt>
                <c:pt idx="932">
                  <c:v>21677.283449999999</c:v>
                </c:pt>
                <c:pt idx="933">
                  <c:v>3594.17085</c:v>
                </c:pt>
                <c:pt idx="934">
                  <c:v>14349.8544</c:v>
                </c:pt>
                <c:pt idx="935">
                  <c:v>5855.9025000000001</c:v>
                </c:pt>
                <c:pt idx="936">
                  <c:v>8605.3615000000009</c:v>
                </c:pt>
                <c:pt idx="937">
                  <c:v>5693.4305000000004</c:v>
                </c:pt>
                <c:pt idx="938">
                  <c:v>8582.3022999999994</c:v>
                </c:pt>
                <c:pt idx="939">
                  <c:v>7228.2156500000001</c:v>
                </c:pt>
                <c:pt idx="940">
                  <c:v>14426.073850000001</c:v>
                </c:pt>
                <c:pt idx="941">
                  <c:v>4529.4769999999999</c:v>
                </c:pt>
                <c:pt idx="942">
                  <c:v>8603.8233999999993</c:v>
                </c:pt>
                <c:pt idx="943">
                  <c:v>13725.47184</c:v>
                </c:pt>
                <c:pt idx="944">
                  <c:v>6198.7518</c:v>
                </c:pt>
                <c:pt idx="945">
                  <c:v>6858.4795999999997</c:v>
                </c:pt>
                <c:pt idx="946">
                  <c:v>4296.2712000000001</c:v>
                </c:pt>
                <c:pt idx="947">
                  <c:v>1964.78</c:v>
                </c:pt>
                <c:pt idx="948">
                  <c:v>21259.377949999998</c:v>
                </c:pt>
                <c:pt idx="949">
                  <c:v>18765.87545</c:v>
                </c:pt>
                <c:pt idx="950">
                  <c:v>22395.74424</c:v>
                </c:pt>
                <c:pt idx="951">
                  <c:v>12629.896699999999</c:v>
                </c:pt>
                <c:pt idx="952">
                  <c:v>16577.779500000001</c:v>
                </c:pt>
                <c:pt idx="953">
                  <c:v>21223.675800000001</c:v>
                </c:pt>
                <c:pt idx="954">
                  <c:v>2483.7359999999999</c:v>
                </c:pt>
                <c:pt idx="955">
                  <c:v>25081.76784</c:v>
                </c:pt>
                <c:pt idx="956">
                  <c:v>19515.5416</c:v>
                </c:pt>
                <c:pt idx="957">
                  <c:v>1607.5101</c:v>
                </c:pt>
                <c:pt idx="958">
                  <c:v>4185.0978999999998</c:v>
                </c:pt>
                <c:pt idx="959">
                  <c:v>27037.914100000002</c:v>
                </c:pt>
                <c:pt idx="960">
                  <c:v>11833.782300000001</c:v>
                </c:pt>
                <c:pt idx="961">
                  <c:v>21195.817999999999</c:v>
                </c:pt>
                <c:pt idx="962">
                  <c:v>5966.8873999999996</c:v>
                </c:pt>
                <c:pt idx="963">
                  <c:v>1121.8739</c:v>
                </c:pt>
                <c:pt idx="964">
                  <c:v>27117.993780000001</c:v>
                </c:pt>
                <c:pt idx="965">
                  <c:v>26125.674770000001</c:v>
                </c:pt>
                <c:pt idx="966">
                  <c:v>26926.5144</c:v>
                </c:pt>
                <c:pt idx="967">
                  <c:v>1515.3449000000001</c:v>
                </c:pt>
                <c:pt idx="968">
                  <c:v>21984.47061</c:v>
                </c:pt>
                <c:pt idx="969">
                  <c:v>2395.17155</c:v>
                </c:pt>
                <c:pt idx="970">
                  <c:v>14451.835150000001</c:v>
                </c:pt>
                <c:pt idx="971">
                  <c:v>2302.3000000000002</c:v>
                </c:pt>
                <c:pt idx="972">
                  <c:v>22412.648499999999</c:v>
                </c:pt>
                <c:pt idx="973">
                  <c:v>15820.699000000001</c:v>
                </c:pt>
                <c:pt idx="974">
                  <c:v>1705.6244999999999</c:v>
                </c:pt>
                <c:pt idx="975">
                  <c:v>13616.3586</c:v>
                </c:pt>
                <c:pt idx="976">
                  <c:v>19964.746299999999</c:v>
                </c:pt>
                <c:pt idx="977">
                  <c:v>13012.20865</c:v>
                </c:pt>
                <c:pt idx="978">
                  <c:v>7147.1049999999996</c:v>
                </c:pt>
                <c:pt idx="979">
                  <c:v>2150.4690000000001</c:v>
                </c:pt>
                <c:pt idx="980">
                  <c:v>1704.5681</c:v>
                </c:pt>
                <c:pt idx="981">
                  <c:v>11830.6072</c:v>
                </c:pt>
                <c:pt idx="982">
                  <c:v>13844.505999999999</c:v>
                </c:pt>
                <c:pt idx="983">
                  <c:v>13415.0381</c:v>
                </c:pt>
                <c:pt idx="984">
                  <c:v>12029.286700000001</c:v>
                </c:pt>
                <c:pt idx="985">
                  <c:v>7526.7064499999997</c:v>
                </c:pt>
                <c:pt idx="986">
                  <c:v>9264.7970000000005</c:v>
                </c:pt>
                <c:pt idx="987">
                  <c:v>3260.1990000000001</c:v>
                </c:pt>
                <c:pt idx="988">
                  <c:v>1969.614</c:v>
                </c:pt>
                <c:pt idx="989">
                  <c:v>9361.3268000000007</c:v>
                </c:pt>
                <c:pt idx="990">
                  <c:v>12957.118</c:v>
                </c:pt>
                <c:pt idx="991">
                  <c:v>3206.4913499999998</c:v>
                </c:pt>
                <c:pt idx="992">
                  <c:v>1242.816</c:v>
                </c:pt>
                <c:pt idx="993">
                  <c:v>25678.778450000002</c:v>
                </c:pt>
                <c:pt idx="994">
                  <c:v>7222.7862500000001</c:v>
                </c:pt>
                <c:pt idx="995">
                  <c:v>1242.26</c:v>
                </c:pt>
                <c:pt idx="996">
                  <c:v>9863.4717999999993</c:v>
                </c:pt>
                <c:pt idx="997">
                  <c:v>2352.9684499999998</c:v>
                </c:pt>
                <c:pt idx="998">
                  <c:v>2457.502</c:v>
                </c:pt>
                <c:pt idx="999">
                  <c:v>1627.2824499999999</c:v>
                </c:pt>
                <c:pt idx="1000">
                  <c:v>2731.9122000000002</c:v>
                </c:pt>
                <c:pt idx="1001">
                  <c:v>2842.7607499999999</c:v>
                </c:pt>
                <c:pt idx="1002">
                  <c:v>12523.604799999999</c:v>
                </c:pt>
                <c:pt idx="1003">
                  <c:v>12323.936</c:v>
                </c:pt>
                <c:pt idx="1004">
                  <c:v>2974.1260000000002</c:v>
                </c:pt>
                <c:pt idx="1005">
                  <c:v>15817.985699999999</c:v>
                </c:pt>
                <c:pt idx="1006">
                  <c:v>5458.0464499999998</c:v>
                </c:pt>
                <c:pt idx="1007">
                  <c:v>13129.603450000001</c:v>
                </c:pt>
                <c:pt idx="1008">
                  <c:v>2585.8506499999999</c:v>
                </c:pt>
                <c:pt idx="1009">
                  <c:v>10422.916649999999</c:v>
                </c:pt>
                <c:pt idx="1010">
                  <c:v>2117.3388500000001</c:v>
                </c:pt>
                <c:pt idx="1011">
                  <c:v>8688.8588500000005</c:v>
                </c:pt>
                <c:pt idx="1012">
                  <c:v>17496.306</c:v>
                </c:pt>
                <c:pt idx="1013">
                  <c:v>6250.4350000000004</c:v>
                </c:pt>
                <c:pt idx="1014">
                  <c:v>1628.4709</c:v>
                </c:pt>
                <c:pt idx="1015">
                  <c:v>4992.3764000000001</c:v>
                </c:pt>
                <c:pt idx="1016">
                  <c:v>2527.8186500000002</c:v>
                </c:pt>
                <c:pt idx="1017">
                  <c:v>4500.33925</c:v>
                </c:pt>
                <c:pt idx="1018">
                  <c:v>14571.890799999999</c:v>
                </c:pt>
                <c:pt idx="1019">
                  <c:v>8269.0439999999999</c:v>
                </c:pt>
                <c:pt idx="1020">
                  <c:v>21595.382290000001</c:v>
                </c:pt>
                <c:pt idx="1021">
                  <c:v>1704.7001499999999</c:v>
                </c:pt>
                <c:pt idx="1022">
                  <c:v>10577.087</c:v>
                </c:pt>
                <c:pt idx="1023">
                  <c:v>2396.0958999999998</c:v>
                </c:pt>
                <c:pt idx="1024">
                  <c:v>1728.8969999999999</c:v>
                </c:pt>
                <c:pt idx="1025">
                  <c:v>3176.2876999999999</c:v>
                </c:pt>
                <c:pt idx="1026">
                  <c:v>4134.0824499999999</c:v>
                </c:pt>
                <c:pt idx="1027">
                  <c:v>1702.4553000000001</c:v>
                </c:pt>
                <c:pt idx="1028">
                  <c:v>20167.336029999999</c:v>
                </c:pt>
                <c:pt idx="1029">
                  <c:v>11345.519</c:v>
                </c:pt>
                <c:pt idx="1030">
                  <c:v>14449.8544</c:v>
                </c:pt>
                <c:pt idx="1031">
                  <c:v>10197.772199999999</c:v>
                </c:pt>
                <c:pt idx="1032">
                  <c:v>4544.2348000000002</c:v>
                </c:pt>
                <c:pt idx="1033">
                  <c:v>10959.33</c:v>
                </c:pt>
                <c:pt idx="1034">
                  <c:v>14283.4594</c:v>
                </c:pt>
                <c:pt idx="1035">
                  <c:v>8534.6718000000001</c:v>
                </c:pt>
                <c:pt idx="1036">
                  <c:v>16115.3045</c:v>
                </c:pt>
                <c:pt idx="1037">
                  <c:v>1731.6769999999999</c:v>
                </c:pt>
                <c:pt idx="1038">
                  <c:v>2775.1921499999999</c:v>
                </c:pt>
                <c:pt idx="1039">
                  <c:v>32734.186300000001</c:v>
                </c:pt>
                <c:pt idx="1040">
                  <c:v>1694.7963999999999</c:v>
                </c:pt>
                <c:pt idx="1041">
                  <c:v>9644.2525000000005</c:v>
                </c:pt>
                <c:pt idx="1042">
                  <c:v>1727.7850000000001</c:v>
                </c:pt>
                <c:pt idx="1043">
                  <c:v>12829.455099999999</c:v>
                </c:pt>
                <c:pt idx="1044">
                  <c:v>15006.579449999999</c:v>
                </c:pt>
                <c:pt idx="1045">
                  <c:v>1621.3402000000001</c:v>
                </c:pt>
                <c:pt idx="1046">
                  <c:v>14455.644050000001</c:v>
                </c:pt>
                <c:pt idx="1047">
                  <c:v>2585.2689999999998</c:v>
                </c:pt>
                <c:pt idx="1048">
                  <c:v>2680.9493000000002</c:v>
                </c:pt>
                <c:pt idx="1049">
                  <c:v>6877.9800999999998</c:v>
                </c:pt>
                <c:pt idx="1050">
                  <c:v>9991.0376500000002</c:v>
                </c:pt>
                <c:pt idx="1051">
                  <c:v>5116.5003999999999</c:v>
                </c:pt>
                <c:pt idx="1052">
                  <c:v>6640.5448500000002</c:v>
                </c:pt>
                <c:pt idx="1053">
                  <c:v>3732.6251000000002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453-48F6-9F9C-D4C87A7834FB}"/>
            </c:ext>
          </c:extLst>
        </c:ser>
        <c:ser>
          <c:idx val="1"/>
          <c:order val="1"/>
          <c:tx>
            <c:v>Predicted charges</c:v>
          </c:tx>
          <c:spPr>
            <a:ln w="38100">
              <a:noFill/>
            </a:ln>
          </c:spPr>
          <c:xVal>
            <c:numRef>
              <c:f>Model!$D$2:$D$1055</c:f>
              <c:numCache>
                <c:formatCode>General</c:formatCode>
                <c:ptCount val="1054"/>
                <c:pt idx="0">
                  <c:v>25.74</c:v>
                </c:pt>
                <c:pt idx="1">
                  <c:v>34.4</c:v>
                </c:pt>
                <c:pt idx="2">
                  <c:v>39.82</c:v>
                </c:pt>
                <c:pt idx="3">
                  <c:v>40.299999999999997</c:v>
                </c:pt>
                <c:pt idx="4">
                  <c:v>36.005000000000003</c:v>
                </c:pt>
                <c:pt idx="5">
                  <c:v>34.1</c:v>
                </c:pt>
                <c:pt idx="6">
                  <c:v>26.315000000000001</c:v>
                </c:pt>
                <c:pt idx="7">
                  <c:v>26.6</c:v>
                </c:pt>
                <c:pt idx="8">
                  <c:v>35.625</c:v>
                </c:pt>
                <c:pt idx="9">
                  <c:v>28.9</c:v>
                </c:pt>
                <c:pt idx="10">
                  <c:v>36.19</c:v>
                </c:pt>
                <c:pt idx="11">
                  <c:v>35.53</c:v>
                </c:pt>
                <c:pt idx="12">
                  <c:v>38.284999999999997</c:v>
                </c:pt>
                <c:pt idx="13">
                  <c:v>31.6</c:v>
                </c:pt>
                <c:pt idx="14">
                  <c:v>30.114999999999998</c:v>
                </c:pt>
                <c:pt idx="15">
                  <c:v>27.94</c:v>
                </c:pt>
                <c:pt idx="16">
                  <c:v>30.8</c:v>
                </c:pt>
                <c:pt idx="17">
                  <c:v>49.06</c:v>
                </c:pt>
                <c:pt idx="18">
                  <c:v>27.17</c:v>
                </c:pt>
                <c:pt idx="19">
                  <c:v>28.785</c:v>
                </c:pt>
                <c:pt idx="20">
                  <c:v>28.785</c:v>
                </c:pt>
                <c:pt idx="21">
                  <c:v>28.05</c:v>
                </c:pt>
                <c:pt idx="22">
                  <c:v>34.1</c:v>
                </c:pt>
                <c:pt idx="23">
                  <c:v>36</c:v>
                </c:pt>
                <c:pt idx="24">
                  <c:v>41.47</c:v>
                </c:pt>
                <c:pt idx="25">
                  <c:v>30.3</c:v>
                </c:pt>
                <c:pt idx="26">
                  <c:v>38.28</c:v>
                </c:pt>
                <c:pt idx="27">
                  <c:v>26.2</c:v>
                </c:pt>
                <c:pt idx="28">
                  <c:v>32.799999999999997</c:v>
                </c:pt>
                <c:pt idx="29">
                  <c:v>39.33</c:v>
                </c:pt>
                <c:pt idx="30">
                  <c:v>26.4</c:v>
                </c:pt>
                <c:pt idx="31">
                  <c:v>38.06</c:v>
                </c:pt>
                <c:pt idx="32">
                  <c:v>41.91</c:v>
                </c:pt>
                <c:pt idx="33">
                  <c:v>26.73</c:v>
                </c:pt>
                <c:pt idx="34">
                  <c:v>38.06</c:v>
                </c:pt>
                <c:pt idx="35">
                  <c:v>35.86</c:v>
                </c:pt>
                <c:pt idx="36">
                  <c:v>40.15</c:v>
                </c:pt>
                <c:pt idx="37">
                  <c:v>25.2</c:v>
                </c:pt>
                <c:pt idx="38">
                  <c:v>33.4</c:v>
                </c:pt>
                <c:pt idx="39">
                  <c:v>28.82</c:v>
                </c:pt>
                <c:pt idx="40">
                  <c:v>34.865000000000002</c:v>
                </c:pt>
                <c:pt idx="41">
                  <c:v>26.6</c:v>
                </c:pt>
                <c:pt idx="42">
                  <c:v>35.86</c:v>
                </c:pt>
                <c:pt idx="43">
                  <c:v>33.25</c:v>
                </c:pt>
                <c:pt idx="44">
                  <c:v>32.774999999999999</c:v>
                </c:pt>
                <c:pt idx="45">
                  <c:v>40.945</c:v>
                </c:pt>
                <c:pt idx="46">
                  <c:v>27.2</c:v>
                </c:pt>
                <c:pt idx="47">
                  <c:v>28.785</c:v>
                </c:pt>
                <c:pt idx="48">
                  <c:v>34.5</c:v>
                </c:pt>
                <c:pt idx="49">
                  <c:v>25.74</c:v>
                </c:pt>
                <c:pt idx="50">
                  <c:v>27.6</c:v>
                </c:pt>
                <c:pt idx="51">
                  <c:v>27.55</c:v>
                </c:pt>
                <c:pt idx="52">
                  <c:v>36.765000000000001</c:v>
                </c:pt>
                <c:pt idx="53">
                  <c:v>27.7</c:v>
                </c:pt>
                <c:pt idx="54">
                  <c:v>35.244999999999997</c:v>
                </c:pt>
                <c:pt idx="55">
                  <c:v>38.28</c:v>
                </c:pt>
                <c:pt idx="56">
                  <c:v>27.6</c:v>
                </c:pt>
                <c:pt idx="57">
                  <c:v>41.91</c:v>
                </c:pt>
                <c:pt idx="58">
                  <c:v>33.33</c:v>
                </c:pt>
                <c:pt idx="59">
                  <c:v>33</c:v>
                </c:pt>
                <c:pt idx="60">
                  <c:v>39.049999999999997</c:v>
                </c:pt>
                <c:pt idx="61">
                  <c:v>31.02</c:v>
                </c:pt>
                <c:pt idx="62">
                  <c:v>34.1</c:v>
                </c:pt>
                <c:pt idx="63">
                  <c:v>30.59</c:v>
                </c:pt>
                <c:pt idx="64">
                  <c:v>29.164999999999999</c:v>
                </c:pt>
                <c:pt idx="65">
                  <c:v>33.1</c:v>
                </c:pt>
                <c:pt idx="66">
                  <c:v>26.9</c:v>
                </c:pt>
                <c:pt idx="67">
                  <c:v>30.5</c:v>
                </c:pt>
                <c:pt idx="68">
                  <c:v>31.73</c:v>
                </c:pt>
                <c:pt idx="69">
                  <c:v>29.45</c:v>
                </c:pt>
                <c:pt idx="70">
                  <c:v>33.1</c:v>
                </c:pt>
                <c:pt idx="71">
                  <c:v>29.6</c:v>
                </c:pt>
                <c:pt idx="72">
                  <c:v>37.4</c:v>
                </c:pt>
                <c:pt idx="73">
                  <c:v>39.6</c:v>
                </c:pt>
                <c:pt idx="74">
                  <c:v>25.934999999999999</c:v>
                </c:pt>
                <c:pt idx="75">
                  <c:v>32.67</c:v>
                </c:pt>
                <c:pt idx="76">
                  <c:v>30.114999999999998</c:v>
                </c:pt>
                <c:pt idx="77">
                  <c:v>29.8</c:v>
                </c:pt>
                <c:pt idx="78">
                  <c:v>33.344999999999999</c:v>
                </c:pt>
                <c:pt idx="79">
                  <c:v>36.85</c:v>
                </c:pt>
                <c:pt idx="80">
                  <c:v>31.35</c:v>
                </c:pt>
                <c:pt idx="81">
                  <c:v>31.065000000000001</c:v>
                </c:pt>
                <c:pt idx="82">
                  <c:v>32.9</c:v>
                </c:pt>
                <c:pt idx="83">
                  <c:v>25.08</c:v>
                </c:pt>
                <c:pt idx="84">
                  <c:v>25.08</c:v>
                </c:pt>
                <c:pt idx="85">
                  <c:v>43.4</c:v>
                </c:pt>
                <c:pt idx="86">
                  <c:v>27.93</c:v>
                </c:pt>
                <c:pt idx="87">
                  <c:v>26.03</c:v>
                </c:pt>
                <c:pt idx="88">
                  <c:v>25.27</c:v>
                </c:pt>
                <c:pt idx="89">
                  <c:v>28.7</c:v>
                </c:pt>
                <c:pt idx="90">
                  <c:v>33.659999999999997</c:v>
                </c:pt>
                <c:pt idx="91">
                  <c:v>30.4</c:v>
                </c:pt>
                <c:pt idx="92">
                  <c:v>27.36</c:v>
                </c:pt>
                <c:pt idx="93">
                  <c:v>44.22</c:v>
                </c:pt>
                <c:pt idx="94">
                  <c:v>37.729999999999997</c:v>
                </c:pt>
                <c:pt idx="95">
                  <c:v>25.46</c:v>
                </c:pt>
                <c:pt idx="96">
                  <c:v>31.73</c:v>
                </c:pt>
                <c:pt idx="97">
                  <c:v>40.479999999999997</c:v>
                </c:pt>
                <c:pt idx="98">
                  <c:v>36.299999999999997</c:v>
                </c:pt>
                <c:pt idx="99">
                  <c:v>35.435000000000002</c:v>
                </c:pt>
                <c:pt idx="100">
                  <c:v>28.93</c:v>
                </c:pt>
                <c:pt idx="101">
                  <c:v>41.325000000000003</c:v>
                </c:pt>
                <c:pt idx="102">
                  <c:v>34.21</c:v>
                </c:pt>
                <c:pt idx="103">
                  <c:v>32.68</c:v>
                </c:pt>
                <c:pt idx="104">
                  <c:v>30.5</c:v>
                </c:pt>
                <c:pt idx="105">
                  <c:v>29.1</c:v>
                </c:pt>
                <c:pt idx="106">
                  <c:v>26.84</c:v>
                </c:pt>
                <c:pt idx="107">
                  <c:v>35.909999999999997</c:v>
                </c:pt>
                <c:pt idx="108">
                  <c:v>29</c:v>
                </c:pt>
                <c:pt idx="109">
                  <c:v>40.26</c:v>
                </c:pt>
                <c:pt idx="110">
                  <c:v>39.159999999999997</c:v>
                </c:pt>
                <c:pt idx="111">
                  <c:v>25.3</c:v>
                </c:pt>
                <c:pt idx="112">
                  <c:v>34.1</c:v>
                </c:pt>
                <c:pt idx="113">
                  <c:v>25.175000000000001</c:v>
                </c:pt>
                <c:pt idx="114">
                  <c:v>33.155000000000001</c:v>
                </c:pt>
                <c:pt idx="115">
                  <c:v>37.1</c:v>
                </c:pt>
                <c:pt idx="116">
                  <c:v>29.3</c:v>
                </c:pt>
                <c:pt idx="117">
                  <c:v>35.53</c:v>
                </c:pt>
                <c:pt idx="118">
                  <c:v>38.19</c:v>
                </c:pt>
                <c:pt idx="119">
                  <c:v>33.914999999999999</c:v>
                </c:pt>
                <c:pt idx="120">
                  <c:v>28.5</c:v>
                </c:pt>
                <c:pt idx="121">
                  <c:v>32.965000000000003</c:v>
                </c:pt>
                <c:pt idx="122">
                  <c:v>31.13</c:v>
                </c:pt>
                <c:pt idx="123">
                  <c:v>33.659999999999997</c:v>
                </c:pt>
                <c:pt idx="124">
                  <c:v>31.16</c:v>
                </c:pt>
                <c:pt idx="125">
                  <c:v>29.7</c:v>
                </c:pt>
                <c:pt idx="126">
                  <c:v>31.02</c:v>
                </c:pt>
                <c:pt idx="127">
                  <c:v>41.69</c:v>
                </c:pt>
                <c:pt idx="128">
                  <c:v>27.36</c:v>
                </c:pt>
                <c:pt idx="129">
                  <c:v>44.744999999999997</c:v>
                </c:pt>
                <c:pt idx="130">
                  <c:v>27.74</c:v>
                </c:pt>
                <c:pt idx="131">
                  <c:v>28.9</c:v>
                </c:pt>
                <c:pt idx="132">
                  <c:v>40.659999999999997</c:v>
                </c:pt>
                <c:pt idx="133">
                  <c:v>37.4</c:v>
                </c:pt>
                <c:pt idx="134">
                  <c:v>35.4</c:v>
                </c:pt>
                <c:pt idx="135">
                  <c:v>40.28</c:v>
                </c:pt>
                <c:pt idx="136">
                  <c:v>26.62</c:v>
                </c:pt>
                <c:pt idx="137">
                  <c:v>39.700000000000003</c:v>
                </c:pt>
                <c:pt idx="138">
                  <c:v>36.479999999999997</c:v>
                </c:pt>
                <c:pt idx="139">
                  <c:v>41.14</c:v>
                </c:pt>
                <c:pt idx="140">
                  <c:v>36.954999999999998</c:v>
                </c:pt>
                <c:pt idx="141">
                  <c:v>41.8</c:v>
                </c:pt>
                <c:pt idx="142">
                  <c:v>33.1</c:v>
                </c:pt>
                <c:pt idx="143">
                  <c:v>35.97</c:v>
                </c:pt>
                <c:pt idx="144">
                  <c:v>26.51</c:v>
                </c:pt>
                <c:pt idx="145">
                  <c:v>31.46</c:v>
                </c:pt>
                <c:pt idx="146">
                  <c:v>31.13</c:v>
                </c:pt>
                <c:pt idx="147">
                  <c:v>33.1</c:v>
                </c:pt>
                <c:pt idx="148">
                  <c:v>31.5</c:v>
                </c:pt>
                <c:pt idx="149">
                  <c:v>31.1</c:v>
                </c:pt>
                <c:pt idx="150">
                  <c:v>29.6</c:v>
                </c:pt>
                <c:pt idx="151">
                  <c:v>28.1</c:v>
                </c:pt>
                <c:pt idx="152">
                  <c:v>25.4</c:v>
                </c:pt>
                <c:pt idx="153">
                  <c:v>37.29</c:v>
                </c:pt>
                <c:pt idx="154">
                  <c:v>36.200000000000003</c:v>
                </c:pt>
                <c:pt idx="155">
                  <c:v>39.5</c:v>
                </c:pt>
                <c:pt idx="156">
                  <c:v>32.11</c:v>
                </c:pt>
                <c:pt idx="157">
                  <c:v>44</c:v>
                </c:pt>
                <c:pt idx="158">
                  <c:v>40.26</c:v>
                </c:pt>
                <c:pt idx="159">
                  <c:v>36.85</c:v>
                </c:pt>
                <c:pt idx="160">
                  <c:v>35.1</c:v>
                </c:pt>
                <c:pt idx="161">
                  <c:v>33.99</c:v>
                </c:pt>
                <c:pt idx="162">
                  <c:v>28.2</c:v>
                </c:pt>
                <c:pt idx="163">
                  <c:v>25</c:v>
                </c:pt>
                <c:pt idx="164">
                  <c:v>33.200000000000003</c:v>
                </c:pt>
                <c:pt idx="165">
                  <c:v>39.159999999999997</c:v>
                </c:pt>
                <c:pt idx="166">
                  <c:v>35.299999999999997</c:v>
                </c:pt>
                <c:pt idx="167">
                  <c:v>27.5</c:v>
                </c:pt>
                <c:pt idx="168">
                  <c:v>29.48</c:v>
                </c:pt>
                <c:pt idx="169">
                  <c:v>40.185000000000002</c:v>
                </c:pt>
                <c:pt idx="170">
                  <c:v>39.93</c:v>
                </c:pt>
                <c:pt idx="171">
                  <c:v>25.9</c:v>
                </c:pt>
                <c:pt idx="172">
                  <c:v>40.5</c:v>
                </c:pt>
                <c:pt idx="173">
                  <c:v>35.42</c:v>
                </c:pt>
                <c:pt idx="174">
                  <c:v>29.92</c:v>
                </c:pt>
                <c:pt idx="175">
                  <c:v>34.674999999999997</c:v>
                </c:pt>
                <c:pt idx="176">
                  <c:v>36.85</c:v>
                </c:pt>
                <c:pt idx="177">
                  <c:v>25.8</c:v>
                </c:pt>
                <c:pt idx="178">
                  <c:v>29.6</c:v>
                </c:pt>
                <c:pt idx="179">
                  <c:v>27.6</c:v>
                </c:pt>
                <c:pt idx="180">
                  <c:v>37</c:v>
                </c:pt>
                <c:pt idx="181">
                  <c:v>34.6</c:v>
                </c:pt>
                <c:pt idx="182">
                  <c:v>31.6</c:v>
                </c:pt>
                <c:pt idx="183">
                  <c:v>27.93</c:v>
                </c:pt>
                <c:pt idx="184">
                  <c:v>28.88</c:v>
                </c:pt>
                <c:pt idx="185">
                  <c:v>25.8</c:v>
                </c:pt>
                <c:pt idx="186">
                  <c:v>25.08</c:v>
                </c:pt>
                <c:pt idx="187">
                  <c:v>26.41</c:v>
                </c:pt>
                <c:pt idx="188">
                  <c:v>28.9</c:v>
                </c:pt>
                <c:pt idx="189">
                  <c:v>31.79</c:v>
                </c:pt>
                <c:pt idx="190">
                  <c:v>39.49</c:v>
                </c:pt>
                <c:pt idx="191">
                  <c:v>32.01</c:v>
                </c:pt>
                <c:pt idx="192">
                  <c:v>42.655000000000001</c:v>
                </c:pt>
                <c:pt idx="193">
                  <c:v>31.445</c:v>
                </c:pt>
                <c:pt idx="194">
                  <c:v>26.03</c:v>
                </c:pt>
                <c:pt idx="195">
                  <c:v>28.975000000000001</c:v>
                </c:pt>
                <c:pt idx="196">
                  <c:v>29.83</c:v>
                </c:pt>
                <c:pt idx="197">
                  <c:v>33.770000000000003</c:v>
                </c:pt>
                <c:pt idx="198">
                  <c:v>30.875</c:v>
                </c:pt>
                <c:pt idx="199">
                  <c:v>36.08</c:v>
                </c:pt>
                <c:pt idx="200">
                  <c:v>29.8</c:v>
                </c:pt>
                <c:pt idx="201">
                  <c:v>31.24</c:v>
                </c:pt>
                <c:pt idx="202">
                  <c:v>29.9</c:v>
                </c:pt>
                <c:pt idx="203">
                  <c:v>40.28</c:v>
                </c:pt>
                <c:pt idx="204">
                  <c:v>34.1</c:v>
                </c:pt>
                <c:pt idx="205">
                  <c:v>30.305</c:v>
                </c:pt>
                <c:pt idx="206">
                  <c:v>30.59</c:v>
                </c:pt>
                <c:pt idx="207">
                  <c:v>41.1</c:v>
                </c:pt>
                <c:pt idx="208">
                  <c:v>28.215</c:v>
                </c:pt>
                <c:pt idx="209">
                  <c:v>40.369999999999997</c:v>
                </c:pt>
                <c:pt idx="210">
                  <c:v>41.91</c:v>
                </c:pt>
                <c:pt idx="211">
                  <c:v>27.1</c:v>
                </c:pt>
                <c:pt idx="212">
                  <c:v>34.865000000000002</c:v>
                </c:pt>
                <c:pt idx="213">
                  <c:v>30.3</c:v>
                </c:pt>
                <c:pt idx="214">
                  <c:v>28</c:v>
                </c:pt>
                <c:pt idx="215">
                  <c:v>33.549999999999997</c:v>
                </c:pt>
                <c:pt idx="216">
                  <c:v>39.14</c:v>
                </c:pt>
                <c:pt idx="217">
                  <c:v>25.08</c:v>
                </c:pt>
                <c:pt idx="218">
                  <c:v>25.3</c:v>
                </c:pt>
                <c:pt idx="219">
                  <c:v>34.43</c:v>
                </c:pt>
                <c:pt idx="220">
                  <c:v>30.305</c:v>
                </c:pt>
                <c:pt idx="221">
                  <c:v>33.11</c:v>
                </c:pt>
                <c:pt idx="222">
                  <c:v>33.33</c:v>
                </c:pt>
                <c:pt idx="223">
                  <c:v>27.72</c:v>
                </c:pt>
                <c:pt idx="224">
                  <c:v>33.299999999999997</c:v>
                </c:pt>
                <c:pt idx="225">
                  <c:v>30.4</c:v>
                </c:pt>
                <c:pt idx="226">
                  <c:v>33.33</c:v>
                </c:pt>
                <c:pt idx="227">
                  <c:v>25.175000000000001</c:v>
                </c:pt>
                <c:pt idx="228">
                  <c:v>26.125</c:v>
                </c:pt>
                <c:pt idx="229">
                  <c:v>27.72</c:v>
                </c:pt>
                <c:pt idx="230">
                  <c:v>53.13</c:v>
                </c:pt>
                <c:pt idx="231">
                  <c:v>38.83</c:v>
                </c:pt>
                <c:pt idx="232">
                  <c:v>33.4</c:v>
                </c:pt>
                <c:pt idx="233">
                  <c:v>36.85</c:v>
                </c:pt>
                <c:pt idx="234">
                  <c:v>28.88</c:v>
                </c:pt>
                <c:pt idx="235">
                  <c:v>25.84</c:v>
                </c:pt>
                <c:pt idx="236">
                  <c:v>28.31</c:v>
                </c:pt>
                <c:pt idx="237">
                  <c:v>34.770000000000003</c:v>
                </c:pt>
                <c:pt idx="238">
                  <c:v>34.01</c:v>
                </c:pt>
                <c:pt idx="239">
                  <c:v>27.74</c:v>
                </c:pt>
                <c:pt idx="240">
                  <c:v>26.98</c:v>
                </c:pt>
                <c:pt idx="241">
                  <c:v>28.975000000000001</c:v>
                </c:pt>
                <c:pt idx="242">
                  <c:v>25.555</c:v>
                </c:pt>
                <c:pt idx="243">
                  <c:v>25.175000000000001</c:v>
                </c:pt>
                <c:pt idx="244">
                  <c:v>33.344999999999999</c:v>
                </c:pt>
                <c:pt idx="245">
                  <c:v>28.594999999999999</c:v>
                </c:pt>
                <c:pt idx="246">
                  <c:v>26.41</c:v>
                </c:pt>
                <c:pt idx="247">
                  <c:v>30.59</c:v>
                </c:pt>
                <c:pt idx="248">
                  <c:v>32.11</c:v>
                </c:pt>
                <c:pt idx="249">
                  <c:v>30.02</c:v>
                </c:pt>
                <c:pt idx="250">
                  <c:v>27.55</c:v>
                </c:pt>
                <c:pt idx="251">
                  <c:v>26.22</c:v>
                </c:pt>
                <c:pt idx="252">
                  <c:v>27.645</c:v>
                </c:pt>
                <c:pt idx="253">
                  <c:v>31.16</c:v>
                </c:pt>
                <c:pt idx="254">
                  <c:v>27.835000000000001</c:v>
                </c:pt>
                <c:pt idx="255">
                  <c:v>37.43</c:v>
                </c:pt>
                <c:pt idx="256">
                  <c:v>32.965000000000003</c:v>
                </c:pt>
                <c:pt idx="257">
                  <c:v>35.15</c:v>
                </c:pt>
                <c:pt idx="258">
                  <c:v>25.65</c:v>
                </c:pt>
                <c:pt idx="259">
                  <c:v>29.734999999999999</c:v>
                </c:pt>
                <c:pt idx="260">
                  <c:v>25.175000000000001</c:v>
                </c:pt>
                <c:pt idx="261">
                  <c:v>35.625</c:v>
                </c:pt>
                <c:pt idx="262">
                  <c:v>30.21</c:v>
                </c:pt>
                <c:pt idx="263">
                  <c:v>35.53</c:v>
                </c:pt>
                <c:pt idx="264">
                  <c:v>30.495000000000001</c:v>
                </c:pt>
                <c:pt idx="265">
                  <c:v>30.59</c:v>
                </c:pt>
                <c:pt idx="266">
                  <c:v>31.635000000000002</c:v>
                </c:pt>
                <c:pt idx="267">
                  <c:v>28.785</c:v>
                </c:pt>
                <c:pt idx="268">
                  <c:v>26.03</c:v>
                </c:pt>
                <c:pt idx="269">
                  <c:v>40.185000000000002</c:v>
                </c:pt>
                <c:pt idx="270">
                  <c:v>30.875</c:v>
                </c:pt>
                <c:pt idx="271">
                  <c:v>28.975000000000001</c:v>
                </c:pt>
                <c:pt idx="272">
                  <c:v>37.905000000000001</c:v>
                </c:pt>
                <c:pt idx="273">
                  <c:v>28.88</c:v>
                </c:pt>
                <c:pt idx="274">
                  <c:v>36.86</c:v>
                </c:pt>
                <c:pt idx="275">
                  <c:v>35.814999999999998</c:v>
                </c:pt>
                <c:pt idx="276">
                  <c:v>25.84</c:v>
                </c:pt>
                <c:pt idx="277">
                  <c:v>34.39</c:v>
                </c:pt>
                <c:pt idx="278">
                  <c:v>31.35</c:v>
                </c:pt>
                <c:pt idx="279">
                  <c:v>32.774999999999999</c:v>
                </c:pt>
                <c:pt idx="280">
                  <c:v>28.12</c:v>
                </c:pt>
                <c:pt idx="281">
                  <c:v>30.02</c:v>
                </c:pt>
                <c:pt idx="282">
                  <c:v>35.814999999999998</c:v>
                </c:pt>
                <c:pt idx="283">
                  <c:v>31.254999999999999</c:v>
                </c:pt>
                <c:pt idx="284">
                  <c:v>26.885000000000002</c:v>
                </c:pt>
                <c:pt idx="285">
                  <c:v>25.46</c:v>
                </c:pt>
                <c:pt idx="286">
                  <c:v>38.380000000000003</c:v>
                </c:pt>
                <c:pt idx="287">
                  <c:v>27.645</c:v>
                </c:pt>
                <c:pt idx="288">
                  <c:v>31.254999999999999</c:v>
                </c:pt>
                <c:pt idx="289">
                  <c:v>31.54</c:v>
                </c:pt>
                <c:pt idx="290">
                  <c:v>29.925000000000001</c:v>
                </c:pt>
                <c:pt idx="291">
                  <c:v>25.08</c:v>
                </c:pt>
                <c:pt idx="292">
                  <c:v>33.82</c:v>
                </c:pt>
                <c:pt idx="293">
                  <c:v>31.92</c:v>
                </c:pt>
                <c:pt idx="294">
                  <c:v>36.479999999999997</c:v>
                </c:pt>
                <c:pt idx="295">
                  <c:v>29.925000000000001</c:v>
                </c:pt>
                <c:pt idx="296">
                  <c:v>36.575000000000003</c:v>
                </c:pt>
                <c:pt idx="297">
                  <c:v>32.11</c:v>
                </c:pt>
                <c:pt idx="298">
                  <c:v>31.065000000000001</c:v>
                </c:pt>
                <c:pt idx="299">
                  <c:v>28.215</c:v>
                </c:pt>
                <c:pt idx="300">
                  <c:v>34.484999999999999</c:v>
                </c:pt>
                <c:pt idx="301">
                  <c:v>29.734999999999999</c:v>
                </c:pt>
                <c:pt idx="302">
                  <c:v>26.6</c:v>
                </c:pt>
                <c:pt idx="303">
                  <c:v>33.630000000000003</c:v>
                </c:pt>
                <c:pt idx="304">
                  <c:v>28.31</c:v>
                </c:pt>
                <c:pt idx="305">
                  <c:v>28.31</c:v>
                </c:pt>
                <c:pt idx="306">
                  <c:v>38.950000000000003</c:v>
                </c:pt>
                <c:pt idx="307">
                  <c:v>28.88</c:v>
                </c:pt>
                <c:pt idx="308">
                  <c:v>28.5</c:v>
                </c:pt>
                <c:pt idx="309">
                  <c:v>26.885000000000002</c:v>
                </c:pt>
                <c:pt idx="310">
                  <c:v>26.885000000000002</c:v>
                </c:pt>
                <c:pt idx="311">
                  <c:v>32.49</c:v>
                </c:pt>
                <c:pt idx="312">
                  <c:v>30.02</c:v>
                </c:pt>
                <c:pt idx="313">
                  <c:v>27.9</c:v>
                </c:pt>
                <c:pt idx="314">
                  <c:v>35.299999999999997</c:v>
                </c:pt>
                <c:pt idx="315">
                  <c:v>35.6</c:v>
                </c:pt>
                <c:pt idx="316">
                  <c:v>39.9</c:v>
                </c:pt>
                <c:pt idx="317">
                  <c:v>34.43</c:v>
                </c:pt>
                <c:pt idx="318">
                  <c:v>35.090000000000003</c:v>
                </c:pt>
                <c:pt idx="319">
                  <c:v>28.3</c:v>
                </c:pt>
                <c:pt idx="320">
                  <c:v>25.175000000000001</c:v>
                </c:pt>
                <c:pt idx="321">
                  <c:v>35.53</c:v>
                </c:pt>
                <c:pt idx="322">
                  <c:v>36.85</c:v>
                </c:pt>
                <c:pt idx="323">
                  <c:v>37.700000000000003</c:v>
                </c:pt>
                <c:pt idx="324">
                  <c:v>36.08</c:v>
                </c:pt>
                <c:pt idx="325">
                  <c:v>34.799999999999997</c:v>
                </c:pt>
                <c:pt idx="326">
                  <c:v>27.74</c:v>
                </c:pt>
                <c:pt idx="327">
                  <c:v>31.824999999999999</c:v>
                </c:pt>
                <c:pt idx="328">
                  <c:v>27.7</c:v>
                </c:pt>
                <c:pt idx="329">
                  <c:v>31.4</c:v>
                </c:pt>
                <c:pt idx="330">
                  <c:v>30.8</c:v>
                </c:pt>
                <c:pt idx="331">
                  <c:v>40.15</c:v>
                </c:pt>
                <c:pt idx="332">
                  <c:v>30.684999999999999</c:v>
                </c:pt>
                <c:pt idx="333">
                  <c:v>33.880000000000003</c:v>
                </c:pt>
                <c:pt idx="334">
                  <c:v>35.86</c:v>
                </c:pt>
                <c:pt idx="335">
                  <c:v>33.5</c:v>
                </c:pt>
                <c:pt idx="336">
                  <c:v>30</c:v>
                </c:pt>
                <c:pt idx="337">
                  <c:v>28.5</c:v>
                </c:pt>
                <c:pt idx="338">
                  <c:v>38.06</c:v>
                </c:pt>
                <c:pt idx="339">
                  <c:v>34.4</c:v>
                </c:pt>
                <c:pt idx="340">
                  <c:v>30.25</c:v>
                </c:pt>
                <c:pt idx="341">
                  <c:v>47.41</c:v>
                </c:pt>
                <c:pt idx="342">
                  <c:v>46.2</c:v>
                </c:pt>
                <c:pt idx="343">
                  <c:v>33.11</c:v>
                </c:pt>
                <c:pt idx="344">
                  <c:v>33.534999999999997</c:v>
                </c:pt>
                <c:pt idx="345">
                  <c:v>26.41</c:v>
                </c:pt>
                <c:pt idx="346">
                  <c:v>38.06</c:v>
                </c:pt>
                <c:pt idx="347">
                  <c:v>38.39</c:v>
                </c:pt>
                <c:pt idx="348">
                  <c:v>29.15</c:v>
                </c:pt>
                <c:pt idx="349">
                  <c:v>27.83</c:v>
                </c:pt>
                <c:pt idx="350">
                  <c:v>38.17</c:v>
                </c:pt>
                <c:pt idx="351">
                  <c:v>29.81</c:v>
                </c:pt>
                <c:pt idx="352">
                  <c:v>33.11</c:v>
                </c:pt>
                <c:pt idx="353">
                  <c:v>28.975000000000001</c:v>
                </c:pt>
                <c:pt idx="354">
                  <c:v>40.92</c:v>
                </c:pt>
                <c:pt idx="355">
                  <c:v>31.73</c:v>
                </c:pt>
                <c:pt idx="356">
                  <c:v>35.200000000000003</c:v>
                </c:pt>
                <c:pt idx="357">
                  <c:v>30.684999999999999</c:v>
                </c:pt>
                <c:pt idx="358">
                  <c:v>30.9</c:v>
                </c:pt>
                <c:pt idx="359">
                  <c:v>36.19</c:v>
                </c:pt>
                <c:pt idx="360">
                  <c:v>31.4</c:v>
                </c:pt>
                <c:pt idx="361">
                  <c:v>32.799999999999997</c:v>
                </c:pt>
                <c:pt idx="362">
                  <c:v>44.88</c:v>
                </c:pt>
                <c:pt idx="363">
                  <c:v>29.81</c:v>
                </c:pt>
                <c:pt idx="364">
                  <c:v>27.3</c:v>
                </c:pt>
                <c:pt idx="365">
                  <c:v>31.065000000000001</c:v>
                </c:pt>
                <c:pt idx="366">
                  <c:v>34.9</c:v>
                </c:pt>
                <c:pt idx="367">
                  <c:v>27.8</c:v>
                </c:pt>
                <c:pt idx="368">
                  <c:v>30.2</c:v>
                </c:pt>
                <c:pt idx="369">
                  <c:v>26.695</c:v>
                </c:pt>
                <c:pt idx="370">
                  <c:v>31.92</c:v>
                </c:pt>
                <c:pt idx="371">
                  <c:v>37.619999999999997</c:v>
                </c:pt>
                <c:pt idx="372">
                  <c:v>28.024999999999999</c:v>
                </c:pt>
                <c:pt idx="373">
                  <c:v>27.94</c:v>
                </c:pt>
                <c:pt idx="374">
                  <c:v>31.35</c:v>
                </c:pt>
                <c:pt idx="375">
                  <c:v>26.84</c:v>
                </c:pt>
                <c:pt idx="376">
                  <c:v>28.12</c:v>
                </c:pt>
                <c:pt idx="377">
                  <c:v>36.765000000000001</c:v>
                </c:pt>
                <c:pt idx="378">
                  <c:v>33.799999999999997</c:v>
                </c:pt>
                <c:pt idx="379">
                  <c:v>36.384999999999998</c:v>
                </c:pt>
                <c:pt idx="380">
                  <c:v>32.774999999999999</c:v>
                </c:pt>
                <c:pt idx="381">
                  <c:v>26.695</c:v>
                </c:pt>
                <c:pt idx="382">
                  <c:v>28.38</c:v>
                </c:pt>
                <c:pt idx="383">
                  <c:v>28.31</c:v>
                </c:pt>
                <c:pt idx="384">
                  <c:v>28.3</c:v>
                </c:pt>
                <c:pt idx="385">
                  <c:v>26.07</c:v>
                </c:pt>
                <c:pt idx="386">
                  <c:v>42.13</c:v>
                </c:pt>
                <c:pt idx="387">
                  <c:v>30.21</c:v>
                </c:pt>
                <c:pt idx="388">
                  <c:v>36.630000000000003</c:v>
                </c:pt>
                <c:pt idx="389">
                  <c:v>31.13</c:v>
                </c:pt>
                <c:pt idx="390">
                  <c:v>35.75</c:v>
                </c:pt>
                <c:pt idx="391">
                  <c:v>27.6</c:v>
                </c:pt>
                <c:pt idx="392">
                  <c:v>26.125</c:v>
                </c:pt>
                <c:pt idx="393">
                  <c:v>28.024999999999999</c:v>
                </c:pt>
                <c:pt idx="394">
                  <c:v>28.93</c:v>
                </c:pt>
                <c:pt idx="395">
                  <c:v>34.200000000000003</c:v>
                </c:pt>
                <c:pt idx="396">
                  <c:v>27.835000000000001</c:v>
                </c:pt>
                <c:pt idx="397">
                  <c:v>30.8</c:v>
                </c:pt>
                <c:pt idx="398">
                  <c:v>36.08</c:v>
                </c:pt>
                <c:pt idx="399">
                  <c:v>26.03</c:v>
                </c:pt>
                <c:pt idx="400">
                  <c:v>30.495000000000001</c:v>
                </c:pt>
                <c:pt idx="401">
                  <c:v>41.14</c:v>
                </c:pt>
                <c:pt idx="402">
                  <c:v>37.07</c:v>
                </c:pt>
                <c:pt idx="403">
                  <c:v>35.75</c:v>
                </c:pt>
                <c:pt idx="404">
                  <c:v>42.75</c:v>
                </c:pt>
                <c:pt idx="405">
                  <c:v>27.36</c:v>
                </c:pt>
                <c:pt idx="406">
                  <c:v>28.49</c:v>
                </c:pt>
                <c:pt idx="407">
                  <c:v>25.555</c:v>
                </c:pt>
                <c:pt idx="408">
                  <c:v>34.6</c:v>
                </c:pt>
                <c:pt idx="409">
                  <c:v>33.630000000000003</c:v>
                </c:pt>
                <c:pt idx="410">
                  <c:v>29.925000000000001</c:v>
                </c:pt>
                <c:pt idx="411">
                  <c:v>36.299999999999997</c:v>
                </c:pt>
                <c:pt idx="412">
                  <c:v>33.630000000000003</c:v>
                </c:pt>
                <c:pt idx="413">
                  <c:v>37.43</c:v>
                </c:pt>
                <c:pt idx="414">
                  <c:v>26.6</c:v>
                </c:pt>
                <c:pt idx="415">
                  <c:v>36.195</c:v>
                </c:pt>
                <c:pt idx="416">
                  <c:v>28.88</c:v>
                </c:pt>
                <c:pt idx="417">
                  <c:v>25.27</c:v>
                </c:pt>
                <c:pt idx="418">
                  <c:v>27.55</c:v>
                </c:pt>
                <c:pt idx="419">
                  <c:v>28.594999999999999</c:v>
                </c:pt>
                <c:pt idx="420">
                  <c:v>32.68</c:v>
                </c:pt>
                <c:pt idx="421">
                  <c:v>31.16</c:v>
                </c:pt>
                <c:pt idx="422">
                  <c:v>31.35</c:v>
                </c:pt>
                <c:pt idx="423">
                  <c:v>40.564999999999998</c:v>
                </c:pt>
                <c:pt idx="424">
                  <c:v>26.22</c:v>
                </c:pt>
                <c:pt idx="425">
                  <c:v>32.395000000000003</c:v>
                </c:pt>
                <c:pt idx="426">
                  <c:v>26.41</c:v>
                </c:pt>
                <c:pt idx="427">
                  <c:v>29.545000000000002</c:v>
                </c:pt>
                <c:pt idx="428">
                  <c:v>28.405000000000001</c:v>
                </c:pt>
                <c:pt idx="429">
                  <c:v>34.770000000000003</c:v>
                </c:pt>
                <c:pt idx="430">
                  <c:v>30.114999999999998</c:v>
                </c:pt>
                <c:pt idx="431">
                  <c:v>33.82</c:v>
                </c:pt>
                <c:pt idx="432">
                  <c:v>33.630000000000003</c:v>
                </c:pt>
                <c:pt idx="433">
                  <c:v>25.555</c:v>
                </c:pt>
                <c:pt idx="434">
                  <c:v>28.31</c:v>
                </c:pt>
                <c:pt idx="435">
                  <c:v>28.405000000000001</c:v>
                </c:pt>
                <c:pt idx="436">
                  <c:v>26.79</c:v>
                </c:pt>
                <c:pt idx="437">
                  <c:v>36.67</c:v>
                </c:pt>
                <c:pt idx="438">
                  <c:v>39.615000000000002</c:v>
                </c:pt>
                <c:pt idx="439">
                  <c:v>25.364999999999998</c:v>
                </c:pt>
                <c:pt idx="440">
                  <c:v>27.645</c:v>
                </c:pt>
                <c:pt idx="441">
                  <c:v>36.954999999999998</c:v>
                </c:pt>
                <c:pt idx="442">
                  <c:v>27.835000000000001</c:v>
                </c:pt>
                <c:pt idx="443">
                  <c:v>35.814999999999998</c:v>
                </c:pt>
                <c:pt idx="444">
                  <c:v>34.58</c:v>
                </c:pt>
                <c:pt idx="445">
                  <c:v>28.31</c:v>
                </c:pt>
                <c:pt idx="446">
                  <c:v>34.104999999999997</c:v>
                </c:pt>
                <c:pt idx="447">
                  <c:v>29.355</c:v>
                </c:pt>
                <c:pt idx="448">
                  <c:v>30.875</c:v>
                </c:pt>
                <c:pt idx="449">
                  <c:v>31.254999999999999</c:v>
                </c:pt>
                <c:pt idx="450">
                  <c:v>27.645</c:v>
                </c:pt>
                <c:pt idx="451">
                  <c:v>33.914999999999999</c:v>
                </c:pt>
                <c:pt idx="452">
                  <c:v>25.745000000000001</c:v>
                </c:pt>
                <c:pt idx="453">
                  <c:v>26.315000000000001</c:v>
                </c:pt>
                <c:pt idx="454">
                  <c:v>25.934999999999999</c:v>
                </c:pt>
                <c:pt idx="455">
                  <c:v>30.78</c:v>
                </c:pt>
                <c:pt idx="456">
                  <c:v>32.4</c:v>
                </c:pt>
                <c:pt idx="457">
                  <c:v>37.049999999999997</c:v>
                </c:pt>
                <c:pt idx="458">
                  <c:v>26.885000000000002</c:v>
                </c:pt>
                <c:pt idx="459">
                  <c:v>27.5</c:v>
                </c:pt>
                <c:pt idx="460">
                  <c:v>28.4</c:v>
                </c:pt>
                <c:pt idx="461">
                  <c:v>25.46</c:v>
                </c:pt>
                <c:pt idx="462">
                  <c:v>39.6</c:v>
                </c:pt>
                <c:pt idx="463">
                  <c:v>34.799999999999997</c:v>
                </c:pt>
                <c:pt idx="464">
                  <c:v>29.2</c:v>
                </c:pt>
                <c:pt idx="465">
                  <c:v>32.200000000000003</c:v>
                </c:pt>
                <c:pt idx="466">
                  <c:v>28.88</c:v>
                </c:pt>
                <c:pt idx="467">
                  <c:v>41.23</c:v>
                </c:pt>
                <c:pt idx="468">
                  <c:v>33.700000000000003</c:v>
                </c:pt>
                <c:pt idx="469">
                  <c:v>27.5</c:v>
                </c:pt>
                <c:pt idx="470">
                  <c:v>26.8</c:v>
                </c:pt>
                <c:pt idx="471">
                  <c:v>30.2</c:v>
                </c:pt>
                <c:pt idx="472">
                  <c:v>25.84</c:v>
                </c:pt>
                <c:pt idx="473">
                  <c:v>27.454999999999998</c:v>
                </c:pt>
                <c:pt idx="474">
                  <c:v>27.645</c:v>
                </c:pt>
                <c:pt idx="475">
                  <c:v>32.395000000000003</c:v>
                </c:pt>
                <c:pt idx="476">
                  <c:v>29.64</c:v>
                </c:pt>
                <c:pt idx="477">
                  <c:v>37.335000000000001</c:v>
                </c:pt>
                <c:pt idx="478">
                  <c:v>34.104999999999997</c:v>
                </c:pt>
                <c:pt idx="479">
                  <c:v>33.344999999999999</c:v>
                </c:pt>
                <c:pt idx="480">
                  <c:v>30.5</c:v>
                </c:pt>
                <c:pt idx="481">
                  <c:v>26.4</c:v>
                </c:pt>
                <c:pt idx="482">
                  <c:v>33.155000000000001</c:v>
                </c:pt>
                <c:pt idx="483">
                  <c:v>27.265000000000001</c:v>
                </c:pt>
                <c:pt idx="484">
                  <c:v>28.7</c:v>
                </c:pt>
                <c:pt idx="485">
                  <c:v>32.11</c:v>
                </c:pt>
                <c:pt idx="486">
                  <c:v>25.8</c:v>
                </c:pt>
                <c:pt idx="487">
                  <c:v>28.024999999999999</c:v>
                </c:pt>
                <c:pt idx="488">
                  <c:v>36.86</c:v>
                </c:pt>
                <c:pt idx="489">
                  <c:v>30.2</c:v>
                </c:pt>
                <c:pt idx="490">
                  <c:v>25.46</c:v>
                </c:pt>
                <c:pt idx="491">
                  <c:v>33.25</c:v>
                </c:pt>
                <c:pt idx="492">
                  <c:v>31.4</c:v>
                </c:pt>
                <c:pt idx="493">
                  <c:v>39.700000000000003</c:v>
                </c:pt>
                <c:pt idx="494">
                  <c:v>28.7</c:v>
                </c:pt>
                <c:pt idx="495">
                  <c:v>34.799999999999997</c:v>
                </c:pt>
                <c:pt idx="496">
                  <c:v>27.265000000000001</c:v>
                </c:pt>
                <c:pt idx="497">
                  <c:v>36</c:v>
                </c:pt>
                <c:pt idx="498">
                  <c:v>32.299999999999997</c:v>
                </c:pt>
                <c:pt idx="499">
                  <c:v>29</c:v>
                </c:pt>
                <c:pt idx="500">
                  <c:v>25.84</c:v>
                </c:pt>
                <c:pt idx="501">
                  <c:v>33.700000000000003</c:v>
                </c:pt>
                <c:pt idx="502">
                  <c:v>34.200000000000003</c:v>
                </c:pt>
                <c:pt idx="503">
                  <c:v>43.7</c:v>
                </c:pt>
                <c:pt idx="504">
                  <c:v>30.1</c:v>
                </c:pt>
                <c:pt idx="505">
                  <c:v>27.1</c:v>
                </c:pt>
                <c:pt idx="506">
                  <c:v>27.5</c:v>
                </c:pt>
                <c:pt idx="507">
                  <c:v>31</c:v>
                </c:pt>
                <c:pt idx="508">
                  <c:v>35.799999999999997</c:v>
                </c:pt>
                <c:pt idx="509">
                  <c:v>27.1</c:v>
                </c:pt>
                <c:pt idx="510">
                  <c:v>25.46</c:v>
                </c:pt>
                <c:pt idx="511">
                  <c:v>30.59</c:v>
                </c:pt>
                <c:pt idx="512">
                  <c:v>25.8</c:v>
                </c:pt>
                <c:pt idx="513">
                  <c:v>27.74</c:v>
                </c:pt>
                <c:pt idx="514">
                  <c:v>35.244999999999997</c:v>
                </c:pt>
                <c:pt idx="515">
                  <c:v>29.83</c:v>
                </c:pt>
                <c:pt idx="516">
                  <c:v>25.3</c:v>
                </c:pt>
                <c:pt idx="517">
                  <c:v>31.5</c:v>
                </c:pt>
                <c:pt idx="518">
                  <c:v>30</c:v>
                </c:pt>
                <c:pt idx="519">
                  <c:v>32.395000000000003</c:v>
                </c:pt>
                <c:pt idx="520">
                  <c:v>32.799999999999997</c:v>
                </c:pt>
                <c:pt idx="521">
                  <c:v>41.325000000000003</c:v>
                </c:pt>
                <c:pt idx="522">
                  <c:v>27.36</c:v>
                </c:pt>
                <c:pt idx="523">
                  <c:v>32.395000000000003</c:v>
                </c:pt>
                <c:pt idx="524">
                  <c:v>32.299999999999997</c:v>
                </c:pt>
                <c:pt idx="525">
                  <c:v>37.1</c:v>
                </c:pt>
                <c:pt idx="526">
                  <c:v>37.1</c:v>
                </c:pt>
                <c:pt idx="527">
                  <c:v>29.9</c:v>
                </c:pt>
                <c:pt idx="528">
                  <c:v>25.9</c:v>
                </c:pt>
                <c:pt idx="529">
                  <c:v>42.9</c:v>
                </c:pt>
                <c:pt idx="530">
                  <c:v>33.770000000000003</c:v>
                </c:pt>
                <c:pt idx="531">
                  <c:v>33.44</c:v>
                </c:pt>
                <c:pt idx="532">
                  <c:v>32.01</c:v>
                </c:pt>
                <c:pt idx="533">
                  <c:v>29.59</c:v>
                </c:pt>
                <c:pt idx="534">
                  <c:v>37.619999999999997</c:v>
                </c:pt>
                <c:pt idx="535">
                  <c:v>37.729999999999997</c:v>
                </c:pt>
                <c:pt idx="536">
                  <c:v>32.229999999999997</c:v>
                </c:pt>
                <c:pt idx="537">
                  <c:v>26.73</c:v>
                </c:pt>
                <c:pt idx="538">
                  <c:v>29.92</c:v>
                </c:pt>
                <c:pt idx="539">
                  <c:v>38.06</c:v>
                </c:pt>
                <c:pt idx="540">
                  <c:v>29.37</c:v>
                </c:pt>
                <c:pt idx="541">
                  <c:v>27.72</c:v>
                </c:pt>
                <c:pt idx="542">
                  <c:v>29.92</c:v>
                </c:pt>
                <c:pt idx="543">
                  <c:v>31.46</c:v>
                </c:pt>
                <c:pt idx="544">
                  <c:v>47.52</c:v>
                </c:pt>
                <c:pt idx="545">
                  <c:v>30.03</c:v>
                </c:pt>
                <c:pt idx="546">
                  <c:v>35.64</c:v>
                </c:pt>
                <c:pt idx="547">
                  <c:v>39.159999999999997</c:v>
                </c:pt>
                <c:pt idx="548">
                  <c:v>35.31</c:v>
                </c:pt>
                <c:pt idx="549">
                  <c:v>28.05</c:v>
                </c:pt>
                <c:pt idx="550">
                  <c:v>44.77</c:v>
                </c:pt>
                <c:pt idx="551">
                  <c:v>28.27</c:v>
                </c:pt>
                <c:pt idx="552">
                  <c:v>30.69</c:v>
                </c:pt>
                <c:pt idx="553">
                  <c:v>39.6</c:v>
                </c:pt>
                <c:pt idx="554">
                  <c:v>29.81</c:v>
                </c:pt>
                <c:pt idx="555">
                  <c:v>35.200000000000003</c:v>
                </c:pt>
                <c:pt idx="556">
                  <c:v>35.97</c:v>
                </c:pt>
                <c:pt idx="557">
                  <c:v>29.26</c:v>
                </c:pt>
                <c:pt idx="558">
                  <c:v>26.18</c:v>
                </c:pt>
                <c:pt idx="559">
                  <c:v>50.38</c:v>
                </c:pt>
                <c:pt idx="560">
                  <c:v>32.229999999999997</c:v>
                </c:pt>
                <c:pt idx="561">
                  <c:v>29.48</c:v>
                </c:pt>
                <c:pt idx="562">
                  <c:v>32.340000000000003</c:v>
                </c:pt>
                <c:pt idx="563">
                  <c:v>34.21</c:v>
                </c:pt>
                <c:pt idx="564">
                  <c:v>46.53</c:v>
                </c:pt>
                <c:pt idx="565">
                  <c:v>46.09</c:v>
                </c:pt>
                <c:pt idx="566">
                  <c:v>39.49</c:v>
                </c:pt>
                <c:pt idx="567">
                  <c:v>35.200000000000003</c:v>
                </c:pt>
                <c:pt idx="568">
                  <c:v>29.15</c:v>
                </c:pt>
                <c:pt idx="569">
                  <c:v>28.27</c:v>
                </c:pt>
                <c:pt idx="570">
                  <c:v>45.32</c:v>
                </c:pt>
                <c:pt idx="571">
                  <c:v>27.94</c:v>
                </c:pt>
                <c:pt idx="572">
                  <c:v>31.9</c:v>
                </c:pt>
                <c:pt idx="573">
                  <c:v>29.59</c:v>
                </c:pt>
                <c:pt idx="574">
                  <c:v>37.07</c:v>
                </c:pt>
                <c:pt idx="575">
                  <c:v>38.83</c:v>
                </c:pt>
                <c:pt idx="576">
                  <c:v>28.05</c:v>
                </c:pt>
                <c:pt idx="577">
                  <c:v>27.61</c:v>
                </c:pt>
                <c:pt idx="578">
                  <c:v>34.32</c:v>
                </c:pt>
                <c:pt idx="579">
                  <c:v>30.03</c:v>
                </c:pt>
                <c:pt idx="580">
                  <c:v>39.1</c:v>
                </c:pt>
                <c:pt idx="581">
                  <c:v>29.7</c:v>
                </c:pt>
                <c:pt idx="582">
                  <c:v>37.1</c:v>
                </c:pt>
                <c:pt idx="583">
                  <c:v>34.700000000000003</c:v>
                </c:pt>
                <c:pt idx="584">
                  <c:v>35.9</c:v>
                </c:pt>
                <c:pt idx="585">
                  <c:v>29.8</c:v>
                </c:pt>
                <c:pt idx="586">
                  <c:v>28.9</c:v>
                </c:pt>
                <c:pt idx="587">
                  <c:v>30.9</c:v>
                </c:pt>
                <c:pt idx="588">
                  <c:v>37.1</c:v>
                </c:pt>
                <c:pt idx="589">
                  <c:v>27.5</c:v>
                </c:pt>
                <c:pt idx="590">
                  <c:v>25.6</c:v>
                </c:pt>
                <c:pt idx="591">
                  <c:v>30.2</c:v>
                </c:pt>
                <c:pt idx="592">
                  <c:v>28.7</c:v>
                </c:pt>
                <c:pt idx="593">
                  <c:v>30.2</c:v>
                </c:pt>
                <c:pt idx="594">
                  <c:v>46.7</c:v>
                </c:pt>
                <c:pt idx="595">
                  <c:v>32.6</c:v>
                </c:pt>
                <c:pt idx="596">
                  <c:v>34.799999999999997</c:v>
                </c:pt>
                <c:pt idx="597">
                  <c:v>32.9</c:v>
                </c:pt>
                <c:pt idx="598">
                  <c:v>27</c:v>
                </c:pt>
                <c:pt idx="599">
                  <c:v>26.7</c:v>
                </c:pt>
                <c:pt idx="600">
                  <c:v>29.5</c:v>
                </c:pt>
                <c:pt idx="601">
                  <c:v>35.799999999999997</c:v>
                </c:pt>
                <c:pt idx="602">
                  <c:v>31.6</c:v>
                </c:pt>
                <c:pt idx="603">
                  <c:v>34.200000000000003</c:v>
                </c:pt>
                <c:pt idx="604">
                  <c:v>45.9</c:v>
                </c:pt>
                <c:pt idx="605">
                  <c:v>32.299999999999997</c:v>
                </c:pt>
                <c:pt idx="606">
                  <c:v>35.200000000000003</c:v>
                </c:pt>
                <c:pt idx="607">
                  <c:v>25.8</c:v>
                </c:pt>
                <c:pt idx="608">
                  <c:v>34.799999999999997</c:v>
                </c:pt>
                <c:pt idx="609">
                  <c:v>33.299999999999997</c:v>
                </c:pt>
                <c:pt idx="610">
                  <c:v>29.83</c:v>
                </c:pt>
                <c:pt idx="611">
                  <c:v>32.774999999999999</c:v>
                </c:pt>
                <c:pt idx="612">
                  <c:v>36.630000000000003</c:v>
                </c:pt>
                <c:pt idx="613">
                  <c:v>30.8</c:v>
                </c:pt>
                <c:pt idx="614">
                  <c:v>38.664999999999999</c:v>
                </c:pt>
                <c:pt idx="615">
                  <c:v>33.630000000000003</c:v>
                </c:pt>
                <c:pt idx="616">
                  <c:v>31.824999999999999</c:v>
                </c:pt>
                <c:pt idx="617">
                  <c:v>37.335000000000001</c:v>
                </c:pt>
                <c:pt idx="618">
                  <c:v>34.770000000000003</c:v>
                </c:pt>
                <c:pt idx="619">
                  <c:v>30.875</c:v>
                </c:pt>
                <c:pt idx="620">
                  <c:v>29.734999999999999</c:v>
                </c:pt>
                <c:pt idx="621">
                  <c:v>27.835000000000001</c:v>
                </c:pt>
                <c:pt idx="622">
                  <c:v>32.11</c:v>
                </c:pt>
                <c:pt idx="623">
                  <c:v>28.6</c:v>
                </c:pt>
                <c:pt idx="624">
                  <c:v>28.5</c:v>
                </c:pt>
                <c:pt idx="625">
                  <c:v>25.46</c:v>
                </c:pt>
                <c:pt idx="626">
                  <c:v>38.39</c:v>
                </c:pt>
                <c:pt idx="627">
                  <c:v>37.049999999999997</c:v>
                </c:pt>
                <c:pt idx="628">
                  <c:v>26.6</c:v>
                </c:pt>
                <c:pt idx="629">
                  <c:v>31.79</c:v>
                </c:pt>
                <c:pt idx="630">
                  <c:v>48.07</c:v>
                </c:pt>
                <c:pt idx="631">
                  <c:v>37.51</c:v>
                </c:pt>
                <c:pt idx="632">
                  <c:v>33</c:v>
                </c:pt>
                <c:pt idx="633">
                  <c:v>33.344999999999999</c:v>
                </c:pt>
                <c:pt idx="634">
                  <c:v>33.06</c:v>
                </c:pt>
                <c:pt idx="635">
                  <c:v>35.72</c:v>
                </c:pt>
                <c:pt idx="636">
                  <c:v>35.75</c:v>
                </c:pt>
                <c:pt idx="637">
                  <c:v>32.299999999999997</c:v>
                </c:pt>
                <c:pt idx="638">
                  <c:v>32.015000000000001</c:v>
                </c:pt>
                <c:pt idx="639">
                  <c:v>43.34</c:v>
                </c:pt>
                <c:pt idx="640">
                  <c:v>25.364999999999998</c:v>
                </c:pt>
                <c:pt idx="641">
                  <c:v>38.380000000000003</c:v>
                </c:pt>
                <c:pt idx="642">
                  <c:v>46.53</c:v>
                </c:pt>
                <c:pt idx="643">
                  <c:v>30.14</c:v>
                </c:pt>
                <c:pt idx="644">
                  <c:v>38.094999999999999</c:v>
                </c:pt>
                <c:pt idx="645">
                  <c:v>33.82</c:v>
                </c:pt>
                <c:pt idx="646">
                  <c:v>30.495000000000001</c:v>
                </c:pt>
                <c:pt idx="647">
                  <c:v>30.59</c:v>
                </c:pt>
                <c:pt idx="648">
                  <c:v>29.7</c:v>
                </c:pt>
                <c:pt idx="649">
                  <c:v>31.79</c:v>
                </c:pt>
                <c:pt idx="650">
                  <c:v>31.73</c:v>
                </c:pt>
                <c:pt idx="651">
                  <c:v>32.119999999999997</c:v>
                </c:pt>
                <c:pt idx="652">
                  <c:v>30.59</c:v>
                </c:pt>
                <c:pt idx="653">
                  <c:v>34.295000000000002</c:v>
                </c:pt>
                <c:pt idx="654">
                  <c:v>45.43</c:v>
                </c:pt>
                <c:pt idx="655">
                  <c:v>31.13</c:v>
                </c:pt>
                <c:pt idx="656">
                  <c:v>37.524999999999999</c:v>
                </c:pt>
                <c:pt idx="657">
                  <c:v>26.98</c:v>
                </c:pt>
                <c:pt idx="658">
                  <c:v>35.31</c:v>
                </c:pt>
                <c:pt idx="659">
                  <c:v>42.68</c:v>
                </c:pt>
                <c:pt idx="660">
                  <c:v>36.299999999999997</c:v>
                </c:pt>
                <c:pt idx="661">
                  <c:v>33.155000000000001</c:v>
                </c:pt>
                <c:pt idx="662">
                  <c:v>26.41</c:v>
                </c:pt>
                <c:pt idx="663">
                  <c:v>26.125</c:v>
                </c:pt>
                <c:pt idx="664">
                  <c:v>32.299999999999997</c:v>
                </c:pt>
                <c:pt idx="665">
                  <c:v>30.684999999999999</c:v>
                </c:pt>
                <c:pt idx="666">
                  <c:v>36.67</c:v>
                </c:pt>
                <c:pt idx="667">
                  <c:v>27.645</c:v>
                </c:pt>
                <c:pt idx="668">
                  <c:v>34.58</c:v>
                </c:pt>
                <c:pt idx="669">
                  <c:v>25.175000000000001</c:v>
                </c:pt>
                <c:pt idx="670">
                  <c:v>34.200000000000003</c:v>
                </c:pt>
                <c:pt idx="671">
                  <c:v>31.92</c:v>
                </c:pt>
                <c:pt idx="672">
                  <c:v>44.22</c:v>
                </c:pt>
                <c:pt idx="673">
                  <c:v>34.43</c:v>
                </c:pt>
                <c:pt idx="674">
                  <c:v>29.81</c:v>
                </c:pt>
                <c:pt idx="675">
                  <c:v>32.299999999999997</c:v>
                </c:pt>
                <c:pt idx="676">
                  <c:v>33.534999999999997</c:v>
                </c:pt>
                <c:pt idx="677">
                  <c:v>29.355</c:v>
                </c:pt>
                <c:pt idx="678">
                  <c:v>32.11</c:v>
                </c:pt>
                <c:pt idx="679">
                  <c:v>37.18</c:v>
                </c:pt>
                <c:pt idx="680">
                  <c:v>29.734999999999999</c:v>
                </c:pt>
                <c:pt idx="681">
                  <c:v>26.18</c:v>
                </c:pt>
                <c:pt idx="682">
                  <c:v>36.765000000000001</c:v>
                </c:pt>
                <c:pt idx="683">
                  <c:v>27.835000000000001</c:v>
                </c:pt>
                <c:pt idx="684">
                  <c:v>31.73</c:v>
                </c:pt>
                <c:pt idx="685">
                  <c:v>32.68</c:v>
                </c:pt>
                <c:pt idx="686">
                  <c:v>37.29</c:v>
                </c:pt>
                <c:pt idx="687">
                  <c:v>28.88</c:v>
                </c:pt>
                <c:pt idx="688">
                  <c:v>30.495000000000001</c:v>
                </c:pt>
                <c:pt idx="689">
                  <c:v>26.22</c:v>
                </c:pt>
                <c:pt idx="690">
                  <c:v>35.86</c:v>
                </c:pt>
                <c:pt idx="691">
                  <c:v>32.340000000000003</c:v>
                </c:pt>
                <c:pt idx="692">
                  <c:v>29.26</c:v>
                </c:pt>
                <c:pt idx="693">
                  <c:v>32.774999999999999</c:v>
                </c:pt>
                <c:pt idx="694">
                  <c:v>40.375</c:v>
                </c:pt>
                <c:pt idx="695">
                  <c:v>34.1</c:v>
                </c:pt>
                <c:pt idx="696">
                  <c:v>37.29</c:v>
                </c:pt>
                <c:pt idx="697">
                  <c:v>37.18</c:v>
                </c:pt>
                <c:pt idx="698">
                  <c:v>27.83</c:v>
                </c:pt>
                <c:pt idx="699">
                  <c:v>33.344999999999999</c:v>
                </c:pt>
                <c:pt idx="700">
                  <c:v>26.79</c:v>
                </c:pt>
                <c:pt idx="701">
                  <c:v>26.315000000000001</c:v>
                </c:pt>
                <c:pt idx="702">
                  <c:v>36.299999999999997</c:v>
                </c:pt>
                <c:pt idx="703">
                  <c:v>31.68</c:v>
                </c:pt>
                <c:pt idx="704">
                  <c:v>31.3</c:v>
                </c:pt>
                <c:pt idx="705">
                  <c:v>25.3</c:v>
                </c:pt>
                <c:pt idx="706">
                  <c:v>36.67</c:v>
                </c:pt>
                <c:pt idx="707">
                  <c:v>32.200000000000003</c:v>
                </c:pt>
                <c:pt idx="708">
                  <c:v>34.21</c:v>
                </c:pt>
                <c:pt idx="709">
                  <c:v>34.200000000000003</c:v>
                </c:pt>
                <c:pt idx="710">
                  <c:v>45.54</c:v>
                </c:pt>
                <c:pt idx="711">
                  <c:v>36.479999999999997</c:v>
                </c:pt>
                <c:pt idx="712">
                  <c:v>32.9</c:v>
                </c:pt>
                <c:pt idx="713">
                  <c:v>25.84</c:v>
                </c:pt>
                <c:pt idx="714">
                  <c:v>37.799999999999997</c:v>
                </c:pt>
                <c:pt idx="715">
                  <c:v>25.6</c:v>
                </c:pt>
                <c:pt idx="716">
                  <c:v>25.3</c:v>
                </c:pt>
                <c:pt idx="717">
                  <c:v>38.06</c:v>
                </c:pt>
                <c:pt idx="718">
                  <c:v>32.774999999999999</c:v>
                </c:pt>
                <c:pt idx="719">
                  <c:v>35.299999999999997</c:v>
                </c:pt>
                <c:pt idx="720">
                  <c:v>35.5</c:v>
                </c:pt>
                <c:pt idx="721">
                  <c:v>31.79</c:v>
                </c:pt>
                <c:pt idx="722">
                  <c:v>38.94</c:v>
                </c:pt>
                <c:pt idx="723">
                  <c:v>42.9</c:v>
                </c:pt>
                <c:pt idx="724">
                  <c:v>30.2</c:v>
                </c:pt>
                <c:pt idx="725">
                  <c:v>33.33</c:v>
                </c:pt>
                <c:pt idx="726">
                  <c:v>26.7</c:v>
                </c:pt>
                <c:pt idx="727">
                  <c:v>33.4</c:v>
                </c:pt>
                <c:pt idx="728">
                  <c:v>36.96</c:v>
                </c:pt>
                <c:pt idx="729">
                  <c:v>27.645</c:v>
                </c:pt>
                <c:pt idx="730">
                  <c:v>39.4</c:v>
                </c:pt>
                <c:pt idx="731">
                  <c:v>34.700000000000003</c:v>
                </c:pt>
                <c:pt idx="732">
                  <c:v>29.83</c:v>
                </c:pt>
                <c:pt idx="733">
                  <c:v>28.69</c:v>
                </c:pt>
                <c:pt idx="734">
                  <c:v>30.495000000000001</c:v>
                </c:pt>
                <c:pt idx="735">
                  <c:v>41.895000000000003</c:v>
                </c:pt>
                <c:pt idx="736">
                  <c:v>42.35</c:v>
                </c:pt>
                <c:pt idx="737">
                  <c:v>34.39</c:v>
                </c:pt>
                <c:pt idx="738">
                  <c:v>35.97</c:v>
                </c:pt>
                <c:pt idx="739">
                  <c:v>25.1</c:v>
                </c:pt>
                <c:pt idx="740">
                  <c:v>34.104999999999997</c:v>
                </c:pt>
                <c:pt idx="741">
                  <c:v>28.31</c:v>
                </c:pt>
                <c:pt idx="742">
                  <c:v>31.35</c:v>
                </c:pt>
                <c:pt idx="743">
                  <c:v>39.049999999999997</c:v>
                </c:pt>
                <c:pt idx="744">
                  <c:v>30.78</c:v>
                </c:pt>
                <c:pt idx="745">
                  <c:v>37.049999999999997</c:v>
                </c:pt>
                <c:pt idx="746">
                  <c:v>29.7</c:v>
                </c:pt>
                <c:pt idx="747">
                  <c:v>25.9</c:v>
                </c:pt>
                <c:pt idx="748">
                  <c:v>28.215</c:v>
                </c:pt>
                <c:pt idx="749">
                  <c:v>31.02</c:v>
                </c:pt>
                <c:pt idx="750">
                  <c:v>29.8</c:v>
                </c:pt>
                <c:pt idx="751">
                  <c:v>38.39</c:v>
                </c:pt>
                <c:pt idx="752">
                  <c:v>25.85</c:v>
                </c:pt>
                <c:pt idx="753">
                  <c:v>36.86</c:v>
                </c:pt>
                <c:pt idx="754">
                  <c:v>32.56</c:v>
                </c:pt>
                <c:pt idx="755">
                  <c:v>35.625</c:v>
                </c:pt>
                <c:pt idx="756">
                  <c:v>27.28</c:v>
                </c:pt>
                <c:pt idx="757">
                  <c:v>30.875</c:v>
                </c:pt>
                <c:pt idx="758">
                  <c:v>33</c:v>
                </c:pt>
                <c:pt idx="759">
                  <c:v>27.72</c:v>
                </c:pt>
                <c:pt idx="760">
                  <c:v>31.9</c:v>
                </c:pt>
                <c:pt idx="761">
                  <c:v>38.83</c:v>
                </c:pt>
                <c:pt idx="762">
                  <c:v>27.83</c:v>
                </c:pt>
                <c:pt idx="763">
                  <c:v>27.83</c:v>
                </c:pt>
                <c:pt idx="764">
                  <c:v>43.89</c:v>
                </c:pt>
                <c:pt idx="765">
                  <c:v>33</c:v>
                </c:pt>
                <c:pt idx="766">
                  <c:v>36.630000000000003</c:v>
                </c:pt>
                <c:pt idx="767">
                  <c:v>39.049999999999997</c:v>
                </c:pt>
                <c:pt idx="768">
                  <c:v>46.53</c:v>
                </c:pt>
                <c:pt idx="769">
                  <c:v>40.81</c:v>
                </c:pt>
                <c:pt idx="770">
                  <c:v>33.33</c:v>
                </c:pt>
                <c:pt idx="771">
                  <c:v>34.32</c:v>
                </c:pt>
                <c:pt idx="772">
                  <c:v>28.16</c:v>
                </c:pt>
                <c:pt idx="773">
                  <c:v>27.74</c:v>
                </c:pt>
                <c:pt idx="774">
                  <c:v>32.965000000000003</c:v>
                </c:pt>
                <c:pt idx="775">
                  <c:v>28.69</c:v>
                </c:pt>
                <c:pt idx="776">
                  <c:v>27.36</c:v>
                </c:pt>
                <c:pt idx="777">
                  <c:v>28.1</c:v>
                </c:pt>
                <c:pt idx="778">
                  <c:v>30.8</c:v>
                </c:pt>
                <c:pt idx="779">
                  <c:v>32.204999999999998</c:v>
                </c:pt>
                <c:pt idx="780">
                  <c:v>33.914999999999999</c:v>
                </c:pt>
                <c:pt idx="781">
                  <c:v>37.145000000000003</c:v>
                </c:pt>
                <c:pt idx="782">
                  <c:v>33.155000000000001</c:v>
                </c:pt>
                <c:pt idx="783">
                  <c:v>30.9</c:v>
                </c:pt>
                <c:pt idx="784">
                  <c:v>30.8</c:v>
                </c:pt>
                <c:pt idx="785">
                  <c:v>25.364999999999998</c:v>
                </c:pt>
                <c:pt idx="786">
                  <c:v>26.8</c:v>
                </c:pt>
                <c:pt idx="787">
                  <c:v>27.55</c:v>
                </c:pt>
                <c:pt idx="788">
                  <c:v>32.299999999999997</c:v>
                </c:pt>
                <c:pt idx="789">
                  <c:v>30.4</c:v>
                </c:pt>
                <c:pt idx="790">
                  <c:v>30.114999999999998</c:v>
                </c:pt>
                <c:pt idx="791">
                  <c:v>30.21</c:v>
                </c:pt>
                <c:pt idx="792">
                  <c:v>34.4</c:v>
                </c:pt>
                <c:pt idx="793">
                  <c:v>32.299999999999997</c:v>
                </c:pt>
                <c:pt idx="794">
                  <c:v>30.4</c:v>
                </c:pt>
                <c:pt idx="795">
                  <c:v>28.9</c:v>
                </c:pt>
                <c:pt idx="796">
                  <c:v>41.325000000000003</c:v>
                </c:pt>
                <c:pt idx="797">
                  <c:v>30.875</c:v>
                </c:pt>
                <c:pt idx="798">
                  <c:v>38</c:v>
                </c:pt>
                <c:pt idx="799">
                  <c:v>28.88</c:v>
                </c:pt>
                <c:pt idx="800">
                  <c:v>34.96</c:v>
                </c:pt>
                <c:pt idx="801">
                  <c:v>30.78</c:v>
                </c:pt>
                <c:pt idx="802">
                  <c:v>28.69</c:v>
                </c:pt>
                <c:pt idx="803">
                  <c:v>30.1</c:v>
                </c:pt>
                <c:pt idx="804">
                  <c:v>42.94</c:v>
                </c:pt>
                <c:pt idx="805">
                  <c:v>37.1</c:v>
                </c:pt>
                <c:pt idx="806">
                  <c:v>34.799999999999997</c:v>
                </c:pt>
                <c:pt idx="807">
                  <c:v>27.265000000000001</c:v>
                </c:pt>
                <c:pt idx="808">
                  <c:v>32.585000000000001</c:v>
                </c:pt>
                <c:pt idx="809">
                  <c:v>26.695</c:v>
                </c:pt>
                <c:pt idx="810">
                  <c:v>39.994999999999997</c:v>
                </c:pt>
                <c:pt idx="811">
                  <c:v>36.29</c:v>
                </c:pt>
                <c:pt idx="812">
                  <c:v>28.594999999999999</c:v>
                </c:pt>
                <c:pt idx="813">
                  <c:v>32.700000000000003</c:v>
                </c:pt>
                <c:pt idx="814">
                  <c:v>28.6</c:v>
                </c:pt>
                <c:pt idx="815">
                  <c:v>26.315000000000001</c:v>
                </c:pt>
                <c:pt idx="816">
                  <c:v>28.12</c:v>
                </c:pt>
                <c:pt idx="817">
                  <c:v>32.6</c:v>
                </c:pt>
                <c:pt idx="818">
                  <c:v>32.774999999999999</c:v>
                </c:pt>
                <c:pt idx="819">
                  <c:v>27.93</c:v>
                </c:pt>
                <c:pt idx="820">
                  <c:v>25.7</c:v>
                </c:pt>
                <c:pt idx="821">
                  <c:v>37.715000000000003</c:v>
                </c:pt>
                <c:pt idx="822">
                  <c:v>27.5</c:v>
                </c:pt>
                <c:pt idx="823">
                  <c:v>25.745000000000001</c:v>
                </c:pt>
                <c:pt idx="824">
                  <c:v>31.065000000000001</c:v>
                </c:pt>
                <c:pt idx="825">
                  <c:v>44.7</c:v>
                </c:pt>
                <c:pt idx="826">
                  <c:v>28.5</c:v>
                </c:pt>
                <c:pt idx="827">
                  <c:v>28.215</c:v>
                </c:pt>
                <c:pt idx="828">
                  <c:v>30.875</c:v>
                </c:pt>
                <c:pt idx="829">
                  <c:v>29.64</c:v>
                </c:pt>
                <c:pt idx="830">
                  <c:v>41.47</c:v>
                </c:pt>
                <c:pt idx="831">
                  <c:v>25.7</c:v>
                </c:pt>
                <c:pt idx="832">
                  <c:v>31.9</c:v>
                </c:pt>
                <c:pt idx="833">
                  <c:v>34.1</c:v>
                </c:pt>
                <c:pt idx="834">
                  <c:v>33.659999999999997</c:v>
                </c:pt>
                <c:pt idx="835">
                  <c:v>28.785</c:v>
                </c:pt>
                <c:pt idx="836">
                  <c:v>33.630000000000003</c:v>
                </c:pt>
                <c:pt idx="837">
                  <c:v>33.44</c:v>
                </c:pt>
                <c:pt idx="838">
                  <c:v>26.695</c:v>
                </c:pt>
                <c:pt idx="839">
                  <c:v>29.04</c:v>
                </c:pt>
                <c:pt idx="840">
                  <c:v>25.8</c:v>
                </c:pt>
                <c:pt idx="841">
                  <c:v>34.32</c:v>
                </c:pt>
                <c:pt idx="842">
                  <c:v>30.114999999999998</c:v>
                </c:pt>
                <c:pt idx="843">
                  <c:v>33.33</c:v>
                </c:pt>
                <c:pt idx="844">
                  <c:v>33.700000000000003</c:v>
                </c:pt>
                <c:pt idx="845">
                  <c:v>31.35</c:v>
                </c:pt>
                <c:pt idx="846">
                  <c:v>29.64</c:v>
                </c:pt>
                <c:pt idx="847">
                  <c:v>27.93</c:v>
                </c:pt>
                <c:pt idx="848">
                  <c:v>29.4</c:v>
                </c:pt>
                <c:pt idx="849">
                  <c:v>25.52</c:v>
                </c:pt>
                <c:pt idx="850">
                  <c:v>28.12</c:v>
                </c:pt>
                <c:pt idx="851">
                  <c:v>39.71</c:v>
                </c:pt>
                <c:pt idx="852">
                  <c:v>24.6</c:v>
                </c:pt>
                <c:pt idx="853">
                  <c:v>21.78</c:v>
                </c:pt>
                <c:pt idx="854">
                  <c:v>22.88</c:v>
                </c:pt>
                <c:pt idx="855">
                  <c:v>24.7</c:v>
                </c:pt>
                <c:pt idx="856">
                  <c:v>23.98</c:v>
                </c:pt>
                <c:pt idx="857">
                  <c:v>22.895</c:v>
                </c:pt>
                <c:pt idx="858">
                  <c:v>24.795000000000002</c:v>
                </c:pt>
                <c:pt idx="859">
                  <c:v>23.37</c:v>
                </c:pt>
                <c:pt idx="860">
                  <c:v>22.42</c:v>
                </c:pt>
                <c:pt idx="861">
                  <c:v>24.13</c:v>
                </c:pt>
                <c:pt idx="862">
                  <c:v>18.905000000000001</c:v>
                </c:pt>
                <c:pt idx="863">
                  <c:v>19.95</c:v>
                </c:pt>
                <c:pt idx="864">
                  <c:v>24.51</c:v>
                </c:pt>
                <c:pt idx="865">
                  <c:v>22.22</c:v>
                </c:pt>
                <c:pt idx="866">
                  <c:v>20.9</c:v>
                </c:pt>
                <c:pt idx="867">
                  <c:v>24.414999999999999</c:v>
                </c:pt>
                <c:pt idx="868">
                  <c:v>24.32</c:v>
                </c:pt>
                <c:pt idx="869">
                  <c:v>19.8</c:v>
                </c:pt>
                <c:pt idx="870">
                  <c:v>20.614999999999998</c:v>
                </c:pt>
                <c:pt idx="871">
                  <c:v>21.56</c:v>
                </c:pt>
                <c:pt idx="872">
                  <c:v>22.61</c:v>
                </c:pt>
                <c:pt idx="873">
                  <c:v>23.21</c:v>
                </c:pt>
                <c:pt idx="874">
                  <c:v>24.89</c:v>
                </c:pt>
                <c:pt idx="875">
                  <c:v>22.135000000000002</c:v>
                </c:pt>
                <c:pt idx="876">
                  <c:v>23.6</c:v>
                </c:pt>
                <c:pt idx="877">
                  <c:v>21.12</c:v>
                </c:pt>
                <c:pt idx="878">
                  <c:v>20.234999999999999</c:v>
                </c:pt>
                <c:pt idx="879">
                  <c:v>23.9</c:v>
                </c:pt>
                <c:pt idx="880">
                  <c:v>24.31</c:v>
                </c:pt>
                <c:pt idx="881">
                  <c:v>24.13</c:v>
                </c:pt>
                <c:pt idx="882">
                  <c:v>24.32</c:v>
                </c:pt>
                <c:pt idx="883">
                  <c:v>24.09</c:v>
                </c:pt>
                <c:pt idx="884">
                  <c:v>21.47</c:v>
                </c:pt>
                <c:pt idx="885">
                  <c:v>23.6</c:v>
                </c:pt>
                <c:pt idx="886">
                  <c:v>23.98</c:v>
                </c:pt>
                <c:pt idx="887">
                  <c:v>23.21</c:v>
                </c:pt>
                <c:pt idx="888">
                  <c:v>23.8</c:v>
                </c:pt>
                <c:pt idx="889">
                  <c:v>19.95</c:v>
                </c:pt>
                <c:pt idx="890">
                  <c:v>23.65</c:v>
                </c:pt>
                <c:pt idx="891">
                  <c:v>20.234999999999999</c:v>
                </c:pt>
                <c:pt idx="892">
                  <c:v>19.57</c:v>
                </c:pt>
                <c:pt idx="893">
                  <c:v>21.85</c:v>
                </c:pt>
                <c:pt idx="894">
                  <c:v>19</c:v>
                </c:pt>
                <c:pt idx="895">
                  <c:v>21.3</c:v>
                </c:pt>
                <c:pt idx="896">
                  <c:v>22.704999999999998</c:v>
                </c:pt>
                <c:pt idx="897">
                  <c:v>24.51</c:v>
                </c:pt>
                <c:pt idx="898">
                  <c:v>23.37</c:v>
                </c:pt>
                <c:pt idx="899">
                  <c:v>23.98</c:v>
                </c:pt>
                <c:pt idx="900">
                  <c:v>23.18</c:v>
                </c:pt>
                <c:pt idx="901">
                  <c:v>18.5</c:v>
                </c:pt>
                <c:pt idx="902">
                  <c:v>24.1</c:v>
                </c:pt>
                <c:pt idx="903">
                  <c:v>23.54</c:v>
                </c:pt>
                <c:pt idx="904">
                  <c:v>22.61</c:v>
                </c:pt>
                <c:pt idx="905">
                  <c:v>24.32</c:v>
                </c:pt>
                <c:pt idx="906">
                  <c:v>21.754999999999999</c:v>
                </c:pt>
                <c:pt idx="907">
                  <c:v>24.42</c:v>
                </c:pt>
                <c:pt idx="908">
                  <c:v>21.4</c:v>
                </c:pt>
                <c:pt idx="909">
                  <c:v>24.035</c:v>
                </c:pt>
                <c:pt idx="910">
                  <c:v>22.8</c:v>
                </c:pt>
                <c:pt idx="911">
                  <c:v>19.475000000000001</c:v>
                </c:pt>
                <c:pt idx="912">
                  <c:v>24.4</c:v>
                </c:pt>
                <c:pt idx="913">
                  <c:v>22.515000000000001</c:v>
                </c:pt>
                <c:pt idx="914">
                  <c:v>22.3</c:v>
                </c:pt>
                <c:pt idx="915">
                  <c:v>21.01</c:v>
                </c:pt>
                <c:pt idx="916">
                  <c:v>22.515000000000001</c:v>
                </c:pt>
                <c:pt idx="917">
                  <c:v>23.844999999999999</c:v>
                </c:pt>
                <c:pt idx="918">
                  <c:v>23.75</c:v>
                </c:pt>
                <c:pt idx="919">
                  <c:v>23.844999999999999</c:v>
                </c:pt>
                <c:pt idx="920">
                  <c:v>24.3</c:v>
                </c:pt>
                <c:pt idx="921">
                  <c:v>20.045000000000002</c:v>
                </c:pt>
                <c:pt idx="922">
                  <c:v>23.4</c:v>
                </c:pt>
                <c:pt idx="923">
                  <c:v>20.100000000000001</c:v>
                </c:pt>
                <c:pt idx="924">
                  <c:v>24.225000000000001</c:v>
                </c:pt>
                <c:pt idx="925">
                  <c:v>24.795000000000002</c:v>
                </c:pt>
                <c:pt idx="926">
                  <c:v>23.274999999999999</c:v>
                </c:pt>
                <c:pt idx="927">
                  <c:v>22.99</c:v>
                </c:pt>
                <c:pt idx="928">
                  <c:v>19.190000000000001</c:v>
                </c:pt>
                <c:pt idx="929">
                  <c:v>24.984999999999999</c:v>
                </c:pt>
                <c:pt idx="930">
                  <c:v>20.13</c:v>
                </c:pt>
                <c:pt idx="931">
                  <c:v>23.32</c:v>
                </c:pt>
                <c:pt idx="932">
                  <c:v>23.655000000000001</c:v>
                </c:pt>
                <c:pt idx="933">
                  <c:v>22.515000000000001</c:v>
                </c:pt>
                <c:pt idx="934">
                  <c:v>21.66</c:v>
                </c:pt>
                <c:pt idx="935">
                  <c:v>19.95</c:v>
                </c:pt>
                <c:pt idx="936">
                  <c:v>20.350000000000001</c:v>
                </c:pt>
                <c:pt idx="937">
                  <c:v>19.95</c:v>
                </c:pt>
                <c:pt idx="938">
                  <c:v>23.87</c:v>
                </c:pt>
                <c:pt idx="939">
                  <c:v>22.135000000000002</c:v>
                </c:pt>
                <c:pt idx="940">
                  <c:v>23.18</c:v>
                </c:pt>
                <c:pt idx="941">
                  <c:v>24.6</c:v>
                </c:pt>
                <c:pt idx="942">
                  <c:v>23.56</c:v>
                </c:pt>
                <c:pt idx="943">
                  <c:v>21.754999999999999</c:v>
                </c:pt>
                <c:pt idx="944">
                  <c:v>24.32</c:v>
                </c:pt>
                <c:pt idx="945">
                  <c:v>23.94</c:v>
                </c:pt>
                <c:pt idx="946">
                  <c:v>21.28</c:v>
                </c:pt>
                <c:pt idx="947">
                  <c:v>22</c:v>
                </c:pt>
                <c:pt idx="948">
                  <c:v>24.605</c:v>
                </c:pt>
                <c:pt idx="949">
                  <c:v>23.655000000000001</c:v>
                </c:pt>
                <c:pt idx="950">
                  <c:v>24.225000000000001</c:v>
                </c:pt>
                <c:pt idx="951">
                  <c:v>24.53</c:v>
                </c:pt>
                <c:pt idx="952">
                  <c:v>24.75</c:v>
                </c:pt>
                <c:pt idx="953">
                  <c:v>24.42</c:v>
                </c:pt>
                <c:pt idx="954">
                  <c:v>23.1</c:v>
                </c:pt>
                <c:pt idx="955">
                  <c:v>23.21</c:v>
                </c:pt>
                <c:pt idx="956">
                  <c:v>24.64</c:v>
                </c:pt>
                <c:pt idx="957">
                  <c:v>20.79</c:v>
                </c:pt>
                <c:pt idx="958">
                  <c:v>24.31</c:v>
                </c:pt>
                <c:pt idx="959">
                  <c:v>22.99</c:v>
                </c:pt>
                <c:pt idx="960">
                  <c:v>22.77</c:v>
                </c:pt>
                <c:pt idx="961">
                  <c:v>20.9</c:v>
                </c:pt>
                <c:pt idx="962">
                  <c:v>24.86</c:v>
                </c:pt>
                <c:pt idx="963">
                  <c:v>23.21</c:v>
                </c:pt>
                <c:pt idx="964">
                  <c:v>24.86</c:v>
                </c:pt>
                <c:pt idx="965">
                  <c:v>24.42</c:v>
                </c:pt>
                <c:pt idx="966">
                  <c:v>23.76</c:v>
                </c:pt>
                <c:pt idx="967">
                  <c:v>23.21</c:v>
                </c:pt>
                <c:pt idx="968">
                  <c:v>22.704999999999998</c:v>
                </c:pt>
                <c:pt idx="969">
                  <c:v>23.844999999999999</c:v>
                </c:pt>
                <c:pt idx="970">
                  <c:v>23.085000000000001</c:v>
                </c:pt>
                <c:pt idx="971">
                  <c:v>20.8</c:v>
                </c:pt>
                <c:pt idx="972">
                  <c:v>19.95</c:v>
                </c:pt>
                <c:pt idx="973">
                  <c:v>19.3</c:v>
                </c:pt>
                <c:pt idx="974">
                  <c:v>23.75</c:v>
                </c:pt>
                <c:pt idx="975">
                  <c:v>22.04</c:v>
                </c:pt>
                <c:pt idx="976">
                  <c:v>23.37</c:v>
                </c:pt>
                <c:pt idx="977">
                  <c:v>24.035</c:v>
                </c:pt>
                <c:pt idx="978">
                  <c:v>22.3</c:v>
                </c:pt>
                <c:pt idx="979">
                  <c:v>24.3</c:v>
                </c:pt>
                <c:pt idx="980">
                  <c:v>22.99</c:v>
                </c:pt>
                <c:pt idx="981">
                  <c:v>23.18</c:v>
                </c:pt>
                <c:pt idx="982">
                  <c:v>21.7</c:v>
                </c:pt>
                <c:pt idx="983">
                  <c:v>21.09</c:v>
                </c:pt>
                <c:pt idx="984">
                  <c:v>22.23</c:v>
                </c:pt>
                <c:pt idx="985">
                  <c:v>19.855</c:v>
                </c:pt>
                <c:pt idx="986">
                  <c:v>20.6</c:v>
                </c:pt>
                <c:pt idx="987">
                  <c:v>20.399999999999999</c:v>
                </c:pt>
                <c:pt idx="988">
                  <c:v>23.4</c:v>
                </c:pt>
                <c:pt idx="989">
                  <c:v>22.42</c:v>
                </c:pt>
                <c:pt idx="990">
                  <c:v>21.4</c:v>
                </c:pt>
                <c:pt idx="991">
                  <c:v>23.465</c:v>
                </c:pt>
                <c:pt idx="992">
                  <c:v>20.7</c:v>
                </c:pt>
                <c:pt idx="993">
                  <c:v>23.655000000000001</c:v>
                </c:pt>
                <c:pt idx="994">
                  <c:v>21.375</c:v>
                </c:pt>
                <c:pt idx="995">
                  <c:v>20.3</c:v>
                </c:pt>
                <c:pt idx="996">
                  <c:v>24.32</c:v>
                </c:pt>
                <c:pt idx="997">
                  <c:v>23.655000000000001</c:v>
                </c:pt>
                <c:pt idx="998">
                  <c:v>22.6</c:v>
                </c:pt>
                <c:pt idx="999">
                  <c:v>21.754999999999999</c:v>
                </c:pt>
                <c:pt idx="1000">
                  <c:v>23.18</c:v>
                </c:pt>
                <c:pt idx="1001">
                  <c:v>24.225000000000001</c:v>
                </c:pt>
                <c:pt idx="1002">
                  <c:v>24.32</c:v>
                </c:pt>
                <c:pt idx="1003">
                  <c:v>24.7</c:v>
                </c:pt>
                <c:pt idx="1004">
                  <c:v>24.1</c:v>
                </c:pt>
                <c:pt idx="1005">
                  <c:v>24.13</c:v>
                </c:pt>
                <c:pt idx="1006">
                  <c:v>19.855</c:v>
                </c:pt>
                <c:pt idx="1007">
                  <c:v>23.655000000000001</c:v>
                </c:pt>
                <c:pt idx="1008">
                  <c:v>22.135000000000002</c:v>
                </c:pt>
                <c:pt idx="1009">
                  <c:v>24.035</c:v>
                </c:pt>
                <c:pt idx="1010">
                  <c:v>22.515000000000001</c:v>
                </c:pt>
                <c:pt idx="1011">
                  <c:v>22.515000000000001</c:v>
                </c:pt>
                <c:pt idx="1012">
                  <c:v>24.6</c:v>
                </c:pt>
                <c:pt idx="1013">
                  <c:v>23.2</c:v>
                </c:pt>
                <c:pt idx="1014">
                  <c:v>22.61</c:v>
                </c:pt>
                <c:pt idx="1015">
                  <c:v>23.56</c:v>
                </c:pt>
                <c:pt idx="1016">
                  <c:v>20.234999999999999</c:v>
                </c:pt>
                <c:pt idx="1017">
                  <c:v>21.375</c:v>
                </c:pt>
                <c:pt idx="1018">
                  <c:v>20.52</c:v>
                </c:pt>
                <c:pt idx="1019">
                  <c:v>22.8</c:v>
                </c:pt>
                <c:pt idx="1020">
                  <c:v>18.715</c:v>
                </c:pt>
                <c:pt idx="1021">
                  <c:v>23.085000000000001</c:v>
                </c:pt>
                <c:pt idx="1022">
                  <c:v>22.1</c:v>
                </c:pt>
                <c:pt idx="1023">
                  <c:v>24.51</c:v>
                </c:pt>
                <c:pt idx="1024">
                  <c:v>18.600000000000001</c:v>
                </c:pt>
                <c:pt idx="1025">
                  <c:v>22.23</c:v>
                </c:pt>
                <c:pt idx="1026">
                  <c:v>21.754999999999999</c:v>
                </c:pt>
                <c:pt idx="1027">
                  <c:v>21.47</c:v>
                </c:pt>
                <c:pt idx="1028">
                  <c:v>21.8</c:v>
                </c:pt>
                <c:pt idx="1029">
                  <c:v>23.3</c:v>
                </c:pt>
                <c:pt idx="1030">
                  <c:v>21.66</c:v>
                </c:pt>
                <c:pt idx="1031">
                  <c:v>23.18</c:v>
                </c:pt>
                <c:pt idx="1032">
                  <c:v>20.52</c:v>
                </c:pt>
                <c:pt idx="1033">
                  <c:v>23.7</c:v>
                </c:pt>
                <c:pt idx="1034">
                  <c:v>21.66</c:v>
                </c:pt>
                <c:pt idx="1035">
                  <c:v>24.32</c:v>
                </c:pt>
                <c:pt idx="1036">
                  <c:v>21.85</c:v>
                </c:pt>
                <c:pt idx="1037">
                  <c:v>20.6</c:v>
                </c:pt>
                <c:pt idx="1038">
                  <c:v>17.385000000000002</c:v>
                </c:pt>
                <c:pt idx="1039">
                  <c:v>17.765000000000001</c:v>
                </c:pt>
                <c:pt idx="1040">
                  <c:v>15.96</c:v>
                </c:pt>
                <c:pt idx="1041">
                  <c:v>18.05</c:v>
                </c:pt>
                <c:pt idx="1042">
                  <c:v>17.8</c:v>
                </c:pt>
                <c:pt idx="1043">
                  <c:v>17.29</c:v>
                </c:pt>
                <c:pt idx="1044">
                  <c:v>17.954999999999998</c:v>
                </c:pt>
                <c:pt idx="1045">
                  <c:v>17.48</c:v>
                </c:pt>
                <c:pt idx="1046">
                  <c:v>17.195</c:v>
                </c:pt>
                <c:pt idx="1047">
                  <c:v>17.399999999999999</c:v>
                </c:pt>
                <c:pt idx="1048">
                  <c:v>17.670000000000002</c:v>
                </c:pt>
                <c:pt idx="1049">
                  <c:v>17.29</c:v>
                </c:pt>
                <c:pt idx="1050">
                  <c:v>18.335000000000001</c:v>
                </c:pt>
                <c:pt idx="1051">
                  <c:v>17.86</c:v>
                </c:pt>
                <c:pt idx="1052">
                  <c:v>16.815000000000001</c:v>
                </c:pt>
                <c:pt idx="1053">
                  <c:v>17.29</c:v>
                </c:pt>
              </c:numCache>
            </c:numRef>
          </c:xVal>
          <c:yVal>
            <c:numRef>
              <c:f>Model!$N$34:$N$1087</c:f>
              <c:numCache>
                <c:formatCode>General</c:formatCode>
                <c:ptCount val="1054"/>
                <c:pt idx="0">
                  <c:v>4814.5658558539217</c:v>
                </c:pt>
                <c:pt idx="1">
                  <c:v>3145.9435010959724</c:v>
                </c:pt>
                <c:pt idx="2">
                  <c:v>12246.129969559983</c:v>
                </c:pt>
                <c:pt idx="3">
                  <c:v>11763.795139844391</c:v>
                </c:pt>
                <c:pt idx="4">
                  <c:v>15064.028356119368</c:v>
                </c:pt>
                <c:pt idx="5">
                  <c:v>2472.620791938567</c:v>
                </c:pt>
                <c:pt idx="6">
                  <c:v>4244.3250543450185</c:v>
                </c:pt>
                <c:pt idx="7">
                  <c:v>4905.784738353891</c:v>
                </c:pt>
                <c:pt idx="8">
                  <c:v>4335.5279974560062</c:v>
                </c:pt>
                <c:pt idx="9">
                  <c:v>3281.702032903353</c:v>
                </c:pt>
                <c:pt idx="10">
                  <c:v>6960.3488634210225</c:v>
                </c:pt>
                <c:pt idx="11">
                  <c:v>2779.5698126995148</c:v>
                </c:pt>
                <c:pt idx="12">
                  <c:v>9618.3796969963187</c:v>
                </c:pt>
                <c:pt idx="13">
                  <c:v>7324.5797943124026</c:v>
                </c:pt>
                <c:pt idx="14">
                  <c:v>4281.5507454107274</c:v>
                </c:pt>
                <c:pt idx="15">
                  <c:v>3842.2381004448962</c:v>
                </c:pt>
                <c:pt idx="16">
                  <c:v>5666.585738563359</c:v>
                </c:pt>
                <c:pt idx="17">
                  <c:v>12509.749006099128</c:v>
                </c:pt>
                <c:pt idx="18">
                  <c:v>9570.4817021599792</c:v>
                </c:pt>
                <c:pt idx="19">
                  <c:v>5211.4449375996464</c:v>
                </c:pt>
                <c:pt idx="20">
                  <c:v>4455.7279186857149</c:v>
                </c:pt>
                <c:pt idx="21">
                  <c:v>3448.8653171028382</c:v>
                </c:pt>
                <c:pt idx="22">
                  <c:v>2703.8927926293845</c:v>
                </c:pt>
                <c:pt idx="23">
                  <c:v>3668.4580186618814</c:v>
                </c:pt>
                <c:pt idx="24">
                  <c:v>14581.554483350066</c:v>
                </c:pt>
                <c:pt idx="25">
                  <c:v>9114.1068938454737</c:v>
                </c:pt>
                <c:pt idx="26">
                  <c:v>3142.3187117378911</c:v>
                </c:pt>
                <c:pt idx="27">
                  <c:v>6015.1394635943989</c:v>
                </c:pt>
                <c:pt idx="28">
                  <c:v>6809.456694481134</c:v>
                </c:pt>
                <c:pt idx="29">
                  <c:v>16862.052584299316</c:v>
                </c:pt>
                <c:pt idx="30">
                  <c:v>12700.823234985266</c:v>
                </c:pt>
                <c:pt idx="31">
                  <c:v>3770.9422453793832</c:v>
                </c:pt>
                <c:pt idx="32">
                  <c:v>13068.455589115692</c:v>
                </c:pt>
                <c:pt idx="33">
                  <c:v>3029.1722033671167</c:v>
                </c:pt>
                <c:pt idx="34">
                  <c:v>13864.941329706668</c:v>
                </c:pt>
                <c:pt idx="35">
                  <c:v>3148.5299218216287</c:v>
                </c:pt>
                <c:pt idx="36">
                  <c:v>6488.4382477406789</c:v>
                </c:pt>
                <c:pt idx="37">
                  <c:v>13046.473148127267</c:v>
                </c:pt>
                <c:pt idx="38">
                  <c:v>4495.7540896342625</c:v>
                </c:pt>
                <c:pt idx="39">
                  <c:v>3456.4084176608903</c:v>
                </c:pt>
                <c:pt idx="40">
                  <c:v>13589.909745791378</c:v>
                </c:pt>
                <c:pt idx="41">
                  <c:v>9418.1307823792831</c:v>
                </c:pt>
                <c:pt idx="42">
                  <c:v>9026.861320259517</c:v>
                </c:pt>
                <c:pt idx="43">
                  <c:v>11265.583620414729</c:v>
                </c:pt>
                <c:pt idx="44">
                  <c:v>11998.082390677759</c:v>
                </c:pt>
                <c:pt idx="45">
                  <c:v>13244.501387522769</c:v>
                </c:pt>
                <c:pt idx="46">
                  <c:v>3976.7015242773568</c:v>
                </c:pt>
                <c:pt idx="47">
                  <c:v>13357.24681024372</c:v>
                </c:pt>
                <c:pt idx="48">
                  <c:v>15108.481461144986</c:v>
                </c:pt>
                <c:pt idx="49">
                  <c:v>13115.502061150797</c:v>
                </c:pt>
                <c:pt idx="50">
                  <c:v>3838.0753219089938</c:v>
                </c:pt>
                <c:pt idx="51">
                  <c:v>14981.201193498166</c:v>
                </c:pt>
                <c:pt idx="52">
                  <c:v>15754.681488361681</c:v>
                </c:pt>
                <c:pt idx="53">
                  <c:v>4788.8704877419959</c:v>
                </c:pt>
                <c:pt idx="54">
                  <c:v>5895.6272589290529</c:v>
                </c:pt>
                <c:pt idx="55">
                  <c:v>3142.3187117378911</c:v>
                </c:pt>
                <c:pt idx="56">
                  <c:v>8115.3718231360772</c:v>
                </c:pt>
                <c:pt idx="57">
                  <c:v>3077.8005847674194</c:v>
                </c:pt>
                <c:pt idx="58">
                  <c:v>2652.283856528501</c:v>
                </c:pt>
                <c:pt idx="59">
                  <c:v>11161.775403686568</c:v>
                </c:pt>
                <c:pt idx="60">
                  <c:v>13040.438358471501</c:v>
                </c:pt>
                <c:pt idx="61">
                  <c:v>2735.3887951452125</c:v>
                </c:pt>
                <c:pt idx="62">
                  <c:v>10054.692131440403</c:v>
                </c:pt>
                <c:pt idx="63">
                  <c:v>4454.2060485483698</c:v>
                </c:pt>
                <c:pt idx="64">
                  <c:v>4272.2443226443002</c:v>
                </c:pt>
                <c:pt idx="65">
                  <c:v>2694.0965581384089</c:v>
                </c:pt>
                <c:pt idx="66">
                  <c:v>6925.3582809048648</c:v>
                </c:pt>
                <c:pt idx="67">
                  <c:v>13932.594434310671</c:v>
                </c:pt>
                <c:pt idx="68">
                  <c:v>4075.384088694243</c:v>
                </c:pt>
                <c:pt idx="69">
                  <c:v>4589.2097739091005</c:v>
                </c:pt>
                <c:pt idx="70">
                  <c:v>8490.0805702247344</c:v>
                </c:pt>
                <c:pt idx="71">
                  <c:v>7037.5043154812729</c:v>
                </c:pt>
                <c:pt idx="72">
                  <c:v>12950.294451741787</c:v>
                </c:pt>
                <c:pt idx="73">
                  <c:v>11756.937775700708</c:v>
                </c:pt>
                <c:pt idx="74">
                  <c:v>12700.577882317391</c:v>
                </c:pt>
                <c:pt idx="75">
                  <c:v>3555.7942318367468</c:v>
                </c:pt>
                <c:pt idx="76">
                  <c:v>4281.5507454107274</c:v>
                </c:pt>
                <c:pt idx="77">
                  <c:v>3290.5186439452309</c:v>
                </c:pt>
                <c:pt idx="78">
                  <c:v>10193.914141566325</c:v>
                </c:pt>
                <c:pt idx="79">
                  <c:v>2792.5008422276032</c:v>
                </c:pt>
                <c:pt idx="80">
                  <c:v>3074.4308067154261</c:v>
                </c:pt>
                <c:pt idx="81">
                  <c:v>6085.9490928100267</c:v>
                </c:pt>
                <c:pt idx="82">
                  <c:v>3320.8869708672573</c:v>
                </c:pt>
                <c:pt idx="83">
                  <c:v>14167.017985421286</c:v>
                </c:pt>
                <c:pt idx="84">
                  <c:v>4232.226704748663</c:v>
                </c:pt>
                <c:pt idx="85">
                  <c:v>13859.447979024706</c:v>
                </c:pt>
                <c:pt idx="86">
                  <c:v>3818.6024785688865</c:v>
                </c:pt>
                <c:pt idx="87">
                  <c:v>8277.9990946385988</c:v>
                </c:pt>
                <c:pt idx="88">
                  <c:v>4892.7557464808933</c:v>
                </c:pt>
                <c:pt idx="89">
                  <c:v>12675.790504871937</c:v>
                </c:pt>
                <c:pt idx="90">
                  <c:v>3565.4925039828131</c:v>
                </c:pt>
                <c:pt idx="91">
                  <c:v>2667.6467250127735</c:v>
                </c:pt>
                <c:pt idx="92">
                  <c:v>11131.831231155342</c:v>
                </c:pt>
                <c:pt idx="93">
                  <c:v>5190.2963327950974</c:v>
                </c:pt>
                <c:pt idx="94">
                  <c:v>6464.7313602725162</c:v>
                </c:pt>
                <c:pt idx="95">
                  <c:v>3607.1996142281891</c:v>
                </c:pt>
                <c:pt idx="96">
                  <c:v>15888.700450963339</c:v>
                </c:pt>
                <c:pt idx="97">
                  <c:v>15025.350306045237</c:v>
                </c:pt>
                <c:pt idx="98">
                  <c:v>15159.657610658765</c:v>
                </c:pt>
                <c:pt idx="99">
                  <c:v>4964.445418132228</c:v>
                </c:pt>
                <c:pt idx="100">
                  <c:v>5040.5119074280728</c:v>
                </c:pt>
                <c:pt idx="101">
                  <c:v>5188.1182854360432</c:v>
                </c:pt>
                <c:pt idx="102">
                  <c:v>4877.1408084430041</c:v>
                </c:pt>
                <c:pt idx="103">
                  <c:v>12625.901408028161</c:v>
                </c:pt>
                <c:pt idx="104">
                  <c:v>3676.2490403471111</c:v>
                </c:pt>
                <c:pt idx="105">
                  <c:v>4989.1938410993844</c:v>
                </c:pt>
                <c:pt idx="106">
                  <c:v>2808.2622137417138</c:v>
                </c:pt>
                <c:pt idx="107">
                  <c:v>15492.329493250212</c:v>
                </c:pt>
                <c:pt idx="108">
                  <c:v>13083.698839192975</c:v>
                </c:pt>
                <c:pt idx="109">
                  <c:v>6638.9528880214275</c:v>
                </c:pt>
                <c:pt idx="110">
                  <c:v>3150.9393980899495</c:v>
                </c:pt>
                <c:pt idx="111">
                  <c:v>12245.601282106794</c:v>
                </c:pt>
                <c:pt idx="112">
                  <c:v>10326.996957961197</c:v>
                </c:pt>
                <c:pt idx="113">
                  <c:v>5330.3394022455823</c:v>
                </c:pt>
                <c:pt idx="114">
                  <c:v>4311.3312982632951</c:v>
                </c:pt>
                <c:pt idx="115">
                  <c:v>11972.402262082398</c:v>
                </c:pt>
                <c:pt idx="116">
                  <c:v>3225.9792609166079</c:v>
                </c:pt>
                <c:pt idx="117">
                  <c:v>4545.3411798584502</c:v>
                </c:pt>
                <c:pt idx="118">
                  <c:v>16222.135217352557</c:v>
                </c:pt>
                <c:pt idx="119">
                  <c:v>14844.036345813671</c:v>
                </c:pt>
                <c:pt idx="120">
                  <c:v>3636.9801670807569</c:v>
                </c:pt>
                <c:pt idx="121">
                  <c:v>14200.046559885568</c:v>
                </c:pt>
                <c:pt idx="122">
                  <c:v>9277.0922730717411</c:v>
                </c:pt>
                <c:pt idx="123">
                  <c:v>2468.3104487625369</c:v>
                </c:pt>
                <c:pt idx="124">
                  <c:v>5721.7499234245406</c:v>
                </c:pt>
                <c:pt idx="125">
                  <c:v>5278.9639873299875</c:v>
                </c:pt>
                <c:pt idx="126">
                  <c:v>7177.1853409518535</c:v>
                </c:pt>
                <c:pt idx="127">
                  <c:v>6385.4784934943455</c:v>
                </c:pt>
                <c:pt idx="128">
                  <c:v>3918.752865199896</c:v>
                </c:pt>
                <c:pt idx="129">
                  <c:v>11302.138767780962</c:v>
                </c:pt>
                <c:pt idx="130">
                  <c:v>7107.7313156463752</c:v>
                </c:pt>
                <c:pt idx="131">
                  <c:v>13288.170799498064</c:v>
                </c:pt>
                <c:pt idx="132">
                  <c:v>11610.478544513657</c:v>
                </c:pt>
                <c:pt idx="133">
                  <c:v>14237.989789964256</c:v>
                </c:pt>
                <c:pt idx="134">
                  <c:v>2716.6278974676534</c:v>
                </c:pt>
                <c:pt idx="135">
                  <c:v>4381.1294690115001</c:v>
                </c:pt>
                <c:pt idx="136">
                  <c:v>4823.1865422059809</c:v>
                </c:pt>
                <c:pt idx="137">
                  <c:v>15788.171540125106</c:v>
                </c:pt>
                <c:pt idx="138">
                  <c:v>9300.8647299792665</c:v>
                </c:pt>
                <c:pt idx="139">
                  <c:v>2541.5862827550382</c:v>
                </c:pt>
                <c:pt idx="140">
                  <c:v>14444.585119258751</c:v>
                </c:pt>
                <c:pt idx="141">
                  <c:v>6755.9101675441361</c:v>
                </c:pt>
                <c:pt idx="142">
                  <c:v>13123.863400605976</c:v>
                </c:pt>
                <c:pt idx="143">
                  <c:v>15609.918948117978</c:v>
                </c:pt>
                <c:pt idx="144">
                  <c:v>2926.9385736063878</c:v>
                </c:pt>
                <c:pt idx="145">
                  <c:v>3262.7145576574194</c:v>
                </c:pt>
                <c:pt idx="146">
                  <c:v>3072.2756351274111</c:v>
                </c:pt>
                <c:pt idx="147">
                  <c:v>14641.27263801638</c:v>
                </c:pt>
                <c:pt idx="148">
                  <c:v>5438.3098467695272</c:v>
                </c:pt>
                <c:pt idx="149">
                  <c:v>2877.8851312602728</c:v>
                </c:pt>
                <c:pt idx="150">
                  <c:v>3386.2061988599871</c:v>
                </c:pt>
                <c:pt idx="151">
                  <c:v>12041.163104550307</c:v>
                </c:pt>
                <c:pt idx="152">
                  <c:v>9754.7326956184424</c:v>
                </c:pt>
                <c:pt idx="153">
                  <c:v>2503.87077996478</c:v>
                </c:pt>
                <c:pt idx="154">
                  <c:v>9512.1746334926538</c:v>
                </c:pt>
                <c:pt idx="155">
                  <c:v>3073.9951797532531</c:v>
                </c:pt>
                <c:pt idx="156">
                  <c:v>15263.673360442865</c:v>
                </c:pt>
                <c:pt idx="157">
                  <c:v>14494.075379346337</c:v>
                </c:pt>
                <c:pt idx="158">
                  <c:v>3161.7152560300237</c:v>
                </c:pt>
                <c:pt idx="159">
                  <c:v>9036.5595924055833</c:v>
                </c:pt>
                <c:pt idx="160">
                  <c:v>13977.657112969162</c:v>
                </c:pt>
                <c:pt idx="161">
                  <c:v>3758.960622950548</c:v>
                </c:pt>
                <c:pt idx="162">
                  <c:v>14339.294874388914</c:v>
                </c:pt>
                <c:pt idx="163">
                  <c:v>14745.266141903197</c:v>
                </c:pt>
                <c:pt idx="164">
                  <c:v>14825.595264729202</c:v>
                </c:pt>
                <c:pt idx="165">
                  <c:v>14742.268184939634</c:v>
                </c:pt>
                <c:pt idx="166">
                  <c:v>8511.632286104883</c:v>
                </c:pt>
                <c:pt idx="167">
                  <c:v>13482.061389908167</c:v>
                </c:pt>
                <c:pt idx="168">
                  <c:v>10373.965799676254</c:v>
                </c:pt>
                <c:pt idx="169">
                  <c:v>4380.198826734857</c:v>
                </c:pt>
                <c:pt idx="170">
                  <c:v>14121.061625870641</c:v>
                </c:pt>
                <c:pt idx="171">
                  <c:v>4592.7160790661328</c:v>
                </c:pt>
                <c:pt idx="172">
                  <c:v>3395.3383529986759</c:v>
                </c:pt>
                <c:pt idx="173">
                  <c:v>3428.4750055285713</c:v>
                </c:pt>
                <c:pt idx="174">
                  <c:v>5909.8688185450465</c:v>
                </c:pt>
                <c:pt idx="175">
                  <c:v>6100.9143457729651</c:v>
                </c:pt>
                <c:pt idx="176">
                  <c:v>15165.045539628802</c:v>
                </c:pt>
                <c:pt idx="177">
                  <c:v>3191.6924401981914</c:v>
                </c:pt>
                <c:pt idx="178">
                  <c:v>8775.0670120292871</c:v>
                </c:pt>
                <c:pt idx="179">
                  <c:v>6507.2081422347119</c:v>
                </c:pt>
                <c:pt idx="180">
                  <c:v>9868.3690157137662</c:v>
                </c:pt>
                <c:pt idx="181">
                  <c:v>3540.9216116057332</c:v>
                </c:pt>
                <c:pt idx="182">
                  <c:v>10909.06616421499</c:v>
                </c:pt>
                <c:pt idx="183">
                  <c:v>5868.6292726107949</c:v>
                </c:pt>
                <c:pt idx="184">
                  <c:v>4047.4648203949614</c:v>
                </c:pt>
                <c:pt idx="185">
                  <c:v>4421.302707502844</c:v>
                </c:pt>
                <c:pt idx="186">
                  <c:v>8897.4423314992164</c:v>
                </c:pt>
                <c:pt idx="187">
                  <c:v>16106.735575048859</c:v>
                </c:pt>
                <c:pt idx="188">
                  <c:v>9396.9593075126486</c:v>
                </c:pt>
                <c:pt idx="189">
                  <c:v>8335.5348656857714</c:v>
                </c:pt>
                <c:pt idx="190">
                  <c:v>3812.8399126509166</c:v>
                </c:pt>
                <c:pt idx="191">
                  <c:v>3110.8144190313706</c:v>
                </c:pt>
                <c:pt idx="192">
                  <c:v>7354.7545766985322</c:v>
                </c:pt>
                <c:pt idx="193">
                  <c:v>15702.565520869688</c:v>
                </c:pt>
                <c:pt idx="194">
                  <c:v>3905.7238733268973</c:v>
                </c:pt>
                <c:pt idx="195">
                  <c:v>12341.563848152045</c:v>
                </c:pt>
                <c:pt idx="196">
                  <c:v>12978.689288268875</c:v>
                </c:pt>
                <c:pt idx="197">
                  <c:v>2876.1501187641779</c:v>
                </c:pt>
                <c:pt idx="198">
                  <c:v>11871.067223125705</c:v>
                </c:pt>
                <c:pt idx="199">
                  <c:v>12382.593882406258</c:v>
                </c:pt>
                <c:pt idx="200">
                  <c:v>5656.7895040723824</c:v>
                </c:pt>
                <c:pt idx="201">
                  <c:v>11392.576542069499</c:v>
                </c:pt>
                <c:pt idx="202">
                  <c:v>11273.119714120327</c:v>
                </c:pt>
                <c:pt idx="203">
                  <c:v>13237.98689158627</c:v>
                </c:pt>
                <c:pt idx="204">
                  <c:v>6995.8911692398933</c:v>
                </c:pt>
                <c:pt idx="205">
                  <c:v>4283.4120299640126</c:v>
                </c:pt>
                <c:pt idx="206">
                  <c:v>4473.4101219419272</c:v>
                </c:pt>
                <c:pt idx="207">
                  <c:v>5301.4447185390354</c:v>
                </c:pt>
                <c:pt idx="208">
                  <c:v>4262.937899877873</c:v>
                </c:pt>
                <c:pt idx="209">
                  <c:v>12019.650264398801</c:v>
                </c:pt>
                <c:pt idx="210">
                  <c:v>12266.604099646123</c:v>
                </c:pt>
                <c:pt idx="211">
                  <c:v>3581.271531692194</c:v>
                </c:pt>
                <c:pt idx="212">
                  <c:v>4856.7540606971943</c:v>
                </c:pt>
                <c:pt idx="213">
                  <c:v>4002.6091492371579</c:v>
                </c:pt>
                <c:pt idx="214">
                  <c:v>3711.9972599807697</c:v>
                </c:pt>
                <c:pt idx="215">
                  <c:v>6573.2201545869775</c:v>
                </c:pt>
                <c:pt idx="216">
                  <c:v>3741.2121020647423</c:v>
                </c:pt>
                <c:pt idx="217">
                  <c:v>6222.7630385992325</c:v>
                </c:pt>
                <c:pt idx="218">
                  <c:v>9263.6830401852294</c:v>
                </c:pt>
                <c:pt idx="219">
                  <c:v>11564.578606026578</c:v>
                </c:pt>
                <c:pt idx="220">
                  <c:v>13545.238916512526</c:v>
                </c:pt>
                <c:pt idx="221">
                  <c:v>4351.2005442760965</c:v>
                </c:pt>
                <c:pt idx="222">
                  <c:v>2465.0776913805148</c:v>
                </c:pt>
                <c:pt idx="223">
                  <c:v>5442.3129062236139</c:v>
                </c:pt>
                <c:pt idx="224">
                  <c:v>3422.4522664765982</c:v>
                </c:pt>
                <c:pt idx="225">
                  <c:v>4691.1047564482888</c:v>
                </c:pt>
                <c:pt idx="226">
                  <c:v>9298.6439889518897</c:v>
                </c:pt>
                <c:pt idx="227">
                  <c:v>13494.984233573819</c:v>
                </c:pt>
                <c:pt idx="228">
                  <c:v>3613.7141101646889</c:v>
                </c:pt>
                <c:pt idx="229">
                  <c:v>3697.5382326921272</c:v>
                </c:pt>
                <c:pt idx="230">
                  <c:v>2659.0431343018417</c:v>
                </c:pt>
                <c:pt idx="231">
                  <c:v>14110.285767930567</c:v>
                </c:pt>
                <c:pt idx="232">
                  <c:v>3764.8969262320406</c:v>
                </c:pt>
                <c:pt idx="233">
                  <c:v>3128.3100964157948</c:v>
                </c:pt>
                <c:pt idx="234">
                  <c:v>5022.0983384065676</c:v>
                </c:pt>
                <c:pt idx="235">
                  <c:v>14356.057246557026</c:v>
                </c:pt>
                <c:pt idx="236">
                  <c:v>15063.461939778908</c:v>
                </c:pt>
                <c:pt idx="237">
                  <c:v>4978.2881958612052</c:v>
                </c:pt>
                <c:pt idx="238">
                  <c:v>12568.172115366278</c:v>
                </c:pt>
                <c:pt idx="239">
                  <c:v>9214.6062205661619</c:v>
                </c:pt>
                <c:pt idx="240">
                  <c:v>12342.377634008024</c:v>
                </c:pt>
                <c:pt idx="241">
                  <c:v>3849.1968172774314</c:v>
                </c:pt>
                <c:pt idx="242">
                  <c:v>3089.2972338782974</c:v>
                </c:pt>
                <c:pt idx="243">
                  <c:v>3402.7773856443255</c:v>
                </c:pt>
                <c:pt idx="244">
                  <c:v>4363.4679540339557</c:v>
                </c:pt>
                <c:pt idx="245">
                  <c:v>12920.094969571388</c:v>
                </c:pt>
                <c:pt idx="246">
                  <c:v>8593.824262693568</c:v>
                </c:pt>
                <c:pt idx="247">
                  <c:v>3138.6212745403627</c:v>
                </c:pt>
                <c:pt idx="248">
                  <c:v>3782.2612105936905</c:v>
                </c:pt>
                <c:pt idx="249">
                  <c:v>11362.701378693551</c:v>
                </c:pt>
                <c:pt idx="250">
                  <c:v>3816.0331097342332</c:v>
                </c:pt>
                <c:pt idx="251">
                  <c:v>15671.737469319813</c:v>
                </c:pt>
                <c:pt idx="252">
                  <c:v>8605.9226122899236</c:v>
                </c:pt>
                <c:pt idx="253">
                  <c:v>14837.404993456506</c:v>
                </c:pt>
                <c:pt idx="254">
                  <c:v>3111.6326485177233</c:v>
                </c:pt>
                <c:pt idx="255">
                  <c:v>3834.3771780856841</c:v>
                </c:pt>
                <c:pt idx="256">
                  <c:v>16191.307165802684</c:v>
                </c:pt>
                <c:pt idx="257">
                  <c:v>3812.0417634462583</c:v>
                </c:pt>
                <c:pt idx="258">
                  <c:v>12718.143229152938</c:v>
                </c:pt>
                <c:pt idx="259">
                  <c:v>3227.8922958635285</c:v>
                </c:pt>
                <c:pt idx="260">
                  <c:v>3085.5746647717269</c:v>
                </c:pt>
                <c:pt idx="261">
                  <c:v>3895.1377032488654</c:v>
                </c:pt>
                <c:pt idx="262">
                  <c:v>11364.562663246836</c:v>
                </c:pt>
                <c:pt idx="263">
                  <c:v>3187.0146729257849</c:v>
                </c:pt>
                <c:pt idx="264">
                  <c:v>3766.4402918907645</c:v>
                </c:pt>
                <c:pt idx="265">
                  <c:v>3138.6212745403627</c:v>
                </c:pt>
                <c:pt idx="266">
                  <c:v>10284.925482643983</c:v>
                </c:pt>
                <c:pt idx="267">
                  <c:v>13335.013156576331</c:v>
                </c:pt>
                <c:pt idx="268">
                  <c:v>5063.1028545242643</c:v>
                </c:pt>
                <c:pt idx="269">
                  <c:v>4714.7296248352059</c:v>
                </c:pt>
                <c:pt idx="270">
                  <c:v>4311.3822028918084</c:v>
                </c:pt>
                <c:pt idx="271">
                  <c:v>3326.1813979412527</c:v>
                </c:pt>
                <c:pt idx="272">
                  <c:v>15610.950904561061</c:v>
                </c:pt>
                <c:pt idx="273">
                  <c:v>10978.913961311757</c:v>
                </c:pt>
                <c:pt idx="274">
                  <c:v>3403.4247069025996</c:v>
                </c:pt>
                <c:pt idx="275">
                  <c:v>8985.7906118420378</c:v>
                </c:pt>
                <c:pt idx="276">
                  <c:v>6480.7260841519519</c:v>
                </c:pt>
                <c:pt idx="277">
                  <c:v>12976.864148446595</c:v>
                </c:pt>
                <c:pt idx="278">
                  <c:v>13988.890157672729</c:v>
                </c:pt>
                <c:pt idx="279">
                  <c:v>11770.397153256185</c:v>
                </c:pt>
                <c:pt idx="280">
                  <c:v>4182.2860730939919</c:v>
                </c:pt>
                <c:pt idx="281">
                  <c:v>6521.6743443242322</c:v>
                </c:pt>
                <c:pt idx="282">
                  <c:v>5503.6896671311088</c:v>
                </c:pt>
                <c:pt idx="283">
                  <c:v>7437.1341470873713</c:v>
                </c:pt>
                <c:pt idx="284">
                  <c:v>6490.9631491950222</c:v>
                </c:pt>
                <c:pt idx="285">
                  <c:v>13302.440676893835</c:v>
                </c:pt>
                <c:pt idx="286">
                  <c:v>14279.384146854309</c:v>
                </c:pt>
                <c:pt idx="287">
                  <c:v>11720.142470317478</c:v>
                </c:pt>
                <c:pt idx="288">
                  <c:v>3348.5168125806786</c:v>
                </c:pt>
                <c:pt idx="289">
                  <c:v>12543.975416173567</c:v>
                </c:pt>
                <c:pt idx="290">
                  <c:v>10208.296230512706</c:v>
                </c:pt>
                <c:pt idx="291">
                  <c:v>15660.569762000101</c:v>
                </c:pt>
                <c:pt idx="292">
                  <c:v>4340.2321134677322</c:v>
                </c:pt>
                <c:pt idx="293">
                  <c:v>3878.0467278533561</c:v>
                </c:pt>
                <c:pt idx="294">
                  <c:v>13626.087938159779</c:v>
                </c:pt>
                <c:pt idx="295">
                  <c:v>4329.9648320748174</c:v>
                </c:pt>
                <c:pt idx="296">
                  <c:v>9941.2586722051947</c:v>
                </c:pt>
                <c:pt idx="297">
                  <c:v>3470.7142718392452</c:v>
                </c:pt>
                <c:pt idx="298">
                  <c:v>3996.6383066504586</c:v>
                </c:pt>
                <c:pt idx="299">
                  <c:v>13545.122060091862</c:v>
                </c:pt>
                <c:pt idx="300">
                  <c:v>4512.7196555561977</c:v>
                </c:pt>
                <c:pt idx="301">
                  <c:v>5659.2237785233965</c:v>
                </c:pt>
                <c:pt idx="302">
                  <c:v>25598.485618490417</c:v>
                </c:pt>
                <c:pt idx="303">
                  <c:v>40165.877978777622</c:v>
                </c:pt>
                <c:pt idx="304">
                  <c:v>24296.971305090665</c:v>
                </c:pt>
                <c:pt idx="305">
                  <c:v>23857.859466971371</c:v>
                </c:pt>
                <c:pt idx="306">
                  <c:v>44600.466011794488</c:v>
                </c:pt>
                <c:pt idx="307">
                  <c:v>24708.316875335186</c:v>
                </c:pt>
                <c:pt idx="308">
                  <c:v>24520.218302017507</c:v>
                </c:pt>
                <c:pt idx="309">
                  <c:v>34132.386120781026</c:v>
                </c:pt>
                <c:pt idx="310">
                  <c:v>26307.372209477337</c:v>
                </c:pt>
                <c:pt idx="311">
                  <c:v>30094.547128306061</c:v>
                </c:pt>
                <c:pt idx="312">
                  <c:v>26409.231692062836</c:v>
                </c:pt>
                <c:pt idx="313">
                  <c:v>22777.013680191503</c:v>
                </c:pt>
                <c:pt idx="314">
                  <c:v>34708.213960112073</c:v>
                </c:pt>
                <c:pt idx="315">
                  <c:v>33954.101907053613</c:v>
                </c:pt>
                <c:pt idx="316">
                  <c:v>50687.848938656149</c:v>
                </c:pt>
                <c:pt idx="317">
                  <c:v>34509.398079684586</c:v>
                </c:pt>
                <c:pt idx="318">
                  <c:v>44681.427052798725</c:v>
                </c:pt>
                <c:pt idx="319">
                  <c:v>23373.825896587176</c:v>
                </c:pt>
                <c:pt idx="320">
                  <c:v>19070.427083969844</c:v>
                </c:pt>
                <c:pt idx="321">
                  <c:v>34909.668347183797</c:v>
                </c:pt>
                <c:pt idx="322">
                  <c:v>35899.415021353678</c:v>
                </c:pt>
                <c:pt idx="323">
                  <c:v>49346.089061763261</c:v>
                </c:pt>
                <c:pt idx="324">
                  <c:v>35847.733560012304</c:v>
                </c:pt>
                <c:pt idx="325">
                  <c:v>32443.274753389673</c:v>
                </c:pt>
                <c:pt idx="326">
                  <c:v>35562.970524447082</c:v>
                </c:pt>
                <c:pt idx="327">
                  <c:v>35869.69929331501</c:v>
                </c:pt>
                <c:pt idx="328">
                  <c:v>21849.857912366631</c:v>
                </c:pt>
                <c:pt idx="329">
                  <c:v>29006.743265538811</c:v>
                </c:pt>
                <c:pt idx="330">
                  <c:v>28789.035656808428</c:v>
                </c:pt>
                <c:pt idx="331">
                  <c:v>40853.03390416981</c:v>
                </c:pt>
                <c:pt idx="332">
                  <c:v>35991.445834508195</c:v>
                </c:pt>
                <c:pt idx="333">
                  <c:v>43329.564193043072</c:v>
                </c:pt>
                <c:pt idx="334">
                  <c:v>44947.564695111643</c:v>
                </c:pt>
                <c:pt idx="335">
                  <c:v>33235.396836602435</c:v>
                </c:pt>
                <c:pt idx="336">
                  <c:v>29573.526533252214</c:v>
                </c:pt>
                <c:pt idx="337">
                  <c:v>24690.096389937742</c:v>
                </c:pt>
                <c:pt idx="338">
                  <c:v>42661.732927984049</c:v>
                </c:pt>
                <c:pt idx="339">
                  <c:v>33186.86528662972</c:v>
                </c:pt>
                <c:pt idx="340">
                  <c:v>25512.823154533209</c:v>
                </c:pt>
                <c:pt idx="341">
                  <c:v>59974.48085534729</c:v>
                </c:pt>
                <c:pt idx="342">
                  <c:v>54515.11620635289</c:v>
                </c:pt>
                <c:pt idx="343">
                  <c:v>30408.780161389255</c:v>
                </c:pt>
                <c:pt idx="344">
                  <c:v>31543.802406639221</c:v>
                </c:pt>
                <c:pt idx="345">
                  <c:v>24492.193512489459</c:v>
                </c:pt>
                <c:pt idx="346">
                  <c:v>44930.398482346151</c:v>
                </c:pt>
                <c:pt idx="347">
                  <c:v>41281.721937566224</c:v>
                </c:pt>
                <c:pt idx="348">
                  <c:v>24879.212251330373</c:v>
                </c:pt>
                <c:pt idx="349">
                  <c:v>28322.021100381193</c:v>
                </c:pt>
                <c:pt idx="350">
                  <c:v>37240.145675832333</c:v>
                </c:pt>
                <c:pt idx="351">
                  <c:v>34881.127094991796</c:v>
                </c:pt>
                <c:pt idx="352">
                  <c:v>36524.037435998551</c:v>
                </c:pt>
                <c:pt idx="353">
                  <c:v>34225.750221930473</c:v>
                </c:pt>
                <c:pt idx="354">
                  <c:v>52068.007453109312</c:v>
                </c:pt>
                <c:pt idx="355">
                  <c:v>28850.68728015379</c:v>
                </c:pt>
                <c:pt idx="356">
                  <c:v>42137.495098409643</c:v>
                </c:pt>
                <c:pt idx="357">
                  <c:v>27478.721529968105</c:v>
                </c:pt>
                <c:pt idx="358">
                  <c:v>33071.795435813743</c:v>
                </c:pt>
                <c:pt idx="359">
                  <c:v>40166.646763423531</c:v>
                </c:pt>
                <c:pt idx="360">
                  <c:v>28438.232411772868</c:v>
                </c:pt>
                <c:pt idx="361">
                  <c:v>40094.4320976331</c:v>
                </c:pt>
                <c:pt idx="362">
                  <c:v>47341.229969204636</c:v>
                </c:pt>
                <c:pt idx="363">
                  <c:v>26561.862277795812</c:v>
                </c:pt>
                <c:pt idx="364">
                  <c:v>21350.692497783923</c:v>
                </c:pt>
                <c:pt idx="365">
                  <c:v>28517.15472757494</c:v>
                </c:pt>
                <c:pt idx="366">
                  <c:v>32592.477807488594</c:v>
                </c:pt>
                <c:pt idx="367">
                  <c:v>26574.717229881069</c:v>
                </c:pt>
                <c:pt idx="368">
                  <c:v>26915.876312513017</c:v>
                </c:pt>
                <c:pt idx="369">
                  <c:v>32929.642293123048</c:v>
                </c:pt>
                <c:pt idx="370">
                  <c:v>32904.216395261938</c:v>
                </c:pt>
                <c:pt idx="371">
                  <c:v>37564.142184478646</c:v>
                </c:pt>
                <c:pt idx="372">
                  <c:v>23639.379126958091</c:v>
                </c:pt>
                <c:pt idx="373">
                  <c:v>24773.23623609373</c:v>
                </c:pt>
                <c:pt idx="374">
                  <c:v>33978.527848594109</c:v>
                </c:pt>
                <c:pt idx="375">
                  <c:v>21889.246693182893</c:v>
                </c:pt>
                <c:pt idx="376">
                  <c:v>28669.562190561963</c:v>
                </c:pt>
                <c:pt idx="377">
                  <c:v>48033.295384271201</c:v>
                </c:pt>
                <c:pt idx="378">
                  <c:v>44718.51526872949</c:v>
                </c:pt>
                <c:pt idx="379">
                  <c:v>48316.699899032377</c:v>
                </c:pt>
                <c:pt idx="380">
                  <c:v>34986.214699239463</c:v>
                </c:pt>
                <c:pt idx="381">
                  <c:v>30556.497399000509</c:v>
                </c:pt>
                <c:pt idx="382">
                  <c:v>25608.250860721062</c:v>
                </c:pt>
                <c:pt idx="383">
                  <c:v>35031.411234956293</c:v>
                </c:pt>
                <c:pt idx="384">
                  <c:v>26972.47680600583</c:v>
                </c:pt>
                <c:pt idx="385">
                  <c:v>24305.98509179175</c:v>
                </c:pt>
                <c:pt idx="386">
                  <c:v>53372.044922333946</c:v>
                </c:pt>
                <c:pt idx="387">
                  <c:v>29744.451784208897</c:v>
                </c:pt>
                <c:pt idx="388">
                  <c:v>42189.74108306854</c:v>
                </c:pt>
                <c:pt idx="389">
                  <c:v>28571.283944471637</c:v>
                </c:pt>
                <c:pt idx="390">
                  <c:v>38473.270280239733</c:v>
                </c:pt>
                <c:pt idx="391">
                  <c:v>29854.96548830971</c:v>
                </c:pt>
                <c:pt idx="392">
                  <c:v>27735.178538269061</c:v>
                </c:pt>
                <c:pt idx="393">
                  <c:v>26910.011974923385</c:v>
                </c:pt>
                <c:pt idx="394">
                  <c:v>26181.422687256018</c:v>
                </c:pt>
                <c:pt idx="395">
                  <c:v>36358.433821468978</c:v>
                </c:pt>
                <c:pt idx="396">
                  <c:v>25572.129589732594</c:v>
                </c:pt>
                <c:pt idx="397">
                  <c:v>35300.955131873023</c:v>
                </c:pt>
                <c:pt idx="398">
                  <c:v>40740.37462589745</c:v>
                </c:pt>
                <c:pt idx="399">
                  <c:v>20565.131395871766</c:v>
                </c:pt>
                <c:pt idx="400">
                  <c:v>33023.031773474693</c:v>
                </c:pt>
                <c:pt idx="401">
                  <c:v>52712.961053180079</c:v>
                </c:pt>
                <c:pt idx="402">
                  <c:v>39421.343185816208</c:v>
                </c:pt>
                <c:pt idx="403">
                  <c:v>36559.854478827947</c:v>
                </c:pt>
                <c:pt idx="404">
                  <c:v>47188.135924918446</c:v>
                </c:pt>
                <c:pt idx="405">
                  <c:v>23068.365038013882</c:v>
                </c:pt>
                <c:pt idx="406">
                  <c:v>24692.562122121351</c:v>
                </c:pt>
                <c:pt idx="407">
                  <c:v>24088.579454244722</c:v>
                </c:pt>
                <c:pt idx="408">
                  <c:v>38986.624081499649</c:v>
                </c:pt>
                <c:pt idx="409">
                  <c:v>34413.184518196736</c:v>
                </c:pt>
                <c:pt idx="410">
                  <c:v>30474.53208604909</c:v>
                </c:pt>
                <c:pt idx="411">
                  <c:v>46483.621992485379</c:v>
                </c:pt>
                <c:pt idx="412">
                  <c:v>12135.9170071887</c:v>
                </c:pt>
                <c:pt idx="413">
                  <c:v>12429.272647819373</c:v>
                </c:pt>
                <c:pt idx="414">
                  <c:v>13465.300873902093</c:v>
                </c:pt>
                <c:pt idx="415">
                  <c:v>8852.1284270825618</c:v>
                </c:pt>
                <c:pt idx="416">
                  <c:v>10603.727869779859</c:v>
                </c:pt>
                <c:pt idx="417">
                  <c:v>6138.2395964064935</c:v>
                </c:pt>
                <c:pt idx="418">
                  <c:v>15348.461367185173</c:v>
                </c:pt>
                <c:pt idx="419">
                  <c:v>5562.4615700114291</c:v>
                </c:pt>
                <c:pt idx="420">
                  <c:v>6231.2288475341111</c:v>
                </c:pt>
                <c:pt idx="421">
                  <c:v>11739.100597933908</c:v>
                </c:pt>
                <c:pt idx="422">
                  <c:v>4201.1203556088303</c:v>
                </c:pt>
                <c:pt idx="423">
                  <c:v>7841.1808093672489</c:v>
                </c:pt>
                <c:pt idx="424">
                  <c:v>7323.2122988604979</c:v>
                </c:pt>
                <c:pt idx="425">
                  <c:v>3991.801501592252</c:v>
                </c:pt>
                <c:pt idx="426">
                  <c:v>6778.1569633532508</c:v>
                </c:pt>
                <c:pt idx="427">
                  <c:v>10286.147286521773</c:v>
                </c:pt>
                <c:pt idx="428">
                  <c:v>7871.4956524437193</c:v>
                </c:pt>
                <c:pt idx="429">
                  <c:v>10993.610208604212</c:v>
                </c:pt>
                <c:pt idx="430">
                  <c:v>11288.278693199138</c:v>
                </c:pt>
                <c:pt idx="431">
                  <c:v>6668.0015977456242</c:v>
                </c:pt>
                <c:pt idx="432">
                  <c:v>13302.300768242434</c:v>
                </c:pt>
                <c:pt idx="433">
                  <c:v>3827.1484558610246</c:v>
                </c:pt>
                <c:pt idx="434">
                  <c:v>4171.3398027562625</c:v>
                </c:pt>
                <c:pt idx="435">
                  <c:v>6002.7413200151668</c:v>
                </c:pt>
                <c:pt idx="436">
                  <c:v>4408.3551993012898</c:v>
                </c:pt>
                <c:pt idx="437">
                  <c:v>10051.290876837518</c:v>
                </c:pt>
                <c:pt idx="438">
                  <c:v>4593.633172431194</c:v>
                </c:pt>
                <c:pt idx="439">
                  <c:v>8692.68876000618</c:v>
                </c:pt>
                <c:pt idx="440">
                  <c:v>9643.6065980334897</c:v>
                </c:pt>
                <c:pt idx="441">
                  <c:v>9434.9767773836375</c:v>
                </c:pt>
                <c:pt idx="442">
                  <c:v>5749.7124953462244</c:v>
                </c:pt>
                <c:pt idx="443">
                  <c:v>7089.248927722565</c:v>
                </c:pt>
                <c:pt idx="444">
                  <c:v>9119.9653951846449</c:v>
                </c:pt>
                <c:pt idx="445">
                  <c:v>8499.3146697941211</c:v>
                </c:pt>
                <c:pt idx="446">
                  <c:v>7534.6764401401115</c:v>
                </c:pt>
                <c:pt idx="447">
                  <c:v>7613.3190653609699</c:v>
                </c:pt>
                <c:pt idx="448">
                  <c:v>6639.1516871696995</c:v>
                </c:pt>
                <c:pt idx="449">
                  <c:v>5519.3593439718752</c:v>
                </c:pt>
                <c:pt idx="450">
                  <c:v>12706.036203387253</c:v>
                </c:pt>
                <c:pt idx="451">
                  <c:v>4762.4087969324673</c:v>
                </c:pt>
                <c:pt idx="452">
                  <c:v>4457.7594000413555</c:v>
                </c:pt>
                <c:pt idx="453">
                  <c:v>8126.5919706846753</c:v>
                </c:pt>
                <c:pt idx="454">
                  <c:v>5536.4035862654328</c:v>
                </c:pt>
                <c:pt idx="455">
                  <c:v>12607.987802831789</c:v>
                </c:pt>
                <c:pt idx="456">
                  <c:v>5572.7640118323116</c:v>
                </c:pt>
                <c:pt idx="457">
                  <c:v>7786.3897714659906</c:v>
                </c:pt>
                <c:pt idx="458">
                  <c:v>6154.1023949934288</c:v>
                </c:pt>
                <c:pt idx="459">
                  <c:v>6319.72159397411</c:v>
                </c:pt>
                <c:pt idx="460">
                  <c:v>4014.6551376405914</c:v>
                </c:pt>
                <c:pt idx="461">
                  <c:v>8812.3047776072326</c:v>
                </c:pt>
                <c:pt idx="462">
                  <c:v>11725.287262125525</c:v>
                </c:pt>
                <c:pt idx="463">
                  <c:v>6610.1924847399196</c:v>
                </c:pt>
                <c:pt idx="464">
                  <c:v>11623.406423419374</c:v>
                </c:pt>
                <c:pt idx="465">
                  <c:v>8068.3087569897134</c:v>
                </c:pt>
                <c:pt idx="466">
                  <c:v>6266.8319826536517</c:v>
                </c:pt>
                <c:pt idx="467">
                  <c:v>8338.0417359028797</c:v>
                </c:pt>
                <c:pt idx="468">
                  <c:v>6380.4582478181619</c:v>
                </c:pt>
                <c:pt idx="469">
                  <c:v>13591.162952263849</c:v>
                </c:pt>
                <c:pt idx="470">
                  <c:v>12609.35226880807</c:v>
                </c:pt>
                <c:pt idx="471">
                  <c:v>8570.7730525565858</c:v>
                </c:pt>
                <c:pt idx="472">
                  <c:v>10885.77256093432</c:v>
                </c:pt>
                <c:pt idx="473">
                  <c:v>11241.863435787665</c:v>
                </c:pt>
                <c:pt idx="474">
                  <c:v>5974.9389081365489</c:v>
                </c:pt>
                <c:pt idx="475">
                  <c:v>13741.667851720955</c:v>
                </c:pt>
                <c:pt idx="476">
                  <c:v>5815.9612093539399</c:v>
                </c:pt>
                <c:pt idx="477">
                  <c:v>6451.1691089720662</c:v>
                </c:pt>
                <c:pt idx="478">
                  <c:v>8268.2435651546748</c:v>
                </c:pt>
                <c:pt idx="479">
                  <c:v>9987.0080632053341</c:v>
                </c:pt>
                <c:pt idx="480">
                  <c:v>5939.3190168016772</c:v>
                </c:pt>
                <c:pt idx="481">
                  <c:v>4198.4437107624562</c:v>
                </c:pt>
                <c:pt idx="482">
                  <c:v>9430.7402601915655</c:v>
                </c:pt>
                <c:pt idx="483">
                  <c:v>8319.2832765988351</c:v>
                </c:pt>
                <c:pt idx="484">
                  <c:v>14652.81243420964</c:v>
                </c:pt>
                <c:pt idx="485">
                  <c:v>13498.920852281895</c:v>
                </c:pt>
                <c:pt idx="486">
                  <c:v>11125.252071024604</c:v>
                </c:pt>
                <c:pt idx="487">
                  <c:v>7697.9787551849313</c:v>
                </c:pt>
                <c:pt idx="488">
                  <c:v>16676.806355884775</c:v>
                </c:pt>
                <c:pt idx="489">
                  <c:v>10896.050676264105</c:v>
                </c:pt>
                <c:pt idx="490">
                  <c:v>14648.684284838131</c:v>
                </c:pt>
                <c:pt idx="491">
                  <c:v>7453.5555932330963</c:v>
                </c:pt>
                <c:pt idx="492">
                  <c:v>4934.2181177142902</c:v>
                </c:pt>
                <c:pt idx="493">
                  <c:v>10632.670070822127</c:v>
                </c:pt>
                <c:pt idx="494">
                  <c:v>9836.2841406426378</c:v>
                </c:pt>
                <c:pt idx="495">
                  <c:v>5084.9737302680805</c:v>
                </c:pt>
                <c:pt idx="496">
                  <c:v>11196.299337038503</c:v>
                </c:pt>
                <c:pt idx="497">
                  <c:v>9880.2687151867212</c:v>
                </c:pt>
                <c:pt idx="498">
                  <c:v>9215.2729879430644</c:v>
                </c:pt>
                <c:pt idx="499">
                  <c:v>8312.5312549456867</c:v>
                </c:pt>
                <c:pt idx="500">
                  <c:v>5145.52515669896</c:v>
                </c:pt>
                <c:pt idx="501">
                  <c:v>8605.0598732750022</c:v>
                </c:pt>
                <c:pt idx="502">
                  <c:v>11207.540440748804</c:v>
                </c:pt>
                <c:pt idx="503">
                  <c:v>12931.835584592262</c:v>
                </c:pt>
                <c:pt idx="504">
                  <c:v>7978.2153400637244</c:v>
                </c:pt>
                <c:pt idx="505">
                  <c:v>10449.359825084122</c:v>
                </c:pt>
                <c:pt idx="506">
                  <c:v>8873.2401152971543</c:v>
                </c:pt>
                <c:pt idx="507">
                  <c:v>6649.6169018597129</c:v>
                </c:pt>
                <c:pt idx="508">
                  <c:v>13086.31296624477</c:v>
                </c:pt>
                <c:pt idx="509">
                  <c:v>5906.0118195323585</c:v>
                </c:pt>
                <c:pt idx="510">
                  <c:v>12664.274157358996</c:v>
                </c:pt>
                <c:pt idx="511">
                  <c:v>6121.2372339969452</c:v>
                </c:pt>
                <c:pt idx="512">
                  <c:v>8856.5865166624953</c:v>
                </c:pt>
                <c:pt idx="513">
                  <c:v>11593.012757245926</c:v>
                </c:pt>
                <c:pt idx="514">
                  <c:v>13140.837460393192</c:v>
                </c:pt>
                <c:pt idx="515">
                  <c:v>10924.859536553315</c:v>
                </c:pt>
                <c:pt idx="516">
                  <c:v>8276.2851873290747</c:v>
                </c:pt>
                <c:pt idx="517">
                  <c:v>5316.502429781347</c:v>
                </c:pt>
                <c:pt idx="518">
                  <c:v>4254.943273925991</c:v>
                </c:pt>
                <c:pt idx="519">
                  <c:v>6138.9194372531565</c:v>
                </c:pt>
                <c:pt idx="520">
                  <c:v>5742.8919771492383</c:v>
                </c:pt>
                <c:pt idx="521">
                  <c:v>9510.7754959828399</c:v>
                </c:pt>
                <c:pt idx="522">
                  <c:v>11197.229979315145</c:v>
                </c:pt>
                <c:pt idx="523">
                  <c:v>14932.313928208438</c:v>
                </c:pt>
                <c:pt idx="524">
                  <c:v>11637.683586524778</c:v>
                </c:pt>
                <c:pt idx="525">
                  <c:v>13685.206803377219</c:v>
                </c:pt>
                <c:pt idx="526">
                  <c:v>4641.1017196065568</c:v>
                </c:pt>
                <c:pt idx="527">
                  <c:v>8605.0057527925746</c:v>
                </c:pt>
                <c:pt idx="528">
                  <c:v>6750.0518152298328</c:v>
                </c:pt>
                <c:pt idx="529">
                  <c:v>5841.8339455080968</c:v>
                </c:pt>
                <c:pt idx="530">
                  <c:v>3207.2392565392711</c:v>
                </c:pt>
                <c:pt idx="531">
                  <c:v>9397.4700768173661</c:v>
                </c:pt>
                <c:pt idx="532">
                  <c:v>13080.574430010711</c:v>
                </c:pt>
                <c:pt idx="533">
                  <c:v>5225.0027689647786</c:v>
                </c:pt>
                <c:pt idx="534">
                  <c:v>5133.2327838131259</c:v>
                </c:pt>
                <c:pt idx="535">
                  <c:v>11100.408511146166</c:v>
                </c:pt>
                <c:pt idx="536">
                  <c:v>10025.719352994542</c:v>
                </c:pt>
                <c:pt idx="537">
                  <c:v>6170.4658560602747</c:v>
                </c:pt>
                <c:pt idx="538">
                  <c:v>4741.1965974379746</c:v>
                </c:pt>
                <c:pt idx="539">
                  <c:v>8206.2260545390345</c:v>
                </c:pt>
                <c:pt idx="540">
                  <c:v>3164.1358247789758</c:v>
                </c:pt>
                <c:pt idx="541">
                  <c:v>9341.4356155289825</c:v>
                </c:pt>
                <c:pt idx="542">
                  <c:v>6647.7200405277736</c:v>
                </c:pt>
                <c:pt idx="543">
                  <c:v>14775.938741714801</c:v>
                </c:pt>
                <c:pt idx="544">
                  <c:v>9222.6590395399362</c:v>
                </c:pt>
                <c:pt idx="545">
                  <c:v>5160.3893277238294</c:v>
                </c:pt>
                <c:pt idx="546">
                  <c:v>8519.523501414993</c:v>
                </c:pt>
                <c:pt idx="547">
                  <c:v>15750.270498499878</c:v>
                </c:pt>
                <c:pt idx="548">
                  <c:v>3409.5316228033598</c:v>
                </c:pt>
                <c:pt idx="549">
                  <c:v>9344.6683729110046</c:v>
                </c:pt>
                <c:pt idx="550">
                  <c:v>10192.266947707261</c:v>
                </c:pt>
                <c:pt idx="551">
                  <c:v>5974.6811166726093</c:v>
                </c:pt>
                <c:pt idx="552">
                  <c:v>7133.6170914387712</c:v>
                </c:pt>
                <c:pt idx="553">
                  <c:v>11839.704574334704</c:v>
                </c:pt>
                <c:pt idx="554">
                  <c:v>7635.7001093513209</c:v>
                </c:pt>
                <c:pt idx="555">
                  <c:v>3221.2478718613665</c:v>
                </c:pt>
                <c:pt idx="556">
                  <c:v>10454.417478815003</c:v>
                </c:pt>
                <c:pt idx="557">
                  <c:v>5586.8998232448848</c:v>
                </c:pt>
                <c:pt idx="558">
                  <c:v>8143.1932363253491</c:v>
                </c:pt>
                <c:pt idx="559">
                  <c:v>3898.6259128887141</c:v>
                </c:pt>
                <c:pt idx="560">
                  <c:v>4617.6544664316853</c:v>
                </c:pt>
                <c:pt idx="561">
                  <c:v>4736.8862542619454</c:v>
                </c:pt>
                <c:pt idx="562">
                  <c:v>8778.9412528776957</c:v>
                </c:pt>
                <c:pt idx="563">
                  <c:v>7317.5368913337479</c:v>
                </c:pt>
                <c:pt idx="564">
                  <c:v>4275.1623927060427</c:v>
                </c:pt>
                <c:pt idx="565">
                  <c:v>10833.947636862395</c:v>
                </c:pt>
                <c:pt idx="566">
                  <c:v>5058.365642460526</c:v>
                </c:pt>
                <c:pt idx="567">
                  <c:v>15886.732974701419</c:v>
                </c:pt>
                <c:pt idx="568">
                  <c:v>4104.9038372528785</c:v>
                </c:pt>
                <c:pt idx="569">
                  <c:v>6481.1605443435637</c:v>
                </c:pt>
                <c:pt idx="570">
                  <c:v>9829.8569832868343</c:v>
                </c:pt>
                <c:pt idx="571">
                  <c:v>12635.734291658693</c:v>
                </c:pt>
                <c:pt idx="572">
                  <c:v>12136.893278816269</c:v>
                </c:pt>
                <c:pt idx="573">
                  <c:v>5784.8286441748442</c:v>
                </c:pt>
                <c:pt idx="574">
                  <c:v>10116.835942126745</c:v>
                </c:pt>
                <c:pt idx="575">
                  <c:v>4865.29150262646</c:v>
                </c:pt>
                <c:pt idx="576">
                  <c:v>7885.9417464963808</c:v>
                </c:pt>
                <c:pt idx="577">
                  <c:v>5769.2952617669735</c:v>
                </c:pt>
                <c:pt idx="578">
                  <c:v>8169.5881375427834</c:v>
                </c:pt>
                <c:pt idx="579">
                  <c:v>10396.227845938605</c:v>
                </c:pt>
                <c:pt idx="580">
                  <c:v>15921.776274306008</c:v>
                </c:pt>
                <c:pt idx="581">
                  <c:v>13375.61257081463</c:v>
                </c:pt>
                <c:pt idx="582">
                  <c:v>9076.3855287662082</c:v>
                </c:pt>
                <c:pt idx="583">
                  <c:v>7423.7141914590511</c:v>
                </c:pt>
                <c:pt idx="584">
                  <c:v>12683.022366056604</c:v>
                </c:pt>
                <c:pt idx="585">
                  <c:v>6666.4497127564591</c:v>
                </c:pt>
                <c:pt idx="586">
                  <c:v>10232.559031566845</c:v>
                </c:pt>
                <c:pt idx="587">
                  <c:v>9944.2312983100419</c:v>
                </c:pt>
                <c:pt idx="588">
                  <c:v>8854.1615279782254</c:v>
                </c:pt>
                <c:pt idx="589">
                  <c:v>5913.658750102958</c:v>
                </c:pt>
                <c:pt idx="590">
                  <c:v>16496.997418140752</c:v>
                </c:pt>
                <c:pt idx="591">
                  <c:v>10256.647196689328</c:v>
                </c:pt>
                <c:pt idx="592">
                  <c:v>9293.9299228028503</c:v>
                </c:pt>
                <c:pt idx="593">
                  <c:v>10245.294136405115</c:v>
                </c:pt>
                <c:pt idx="594">
                  <c:v>13161.441408621227</c:v>
                </c:pt>
                <c:pt idx="595">
                  <c:v>8740.5571482738924</c:v>
                </c:pt>
                <c:pt idx="596">
                  <c:v>8053.4434745351928</c:v>
                </c:pt>
                <c:pt idx="597">
                  <c:v>6899.6015417043391</c:v>
                </c:pt>
                <c:pt idx="598">
                  <c:v>6423.9250390843035</c:v>
                </c:pt>
                <c:pt idx="599">
                  <c:v>12592.897008739625</c:v>
                </c:pt>
                <c:pt idx="600">
                  <c:v>7758.3027373175892</c:v>
                </c:pt>
                <c:pt idx="601">
                  <c:v>8488.2472118400074</c:v>
                </c:pt>
                <c:pt idx="602">
                  <c:v>11571.564058426662</c:v>
                </c:pt>
                <c:pt idx="603">
                  <c:v>5662.6883403978627</c:v>
                </c:pt>
                <c:pt idx="604">
                  <c:v>5302.8134954735979</c:v>
                </c:pt>
                <c:pt idx="605">
                  <c:v>10949.671762943301</c:v>
                </c:pt>
                <c:pt idx="606">
                  <c:v>6090.5997193806861</c:v>
                </c:pt>
                <c:pt idx="607">
                  <c:v>6432.5687112446176</c:v>
                </c:pt>
                <c:pt idx="608">
                  <c:v>15029.276345657749</c:v>
                </c:pt>
                <c:pt idx="609">
                  <c:v>12293.019884795904</c:v>
                </c:pt>
                <c:pt idx="610">
                  <c:v>8210.2914860084402</c:v>
                </c:pt>
                <c:pt idx="611">
                  <c:v>13874.849256848684</c:v>
                </c:pt>
                <c:pt idx="612">
                  <c:v>6396.9492934261061</c:v>
                </c:pt>
                <c:pt idx="613">
                  <c:v>7629.3252048000741</c:v>
                </c:pt>
                <c:pt idx="614">
                  <c:v>5841.0109942740273</c:v>
                </c:pt>
                <c:pt idx="615">
                  <c:v>5476.2349730892456</c:v>
                </c:pt>
                <c:pt idx="616">
                  <c:v>15664.581296531309</c:v>
                </c:pt>
                <c:pt idx="617">
                  <c:v>7623.0320471498917</c:v>
                </c:pt>
                <c:pt idx="618">
                  <c:v>7188.1134250351779</c:v>
                </c:pt>
                <c:pt idx="619">
                  <c:v>5470.4794660626276</c:v>
                </c:pt>
                <c:pt idx="620">
                  <c:v>5946.3506876517404</c:v>
                </c:pt>
                <c:pt idx="621">
                  <c:v>7825.5763066528043</c:v>
                </c:pt>
                <c:pt idx="622">
                  <c:v>6598.3664041948532</c:v>
                </c:pt>
                <c:pt idx="623">
                  <c:v>9779.9873216250126</c:v>
                </c:pt>
                <c:pt idx="624">
                  <c:v>5162.957982263586</c:v>
                </c:pt>
                <c:pt idx="625">
                  <c:v>10963.623616943389</c:v>
                </c:pt>
                <c:pt idx="626">
                  <c:v>5785.4410065031789</c:v>
                </c:pt>
                <c:pt idx="627">
                  <c:v>8694.0353216009353</c:v>
                </c:pt>
                <c:pt idx="628">
                  <c:v>11603.540983890147</c:v>
                </c:pt>
                <c:pt idx="629">
                  <c:v>14229.327382857082</c:v>
                </c:pt>
                <c:pt idx="630">
                  <c:v>11497.858497694731</c:v>
                </c:pt>
                <c:pt idx="631">
                  <c:v>13699.203111851282</c:v>
                </c:pt>
                <c:pt idx="632">
                  <c:v>5825.8254024475436</c:v>
                </c:pt>
                <c:pt idx="633">
                  <c:v>5981.7150941641639</c:v>
                </c:pt>
                <c:pt idx="634">
                  <c:v>9283.6980056089851</c:v>
                </c:pt>
                <c:pt idx="635">
                  <c:v>10477.376710448656</c:v>
                </c:pt>
                <c:pt idx="636">
                  <c:v>6157.0585130207928</c:v>
                </c:pt>
                <c:pt idx="637">
                  <c:v>11983.474599683295</c:v>
                </c:pt>
                <c:pt idx="638">
                  <c:v>9495.6849413538985</c:v>
                </c:pt>
                <c:pt idx="639">
                  <c:v>7289.9909119198001</c:v>
                </c:pt>
                <c:pt idx="640">
                  <c:v>11350.848141722685</c:v>
                </c:pt>
                <c:pt idx="641">
                  <c:v>13420.290406945935</c:v>
                </c:pt>
                <c:pt idx="642">
                  <c:v>6059.8784188076615</c:v>
                </c:pt>
                <c:pt idx="643">
                  <c:v>13238.210276634874</c:v>
                </c:pt>
                <c:pt idx="644">
                  <c:v>17426.755927463855</c:v>
                </c:pt>
                <c:pt idx="645">
                  <c:v>14273.880908909669</c:v>
                </c:pt>
                <c:pt idx="646">
                  <c:v>9780.6274286884545</c:v>
                </c:pt>
                <c:pt idx="647">
                  <c:v>5243.0733781328618</c:v>
                </c:pt>
                <c:pt idx="648">
                  <c:v>14208.853252770941</c:v>
                </c:pt>
                <c:pt idx="649">
                  <c:v>4741.6497590048957</c:v>
                </c:pt>
                <c:pt idx="650">
                  <c:v>12746.753061619374</c:v>
                </c:pt>
                <c:pt idx="651">
                  <c:v>4557.6763512389316</c:v>
                </c:pt>
                <c:pt idx="652">
                  <c:v>8630.7516467892292</c:v>
                </c:pt>
                <c:pt idx="653">
                  <c:v>15283.808531750276</c:v>
                </c:pt>
                <c:pt idx="654">
                  <c:v>7638.4232830847886</c:v>
                </c:pt>
                <c:pt idx="655">
                  <c:v>4106.4345846138067</c:v>
                </c:pt>
                <c:pt idx="656">
                  <c:v>12803.522240494582</c:v>
                </c:pt>
                <c:pt idx="657">
                  <c:v>6357.3206994764796</c:v>
                </c:pt>
                <c:pt idx="658">
                  <c:v>8625.3923063886541</c:v>
                </c:pt>
                <c:pt idx="659">
                  <c:v>11198.123743080474</c:v>
                </c:pt>
                <c:pt idx="660">
                  <c:v>9855.4183272055288</c:v>
                </c:pt>
                <c:pt idx="661">
                  <c:v>5647.0737518604119</c:v>
                </c:pt>
                <c:pt idx="662">
                  <c:v>13038.81209204607</c:v>
                </c:pt>
                <c:pt idx="663">
                  <c:v>9470.974294075686</c:v>
                </c:pt>
                <c:pt idx="664">
                  <c:v>13725.261572824964</c:v>
                </c:pt>
                <c:pt idx="665">
                  <c:v>9819.6602838250219</c:v>
                </c:pt>
                <c:pt idx="666">
                  <c:v>12438.701626898546</c:v>
                </c:pt>
                <c:pt idx="667">
                  <c:v>6899.3987551892978</c:v>
                </c:pt>
                <c:pt idx="668">
                  <c:v>6207.7554605860232</c:v>
                </c:pt>
                <c:pt idx="669">
                  <c:v>10965.653506785076</c:v>
                </c:pt>
                <c:pt idx="670">
                  <c:v>8666.1160533016537</c:v>
                </c:pt>
                <c:pt idx="671">
                  <c:v>8745.651717068833</c:v>
                </c:pt>
                <c:pt idx="672">
                  <c:v>5655.9444285155478</c:v>
                </c:pt>
                <c:pt idx="673">
                  <c:v>6801.0026204377573</c:v>
                </c:pt>
                <c:pt idx="674">
                  <c:v>9492.008001598253</c:v>
                </c:pt>
                <c:pt idx="675">
                  <c:v>15695.525485114627</c:v>
                </c:pt>
                <c:pt idx="676">
                  <c:v>13882.294395061826</c:v>
                </c:pt>
                <c:pt idx="677">
                  <c:v>6692.7312352249573</c:v>
                </c:pt>
                <c:pt idx="678">
                  <c:v>12025.316129325887</c:v>
                </c:pt>
                <c:pt idx="679">
                  <c:v>5968.2836263170357</c:v>
                </c:pt>
                <c:pt idx="680">
                  <c:v>10081.741912676043</c:v>
                </c:pt>
                <c:pt idx="681">
                  <c:v>3870.737058735489</c:v>
                </c:pt>
                <c:pt idx="682">
                  <c:v>12167.327442654394</c:v>
                </c:pt>
                <c:pt idx="683">
                  <c:v>9062.718352241418</c:v>
                </c:pt>
                <c:pt idx="684">
                  <c:v>5965.8941754612379</c:v>
                </c:pt>
                <c:pt idx="685">
                  <c:v>5466.9285503228184</c:v>
                </c:pt>
                <c:pt idx="686">
                  <c:v>10184.389861874564</c:v>
                </c:pt>
                <c:pt idx="687">
                  <c:v>14064.378160927907</c:v>
                </c:pt>
                <c:pt idx="688">
                  <c:v>16743.91215937087</c:v>
                </c:pt>
                <c:pt idx="689">
                  <c:v>11987.973581839513</c:v>
                </c:pt>
                <c:pt idx="690">
                  <c:v>7216.7150779272979</c:v>
                </c:pt>
                <c:pt idx="691">
                  <c:v>7510.1905735979108</c:v>
                </c:pt>
                <c:pt idx="692">
                  <c:v>7839.535940802446</c:v>
                </c:pt>
                <c:pt idx="693">
                  <c:v>6970.0107117934813</c:v>
                </c:pt>
                <c:pt idx="694">
                  <c:v>10185.334427698055</c:v>
                </c:pt>
                <c:pt idx="695">
                  <c:v>7527.4319463020292</c:v>
                </c:pt>
                <c:pt idx="696">
                  <c:v>5409.5353369009772</c:v>
                </c:pt>
                <c:pt idx="697">
                  <c:v>8360.0533780817696</c:v>
                </c:pt>
                <c:pt idx="698">
                  <c:v>9772.4442210669604</c:v>
                </c:pt>
                <c:pt idx="699">
                  <c:v>12325.894182398868</c:v>
                </c:pt>
                <c:pt idx="700">
                  <c:v>5913.0400751135903</c:v>
                </c:pt>
                <c:pt idx="701">
                  <c:v>8690.743822746912</c:v>
                </c:pt>
                <c:pt idx="702">
                  <c:v>37862.555570136705</c:v>
                </c:pt>
                <c:pt idx="703">
                  <c:v>29032.569908778129</c:v>
                </c:pt>
                <c:pt idx="704">
                  <c:v>41726.290138239317</c:v>
                </c:pt>
                <c:pt idx="705">
                  <c:v>21916.857487977715</c:v>
                </c:pt>
                <c:pt idx="706">
                  <c:v>38854.441457687077</c:v>
                </c:pt>
                <c:pt idx="707">
                  <c:v>42615.623530288329</c:v>
                </c:pt>
                <c:pt idx="708">
                  <c:v>41126.630498628787</c:v>
                </c:pt>
                <c:pt idx="709">
                  <c:v>39811.468621193853</c:v>
                </c:pt>
                <c:pt idx="710">
                  <c:v>50508.864958269376</c:v>
                </c:pt>
                <c:pt idx="711">
                  <c:v>42061.936123650499</c:v>
                </c:pt>
                <c:pt idx="712">
                  <c:v>31937.482990202599</c:v>
                </c:pt>
                <c:pt idx="713">
                  <c:v>27466.936607348351</c:v>
                </c:pt>
                <c:pt idx="714">
                  <c:v>39913.992756550419</c:v>
                </c:pt>
                <c:pt idx="715">
                  <c:v>26639.736012536654</c:v>
                </c:pt>
                <c:pt idx="716">
                  <c:v>27724.236056396167</c:v>
                </c:pt>
                <c:pt idx="717">
                  <c:v>43216.940387039533</c:v>
                </c:pt>
                <c:pt idx="718">
                  <c:v>35744.423194887662</c:v>
                </c:pt>
                <c:pt idx="719">
                  <c:v>38154.541814912678</c:v>
                </c:pt>
                <c:pt idx="720">
                  <c:v>36303.801325683249</c:v>
                </c:pt>
                <c:pt idx="721">
                  <c:v>38285.418324992927</c:v>
                </c:pt>
                <c:pt idx="722">
                  <c:v>45745.433195109174</c:v>
                </c:pt>
                <c:pt idx="723">
                  <c:v>52998.779085072092</c:v>
                </c:pt>
                <c:pt idx="724">
                  <c:v>31923.03829750343</c:v>
                </c:pt>
                <c:pt idx="725">
                  <c:v>32291.172052791717</c:v>
                </c:pt>
                <c:pt idx="726">
                  <c:v>27037.935738385488</c:v>
                </c:pt>
                <c:pt idx="727">
                  <c:v>34590.021703786981</c:v>
                </c:pt>
                <c:pt idx="728">
                  <c:v>49400.720703255138</c:v>
                </c:pt>
                <c:pt idx="729">
                  <c:v>30132.523796593741</c:v>
                </c:pt>
                <c:pt idx="730">
                  <c:v>40879.964487718215</c:v>
                </c:pt>
                <c:pt idx="731">
                  <c:v>34398.523802883254</c:v>
                </c:pt>
                <c:pt idx="732">
                  <c:v>38533.016366849777</c:v>
                </c:pt>
                <c:pt idx="733">
                  <c:v>27528.559015096205</c:v>
                </c:pt>
                <c:pt idx="734">
                  <c:v>34177.904760051861</c:v>
                </c:pt>
                <c:pt idx="735">
                  <c:v>49080.178022408509</c:v>
                </c:pt>
                <c:pt idx="736">
                  <c:v>51255.100921148274</c:v>
                </c:pt>
                <c:pt idx="737">
                  <c:v>36219.741723804444</c:v>
                </c:pt>
                <c:pt idx="738">
                  <c:v>40836.447778354901</c:v>
                </c:pt>
                <c:pt idx="739">
                  <c:v>28413.796129556045</c:v>
                </c:pt>
                <c:pt idx="740">
                  <c:v>37250.571564308812</c:v>
                </c:pt>
                <c:pt idx="741">
                  <c:v>29734.661849903012</c:v>
                </c:pt>
                <c:pt idx="742">
                  <c:v>40613.654744121312</c:v>
                </c:pt>
                <c:pt idx="743">
                  <c:v>43003.919177040858</c:v>
                </c:pt>
                <c:pt idx="744">
                  <c:v>33752.799223780719</c:v>
                </c:pt>
                <c:pt idx="745">
                  <c:v>46856.219590186935</c:v>
                </c:pt>
                <c:pt idx="746">
                  <c:v>27754.665048339575</c:v>
                </c:pt>
                <c:pt idx="747">
                  <c:v>23083.289165832161</c:v>
                </c:pt>
                <c:pt idx="748">
                  <c:v>31092.082767313248</c:v>
                </c:pt>
                <c:pt idx="749">
                  <c:v>29821.19271754269</c:v>
                </c:pt>
                <c:pt idx="750">
                  <c:v>32987.837909806767</c:v>
                </c:pt>
                <c:pt idx="751">
                  <c:v>43109.746638302793</c:v>
                </c:pt>
                <c:pt idx="752">
                  <c:v>27905.449374365424</c:v>
                </c:pt>
                <c:pt idx="753">
                  <c:v>46685.318506127842</c:v>
                </c:pt>
                <c:pt idx="754">
                  <c:v>36377.373293208919</c:v>
                </c:pt>
                <c:pt idx="755">
                  <c:v>36454.51368244116</c:v>
                </c:pt>
                <c:pt idx="756">
                  <c:v>23834.236410035595</c:v>
                </c:pt>
                <c:pt idx="757">
                  <c:v>40771.491234444351</c:v>
                </c:pt>
                <c:pt idx="758">
                  <c:v>5934.9269648032259</c:v>
                </c:pt>
                <c:pt idx="759">
                  <c:v>15556.057590088581</c:v>
                </c:pt>
                <c:pt idx="760">
                  <c:v>13612.595722781723</c:v>
                </c:pt>
                <c:pt idx="761">
                  <c:v>6791.2224196268526</c:v>
                </c:pt>
                <c:pt idx="762">
                  <c:v>12130.770839022623</c:v>
                </c:pt>
                <c:pt idx="763">
                  <c:v>15557.135175882588</c:v>
                </c:pt>
                <c:pt idx="764">
                  <c:v>10346.793511586475</c:v>
                </c:pt>
                <c:pt idx="765">
                  <c:v>9142.6525413429899</c:v>
                </c:pt>
                <c:pt idx="766">
                  <c:v>11876.707746392794</c:v>
                </c:pt>
                <c:pt idx="767">
                  <c:v>17853.645016298367</c:v>
                </c:pt>
                <c:pt idx="768">
                  <c:v>7892.5215356988101</c:v>
                </c:pt>
                <c:pt idx="769">
                  <c:v>14080.587320636316</c:v>
                </c:pt>
                <c:pt idx="770">
                  <c:v>11904.25786372428</c:v>
                </c:pt>
                <c:pt idx="771">
                  <c:v>7310.7304391668767</c:v>
                </c:pt>
                <c:pt idx="772">
                  <c:v>12134.003596404646</c:v>
                </c:pt>
                <c:pt idx="773">
                  <c:v>8948.0258515705009</c:v>
                </c:pt>
                <c:pt idx="774">
                  <c:v>17505.960080546309</c:v>
                </c:pt>
                <c:pt idx="775">
                  <c:v>9711.2566730169692</c:v>
                </c:pt>
                <c:pt idx="776">
                  <c:v>10504.581752459777</c:v>
                </c:pt>
                <c:pt idx="777">
                  <c:v>13344.462959009717</c:v>
                </c:pt>
                <c:pt idx="778">
                  <c:v>13743.532502197433</c:v>
                </c:pt>
                <c:pt idx="779">
                  <c:v>13468.90022131984</c:v>
                </c:pt>
                <c:pt idx="780">
                  <c:v>11804.659275212793</c:v>
                </c:pt>
                <c:pt idx="781">
                  <c:v>8553.759928011279</c:v>
                </c:pt>
                <c:pt idx="782">
                  <c:v>7906.2805664307152</c:v>
                </c:pt>
                <c:pt idx="783">
                  <c:v>7033.7721040613005</c:v>
                </c:pt>
                <c:pt idx="784">
                  <c:v>6785.347509603117</c:v>
                </c:pt>
                <c:pt idx="785">
                  <c:v>15148.502767214848</c:v>
                </c:pt>
                <c:pt idx="786">
                  <c:v>5553.1263348398779</c:v>
                </c:pt>
                <c:pt idx="787">
                  <c:v>8690.6740374142264</c:v>
                </c:pt>
                <c:pt idx="788">
                  <c:v>15605.234240427681</c:v>
                </c:pt>
                <c:pt idx="789">
                  <c:v>5869.1466785617922</c:v>
                </c:pt>
                <c:pt idx="790">
                  <c:v>18376.941563451583</c:v>
                </c:pt>
                <c:pt idx="791">
                  <c:v>6546.3104248529262</c:v>
                </c:pt>
                <c:pt idx="792">
                  <c:v>10124.791251967421</c:v>
                </c:pt>
                <c:pt idx="793">
                  <c:v>11816.36629374991</c:v>
                </c:pt>
                <c:pt idx="794">
                  <c:v>6986.6860074475435</c:v>
                </c:pt>
                <c:pt idx="795">
                  <c:v>7399.3474855815703</c:v>
                </c:pt>
                <c:pt idx="796">
                  <c:v>17404.513597627145</c:v>
                </c:pt>
                <c:pt idx="797">
                  <c:v>8349.9873870726678</c:v>
                </c:pt>
                <c:pt idx="798">
                  <c:v>7898.2845000948118</c:v>
                </c:pt>
                <c:pt idx="799">
                  <c:v>8703.7030292872241</c:v>
                </c:pt>
                <c:pt idx="800">
                  <c:v>6462.8459829604499</c:v>
                </c:pt>
                <c:pt idx="801">
                  <c:v>12077.685885612693</c:v>
                </c:pt>
                <c:pt idx="802">
                  <c:v>11781.001887237486</c:v>
                </c:pt>
                <c:pt idx="803">
                  <c:v>6076.1195740846151</c:v>
                </c:pt>
                <c:pt idx="804">
                  <c:v>8204.92022295077</c:v>
                </c:pt>
                <c:pt idx="805">
                  <c:v>5385.9470001697891</c:v>
                </c:pt>
                <c:pt idx="806">
                  <c:v>5241.5065435938459</c:v>
                </c:pt>
                <c:pt idx="807">
                  <c:v>6781.3586674944981</c:v>
                </c:pt>
                <c:pt idx="808">
                  <c:v>6987.7335061448521</c:v>
                </c:pt>
                <c:pt idx="809">
                  <c:v>16156.842352065416</c:v>
                </c:pt>
                <c:pt idx="810">
                  <c:v>11848.684923924069</c:v>
                </c:pt>
                <c:pt idx="811">
                  <c:v>8748.1676495473475</c:v>
                </c:pt>
                <c:pt idx="812">
                  <c:v>8092.5187164957269</c:v>
                </c:pt>
                <c:pt idx="813">
                  <c:v>5342.8435684094939</c:v>
                </c:pt>
                <c:pt idx="814">
                  <c:v>12720.61141662816</c:v>
                </c:pt>
                <c:pt idx="815">
                  <c:v>7109.014699188182</c:v>
                </c:pt>
                <c:pt idx="816">
                  <c:v>12744.437649355094</c:v>
                </c:pt>
                <c:pt idx="817">
                  <c:v>9547.9296947515595</c:v>
                </c:pt>
                <c:pt idx="818">
                  <c:v>12866.091689018125</c:v>
                </c:pt>
                <c:pt idx="819">
                  <c:v>5954.8666163695916</c:v>
                </c:pt>
                <c:pt idx="820">
                  <c:v>10631.142100939693</c:v>
                </c:pt>
                <c:pt idx="821">
                  <c:v>14032.344217589787</c:v>
                </c:pt>
                <c:pt idx="822">
                  <c:v>10020.025663396404</c:v>
                </c:pt>
                <c:pt idx="823">
                  <c:v>10779.866739077801</c:v>
                </c:pt>
                <c:pt idx="824">
                  <c:v>7062.3607131695944</c:v>
                </c:pt>
                <c:pt idx="825">
                  <c:v>13142.548179975758</c:v>
                </c:pt>
                <c:pt idx="826">
                  <c:v>9121.3282016272624</c:v>
                </c:pt>
                <c:pt idx="827">
                  <c:v>12466.314686931482</c:v>
                </c:pt>
                <c:pt idx="828">
                  <c:v>9841.7630077354352</c:v>
                </c:pt>
                <c:pt idx="829">
                  <c:v>8171.2256060203399</c:v>
                </c:pt>
                <c:pt idx="830">
                  <c:v>12661.972743311846</c:v>
                </c:pt>
                <c:pt idx="831">
                  <c:v>22020.582760423036</c:v>
                </c:pt>
                <c:pt idx="832">
                  <c:v>13447.786638571715</c:v>
                </c:pt>
                <c:pt idx="833">
                  <c:v>37345.278782382367</c:v>
                </c:pt>
                <c:pt idx="834">
                  <c:v>14508.440393399434</c:v>
                </c:pt>
                <c:pt idx="835">
                  <c:v>16705.533723670451</c:v>
                </c:pt>
                <c:pt idx="836">
                  <c:v>7297.3074951293165</c:v>
                </c:pt>
                <c:pt idx="837">
                  <c:v>8347.9828772948185</c:v>
                </c:pt>
                <c:pt idx="838">
                  <c:v>6759.0622171753575</c:v>
                </c:pt>
                <c:pt idx="839">
                  <c:v>8852.6530201238966</c:v>
                </c:pt>
                <c:pt idx="840">
                  <c:v>11786.994710965955</c:v>
                </c:pt>
                <c:pt idx="841">
                  <c:v>10371.89044346527</c:v>
                </c:pt>
                <c:pt idx="842">
                  <c:v>7529.2633608453034</c:v>
                </c:pt>
                <c:pt idx="843">
                  <c:v>17199.241807902745</c:v>
                </c:pt>
                <c:pt idx="844">
                  <c:v>13067.838594823166</c:v>
                </c:pt>
                <c:pt idx="845">
                  <c:v>7245.0539829379904</c:v>
                </c:pt>
                <c:pt idx="846">
                  <c:v>11443.391275932552</c:v>
                </c:pt>
                <c:pt idx="847">
                  <c:v>12807.975112961614</c:v>
                </c:pt>
                <c:pt idx="848">
                  <c:v>7712.267505324332</c:v>
                </c:pt>
                <c:pt idx="849">
                  <c:v>10743.040836670178</c:v>
                </c:pt>
                <c:pt idx="850">
                  <c:v>27797.257517333066</c:v>
                </c:pt>
                <c:pt idx="851">
                  <c:v>9320.6016533476213</c:v>
                </c:pt>
                <c:pt idx="852">
                  <c:v>3348.6797869478378</c:v>
                </c:pt>
                <c:pt idx="853">
                  <c:v>7195.7696966109161</c:v>
                </c:pt>
                <c:pt idx="854">
                  <c:v>23740.203196803825</c:v>
                </c:pt>
                <c:pt idx="855">
                  <c:v>16219.442850090452</c:v>
                </c:pt>
                <c:pt idx="856">
                  <c:v>19541.314330000867</c:v>
                </c:pt>
                <c:pt idx="857">
                  <c:v>21792.701224312757</c:v>
                </c:pt>
                <c:pt idx="858">
                  <c:v>12305.497225025891</c:v>
                </c:pt>
                <c:pt idx="859">
                  <c:v>8167.3650848622101</c:v>
                </c:pt>
                <c:pt idx="860">
                  <c:v>7456.563936051507</c:v>
                </c:pt>
                <c:pt idx="861">
                  <c:v>6346.0302680684645</c:v>
                </c:pt>
                <c:pt idx="862">
                  <c:v>6853.7210183082989</c:v>
                </c:pt>
                <c:pt idx="863">
                  <c:v>6173.5381123387251</c:v>
                </c:pt>
                <c:pt idx="864">
                  <c:v>8044.3119598636558</c:v>
                </c:pt>
                <c:pt idx="865">
                  <c:v>19385.21493241698</c:v>
                </c:pt>
                <c:pt idx="866">
                  <c:v>3312.4337193312258</c:v>
                </c:pt>
                <c:pt idx="867">
                  <c:v>13165.601557550044</c:v>
                </c:pt>
                <c:pt idx="868">
                  <c:v>27590.365976874127</c:v>
                </c:pt>
                <c:pt idx="869">
                  <c:v>14407.900141613442</c:v>
                </c:pt>
                <c:pt idx="870">
                  <c:v>4516.6062794583304</c:v>
                </c:pt>
                <c:pt idx="871">
                  <c:v>10942.003399427082</c:v>
                </c:pt>
                <c:pt idx="872">
                  <c:v>26032.275682993866</c:v>
                </c:pt>
                <c:pt idx="873">
                  <c:v>4829.7227351618849</c:v>
                </c:pt>
                <c:pt idx="874">
                  <c:v>25066.610415761163</c:v>
                </c:pt>
                <c:pt idx="875">
                  <c:v>10007.290530544624</c:v>
                </c:pt>
                <c:pt idx="876">
                  <c:v>9758.7954074986174</c:v>
                </c:pt>
                <c:pt idx="877">
                  <c:v>7886.8199116985397</c:v>
                </c:pt>
                <c:pt idx="878">
                  <c:v>18023.358045126632</c:v>
                </c:pt>
                <c:pt idx="879">
                  <c:v>7000.4196987815003</c:v>
                </c:pt>
                <c:pt idx="880">
                  <c:v>11322.765481979861</c:v>
                </c:pt>
                <c:pt idx="881">
                  <c:v>5332.1127579391987</c:v>
                </c:pt>
                <c:pt idx="882">
                  <c:v>6222.1611533748001</c:v>
                </c:pt>
                <c:pt idx="883">
                  <c:v>3741.161366293667</c:v>
                </c:pt>
                <c:pt idx="884">
                  <c:v>14121.24689937093</c:v>
                </c:pt>
                <c:pt idx="885">
                  <c:v>6411.0169953644699</c:v>
                </c:pt>
                <c:pt idx="886">
                  <c:v>9434.8959545158632</c:v>
                </c:pt>
                <c:pt idx="887">
                  <c:v>22882.846511012795</c:v>
                </c:pt>
                <c:pt idx="888">
                  <c:v>5248.6630228593012</c:v>
                </c:pt>
                <c:pt idx="889">
                  <c:v>10613.995997846912</c:v>
                </c:pt>
                <c:pt idx="890">
                  <c:v>5726.6390112984463</c:v>
                </c:pt>
                <c:pt idx="891">
                  <c:v>6062.5083603998719</c:v>
                </c:pt>
                <c:pt idx="892">
                  <c:v>9559.6801878472415</c:v>
                </c:pt>
                <c:pt idx="893">
                  <c:v>15768.966822229508</c:v>
                </c:pt>
                <c:pt idx="894">
                  <c:v>8789.6616957021397</c:v>
                </c:pt>
                <c:pt idx="895">
                  <c:v>10392.54166503646</c:v>
                </c:pt>
                <c:pt idx="896">
                  <c:v>8894.4177139402746</c:v>
                </c:pt>
                <c:pt idx="897">
                  <c:v>4445.661050445</c:v>
                </c:pt>
                <c:pt idx="898">
                  <c:v>10267.533091486546</c:v>
                </c:pt>
                <c:pt idx="899">
                  <c:v>13225.690862701473</c:v>
                </c:pt>
                <c:pt idx="900">
                  <c:v>11617.923072836527</c:v>
                </c:pt>
                <c:pt idx="901">
                  <c:v>6020.6845430515559</c:v>
                </c:pt>
                <c:pt idx="902">
                  <c:v>9763.6935247441052</c:v>
                </c:pt>
                <c:pt idx="903">
                  <c:v>11350.89377107361</c:v>
                </c:pt>
                <c:pt idx="904">
                  <c:v>10874.487997193943</c:v>
                </c:pt>
                <c:pt idx="905">
                  <c:v>14450.268532486423</c:v>
                </c:pt>
                <c:pt idx="906">
                  <c:v>16764.245628367426</c:v>
                </c:pt>
                <c:pt idx="907">
                  <c:v>21560.680212871663</c:v>
                </c:pt>
                <c:pt idx="908">
                  <c:v>11174.376084327678</c:v>
                </c:pt>
                <c:pt idx="909">
                  <c:v>10325.736139838318</c:v>
                </c:pt>
                <c:pt idx="910">
                  <c:v>10002.553666455427</c:v>
                </c:pt>
                <c:pt idx="911">
                  <c:v>8372.4294459352877</c:v>
                </c:pt>
                <c:pt idx="912">
                  <c:v>20658.634729278398</c:v>
                </c:pt>
                <c:pt idx="913">
                  <c:v>7221.8654825711892</c:v>
                </c:pt>
                <c:pt idx="914">
                  <c:v>3529.5294897224094</c:v>
                </c:pt>
                <c:pt idx="915">
                  <c:v>12139.313847565223</c:v>
                </c:pt>
                <c:pt idx="916">
                  <c:v>6313.580512474271</c:v>
                </c:pt>
                <c:pt idx="917">
                  <c:v>6346.9667780127447</c:v>
                </c:pt>
                <c:pt idx="918">
                  <c:v>13641.503767927117</c:v>
                </c:pt>
                <c:pt idx="919">
                  <c:v>26465.32894564631</c:v>
                </c:pt>
                <c:pt idx="920">
                  <c:v>6157.3854082394819</c:v>
                </c:pt>
                <c:pt idx="921">
                  <c:v>18185.9781390385</c:v>
                </c:pt>
                <c:pt idx="922">
                  <c:v>4703.5251871684386</c:v>
                </c:pt>
                <c:pt idx="923">
                  <c:v>13329.39411023227</c:v>
                </c:pt>
                <c:pt idx="924">
                  <c:v>10883.823358608954</c:v>
                </c:pt>
                <c:pt idx="925">
                  <c:v>26596.392042793435</c:v>
                </c:pt>
                <c:pt idx="926">
                  <c:v>10007.206877838642</c:v>
                </c:pt>
                <c:pt idx="927">
                  <c:v>18286.133709475256</c:v>
                </c:pt>
                <c:pt idx="928">
                  <c:v>10164.350004702241</c:v>
                </c:pt>
                <c:pt idx="929">
                  <c:v>5875.000598191903</c:v>
                </c:pt>
                <c:pt idx="930">
                  <c:v>16464.832787103875</c:v>
                </c:pt>
                <c:pt idx="931">
                  <c:v>3104.86860610857</c:v>
                </c:pt>
                <c:pt idx="932">
                  <c:v>23125.463075347594</c:v>
                </c:pt>
                <c:pt idx="933">
                  <c:v>5133.3099506819408</c:v>
                </c:pt>
                <c:pt idx="934">
                  <c:v>15736.168202396646</c:v>
                </c:pt>
                <c:pt idx="935">
                  <c:v>7010.4817757087303</c:v>
                </c:pt>
                <c:pt idx="936">
                  <c:v>9808.2699494301414</c:v>
                </c:pt>
                <c:pt idx="937">
                  <c:v>7395.6166013594166</c:v>
                </c:pt>
                <c:pt idx="938">
                  <c:v>10269.519793034569</c:v>
                </c:pt>
                <c:pt idx="939">
                  <c:v>9266.3770872726345</c:v>
                </c:pt>
                <c:pt idx="940">
                  <c:v>5609.595118674024</c:v>
                </c:pt>
                <c:pt idx="941">
                  <c:v>6055.6834181933182</c:v>
                </c:pt>
                <c:pt idx="942">
                  <c:v>10321.082928455106</c:v>
                </c:pt>
                <c:pt idx="943">
                  <c:v>9043.4927386673426</c:v>
                </c:pt>
                <c:pt idx="944">
                  <c:v>7547.9218480015925</c:v>
                </c:pt>
                <c:pt idx="945">
                  <c:v>8436.1478514030805</c:v>
                </c:pt>
                <c:pt idx="946">
                  <c:v>6206.9243778771988</c:v>
                </c:pt>
                <c:pt idx="947">
                  <c:v>3420.8563790842509</c:v>
                </c:pt>
                <c:pt idx="948">
                  <c:v>24077.229859517014</c:v>
                </c:pt>
                <c:pt idx="949">
                  <c:v>20644.934900842825</c:v>
                </c:pt>
                <c:pt idx="950">
                  <c:v>6228.2245696786631</c:v>
                </c:pt>
                <c:pt idx="951">
                  <c:v>13732.39827704376</c:v>
                </c:pt>
                <c:pt idx="952">
                  <c:v>18943.027530605108</c:v>
                </c:pt>
                <c:pt idx="953">
                  <c:v>22929.542375175697</c:v>
                </c:pt>
                <c:pt idx="954">
                  <c:v>3462.044267758105</c:v>
                </c:pt>
                <c:pt idx="955">
                  <c:v>3653.3572151378257</c:v>
                </c:pt>
                <c:pt idx="956">
                  <c:v>21434.53019619453</c:v>
                </c:pt>
                <c:pt idx="957">
                  <c:v>2970.9825704907189</c:v>
                </c:pt>
                <c:pt idx="958">
                  <c:v>5198.036806105617</c:v>
                </c:pt>
                <c:pt idx="959">
                  <c:v>27710.101261298154</c:v>
                </c:pt>
                <c:pt idx="960">
                  <c:v>12880.955660958411</c:v>
                </c:pt>
                <c:pt idx="961">
                  <c:v>19419.381844035517</c:v>
                </c:pt>
                <c:pt idx="962">
                  <c:v>6763.6613251874896</c:v>
                </c:pt>
                <c:pt idx="963">
                  <c:v>2365.9397983318368</c:v>
                </c:pt>
                <c:pt idx="964">
                  <c:v>10592.924584370827</c:v>
                </c:pt>
                <c:pt idx="965">
                  <c:v>17540.681562006397</c:v>
                </c:pt>
                <c:pt idx="966">
                  <c:v>28230.215118232765</c:v>
                </c:pt>
                <c:pt idx="967">
                  <c:v>2658.8802037706891</c:v>
                </c:pt>
                <c:pt idx="968">
                  <c:v>5164.3900924506434</c:v>
                </c:pt>
                <c:pt idx="969">
                  <c:v>4120.0498969795926</c:v>
                </c:pt>
                <c:pt idx="970">
                  <c:v>16249.418660152172</c:v>
                </c:pt>
                <c:pt idx="971">
                  <c:v>3426.9666946262842</c:v>
                </c:pt>
                <c:pt idx="972">
                  <c:v>20363.292564007465</c:v>
                </c:pt>
                <c:pt idx="973">
                  <c:v>12555.042582227312</c:v>
                </c:pt>
                <c:pt idx="974">
                  <c:v>3590.44805324862</c:v>
                </c:pt>
                <c:pt idx="975">
                  <c:v>15356.455720860375</c:v>
                </c:pt>
                <c:pt idx="976">
                  <c:v>21387.619357056996</c:v>
                </c:pt>
                <c:pt idx="977">
                  <c:v>14338.375043300814</c:v>
                </c:pt>
                <c:pt idx="978">
                  <c:v>8063.4517803339031</c:v>
                </c:pt>
                <c:pt idx="979">
                  <c:v>3553.8420751174608</c:v>
                </c:pt>
                <c:pt idx="980">
                  <c:v>3583.0029150354781</c:v>
                </c:pt>
                <c:pt idx="981">
                  <c:v>13090.828555456053</c:v>
                </c:pt>
                <c:pt idx="982">
                  <c:v>13526.42432605871</c:v>
                </c:pt>
                <c:pt idx="983">
                  <c:v>14738.756912132378</c:v>
                </c:pt>
                <c:pt idx="984">
                  <c:v>13689.914518651196</c:v>
                </c:pt>
                <c:pt idx="985">
                  <c:v>8508.6132519777711</c:v>
                </c:pt>
                <c:pt idx="986">
                  <c:v>10336.460429688803</c:v>
                </c:pt>
                <c:pt idx="987">
                  <c:v>4275.2169414008476</c:v>
                </c:pt>
                <c:pt idx="988">
                  <c:v>3168.1814774198492</c:v>
                </c:pt>
                <c:pt idx="989">
                  <c:v>10803.045567771207</c:v>
                </c:pt>
                <c:pt idx="990">
                  <c:v>14081.250038108637</c:v>
                </c:pt>
                <c:pt idx="991">
                  <c:v>5013.1575374272097</c:v>
                </c:pt>
                <c:pt idx="992">
                  <c:v>2572.623250450305</c:v>
                </c:pt>
                <c:pt idx="993">
                  <c:v>27126.531383959013</c:v>
                </c:pt>
                <c:pt idx="994">
                  <c:v>8215.5833261652988</c:v>
                </c:pt>
                <c:pt idx="995">
                  <c:v>2568.704756653914</c:v>
                </c:pt>
                <c:pt idx="996">
                  <c:v>10934.243132032905</c:v>
                </c:pt>
                <c:pt idx="997">
                  <c:v>3639.7927821893527</c:v>
                </c:pt>
                <c:pt idx="998">
                  <c:v>3789.094149454113</c:v>
                </c:pt>
                <c:pt idx="999">
                  <c:v>3052.0715428125886</c:v>
                </c:pt>
                <c:pt idx="1000">
                  <c:v>4620.3759434234416</c:v>
                </c:pt>
                <c:pt idx="1001">
                  <c:v>4274.1262954762542</c:v>
                </c:pt>
                <c:pt idx="1002">
                  <c:v>13712.417310503697</c:v>
                </c:pt>
                <c:pt idx="1003">
                  <c:v>13903.387924642262</c:v>
                </c:pt>
                <c:pt idx="1004">
                  <c:v>4242.3027992319094</c:v>
                </c:pt>
                <c:pt idx="1005">
                  <c:v>17699.614534056072</c:v>
                </c:pt>
                <c:pt idx="1006">
                  <c:v>7030.4880066850292</c:v>
                </c:pt>
                <c:pt idx="1007">
                  <c:v>14743.526979936256</c:v>
                </c:pt>
                <c:pt idx="1008">
                  <c:v>4496.3171996115898</c:v>
                </c:pt>
                <c:pt idx="1009">
                  <c:v>11912.463301226628</c:v>
                </c:pt>
                <c:pt idx="1010">
                  <c:v>3688.2663406527754</c:v>
                </c:pt>
                <c:pt idx="1011">
                  <c:v>10115.348859269097</c:v>
                </c:pt>
                <c:pt idx="1012">
                  <c:v>19753.541519773058</c:v>
                </c:pt>
                <c:pt idx="1013">
                  <c:v>7172.770100093262</c:v>
                </c:pt>
                <c:pt idx="1014">
                  <c:v>3060.4473233023728</c:v>
                </c:pt>
                <c:pt idx="1015">
                  <c:v>6620.7788590328109</c:v>
                </c:pt>
                <c:pt idx="1016">
                  <c:v>3983.1336468859481</c:v>
                </c:pt>
                <c:pt idx="1017">
                  <c:v>5970.6244270429825</c:v>
                </c:pt>
                <c:pt idx="1018">
                  <c:v>13412.442332471284</c:v>
                </c:pt>
                <c:pt idx="1019">
                  <c:v>9337.2022771176944</c:v>
                </c:pt>
                <c:pt idx="1020">
                  <c:v>3461.4028280793164</c:v>
                </c:pt>
                <c:pt idx="1021">
                  <c:v>3583.9335573121211</c:v>
                </c:pt>
                <c:pt idx="1022">
                  <c:v>11585.503672108625</c:v>
                </c:pt>
                <c:pt idx="1023">
                  <c:v>4126.5643929160924</c:v>
                </c:pt>
                <c:pt idx="1024">
                  <c:v>3180.800817646299</c:v>
                </c:pt>
                <c:pt idx="1025">
                  <c:v>4538.8382345497293</c:v>
                </c:pt>
                <c:pt idx="1026">
                  <c:v>5386.3537637374702</c:v>
                </c:pt>
                <c:pt idx="1027">
                  <c:v>3568.1126386091951</c:v>
                </c:pt>
                <c:pt idx="1028">
                  <c:v>13773.274181970581</c:v>
                </c:pt>
                <c:pt idx="1029">
                  <c:v>12399.110642967365</c:v>
                </c:pt>
                <c:pt idx="1030">
                  <c:v>16235.459026002532</c:v>
                </c:pt>
                <c:pt idx="1031">
                  <c:v>11795.685198717645</c:v>
                </c:pt>
                <c:pt idx="1032">
                  <c:v>6177.3438636506207</c:v>
                </c:pt>
                <c:pt idx="1033">
                  <c:v>11998.059672790012</c:v>
                </c:pt>
                <c:pt idx="1034">
                  <c:v>14454.689392019984</c:v>
                </c:pt>
                <c:pt idx="1035">
                  <c:v>10105.503125285266</c:v>
                </c:pt>
                <c:pt idx="1036">
                  <c:v>16168.13730777867</c:v>
                </c:pt>
                <c:pt idx="1037">
                  <c:v>3200.3932866282512</c:v>
                </c:pt>
                <c:pt idx="1038">
                  <c:v>4186.2250581890457</c:v>
                </c:pt>
                <c:pt idx="1039">
                  <c:v>11500.328481051898</c:v>
                </c:pt>
                <c:pt idx="1040">
                  <c:v>3514.1353865639162</c:v>
                </c:pt>
                <c:pt idx="1041">
                  <c:v>10780.593296711117</c:v>
                </c:pt>
                <c:pt idx="1042">
                  <c:v>3172.963830053518</c:v>
                </c:pt>
                <c:pt idx="1043">
                  <c:v>8781.4687122357645</c:v>
                </c:pt>
                <c:pt idx="1044">
                  <c:v>11499.60073684087</c:v>
                </c:pt>
                <c:pt idx="1045">
                  <c:v>3010.1926403636653</c:v>
                </c:pt>
                <c:pt idx="1046">
                  <c:v>10211.398654530754</c:v>
                </c:pt>
                <c:pt idx="1047">
                  <c:v>4110.277600343672</c:v>
                </c:pt>
                <c:pt idx="1048">
                  <c:v>3865.4177456438338</c:v>
                </c:pt>
                <c:pt idx="1049">
                  <c:v>8716.1963651186434</c:v>
                </c:pt>
                <c:pt idx="1050">
                  <c:v>11139.830056647295</c:v>
                </c:pt>
                <c:pt idx="1051">
                  <c:v>6284.6078778100446</c:v>
                </c:pt>
                <c:pt idx="1052">
                  <c:v>8326.0141885238172</c:v>
                </c:pt>
                <c:pt idx="1053">
                  <c:v>5415.4424029205111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453-48F6-9F9C-D4C87A7834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6075264"/>
        <c:axId val="1736075744"/>
      </c:scatterChart>
      <c:valAx>
        <c:axId val="173607526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bmi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36075744"/>
        <c:crosses val="autoZero"/>
        <c:crossBetween val="midCat"/>
      </c:valAx>
      <c:valAx>
        <c:axId val="1736075744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charges</a:t>
                </a:r>
              </a:p>
            </c:rich>
          </c:tx>
          <c:overlay val="0"/>
        </c:title>
        <c:numFmt formatCode="&quot;£&quot;#,##0.00" sourceLinked="1"/>
        <c:majorTickMark val="out"/>
        <c:minorTickMark val="none"/>
        <c:tickLblPos val="nextTo"/>
        <c:crossAx val="173607526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children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charges</c:v>
          </c:tx>
          <c:spPr>
            <a:ln w="38100">
              <a:noFill/>
            </a:ln>
          </c:spPr>
          <c:xVal>
            <c:numRef>
              <c:f>Model!$E$2:$E$1055</c:f>
              <c:numCache>
                <c:formatCode>General</c:formatCode>
                <c:ptCount val="10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2</c:v>
                </c:pt>
                <c:pt idx="581">
                  <c:v>2</c:v>
                </c:pt>
                <c:pt idx="582">
                  <c:v>2</c:v>
                </c:pt>
                <c:pt idx="583">
                  <c:v>2</c:v>
                </c:pt>
                <c:pt idx="584">
                  <c:v>2</c:v>
                </c:pt>
                <c:pt idx="585">
                  <c:v>2</c:v>
                </c:pt>
                <c:pt idx="586">
                  <c:v>2</c:v>
                </c:pt>
                <c:pt idx="587">
                  <c:v>2</c:v>
                </c:pt>
                <c:pt idx="588">
                  <c:v>2</c:v>
                </c:pt>
                <c:pt idx="589">
                  <c:v>2</c:v>
                </c:pt>
                <c:pt idx="590">
                  <c:v>2</c:v>
                </c:pt>
                <c:pt idx="591">
                  <c:v>2</c:v>
                </c:pt>
                <c:pt idx="592">
                  <c:v>2</c:v>
                </c:pt>
                <c:pt idx="593">
                  <c:v>2</c:v>
                </c:pt>
                <c:pt idx="594">
                  <c:v>2</c:v>
                </c:pt>
                <c:pt idx="595">
                  <c:v>2</c:v>
                </c:pt>
                <c:pt idx="596">
                  <c:v>2</c:v>
                </c:pt>
                <c:pt idx="597">
                  <c:v>2</c:v>
                </c:pt>
                <c:pt idx="598">
                  <c:v>2</c:v>
                </c:pt>
                <c:pt idx="599">
                  <c:v>2</c:v>
                </c:pt>
                <c:pt idx="600">
                  <c:v>2</c:v>
                </c:pt>
                <c:pt idx="601">
                  <c:v>2</c:v>
                </c:pt>
                <c:pt idx="602">
                  <c:v>2</c:v>
                </c:pt>
                <c:pt idx="603">
                  <c:v>2</c:v>
                </c:pt>
                <c:pt idx="604">
                  <c:v>2</c:v>
                </c:pt>
                <c:pt idx="605">
                  <c:v>2</c:v>
                </c:pt>
                <c:pt idx="606">
                  <c:v>2</c:v>
                </c:pt>
                <c:pt idx="607">
                  <c:v>2</c:v>
                </c:pt>
                <c:pt idx="608">
                  <c:v>2</c:v>
                </c:pt>
                <c:pt idx="609">
                  <c:v>2</c:v>
                </c:pt>
                <c:pt idx="610">
                  <c:v>2</c:v>
                </c:pt>
                <c:pt idx="611">
                  <c:v>2</c:v>
                </c:pt>
                <c:pt idx="612">
                  <c:v>2</c:v>
                </c:pt>
                <c:pt idx="613">
                  <c:v>2</c:v>
                </c:pt>
                <c:pt idx="614">
                  <c:v>2</c:v>
                </c:pt>
                <c:pt idx="615">
                  <c:v>2</c:v>
                </c:pt>
                <c:pt idx="616">
                  <c:v>2</c:v>
                </c:pt>
                <c:pt idx="617">
                  <c:v>2</c:v>
                </c:pt>
                <c:pt idx="618">
                  <c:v>2</c:v>
                </c:pt>
                <c:pt idx="619">
                  <c:v>2</c:v>
                </c:pt>
                <c:pt idx="620">
                  <c:v>2</c:v>
                </c:pt>
                <c:pt idx="621">
                  <c:v>2</c:v>
                </c:pt>
                <c:pt idx="622">
                  <c:v>2</c:v>
                </c:pt>
                <c:pt idx="623">
                  <c:v>2</c:v>
                </c:pt>
                <c:pt idx="624">
                  <c:v>2</c:v>
                </c:pt>
                <c:pt idx="625">
                  <c:v>2</c:v>
                </c:pt>
                <c:pt idx="626">
                  <c:v>2</c:v>
                </c:pt>
                <c:pt idx="627">
                  <c:v>2</c:v>
                </c:pt>
                <c:pt idx="628">
                  <c:v>2</c:v>
                </c:pt>
                <c:pt idx="629">
                  <c:v>2</c:v>
                </c:pt>
                <c:pt idx="630">
                  <c:v>2</c:v>
                </c:pt>
                <c:pt idx="631">
                  <c:v>2</c:v>
                </c:pt>
                <c:pt idx="632">
                  <c:v>2</c:v>
                </c:pt>
                <c:pt idx="633">
                  <c:v>2</c:v>
                </c:pt>
                <c:pt idx="634">
                  <c:v>2</c:v>
                </c:pt>
                <c:pt idx="635">
                  <c:v>2</c:v>
                </c:pt>
                <c:pt idx="636">
                  <c:v>2</c:v>
                </c:pt>
                <c:pt idx="637">
                  <c:v>2</c:v>
                </c:pt>
                <c:pt idx="638">
                  <c:v>2</c:v>
                </c:pt>
                <c:pt idx="639">
                  <c:v>2</c:v>
                </c:pt>
                <c:pt idx="640">
                  <c:v>2</c:v>
                </c:pt>
                <c:pt idx="641">
                  <c:v>2</c:v>
                </c:pt>
                <c:pt idx="642">
                  <c:v>2</c:v>
                </c:pt>
                <c:pt idx="643">
                  <c:v>2</c:v>
                </c:pt>
                <c:pt idx="644">
                  <c:v>2</c:v>
                </c:pt>
                <c:pt idx="645">
                  <c:v>2</c:v>
                </c:pt>
                <c:pt idx="646">
                  <c:v>2</c:v>
                </c:pt>
                <c:pt idx="647">
                  <c:v>2</c:v>
                </c:pt>
                <c:pt idx="648">
                  <c:v>2</c:v>
                </c:pt>
                <c:pt idx="649">
                  <c:v>2</c:v>
                </c:pt>
                <c:pt idx="650">
                  <c:v>2</c:v>
                </c:pt>
                <c:pt idx="651">
                  <c:v>2</c:v>
                </c:pt>
                <c:pt idx="652">
                  <c:v>2</c:v>
                </c:pt>
                <c:pt idx="653">
                  <c:v>2</c:v>
                </c:pt>
                <c:pt idx="654">
                  <c:v>2</c:v>
                </c:pt>
                <c:pt idx="655">
                  <c:v>2</c:v>
                </c:pt>
                <c:pt idx="656">
                  <c:v>2</c:v>
                </c:pt>
                <c:pt idx="657">
                  <c:v>2</c:v>
                </c:pt>
                <c:pt idx="658">
                  <c:v>2</c:v>
                </c:pt>
                <c:pt idx="659">
                  <c:v>2</c:v>
                </c:pt>
                <c:pt idx="660">
                  <c:v>2</c:v>
                </c:pt>
                <c:pt idx="661">
                  <c:v>2</c:v>
                </c:pt>
                <c:pt idx="662">
                  <c:v>2</c:v>
                </c:pt>
                <c:pt idx="663">
                  <c:v>2</c:v>
                </c:pt>
                <c:pt idx="664">
                  <c:v>2</c:v>
                </c:pt>
                <c:pt idx="665">
                  <c:v>2</c:v>
                </c:pt>
                <c:pt idx="666">
                  <c:v>2</c:v>
                </c:pt>
                <c:pt idx="667">
                  <c:v>2</c:v>
                </c:pt>
                <c:pt idx="668">
                  <c:v>2</c:v>
                </c:pt>
                <c:pt idx="669">
                  <c:v>2</c:v>
                </c:pt>
                <c:pt idx="670">
                  <c:v>2</c:v>
                </c:pt>
                <c:pt idx="671">
                  <c:v>2</c:v>
                </c:pt>
                <c:pt idx="672">
                  <c:v>2</c:v>
                </c:pt>
                <c:pt idx="673">
                  <c:v>2</c:v>
                </c:pt>
                <c:pt idx="674">
                  <c:v>2</c:v>
                </c:pt>
                <c:pt idx="675">
                  <c:v>2</c:v>
                </c:pt>
                <c:pt idx="676">
                  <c:v>2</c:v>
                </c:pt>
                <c:pt idx="677">
                  <c:v>2</c:v>
                </c:pt>
                <c:pt idx="678">
                  <c:v>2</c:v>
                </c:pt>
                <c:pt idx="679">
                  <c:v>2</c:v>
                </c:pt>
                <c:pt idx="680">
                  <c:v>2</c:v>
                </c:pt>
                <c:pt idx="681">
                  <c:v>2</c:v>
                </c:pt>
                <c:pt idx="682">
                  <c:v>2</c:v>
                </c:pt>
                <c:pt idx="683">
                  <c:v>2</c:v>
                </c:pt>
                <c:pt idx="684">
                  <c:v>2</c:v>
                </c:pt>
                <c:pt idx="685">
                  <c:v>2</c:v>
                </c:pt>
                <c:pt idx="686">
                  <c:v>2</c:v>
                </c:pt>
                <c:pt idx="687">
                  <c:v>2</c:v>
                </c:pt>
                <c:pt idx="688">
                  <c:v>2</c:v>
                </c:pt>
                <c:pt idx="689">
                  <c:v>2</c:v>
                </c:pt>
                <c:pt idx="690">
                  <c:v>2</c:v>
                </c:pt>
                <c:pt idx="691">
                  <c:v>2</c:v>
                </c:pt>
                <c:pt idx="692">
                  <c:v>2</c:v>
                </c:pt>
                <c:pt idx="693">
                  <c:v>2</c:v>
                </c:pt>
                <c:pt idx="694">
                  <c:v>2</c:v>
                </c:pt>
                <c:pt idx="695">
                  <c:v>2</c:v>
                </c:pt>
                <c:pt idx="696">
                  <c:v>2</c:v>
                </c:pt>
                <c:pt idx="697">
                  <c:v>2</c:v>
                </c:pt>
                <c:pt idx="698">
                  <c:v>2</c:v>
                </c:pt>
                <c:pt idx="699">
                  <c:v>2</c:v>
                </c:pt>
                <c:pt idx="700">
                  <c:v>2</c:v>
                </c:pt>
                <c:pt idx="701">
                  <c:v>2</c:v>
                </c:pt>
                <c:pt idx="702">
                  <c:v>2</c:v>
                </c:pt>
                <c:pt idx="703">
                  <c:v>2</c:v>
                </c:pt>
                <c:pt idx="704">
                  <c:v>2</c:v>
                </c:pt>
                <c:pt idx="705">
                  <c:v>2</c:v>
                </c:pt>
                <c:pt idx="706">
                  <c:v>2</c:v>
                </c:pt>
                <c:pt idx="707">
                  <c:v>2</c:v>
                </c:pt>
                <c:pt idx="708">
                  <c:v>2</c:v>
                </c:pt>
                <c:pt idx="709">
                  <c:v>2</c:v>
                </c:pt>
                <c:pt idx="710">
                  <c:v>2</c:v>
                </c:pt>
                <c:pt idx="711">
                  <c:v>2</c:v>
                </c:pt>
                <c:pt idx="712">
                  <c:v>2</c:v>
                </c:pt>
                <c:pt idx="713">
                  <c:v>2</c:v>
                </c:pt>
                <c:pt idx="714">
                  <c:v>2</c:v>
                </c:pt>
                <c:pt idx="715">
                  <c:v>2</c:v>
                </c:pt>
                <c:pt idx="716">
                  <c:v>2</c:v>
                </c:pt>
                <c:pt idx="717">
                  <c:v>2</c:v>
                </c:pt>
                <c:pt idx="718">
                  <c:v>2</c:v>
                </c:pt>
                <c:pt idx="719">
                  <c:v>2</c:v>
                </c:pt>
                <c:pt idx="720">
                  <c:v>2</c:v>
                </c:pt>
                <c:pt idx="721">
                  <c:v>2</c:v>
                </c:pt>
                <c:pt idx="722">
                  <c:v>2</c:v>
                </c:pt>
                <c:pt idx="723">
                  <c:v>2</c:v>
                </c:pt>
                <c:pt idx="724">
                  <c:v>2</c:v>
                </c:pt>
                <c:pt idx="725">
                  <c:v>2</c:v>
                </c:pt>
                <c:pt idx="726">
                  <c:v>2</c:v>
                </c:pt>
                <c:pt idx="727">
                  <c:v>2</c:v>
                </c:pt>
                <c:pt idx="728">
                  <c:v>2</c:v>
                </c:pt>
                <c:pt idx="729">
                  <c:v>2</c:v>
                </c:pt>
                <c:pt idx="730">
                  <c:v>2</c:v>
                </c:pt>
                <c:pt idx="731">
                  <c:v>2</c:v>
                </c:pt>
                <c:pt idx="732">
                  <c:v>3</c:v>
                </c:pt>
                <c:pt idx="733">
                  <c:v>3</c:v>
                </c:pt>
                <c:pt idx="734">
                  <c:v>3</c:v>
                </c:pt>
                <c:pt idx="735">
                  <c:v>3</c:v>
                </c:pt>
                <c:pt idx="736">
                  <c:v>3</c:v>
                </c:pt>
                <c:pt idx="737">
                  <c:v>3</c:v>
                </c:pt>
                <c:pt idx="738">
                  <c:v>3</c:v>
                </c:pt>
                <c:pt idx="739">
                  <c:v>3</c:v>
                </c:pt>
                <c:pt idx="740">
                  <c:v>3</c:v>
                </c:pt>
                <c:pt idx="741">
                  <c:v>3</c:v>
                </c:pt>
                <c:pt idx="742">
                  <c:v>3</c:v>
                </c:pt>
                <c:pt idx="743">
                  <c:v>3</c:v>
                </c:pt>
                <c:pt idx="744">
                  <c:v>3</c:v>
                </c:pt>
                <c:pt idx="745">
                  <c:v>3</c:v>
                </c:pt>
                <c:pt idx="746">
                  <c:v>3</c:v>
                </c:pt>
                <c:pt idx="747">
                  <c:v>3</c:v>
                </c:pt>
                <c:pt idx="748">
                  <c:v>3</c:v>
                </c:pt>
                <c:pt idx="749">
                  <c:v>3</c:v>
                </c:pt>
                <c:pt idx="750">
                  <c:v>3</c:v>
                </c:pt>
                <c:pt idx="751">
                  <c:v>3</c:v>
                </c:pt>
                <c:pt idx="752">
                  <c:v>3</c:v>
                </c:pt>
                <c:pt idx="753">
                  <c:v>3</c:v>
                </c:pt>
                <c:pt idx="754">
                  <c:v>3</c:v>
                </c:pt>
                <c:pt idx="755">
                  <c:v>3</c:v>
                </c:pt>
                <c:pt idx="756">
                  <c:v>3</c:v>
                </c:pt>
                <c:pt idx="757">
                  <c:v>3</c:v>
                </c:pt>
                <c:pt idx="758">
                  <c:v>3</c:v>
                </c:pt>
                <c:pt idx="759">
                  <c:v>3</c:v>
                </c:pt>
                <c:pt idx="760">
                  <c:v>3</c:v>
                </c:pt>
                <c:pt idx="761">
                  <c:v>3</c:v>
                </c:pt>
                <c:pt idx="762">
                  <c:v>3</c:v>
                </c:pt>
                <c:pt idx="763">
                  <c:v>3</c:v>
                </c:pt>
                <c:pt idx="764">
                  <c:v>3</c:v>
                </c:pt>
                <c:pt idx="765">
                  <c:v>3</c:v>
                </c:pt>
                <c:pt idx="766">
                  <c:v>3</c:v>
                </c:pt>
                <c:pt idx="767">
                  <c:v>3</c:v>
                </c:pt>
                <c:pt idx="768">
                  <c:v>3</c:v>
                </c:pt>
                <c:pt idx="769">
                  <c:v>3</c:v>
                </c:pt>
                <c:pt idx="770">
                  <c:v>3</c:v>
                </c:pt>
                <c:pt idx="771">
                  <c:v>3</c:v>
                </c:pt>
                <c:pt idx="772">
                  <c:v>3</c:v>
                </c:pt>
                <c:pt idx="773">
                  <c:v>3</c:v>
                </c:pt>
                <c:pt idx="774">
                  <c:v>3</c:v>
                </c:pt>
                <c:pt idx="775">
                  <c:v>3</c:v>
                </c:pt>
                <c:pt idx="776">
                  <c:v>3</c:v>
                </c:pt>
                <c:pt idx="777">
                  <c:v>3</c:v>
                </c:pt>
                <c:pt idx="778">
                  <c:v>3</c:v>
                </c:pt>
                <c:pt idx="779">
                  <c:v>3</c:v>
                </c:pt>
                <c:pt idx="780">
                  <c:v>3</c:v>
                </c:pt>
                <c:pt idx="781">
                  <c:v>3</c:v>
                </c:pt>
                <c:pt idx="782">
                  <c:v>3</c:v>
                </c:pt>
                <c:pt idx="783">
                  <c:v>3</c:v>
                </c:pt>
                <c:pt idx="784">
                  <c:v>3</c:v>
                </c:pt>
                <c:pt idx="785">
                  <c:v>3</c:v>
                </c:pt>
                <c:pt idx="786">
                  <c:v>3</c:v>
                </c:pt>
                <c:pt idx="787">
                  <c:v>3</c:v>
                </c:pt>
                <c:pt idx="788">
                  <c:v>3</c:v>
                </c:pt>
                <c:pt idx="789">
                  <c:v>3</c:v>
                </c:pt>
                <c:pt idx="790">
                  <c:v>3</c:v>
                </c:pt>
                <c:pt idx="791">
                  <c:v>3</c:v>
                </c:pt>
                <c:pt idx="792">
                  <c:v>3</c:v>
                </c:pt>
                <c:pt idx="793">
                  <c:v>3</c:v>
                </c:pt>
                <c:pt idx="794">
                  <c:v>3</c:v>
                </c:pt>
                <c:pt idx="795">
                  <c:v>3</c:v>
                </c:pt>
                <c:pt idx="796">
                  <c:v>3</c:v>
                </c:pt>
                <c:pt idx="797">
                  <c:v>3</c:v>
                </c:pt>
                <c:pt idx="798">
                  <c:v>3</c:v>
                </c:pt>
                <c:pt idx="799">
                  <c:v>3</c:v>
                </c:pt>
                <c:pt idx="800">
                  <c:v>3</c:v>
                </c:pt>
                <c:pt idx="801">
                  <c:v>3</c:v>
                </c:pt>
                <c:pt idx="802">
                  <c:v>3</c:v>
                </c:pt>
                <c:pt idx="803">
                  <c:v>3</c:v>
                </c:pt>
                <c:pt idx="804">
                  <c:v>3</c:v>
                </c:pt>
                <c:pt idx="805">
                  <c:v>3</c:v>
                </c:pt>
                <c:pt idx="806">
                  <c:v>3</c:v>
                </c:pt>
                <c:pt idx="807">
                  <c:v>3</c:v>
                </c:pt>
                <c:pt idx="808">
                  <c:v>3</c:v>
                </c:pt>
                <c:pt idx="809">
                  <c:v>3</c:v>
                </c:pt>
                <c:pt idx="810">
                  <c:v>3</c:v>
                </c:pt>
                <c:pt idx="811">
                  <c:v>3</c:v>
                </c:pt>
                <c:pt idx="812">
                  <c:v>3</c:v>
                </c:pt>
                <c:pt idx="813">
                  <c:v>3</c:v>
                </c:pt>
                <c:pt idx="814">
                  <c:v>3</c:v>
                </c:pt>
                <c:pt idx="815">
                  <c:v>3</c:v>
                </c:pt>
                <c:pt idx="816">
                  <c:v>3</c:v>
                </c:pt>
                <c:pt idx="817">
                  <c:v>3</c:v>
                </c:pt>
                <c:pt idx="818">
                  <c:v>3</c:v>
                </c:pt>
                <c:pt idx="819">
                  <c:v>3</c:v>
                </c:pt>
                <c:pt idx="820">
                  <c:v>3</c:v>
                </c:pt>
                <c:pt idx="821">
                  <c:v>3</c:v>
                </c:pt>
                <c:pt idx="822">
                  <c:v>3</c:v>
                </c:pt>
                <c:pt idx="823">
                  <c:v>3</c:v>
                </c:pt>
                <c:pt idx="824">
                  <c:v>3</c:v>
                </c:pt>
                <c:pt idx="825">
                  <c:v>3</c:v>
                </c:pt>
                <c:pt idx="826">
                  <c:v>5</c:v>
                </c:pt>
                <c:pt idx="827">
                  <c:v>4</c:v>
                </c:pt>
                <c:pt idx="828">
                  <c:v>4</c:v>
                </c:pt>
                <c:pt idx="829">
                  <c:v>4</c:v>
                </c:pt>
                <c:pt idx="830">
                  <c:v>4</c:v>
                </c:pt>
                <c:pt idx="831">
                  <c:v>4</c:v>
                </c:pt>
                <c:pt idx="832">
                  <c:v>5</c:v>
                </c:pt>
                <c:pt idx="833">
                  <c:v>4</c:v>
                </c:pt>
                <c:pt idx="834">
                  <c:v>4</c:v>
                </c:pt>
                <c:pt idx="835">
                  <c:v>4</c:v>
                </c:pt>
                <c:pt idx="836">
                  <c:v>4</c:v>
                </c:pt>
                <c:pt idx="837">
                  <c:v>5</c:v>
                </c:pt>
                <c:pt idx="838">
                  <c:v>4</c:v>
                </c:pt>
                <c:pt idx="839">
                  <c:v>4</c:v>
                </c:pt>
                <c:pt idx="840">
                  <c:v>5</c:v>
                </c:pt>
                <c:pt idx="841">
                  <c:v>5</c:v>
                </c:pt>
                <c:pt idx="842">
                  <c:v>5</c:v>
                </c:pt>
                <c:pt idx="843">
                  <c:v>4</c:v>
                </c:pt>
                <c:pt idx="844">
                  <c:v>4</c:v>
                </c:pt>
                <c:pt idx="845">
                  <c:v>4</c:v>
                </c:pt>
                <c:pt idx="846">
                  <c:v>5</c:v>
                </c:pt>
                <c:pt idx="847">
                  <c:v>4</c:v>
                </c:pt>
                <c:pt idx="848">
                  <c:v>4</c:v>
                </c:pt>
                <c:pt idx="849">
                  <c:v>5</c:v>
                </c:pt>
                <c:pt idx="850">
                  <c:v>4</c:v>
                </c:pt>
                <c:pt idx="851">
                  <c:v>4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3</c:v>
                </c:pt>
                <c:pt idx="857">
                  <c:v>2</c:v>
                </c:pt>
                <c:pt idx="858">
                  <c:v>1</c:v>
                </c:pt>
                <c:pt idx="859">
                  <c:v>2</c:v>
                </c:pt>
                <c:pt idx="860">
                  <c:v>2</c:v>
                </c:pt>
                <c:pt idx="861">
                  <c:v>1</c:v>
                </c:pt>
                <c:pt idx="862">
                  <c:v>3</c:v>
                </c:pt>
                <c:pt idx="863">
                  <c:v>3</c:v>
                </c:pt>
                <c:pt idx="864">
                  <c:v>2</c:v>
                </c:pt>
                <c:pt idx="865">
                  <c:v>2</c:v>
                </c:pt>
                <c:pt idx="866">
                  <c:v>1</c:v>
                </c:pt>
                <c:pt idx="867">
                  <c:v>4</c:v>
                </c:pt>
                <c:pt idx="868">
                  <c:v>3</c:v>
                </c:pt>
                <c:pt idx="869">
                  <c:v>1</c:v>
                </c:pt>
                <c:pt idx="870">
                  <c:v>2</c:v>
                </c:pt>
                <c:pt idx="871">
                  <c:v>1</c:v>
                </c:pt>
                <c:pt idx="872">
                  <c:v>3</c:v>
                </c:pt>
                <c:pt idx="873">
                  <c:v>1</c:v>
                </c:pt>
                <c:pt idx="874">
                  <c:v>3</c:v>
                </c:pt>
                <c:pt idx="875">
                  <c:v>2</c:v>
                </c:pt>
                <c:pt idx="876">
                  <c:v>1</c:v>
                </c:pt>
                <c:pt idx="877">
                  <c:v>3</c:v>
                </c:pt>
                <c:pt idx="878">
                  <c:v>1</c:v>
                </c:pt>
                <c:pt idx="879">
                  <c:v>5</c:v>
                </c:pt>
                <c:pt idx="880">
                  <c:v>5</c:v>
                </c:pt>
                <c:pt idx="881">
                  <c:v>1</c:v>
                </c:pt>
                <c:pt idx="882">
                  <c:v>1</c:v>
                </c:pt>
                <c:pt idx="883">
                  <c:v>1</c:v>
                </c:pt>
                <c:pt idx="884">
                  <c:v>3</c:v>
                </c:pt>
                <c:pt idx="885">
                  <c:v>2</c:v>
                </c:pt>
                <c:pt idx="886">
                  <c:v>2</c:v>
                </c:pt>
                <c:pt idx="887">
                  <c:v>1</c:v>
                </c:pt>
                <c:pt idx="888">
                  <c:v>2</c:v>
                </c:pt>
                <c:pt idx="889">
                  <c:v>2</c:v>
                </c:pt>
                <c:pt idx="890">
                  <c:v>1</c:v>
                </c:pt>
                <c:pt idx="891">
                  <c:v>3</c:v>
                </c:pt>
                <c:pt idx="892">
                  <c:v>1</c:v>
                </c:pt>
                <c:pt idx="893">
                  <c:v>1</c:v>
                </c:pt>
                <c:pt idx="894">
                  <c:v>3</c:v>
                </c:pt>
                <c:pt idx="895">
                  <c:v>1</c:v>
                </c:pt>
                <c:pt idx="896">
                  <c:v>2</c:v>
                </c:pt>
                <c:pt idx="897">
                  <c:v>1</c:v>
                </c:pt>
                <c:pt idx="898">
                  <c:v>3</c:v>
                </c:pt>
                <c:pt idx="899">
                  <c:v>1</c:v>
                </c:pt>
                <c:pt idx="900">
                  <c:v>2</c:v>
                </c:pt>
                <c:pt idx="901">
                  <c:v>1</c:v>
                </c:pt>
                <c:pt idx="902">
                  <c:v>1</c:v>
                </c:pt>
                <c:pt idx="903">
                  <c:v>2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3</c:v>
                </c:pt>
                <c:pt idx="908">
                  <c:v>1</c:v>
                </c:pt>
                <c:pt idx="909">
                  <c:v>2</c:v>
                </c:pt>
                <c:pt idx="910">
                  <c:v>3</c:v>
                </c:pt>
                <c:pt idx="911">
                  <c:v>2</c:v>
                </c:pt>
                <c:pt idx="912">
                  <c:v>3</c:v>
                </c:pt>
                <c:pt idx="913">
                  <c:v>3</c:v>
                </c:pt>
                <c:pt idx="914">
                  <c:v>1</c:v>
                </c:pt>
                <c:pt idx="915">
                  <c:v>2</c:v>
                </c:pt>
                <c:pt idx="916">
                  <c:v>2</c:v>
                </c:pt>
                <c:pt idx="917">
                  <c:v>2</c:v>
                </c:pt>
                <c:pt idx="918">
                  <c:v>2</c:v>
                </c:pt>
                <c:pt idx="919">
                  <c:v>3</c:v>
                </c:pt>
                <c:pt idx="920">
                  <c:v>3</c:v>
                </c:pt>
                <c:pt idx="921">
                  <c:v>2</c:v>
                </c:pt>
                <c:pt idx="922">
                  <c:v>2</c:v>
                </c:pt>
                <c:pt idx="923">
                  <c:v>1</c:v>
                </c:pt>
                <c:pt idx="924">
                  <c:v>5</c:v>
                </c:pt>
                <c:pt idx="925">
                  <c:v>2</c:v>
                </c:pt>
                <c:pt idx="926">
                  <c:v>3</c:v>
                </c:pt>
                <c:pt idx="927">
                  <c:v>2</c:v>
                </c:pt>
                <c:pt idx="928">
                  <c:v>1</c:v>
                </c:pt>
                <c:pt idx="929">
                  <c:v>2</c:v>
                </c:pt>
                <c:pt idx="930">
                  <c:v>2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1</c:v>
                </c:pt>
                <c:pt idx="935">
                  <c:v>1</c:v>
                </c:pt>
                <c:pt idx="936">
                  <c:v>3</c:v>
                </c:pt>
                <c:pt idx="937">
                  <c:v>3</c:v>
                </c:pt>
                <c:pt idx="938">
                  <c:v>5</c:v>
                </c:pt>
                <c:pt idx="939">
                  <c:v>3</c:v>
                </c:pt>
                <c:pt idx="940">
                  <c:v>2</c:v>
                </c:pt>
                <c:pt idx="941">
                  <c:v>2</c:v>
                </c:pt>
                <c:pt idx="942">
                  <c:v>2</c:v>
                </c:pt>
                <c:pt idx="943">
                  <c:v>1</c:v>
                </c:pt>
                <c:pt idx="944">
                  <c:v>2</c:v>
                </c:pt>
                <c:pt idx="945">
                  <c:v>1</c:v>
                </c:pt>
                <c:pt idx="946">
                  <c:v>3</c:v>
                </c:pt>
                <c:pt idx="947">
                  <c:v>1</c:v>
                </c:pt>
                <c:pt idx="948">
                  <c:v>2</c:v>
                </c:pt>
                <c:pt idx="949">
                  <c:v>3</c:v>
                </c:pt>
                <c:pt idx="950">
                  <c:v>2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1</c:v>
                </c:pt>
                <c:pt idx="1039">
                  <c:v>2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2</c:v>
                </c:pt>
                <c:pt idx="1044">
                  <c:v>2</c:v>
                </c:pt>
                <c:pt idx="1045">
                  <c:v>0</c:v>
                </c:pt>
                <c:pt idx="1046">
                  <c:v>2</c:v>
                </c:pt>
                <c:pt idx="1047">
                  <c:v>1</c:v>
                </c:pt>
                <c:pt idx="1048">
                  <c:v>0</c:v>
                </c:pt>
                <c:pt idx="1049">
                  <c:v>2</c:v>
                </c:pt>
                <c:pt idx="1050">
                  <c:v>0</c:v>
                </c:pt>
                <c:pt idx="1051">
                  <c:v>1</c:v>
                </c:pt>
                <c:pt idx="1052">
                  <c:v>2</c:v>
                </c:pt>
                <c:pt idx="1053">
                  <c:v>0</c:v>
                </c:pt>
              </c:numCache>
            </c:numRef>
          </c:xVal>
          <c:yVal>
            <c:numRef>
              <c:f>Model!$A$2:$A$1055</c:f>
              <c:numCache>
                <c:formatCode>"£"#,##0.00</c:formatCode>
                <c:ptCount val="1054"/>
                <c:pt idx="0">
                  <c:v>3756.6215999999999</c:v>
                </c:pt>
                <c:pt idx="1">
                  <c:v>1826.8430000000001</c:v>
                </c:pt>
                <c:pt idx="2">
                  <c:v>11090.7178</c:v>
                </c:pt>
                <c:pt idx="3">
                  <c:v>10602.385</c:v>
                </c:pt>
                <c:pt idx="4">
                  <c:v>13228.846949999999</c:v>
                </c:pt>
                <c:pt idx="5">
                  <c:v>1137.011</c:v>
                </c:pt>
                <c:pt idx="6">
                  <c:v>2198.1898500000002</c:v>
                </c:pt>
                <c:pt idx="7">
                  <c:v>3046.0619999999999</c:v>
                </c:pt>
                <c:pt idx="8">
                  <c:v>2211.1307499999998</c:v>
                </c:pt>
                <c:pt idx="9">
                  <c:v>1743.2139999999999</c:v>
                </c:pt>
                <c:pt idx="10">
                  <c:v>5920.1040999999996</c:v>
                </c:pt>
                <c:pt idx="11">
                  <c:v>1532.4697000000001</c:v>
                </c:pt>
                <c:pt idx="12">
                  <c:v>7935.29115</c:v>
                </c:pt>
                <c:pt idx="13">
                  <c:v>6186.1270000000004</c:v>
                </c:pt>
                <c:pt idx="14">
                  <c:v>21344.846699999998</c:v>
                </c:pt>
                <c:pt idx="15">
                  <c:v>2867.1196</c:v>
                </c:pt>
                <c:pt idx="16">
                  <c:v>4646.759</c:v>
                </c:pt>
                <c:pt idx="17">
                  <c:v>11381.3254</c:v>
                </c:pt>
                <c:pt idx="18">
                  <c:v>8601.3292999999994</c:v>
                </c:pt>
                <c:pt idx="19">
                  <c:v>3385.3991500000002</c:v>
                </c:pt>
                <c:pt idx="20">
                  <c:v>2457.2111500000001</c:v>
                </c:pt>
                <c:pt idx="21">
                  <c:v>2155.6815000000001</c:v>
                </c:pt>
                <c:pt idx="22">
                  <c:v>1261.442</c:v>
                </c:pt>
                <c:pt idx="23">
                  <c:v>2166.732</c:v>
                </c:pt>
                <c:pt idx="24">
                  <c:v>13405.390299999999</c:v>
                </c:pt>
                <c:pt idx="25">
                  <c:v>8116.68</c:v>
                </c:pt>
                <c:pt idx="26">
                  <c:v>1631.8212000000001</c:v>
                </c:pt>
                <c:pt idx="27">
                  <c:v>4883.866</c:v>
                </c:pt>
                <c:pt idx="28">
                  <c:v>5649.7150000000001</c:v>
                </c:pt>
                <c:pt idx="29">
                  <c:v>14901.5167</c:v>
                </c:pt>
                <c:pt idx="30">
                  <c:v>11743.299000000001</c:v>
                </c:pt>
                <c:pt idx="31">
                  <c:v>2689.4953999999998</c:v>
                </c:pt>
                <c:pt idx="32">
                  <c:v>24227.337240000001</c:v>
                </c:pt>
                <c:pt idx="33">
                  <c:v>1615.7666999999999</c:v>
                </c:pt>
                <c:pt idx="34">
                  <c:v>12648.7034</c:v>
                </c:pt>
                <c:pt idx="35">
                  <c:v>1986.9333999999999</c:v>
                </c:pt>
                <c:pt idx="36">
                  <c:v>5400.9804999999997</c:v>
                </c:pt>
                <c:pt idx="37">
                  <c:v>11837.16</c:v>
                </c:pt>
                <c:pt idx="38">
                  <c:v>3172.018</c:v>
                </c:pt>
                <c:pt idx="39">
                  <c:v>2156.7518</c:v>
                </c:pt>
                <c:pt idx="40">
                  <c:v>11944.594349999999</c:v>
                </c:pt>
                <c:pt idx="41">
                  <c:v>8444.4740000000002</c:v>
                </c:pt>
                <c:pt idx="42">
                  <c:v>8124.4084000000003</c:v>
                </c:pt>
                <c:pt idx="43">
                  <c:v>9722.7695000000003</c:v>
                </c:pt>
                <c:pt idx="44">
                  <c:v>10435.06525</c:v>
                </c:pt>
                <c:pt idx="45">
                  <c:v>11566.30055</c:v>
                </c:pt>
                <c:pt idx="46">
                  <c:v>2866.0909999999999</c:v>
                </c:pt>
                <c:pt idx="47">
                  <c:v>11658.379150000001</c:v>
                </c:pt>
                <c:pt idx="48">
                  <c:v>13822.803</c:v>
                </c:pt>
                <c:pt idx="49">
                  <c:v>12142.578600000001</c:v>
                </c:pt>
                <c:pt idx="50">
                  <c:v>18955.220170000001</c:v>
                </c:pt>
                <c:pt idx="51">
                  <c:v>13217.094499999999</c:v>
                </c:pt>
                <c:pt idx="52">
                  <c:v>13981.850350000001</c:v>
                </c:pt>
                <c:pt idx="53">
                  <c:v>3554.203</c:v>
                </c:pt>
                <c:pt idx="54">
                  <c:v>12404.8791</c:v>
                </c:pt>
                <c:pt idx="55">
                  <c:v>14133.03775</c:v>
                </c:pt>
                <c:pt idx="56">
                  <c:v>24603.04837</c:v>
                </c:pt>
                <c:pt idx="57">
                  <c:v>1837.2819</c:v>
                </c:pt>
                <c:pt idx="58">
                  <c:v>1391.5287000000001</c:v>
                </c:pt>
                <c:pt idx="59">
                  <c:v>20781.48892</c:v>
                </c:pt>
                <c:pt idx="60">
                  <c:v>11856.4115</c:v>
                </c:pt>
                <c:pt idx="61">
                  <c:v>16586.49771</c:v>
                </c:pt>
                <c:pt idx="62">
                  <c:v>9140.9509999999991</c:v>
                </c:pt>
                <c:pt idx="63">
                  <c:v>2727.3951000000002</c:v>
                </c:pt>
                <c:pt idx="64">
                  <c:v>7323.7348190000002</c:v>
                </c:pt>
                <c:pt idx="65">
                  <c:v>23082.955330000001</c:v>
                </c:pt>
                <c:pt idx="66">
                  <c:v>5969.723</c:v>
                </c:pt>
                <c:pt idx="67">
                  <c:v>12638.195</c:v>
                </c:pt>
                <c:pt idx="68">
                  <c:v>2254.7966999999999</c:v>
                </c:pt>
                <c:pt idx="69">
                  <c:v>2897.3235</c:v>
                </c:pt>
                <c:pt idx="70">
                  <c:v>7345.0839999999998</c:v>
                </c:pt>
                <c:pt idx="71">
                  <c:v>5910.9440000000004</c:v>
                </c:pt>
                <c:pt idx="72">
                  <c:v>21797.000400000001</c:v>
                </c:pt>
                <c:pt idx="73">
                  <c:v>10601.412</c:v>
                </c:pt>
                <c:pt idx="74">
                  <c:v>11165.417649999999</c:v>
                </c:pt>
                <c:pt idx="75">
                  <c:v>2497.0383000000002</c:v>
                </c:pt>
                <c:pt idx="76">
                  <c:v>2203.4718499999999</c:v>
                </c:pt>
                <c:pt idx="77">
                  <c:v>1744.4649999999999</c:v>
                </c:pt>
                <c:pt idx="78">
                  <c:v>20878.78443</c:v>
                </c:pt>
                <c:pt idx="79">
                  <c:v>1534.3045</c:v>
                </c:pt>
                <c:pt idx="80">
                  <c:v>1622.1885</c:v>
                </c:pt>
                <c:pt idx="81">
                  <c:v>4347.0233500000004</c:v>
                </c:pt>
                <c:pt idx="82">
                  <c:v>1748.7739999999999</c:v>
                </c:pt>
                <c:pt idx="83">
                  <c:v>24513.091260000001</c:v>
                </c:pt>
                <c:pt idx="84">
                  <c:v>2196.4731999999999</c:v>
                </c:pt>
                <c:pt idx="85">
                  <c:v>12574.049000000001</c:v>
                </c:pt>
                <c:pt idx="86">
                  <c:v>1967.0227</c:v>
                </c:pt>
                <c:pt idx="87">
                  <c:v>6837.3687</c:v>
                </c:pt>
                <c:pt idx="88">
                  <c:v>3044.2132999999999</c:v>
                </c:pt>
                <c:pt idx="89">
                  <c:v>11455.28</c:v>
                </c:pt>
                <c:pt idx="90">
                  <c:v>2498.4144000000001</c:v>
                </c:pt>
                <c:pt idx="91">
                  <c:v>1256.299</c:v>
                </c:pt>
                <c:pt idx="92">
                  <c:v>25656.575260000001</c:v>
                </c:pt>
                <c:pt idx="93">
                  <c:v>3994.1777999999999</c:v>
                </c:pt>
                <c:pt idx="94">
                  <c:v>5397.6166999999996</c:v>
                </c:pt>
                <c:pt idx="95">
                  <c:v>1708.0014000000001</c:v>
                </c:pt>
                <c:pt idx="96">
                  <c:v>14043.476699999999</c:v>
                </c:pt>
                <c:pt idx="97">
                  <c:v>13831.1152</c:v>
                </c:pt>
                <c:pt idx="98">
                  <c:v>13887.204</c:v>
                </c:pt>
                <c:pt idx="99">
                  <c:v>3268.84665</c:v>
                </c:pt>
                <c:pt idx="100">
                  <c:v>3972.9247</c:v>
                </c:pt>
                <c:pt idx="101">
                  <c:v>17878.900679999999</c:v>
                </c:pt>
                <c:pt idx="102">
                  <c:v>3935.1799000000001</c:v>
                </c:pt>
                <c:pt idx="103">
                  <c:v>10923.933199999999</c:v>
                </c:pt>
                <c:pt idx="104">
                  <c:v>2494.0219999999999</c:v>
                </c:pt>
                <c:pt idx="105">
                  <c:v>3761.2919999999999</c:v>
                </c:pt>
                <c:pt idx="106">
                  <c:v>1664.9996000000001</c:v>
                </c:pt>
                <c:pt idx="107">
                  <c:v>13635.6379</c:v>
                </c:pt>
                <c:pt idx="108">
                  <c:v>11842.441999999999</c:v>
                </c:pt>
                <c:pt idx="109">
                  <c:v>5709.1643999999997</c:v>
                </c:pt>
                <c:pt idx="110">
                  <c:v>1633.0444</c:v>
                </c:pt>
                <c:pt idx="111">
                  <c:v>11070.535</c:v>
                </c:pt>
                <c:pt idx="112">
                  <c:v>9283.5619999999999</c:v>
                </c:pt>
                <c:pt idx="113">
                  <c:v>3558.6202499999999</c:v>
                </c:pt>
                <c:pt idx="114">
                  <c:v>2207.6974500000001</c:v>
                </c:pt>
                <c:pt idx="115">
                  <c:v>10713.644</c:v>
                </c:pt>
                <c:pt idx="116">
                  <c:v>1977.8150000000001</c:v>
                </c:pt>
                <c:pt idx="117">
                  <c:v>3366.6696999999999</c:v>
                </c:pt>
                <c:pt idx="118">
                  <c:v>14410.9321</c:v>
                </c:pt>
                <c:pt idx="119">
                  <c:v>13143.86485</c:v>
                </c:pt>
                <c:pt idx="120">
                  <c:v>1712.2270000000001</c:v>
                </c:pt>
                <c:pt idx="121">
                  <c:v>12430.95335</c:v>
                </c:pt>
                <c:pt idx="122">
                  <c:v>8280.6226999999999</c:v>
                </c:pt>
                <c:pt idx="123">
                  <c:v>1136.3994</c:v>
                </c:pt>
                <c:pt idx="124">
                  <c:v>3943.5954000000002</c:v>
                </c:pt>
                <c:pt idx="125">
                  <c:v>4399.7309999999998</c:v>
                </c:pt>
                <c:pt idx="126">
                  <c:v>6185.3208000000004</c:v>
                </c:pt>
                <c:pt idx="127">
                  <c:v>5438.7491</c:v>
                </c:pt>
                <c:pt idx="128">
                  <c:v>2104.1134000000002</c:v>
                </c:pt>
                <c:pt idx="129">
                  <c:v>9541.6955500000004</c:v>
                </c:pt>
                <c:pt idx="130">
                  <c:v>5469.0065999999997</c:v>
                </c:pt>
                <c:pt idx="131">
                  <c:v>12146.971</c:v>
                </c:pt>
                <c:pt idx="132">
                  <c:v>9875.6803999999993</c:v>
                </c:pt>
                <c:pt idx="133">
                  <c:v>12979.358</c:v>
                </c:pt>
                <c:pt idx="134">
                  <c:v>1263.249</c:v>
                </c:pt>
                <c:pt idx="135">
                  <c:v>2217.6012000000001</c:v>
                </c:pt>
                <c:pt idx="136">
                  <c:v>3757.8447999999999</c:v>
                </c:pt>
                <c:pt idx="137">
                  <c:v>14319.031000000001</c:v>
                </c:pt>
                <c:pt idx="138">
                  <c:v>12797.20962</c:v>
                </c:pt>
                <c:pt idx="139">
                  <c:v>1146.7965999999999</c:v>
                </c:pt>
                <c:pt idx="140">
                  <c:v>12741.167450000001</c:v>
                </c:pt>
                <c:pt idx="141">
                  <c:v>5662.2250000000004</c:v>
                </c:pt>
                <c:pt idx="142">
                  <c:v>11848.141</c:v>
                </c:pt>
                <c:pt idx="143">
                  <c:v>14313.846299999999</c:v>
                </c:pt>
                <c:pt idx="144">
                  <c:v>1815.8759</c:v>
                </c:pt>
                <c:pt idx="145">
                  <c:v>1877.9294</c:v>
                </c:pt>
                <c:pt idx="146">
                  <c:v>1621.8827000000001</c:v>
                </c:pt>
                <c:pt idx="147">
                  <c:v>13393.755999999999</c:v>
                </c:pt>
                <c:pt idx="148">
                  <c:v>4402.2330000000002</c:v>
                </c:pt>
                <c:pt idx="149">
                  <c:v>1526.3119999999999</c:v>
                </c:pt>
                <c:pt idx="150">
                  <c:v>1875.3440000000001</c:v>
                </c:pt>
                <c:pt idx="151">
                  <c:v>10965.446</c:v>
                </c:pt>
                <c:pt idx="152">
                  <c:v>8782.4689999999991</c:v>
                </c:pt>
                <c:pt idx="153">
                  <c:v>1141.4450999999999</c:v>
                </c:pt>
                <c:pt idx="154">
                  <c:v>8457.8179999999993</c:v>
                </c:pt>
                <c:pt idx="155">
                  <c:v>1682.597</c:v>
                </c:pt>
                <c:pt idx="156">
                  <c:v>13555.0049</c:v>
                </c:pt>
                <c:pt idx="157">
                  <c:v>13063.883</c:v>
                </c:pt>
                <c:pt idx="158">
                  <c:v>1634.5734</c:v>
                </c:pt>
                <c:pt idx="159">
                  <c:v>8125.7844999999998</c:v>
                </c:pt>
                <c:pt idx="160">
                  <c:v>12644.589</c:v>
                </c:pt>
                <c:pt idx="161">
                  <c:v>2473.3341</c:v>
                </c:pt>
                <c:pt idx="162">
                  <c:v>13041.921</c:v>
                </c:pt>
                <c:pt idx="163">
                  <c:v>13451.121999999999</c:v>
                </c:pt>
                <c:pt idx="164">
                  <c:v>13462.52</c:v>
                </c:pt>
                <c:pt idx="165">
                  <c:v>13470.804400000001</c:v>
                </c:pt>
                <c:pt idx="166">
                  <c:v>7348.1419999999998</c:v>
                </c:pt>
                <c:pt idx="167">
                  <c:v>12233.828</c:v>
                </c:pt>
                <c:pt idx="168">
                  <c:v>9487.6442000000006</c:v>
                </c:pt>
                <c:pt idx="169">
                  <c:v>2217.4691499999999</c:v>
                </c:pt>
                <c:pt idx="170">
                  <c:v>12982.8747</c:v>
                </c:pt>
                <c:pt idx="171">
                  <c:v>3353.2840000000001</c:v>
                </c:pt>
                <c:pt idx="172">
                  <c:v>1759.338</c:v>
                </c:pt>
                <c:pt idx="173">
                  <c:v>2322.6217999999999</c:v>
                </c:pt>
                <c:pt idx="174">
                  <c:v>4889.0367999999999</c:v>
                </c:pt>
                <c:pt idx="175">
                  <c:v>4518.8262500000001</c:v>
                </c:pt>
                <c:pt idx="176">
                  <c:v>13887.968500000001</c:v>
                </c:pt>
                <c:pt idx="177">
                  <c:v>1972.95</c:v>
                </c:pt>
                <c:pt idx="178">
                  <c:v>21232.182260000001</c:v>
                </c:pt>
                <c:pt idx="179">
                  <c:v>5383.5360000000001</c:v>
                </c:pt>
                <c:pt idx="180">
                  <c:v>8798.5930000000008</c:v>
                </c:pt>
                <c:pt idx="181">
                  <c:v>2020.1769999999999</c:v>
                </c:pt>
                <c:pt idx="182">
                  <c:v>9850.4320000000007</c:v>
                </c:pt>
                <c:pt idx="183">
                  <c:v>4137.5227000000004</c:v>
                </c:pt>
                <c:pt idx="184">
                  <c:v>2250.8352</c:v>
                </c:pt>
                <c:pt idx="185">
                  <c:v>3161.4540000000002</c:v>
                </c:pt>
                <c:pt idx="186">
                  <c:v>7325.0482000000002</c:v>
                </c:pt>
                <c:pt idx="187">
                  <c:v>14394.5579</c:v>
                </c:pt>
                <c:pt idx="188">
                  <c:v>8277.5229999999992</c:v>
                </c:pt>
                <c:pt idx="189">
                  <c:v>17929.303370000001</c:v>
                </c:pt>
                <c:pt idx="190">
                  <c:v>2480.9791</c:v>
                </c:pt>
                <c:pt idx="191">
                  <c:v>1981.5818999999999</c:v>
                </c:pt>
                <c:pt idx="192">
                  <c:v>5757.41345</c:v>
                </c:pt>
                <c:pt idx="193">
                  <c:v>13974.455550000001</c:v>
                </c:pt>
                <c:pt idx="194">
                  <c:v>2102.2647000000002</c:v>
                </c:pt>
                <c:pt idx="195">
                  <c:v>10796.35025</c:v>
                </c:pt>
                <c:pt idx="196">
                  <c:v>11286.538699999999</c:v>
                </c:pt>
                <c:pt idx="197">
                  <c:v>1674.6323</c:v>
                </c:pt>
                <c:pt idx="198">
                  <c:v>23045.566159999998</c:v>
                </c:pt>
                <c:pt idx="199">
                  <c:v>11363.2832</c:v>
                </c:pt>
                <c:pt idx="200">
                  <c:v>20420.604650000001</c:v>
                </c:pt>
                <c:pt idx="201">
                  <c:v>10338.9316</c:v>
                </c:pt>
                <c:pt idx="202">
                  <c:v>10214.636</c:v>
                </c:pt>
                <c:pt idx="203">
                  <c:v>20709.020339999999</c:v>
                </c:pt>
                <c:pt idx="204">
                  <c:v>5979.7309999999998</c:v>
                </c:pt>
                <c:pt idx="205">
                  <c:v>2203.7359499999998</c:v>
                </c:pt>
                <c:pt idx="206">
                  <c:v>2459.7201</c:v>
                </c:pt>
                <c:pt idx="207">
                  <c:v>3989.8409999999999</c:v>
                </c:pt>
                <c:pt idx="208">
                  <c:v>2200.8308499999998</c:v>
                </c:pt>
                <c:pt idx="209">
                  <c:v>10982.5013</c:v>
                </c:pt>
                <c:pt idx="210">
                  <c:v>11093.6229</c:v>
                </c:pt>
                <c:pt idx="211">
                  <c:v>2154.3609999999999</c:v>
                </c:pt>
                <c:pt idx="212">
                  <c:v>2899.4893499999998</c:v>
                </c:pt>
                <c:pt idx="213">
                  <c:v>2632.9920000000002</c:v>
                </c:pt>
                <c:pt idx="214">
                  <c:v>13126.677449999999</c:v>
                </c:pt>
                <c:pt idx="215">
                  <c:v>5699.8374999999996</c:v>
                </c:pt>
                <c:pt idx="216">
                  <c:v>12890.057650000001</c:v>
                </c:pt>
                <c:pt idx="217">
                  <c:v>5415.6611999999996</c:v>
                </c:pt>
                <c:pt idx="218">
                  <c:v>8442.6669999999995</c:v>
                </c:pt>
                <c:pt idx="219">
                  <c:v>10594.225700000001</c:v>
                </c:pt>
                <c:pt idx="220">
                  <c:v>11938.255950000001</c:v>
                </c:pt>
                <c:pt idx="221">
                  <c:v>3171.6149</c:v>
                </c:pt>
                <c:pt idx="222">
                  <c:v>1135.9407000000001</c:v>
                </c:pt>
                <c:pt idx="223">
                  <c:v>4415.1588000000002</c:v>
                </c:pt>
                <c:pt idx="224">
                  <c:v>1880.4870000000001</c:v>
                </c:pt>
                <c:pt idx="225">
                  <c:v>2741.9479999999999</c:v>
                </c:pt>
                <c:pt idx="226">
                  <c:v>8283.6807000000008</c:v>
                </c:pt>
                <c:pt idx="227">
                  <c:v>11931.125249999999</c:v>
                </c:pt>
                <c:pt idx="228">
                  <c:v>1708.9257500000001</c:v>
                </c:pt>
                <c:pt idx="229">
                  <c:v>2464.6188000000002</c:v>
                </c:pt>
                <c:pt idx="230">
                  <c:v>1163.4627</c:v>
                </c:pt>
                <c:pt idx="231">
                  <c:v>12981.3457</c:v>
                </c:pt>
                <c:pt idx="232">
                  <c:v>10795.937330000001</c:v>
                </c:pt>
                <c:pt idx="233">
                  <c:v>1629.8335</c:v>
                </c:pt>
                <c:pt idx="234">
                  <c:v>3866.8552</c:v>
                </c:pt>
                <c:pt idx="235">
                  <c:v>28923.136920000001</c:v>
                </c:pt>
                <c:pt idx="236">
                  <c:v>13770.097900000001</c:v>
                </c:pt>
                <c:pt idx="237">
                  <c:v>3556.9223000000002</c:v>
                </c:pt>
                <c:pt idx="238">
                  <c:v>11356.660900000001</c:v>
                </c:pt>
                <c:pt idx="239">
                  <c:v>8026.6665999999996</c:v>
                </c:pt>
                <c:pt idx="240">
                  <c:v>11082.5772</c:v>
                </c:pt>
                <c:pt idx="241">
                  <c:v>2257.47525</c:v>
                </c:pt>
                <c:pt idx="242">
                  <c:v>1632.5644500000001</c:v>
                </c:pt>
                <c:pt idx="243">
                  <c:v>2045.68525</c:v>
                </c:pt>
                <c:pt idx="244">
                  <c:v>2855.4375500000001</c:v>
                </c:pt>
                <c:pt idx="245">
                  <c:v>11735.87905</c:v>
                </c:pt>
                <c:pt idx="246">
                  <c:v>7419.4778999999999</c:v>
                </c:pt>
                <c:pt idx="247">
                  <c:v>1639.5631000000001</c:v>
                </c:pt>
                <c:pt idx="248">
                  <c:v>2130.6759000000002</c:v>
                </c:pt>
                <c:pt idx="249">
                  <c:v>24476.478510000001</c:v>
                </c:pt>
                <c:pt idx="250">
                  <c:v>2523.1695</c:v>
                </c:pt>
                <c:pt idx="251">
                  <c:v>14256.192800000001</c:v>
                </c:pt>
                <c:pt idx="252">
                  <c:v>7421.1945500000002</c:v>
                </c:pt>
                <c:pt idx="253">
                  <c:v>13429.035400000001</c:v>
                </c:pt>
                <c:pt idx="254">
                  <c:v>1635.7336499999999</c:v>
                </c:pt>
                <c:pt idx="255">
                  <c:v>2138.0707000000002</c:v>
                </c:pt>
                <c:pt idx="256">
                  <c:v>14692.66935</c:v>
                </c:pt>
                <c:pt idx="257">
                  <c:v>2134.9014999999999</c:v>
                </c:pt>
                <c:pt idx="258">
                  <c:v>11454.021500000001</c:v>
                </c:pt>
                <c:pt idx="259">
                  <c:v>1769.5316499999999</c:v>
                </c:pt>
                <c:pt idx="260">
                  <c:v>1632.0362500000001</c:v>
                </c:pt>
                <c:pt idx="261">
                  <c:v>2534.3937500000002</c:v>
                </c:pt>
                <c:pt idx="262">
                  <c:v>10231.499900000001</c:v>
                </c:pt>
                <c:pt idx="263">
                  <c:v>1646.4296999999999</c:v>
                </c:pt>
                <c:pt idx="264">
                  <c:v>2128.4310500000001</c:v>
                </c:pt>
                <c:pt idx="265">
                  <c:v>1639.5631000000001</c:v>
                </c:pt>
                <c:pt idx="266">
                  <c:v>9174.1356500000002</c:v>
                </c:pt>
                <c:pt idx="267">
                  <c:v>12129.614149999999</c:v>
                </c:pt>
                <c:pt idx="268">
                  <c:v>3736.4647</c:v>
                </c:pt>
                <c:pt idx="269">
                  <c:v>3201.2451500000002</c:v>
                </c:pt>
                <c:pt idx="270">
                  <c:v>3062.5082499999999</c:v>
                </c:pt>
                <c:pt idx="271">
                  <c:v>1906.35825</c:v>
                </c:pt>
                <c:pt idx="272">
                  <c:v>14210.53595</c:v>
                </c:pt>
                <c:pt idx="273">
                  <c:v>9869.8101999999999</c:v>
                </c:pt>
                <c:pt idx="274">
                  <c:v>1917.3184000000001</c:v>
                </c:pt>
                <c:pt idx="275">
                  <c:v>7731.8578500000003</c:v>
                </c:pt>
                <c:pt idx="276">
                  <c:v>5266.3656000000001</c:v>
                </c:pt>
                <c:pt idx="277">
                  <c:v>11743.9341</c:v>
                </c:pt>
                <c:pt idx="278">
                  <c:v>12622.1795</c:v>
                </c:pt>
                <c:pt idx="279">
                  <c:v>10601.632250000001</c:v>
                </c:pt>
                <c:pt idx="280">
                  <c:v>2690.1138000000001</c:v>
                </c:pt>
                <c:pt idx="281">
                  <c:v>5272.1758</c:v>
                </c:pt>
                <c:pt idx="282">
                  <c:v>4320.4108500000002</c:v>
                </c:pt>
                <c:pt idx="283">
                  <c:v>6358.7764500000003</c:v>
                </c:pt>
                <c:pt idx="284">
                  <c:v>5267.8181500000001</c:v>
                </c:pt>
                <c:pt idx="285">
                  <c:v>12124.992399999999</c:v>
                </c:pt>
                <c:pt idx="286">
                  <c:v>12950.0712</c:v>
                </c:pt>
                <c:pt idx="287">
                  <c:v>10594.501550000001</c:v>
                </c:pt>
                <c:pt idx="288">
                  <c:v>1909.52745</c:v>
                </c:pt>
                <c:pt idx="289">
                  <c:v>11353.2276</c:v>
                </c:pt>
                <c:pt idx="290">
                  <c:v>8988.1587500000005</c:v>
                </c:pt>
                <c:pt idx="291">
                  <c:v>14254.608200000001</c:v>
                </c:pt>
                <c:pt idx="292">
                  <c:v>19673.335729999999</c:v>
                </c:pt>
                <c:pt idx="293">
                  <c:v>2261.5688</c:v>
                </c:pt>
                <c:pt idx="294">
                  <c:v>12235.8392</c:v>
                </c:pt>
                <c:pt idx="295">
                  <c:v>2850.6837500000001</c:v>
                </c:pt>
                <c:pt idx="296">
                  <c:v>8671.1912499999999</c:v>
                </c:pt>
                <c:pt idx="297">
                  <c:v>2055.3249000000001</c:v>
                </c:pt>
                <c:pt idx="298">
                  <c:v>2699.56835</c:v>
                </c:pt>
                <c:pt idx="299">
                  <c:v>12224.350850000001</c:v>
                </c:pt>
                <c:pt idx="300">
                  <c:v>3021.80915</c:v>
                </c:pt>
                <c:pt idx="301">
                  <c:v>4357.0436499999996</c:v>
                </c:pt>
                <c:pt idx="302">
                  <c:v>21348.705999999998</c:v>
                </c:pt>
                <c:pt idx="303">
                  <c:v>43921.183700000001</c:v>
                </c:pt>
                <c:pt idx="304">
                  <c:v>18033.9679</c:v>
                </c:pt>
                <c:pt idx="305">
                  <c:v>17468.983899999999</c:v>
                </c:pt>
                <c:pt idx="306">
                  <c:v>42983.458500000001</c:v>
                </c:pt>
                <c:pt idx="307">
                  <c:v>17748.5062</c:v>
                </c:pt>
                <c:pt idx="308">
                  <c:v>18310.741999999998</c:v>
                </c:pt>
                <c:pt idx="309">
                  <c:v>29330.98315</c:v>
                </c:pt>
                <c:pt idx="310">
                  <c:v>21774.32215</c:v>
                </c:pt>
                <c:pt idx="311">
                  <c:v>36898.733079999998</c:v>
                </c:pt>
                <c:pt idx="312">
                  <c:v>33307.550799999997</c:v>
                </c:pt>
                <c:pt idx="313">
                  <c:v>16884.923999999999</c:v>
                </c:pt>
                <c:pt idx="314">
                  <c:v>36837.466999999997</c:v>
                </c:pt>
                <c:pt idx="315">
                  <c:v>35585.576000000001</c:v>
                </c:pt>
                <c:pt idx="316">
                  <c:v>48173.360999999997</c:v>
                </c:pt>
                <c:pt idx="317">
                  <c:v>37742.575700000001</c:v>
                </c:pt>
                <c:pt idx="318">
                  <c:v>47055.532099999997</c:v>
                </c:pt>
                <c:pt idx="319">
                  <c:v>17081.080000000002</c:v>
                </c:pt>
                <c:pt idx="320">
                  <c:v>15518.180249999999</c:v>
                </c:pt>
                <c:pt idx="321">
                  <c:v>36950.256699999998</c:v>
                </c:pt>
                <c:pt idx="322">
                  <c:v>36149.483500000002</c:v>
                </c:pt>
                <c:pt idx="323">
                  <c:v>48824.45</c:v>
                </c:pt>
                <c:pt idx="324">
                  <c:v>37133.898200000003</c:v>
                </c:pt>
                <c:pt idx="325">
                  <c:v>34779.614999999998</c:v>
                </c:pt>
                <c:pt idx="326">
                  <c:v>29523.1656</c:v>
                </c:pt>
                <c:pt idx="327">
                  <c:v>41097.161749999999</c:v>
                </c:pt>
                <c:pt idx="328">
                  <c:v>16297.846</c:v>
                </c:pt>
                <c:pt idx="329">
                  <c:v>34838.873</c:v>
                </c:pt>
                <c:pt idx="330">
                  <c:v>35491.64</c:v>
                </c:pt>
                <c:pt idx="331">
                  <c:v>38126.246500000001</c:v>
                </c:pt>
                <c:pt idx="332">
                  <c:v>42303.692150000003</c:v>
                </c:pt>
                <c:pt idx="333">
                  <c:v>46889.261200000001</c:v>
                </c:pt>
                <c:pt idx="334">
                  <c:v>46599.108399999997</c:v>
                </c:pt>
                <c:pt idx="335">
                  <c:v>37079.372000000003</c:v>
                </c:pt>
                <c:pt idx="336">
                  <c:v>22144.031999999999</c:v>
                </c:pt>
                <c:pt idx="337">
                  <c:v>35147.528480000001</c:v>
                </c:pt>
                <c:pt idx="338">
                  <c:v>48885.135609999998</c:v>
                </c:pt>
                <c:pt idx="339">
                  <c:v>36197.699000000001</c:v>
                </c:pt>
                <c:pt idx="340">
                  <c:v>32548.340499999998</c:v>
                </c:pt>
                <c:pt idx="341">
                  <c:v>63770.428010000003</c:v>
                </c:pt>
                <c:pt idx="342">
                  <c:v>45863.205000000002</c:v>
                </c:pt>
                <c:pt idx="343">
                  <c:v>34439.855900000002</c:v>
                </c:pt>
                <c:pt idx="344">
                  <c:v>34617.840649999998</c:v>
                </c:pt>
                <c:pt idx="345">
                  <c:v>20149.322899999999</c:v>
                </c:pt>
                <c:pt idx="346">
                  <c:v>44400.4064</c:v>
                </c:pt>
                <c:pt idx="347">
                  <c:v>40419.019099999998</c:v>
                </c:pt>
                <c:pt idx="348">
                  <c:v>18246.495500000001</c:v>
                </c:pt>
                <c:pt idx="349">
                  <c:v>23065.420699999999</c:v>
                </c:pt>
                <c:pt idx="350">
                  <c:v>36307.798300000002</c:v>
                </c:pt>
                <c:pt idx="351">
                  <c:v>27533.912899999999</c:v>
                </c:pt>
                <c:pt idx="352">
                  <c:v>40974.164900000003</c:v>
                </c:pt>
                <c:pt idx="353">
                  <c:v>27218.437249999999</c:v>
                </c:pt>
                <c:pt idx="354">
                  <c:v>48673.558799999999</c:v>
                </c:pt>
                <c:pt idx="355">
                  <c:v>33732.686699999998</c:v>
                </c:pt>
                <c:pt idx="356">
                  <c:v>44423.803</c:v>
                </c:pt>
                <c:pt idx="357">
                  <c:v>33475.817150000003</c:v>
                </c:pt>
                <c:pt idx="358">
                  <c:v>39727.614000000001</c:v>
                </c:pt>
                <c:pt idx="359">
                  <c:v>41676.081100000003</c:v>
                </c:pt>
                <c:pt idx="360">
                  <c:v>34166.273000000001</c:v>
                </c:pt>
                <c:pt idx="361">
                  <c:v>52590.829389999999</c:v>
                </c:pt>
                <c:pt idx="362">
                  <c:v>39722.746200000001</c:v>
                </c:pt>
                <c:pt idx="363">
                  <c:v>19350.368900000001</c:v>
                </c:pt>
                <c:pt idx="364">
                  <c:v>16232.847</c:v>
                </c:pt>
                <c:pt idx="365">
                  <c:v>34254.053350000002</c:v>
                </c:pt>
                <c:pt idx="366">
                  <c:v>34828.654000000002</c:v>
                </c:pt>
                <c:pt idx="367">
                  <c:v>37829.724199999997</c:v>
                </c:pt>
                <c:pt idx="368">
                  <c:v>33900.652999999998</c:v>
                </c:pt>
                <c:pt idx="369">
                  <c:v>28101.333050000001</c:v>
                </c:pt>
                <c:pt idx="370">
                  <c:v>37701.876799999998</c:v>
                </c:pt>
                <c:pt idx="371">
                  <c:v>37165.163800000002</c:v>
                </c:pt>
                <c:pt idx="372">
                  <c:v>17560.37975</c:v>
                </c:pt>
                <c:pt idx="373">
                  <c:v>19107.779600000002</c:v>
                </c:pt>
                <c:pt idx="374">
                  <c:v>39556.494500000001</c:v>
                </c:pt>
                <c:pt idx="375">
                  <c:v>17085.267599999999</c:v>
                </c:pt>
                <c:pt idx="376">
                  <c:v>22331.566800000001</c:v>
                </c:pt>
                <c:pt idx="377">
                  <c:v>47896.79135</c:v>
                </c:pt>
                <c:pt idx="378">
                  <c:v>47928.03</c:v>
                </c:pt>
                <c:pt idx="379">
                  <c:v>48517.563150000002</c:v>
                </c:pt>
                <c:pt idx="380">
                  <c:v>39125.332249999999</c:v>
                </c:pt>
                <c:pt idx="381">
                  <c:v>26109.32905</c:v>
                </c:pt>
                <c:pt idx="382">
                  <c:v>19521.968199999999</c:v>
                </c:pt>
                <c:pt idx="383">
                  <c:v>28868.6639</c:v>
                </c:pt>
                <c:pt idx="384">
                  <c:v>21082.16</c:v>
                </c:pt>
                <c:pt idx="385">
                  <c:v>38245.593269999998</c:v>
                </c:pt>
                <c:pt idx="386">
                  <c:v>48675.517699999997</c:v>
                </c:pt>
                <c:pt idx="387">
                  <c:v>43943.876100000001</c:v>
                </c:pt>
                <c:pt idx="388">
                  <c:v>42969.852700000003</c:v>
                </c:pt>
                <c:pt idx="389">
                  <c:v>34806.467700000001</c:v>
                </c:pt>
                <c:pt idx="390">
                  <c:v>40273.645499999999</c:v>
                </c:pt>
                <c:pt idx="391">
                  <c:v>24520.263999999999</c:v>
                </c:pt>
                <c:pt idx="392">
                  <c:v>23401.30575</c:v>
                </c:pt>
                <c:pt idx="393">
                  <c:v>20773.62775</c:v>
                </c:pt>
                <c:pt idx="394">
                  <c:v>19719.6947</c:v>
                </c:pt>
                <c:pt idx="395">
                  <c:v>39047.285000000003</c:v>
                </c:pt>
                <c:pt idx="396">
                  <c:v>20009.63365</c:v>
                </c:pt>
                <c:pt idx="397">
                  <c:v>41999.519999999997</c:v>
                </c:pt>
                <c:pt idx="398">
                  <c:v>42211.138200000001</c:v>
                </c:pt>
                <c:pt idx="399">
                  <c:v>16450.894700000001</c:v>
                </c:pt>
                <c:pt idx="400">
                  <c:v>39725.518049999999</c:v>
                </c:pt>
                <c:pt idx="401">
                  <c:v>48970.247600000002</c:v>
                </c:pt>
                <c:pt idx="402">
                  <c:v>39871.704299999998</c:v>
                </c:pt>
                <c:pt idx="403">
                  <c:v>38282.749499999998</c:v>
                </c:pt>
                <c:pt idx="404">
                  <c:v>40904.199500000002</c:v>
                </c:pt>
                <c:pt idx="405">
                  <c:v>17178.682400000002</c:v>
                </c:pt>
                <c:pt idx="406">
                  <c:v>18328.238099999999</c:v>
                </c:pt>
                <c:pt idx="407">
                  <c:v>20296.863450000001</c:v>
                </c:pt>
                <c:pt idx="408">
                  <c:v>41661.601999999999</c:v>
                </c:pt>
                <c:pt idx="409">
                  <c:v>37607.527699999999</c:v>
                </c:pt>
                <c:pt idx="410">
                  <c:v>22462.043750000001</c:v>
                </c:pt>
                <c:pt idx="411">
                  <c:v>47403.88</c:v>
                </c:pt>
                <c:pt idx="412">
                  <c:v>10825.253699999999</c:v>
                </c:pt>
                <c:pt idx="413">
                  <c:v>10959.6947</c:v>
                </c:pt>
                <c:pt idx="414">
                  <c:v>12044.342000000001</c:v>
                </c:pt>
                <c:pt idx="415">
                  <c:v>7443.6430499999997</c:v>
                </c:pt>
                <c:pt idx="416">
                  <c:v>9249.4951999999994</c:v>
                </c:pt>
                <c:pt idx="417">
                  <c:v>4894.7533000000003</c:v>
                </c:pt>
                <c:pt idx="418">
                  <c:v>13937.666499999999</c:v>
                </c:pt>
                <c:pt idx="419">
                  <c:v>4243.5900499999998</c:v>
                </c:pt>
                <c:pt idx="420">
                  <c:v>4738.2682000000004</c:v>
                </c:pt>
                <c:pt idx="421">
                  <c:v>10461.9794</c:v>
                </c:pt>
                <c:pt idx="422">
                  <c:v>2643.2685000000001</c:v>
                </c:pt>
                <c:pt idx="423">
                  <c:v>6373.55735</c:v>
                </c:pt>
                <c:pt idx="424">
                  <c:v>6123.5688</c:v>
                </c:pt>
                <c:pt idx="425">
                  <c:v>2362.2290499999999</c:v>
                </c:pt>
                <c:pt idx="426">
                  <c:v>5385.3379000000004</c:v>
                </c:pt>
                <c:pt idx="427">
                  <c:v>8930.9345499999999</c:v>
                </c:pt>
                <c:pt idx="428">
                  <c:v>6664.68595</c:v>
                </c:pt>
                <c:pt idx="429">
                  <c:v>9583.8932999999997</c:v>
                </c:pt>
                <c:pt idx="430">
                  <c:v>9910.3598500000007</c:v>
                </c:pt>
                <c:pt idx="431">
                  <c:v>5377.4578000000001</c:v>
                </c:pt>
                <c:pt idx="432">
                  <c:v>11945.1327</c:v>
                </c:pt>
                <c:pt idx="433">
                  <c:v>2221.5644499999999</c:v>
                </c:pt>
                <c:pt idx="434">
                  <c:v>2639.0428999999999</c:v>
                </c:pt>
                <c:pt idx="435">
                  <c:v>4527.1829500000003</c:v>
                </c:pt>
                <c:pt idx="436">
                  <c:v>12609.88702</c:v>
                </c:pt>
                <c:pt idx="437">
                  <c:v>28468.919010000001</c:v>
                </c:pt>
                <c:pt idx="438">
                  <c:v>2730.1078499999999</c:v>
                </c:pt>
                <c:pt idx="439">
                  <c:v>7518.0253499999999</c:v>
                </c:pt>
                <c:pt idx="440">
                  <c:v>28340.188849999999</c:v>
                </c:pt>
                <c:pt idx="441">
                  <c:v>8023.1354499999998</c:v>
                </c:pt>
                <c:pt idx="442">
                  <c:v>4454.40265</c:v>
                </c:pt>
                <c:pt idx="443">
                  <c:v>5630.4578499999998</c:v>
                </c:pt>
                <c:pt idx="444">
                  <c:v>7727.2532000000001</c:v>
                </c:pt>
                <c:pt idx="445">
                  <c:v>7153.5538999999999</c:v>
                </c:pt>
                <c:pt idx="446">
                  <c:v>6112.3529500000004</c:v>
                </c:pt>
                <c:pt idx="447">
                  <c:v>6393.6034499999996</c:v>
                </c:pt>
                <c:pt idx="448">
                  <c:v>5373.3642499999996</c:v>
                </c:pt>
                <c:pt idx="449">
                  <c:v>3956.0714499999999</c:v>
                </c:pt>
                <c:pt idx="450">
                  <c:v>11305.93455</c:v>
                </c:pt>
                <c:pt idx="451">
                  <c:v>3292.5298499999999</c:v>
                </c:pt>
                <c:pt idx="452">
                  <c:v>2710.8285500000002</c:v>
                </c:pt>
                <c:pt idx="453">
                  <c:v>6940.90985</c:v>
                </c:pt>
                <c:pt idx="454">
                  <c:v>4239.8926499999998</c:v>
                </c:pt>
                <c:pt idx="455">
                  <c:v>10797.3362</c:v>
                </c:pt>
                <c:pt idx="456">
                  <c:v>4149.7359999999999</c:v>
                </c:pt>
                <c:pt idx="457">
                  <c:v>6079.6715000000004</c:v>
                </c:pt>
                <c:pt idx="458">
                  <c:v>4441.2131499999996</c:v>
                </c:pt>
                <c:pt idx="459">
                  <c:v>5003.8530000000001</c:v>
                </c:pt>
                <c:pt idx="460">
                  <c:v>2331.5189999999998</c:v>
                </c:pt>
                <c:pt idx="461">
                  <c:v>7077.1894000000002</c:v>
                </c:pt>
                <c:pt idx="462">
                  <c:v>10450.552</c:v>
                </c:pt>
                <c:pt idx="463">
                  <c:v>5246.0469999999996</c:v>
                </c:pt>
                <c:pt idx="464">
                  <c:v>10436.096</c:v>
                </c:pt>
                <c:pt idx="465">
                  <c:v>6775.9610000000002</c:v>
                </c:pt>
                <c:pt idx="466">
                  <c:v>4337.7352000000001</c:v>
                </c:pt>
                <c:pt idx="467">
                  <c:v>6610.1097</c:v>
                </c:pt>
                <c:pt idx="468">
                  <c:v>5012.4709999999995</c:v>
                </c:pt>
                <c:pt idx="469">
                  <c:v>12333.828</c:v>
                </c:pt>
                <c:pt idx="470">
                  <c:v>35160.134570000002</c:v>
                </c:pt>
                <c:pt idx="471">
                  <c:v>7441.0529999999999</c:v>
                </c:pt>
                <c:pt idx="472">
                  <c:v>9282.4806000000008</c:v>
                </c:pt>
                <c:pt idx="473">
                  <c:v>9617.6624499999998</c:v>
                </c:pt>
                <c:pt idx="474">
                  <c:v>4237.12655</c:v>
                </c:pt>
                <c:pt idx="475">
                  <c:v>11879.10405</c:v>
                </c:pt>
                <c:pt idx="476">
                  <c:v>20277.807509999999</c:v>
                </c:pt>
                <c:pt idx="477">
                  <c:v>4667.6076499999999</c:v>
                </c:pt>
                <c:pt idx="478">
                  <c:v>6600.2059499999996</c:v>
                </c:pt>
                <c:pt idx="479">
                  <c:v>8334.4575499999992</c:v>
                </c:pt>
                <c:pt idx="480">
                  <c:v>4751.07</c:v>
                </c:pt>
                <c:pt idx="481">
                  <c:v>2597.779</c:v>
                </c:pt>
                <c:pt idx="482">
                  <c:v>7639.4174499999999</c:v>
                </c:pt>
                <c:pt idx="483">
                  <c:v>6555.07035</c:v>
                </c:pt>
                <c:pt idx="484">
                  <c:v>13224.692999999999</c:v>
                </c:pt>
                <c:pt idx="485">
                  <c:v>11763.000899999999</c:v>
                </c:pt>
                <c:pt idx="486">
                  <c:v>9861.0249999999996</c:v>
                </c:pt>
                <c:pt idx="487">
                  <c:v>6067.1267500000004</c:v>
                </c:pt>
                <c:pt idx="488">
                  <c:v>31620.001059999999</c:v>
                </c:pt>
                <c:pt idx="489">
                  <c:v>9724.5300000000007</c:v>
                </c:pt>
                <c:pt idx="490">
                  <c:v>12913.992399999999</c:v>
                </c:pt>
                <c:pt idx="491">
                  <c:v>5594.8455000000004</c:v>
                </c:pt>
                <c:pt idx="492">
                  <c:v>3659.346</c:v>
                </c:pt>
                <c:pt idx="493">
                  <c:v>9391.3459999999995</c:v>
                </c:pt>
                <c:pt idx="494">
                  <c:v>8703.4560000000001</c:v>
                </c:pt>
                <c:pt idx="495">
                  <c:v>3577.9989999999998</c:v>
                </c:pt>
                <c:pt idx="496">
                  <c:v>9447.2503500000003</c:v>
                </c:pt>
                <c:pt idx="497">
                  <c:v>8556.9069999999992</c:v>
                </c:pt>
                <c:pt idx="498">
                  <c:v>8062.7640000000001</c:v>
                </c:pt>
                <c:pt idx="499">
                  <c:v>7050.6419999999998</c:v>
                </c:pt>
                <c:pt idx="500">
                  <c:v>3309.7926000000002</c:v>
                </c:pt>
                <c:pt idx="501">
                  <c:v>7445.9179999999997</c:v>
                </c:pt>
                <c:pt idx="502">
                  <c:v>9872.7009999999991</c:v>
                </c:pt>
                <c:pt idx="503">
                  <c:v>11576.13</c:v>
                </c:pt>
                <c:pt idx="504">
                  <c:v>6849.0259999999998</c:v>
                </c:pt>
                <c:pt idx="505">
                  <c:v>26140.3603</c:v>
                </c:pt>
                <c:pt idx="506">
                  <c:v>7626.9930000000004</c:v>
                </c:pt>
                <c:pt idx="507">
                  <c:v>5488.2619999999997</c:v>
                </c:pt>
                <c:pt idx="508">
                  <c:v>11674.13</c:v>
                </c:pt>
                <c:pt idx="509">
                  <c:v>4746.3440000000001</c:v>
                </c:pt>
                <c:pt idx="510">
                  <c:v>25517.11363</c:v>
                </c:pt>
                <c:pt idx="511">
                  <c:v>16796.411940000002</c:v>
                </c:pt>
                <c:pt idx="512">
                  <c:v>7624.63</c:v>
                </c:pt>
                <c:pt idx="513">
                  <c:v>9957.7216000000008</c:v>
                </c:pt>
                <c:pt idx="514">
                  <c:v>11394.065549999999</c:v>
                </c:pt>
                <c:pt idx="515">
                  <c:v>9288.0267000000003</c:v>
                </c:pt>
                <c:pt idx="516">
                  <c:v>7045.4989999999998</c:v>
                </c:pt>
                <c:pt idx="517">
                  <c:v>4076.4969999999998</c:v>
                </c:pt>
                <c:pt idx="518">
                  <c:v>2904.0880000000002</c:v>
                </c:pt>
                <c:pt idx="519">
                  <c:v>18903.491409999999</c:v>
                </c:pt>
                <c:pt idx="520">
                  <c:v>14358.364369999999</c:v>
                </c:pt>
                <c:pt idx="521">
                  <c:v>7650.7737500000003</c:v>
                </c:pt>
                <c:pt idx="522">
                  <c:v>9447.3824000000004</c:v>
                </c:pt>
                <c:pt idx="523">
                  <c:v>13019.161050000001</c:v>
                </c:pt>
                <c:pt idx="524">
                  <c:v>9964.06</c:v>
                </c:pt>
                <c:pt idx="525">
                  <c:v>12347.172</c:v>
                </c:pt>
                <c:pt idx="526">
                  <c:v>3277.1610000000001</c:v>
                </c:pt>
                <c:pt idx="527">
                  <c:v>7337.7479999999996</c:v>
                </c:pt>
                <c:pt idx="528">
                  <c:v>5472.4489999999996</c:v>
                </c:pt>
                <c:pt idx="529">
                  <c:v>4536.259</c:v>
                </c:pt>
                <c:pt idx="530">
                  <c:v>1725.5523000000001</c:v>
                </c:pt>
                <c:pt idx="531">
                  <c:v>8240.5895999999993</c:v>
                </c:pt>
                <c:pt idx="532">
                  <c:v>11946.625899999999</c:v>
                </c:pt>
                <c:pt idx="533">
                  <c:v>3947.4131000000002</c:v>
                </c:pt>
                <c:pt idx="534">
                  <c:v>3766.8838000000001</c:v>
                </c:pt>
                <c:pt idx="535">
                  <c:v>9877.6077000000005</c:v>
                </c:pt>
                <c:pt idx="536">
                  <c:v>8871.1517000000003</c:v>
                </c:pt>
                <c:pt idx="537">
                  <c:v>5002.7826999999997</c:v>
                </c:pt>
                <c:pt idx="538">
                  <c:v>3392.9767999999999</c:v>
                </c:pt>
                <c:pt idx="539">
                  <c:v>7152.6714000000002</c:v>
                </c:pt>
                <c:pt idx="540">
                  <c:v>1719.4363000000001</c:v>
                </c:pt>
                <c:pt idx="541">
                  <c:v>8232.6388000000006</c:v>
                </c:pt>
                <c:pt idx="542">
                  <c:v>5478.0367999999999</c:v>
                </c:pt>
                <c:pt idx="543">
                  <c:v>27000.98473</c:v>
                </c:pt>
                <c:pt idx="544">
                  <c:v>8083.9197999999997</c:v>
                </c:pt>
                <c:pt idx="545">
                  <c:v>4074.4537</c:v>
                </c:pt>
                <c:pt idx="546">
                  <c:v>7345.7266</c:v>
                </c:pt>
                <c:pt idx="547">
                  <c:v>14418.2804</c:v>
                </c:pt>
                <c:pt idx="548">
                  <c:v>27724.28875</c:v>
                </c:pt>
                <c:pt idx="549">
                  <c:v>8233.0974999999999</c:v>
                </c:pt>
                <c:pt idx="550">
                  <c:v>9058.7302999999993</c:v>
                </c:pt>
                <c:pt idx="551">
                  <c:v>4779.6022999999996</c:v>
                </c:pt>
                <c:pt idx="552">
                  <c:v>5976.8311000000003</c:v>
                </c:pt>
                <c:pt idx="553">
                  <c:v>10579.710999999999</c:v>
                </c:pt>
                <c:pt idx="554">
                  <c:v>6500.2358999999997</c:v>
                </c:pt>
                <c:pt idx="555">
                  <c:v>1727.54</c:v>
                </c:pt>
                <c:pt idx="556">
                  <c:v>9386.1612999999998</c:v>
                </c:pt>
                <c:pt idx="557">
                  <c:v>4350.5144</c:v>
                </c:pt>
                <c:pt idx="558">
                  <c:v>7046.7222000000002</c:v>
                </c:pt>
                <c:pt idx="559">
                  <c:v>2438.0551999999998</c:v>
                </c:pt>
                <c:pt idx="560">
                  <c:v>18218.161390000001</c:v>
                </c:pt>
                <c:pt idx="561">
                  <c:v>3392.3652000000002</c:v>
                </c:pt>
                <c:pt idx="562">
                  <c:v>7633.7205999999996</c:v>
                </c:pt>
                <c:pt idx="563">
                  <c:v>6289.7548999999999</c:v>
                </c:pt>
                <c:pt idx="564">
                  <c:v>2927.0646999999999</c:v>
                </c:pt>
                <c:pt idx="565">
                  <c:v>9549.5650999999998</c:v>
                </c:pt>
                <c:pt idx="566">
                  <c:v>3875.7341000000001</c:v>
                </c:pt>
                <c:pt idx="567">
                  <c:v>14474.674999999999</c:v>
                </c:pt>
                <c:pt idx="568">
                  <c:v>2902.9065000000001</c:v>
                </c:pt>
                <c:pt idx="569">
                  <c:v>5484.4673000000003</c:v>
                </c:pt>
                <c:pt idx="570">
                  <c:v>8569.8618000000006</c:v>
                </c:pt>
                <c:pt idx="571">
                  <c:v>11554.223599999999</c:v>
                </c:pt>
                <c:pt idx="572">
                  <c:v>10928.849</c:v>
                </c:pt>
                <c:pt idx="573">
                  <c:v>4562.8420999999998</c:v>
                </c:pt>
                <c:pt idx="574">
                  <c:v>9048.0272999999997</c:v>
                </c:pt>
                <c:pt idx="575">
                  <c:v>18963.171920000001</c:v>
                </c:pt>
                <c:pt idx="576">
                  <c:v>6770.1925000000001</c:v>
                </c:pt>
                <c:pt idx="577">
                  <c:v>4747.0528999999997</c:v>
                </c:pt>
                <c:pt idx="578">
                  <c:v>7147.4727999999996</c:v>
                </c:pt>
                <c:pt idx="579">
                  <c:v>9377.9046999999991</c:v>
                </c:pt>
                <c:pt idx="580">
                  <c:v>14235.072</c:v>
                </c:pt>
                <c:pt idx="581">
                  <c:v>11881.358</c:v>
                </c:pt>
                <c:pt idx="582">
                  <c:v>7740.3370000000004</c:v>
                </c:pt>
                <c:pt idx="583">
                  <c:v>6082.4049999999997</c:v>
                </c:pt>
                <c:pt idx="584">
                  <c:v>11163.567999999999</c:v>
                </c:pt>
                <c:pt idx="585">
                  <c:v>5152.134</c:v>
                </c:pt>
                <c:pt idx="586">
                  <c:v>8823.2790000000005</c:v>
                </c:pt>
                <c:pt idx="587">
                  <c:v>8520.0259999999998</c:v>
                </c:pt>
                <c:pt idx="588">
                  <c:v>7371.7719999999999</c:v>
                </c:pt>
                <c:pt idx="589">
                  <c:v>20177.671129999999</c:v>
                </c:pt>
                <c:pt idx="590">
                  <c:v>14988.432000000001</c:v>
                </c:pt>
                <c:pt idx="591">
                  <c:v>8968.33</c:v>
                </c:pt>
                <c:pt idx="592">
                  <c:v>8027.9679999999998</c:v>
                </c:pt>
                <c:pt idx="593">
                  <c:v>8825.0859999999993</c:v>
                </c:pt>
                <c:pt idx="594">
                  <c:v>11538.421</c:v>
                </c:pt>
                <c:pt idx="595">
                  <c:v>7441.5010000000002</c:v>
                </c:pt>
                <c:pt idx="596">
                  <c:v>6571.5439999999999</c:v>
                </c:pt>
                <c:pt idx="597">
                  <c:v>5375.0379999999996</c:v>
                </c:pt>
                <c:pt idx="598">
                  <c:v>11737.848840000001</c:v>
                </c:pt>
                <c:pt idx="599">
                  <c:v>11150.78</c:v>
                </c:pt>
                <c:pt idx="600">
                  <c:v>6311.9520000000002</c:v>
                </c:pt>
                <c:pt idx="601">
                  <c:v>7160.0940000000001</c:v>
                </c:pt>
                <c:pt idx="602">
                  <c:v>10118.424000000001</c:v>
                </c:pt>
                <c:pt idx="603">
                  <c:v>3987.9259999999999</c:v>
                </c:pt>
                <c:pt idx="604">
                  <c:v>3693.4279999999999</c:v>
                </c:pt>
                <c:pt idx="605">
                  <c:v>9630.3970000000008</c:v>
                </c:pt>
                <c:pt idx="606">
                  <c:v>4670.6400000000003</c:v>
                </c:pt>
                <c:pt idx="607">
                  <c:v>4934.7049999999999</c:v>
                </c:pt>
                <c:pt idx="608">
                  <c:v>36910.608030000003</c:v>
                </c:pt>
                <c:pt idx="609">
                  <c:v>10806.839</c:v>
                </c:pt>
                <c:pt idx="610">
                  <c:v>6406.4107000000004</c:v>
                </c:pt>
                <c:pt idx="611">
                  <c:v>12268.632250000001</c:v>
                </c:pt>
                <c:pt idx="612">
                  <c:v>4949.7587000000003</c:v>
                </c:pt>
                <c:pt idx="613">
                  <c:v>6313.759</c:v>
                </c:pt>
                <c:pt idx="614">
                  <c:v>3393.35635</c:v>
                </c:pt>
                <c:pt idx="615">
                  <c:v>3579.8287</c:v>
                </c:pt>
                <c:pt idx="616">
                  <c:v>13607.36875</c:v>
                </c:pt>
                <c:pt idx="617">
                  <c:v>5989.5236500000001</c:v>
                </c:pt>
                <c:pt idx="618">
                  <c:v>5729.0052999999998</c:v>
                </c:pt>
                <c:pt idx="619">
                  <c:v>3877.3042500000001</c:v>
                </c:pt>
                <c:pt idx="620">
                  <c:v>18157.876</c:v>
                </c:pt>
                <c:pt idx="621">
                  <c:v>6455.86265</c:v>
                </c:pt>
                <c:pt idx="622">
                  <c:v>4922.9159</c:v>
                </c:pt>
                <c:pt idx="623">
                  <c:v>8516.8289999999997</c:v>
                </c:pt>
                <c:pt idx="624">
                  <c:v>3537.703</c:v>
                </c:pt>
                <c:pt idx="625">
                  <c:v>9225.2564000000002</c:v>
                </c:pt>
                <c:pt idx="626">
                  <c:v>4463.2051000000001</c:v>
                </c:pt>
                <c:pt idx="627">
                  <c:v>7265.7025000000003</c:v>
                </c:pt>
                <c:pt idx="628">
                  <c:v>9715.8410000000003</c:v>
                </c:pt>
                <c:pt idx="629">
                  <c:v>12928.7911</c:v>
                </c:pt>
                <c:pt idx="630">
                  <c:v>9432.9253000000008</c:v>
                </c:pt>
                <c:pt idx="631">
                  <c:v>12265.5069</c:v>
                </c:pt>
                <c:pt idx="632">
                  <c:v>4349.4620000000004</c:v>
                </c:pt>
                <c:pt idx="633">
                  <c:v>19442.353500000001</c:v>
                </c:pt>
                <c:pt idx="634">
                  <c:v>7749.1563999999998</c:v>
                </c:pt>
                <c:pt idx="635">
                  <c:v>19144.576519999999</c:v>
                </c:pt>
                <c:pt idx="636">
                  <c:v>4889.9994999999999</c:v>
                </c:pt>
                <c:pt idx="637">
                  <c:v>10043.249</c:v>
                </c:pt>
                <c:pt idx="638">
                  <c:v>8116.2688500000004</c:v>
                </c:pt>
                <c:pt idx="639">
                  <c:v>5846.9175999999998</c:v>
                </c:pt>
                <c:pt idx="640">
                  <c:v>30284.642940000002</c:v>
                </c:pt>
                <c:pt idx="641">
                  <c:v>11396.9002</c:v>
                </c:pt>
                <c:pt idx="642">
                  <c:v>4686.3887000000004</c:v>
                </c:pt>
                <c:pt idx="643">
                  <c:v>11881.9696</c:v>
                </c:pt>
                <c:pt idx="644">
                  <c:v>15230.324049999999</c:v>
                </c:pt>
                <c:pt idx="645">
                  <c:v>12643.3778</c:v>
                </c:pt>
                <c:pt idx="646">
                  <c:v>8413.4630500000003</c:v>
                </c:pt>
                <c:pt idx="647">
                  <c:v>24059.680189999999</c:v>
                </c:pt>
                <c:pt idx="648">
                  <c:v>12925.886</c:v>
                </c:pt>
                <c:pt idx="649">
                  <c:v>3056.3881000000001</c:v>
                </c:pt>
                <c:pt idx="650">
                  <c:v>11187.6567</c:v>
                </c:pt>
                <c:pt idx="651">
                  <c:v>2801.2588000000001</c:v>
                </c:pt>
                <c:pt idx="652">
                  <c:v>7256.7231000000002</c:v>
                </c:pt>
                <c:pt idx="653">
                  <c:v>13224.057049999999</c:v>
                </c:pt>
                <c:pt idx="654">
                  <c:v>6356.2707</c:v>
                </c:pt>
                <c:pt idx="655">
                  <c:v>2566.4706999999999</c:v>
                </c:pt>
                <c:pt idx="656">
                  <c:v>33471.971890000001</c:v>
                </c:pt>
                <c:pt idx="657">
                  <c:v>4435.0941999999995</c:v>
                </c:pt>
                <c:pt idx="658">
                  <c:v>18806.145469999999</c:v>
                </c:pt>
                <c:pt idx="659">
                  <c:v>9800.8881999999994</c:v>
                </c:pt>
                <c:pt idx="660">
                  <c:v>8527.5319999999992</c:v>
                </c:pt>
                <c:pt idx="661">
                  <c:v>4058.71245</c:v>
                </c:pt>
                <c:pt idx="662">
                  <c:v>11244.376899999999</c:v>
                </c:pt>
                <c:pt idx="663">
                  <c:v>7729.6457499999997</c:v>
                </c:pt>
                <c:pt idx="664">
                  <c:v>29186.482360000002</c:v>
                </c:pt>
                <c:pt idx="665">
                  <c:v>8310.8391499999998</c:v>
                </c:pt>
                <c:pt idx="666">
                  <c:v>10848.1343</c:v>
                </c:pt>
                <c:pt idx="667">
                  <c:v>5031.26955</c:v>
                </c:pt>
                <c:pt idx="668">
                  <c:v>3925.7582000000002</c:v>
                </c:pt>
                <c:pt idx="669">
                  <c:v>9095.0682500000003</c:v>
                </c:pt>
                <c:pt idx="670">
                  <c:v>7261.741</c:v>
                </c:pt>
                <c:pt idx="671">
                  <c:v>7209.4917999999998</c:v>
                </c:pt>
                <c:pt idx="672">
                  <c:v>4266.1657999999998</c:v>
                </c:pt>
                <c:pt idx="673">
                  <c:v>5584.3056999999999</c:v>
                </c:pt>
                <c:pt idx="674">
                  <c:v>8219.2039000000004</c:v>
                </c:pt>
                <c:pt idx="675">
                  <c:v>14119.62</c:v>
                </c:pt>
                <c:pt idx="676">
                  <c:v>12269.68865</c:v>
                </c:pt>
                <c:pt idx="677">
                  <c:v>4564.1914500000003</c:v>
                </c:pt>
                <c:pt idx="678">
                  <c:v>25333.332839999999</c:v>
                </c:pt>
                <c:pt idx="679">
                  <c:v>4673.3922000000002</c:v>
                </c:pt>
                <c:pt idx="680">
                  <c:v>32108.662820000001</c:v>
                </c:pt>
                <c:pt idx="681">
                  <c:v>2304.0021999999999</c:v>
                </c:pt>
                <c:pt idx="682">
                  <c:v>26467.09737</c:v>
                </c:pt>
                <c:pt idx="683">
                  <c:v>7144.86265</c:v>
                </c:pt>
                <c:pt idx="684">
                  <c:v>4433.3877000000002</c:v>
                </c:pt>
                <c:pt idx="685">
                  <c:v>26018.950519999999</c:v>
                </c:pt>
                <c:pt idx="686">
                  <c:v>8978.1851000000006</c:v>
                </c:pt>
                <c:pt idx="687">
                  <c:v>12096.6512</c:v>
                </c:pt>
                <c:pt idx="688">
                  <c:v>15019.760050000001</c:v>
                </c:pt>
                <c:pt idx="689">
                  <c:v>10493.9458</c:v>
                </c:pt>
                <c:pt idx="690">
                  <c:v>5836.5204000000003</c:v>
                </c:pt>
                <c:pt idx="691">
                  <c:v>6338.0756000000001</c:v>
                </c:pt>
                <c:pt idx="692">
                  <c:v>6457.8433999999997</c:v>
                </c:pt>
                <c:pt idx="693">
                  <c:v>5327.4002499999997</c:v>
                </c:pt>
                <c:pt idx="694">
                  <c:v>8733.2292500000003</c:v>
                </c:pt>
                <c:pt idx="695">
                  <c:v>23563.016179999999</c:v>
                </c:pt>
                <c:pt idx="696">
                  <c:v>4058.1161000000002</c:v>
                </c:pt>
                <c:pt idx="697">
                  <c:v>7162.0122000000001</c:v>
                </c:pt>
                <c:pt idx="698">
                  <c:v>8515.7587000000003</c:v>
                </c:pt>
                <c:pt idx="699">
                  <c:v>10370.912549999999</c:v>
                </c:pt>
                <c:pt idx="700">
                  <c:v>4189.1130999999996</c:v>
                </c:pt>
                <c:pt idx="701">
                  <c:v>7201.7008500000002</c:v>
                </c:pt>
                <c:pt idx="702">
                  <c:v>38711</c:v>
                </c:pt>
                <c:pt idx="703">
                  <c:v>34303.167200000004</c:v>
                </c:pt>
                <c:pt idx="704">
                  <c:v>47291.055</c:v>
                </c:pt>
                <c:pt idx="705">
                  <c:v>18972.494999999999</c:v>
                </c:pt>
                <c:pt idx="706">
                  <c:v>38511.628299999997</c:v>
                </c:pt>
                <c:pt idx="707">
                  <c:v>47305.305</c:v>
                </c:pt>
                <c:pt idx="708">
                  <c:v>44260.749900000003</c:v>
                </c:pt>
                <c:pt idx="709">
                  <c:v>42856.838000000003</c:v>
                </c:pt>
                <c:pt idx="710">
                  <c:v>42112.2356</c:v>
                </c:pt>
                <c:pt idx="711">
                  <c:v>42760.502200000003</c:v>
                </c:pt>
                <c:pt idx="712">
                  <c:v>36085.218999999997</c:v>
                </c:pt>
                <c:pt idx="713">
                  <c:v>23807.240600000001</c:v>
                </c:pt>
                <c:pt idx="714">
                  <c:v>39241.442000000003</c:v>
                </c:pt>
                <c:pt idx="715">
                  <c:v>23306.546999999999</c:v>
                </c:pt>
                <c:pt idx="716">
                  <c:v>24667.419000000002</c:v>
                </c:pt>
                <c:pt idx="717">
                  <c:v>42560.430399999997</c:v>
                </c:pt>
                <c:pt idx="718">
                  <c:v>40003.332249999999</c:v>
                </c:pt>
                <c:pt idx="719">
                  <c:v>40103.89</c:v>
                </c:pt>
                <c:pt idx="720">
                  <c:v>44585.455869999998</c:v>
                </c:pt>
                <c:pt idx="721">
                  <c:v>43813.866099999999</c:v>
                </c:pt>
                <c:pt idx="722">
                  <c:v>44202.653599999998</c:v>
                </c:pt>
                <c:pt idx="723">
                  <c:v>47462.894</c:v>
                </c:pt>
                <c:pt idx="724">
                  <c:v>38998.546000000002</c:v>
                </c:pt>
                <c:pt idx="725">
                  <c:v>36124.573700000001</c:v>
                </c:pt>
                <c:pt idx="726">
                  <c:v>22478.6</c:v>
                </c:pt>
                <c:pt idx="727">
                  <c:v>38415.474000000002</c:v>
                </c:pt>
                <c:pt idx="728">
                  <c:v>49577.662400000001</c:v>
                </c:pt>
                <c:pt idx="729">
                  <c:v>24535.698550000001</c:v>
                </c:pt>
                <c:pt idx="730">
                  <c:v>38344.565999999999</c:v>
                </c:pt>
                <c:pt idx="731">
                  <c:v>36397.576000000001</c:v>
                </c:pt>
                <c:pt idx="732">
                  <c:v>30184.936699999998</c:v>
                </c:pt>
                <c:pt idx="733">
                  <c:v>20745.989099999999</c:v>
                </c:pt>
                <c:pt idx="734">
                  <c:v>40720.551050000002</c:v>
                </c:pt>
                <c:pt idx="735">
                  <c:v>43753.337050000002</c:v>
                </c:pt>
                <c:pt idx="736">
                  <c:v>46151.124499999998</c:v>
                </c:pt>
                <c:pt idx="737">
                  <c:v>38746.355100000001</c:v>
                </c:pt>
                <c:pt idx="738">
                  <c:v>42124.515299999999</c:v>
                </c:pt>
                <c:pt idx="739">
                  <c:v>25382.296999999999</c:v>
                </c:pt>
                <c:pt idx="740">
                  <c:v>39983.425949999997</c:v>
                </c:pt>
                <c:pt idx="741">
                  <c:v>32787.458590000002</c:v>
                </c:pt>
                <c:pt idx="742">
                  <c:v>46130.5265</c:v>
                </c:pt>
                <c:pt idx="743">
                  <c:v>40932.429499999998</c:v>
                </c:pt>
                <c:pt idx="744">
                  <c:v>39597.407200000001</c:v>
                </c:pt>
                <c:pt idx="745">
                  <c:v>46255.112500000003</c:v>
                </c:pt>
                <c:pt idx="746">
                  <c:v>19933.457999999999</c:v>
                </c:pt>
                <c:pt idx="747">
                  <c:v>19199.944</c:v>
                </c:pt>
                <c:pt idx="748">
                  <c:v>24915.220850000002</c:v>
                </c:pt>
                <c:pt idx="749">
                  <c:v>35595.589800000002</c:v>
                </c:pt>
                <c:pt idx="750">
                  <c:v>25309.489000000001</c:v>
                </c:pt>
                <c:pt idx="751">
                  <c:v>41949.244100000004</c:v>
                </c:pt>
                <c:pt idx="752">
                  <c:v>24180.933499999999</c:v>
                </c:pt>
                <c:pt idx="753">
                  <c:v>46661.4424</c:v>
                </c:pt>
                <c:pt idx="754">
                  <c:v>40941.285400000001</c:v>
                </c:pt>
                <c:pt idx="755">
                  <c:v>37465.34375</c:v>
                </c:pt>
                <c:pt idx="756">
                  <c:v>18223.4512</c:v>
                </c:pt>
                <c:pt idx="757">
                  <c:v>46718.163249999998</c:v>
                </c:pt>
                <c:pt idx="758">
                  <c:v>4449.4620000000004</c:v>
                </c:pt>
                <c:pt idx="759">
                  <c:v>14001.1338</c:v>
                </c:pt>
                <c:pt idx="760">
                  <c:v>27322.73386</c:v>
                </c:pt>
                <c:pt idx="761">
                  <c:v>5138.2566999999999</c:v>
                </c:pt>
                <c:pt idx="762">
                  <c:v>19749.383379999999</c:v>
                </c:pt>
                <c:pt idx="763">
                  <c:v>14001.286700000001</c:v>
                </c:pt>
                <c:pt idx="764">
                  <c:v>8944.1151000000009</c:v>
                </c:pt>
                <c:pt idx="765">
                  <c:v>7682.67</c:v>
                </c:pt>
                <c:pt idx="766">
                  <c:v>10381.4787</c:v>
                </c:pt>
                <c:pt idx="767">
                  <c:v>16085.127500000001</c:v>
                </c:pt>
                <c:pt idx="768">
                  <c:v>6435.6237000000001</c:v>
                </c:pt>
                <c:pt idx="769">
                  <c:v>12485.8009</c:v>
                </c:pt>
                <c:pt idx="770">
                  <c:v>10560.4917</c:v>
                </c:pt>
                <c:pt idx="771">
                  <c:v>5934.3797999999997</c:v>
                </c:pt>
                <c:pt idx="772">
                  <c:v>10702.642400000001</c:v>
                </c:pt>
                <c:pt idx="773">
                  <c:v>7281.5056000000004</c:v>
                </c:pt>
                <c:pt idx="774">
                  <c:v>15612.19335</c:v>
                </c:pt>
                <c:pt idx="775">
                  <c:v>8059.6791000000003</c:v>
                </c:pt>
                <c:pt idx="776">
                  <c:v>8606.2173999999995</c:v>
                </c:pt>
                <c:pt idx="777">
                  <c:v>11741.726000000001</c:v>
                </c:pt>
                <c:pt idx="778">
                  <c:v>12105.32</c:v>
                </c:pt>
                <c:pt idx="779">
                  <c:v>11488.31695</c:v>
                </c:pt>
                <c:pt idx="780">
                  <c:v>10115.00885</c:v>
                </c:pt>
                <c:pt idx="781">
                  <c:v>6334.3435499999996</c:v>
                </c:pt>
                <c:pt idx="782">
                  <c:v>6128.79745</c:v>
                </c:pt>
                <c:pt idx="783">
                  <c:v>5325.6509999999998</c:v>
                </c:pt>
                <c:pt idx="784">
                  <c:v>5253.5240000000003</c:v>
                </c:pt>
                <c:pt idx="785">
                  <c:v>13047.332350000001</c:v>
                </c:pt>
                <c:pt idx="786">
                  <c:v>3906.127</c:v>
                </c:pt>
                <c:pt idx="787">
                  <c:v>6746.7425000000003</c:v>
                </c:pt>
                <c:pt idx="788">
                  <c:v>13430.264999999999</c:v>
                </c:pt>
                <c:pt idx="789">
                  <c:v>3481.8679999999999</c:v>
                </c:pt>
                <c:pt idx="790">
                  <c:v>16455.707849999999</c:v>
                </c:pt>
                <c:pt idx="791">
                  <c:v>4618.0798999999997</c:v>
                </c:pt>
                <c:pt idx="792">
                  <c:v>8522.0030000000006</c:v>
                </c:pt>
                <c:pt idx="793">
                  <c:v>10269.459999999999</c:v>
                </c:pt>
                <c:pt idx="794">
                  <c:v>18804.752400000001</c:v>
                </c:pt>
                <c:pt idx="795">
                  <c:v>5926.8459999999995</c:v>
                </c:pt>
                <c:pt idx="796">
                  <c:v>15555.188749999999</c:v>
                </c:pt>
                <c:pt idx="797">
                  <c:v>6796.8632500000003</c:v>
                </c:pt>
                <c:pt idx="798">
                  <c:v>6196.4480000000003</c:v>
                </c:pt>
                <c:pt idx="799">
                  <c:v>6748.5911999999998</c:v>
                </c:pt>
                <c:pt idx="800">
                  <c:v>4466.6214</c:v>
                </c:pt>
                <c:pt idx="801">
                  <c:v>10141.136200000001</c:v>
                </c:pt>
                <c:pt idx="802">
                  <c:v>10264.4421</c:v>
                </c:pt>
                <c:pt idx="803">
                  <c:v>4234.9269999999997</c:v>
                </c:pt>
                <c:pt idx="804">
                  <c:v>6360.9935999999998</c:v>
                </c:pt>
                <c:pt idx="805">
                  <c:v>3597.596</c:v>
                </c:pt>
                <c:pt idx="806">
                  <c:v>3443.0639999999999</c:v>
                </c:pt>
                <c:pt idx="807">
                  <c:v>4661.2863500000003</c:v>
                </c:pt>
                <c:pt idx="808">
                  <c:v>4846.9201499999999</c:v>
                </c:pt>
                <c:pt idx="809">
                  <c:v>14382.709049999999</c:v>
                </c:pt>
                <c:pt idx="810">
                  <c:v>9704.6680500000002</c:v>
                </c:pt>
                <c:pt idx="811">
                  <c:v>6551.7501000000002</c:v>
                </c:pt>
                <c:pt idx="812">
                  <c:v>6548.1950500000003</c:v>
                </c:pt>
                <c:pt idx="813">
                  <c:v>3591.48</c:v>
                </c:pt>
                <c:pt idx="814">
                  <c:v>11253.421</c:v>
                </c:pt>
                <c:pt idx="815">
                  <c:v>5312.1698500000002</c:v>
                </c:pt>
                <c:pt idx="816">
                  <c:v>11085.586799999999</c:v>
                </c:pt>
                <c:pt idx="817">
                  <c:v>7954.5169999999998</c:v>
                </c:pt>
                <c:pt idx="818">
                  <c:v>11289.10925</c:v>
                </c:pt>
                <c:pt idx="819">
                  <c:v>18838.703659999999</c:v>
                </c:pt>
                <c:pt idx="820">
                  <c:v>9101.7980000000007</c:v>
                </c:pt>
                <c:pt idx="821">
                  <c:v>30063.580549999999</c:v>
                </c:pt>
                <c:pt idx="822">
                  <c:v>8615.2999999999993</c:v>
                </c:pt>
                <c:pt idx="823">
                  <c:v>9301.8935500000007</c:v>
                </c:pt>
                <c:pt idx="824">
                  <c:v>5425.0233500000004</c:v>
                </c:pt>
                <c:pt idx="825">
                  <c:v>11411.684999999999</c:v>
                </c:pt>
                <c:pt idx="826">
                  <c:v>6799.4579999999996</c:v>
                </c:pt>
                <c:pt idx="827">
                  <c:v>10407.085849999999</c:v>
                </c:pt>
                <c:pt idx="828">
                  <c:v>8162.7162500000004</c:v>
                </c:pt>
                <c:pt idx="829">
                  <c:v>24671.663339999999</c:v>
                </c:pt>
                <c:pt idx="830">
                  <c:v>10977.2063</c:v>
                </c:pt>
                <c:pt idx="831">
                  <c:v>17942.106</c:v>
                </c:pt>
                <c:pt idx="832">
                  <c:v>11552.904</c:v>
                </c:pt>
                <c:pt idx="833">
                  <c:v>40182.245999999999</c:v>
                </c:pt>
                <c:pt idx="834">
                  <c:v>12949.1554</c:v>
                </c:pt>
                <c:pt idx="835">
                  <c:v>14394.398150000001</c:v>
                </c:pt>
                <c:pt idx="836">
                  <c:v>17128.426080000001</c:v>
                </c:pt>
                <c:pt idx="837">
                  <c:v>6653.7885999999999</c:v>
                </c:pt>
                <c:pt idx="838">
                  <c:v>4877.9810500000003</c:v>
                </c:pt>
                <c:pt idx="839">
                  <c:v>7243.8136000000004</c:v>
                </c:pt>
                <c:pt idx="840">
                  <c:v>10096.969999999999</c:v>
                </c:pt>
                <c:pt idx="841">
                  <c:v>8596.8277999999991</c:v>
                </c:pt>
                <c:pt idx="842">
                  <c:v>4915.0598499999996</c:v>
                </c:pt>
                <c:pt idx="843">
                  <c:v>36580.282160000002</c:v>
                </c:pt>
                <c:pt idx="844">
                  <c:v>11299.343000000001</c:v>
                </c:pt>
                <c:pt idx="845">
                  <c:v>4561.1885000000002</c:v>
                </c:pt>
                <c:pt idx="846">
                  <c:v>9222.4025999999994</c:v>
                </c:pt>
                <c:pt idx="847">
                  <c:v>11015.1747</c:v>
                </c:pt>
                <c:pt idx="848">
                  <c:v>6059.1729999999998</c:v>
                </c:pt>
                <c:pt idx="849">
                  <c:v>14478.33015</c:v>
                </c:pt>
                <c:pt idx="850">
                  <c:v>21472.478800000001</c:v>
                </c:pt>
                <c:pt idx="851">
                  <c:v>19496.71917</c:v>
                </c:pt>
                <c:pt idx="852">
                  <c:v>1837.2370000000001</c:v>
                </c:pt>
                <c:pt idx="853">
                  <c:v>6272.4772000000003</c:v>
                </c:pt>
                <c:pt idx="854">
                  <c:v>23244.790199999999</c:v>
                </c:pt>
                <c:pt idx="855">
                  <c:v>30166.618170000002</c:v>
                </c:pt>
                <c:pt idx="856">
                  <c:v>17663.144199999999</c:v>
                </c:pt>
                <c:pt idx="857">
                  <c:v>21098.554049999999</c:v>
                </c:pt>
                <c:pt idx="858">
                  <c:v>10942.13205</c:v>
                </c:pt>
                <c:pt idx="859">
                  <c:v>6686.4313000000002</c:v>
                </c:pt>
                <c:pt idx="860">
                  <c:v>27375.904780000001</c:v>
                </c:pt>
                <c:pt idx="861">
                  <c:v>5125.2156999999997</c:v>
                </c:pt>
                <c:pt idx="862">
                  <c:v>4827.9049500000001</c:v>
                </c:pt>
                <c:pt idx="863">
                  <c:v>4005.4225000000001</c:v>
                </c:pt>
                <c:pt idx="864">
                  <c:v>6710.1918999999998</c:v>
                </c:pt>
                <c:pt idx="865">
                  <c:v>19444.265800000001</c:v>
                </c:pt>
                <c:pt idx="866">
                  <c:v>1832.0940000000001</c:v>
                </c:pt>
                <c:pt idx="867">
                  <c:v>11520.099850000001</c:v>
                </c:pt>
                <c:pt idx="868">
                  <c:v>24869.836800000001</c:v>
                </c:pt>
                <c:pt idx="869">
                  <c:v>17179.522000000001</c:v>
                </c:pt>
                <c:pt idx="870">
                  <c:v>2803.69785</c:v>
                </c:pt>
                <c:pt idx="871">
                  <c:v>9855.1314000000002</c:v>
                </c:pt>
                <c:pt idx="872">
                  <c:v>24873.384900000001</c:v>
                </c:pt>
                <c:pt idx="873">
                  <c:v>3561.8888999999999</c:v>
                </c:pt>
                <c:pt idx="874">
                  <c:v>21659.930100000001</c:v>
                </c:pt>
                <c:pt idx="875">
                  <c:v>8302.5356499999998</c:v>
                </c:pt>
                <c:pt idx="876">
                  <c:v>8539.6710000000003</c:v>
                </c:pt>
                <c:pt idx="877">
                  <c:v>6652.5288</c:v>
                </c:pt>
                <c:pt idx="878">
                  <c:v>19594.809649999999</c:v>
                </c:pt>
                <c:pt idx="879">
                  <c:v>5080.0959999999995</c:v>
                </c:pt>
                <c:pt idx="880">
                  <c:v>9788.8659000000007</c:v>
                </c:pt>
                <c:pt idx="881">
                  <c:v>4032.2406999999998</c:v>
                </c:pt>
                <c:pt idx="882">
                  <c:v>23288.928400000001</c:v>
                </c:pt>
                <c:pt idx="883">
                  <c:v>2201.0971</c:v>
                </c:pt>
                <c:pt idx="884">
                  <c:v>12475.3513</c:v>
                </c:pt>
                <c:pt idx="885">
                  <c:v>4931.6469999999999</c:v>
                </c:pt>
                <c:pt idx="886">
                  <c:v>8211.1002000000008</c:v>
                </c:pt>
                <c:pt idx="887">
                  <c:v>22218.1149</c:v>
                </c:pt>
                <c:pt idx="888">
                  <c:v>3847.674</c:v>
                </c:pt>
                <c:pt idx="889">
                  <c:v>9193.8384999999998</c:v>
                </c:pt>
                <c:pt idx="890">
                  <c:v>17626.239509999999</c:v>
                </c:pt>
                <c:pt idx="891">
                  <c:v>3861.2096499999998</c:v>
                </c:pt>
                <c:pt idx="892">
                  <c:v>8428.0692999999992</c:v>
                </c:pt>
                <c:pt idx="893">
                  <c:v>15359.104499999999</c:v>
                </c:pt>
                <c:pt idx="894">
                  <c:v>6753.0379999999996</c:v>
                </c:pt>
                <c:pt idx="895">
                  <c:v>9182.17</c:v>
                </c:pt>
                <c:pt idx="896">
                  <c:v>7173.35995</c:v>
                </c:pt>
                <c:pt idx="897">
                  <c:v>2709.1118999999999</c:v>
                </c:pt>
                <c:pt idx="898">
                  <c:v>8252.2842999999993</c:v>
                </c:pt>
                <c:pt idx="899">
                  <c:v>22192.437109999999</c:v>
                </c:pt>
                <c:pt idx="900">
                  <c:v>10156.7832</c:v>
                </c:pt>
                <c:pt idx="901">
                  <c:v>4766.0219999999999</c:v>
                </c:pt>
                <c:pt idx="902">
                  <c:v>26236.579969999999</c:v>
                </c:pt>
                <c:pt idx="903">
                  <c:v>10107.220600000001</c:v>
                </c:pt>
                <c:pt idx="904">
                  <c:v>9566.9909000000007</c:v>
                </c:pt>
                <c:pt idx="905">
                  <c:v>13112.604799999999</c:v>
                </c:pt>
                <c:pt idx="906">
                  <c:v>16657.71745</c:v>
                </c:pt>
                <c:pt idx="907">
                  <c:v>19361.998800000001</c:v>
                </c:pt>
                <c:pt idx="908">
                  <c:v>10065.413</c:v>
                </c:pt>
                <c:pt idx="909">
                  <c:v>8604.4836500000001</c:v>
                </c:pt>
                <c:pt idx="910">
                  <c:v>7985.8149999999996</c:v>
                </c:pt>
                <c:pt idx="911">
                  <c:v>6933.2422500000002</c:v>
                </c:pt>
                <c:pt idx="912">
                  <c:v>18259.216</c:v>
                </c:pt>
                <c:pt idx="913">
                  <c:v>5209.5788499999999</c:v>
                </c:pt>
                <c:pt idx="914">
                  <c:v>2103.08</c:v>
                </c:pt>
                <c:pt idx="915">
                  <c:v>11013.7119</c:v>
                </c:pt>
                <c:pt idx="916">
                  <c:v>4428.8878500000001</c:v>
                </c:pt>
                <c:pt idx="917">
                  <c:v>4719.7365499999996</c:v>
                </c:pt>
                <c:pt idx="918">
                  <c:v>11729.6795</c:v>
                </c:pt>
                <c:pt idx="919">
                  <c:v>24106.912550000001</c:v>
                </c:pt>
                <c:pt idx="920">
                  <c:v>4391.652</c:v>
                </c:pt>
                <c:pt idx="921">
                  <c:v>19798.054550000001</c:v>
                </c:pt>
                <c:pt idx="922">
                  <c:v>2913.569</c:v>
                </c:pt>
                <c:pt idx="923">
                  <c:v>12032.325999999999</c:v>
                </c:pt>
                <c:pt idx="924">
                  <c:v>8965.7957499999993</c:v>
                </c:pt>
                <c:pt idx="925">
                  <c:v>23967.38305</c:v>
                </c:pt>
                <c:pt idx="926">
                  <c:v>7986.4752500000004</c:v>
                </c:pt>
                <c:pt idx="927">
                  <c:v>17361.766100000001</c:v>
                </c:pt>
                <c:pt idx="928">
                  <c:v>8627.5411000000004</c:v>
                </c:pt>
                <c:pt idx="929">
                  <c:v>23241.47453</c:v>
                </c:pt>
                <c:pt idx="930">
                  <c:v>18767.737700000001</c:v>
                </c:pt>
                <c:pt idx="931">
                  <c:v>1711.0268000000001</c:v>
                </c:pt>
                <c:pt idx="932">
                  <c:v>21677.283449999999</c:v>
                </c:pt>
                <c:pt idx="933">
                  <c:v>3594.17085</c:v>
                </c:pt>
                <c:pt idx="934">
                  <c:v>14349.8544</c:v>
                </c:pt>
                <c:pt idx="935">
                  <c:v>5855.9025000000001</c:v>
                </c:pt>
                <c:pt idx="936">
                  <c:v>8605.3615000000009</c:v>
                </c:pt>
                <c:pt idx="937">
                  <c:v>5693.4305000000004</c:v>
                </c:pt>
                <c:pt idx="938">
                  <c:v>8582.3022999999994</c:v>
                </c:pt>
                <c:pt idx="939">
                  <c:v>7228.2156500000001</c:v>
                </c:pt>
                <c:pt idx="940">
                  <c:v>14426.073850000001</c:v>
                </c:pt>
                <c:pt idx="941">
                  <c:v>4529.4769999999999</c:v>
                </c:pt>
                <c:pt idx="942">
                  <c:v>8603.8233999999993</c:v>
                </c:pt>
                <c:pt idx="943">
                  <c:v>13725.47184</c:v>
                </c:pt>
                <c:pt idx="944">
                  <c:v>6198.7518</c:v>
                </c:pt>
                <c:pt idx="945">
                  <c:v>6858.4795999999997</c:v>
                </c:pt>
                <c:pt idx="946">
                  <c:v>4296.2712000000001</c:v>
                </c:pt>
                <c:pt idx="947">
                  <c:v>1964.78</c:v>
                </c:pt>
                <c:pt idx="948">
                  <c:v>21259.377949999998</c:v>
                </c:pt>
                <c:pt idx="949">
                  <c:v>18765.87545</c:v>
                </c:pt>
                <c:pt idx="950">
                  <c:v>22395.74424</c:v>
                </c:pt>
                <c:pt idx="951">
                  <c:v>12629.896699999999</c:v>
                </c:pt>
                <c:pt idx="952">
                  <c:v>16577.779500000001</c:v>
                </c:pt>
                <c:pt idx="953">
                  <c:v>21223.675800000001</c:v>
                </c:pt>
                <c:pt idx="954">
                  <c:v>2483.7359999999999</c:v>
                </c:pt>
                <c:pt idx="955">
                  <c:v>25081.76784</c:v>
                </c:pt>
                <c:pt idx="956">
                  <c:v>19515.5416</c:v>
                </c:pt>
                <c:pt idx="957">
                  <c:v>1607.5101</c:v>
                </c:pt>
                <c:pt idx="958">
                  <c:v>4185.0978999999998</c:v>
                </c:pt>
                <c:pt idx="959">
                  <c:v>27037.914100000002</c:v>
                </c:pt>
                <c:pt idx="960">
                  <c:v>11833.782300000001</c:v>
                </c:pt>
                <c:pt idx="961">
                  <c:v>21195.817999999999</c:v>
                </c:pt>
                <c:pt idx="962">
                  <c:v>5966.8873999999996</c:v>
                </c:pt>
                <c:pt idx="963">
                  <c:v>1121.8739</c:v>
                </c:pt>
                <c:pt idx="964">
                  <c:v>27117.993780000001</c:v>
                </c:pt>
                <c:pt idx="965">
                  <c:v>26125.674770000001</c:v>
                </c:pt>
                <c:pt idx="966">
                  <c:v>26926.5144</c:v>
                </c:pt>
                <c:pt idx="967">
                  <c:v>1515.3449000000001</c:v>
                </c:pt>
                <c:pt idx="968">
                  <c:v>21984.47061</c:v>
                </c:pt>
                <c:pt idx="969">
                  <c:v>2395.17155</c:v>
                </c:pt>
                <c:pt idx="970">
                  <c:v>14451.835150000001</c:v>
                </c:pt>
                <c:pt idx="971">
                  <c:v>2302.3000000000002</c:v>
                </c:pt>
                <c:pt idx="972">
                  <c:v>22412.648499999999</c:v>
                </c:pt>
                <c:pt idx="973">
                  <c:v>15820.699000000001</c:v>
                </c:pt>
                <c:pt idx="974">
                  <c:v>1705.6244999999999</c:v>
                </c:pt>
                <c:pt idx="975">
                  <c:v>13616.3586</c:v>
                </c:pt>
                <c:pt idx="976">
                  <c:v>19964.746299999999</c:v>
                </c:pt>
                <c:pt idx="977">
                  <c:v>13012.20865</c:v>
                </c:pt>
                <c:pt idx="978">
                  <c:v>7147.1049999999996</c:v>
                </c:pt>
                <c:pt idx="979">
                  <c:v>2150.4690000000001</c:v>
                </c:pt>
                <c:pt idx="980">
                  <c:v>1704.5681</c:v>
                </c:pt>
                <c:pt idx="981">
                  <c:v>11830.6072</c:v>
                </c:pt>
                <c:pt idx="982">
                  <c:v>13844.505999999999</c:v>
                </c:pt>
                <c:pt idx="983">
                  <c:v>13415.0381</c:v>
                </c:pt>
                <c:pt idx="984">
                  <c:v>12029.286700000001</c:v>
                </c:pt>
                <c:pt idx="985">
                  <c:v>7526.7064499999997</c:v>
                </c:pt>
                <c:pt idx="986">
                  <c:v>9264.7970000000005</c:v>
                </c:pt>
                <c:pt idx="987">
                  <c:v>3260.1990000000001</c:v>
                </c:pt>
                <c:pt idx="988">
                  <c:v>1969.614</c:v>
                </c:pt>
                <c:pt idx="989">
                  <c:v>9361.3268000000007</c:v>
                </c:pt>
                <c:pt idx="990">
                  <c:v>12957.118</c:v>
                </c:pt>
                <c:pt idx="991">
                  <c:v>3206.4913499999998</c:v>
                </c:pt>
                <c:pt idx="992">
                  <c:v>1242.816</c:v>
                </c:pt>
                <c:pt idx="993">
                  <c:v>25678.778450000002</c:v>
                </c:pt>
                <c:pt idx="994">
                  <c:v>7222.7862500000001</c:v>
                </c:pt>
                <c:pt idx="995">
                  <c:v>1242.26</c:v>
                </c:pt>
                <c:pt idx="996">
                  <c:v>9863.4717999999993</c:v>
                </c:pt>
                <c:pt idx="997">
                  <c:v>2352.9684499999998</c:v>
                </c:pt>
                <c:pt idx="998">
                  <c:v>2457.502</c:v>
                </c:pt>
                <c:pt idx="999">
                  <c:v>1627.2824499999999</c:v>
                </c:pt>
                <c:pt idx="1000">
                  <c:v>2731.9122000000002</c:v>
                </c:pt>
                <c:pt idx="1001">
                  <c:v>2842.7607499999999</c:v>
                </c:pt>
                <c:pt idx="1002">
                  <c:v>12523.604799999999</c:v>
                </c:pt>
                <c:pt idx="1003">
                  <c:v>12323.936</c:v>
                </c:pt>
                <c:pt idx="1004">
                  <c:v>2974.1260000000002</c:v>
                </c:pt>
                <c:pt idx="1005">
                  <c:v>15817.985699999999</c:v>
                </c:pt>
                <c:pt idx="1006">
                  <c:v>5458.0464499999998</c:v>
                </c:pt>
                <c:pt idx="1007">
                  <c:v>13129.603450000001</c:v>
                </c:pt>
                <c:pt idx="1008">
                  <c:v>2585.8506499999999</c:v>
                </c:pt>
                <c:pt idx="1009">
                  <c:v>10422.916649999999</c:v>
                </c:pt>
                <c:pt idx="1010">
                  <c:v>2117.3388500000001</c:v>
                </c:pt>
                <c:pt idx="1011">
                  <c:v>8688.8588500000005</c:v>
                </c:pt>
                <c:pt idx="1012">
                  <c:v>17496.306</c:v>
                </c:pt>
                <c:pt idx="1013">
                  <c:v>6250.4350000000004</c:v>
                </c:pt>
                <c:pt idx="1014">
                  <c:v>1628.4709</c:v>
                </c:pt>
                <c:pt idx="1015">
                  <c:v>4992.3764000000001</c:v>
                </c:pt>
                <c:pt idx="1016">
                  <c:v>2527.8186500000002</c:v>
                </c:pt>
                <c:pt idx="1017">
                  <c:v>4500.33925</c:v>
                </c:pt>
                <c:pt idx="1018">
                  <c:v>14571.890799999999</c:v>
                </c:pt>
                <c:pt idx="1019">
                  <c:v>8269.0439999999999</c:v>
                </c:pt>
                <c:pt idx="1020">
                  <c:v>21595.382290000001</c:v>
                </c:pt>
                <c:pt idx="1021">
                  <c:v>1704.7001499999999</c:v>
                </c:pt>
                <c:pt idx="1022">
                  <c:v>10577.087</c:v>
                </c:pt>
                <c:pt idx="1023">
                  <c:v>2396.0958999999998</c:v>
                </c:pt>
                <c:pt idx="1024">
                  <c:v>1728.8969999999999</c:v>
                </c:pt>
                <c:pt idx="1025">
                  <c:v>3176.2876999999999</c:v>
                </c:pt>
                <c:pt idx="1026">
                  <c:v>4134.0824499999999</c:v>
                </c:pt>
                <c:pt idx="1027">
                  <c:v>1702.4553000000001</c:v>
                </c:pt>
                <c:pt idx="1028">
                  <c:v>20167.336029999999</c:v>
                </c:pt>
                <c:pt idx="1029">
                  <c:v>11345.519</c:v>
                </c:pt>
                <c:pt idx="1030">
                  <c:v>14449.8544</c:v>
                </c:pt>
                <c:pt idx="1031">
                  <c:v>10197.772199999999</c:v>
                </c:pt>
                <c:pt idx="1032">
                  <c:v>4544.2348000000002</c:v>
                </c:pt>
                <c:pt idx="1033">
                  <c:v>10959.33</c:v>
                </c:pt>
                <c:pt idx="1034">
                  <c:v>14283.4594</c:v>
                </c:pt>
                <c:pt idx="1035">
                  <c:v>8534.6718000000001</c:v>
                </c:pt>
                <c:pt idx="1036">
                  <c:v>16115.3045</c:v>
                </c:pt>
                <c:pt idx="1037">
                  <c:v>1731.6769999999999</c:v>
                </c:pt>
                <c:pt idx="1038">
                  <c:v>2775.1921499999999</c:v>
                </c:pt>
                <c:pt idx="1039">
                  <c:v>32734.186300000001</c:v>
                </c:pt>
                <c:pt idx="1040">
                  <c:v>1694.7963999999999</c:v>
                </c:pt>
                <c:pt idx="1041">
                  <c:v>9644.2525000000005</c:v>
                </c:pt>
                <c:pt idx="1042">
                  <c:v>1727.7850000000001</c:v>
                </c:pt>
                <c:pt idx="1043">
                  <c:v>12829.455099999999</c:v>
                </c:pt>
                <c:pt idx="1044">
                  <c:v>15006.579449999999</c:v>
                </c:pt>
                <c:pt idx="1045">
                  <c:v>1621.3402000000001</c:v>
                </c:pt>
                <c:pt idx="1046">
                  <c:v>14455.644050000001</c:v>
                </c:pt>
                <c:pt idx="1047">
                  <c:v>2585.2689999999998</c:v>
                </c:pt>
                <c:pt idx="1048">
                  <c:v>2680.9493000000002</c:v>
                </c:pt>
                <c:pt idx="1049">
                  <c:v>6877.9800999999998</c:v>
                </c:pt>
                <c:pt idx="1050">
                  <c:v>9991.0376500000002</c:v>
                </c:pt>
                <c:pt idx="1051">
                  <c:v>5116.5003999999999</c:v>
                </c:pt>
                <c:pt idx="1052">
                  <c:v>6640.5448500000002</c:v>
                </c:pt>
                <c:pt idx="1053">
                  <c:v>3732.6251000000002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729-4A89-89BA-D9D8A92740C0}"/>
            </c:ext>
          </c:extLst>
        </c:ser>
        <c:ser>
          <c:idx val="1"/>
          <c:order val="1"/>
          <c:tx>
            <c:v>Predicted charges</c:v>
          </c:tx>
          <c:spPr>
            <a:ln w="38100">
              <a:noFill/>
            </a:ln>
          </c:spPr>
          <c:xVal>
            <c:numRef>
              <c:f>Model!$E$2:$E$1055</c:f>
              <c:numCache>
                <c:formatCode>General</c:formatCode>
                <c:ptCount val="10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2</c:v>
                </c:pt>
                <c:pt idx="581">
                  <c:v>2</c:v>
                </c:pt>
                <c:pt idx="582">
                  <c:v>2</c:v>
                </c:pt>
                <c:pt idx="583">
                  <c:v>2</c:v>
                </c:pt>
                <c:pt idx="584">
                  <c:v>2</c:v>
                </c:pt>
                <c:pt idx="585">
                  <c:v>2</c:v>
                </c:pt>
                <c:pt idx="586">
                  <c:v>2</c:v>
                </c:pt>
                <c:pt idx="587">
                  <c:v>2</c:v>
                </c:pt>
                <c:pt idx="588">
                  <c:v>2</c:v>
                </c:pt>
                <c:pt idx="589">
                  <c:v>2</c:v>
                </c:pt>
                <c:pt idx="590">
                  <c:v>2</c:v>
                </c:pt>
                <c:pt idx="591">
                  <c:v>2</c:v>
                </c:pt>
                <c:pt idx="592">
                  <c:v>2</c:v>
                </c:pt>
                <c:pt idx="593">
                  <c:v>2</c:v>
                </c:pt>
                <c:pt idx="594">
                  <c:v>2</c:v>
                </c:pt>
                <c:pt idx="595">
                  <c:v>2</c:v>
                </c:pt>
                <c:pt idx="596">
                  <c:v>2</c:v>
                </c:pt>
                <c:pt idx="597">
                  <c:v>2</c:v>
                </c:pt>
                <c:pt idx="598">
                  <c:v>2</c:v>
                </c:pt>
                <c:pt idx="599">
                  <c:v>2</c:v>
                </c:pt>
                <c:pt idx="600">
                  <c:v>2</c:v>
                </c:pt>
                <c:pt idx="601">
                  <c:v>2</c:v>
                </c:pt>
                <c:pt idx="602">
                  <c:v>2</c:v>
                </c:pt>
                <c:pt idx="603">
                  <c:v>2</c:v>
                </c:pt>
                <c:pt idx="604">
                  <c:v>2</c:v>
                </c:pt>
                <c:pt idx="605">
                  <c:v>2</c:v>
                </c:pt>
                <c:pt idx="606">
                  <c:v>2</c:v>
                </c:pt>
                <c:pt idx="607">
                  <c:v>2</c:v>
                </c:pt>
                <c:pt idx="608">
                  <c:v>2</c:v>
                </c:pt>
                <c:pt idx="609">
                  <c:v>2</c:v>
                </c:pt>
                <c:pt idx="610">
                  <c:v>2</c:v>
                </c:pt>
                <c:pt idx="611">
                  <c:v>2</c:v>
                </c:pt>
                <c:pt idx="612">
                  <c:v>2</c:v>
                </c:pt>
                <c:pt idx="613">
                  <c:v>2</c:v>
                </c:pt>
                <c:pt idx="614">
                  <c:v>2</c:v>
                </c:pt>
                <c:pt idx="615">
                  <c:v>2</c:v>
                </c:pt>
                <c:pt idx="616">
                  <c:v>2</c:v>
                </c:pt>
                <c:pt idx="617">
                  <c:v>2</c:v>
                </c:pt>
                <c:pt idx="618">
                  <c:v>2</c:v>
                </c:pt>
                <c:pt idx="619">
                  <c:v>2</c:v>
                </c:pt>
                <c:pt idx="620">
                  <c:v>2</c:v>
                </c:pt>
                <c:pt idx="621">
                  <c:v>2</c:v>
                </c:pt>
                <c:pt idx="622">
                  <c:v>2</c:v>
                </c:pt>
                <c:pt idx="623">
                  <c:v>2</c:v>
                </c:pt>
                <c:pt idx="624">
                  <c:v>2</c:v>
                </c:pt>
                <c:pt idx="625">
                  <c:v>2</c:v>
                </c:pt>
                <c:pt idx="626">
                  <c:v>2</c:v>
                </c:pt>
                <c:pt idx="627">
                  <c:v>2</c:v>
                </c:pt>
                <c:pt idx="628">
                  <c:v>2</c:v>
                </c:pt>
                <c:pt idx="629">
                  <c:v>2</c:v>
                </c:pt>
                <c:pt idx="630">
                  <c:v>2</c:v>
                </c:pt>
                <c:pt idx="631">
                  <c:v>2</c:v>
                </c:pt>
                <c:pt idx="632">
                  <c:v>2</c:v>
                </c:pt>
                <c:pt idx="633">
                  <c:v>2</c:v>
                </c:pt>
                <c:pt idx="634">
                  <c:v>2</c:v>
                </c:pt>
                <c:pt idx="635">
                  <c:v>2</c:v>
                </c:pt>
                <c:pt idx="636">
                  <c:v>2</c:v>
                </c:pt>
                <c:pt idx="637">
                  <c:v>2</c:v>
                </c:pt>
                <c:pt idx="638">
                  <c:v>2</c:v>
                </c:pt>
                <c:pt idx="639">
                  <c:v>2</c:v>
                </c:pt>
                <c:pt idx="640">
                  <c:v>2</c:v>
                </c:pt>
                <c:pt idx="641">
                  <c:v>2</c:v>
                </c:pt>
                <c:pt idx="642">
                  <c:v>2</c:v>
                </c:pt>
                <c:pt idx="643">
                  <c:v>2</c:v>
                </c:pt>
                <c:pt idx="644">
                  <c:v>2</c:v>
                </c:pt>
                <c:pt idx="645">
                  <c:v>2</c:v>
                </c:pt>
                <c:pt idx="646">
                  <c:v>2</c:v>
                </c:pt>
                <c:pt idx="647">
                  <c:v>2</c:v>
                </c:pt>
                <c:pt idx="648">
                  <c:v>2</c:v>
                </c:pt>
                <c:pt idx="649">
                  <c:v>2</c:v>
                </c:pt>
                <c:pt idx="650">
                  <c:v>2</c:v>
                </c:pt>
                <c:pt idx="651">
                  <c:v>2</c:v>
                </c:pt>
                <c:pt idx="652">
                  <c:v>2</c:v>
                </c:pt>
                <c:pt idx="653">
                  <c:v>2</c:v>
                </c:pt>
                <c:pt idx="654">
                  <c:v>2</c:v>
                </c:pt>
                <c:pt idx="655">
                  <c:v>2</c:v>
                </c:pt>
                <c:pt idx="656">
                  <c:v>2</c:v>
                </c:pt>
                <c:pt idx="657">
                  <c:v>2</c:v>
                </c:pt>
                <c:pt idx="658">
                  <c:v>2</c:v>
                </c:pt>
                <c:pt idx="659">
                  <c:v>2</c:v>
                </c:pt>
                <c:pt idx="660">
                  <c:v>2</c:v>
                </c:pt>
                <c:pt idx="661">
                  <c:v>2</c:v>
                </c:pt>
                <c:pt idx="662">
                  <c:v>2</c:v>
                </c:pt>
                <c:pt idx="663">
                  <c:v>2</c:v>
                </c:pt>
                <c:pt idx="664">
                  <c:v>2</c:v>
                </c:pt>
                <c:pt idx="665">
                  <c:v>2</c:v>
                </c:pt>
                <c:pt idx="666">
                  <c:v>2</c:v>
                </c:pt>
                <c:pt idx="667">
                  <c:v>2</c:v>
                </c:pt>
                <c:pt idx="668">
                  <c:v>2</c:v>
                </c:pt>
                <c:pt idx="669">
                  <c:v>2</c:v>
                </c:pt>
                <c:pt idx="670">
                  <c:v>2</c:v>
                </c:pt>
                <c:pt idx="671">
                  <c:v>2</c:v>
                </c:pt>
                <c:pt idx="672">
                  <c:v>2</c:v>
                </c:pt>
                <c:pt idx="673">
                  <c:v>2</c:v>
                </c:pt>
                <c:pt idx="674">
                  <c:v>2</c:v>
                </c:pt>
                <c:pt idx="675">
                  <c:v>2</c:v>
                </c:pt>
                <c:pt idx="676">
                  <c:v>2</c:v>
                </c:pt>
                <c:pt idx="677">
                  <c:v>2</c:v>
                </c:pt>
                <c:pt idx="678">
                  <c:v>2</c:v>
                </c:pt>
                <c:pt idx="679">
                  <c:v>2</c:v>
                </c:pt>
                <c:pt idx="680">
                  <c:v>2</c:v>
                </c:pt>
                <c:pt idx="681">
                  <c:v>2</c:v>
                </c:pt>
                <c:pt idx="682">
                  <c:v>2</c:v>
                </c:pt>
                <c:pt idx="683">
                  <c:v>2</c:v>
                </c:pt>
                <c:pt idx="684">
                  <c:v>2</c:v>
                </c:pt>
                <c:pt idx="685">
                  <c:v>2</c:v>
                </c:pt>
                <c:pt idx="686">
                  <c:v>2</c:v>
                </c:pt>
                <c:pt idx="687">
                  <c:v>2</c:v>
                </c:pt>
                <c:pt idx="688">
                  <c:v>2</c:v>
                </c:pt>
                <c:pt idx="689">
                  <c:v>2</c:v>
                </c:pt>
                <c:pt idx="690">
                  <c:v>2</c:v>
                </c:pt>
                <c:pt idx="691">
                  <c:v>2</c:v>
                </c:pt>
                <c:pt idx="692">
                  <c:v>2</c:v>
                </c:pt>
                <c:pt idx="693">
                  <c:v>2</c:v>
                </c:pt>
                <c:pt idx="694">
                  <c:v>2</c:v>
                </c:pt>
                <c:pt idx="695">
                  <c:v>2</c:v>
                </c:pt>
                <c:pt idx="696">
                  <c:v>2</c:v>
                </c:pt>
                <c:pt idx="697">
                  <c:v>2</c:v>
                </c:pt>
                <c:pt idx="698">
                  <c:v>2</c:v>
                </c:pt>
                <c:pt idx="699">
                  <c:v>2</c:v>
                </c:pt>
                <c:pt idx="700">
                  <c:v>2</c:v>
                </c:pt>
                <c:pt idx="701">
                  <c:v>2</c:v>
                </c:pt>
                <c:pt idx="702">
                  <c:v>2</c:v>
                </c:pt>
                <c:pt idx="703">
                  <c:v>2</c:v>
                </c:pt>
                <c:pt idx="704">
                  <c:v>2</c:v>
                </c:pt>
                <c:pt idx="705">
                  <c:v>2</c:v>
                </c:pt>
                <c:pt idx="706">
                  <c:v>2</c:v>
                </c:pt>
                <c:pt idx="707">
                  <c:v>2</c:v>
                </c:pt>
                <c:pt idx="708">
                  <c:v>2</c:v>
                </c:pt>
                <c:pt idx="709">
                  <c:v>2</c:v>
                </c:pt>
                <c:pt idx="710">
                  <c:v>2</c:v>
                </c:pt>
                <c:pt idx="711">
                  <c:v>2</c:v>
                </c:pt>
                <c:pt idx="712">
                  <c:v>2</c:v>
                </c:pt>
                <c:pt idx="713">
                  <c:v>2</c:v>
                </c:pt>
                <c:pt idx="714">
                  <c:v>2</c:v>
                </c:pt>
                <c:pt idx="715">
                  <c:v>2</c:v>
                </c:pt>
                <c:pt idx="716">
                  <c:v>2</c:v>
                </c:pt>
                <c:pt idx="717">
                  <c:v>2</c:v>
                </c:pt>
                <c:pt idx="718">
                  <c:v>2</c:v>
                </c:pt>
                <c:pt idx="719">
                  <c:v>2</c:v>
                </c:pt>
                <c:pt idx="720">
                  <c:v>2</c:v>
                </c:pt>
                <c:pt idx="721">
                  <c:v>2</c:v>
                </c:pt>
                <c:pt idx="722">
                  <c:v>2</c:v>
                </c:pt>
                <c:pt idx="723">
                  <c:v>2</c:v>
                </c:pt>
                <c:pt idx="724">
                  <c:v>2</c:v>
                </c:pt>
                <c:pt idx="725">
                  <c:v>2</c:v>
                </c:pt>
                <c:pt idx="726">
                  <c:v>2</c:v>
                </c:pt>
                <c:pt idx="727">
                  <c:v>2</c:v>
                </c:pt>
                <c:pt idx="728">
                  <c:v>2</c:v>
                </c:pt>
                <c:pt idx="729">
                  <c:v>2</c:v>
                </c:pt>
                <c:pt idx="730">
                  <c:v>2</c:v>
                </c:pt>
                <c:pt idx="731">
                  <c:v>2</c:v>
                </c:pt>
                <c:pt idx="732">
                  <c:v>3</c:v>
                </c:pt>
                <c:pt idx="733">
                  <c:v>3</c:v>
                </c:pt>
                <c:pt idx="734">
                  <c:v>3</c:v>
                </c:pt>
                <c:pt idx="735">
                  <c:v>3</c:v>
                </c:pt>
                <c:pt idx="736">
                  <c:v>3</c:v>
                </c:pt>
                <c:pt idx="737">
                  <c:v>3</c:v>
                </c:pt>
                <c:pt idx="738">
                  <c:v>3</c:v>
                </c:pt>
                <c:pt idx="739">
                  <c:v>3</c:v>
                </c:pt>
                <c:pt idx="740">
                  <c:v>3</c:v>
                </c:pt>
                <c:pt idx="741">
                  <c:v>3</c:v>
                </c:pt>
                <c:pt idx="742">
                  <c:v>3</c:v>
                </c:pt>
                <c:pt idx="743">
                  <c:v>3</c:v>
                </c:pt>
                <c:pt idx="744">
                  <c:v>3</c:v>
                </c:pt>
                <c:pt idx="745">
                  <c:v>3</c:v>
                </c:pt>
                <c:pt idx="746">
                  <c:v>3</c:v>
                </c:pt>
                <c:pt idx="747">
                  <c:v>3</c:v>
                </c:pt>
                <c:pt idx="748">
                  <c:v>3</c:v>
                </c:pt>
                <c:pt idx="749">
                  <c:v>3</c:v>
                </c:pt>
                <c:pt idx="750">
                  <c:v>3</c:v>
                </c:pt>
                <c:pt idx="751">
                  <c:v>3</c:v>
                </c:pt>
                <c:pt idx="752">
                  <c:v>3</c:v>
                </c:pt>
                <c:pt idx="753">
                  <c:v>3</c:v>
                </c:pt>
                <c:pt idx="754">
                  <c:v>3</c:v>
                </c:pt>
                <c:pt idx="755">
                  <c:v>3</c:v>
                </c:pt>
                <c:pt idx="756">
                  <c:v>3</c:v>
                </c:pt>
                <c:pt idx="757">
                  <c:v>3</c:v>
                </c:pt>
                <c:pt idx="758">
                  <c:v>3</c:v>
                </c:pt>
                <c:pt idx="759">
                  <c:v>3</c:v>
                </c:pt>
                <c:pt idx="760">
                  <c:v>3</c:v>
                </c:pt>
                <c:pt idx="761">
                  <c:v>3</c:v>
                </c:pt>
                <c:pt idx="762">
                  <c:v>3</c:v>
                </c:pt>
                <c:pt idx="763">
                  <c:v>3</c:v>
                </c:pt>
                <c:pt idx="764">
                  <c:v>3</c:v>
                </c:pt>
                <c:pt idx="765">
                  <c:v>3</c:v>
                </c:pt>
                <c:pt idx="766">
                  <c:v>3</c:v>
                </c:pt>
                <c:pt idx="767">
                  <c:v>3</c:v>
                </c:pt>
                <c:pt idx="768">
                  <c:v>3</c:v>
                </c:pt>
                <c:pt idx="769">
                  <c:v>3</c:v>
                </c:pt>
                <c:pt idx="770">
                  <c:v>3</c:v>
                </c:pt>
                <c:pt idx="771">
                  <c:v>3</c:v>
                </c:pt>
                <c:pt idx="772">
                  <c:v>3</c:v>
                </c:pt>
                <c:pt idx="773">
                  <c:v>3</c:v>
                </c:pt>
                <c:pt idx="774">
                  <c:v>3</c:v>
                </c:pt>
                <c:pt idx="775">
                  <c:v>3</c:v>
                </c:pt>
                <c:pt idx="776">
                  <c:v>3</c:v>
                </c:pt>
                <c:pt idx="777">
                  <c:v>3</c:v>
                </c:pt>
                <c:pt idx="778">
                  <c:v>3</c:v>
                </c:pt>
                <c:pt idx="779">
                  <c:v>3</c:v>
                </c:pt>
                <c:pt idx="780">
                  <c:v>3</c:v>
                </c:pt>
                <c:pt idx="781">
                  <c:v>3</c:v>
                </c:pt>
                <c:pt idx="782">
                  <c:v>3</c:v>
                </c:pt>
                <c:pt idx="783">
                  <c:v>3</c:v>
                </c:pt>
                <c:pt idx="784">
                  <c:v>3</c:v>
                </c:pt>
                <c:pt idx="785">
                  <c:v>3</c:v>
                </c:pt>
                <c:pt idx="786">
                  <c:v>3</c:v>
                </c:pt>
                <c:pt idx="787">
                  <c:v>3</c:v>
                </c:pt>
                <c:pt idx="788">
                  <c:v>3</c:v>
                </c:pt>
                <c:pt idx="789">
                  <c:v>3</c:v>
                </c:pt>
                <c:pt idx="790">
                  <c:v>3</c:v>
                </c:pt>
                <c:pt idx="791">
                  <c:v>3</c:v>
                </c:pt>
                <c:pt idx="792">
                  <c:v>3</c:v>
                </c:pt>
                <c:pt idx="793">
                  <c:v>3</c:v>
                </c:pt>
                <c:pt idx="794">
                  <c:v>3</c:v>
                </c:pt>
                <c:pt idx="795">
                  <c:v>3</c:v>
                </c:pt>
                <c:pt idx="796">
                  <c:v>3</c:v>
                </c:pt>
                <c:pt idx="797">
                  <c:v>3</c:v>
                </c:pt>
                <c:pt idx="798">
                  <c:v>3</c:v>
                </c:pt>
                <c:pt idx="799">
                  <c:v>3</c:v>
                </c:pt>
                <c:pt idx="800">
                  <c:v>3</c:v>
                </c:pt>
                <c:pt idx="801">
                  <c:v>3</c:v>
                </c:pt>
                <c:pt idx="802">
                  <c:v>3</c:v>
                </c:pt>
                <c:pt idx="803">
                  <c:v>3</c:v>
                </c:pt>
                <c:pt idx="804">
                  <c:v>3</c:v>
                </c:pt>
                <c:pt idx="805">
                  <c:v>3</c:v>
                </c:pt>
                <c:pt idx="806">
                  <c:v>3</c:v>
                </c:pt>
                <c:pt idx="807">
                  <c:v>3</c:v>
                </c:pt>
                <c:pt idx="808">
                  <c:v>3</c:v>
                </c:pt>
                <c:pt idx="809">
                  <c:v>3</c:v>
                </c:pt>
                <c:pt idx="810">
                  <c:v>3</c:v>
                </c:pt>
                <c:pt idx="811">
                  <c:v>3</c:v>
                </c:pt>
                <c:pt idx="812">
                  <c:v>3</c:v>
                </c:pt>
                <c:pt idx="813">
                  <c:v>3</c:v>
                </c:pt>
                <c:pt idx="814">
                  <c:v>3</c:v>
                </c:pt>
                <c:pt idx="815">
                  <c:v>3</c:v>
                </c:pt>
                <c:pt idx="816">
                  <c:v>3</c:v>
                </c:pt>
                <c:pt idx="817">
                  <c:v>3</c:v>
                </c:pt>
                <c:pt idx="818">
                  <c:v>3</c:v>
                </c:pt>
                <c:pt idx="819">
                  <c:v>3</c:v>
                </c:pt>
                <c:pt idx="820">
                  <c:v>3</c:v>
                </c:pt>
                <c:pt idx="821">
                  <c:v>3</c:v>
                </c:pt>
                <c:pt idx="822">
                  <c:v>3</c:v>
                </c:pt>
                <c:pt idx="823">
                  <c:v>3</c:v>
                </c:pt>
                <c:pt idx="824">
                  <c:v>3</c:v>
                </c:pt>
                <c:pt idx="825">
                  <c:v>3</c:v>
                </c:pt>
                <c:pt idx="826">
                  <c:v>5</c:v>
                </c:pt>
                <c:pt idx="827">
                  <c:v>4</c:v>
                </c:pt>
                <c:pt idx="828">
                  <c:v>4</c:v>
                </c:pt>
                <c:pt idx="829">
                  <c:v>4</c:v>
                </c:pt>
                <c:pt idx="830">
                  <c:v>4</c:v>
                </c:pt>
                <c:pt idx="831">
                  <c:v>4</c:v>
                </c:pt>
                <c:pt idx="832">
                  <c:v>5</c:v>
                </c:pt>
                <c:pt idx="833">
                  <c:v>4</c:v>
                </c:pt>
                <c:pt idx="834">
                  <c:v>4</c:v>
                </c:pt>
                <c:pt idx="835">
                  <c:v>4</c:v>
                </c:pt>
                <c:pt idx="836">
                  <c:v>4</c:v>
                </c:pt>
                <c:pt idx="837">
                  <c:v>5</c:v>
                </c:pt>
                <c:pt idx="838">
                  <c:v>4</c:v>
                </c:pt>
                <c:pt idx="839">
                  <c:v>4</c:v>
                </c:pt>
                <c:pt idx="840">
                  <c:v>5</c:v>
                </c:pt>
                <c:pt idx="841">
                  <c:v>5</c:v>
                </c:pt>
                <c:pt idx="842">
                  <c:v>5</c:v>
                </c:pt>
                <c:pt idx="843">
                  <c:v>4</c:v>
                </c:pt>
                <c:pt idx="844">
                  <c:v>4</c:v>
                </c:pt>
                <c:pt idx="845">
                  <c:v>4</c:v>
                </c:pt>
                <c:pt idx="846">
                  <c:v>5</c:v>
                </c:pt>
                <c:pt idx="847">
                  <c:v>4</c:v>
                </c:pt>
                <c:pt idx="848">
                  <c:v>4</c:v>
                </c:pt>
                <c:pt idx="849">
                  <c:v>5</c:v>
                </c:pt>
                <c:pt idx="850">
                  <c:v>4</c:v>
                </c:pt>
                <c:pt idx="851">
                  <c:v>4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3</c:v>
                </c:pt>
                <c:pt idx="857">
                  <c:v>2</c:v>
                </c:pt>
                <c:pt idx="858">
                  <c:v>1</c:v>
                </c:pt>
                <c:pt idx="859">
                  <c:v>2</c:v>
                </c:pt>
                <c:pt idx="860">
                  <c:v>2</c:v>
                </c:pt>
                <c:pt idx="861">
                  <c:v>1</c:v>
                </c:pt>
                <c:pt idx="862">
                  <c:v>3</c:v>
                </c:pt>
                <c:pt idx="863">
                  <c:v>3</c:v>
                </c:pt>
                <c:pt idx="864">
                  <c:v>2</c:v>
                </c:pt>
                <c:pt idx="865">
                  <c:v>2</c:v>
                </c:pt>
                <c:pt idx="866">
                  <c:v>1</c:v>
                </c:pt>
                <c:pt idx="867">
                  <c:v>4</c:v>
                </c:pt>
                <c:pt idx="868">
                  <c:v>3</c:v>
                </c:pt>
                <c:pt idx="869">
                  <c:v>1</c:v>
                </c:pt>
                <c:pt idx="870">
                  <c:v>2</c:v>
                </c:pt>
                <c:pt idx="871">
                  <c:v>1</c:v>
                </c:pt>
                <c:pt idx="872">
                  <c:v>3</c:v>
                </c:pt>
                <c:pt idx="873">
                  <c:v>1</c:v>
                </c:pt>
                <c:pt idx="874">
                  <c:v>3</c:v>
                </c:pt>
                <c:pt idx="875">
                  <c:v>2</c:v>
                </c:pt>
                <c:pt idx="876">
                  <c:v>1</c:v>
                </c:pt>
                <c:pt idx="877">
                  <c:v>3</c:v>
                </c:pt>
                <c:pt idx="878">
                  <c:v>1</c:v>
                </c:pt>
                <c:pt idx="879">
                  <c:v>5</c:v>
                </c:pt>
                <c:pt idx="880">
                  <c:v>5</c:v>
                </c:pt>
                <c:pt idx="881">
                  <c:v>1</c:v>
                </c:pt>
                <c:pt idx="882">
                  <c:v>1</c:v>
                </c:pt>
                <c:pt idx="883">
                  <c:v>1</c:v>
                </c:pt>
                <c:pt idx="884">
                  <c:v>3</c:v>
                </c:pt>
                <c:pt idx="885">
                  <c:v>2</c:v>
                </c:pt>
                <c:pt idx="886">
                  <c:v>2</c:v>
                </c:pt>
                <c:pt idx="887">
                  <c:v>1</c:v>
                </c:pt>
                <c:pt idx="888">
                  <c:v>2</c:v>
                </c:pt>
                <c:pt idx="889">
                  <c:v>2</c:v>
                </c:pt>
                <c:pt idx="890">
                  <c:v>1</c:v>
                </c:pt>
                <c:pt idx="891">
                  <c:v>3</c:v>
                </c:pt>
                <c:pt idx="892">
                  <c:v>1</c:v>
                </c:pt>
                <c:pt idx="893">
                  <c:v>1</c:v>
                </c:pt>
                <c:pt idx="894">
                  <c:v>3</c:v>
                </c:pt>
                <c:pt idx="895">
                  <c:v>1</c:v>
                </c:pt>
                <c:pt idx="896">
                  <c:v>2</c:v>
                </c:pt>
                <c:pt idx="897">
                  <c:v>1</c:v>
                </c:pt>
                <c:pt idx="898">
                  <c:v>3</c:v>
                </c:pt>
                <c:pt idx="899">
                  <c:v>1</c:v>
                </c:pt>
                <c:pt idx="900">
                  <c:v>2</c:v>
                </c:pt>
                <c:pt idx="901">
                  <c:v>1</c:v>
                </c:pt>
                <c:pt idx="902">
                  <c:v>1</c:v>
                </c:pt>
                <c:pt idx="903">
                  <c:v>2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3</c:v>
                </c:pt>
                <c:pt idx="908">
                  <c:v>1</c:v>
                </c:pt>
                <c:pt idx="909">
                  <c:v>2</c:v>
                </c:pt>
                <c:pt idx="910">
                  <c:v>3</c:v>
                </c:pt>
                <c:pt idx="911">
                  <c:v>2</c:v>
                </c:pt>
                <c:pt idx="912">
                  <c:v>3</c:v>
                </c:pt>
                <c:pt idx="913">
                  <c:v>3</c:v>
                </c:pt>
                <c:pt idx="914">
                  <c:v>1</c:v>
                </c:pt>
                <c:pt idx="915">
                  <c:v>2</c:v>
                </c:pt>
                <c:pt idx="916">
                  <c:v>2</c:v>
                </c:pt>
                <c:pt idx="917">
                  <c:v>2</c:v>
                </c:pt>
                <c:pt idx="918">
                  <c:v>2</c:v>
                </c:pt>
                <c:pt idx="919">
                  <c:v>3</c:v>
                </c:pt>
                <c:pt idx="920">
                  <c:v>3</c:v>
                </c:pt>
                <c:pt idx="921">
                  <c:v>2</c:v>
                </c:pt>
                <c:pt idx="922">
                  <c:v>2</c:v>
                </c:pt>
                <c:pt idx="923">
                  <c:v>1</c:v>
                </c:pt>
                <c:pt idx="924">
                  <c:v>5</c:v>
                </c:pt>
                <c:pt idx="925">
                  <c:v>2</c:v>
                </c:pt>
                <c:pt idx="926">
                  <c:v>3</c:v>
                </c:pt>
                <c:pt idx="927">
                  <c:v>2</c:v>
                </c:pt>
                <c:pt idx="928">
                  <c:v>1</c:v>
                </c:pt>
                <c:pt idx="929">
                  <c:v>2</c:v>
                </c:pt>
                <c:pt idx="930">
                  <c:v>2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1</c:v>
                </c:pt>
                <c:pt idx="935">
                  <c:v>1</c:v>
                </c:pt>
                <c:pt idx="936">
                  <c:v>3</c:v>
                </c:pt>
                <c:pt idx="937">
                  <c:v>3</c:v>
                </c:pt>
                <c:pt idx="938">
                  <c:v>5</c:v>
                </c:pt>
                <c:pt idx="939">
                  <c:v>3</c:v>
                </c:pt>
                <c:pt idx="940">
                  <c:v>2</c:v>
                </c:pt>
                <c:pt idx="941">
                  <c:v>2</c:v>
                </c:pt>
                <c:pt idx="942">
                  <c:v>2</c:v>
                </c:pt>
                <c:pt idx="943">
                  <c:v>1</c:v>
                </c:pt>
                <c:pt idx="944">
                  <c:v>2</c:v>
                </c:pt>
                <c:pt idx="945">
                  <c:v>1</c:v>
                </c:pt>
                <c:pt idx="946">
                  <c:v>3</c:v>
                </c:pt>
                <c:pt idx="947">
                  <c:v>1</c:v>
                </c:pt>
                <c:pt idx="948">
                  <c:v>2</c:v>
                </c:pt>
                <c:pt idx="949">
                  <c:v>3</c:v>
                </c:pt>
                <c:pt idx="950">
                  <c:v>2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1</c:v>
                </c:pt>
                <c:pt idx="1039">
                  <c:v>2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2</c:v>
                </c:pt>
                <c:pt idx="1044">
                  <c:v>2</c:v>
                </c:pt>
                <c:pt idx="1045">
                  <c:v>0</c:v>
                </c:pt>
                <c:pt idx="1046">
                  <c:v>2</c:v>
                </c:pt>
                <c:pt idx="1047">
                  <c:v>1</c:v>
                </c:pt>
                <c:pt idx="1048">
                  <c:v>0</c:v>
                </c:pt>
                <c:pt idx="1049">
                  <c:v>2</c:v>
                </c:pt>
                <c:pt idx="1050">
                  <c:v>0</c:v>
                </c:pt>
                <c:pt idx="1051">
                  <c:v>1</c:v>
                </c:pt>
                <c:pt idx="1052">
                  <c:v>2</c:v>
                </c:pt>
                <c:pt idx="1053">
                  <c:v>0</c:v>
                </c:pt>
              </c:numCache>
            </c:numRef>
          </c:xVal>
          <c:yVal>
            <c:numRef>
              <c:f>Model!$N$34:$N$1087</c:f>
              <c:numCache>
                <c:formatCode>General</c:formatCode>
                <c:ptCount val="1054"/>
                <c:pt idx="0">
                  <c:v>4814.5658558539217</c:v>
                </c:pt>
                <c:pt idx="1">
                  <c:v>3145.9435010959724</c:v>
                </c:pt>
                <c:pt idx="2">
                  <c:v>12246.129969559983</c:v>
                </c:pt>
                <c:pt idx="3">
                  <c:v>11763.795139844391</c:v>
                </c:pt>
                <c:pt idx="4">
                  <c:v>15064.028356119368</c:v>
                </c:pt>
                <c:pt idx="5">
                  <c:v>2472.620791938567</c:v>
                </c:pt>
                <c:pt idx="6">
                  <c:v>4244.3250543450185</c:v>
                </c:pt>
                <c:pt idx="7">
                  <c:v>4905.784738353891</c:v>
                </c:pt>
                <c:pt idx="8">
                  <c:v>4335.5279974560062</c:v>
                </c:pt>
                <c:pt idx="9">
                  <c:v>3281.702032903353</c:v>
                </c:pt>
                <c:pt idx="10">
                  <c:v>6960.3488634210225</c:v>
                </c:pt>
                <c:pt idx="11">
                  <c:v>2779.5698126995148</c:v>
                </c:pt>
                <c:pt idx="12">
                  <c:v>9618.3796969963187</c:v>
                </c:pt>
                <c:pt idx="13">
                  <c:v>7324.5797943124026</c:v>
                </c:pt>
                <c:pt idx="14">
                  <c:v>4281.5507454107274</c:v>
                </c:pt>
                <c:pt idx="15">
                  <c:v>3842.2381004448962</c:v>
                </c:pt>
                <c:pt idx="16">
                  <c:v>5666.585738563359</c:v>
                </c:pt>
                <c:pt idx="17">
                  <c:v>12509.749006099128</c:v>
                </c:pt>
                <c:pt idx="18">
                  <c:v>9570.4817021599792</c:v>
                </c:pt>
                <c:pt idx="19">
                  <c:v>5211.4449375996464</c:v>
                </c:pt>
                <c:pt idx="20">
                  <c:v>4455.7279186857149</c:v>
                </c:pt>
                <c:pt idx="21">
                  <c:v>3448.8653171028382</c:v>
                </c:pt>
                <c:pt idx="22">
                  <c:v>2703.8927926293845</c:v>
                </c:pt>
                <c:pt idx="23">
                  <c:v>3668.4580186618814</c:v>
                </c:pt>
                <c:pt idx="24">
                  <c:v>14581.554483350066</c:v>
                </c:pt>
                <c:pt idx="25">
                  <c:v>9114.1068938454737</c:v>
                </c:pt>
                <c:pt idx="26">
                  <c:v>3142.3187117378911</c:v>
                </c:pt>
                <c:pt idx="27">
                  <c:v>6015.1394635943989</c:v>
                </c:pt>
                <c:pt idx="28">
                  <c:v>6809.456694481134</c:v>
                </c:pt>
                <c:pt idx="29">
                  <c:v>16862.052584299316</c:v>
                </c:pt>
                <c:pt idx="30">
                  <c:v>12700.823234985266</c:v>
                </c:pt>
                <c:pt idx="31">
                  <c:v>3770.9422453793832</c:v>
                </c:pt>
                <c:pt idx="32">
                  <c:v>13068.455589115692</c:v>
                </c:pt>
                <c:pt idx="33">
                  <c:v>3029.1722033671167</c:v>
                </c:pt>
                <c:pt idx="34">
                  <c:v>13864.941329706668</c:v>
                </c:pt>
                <c:pt idx="35">
                  <c:v>3148.5299218216287</c:v>
                </c:pt>
                <c:pt idx="36">
                  <c:v>6488.4382477406789</c:v>
                </c:pt>
                <c:pt idx="37">
                  <c:v>13046.473148127267</c:v>
                </c:pt>
                <c:pt idx="38">
                  <c:v>4495.7540896342625</c:v>
                </c:pt>
                <c:pt idx="39">
                  <c:v>3456.4084176608903</c:v>
                </c:pt>
                <c:pt idx="40">
                  <c:v>13589.909745791378</c:v>
                </c:pt>
                <c:pt idx="41">
                  <c:v>9418.1307823792831</c:v>
                </c:pt>
                <c:pt idx="42">
                  <c:v>9026.861320259517</c:v>
                </c:pt>
                <c:pt idx="43">
                  <c:v>11265.583620414729</c:v>
                </c:pt>
                <c:pt idx="44">
                  <c:v>11998.082390677759</c:v>
                </c:pt>
                <c:pt idx="45">
                  <c:v>13244.501387522769</c:v>
                </c:pt>
                <c:pt idx="46">
                  <c:v>3976.7015242773568</c:v>
                </c:pt>
                <c:pt idx="47">
                  <c:v>13357.24681024372</c:v>
                </c:pt>
                <c:pt idx="48">
                  <c:v>15108.481461144986</c:v>
                </c:pt>
                <c:pt idx="49">
                  <c:v>13115.502061150797</c:v>
                </c:pt>
                <c:pt idx="50">
                  <c:v>3838.0753219089938</c:v>
                </c:pt>
                <c:pt idx="51">
                  <c:v>14981.201193498166</c:v>
                </c:pt>
                <c:pt idx="52">
                  <c:v>15754.681488361681</c:v>
                </c:pt>
                <c:pt idx="53">
                  <c:v>4788.8704877419959</c:v>
                </c:pt>
                <c:pt idx="54">
                  <c:v>5895.6272589290529</c:v>
                </c:pt>
                <c:pt idx="55">
                  <c:v>3142.3187117378911</c:v>
                </c:pt>
                <c:pt idx="56">
                  <c:v>8115.3718231360772</c:v>
                </c:pt>
                <c:pt idx="57">
                  <c:v>3077.8005847674194</c:v>
                </c:pt>
                <c:pt idx="58">
                  <c:v>2652.283856528501</c:v>
                </c:pt>
                <c:pt idx="59">
                  <c:v>11161.775403686568</c:v>
                </c:pt>
                <c:pt idx="60">
                  <c:v>13040.438358471501</c:v>
                </c:pt>
                <c:pt idx="61">
                  <c:v>2735.3887951452125</c:v>
                </c:pt>
                <c:pt idx="62">
                  <c:v>10054.692131440403</c:v>
                </c:pt>
                <c:pt idx="63">
                  <c:v>4454.2060485483698</c:v>
                </c:pt>
                <c:pt idx="64">
                  <c:v>4272.2443226443002</c:v>
                </c:pt>
                <c:pt idx="65">
                  <c:v>2694.0965581384089</c:v>
                </c:pt>
                <c:pt idx="66">
                  <c:v>6925.3582809048648</c:v>
                </c:pt>
                <c:pt idx="67">
                  <c:v>13932.594434310671</c:v>
                </c:pt>
                <c:pt idx="68">
                  <c:v>4075.384088694243</c:v>
                </c:pt>
                <c:pt idx="69">
                  <c:v>4589.2097739091005</c:v>
                </c:pt>
                <c:pt idx="70">
                  <c:v>8490.0805702247344</c:v>
                </c:pt>
                <c:pt idx="71">
                  <c:v>7037.5043154812729</c:v>
                </c:pt>
                <c:pt idx="72">
                  <c:v>12950.294451741787</c:v>
                </c:pt>
                <c:pt idx="73">
                  <c:v>11756.937775700708</c:v>
                </c:pt>
                <c:pt idx="74">
                  <c:v>12700.577882317391</c:v>
                </c:pt>
                <c:pt idx="75">
                  <c:v>3555.7942318367468</c:v>
                </c:pt>
                <c:pt idx="76">
                  <c:v>4281.5507454107274</c:v>
                </c:pt>
                <c:pt idx="77">
                  <c:v>3290.5186439452309</c:v>
                </c:pt>
                <c:pt idx="78">
                  <c:v>10193.914141566325</c:v>
                </c:pt>
                <c:pt idx="79">
                  <c:v>2792.5008422276032</c:v>
                </c:pt>
                <c:pt idx="80">
                  <c:v>3074.4308067154261</c:v>
                </c:pt>
                <c:pt idx="81">
                  <c:v>6085.9490928100267</c:v>
                </c:pt>
                <c:pt idx="82">
                  <c:v>3320.8869708672573</c:v>
                </c:pt>
                <c:pt idx="83">
                  <c:v>14167.017985421286</c:v>
                </c:pt>
                <c:pt idx="84">
                  <c:v>4232.226704748663</c:v>
                </c:pt>
                <c:pt idx="85">
                  <c:v>13859.447979024706</c:v>
                </c:pt>
                <c:pt idx="86">
                  <c:v>3818.6024785688865</c:v>
                </c:pt>
                <c:pt idx="87">
                  <c:v>8277.9990946385988</c:v>
                </c:pt>
                <c:pt idx="88">
                  <c:v>4892.7557464808933</c:v>
                </c:pt>
                <c:pt idx="89">
                  <c:v>12675.790504871937</c:v>
                </c:pt>
                <c:pt idx="90">
                  <c:v>3565.4925039828131</c:v>
                </c:pt>
                <c:pt idx="91">
                  <c:v>2667.6467250127735</c:v>
                </c:pt>
                <c:pt idx="92">
                  <c:v>11131.831231155342</c:v>
                </c:pt>
                <c:pt idx="93">
                  <c:v>5190.2963327950974</c:v>
                </c:pt>
                <c:pt idx="94">
                  <c:v>6464.7313602725162</c:v>
                </c:pt>
                <c:pt idx="95">
                  <c:v>3607.1996142281891</c:v>
                </c:pt>
                <c:pt idx="96">
                  <c:v>15888.700450963339</c:v>
                </c:pt>
                <c:pt idx="97">
                  <c:v>15025.350306045237</c:v>
                </c:pt>
                <c:pt idx="98">
                  <c:v>15159.657610658765</c:v>
                </c:pt>
                <c:pt idx="99">
                  <c:v>4964.445418132228</c:v>
                </c:pt>
                <c:pt idx="100">
                  <c:v>5040.5119074280728</c:v>
                </c:pt>
                <c:pt idx="101">
                  <c:v>5188.1182854360432</c:v>
                </c:pt>
                <c:pt idx="102">
                  <c:v>4877.1408084430041</c:v>
                </c:pt>
                <c:pt idx="103">
                  <c:v>12625.901408028161</c:v>
                </c:pt>
                <c:pt idx="104">
                  <c:v>3676.2490403471111</c:v>
                </c:pt>
                <c:pt idx="105">
                  <c:v>4989.1938410993844</c:v>
                </c:pt>
                <c:pt idx="106">
                  <c:v>2808.2622137417138</c:v>
                </c:pt>
                <c:pt idx="107">
                  <c:v>15492.329493250212</c:v>
                </c:pt>
                <c:pt idx="108">
                  <c:v>13083.698839192975</c:v>
                </c:pt>
                <c:pt idx="109">
                  <c:v>6638.9528880214275</c:v>
                </c:pt>
                <c:pt idx="110">
                  <c:v>3150.9393980899495</c:v>
                </c:pt>
                <c:pt idx="111">
                  <c:v>12245.601282106794</c:v>
                </c:pt>
                <c:pt idx="112">
                  <c:v>10326.996957961197</c:v>
                </c:pt>
                <c:pt idx="113">
                  <c:v>5330.3394022455823</c:v>
                </c:pt>
                <c:pt idx="114">
                  <c:v>4311.3312982632951</c:v>
                </c:pt>
                <c:pt idx="115">
                  <c:v>11972.402262082398</c:v>
                </c:pt>
                <c:pt idx="116">
                  <c:v>3225.9792609166079</c:v>
                </c:pt>
                <c:pt idx="117">
                  <c:v>4545.3411798584502</c:v>
                </c:pt>
                <c:pt idx="118">
                  <c:v>16222.135217352557</c:v>
                </c:pt>
                <c:pt idx="119">
                  <c:v>14844.036345813671</c:v>
                </c:pt>
                <c:pt idx="120">
                  <c:v>3636.9801670807569</c:v>
                </c:pt>
                <c:pt idx="121">
                  <c:v>14200.046559885568</c:v>
                </c:pt>
                <c:pt idx="122">
                  <c:v>9277.0922730717411</c:v>
                </c:pt>
                <c:pt idx="123">
                  <c:v>2468.3104487625369</c:v>
                </c:pt>
                <c:pt idx="124">
                  <c:v>5721.7499234245406</c:v>
                </c:pt>
                <c:pt idx="125">
                  <c:v>5278.9639873299875</c:v>
                </c:pt>
                <c:pt idx="126">
                  <c:v>7177.1853409518535</c:v>
                </c:pt>
                <c:pt idx="127">
                  <c:v>6385.4784934943455</c:v>
                </c:pt>
                <c:pt idx="128">
                  <c:v>3918.752865199896</c:v>
                </c:pt>
                <c:pt idx="129">
                  <c:v>11302.138767780962</c:v>
                </c:pt>
                <c:pt idx="130">
                  <c:v>7107.7313156463752</c:v>
                </c:pt>
                <c:pt idx="131">
                  <c:v>13288.170799498064</c:v>
                </c:pt>
                <c:pt idx="132">
                  <c:v>11610.478544513657</c:v>
                </c:pt>
                <c:pt idx="133">
                  <c:v>14237.989789964256</c:v>
                </c:pt>
                <c:pt idx="134">
                  <c:v>2716.6278974676534</c:v>
                </c:pt>
                <c:pt idx="135">
                  <c:v>4381.1294690115001</c:v>
                </c:pt>
                <c:pt idx="136">
                  <c:v>4823.1865422059809</c:v>
                </c:pt>
                <c:pt idx="137">
                  <c:v>15788.171540125106</c:v>
                </c:pt>
                <c:pt idx="138">
                  <c:v>9300.8647299792665</c:v>
                </c:pt>
                <c:pt idx="139">
                  <c:v>2541.5862827550382</c:v>
                </c:pt>
                <c:pt idx="140">
                  <c:v>14444.585119258751</c:v>
                </c:pt>
                <c:pt idx="141">
                  <c:v>6755.9101675441361</c:v>
                </c:pt>
                <c:pt idx="142">
                  <c:v>13123.863400605976</c:v>
                </c:pt>
                <c:pt idx="143">
                  <c:v>15609.918948117978</c:v>
                </c:pt>
                <c:pt idx="144">
                  <c:v>2926.9385736063878</c:v>
                </c:pt>
                <c:pt idx="145">
                  <c:v>3262.7145576574194</c:v>
                </c:pt>
                <c:pt idx="146">
                  <c:v>3072.2756351274111</c:v>
                </c:pt>
                <c:pt idx="147">
                  <c:v>14641.27263801638</c:v>
                </c:pt>
                <c:pt idx="148">
                  <c:v>5438.3098467695272</c:v>
                </c:pt>
                <c:pt idx="149">
                  <c:v>2877.8851312602728</c:v>
                </c:pt>
                <c:pt idx="150">
                  <c:v>3386.2061988599871</c:v>
                </c:pt>
                <c:pt idx="151">
                  <c:v>12041.163104550307</c:v>
                </c:pt>
                <c:pt idx="152">
                  <c:v>9754.7326956184424</c:v>
                </c:pt>
                <c:pt idx="153">
                  <c:v>2503.87077996478</c:v>
                </c:pt>
                <c:pt idx="154">
                  <c:v>9512.1746334926538</c:v>
                </c:pt>
                <c:pt idx="155">
                  <c:v>3073.9951797532531</c:v>
                </c:pt>
                <c:pt idx="156">
                  <c:v>15263.673360442865</c:v>
                </c:pt>
                <c:pt idx="157">
                  <c:v>14494.075379346337</c:v>
                </c:pt>
                <c:pt idx="158">
                  <c:v>3161.7152560300237</c:v>
                </c:pt>
                <c:pt idx="159">
                  <c:v>9036.5595924055833</c:v>
                </c:pt>
                <c:pt idx="160">
                  <c:v>13977.657112969162</c:v>
                </c:pt>
                <c:pt idx="161">
                  <c:v>3758.960622950548</c:v>
                </c:pt>
                <c:pt idx="162">
                  <c:v>14339.294874388914</c:v>
                </c:pt>
                <c:pt idx="163">
                  <c:v>14745.266141903197</c:v>
                </c:pt>
                <c:pt idx="164">
                  <c:v>14825.595264729202</c:v>
                </c:pt>
                <c:pt idx="165">
                  <c:v>14742.268184939634</c:v>
                </c:pt>
                <c:pt idx="166">
                  <c:v>8511.632286104883</c:v>
                </c:pt>
                <c:pt idx="167">
                  <c:v>13482.061389908167</c:v>
                </c:pt>
                <c:pt idx="168">
                  <c:v>10373.965799676254</c:v>
                </c:pt>
                <c:pt idx="169">
                  <c:v>4380.198826734857</c:v>
                </c:pt>
                <c:pt idx="170">
                  <c:v>14121.061625870641</c:v>
                </c:pt>
                <c:pt idx="171">
                  <c:v>4592.7160790661328</c:v>
                </c:pt>
                <c:pt idx="172">
                  <c:v>3395.3383529986759</c:v>
                </c:pt>
                <c:pt idx="173">
                  <c:v>3428.4750055285713</c:v>
                </c:pt>
                <c:pt idx="174">
                  <c:v>5909.8688185450465</c:v>
                </c:pt>
                <c:pt idx="175">
                  <c:v>6100.9143457729651</c:v>
                </c:pt>
                <c:pt idx="176">
                  <c:v>15165.045539628802</c:v>
                </c:pt>
                <c:pt idx="177">
                  <c:v>3191.6924401981914</c:v>
                </c:pt>
                <c:pt idx="178">
                  <c:v>8775.0670120292871</c:v>
                </c:pt>
                <c:pt idx="179">
                  <c:v>6507.2081422347119</c:v>
                </c:pt>
                <c:pt idx="180">
                  <c:v>9868.3690157137662</c:v>
                </c:pt>
                <c:pt idx="181">
                  <c:v>3540.9216116057332</c:v>
                </c:pt>
                <c:pt idx="182">
                  <c:v>10909.06616421499</c:v>
                </c:pt>
                <c:pt idx="183">
                  <c:v>5868.6292726107949</c:v>
                </c:pt>
                <c:pt idx="184">
                  <c:v>4047.4648203949614</c:v>
                </c:pt>
                <c:pt idx="185">
                  <c:v>4421.302707502844</c:v>
                </c:pt>
                <c:pt idx="186">
                  <c:v>8897.4423314992164</c:v>
                </c:pt>
                <c:pt idx="187">
                  <c:v>16106.735575048859</c:v>
                </c:pt>
                <c:pt idx="188">
                  <c:v>9396.9593075126486</c:v>
                </c:pt>
                <c:pt idx="189">
                  <c:v>8335.5348656857714</c:v>
                </c:pt>
                <c:pt idx="190">
                  <c:v>3812.8399126509166</c:v>
                </c:pt>
                <c:pt idx="191">
                  <c:v>3110.8144190313706</c:v>
                </c:pt>
                <c:pt idx="192">
                  <c:v>7354.7545766985322</c:v>
                </c:pt>
                <c:pt idx="193">
                  <c:v>15702.565520869688</c:v>
                </c:pt>
                <c:pt idx="194">
                  <c:v>3905.7238733268973</c:v>
                </c:pt>
                <c:pt idx="195">
                  <c:v>12341.563848152045</c:v>
                </c:pt>
                <c:pt idx="196">
                  <c:v>12978.689288268875</c:v>
                </c:pt>
                <c:pt idx="197">
                  <c:v>2876.1501187641779</c:v>
                </c:pt>
                <c:pt idx="198">
                  <c:v>11871.067223125705</c:v>
                </c:pt>
                <c:pt idx="199">
                  <c:v>12382.593882406258</c:v>
                </c:pt>
                <c:pt idx="200">
                  <c:v>5656.7895040723824</c:v>
                </c:pt>
                <c:pt idx="201">
                  <c:v>11392.576542069499</c:v>
                </c:pt>
                <c:pt idx="202">
                  <c:v>11273.119714120327</c:v>
                </c:pt>
                <c:pt idx="203">
                  <c:v>13237.98689158627</c:v>
                </c:pt>
                <c:pt idx="204">
                  <c:v>6995.8911692398933</c:v>
                </c:pt>
                <c:pt idx="205">
                  <c:v>4283.4120299640126</c:v>
                </c:pt>
                <c:pt idx="206">
                  <c:v>4473.4101219419272</c:v>
                </c:pt>
                <c:pt idx="207">
                  <c:v>5301.4447185390354</c:v>
                </c:pt>
                <c:pt idx="208">
                  <c:v>4262.937899877873</c:v>
                </c:pt>
                <c:pt idx="209">
                  <c:v>12019.650264398801</c:v>
                </c:pt>
                <c:pt idx="210">
                  <c:v>12266.604099646123</c:v>
                </c:pt>
                <c:pt idx="211">
                  <c:v>3581.271531692194</c:v>
                </c:pt>
                <c:pt idx="212">
                  <c:v>4856.7540606971943</c:v>
                </c:pt>
                <c:pt idx="213">
                  <c:v>4002.6091492371579</c:v>
                </c:pt>
                <c:pt idx="214">
                  <c:v>3711.9972599807697</c:v>
                </c:pt>
                <c:pt idx="215">
                  <c:v>6573.2201545869775</c:v>
                </c:pt>
                <c:pt idx="216">
                  <c:v>3741.2121020647423</c:v>
                </c:pt>
                <c:pt idx="217">
                  <c:v>6222.7630385992325</c:v>
                </c:pt>
                <c:pt idx="218">
                  <c:v>9263.6830401852294</c:v>
                </c:pt>
                <c:pt idx="219">
                  <c:v>11564.578606026578</c:v>
                </c:pt>
                <c:pt idx="220">
                  <c:v>13545.238916512526</c:v>
                </c:pt>
                <c:pt idx="221">
                  <c:v>4351.2005442760965</c:v>
                </c:pt>
                <c:pt idx="222">
                  <c:v>2465.0776913805148</c:v>
                </c:pt>
                <c:pt idx="223">
                  <c:v>5442.3129062236139</c:v>
                </c:pt>
                <c:pt idx="224">
                  <c:v>3422.4522664765982</c:v>
                </c:pt>
                <c:pt idx="225">
                  <c:v>4691.1047564482888</c:v>
                </c:pt>
                <c:pt idx="226">
                  <c:v>9298.6439889518897</c:v>
                </c:pt>
                <c:pt idx="227">
                  <c:v>13494.984233573819</c:v>
                </c:pt>
                <c:pt idx="228">
                  <c:v>3613.7141101646889</c:v>
                </c:pt>
                <c:pt idx="229">
                  <c:v>3697.5382326921272</c:v>
                </c:pt>
                <c:pt idx="230">
                  <c:v>2659.0431343018417</c:v>
                </c:pt>
                <c:pt idx="231">
                  <c:v>14110.285767930567</c:v>
                </c:pt>
                <c:pt idx="232">
                  <c:v>3764.8969262320406</c:v>
                </c:pt>
                <c:pt idx="233">
                  <c:v>3128.3100964157948</c:v>
                </c:pt>
                <c:pt idx="234">
                  <c:v>5022.0983384065676</c:v>
                </c:pt>
                <c:pt idx="235">
                  <c:v>14356.057246557026</c:v>
                </c:pt>
                <c:pt idx="236">
                  <c:v>15063.461939778908</c:v>
                </c:pt>
                <c:pt idx="237">
                  <c:v>4978.2881958612052</c:v>
                </c:pt>
                <c:pt idx="238">
                  <c:v>12568.172115366278</c:v>
                </c:pt>
                <c:pt idx="239">
                  <c:v>9214.6062205661619</c:v>
                </c:pt>
                <c:pt idx="240">
                  <c:v>12342.377634008024</c:v>
                </c:pt>
                <c:pt idx="241">
                  <c:v>3849.1968172774314</c:v>
                </c:pt>
                <c:pt idx="242">
                  <c:v>3089.2972338782974</c:v>
                </c:pt>
                <c:pt idx="243">
                  <c:v>3402.7773856443255</c:v>
                </c:pt>
                <c:pt idx="244">
                  <c:v>4363.4679540339557</c:v>
                </c:pt>
                <c:pt idx="245">
                  <c:v>12920.094969571388</c:v>
                </c:pt>
                <c:pt idx="246">
                  <c:v>8593.824262693568</c:v>
                </c:pt>
                <c:pt idx="247">
                  <c:v>3138.6212745403627</c:v>
                </c:pt>
                <c:pt idx="248">
                  <c:v>3782.2612105936905</c:v>
                </c:pt>
                <c:pt idx="249">
                  <c:v>11362.701378693551</c:v>
                </c:pt>
                <c:pt idx="250">
                  <c:v>3816.0331097342332</c:v>
                </c:pt>
                <c:pt idx="251">
                  <c:v>15671.737469319813</c:v>
                </c:pt>
                <c:pt idx="252">
                  <c:v>8605.9226122899236</c:v>
                </c:pt>
                <c:pt idx="253">
                  <c:v>14837.404993456506</c:v>
                </c:pt>
                <c:pt idx="254">
                  <c:v>3111.6326485177233</c:v>
                </c:pt>
                <c:pt idx="255">
                  <c:v>3834.3771780856841</c:v>
                </c:pt>
                <c:pt idx="256">
                  <c:v>16191.307165802684</c:v>
                </c:pt>
                <c:pt idx="257">
                  <c:v>3812.0417634462583</c:v>
                </c:pt>
                <c:pt idx="258">
                  <c:v>12718.143229152938</c:v>
                </c:pt>
                <c:pt idx="259">
                  <c:v>3227.8922958635285</c:v>
                </c:pt>
                <c:pt idx="260">
                  <c:v>3085.5746647717269</c:v>
                </c:pt>
                <c:pt idx="261">
                  <c:v>3895.1377032488654</c:v>
                </c:pt>
                <c:pt idx="262">
                  <c:v>11364.562663246836</c:v>
                </c:pt>
                <c:pt idx="263">
                  <c:v>3187.0146729257849</c:v>
                </c:pt>
                <c:pt idx="264">
                  <c:v>3766.4402918907645</c:v>
                </c:pt>
                <c:pt idx="265">
                  <c:v>3138.6212745403627</c:v>
                </c:pt>
                <c:pt idx="266">
                  <c:v>10284.925482643983</c:v>
                </c:pt>
                <c:pt idx="267">
                  <c:v>13335.013156576331</c:v>
                </c:pt>
                <c:pt idx="268">
                  <c:v>5063.1028545242643</c:v>
                </c:pt>
                <c:pt idx="269">
                  <c:v>4714.7296248352059</c:v>
                </c:pt>
                <c:pt idx="270">
                  <c:v>4311.3822028918084</c:v>
                </c:pt>
                <c:pt idx="271">
                  <c:v>3326.1813979412527</c:v>
                </c:pt>
                <c:pt idx="272">
                  <c:v>15610.950904561061</c:v>
                </c:pt>
                <c:pt idx="273">
                  <c:v>10978.913961311757</c:v>
                </c:pt>
                <c:pt idx="274">
                  <c:v>3403.4247069025996</c:v>
                </c:pt>
                <c:pt idx="275">
                  <c:v>8985.7906118420378</c:v>
                </c:pt>
                <c:pt idx="276">
                  <c:v>6480.7260841519519</c:v>
                </c:pt>
                <c:pt idx="277">
                  <c:v>12976.864148446595</c:v>
                </c:pt>
                <c:pt idx="278">
                  <c:v>13988.890157672729</c:v>
                </c:pt>
                <c:pt idx="279">
                  <c:v>11770.397153256185</c:v>
                </c:pt>
                <c:pt idx="280">
                  <c:v>4182.2860730939919</c:v>
                </c:pt>
                <c:pt idx="281">
                  <c:v>6521.6743443242322</c:v>
                </c:pt>
                <c:pt idx="282">
                  <c:v>5503.6896671311088</c:v>
                </c:pt>
                <c:pt idx="283">
                  <c:v>7437.1341470873713</c:v>
                </c:pt>
                <c:pt idx="284">
                  <c:v>6490.9631491950222</c:v>
                </c:pt>
                <c:pt idx="285">
                  <c:v>13302.440676893835</c:v>
                </c:pt>
                <c:pt idx="286">
                  <c:v>14279.384146854309</c:v>
                </c:pt>
                <c:pt idx="287">
                  <c:v>11720.142470317478</c:v>
                </c:pt>
                <c:pt idx="288">
                  <c:v>3348.5168125806786</c:v>
                </c:pt>
                <c:pt idx="289">
                  <c:v>12543.975416173567</c:v>
                </c:pt>
                <c:pt idx="290">
                  <c:v>10208.296230512706</c:v>
                </c:pt>
                <c:pt idx="291">
                  <c:v>15660.569762000101</c:v>
                </c:pt>
                <c:pt idx="292">
                  <c:v>4340.2321134677322</c:v>
                </c:pt>
                <c:pt idx="293">
                  <c:v>3878.0467278533561</c:v>
                </c:pt>
                <c:pt idx="294">
                  <c:v>13626.087938159779</c:v>
                </c:pt>
                <c:pt idx="295">
                  <c:v>4329.9648320748174</c:v>
                </c:pt>
                <c:pt idx="296">
                  <c:v>9941.2586722051947</c:v>
                </c:pt>
                <c:pt idx="297">
                  <c:v>3470.7142718392452</c:v>
                </c:pt>
                <c:pt idx="298">
                  <c:v>3996.6383066504586</c:v>
                </c:pt>
                <c:pt idx="299">
                  <c:v>13545.122060091862</c:v>
                </c:pt>
                <c:pt idx="300">
                  <c:v>4512.7196555561977</c:v>
                </c:pt>
                <c:pt idx="301">
                  <c:v>5659.2237785233965</c:v>
                </c:pt>
                <c:pt idx="302">
                  <c:v>25598.485618490417</c:v>
                </c:pt>
                <c:pt idx="303">
                  <c:v>40165.877978777622</c:v>
                </c:pt>
                <c:pt idx="304">
                  <c:v>24296.971305090665</c:v>
                </c:pt>
                <c:pt idx="305">
                  <c:v>23857.859466971371</c:v>
                </c:pt>
                <c:pt idx="306">
                  <c:v>44600.466011794488</c:v>
                </c:pt>
                <c:pt idx="307">
                  <c:v>24708.316875335186</c:v>
                </c:pt>
                <c:pt idx="308">
                  <c:v>24520.218302017507</c:v>
                </c:pt>
                <c:pt idx="309">
                  <c:v>34132.386120781026</c:v>
                </c:pt>
                <c:pt idx="310">
                  <c:v>26307.372209477337</c:v>
                </c:pt>
                <c:pt idx="311">
                  <c:v>30094.547128306061</c:v>
                </c:pt>
                <c:pt idx="312">
                  <c:v>26409.231692062836</c:v>
                </c:pt>
                <c:pt idx="313">
                  <c:v>22777.013680191503</c:v>
                </c:pt>
                <c:pt idx="314">
                  <c:v>34708.213960112073</c:v>
                </c:pt>
                <c:pt idx="315">
                  <c:v>33954.101907053613</c:v>
                </c:pt>
                <c:pt idx="316">
                  <c:v>50687.848938656149</c:v>
                </c:pt>
                <c:pt idx="317">
                  <c:v>34509.398079684586</c:v>
                </c:pt>
                <c:pt idx="318">
                  <c:v>44681.427052798725</c:v>
                </c:pt>
                <c:pt idx="319">
                  <c:v>23373.825896587176</c:v>
                </c:pt>
                <c:pt idx="320">
                  <c:v>19070.427083969844</c:v>
                </c:pt>
                <c:pt idx="321">
                  <c:v>34909.668347183797</c:v>
                </c:pt>
                <c:pt idx="322">
                  <c:v>35899.415021353678</c:v>
                </c:pt>
                <c:pt idx="323">
                  <c:v>49346.089061763261</c:v>
                </c:pt>
                <c:pt idx="324">
                  <c:v>35847.733560012304</c:v>
                </c:pt>
                <c:pt idx="325">
                  <c:v>32443.274753389673</c:v>
                </c:pt>
                <c:pt idx="326">
                  <c:v>35562.970524447082</c:v>
                </c:pt>
                <c:pt idx="327">
                  <c:v>35869.69929331501</c:v>
                </c:pt>
                <c:pt idx="328">
                  <c:v>21849.857912366631</c:v>
                </c:pt>
                <c:pt idx="329">
                  <c:v>29006.743265538811</c:v>
                </c:pt>
                <c:pt idx="330">
                  <c:v>28789.035656808428</c:v>
                </c:pt>
                <c:pt idx="331">
                  <c:v>40853.03390416981</c:v>
                </c:pt>
                <c:pt idx="332">
                  <c:v>35991.445834508195</c:v>
                </c:pt>
                <c:pt idx="333">
                  <c:v>43329.564193043072</c:v>
                </c:pt>
                <c:pt idx="334">
                  <c:v>44947.564695111643</c:v>
                </c:pt>
                <c:pt idx="335">
                  <c:v>33235.396836602435</c:v>
                </c:pt>
                <c:pt idx="336">
                  <c:v>29573.526533252214</c:v>
                </c:pt>
                <c:pt idx="337">
                  <c:v>24690.096389937742</c:v>
                </c:pt>
                <c:pt idx="338">
                  <c:v>42661.732927984049</c:v>
                </c:pt>
                <c:pt idx="339">
                  <c:v>33186.86528662972</c:v>
                </c:pt>
                <c:pt idx="340">
                  <c:v>25512.823154533209</c:v>
                </c:pt>
                <c:pt idx="341">
                  <c:v>59974.48085534729</c:v>
                </c:pt>
                <c:pt idx="342">
                  <c:v>54515.11620635289</c:v>
                </c:pt>
                <c:pt idx="343">
                  <c:v>30408.780161389255</c:v>
                </c:pt>
                <c:pt idx="344">
                  <c:v>31543.802406639221</c:v>
                </c:pt>
                <c:pt idx="345">
                  <c:v>24492.193512489459</c:v>
                </c:pt>
                <c:pt idx="346">
                  <c:v>44930.398482346151</c:v>
                </c:pt>
                <c:pt idx="347">
                  <c:v>41281.721937566224</c:v>
                </c:pt>
                <c:pt idx="348">
                  <c:v>24879.212251330373</c:v>
                </c:pt>
                <c:pt idx="349">
                  <c:v>28322.021100381193</c:v>
                </c:pt>
                <c:pt idx="350">
                  <c:v>37240.145675832333</c:v>
                </c:pt>
                <c:pt idx="351">
                  <c:v>34881.127094991796</c:v>
                </c:pt>
                <c:pt idx="352">
                  <c:v>36524.037435998551</c:v>
                </c:pt>
                <c:pt idx="353">
                  <c:v>34225.750221930473</c:v>
                </c:pt>
                <c:pt idx="354">
                  <c:v>52068.007453109312</c:v>
                </c:pt>
                <c:pt idx="355">
                  <c:v>28850.68728015379</c:v>
                </c:pt>
                <c:pt idx="356">
                  <c:v>42137.495098409643</c:v>
                </c:pt>
                <c:pt idx="357">
                  <c:v>27478.721529968105</c:v>
                </c:pt>
                <c:pt idx="358">
                  <c:v>33071.795435813743</c:v>
                </c:pt>
                <c:pt idx="359">
                  <c:v>40166.646763423531</c:v>
                </c:pt>
                <c:pt idx="360">
                  <c:v>28438.232411772868</c:v>
                </c:pt>
                <c:pt idx="361">
                  <c:v>40094.4320976331</c:v>
                </c:pt>
                <c:pt idx="362">
                  <c:v>47341.229969204636</c:v>
                </c:pt>
                <c:pt idx="363">
                  <c:v>26561.862277795812</c:v>
                </c:pt>
                <c:pt idx="364">
                  <c:v>21350.692497783923</c:v>
                </c:pt>
                <c:pt idx="365">
                  <c:v>28517.15472757494</c:v>
                </c:pt>
                <c:pt idx="366">
                  <c:v>32592.477807488594</c:v>
                </c:pt>
                <c:pt idx="367">
                  <c:v>26574.717229881069</c:v>
                </c:pt>
                <c:pt idx="368">
                  <c:v>26915.876312513017</c:v>
                </c:pt>
                <c:pt idx="369">
                  <c:v>32929.642293123048</c:v>
                </c:pt>
                <c:pt idx="370">
                  <c:v>32904.216395261938</c:v>
                </c:pt>
                <c:pt idx="371">
                  <c:v>37564.142184478646</c:v>
                </c:pt>
                <c:pt idx="372">
                  <c:v>23639.379126958091</c:v>
                </c:pt>
                <c:pt idx="373">
                  <c:v>24773.23623609373</c:v>
                </c:pt>
                <c:pt idx="374">
                  <c:v>33978.527848594109</c:v>
                </c:pt>
                <c:pt idx="375">
                  <c:v>21889.246693182893</c:v>
                </c:pt>
                <c:pt idx="376">
                  <c:v>28669.562190561963</c:v>
                </c:pt>
                <c:pt idx="377">
                  <c:v>48033.295384271201</c:v>
                </c:pt>
                <c:pt idx="378">
                  <c:v>44718.51526872949</c:v>
                </c:pt>
                <c:pt idx="379">
                  <c:v>48316.699899032377</c:v>
                </c:pt>
                <c:pt idx="380">
                  <c:v>34986.214699239463</c:v>
                </c:pt>
                <c:pt idx="381">
                  <c:v>30556.497399000509</c:v>
                </c:pt>
                <c:pt idx="382">
                  <c:v>25608.250860721062</c:v>
                </c:pt>
                <c:pt idx="383">
                  <c:v>35031.411234956293</c:v>
                </c:pt>
                <c:pt idx="384">
                  <c:v>26972.47680600583</c:v>
                </c:pt>
                <c:pt idx="385">
                  <c:v>24305.98509179175</c:v>
                </c:pt>
                <c:pt idx="386">
                  <c:v>53372.044922333946</c:v>
                </c:pt>
                <c:pt idx="387">
                  <c:v>29744.451784208897</c:v>
                </c:pt>
                <c:pt idx="388">
                  <c:v>42189.74108306854</c:v>
                </c:pt>
                <c:pt idx="389">
                  <c:v>28571.283944471637</c:v>
                </c:pt>
                <c:pt idx="390">
                  <c:v>38473.270280239733</c:v>
                </c:pt>
                <c:pt idx="391">
                  <c:v>29854.96548830971</c:v>
                </c:pt>
                <c:pt idx="392">
                  <c:v>27735.178538269061</c:v>
                </c:pt>
                <c:pt idx="393">
                  <c:v>26910.011974923385</c:v>
                </c:pt>
                <c:pt idx="394">
                  <c:v>26181.422687256018</c:v>
                </c:pt>
                <c:pt idx="395">
                  <c:v>36358.433821468978</c:v>
                </c:pt>
                <c:pt idx="396">
                  <c:v>25572.129589732594</c:v>
                </c:pt>
                <c:pt idx="397">
                  <c:v>35300.955131873023</c:v>
                </c:pt>
                <c:pt idx="398">
                  <c:v>40740.37462589745</c:v>
                </c:pt>
                <c:pt idx="399">
                  <c:v>20565.131395871766</c:v>
                </c:pt>
                <c:pt idx="400">
                  <c:v>33023.031773474693</c:v>
                </c:pt>
                <c:pt idx="401">
                  <c:v>52712.961053180079</c:v>
                </c:pt>
                <c:pt idx="402">
                  <c:v>39421.343185816208</c:v>
                </c:pt>
                <c:pt idx="403">
                  <c:v>36559.854478827947</c:v>
                </c:pt>
                <c:pt idx="404">
                  <c:v>47188.135924918446</c:v>
                </c:pt>
                <c:pt idx="405">
                  <c:v>23068.365038013882</c:v>
                </c:pt>
                <c:pt idx="406">
                  <c:v>24692.562122121351</c:v>
                </c:pt>
                <c:pt idx="407">
                  <c:v>24088.579454244722</c:v>
                </c:pt>
                <c:pt idx="408">
                  <c:v>38986.624081499649</c:v>
                </c:pt>
                <c:pt idx="409">
                  <c:v>34413.184518196736</c:v>
                </c:pt>
                <c:pt idx="410">
                  <c:v>30474.53208604909</c:v>
                </c:pt>
                <c:pt idx="411">
                  <c:v>46483.621992485379</c:v>
                </c:pt>
                <c:pt idx="412">
                  <c:v>12135.9170071887</c:v>
                </c:pt>
                <c:pt idx="413">
                  <c:v>12429.272647819373</c:v>
                </c:pt>
                <c:pt idx="414">
                  <c:v>13465.300873902093</c:v>
                </c:pt>
                <c:pt idx="415">
                  <c:v>8852.1284270825618</c:v>
                </c:pt>
                <c:pt idx="416">
                  <c:v>10603.727869779859</c:v>
                </c:pt>
                <c:pt idx="417">
                  <c:v>6138.2395964064935</c:v>
                </c:pt>
                <c:pt idx="418">
                  <c:v>15348.461367185173</c:v>
                </c:pt>
                <c:pt idx="419">
                  <c:v>5562.4615700114291</c:v>
                </c:pt>
                <c:pt idx="420">
                  <c:v>6231.2288475341111</c:v>
                </c:pt>
                <c:pt idx="421">
                  <c:v>11739.100597933908</c:v>
                </c:pt>
                <c:pt idx="422">
                  <c:v>4201.1203556088303</c:v>
                </c:pt>
                <c:pt idx="423">
                  <c:v>7841.1808093672489</c:v>
                </c:pt>
                <c:pt idx="424">
                  <c:v>7323.2122988604979</c:v>
                </c:pt>
                <c:pt idx="425">
                  <c:v>3991.801501592252</c:v>
                </c:pt>
                <c:pt idx="426">
                  <c:v>6778.1569633532508</c:v>
                </c:pt>
                <c:pt idx="427">
                  <c:v>10286.147286521773</c:v>
                </c:pt>
                <c:pt idx="428">
                  <c:v>7871.4956524437193</c:v>
                </c:pt>
                <c:pt idx="429">
                  <c:v>10993.610208604212</c:v>
                </c:pt>
                <c:pt idx="430">
                  <c:v>11288.278693199138</c:v>
                </c:pt>
                <c:pt idx="431">
                  <c:v>6668.0015977456242</c:v>
                </c:pt>
                <c:pt idx="432">
                  <c:v>13302.300768242434</c:v>
                </c:pt>
                <c:pt idx="433">
                  <c:v>3827.1484558610246</c:v>
                </c:pt>
                <c:pt idx="434">
                  <c:v>4171.3398027562625</c:v>
                </c:pt>
                <c:pt idx="435">
                  <c:v>6002.7413200151668</c:v>
                </c:pt>
                <c:pt idx="436">
                  <c:v>4408.3551993012898</c:v>
                </c:pt>
                <c:pt idx="437">
                  <c:v>10051.290876837518</c:v>
                </c:pt>
                <c:pt idx="438">
                  <c:v>4593.633172431194</c:v>
                </c:pt>
                <c:pt idx="439">
                  <c:v>8692.68876000618</c:v>
                </c:pt>
                <c:pt idx="440">
                  <c:v>9643.6065980334897</c:v>
                </c:pt>
                <c:pt idx="441">
                  <c:v>9434.9767773836375</c:v>
                </c:pt>
                <c:pt idx="442">
                  <c:v>5749.7124953462244</c:v>
                </c:pt>
                <c:pt idx="443">
                  <c:v>7089.248927722565</c:v>
                </c:pt>
                <c:pt idx="444">
                  <c:v>9119.9653951846449</c:v>
                </c:pt>
                <c:pt idx="445">
                  <c:v>8499.3146697941211</c:v>
                </c:pt>
                <c:pt idx="446">
                  <c:v>7534.6764401401115</c:v>
                </c:pt>
                <c:pt idx="447">
                  <c:v>7613.3190653609699</c:v>
                </c:pt>
                <c:pt idx="448">
                  <c:v>6639.1516871696995</c:v>
                </c:pt>
                <c:pt idx="449">
                  <c:v>5519.3593439718752</c:v>
                </c:pt>
                <c:pt idx="450">
                  <c:v>12706.036203387253</c:v>
                </c:pt>
                <c:pt idx="451">
                  <c:v>4762.4087969324673</c:v>
                </c:pt>
                <c:pt idx="452">
                  <c:v>4457.7594000413555</c:v>
                </c:pt>
                <c:pt idx="453">
                  <c:v>8126.5919706846753</c:v>
                </c:pt>
                <c:pt idx="454">
                  <c:v>5536.4035862654328</c:v>
                </c:pt>
                <c:pt idx="455">
                  <c:v>12607.987802831789</c:v>
                </c:pt>
                <c:pt idx="456">
                  <c:v>5572.7640118323116</c:v>
                </c:pt>
                <c:pt idx="457">
                  <c:v>7786.3897714659906</c:v>
                </c:pt>
                <c:pt idx="458">
                  <c:v>6154.1023949934288</c:v>
                </c:pt>
                <c:pt idx="459">
                  <c:v>6319.72159397411</c:v>
                </c:pt>
                <c:pt idx="460">
                  <c:v>4014.6551376405914</c:v>
                </c:pt>
                <c:pt idx="461">
                  <c:v>8812.3047776072326</c:v>
                </c:pt>
                <c:pt idx="462">
                  <c:v>11725.287262125525</c:v>
                </c:pt>
                <c:pt idx="463">
                  <c:v>6610.1924847399196</c:v>
                </c:pt>
                <c:pt idx="464">
                  <c:v>11623.406423419374</c:v>
                </c:pt>
                <c:pt idx="465">
                  <c:v>8068.3087569897134</c:v>
                </c:pt>
                <c:pt idx="466">
                  <c:v>6266.8319826536517</c:v>
                </c:pt>
                <c:pt idx="467">
                  <c:v>8338.0417359028797</c:v>
                </c:pt>
                <c:pt idx="468">
                  <c:v>6380.4582478181619</c:v>
                </c:pt>
                <c:pt idx="469">
                  <c:v>13591.162952263849</c:v>
                </c:pt>
                <c:pt idx="470">
                  <c:v>12609.35226880807</c:v>
                </c:pt>
                <c:pt idx="471">
                  <c:v>8570.7730525565858</c:v>
                </c:pt>
                <c:pt idx="472">
                  <c:v>10885.77256093432</c:v>
                </c:pt>
                <c:pt idx="473">
                  <c:v>11241.863435787665</c:v>
                </c:pt>
                <c:pt idx="474">
                  <c:v>5974.9389081365489</c:v>
                </c:pt>
                <c:pt idx="475">
                  <c:v>13741.667851720955</c:v>
                </c:pt>
                <c:pt idx="476">
                  <c:v>5815.9612093539399</c:v>
                </c:pt>
                <c:pt idx="477">
                  <c:v>6451.1691089720662</c:v>
                </c:pt>
                <c:pt idx="478">
                  <c:v>8268.2435651546748</c:v>
                </c:pt>
                <c:pt idx="479">
                  <c:v>9987.0080632053341</c:v>
                </c:pt>
                <c:pt idx="480">
                  <c:v>5939.3190168016772</c:v>
                </c:pt>
                <c:pt idx="481">
                  <c:v>4198.4437107624562</c:v>
                </c:pt>
                <c:pt idx="482">
                  <c:v>9430.7402601915655</c:v>
                </c:pt>
                <c:pt idx="483">
                  <c:v>8319.2832765988351</c:v>
                </c:pt>
                <c:pt idx="484">
                  <c:v>14652.81243420964</c:v>
                </c:pt>
                <c:pt idx="485">
                  <c:v>13498.920852281895</c:v>
                </c:pt>
                <c:pt idx="486">
                  <c:v>11125.252071024604</c:v>
                </c:pt>
                <c:pt idx="487">
                  <c:v>7697.9787551849313</c:v>
                </c:pt>
                <c:pt idx="488">
                  <c:v>16676.806355884775</c:v>
                </c:pt>
                <c:pt idx="489">
                  <c:v>10896.050676264105</c:v>
                </c:pt>
                <c:pt idx="490">
                  <c:v>14648.684284838131</c:v>
                </c:pt>
                <c:pt idx="491">
                  <c:v>7453.5555932330963</c:v>
                </c:pt>
                <c:pt idx="492">
                  <c:v>4934.2181177142902</c:v>
                </c:pt>
                <c:pt idx="493">
                  <c:v>10632.670070822127</c:v>
                </c:pt>
                <c:pt idx="494">
                  <c:v>9836.2841406426378</c:v>
                </c:pt>
                <c:pt idx="495">
                  <c:v>5084.9737302680805</c:v>
                </c:pt>
                <c:pt idx="496">
                  <c:v>11196.299337038503</c:v>
                </c:pt>
                <c:pt idx="497">
                  <c:v>9880.2687151867212</c:v>
                </c:pt>
                <c:pt idx="498">
                  <c:v>9215.2729879430644</c:v>
                </c:pt>
                <c:pt idx="499">
                  <c:v>8312.5312549456867</c:v>
                </c:pt>
                <c:pt idx="500">
                  <c:v>5145.52515669896</c:v>
                </c:pt>
                <c:pt idx="501">
                  <c:v>8605.0598732750022</c:v>
                </c:pt>
                <c:pt idx="502">
                  <c:v>11207.540440748804</c:v>
                </c:pt>
                <c:pt idx="503">
                  <c:v>12931.835584592262</c:v>
                </c:pt>
                <c:pt idx="504">
                  <c:v>7978.2153400637244</c:v>
                </c:pt>
                <c:pt idx="505">
                  <c:v>10449.359825084122</c:v>
                </c:pt>
                <c:pt idx="506">
                  <c:v>8873.2401152971543</c:v>
                </c:pt>
                <c:pt idx="507">
                  <c:v>6649.6169018597129</c:v>
                </c:pt>
                <c:pt idx="508">
                  <c:v>13086.31296624477</c:v>
                </c:pt>
                <c:pt idx="509">
                  <c:v>5906.0118195323585</c:v>
                </c:pt>
                <c:pt idx="510">
                  <c:v>12664.274157358996</c:v>
                </c:pt>
                <c:pt idx="511">
                  <c:v>6121.2372339969452</c:v>
                </c:pt>
                <c:pt idx="512">
                  <c:v>8856.5865166624953</c:v>
                </c:pt>
                <c:pt idx="513">
                  <c:v>11593.012757245926</c:v>
                </c:pt>
                <c:pt idx="514">
                  <c:v>13140.837460393192</c:v>
                </c:pt>
                <c:pt idx="515">
                  <c:v>10924.859536553315</c:v>
                </c:pt>
                <c:pt idx="516">
                  <c:v>8276.2851873290747</c:v>
                </c:pt>
                <c:pt idx="517">
                  <c:v>5316.502429781347</c:v>
                </c:pt>
                <c:pt idx="518">
                  <c:v>4254.943273925991</c:v>
                </c:pt>
                <c:pt idx="519">
                  <c:v>6138.9194372531565</c:v>
                </c:pt>
                <c:pt idx="520">
                  <c:v>5742.8919771492383</c:v>
                </c:pt>
                <c:pt idx="521">
                  <c:v>9510.7754959828399</c:v>
                </c:pt>
                <c:pt idx="522">
                  <c:v>11197.229979315145</c:v>
                </c:pt>
                <c:pt idx="523">
                  <c:v>14932.313928208438</c:v>
                </c:pt>
                <c:pt idx="524">
                  <c:v>11637.683586524778</c:v>
                </c:pt>
                <c:pt idx="525">
                  <c:v>13685.206803377219</c:v>
                </c:pt>
                <c:pt idx="526">
                  <c:v>4641.1017196065568</c:v>
                </c:pt>
                <c:pt idx="527">
                  <c:v>8605.0057527925746</c:v>
                </c:pt>
                <c:pt idx="528">
                  <c:v>6750.0518152298328</c:v>
                </c:pt>
                <c:pt idx="529">
                  <c:v>5841.8339455080968</c:v>
                </c:pt>
                <c:pt idx="530">
                  <c:v>3207.2392565392711</c:v>
                </c:pt>
                <c:pt idx="531">
                  <c:v>9397.4700768173661</c:v>
                </c:pt>
                <c:pt idx="532">
                  <c:v>13080.574430010711</c:v>
                </c:pt>
                <c:pt idx="533">
                  <c:v>5225.0027689647786</c:v>
                </c:pt>
                <c:pt idx="534">
                  <c:v>5133.2327838131259</c:v>
                </c:pt>
                <c:pt idx="535">
                  <c:v>11100.408511146166</c:v>
                </c:pt>
                <c:pt idx="536">
                  <c:v>10025.719352994542</c:v>
                </c:pt>
                <c:pt idx="537">
                  <c:v>6170.4658560602747</c:v>
                </c:pt>
                <c:pt idx="538">
                  <c:v>4741.1965974379746</c:v>
                </c:pt>
                <c:pt idx="539">
                  <c:v>8206.2260545390345</c:v>
                </c:pt>
                <c:pt idx="540">
                  <c:v>3164.1358247789758</c:v>
                </c:pt>
                <c:pt idx="541">
                  <c:v>9341.4356155289825</c:v>
                </c:pt>
                <c:pt idx="542">
                  <c:v>6647.7200405277736</c:v>
                </c:pt>
                <c:pt idx="543">
                  <c:v>14775.938741714801</c:v>
                </c:pt>
                <c:pt idx="544">
                  <c:v>9222.6590395399362</c:v>
                </c:pt>
                <c:pt idx="545">
                  <c:v>5160.3893277238294</c:v>
                </c:pt>
                <c:pt idx="546">
                  <c:v>8519.523501414993</c:v>
                </c:pt>
                <c:pt idx="547">
                  <c:v>15750.270498499878</c:v>
                </c:pt>
                <c:pt idx="548">
                  <c:v>3409.5316228033598</c:v>
                </c:pt>
                <c:pt idx="549">
                  <c:v>9344.6683729110046</c:v>
                </c:pt>
                <c:pt idx="550">
                  <c:v>10192.266947707261</c:v>
                </c:pt>
                <c:pt idx="551">
                  <c:v>5974.6811166726093</c:v>
                </c:pt>
                <c:pt idx="552">
                  <c:v>7133.6170914387712</c:v>
                </c:pt>
                <c:pt idx="553">
                  <c:v>11839.704574334704</c:v>
                </c:pt>
                <c:pt idx="554">
                  <c:v>7635.7001093513209</c:v>
                </c:pt>
                <c:pt idx="555">
                  <c:v>3221.2478718613665</c:v>
                </c:pt>
                <c:pt idx="556">
                  <c:v>10454.417478815003</c:v>
                </c:pt>
                <c:pt idx="557">
                  <c:v>5586.8998232448848</c:v>
                </c:pt>
                <c:pt idx="558">
                  <c:v>8143.1932363253491</c:v>
                </c:pt>
                <c:pt idx="559">
                  <c:v>3898.6259128887141</c:v>
                </c:pt>
                <c:pt idx="560">
                  <c:v>4617.6544664316853</c:v>
                </c:pt>
                <c:pt idx="561">
                  <c:v>4736.8862542619454</c:v>
                </c:pt>
                <c:pt idx="562">
                  <c:v>8778.9412528776957</c:v>
                </c:pt>
                <c:pt idx="563">
                  <c:v>7317.5368913337479</c:v>
                </c:pt>
                <c:pt idx="564">
                  <c:v>4275.1623927060427</c:v>
                </c:pt>
                <c:pt idx="565">
                  <c:v>10833.947636862395</c:v>
                </c:pt>
                <c:pt idx="566">
                  <c:v>5058.365642460526</c:v>
                </c:pt>
                <c:pt idx="567">
                  <c:v>15886.732974701419</c:v>
                </c:pt>
                <c:pt idx="568">
                  <c:v>4104.9038372528785</c:v>
                </c:pt>
                <c:pt idx="569">
                  <c:v>6481.1605443435637</c:v>
                </c:pt>
                <c:pt idx="570">
                  <c:v>9829.8569832868343</c:v>
                </c:pt>
                <c:pt idx="571">
                  <c:v>12635.734291658693</c:v>
                </c:pt>
                <c:pt idx="572">
                  <c:v>12136.893278816269</c:v>
                </c:pt>
                <c:pt idx="573">
                  <c:v>5784.8286441748442</c:v>
                </c:pt>
                <c:pt idx="574">
                  <c:v>10116.835942126745</c:v>
                </c:pt>
                <c:pt idx="575">
                  <c:v>4865.29150262646</c:v>
                </c:pt>
                <c:pt idx="576">
                  <c:v>7885.9417464963808</c:v>
                </c:pt>
                <c:pt idx="577">
                  <c:v>5769.2952617669735</c:v>
                </c:pt>
                <c:pt idx="578">
                  <c:v>8169.5881375427834</c:v>
                </c:pt>
                <c:pt idx="579">
                  <c:v>10396.227845938605</c:v>
                </c:pt>
                <c:pt idx="580">
                  <c:v>15921.776274306008</c:v>
                </c:pt>
                <c:pt idx="581">
                  <c:v>13375.61257081463</c:v>
                </c:pt>
                <c:pt idx="582">
                  <c:v>9076.3855287662082</c:v>
                </c:pt>
                <c:pt idx="583">
                  <c:v>7423.7141914590511</c:v>
                </c:pt>
                <c:pt idx="584">
                  <c:v>12683.022366056604</c:v>
                </c:pt>
                <c:pt idx="585">
                  <c:v>6666.4497127564591</c:v>
                </c:pt>
                <c:pt idx="586">
                  <c:v>10232.559031566845</c:v>
                </c:pt>
                <c:pt idx="587">
                  <c:v>9944.2312983100419</c:v>
                </c:pt>
                <c:pt idx="588">
                  <c:v>8854.1615279782254</c:v>
                </c:pt>
                <c:pt idx="589">
                  <c:v>5913.658750102958</c:v>
                </c:pt>
                <c:pt idx="590">
                  <c:v>16496.997418140752</c:v>
                </c:pt>
                <c:pt idx="591">
                  <c:v>10256.647196689328</c:v>
                </c:pt>
                <c:pt idx="592">
                  <c:v>9293.9299228028503</c:v>
                </c:pt>
                <c:pt idx="593">
                  <c:v>10245.294136405115</c:v>
                </c:pt>
                <c:pt idx="594">
                  <c:v>13161.441408621227</c:v>
                </c:pt>
                <c:pt idx="595">
                  <c:v>8740.5571482738924</c:v>
                </c:pt>
                <c:pt idx="596">
                  <c:v>8053.4434745351928</c:v>
                </c:pt>
                <c:pt idx="597">
                  <c:v>6899.6015417043391</c:v>
                </c:pt>
                <c:pt idx="598">
                  <c:v>6423.9250390843035</c:v>
                </c:pt>
                <c:pt idx="599">
                  <c:v>12592.897008739625</c:v>
                </c:pt>
                <c:pt idx="600">
                  <c:v>7758.3027373175892</c:v>
                </c:pt>
                <c:pt idx="601">
                  <c:v>8488.2472118400074</c:v>
                </c:pt>
                <c:pt idx="602">
                  <c:v>11571.564058426662</c:v>
                </c:pt>
                <c:pt idx="603">
                  <c:v>5662.6883403978627</c:v>
                </c:pt>
                <c:pt idx="604">
                  <c:v>5302.8134954735979</c:v>
                </c:pt>
                <c:pt idx="605">
                  <c:v>10949.671762943301</c:v>
                </c:pt>
                <c:pt idx="606">
                  <c:v>6090.5997193806861</c:v>
                </c:pt>
                <c:pt idx="607">
                  <c:v>6432.5687112446176</c:v>
                </c:pt>
                <c:pt idx="608">
                  <c:v>15029.276345657749</c:v>
                </c:pt>
                <c:pt idx="609">
                  <c:v>12293.019884795904</c:v>
                </c:pt>
                <c:pt idx="610">
                  <c:v>8210.2914860084402</c:v>
                </c:pt>
                <c:pt idx="611">
                  <c:v>13874.849256848684</c:v>
                </c:pt>
                <c:pt idx="612">
                  <c:v>6396.9492934261061</c:v>
                </c:pt>
                <c:pt idx="613">
                  <c:v>7629.3252048000741</c:v>
                </c:pt>
                <c:pt idx="614">
                  <c:v>5841.0109942740273</c:v>
                </c:pt>
                <c:pt idx="615">
                  <c:v>5476.2349730892456</c:v>
                </c:pt>
                <c:pt idx="616">
                  <c:v>15664.581296531309</c:v>
                </c:pt>
                <c:pt idx="617">
                  <c:v>7623.0320471498917</c:v>
                </c:pt>
                <c:pt idx="618">
                  <c:v>7188.1134250351779</c:v>
                </c:pt>
                <c:pt idx="619">
                  <c:v>5470.4794660626276</c:v>
                </c:pt>
                <c:pt idx="620">
                  <c:v>5946.3506876517404</c:v>
                </c:pt>
                <c:pt idx="621">
                  <c:v>7825.5763066528043</c:v>
                </c:pt>
                <c:pt idx="622">
                  <c:v>6598.3664041948532</c:v>
                </c:pt>
                <c:pt idx="623">
                  <c:v>9779.9873216250126</c:v>
                </c:pt>
                <c:pt idx="624">
                  <c:v>5162.957982263586</c:v>
                </c:pt>
                <c:pt idx="625">
                  <c:v>10963.623616943389</c:v>
                </c:pt>
                <c:pt idx="626">
                  <c:v>5785.4410065031789</c:v>
                </c:pt>
                <c:pt idx="627">
                  <c:v>8694.0353216009353</c:v>
                </c:pt>
                <c:pt idx="628">
                  <c:v>11603.540983890147</c:v>
                </c:pt>
                <c:pt idx="629">
                  <c:v>14229.327382857082</c:v>
                </c:pt>
                <c:pt idx="630">
                  <c:v>11497.858497694731</c:v>
                </c:pt>
                <c:pt idx="631">
                  <c:v>13699.203111851282</c:v>
                </c:pt>
                <c:pt idx="632">
                  <c:v>5825.8254024475436</c:v>
                </c:pt>
                <c:pt idx="633">
                  <c:v>5981.7150941641639</c:v>
                </c:pt>
                <c:pt idx="634">
                  <c:v>9283.6980056089851</c:v>
                </c:pt>
                <c:pt idx="635">
                  <c:v>10477.376710448656</c:v>
                </c:pt>
                <c:pt idx="636">
                  <c:v>6157.0585130207928</c:v>
                </c:pt>
                <c:pt idx="637">
                  <c:v>11983.474599683295</c:v>
                </c:pt>
                <c:pt idx="638">
                  <c:v>9495.6849413538985</c:v>
                </c:pt>
                <c:pt idx="639">
                  <c:v>7289.9909119198001</c:v>
                </c:pt>
                <c:pt idx="640">
                  <c:v>11350.848141722685</c:v>
                </c:pt>
                <c:pt idx="641">
                  <c:v>13420.290406945935</c:v>
                </c:pt>
                <c:pt idx="642">
                  <c:v>6059.8784188076615</c:v>
                </c:pt>
                <c:pt idx="643">
                  <c:v>13238.210276634874</c:v>
                </c:pt>
                <c:pt idx="644">
                  <c:v>17426.755927463855</c:v>
                </c:pt>
                <c:pt idx="645">
                  <c:v>14273.880908909669</c:v>
                </c:pt>
                <c:pt idx="646">
                  <c:v>9780.6274286884545</c:v>
                </c:pt>
                <c:pt idx="647">
                  <c:v>5243.0733781328618</c:v>
                </c:pt>
                <c:pt idx="648">
                  <c:v>14208.853252770941</c:v>
                </c:pt>
                <c:pt idx="649">
                  <c:v>4741.6497590048957</c:v>
                </c:pt>
                <c:pt idx="650">
                  <c:v>12746.753061619374</c:v>
                </c:pt>
                <c:pt idx="651">
                  <c:v>4557.6763512389316</c:v>
                </c:pt>
                <c:pt idx="652">
                  <c:v>8630.7516467892292</c:v>
                </c:pt>
                <c:pt idx="653">
                  <c:v>15283.808531750276</c:v>
                </c:pt>
                <c:pt idx="654">
                  <c:v>7638.4232830847886</c:v>
                </c:pt>
                <c:pt idx="655">
                  <c:v>4106.4345846138067</c:v>
                </c:pt>
                <c:pt idx="656">
                  <c:v>12803.522240494582</c:v>
                </c:pt>
                <c:pt idx="657">
                  <c:v>6357.3206994764796</c:v>
                </c:pt>
                <c:pt idx="658">
                  <c:v>8625.3923063886541</c:v>
                </c:pt>
                <c:pt idx="659">
                  <c:v>11198.123743080474</c:v>
                </c:pt>
                <c:pt idx="660">
                  <c:v>9855.4183272055288</c:v>
                </c:pt>
                <c:pt idx="661">
                  <c:v>5647.0737518604119</c:v>
                </c:pt>
                <c:pt idx="662">
                  <c:v>13038.81209204607</c:v>
                </c:pt>
                <c:pt idx="663">
                  <c:v>9470.974294075686</c:v>
                </c:pt>
                <c:pt idx="664">
                  <c:v>13725.261572824964</c:v>
                </c:pt>
                <c:pt idx="665">
                  <c:v>9819.6602838250219</c:v>
                </c:pt>
                <c:pt idx="666">
                  <c:v>12438.701626898546</c:v>
                </c:pt>
                <c:pt idx="667">
                  <c:v>6899.3987551892978</c:v>
                </c:pt>
                <c:pt idx="668">
                  <c:v>6207.7554605860232</c:v>
                </c:pt>
                <c:pt idx="669">
                  <c:v>10965.653506785076</c:v>
                </c:pt>
                <c:pt idx="670">
                  <c:v>8666.1160533016537</c:v>
                </c:pt>
                <c:pt idx="671">
                  <c:v>8745.651717068833</c:v>
                </c:pt>
                <c:pt idx="672">
                  <c:v>5655.9444285155478</c:v>
                </c:pt>
                <c:pt idx="673">
                  <c:v>6801.0026204377573</c:v>
                </c:pt>
                <c:pt idx="674">
                  <c:v>9492.008001598253</c:v>
                </c:pt>
                <c:pt idx="675">
                  <c:v>15695.525485114627</c:v>
                </c:pt>
                <c:pt idx="676">
                  <c:v>13882.294395061826</c:v>
                </c:pt>
                <c:pt idx="677">
                  <c:v>6692.7312352249573</c:v>
                </c:pt>
                <c:pt idx="678">
                  <c:v>12025.316129325887</c:v>
                </c:pt>
                <c:pt idx="679">
                  <c:v>5968.2836263170357</c:v>
                </c:pt>
                <c:pt idx="680">
                  <c:v>10081.741912676043</c:v>
                </c:pt>
                <c:pt idx="681">
                  <c:v>3870.737058735489</c:v>
                </c:pt>
                <c:pt idx="682">
                  <c:v>12167.327442654394</c:v>
                </c:pt>
                <c:pt idx="683">
                  <c:v>9062.718352241418</c:v>
                </c:pt>
                <c:pt idx="684">
                  <c:v>5965.8941754612379</c:v>
                </c:pt>
                <c:pt idx="685">
                  <c:v>5466.9285503228184</c:v>
                </c:pt>
                <c:pt idx="686">
                  <c:v>10184.389861874564</c:v>
                </c:pt>
                <c:pt idx="687">
                  <c:v>14064.378160927907</c:v>
                </c:pt>
                <c:pt idx="688">
                  <c:v>16743.91215937087</c:v>
                </c:pt>
                <c:pt idx="689">
                  <c:v>11987.973581839513</c:v>
                </c:pt>
                <c:pt idx="690">
                  <c:v>7216.7150779272979</c:v>
                </c:pt>
                <c:pt idx="691">
                  <c:v>7510.1905735979108</c:v>
                </c:pt>
                <c:pt idx="692">
                  <c:v>7839.535940802446</c:v>
                </c:pt>
                <c:pt idx="693">
                  <c:v>6970.0107117934813</c:v>
                </c:pt>
                <c:pt idx="694">
                  <c:v>10185.334427698055</c:v>
                </c:pt>
                <c:pt idx="695">
                  <c:v>7527.4319463020292</c:v>
                </c:pt>
                <c:pt idx="696">
                  <c:v>5409.5353369009772</c:v>
                </c:pt>
                <c:pt idx="697">
                  <c:v>8360.0533780817696</c:v>
                </c:pt>
                <c:pt idx="698">
                  <c:v>9772.4442210669604</c:v>
                </c:pt>
                <c:pt idx="699">
                  <c:v>12325.894182398868</c:v>
                </c:pt>
                <c:pt idx="700">
                  <c:v>5913.0400751135903</c:v>
                </c:pt>
                <c:pt idx="701">
                  <c:v>8690.743822746912</c:v>
                </c:pt>
                <c:pt idx="702">
                  <c:v>37862.555570136705</c:v>
                </c:pt>
                <c:pt idx="703">
                  <c:v>29032.569908778129</c:v>
                </c:pt>
                <c:pt idx="704">
                  <c:v>41726.290138239317</c:v>
                </c:pt>
                <c:pt idx="705">
                  <c:v>21916.857487977715</c:v>
                </c:pt>
                <c:pt idx="706">
                  <c:v>38854.441457687077</c:v>
                </c:pt>
                <c:pt idx="707">
                  <c:v>42615.623530288329</c:v>
                </c:pt>
                <c:pt idx="708">
                  <c:v>41126.630498628787</c:v>
                </c:pt>
                <c:pt idx="709">
                  <c:v>39811.468621193853</c:v>
                </c:pt>
                <c:pt idx="710">
                  <c:v>50508.864958269376</c:v>
                </c:pt>
                <c:pt idx="711">
                  <c:v>42061.936123650499</c:v>
                </c:pt>
                <c:pt idx="712">
                  <c:v>31937.482990202599</c:v>
                </c:pt>
                <c:pt idx="713">
                  <c:v>27466.936607348351</c:v>
                </c:pt>
                <c:pt idx="714">
                  <c:v>39913.992756550419</c:v>
                </c:pt>
                <c:pt idx="715">
                  <c:v>26639.736012536654</c:v>
                </c:pt>
                <c:pt idx="716">
                  <c:v>27724.236056396167</c:v>
                </c:pt>
                <c:pt idx="717">
                  <c:v>43216.940387039533</c:v>
                </c:pt>
                <c:pt idx="718">
                  <c:v>35744.423194887662</c:v>
                </c:pt>
                <c:pt idx="719">
                  <c:v>38154.541814912678</c:v>
                </c:pt>
                <c:pt idx="720">
                  <c:v>36303.801325683249</c:v>
                </c:pt>
                <c:pt idx="721">
                  <c:v>38285.418324992927</c:v>
                </c:pt>
                <c:pt idx="722">
                  <c:v>45745.433195109174</c:v>
                </c:pt>
                <c:pt idx="723">
                  <c:v>52998.779085072092</c:v>
                </c:pt>
                <c:pt idx="724">
                  <c:v>31923.03829750343</c:v>
                </c:pt>
                <c:pt idx="725">
                  <c:v>32291.172052791717</c:v>
                </c:pt>
                <c:pt idx="726">
                  <c:v>27037.935738385488</c:v>
                </c:pt>
                <c:pt idx="727">
                  <c:v>34590.021703786981</c:v>
                </c:pt>
                <c:pt idx="728">
                  <c:v>49400.720703255138</c:v>
                </c:pt>
                <c:pt idx="729">
                  <c:v>30132.523796593741</c:v>
                </c:pt>
                <c:pt idx="730">
                  <c:v>40879.964487718215</c:v>
                </c:pt>
                <c:pt idx="731">
                  <c:v>34398.523802883254</c:v>
                </c:pt>
                <c:pt idx="732">
                  <c:v>38533.016366849777</c:v>
                </c:pt>
                <c:pt idx="733">
                  <c:v>27528.559015096205</c:v>
                </c:pt>
                <c:pt idx="734">
                  <c:v>34177.904760051861</c:v>
                </c:pt>
                <c:pt idx="735">
                  <c:v>49080.178022408509</c:v>
                </c:pt>
                <c:pt idx="736">
                  <c:v>51255.100921148274</c:v>
                </c:pt>
                <c:pt idx="737">
                  <c:v>36219.741723804444</c:v>
                </c:pt>
                <c:pt idx="738">
                  <c:v>40836.447778354901</c:v>
                </c:pt>
                <c:pt idx="739">
                  <c:v>28413.796129556045</c:v>
                </c:pt>
                <c:pt idx="740">
                  <c:v>37250.571564308812</c:v>
                </c:pt>
                <c:pt idx="741">
                  <c:v>29734.661849903012</c:v>
                </c:pt>
                <c:pt idx="742">
                  <c:v>40613.654744121312</c:v>
                </c:pt>
                <c:pt idx="743">
                  <c:v>43003.919177040858</c:v>
                </c:pt>
                <c:pt idx="744">
                  <c:v>33752.799223780719</c:v>
                </c:pt>
                <c:pt idx="745">
                  <c:v>46856.219590186935</c:v>
                </c:pt>
                <c:pt idx="746">
                  <c:v>27754.665048339575</c:v>
                </c:pt>
                <c:pt idx="747">
                  <c:v>23083.289165832161</c:v>
                </c:pt>
                <c:pt idx="748">
                  <c:v>31092.082767313248</c:v>
                </c:pt>
                <c:pt idx="749">
                  <c:v>29821.19271754269</c:v>
                </c:pt>
                <c:pt idx="750">
                  <c:v>32987.837909806767</c:v>
                </c:pt>
                <c:pt idx="751">
                  <c:v>43109.746638302793</c:v>
                </c:pt>
                <c:pt idx="752">
                  <c:v>27905.449374365424</c:v>
                </c:pt>
                <c:pt idx="753">
                  <c:v>46685.318506127842</c:v>
                </c:pt>
                <c:pt idx="754">
                  <c:v>36377.373293208919</c:v>
                </c:pt>
                <c:pt idx="755">
                  <c:v>36454.51368244116</c:v>
                </c:pt>
                <c:pt idx="756">
                  <c:v>23834.236410035595</c:v>
                </c:pt>
                <c:pt idx="757">
                  <c:v>40771.491234444351</c:v>
                </c:pt>
                <c:pt idx="758">
                  <c:v>5934.9269648032259</c:v>
                </c:pt>
                <c:pt idx="759">
                  <c:v>15556.057590088581</c:v>
                </c:pt>
                <c:pt idx="760">
                  <c:v>13612.595722781723</c:v>
                </c:pt>
                <c:pt idx="761">
                  <c:v>6791.2224196268526</c:v>
                </c:pt>
                <c:pt idx="762">
                  <c:v>12130.770839022623</c:v>
                </c:pt>
                <c:pt idx="763">
                  <c:v>15557.135175882588</c:v>
                </c:pt>
                <c:pt idx="764">
                  <c:v>10346.793511586475</c:v>
                </c:pt>
                <c:pt idx="765">
                  <c:v>9142.6525413429899</c:v>
                </c:pt>
                <c:pt idx="766">
                  <c:v>11876.707746392794</c:v>
                </c:pt>
                <c:pt idx="767">
                  <c:v>17853.645016298367</c:v>
                </c:pt>
                <c:pt idx="768">
                  <c:v>7892.5215356988101</c:v>
                </c:pt>
                <c:pt idx="769">
                  <c:v>14080.587320636316</c:v>
                </c:pt>
                <c:pt idx="770">
                  <c:v>11904.25786372428</c:v>
                </c:pt>
                <c:pt idx="771">
                  <c:v>7310.7304391668767</c:v>
                </c:pt>
                <c:pt idx="772">
                  <c:v>12134.003596404646</c:v>
                </c:pt>
                <c:pt idx="773">
                  <c:v>8948.0258515705009</c:v>
                </c:pt>
                <c:pt idx="774">
                  <c:v>17505.960080546309</c:v>
                </c:pt>
                <c:pt idx="775">
                  <c:v>9711.2566730169692</c:v>
                </c:pt>
                <c:pt idx="776">
                  <c:v>10504.581752459777</c:v>
                </c:pt>
                <c:pt idx="777">
                  <c:v>13344.462959009717</c:v>
                </c:pt>
                <c:pt idx="778">
                  <c:v>13743.532502197433</c:v>
                </c:pt>
                <c:pt idx="779">
                  <c:v>13468.90022131984</c:v>
                </c:pt>
                <c:pt idx="780">
                  <c:v>11804.659275212793</c:v>
                </c:pt>
                <c:pt idx="781">
                  <c:v>8553.759928011279</c:v>
                </c:pt>
                <c:pt idx="782">
                  <c:v>7906.2805664307152</c:v>
                </c:pt>
                <c:pt idx="783">
                  <c:v>7033.7721040613005</c:v>
                </c:pt>
                <c:pt idx="784">
                  <c:v>6785.347509603117</c:v>
                </c:pt>
                <c:pt idx="785">
                  <c:v>15148.502767214848</c:v>
                </c:pt>
                <c:pt idx="786">
                  <c:v>5553.1263348398779</c:v>
                </c:pt>
                <c:pt idx="787">
                  <c:v>8690.6740374142264</c:v>
                </c:pt>
                <c:pt idx="788">
                  <c:v>15605.234240427681</c:v>
                </c:pt>
                <c:pt idx="789">
                  <c:v>5869.1466785617922</c:v>
                </c:pt>
                <c:pt idx="790">
                  <c:v>18376.941563451583</c:v>
                </c:pt>
                <c:pt idx="791">
                  <c:v>6546.3104248529262</c:v>
                </c:pt>
                <c:pt idx="792">
                  <c:v>10124.791251967421</c:v>
                </c:pt>
                <c:pt idx="793">
                  <c:v>11816.36629374991</c:v>
                </c:pt>
                <c:pt idx="794">
                  <c:v>6986.6860074475435</c:v>
                </c:pt>
                <c:pt idx="795">
                  <c:v>7399.3474855815703</c:v>
                </c:pt>
                <c:pt idx="796">
                  <c:v>17404.513597627145</c:v>
                </c:pt>
                <c:pt idx="797">
                  <c:v>8349.9873870726678</c:v>
                </c:pt>
                <c:pt idx="798">
                  <c:v>7898.2845000948118</c:v>
                </c:pt>
                <c:pt idx="799">
                  <c:v>8703.7030292872241</c:v>
                </c:pt>
                <c:pt idx="800">
                  <c:v>6462.8459829604499</c:v>
                </c:pt>
                <c:pt idx="801">
                  <c:v>12077.685885612693</c:v>
                </c:pt>
                <c:pt idx="802">
                  <c:v>11781.001887237486</c:v>
                </c:pt>
                <c:pt idx="803">
                  <c:v>6076.1195740846151</c:v>
                </c:pt>
                <c:pt idx="804">
                  <c:v>8204.92022295077</c:v>
                </c:pt>
                <c:pt idx="805">
                  <c:v>5385.9470001697891</c:v>
                </c:pt>
                <c:pt idx="806">
                  <c:v>5241.5065435938459</c:v>
                </c:pt>
                <c:pt idx="807">
                  <c:v>6781.3586674944981</c:v>
                </c:pt>
                <c:pt idx="808">
                  <c:v>6987.7335061448521</c:v>
                </c:pt>
                <c:pt idx="809">
                  <c:v>16156.842352065416</c:v>
                </c:pt>
                <c:pt idx="810">
                  <c:v>11848.684923924069</c:v>
                </c:pt>
                <c:pt idx="811">
                  <c:v>8748.1676495473475</c:v>
                </c:pt>
                <c:pt idx="812">
                  <c:v>8092.5187164957269</c:v>
                </c:pt>
                <c:pt idx="813">
                  <c:v>5342.8435684094939</c:v>
                </c:pt>
                <c:pt idx="814">
                  <c:v>12720.61141662816</c:v>
                </c:pt>
                <c:pt idx="815">
                  <c:v>7109.014699188182</c:v>
                </c:pt>
                <c:pt idx="816">
                  <c:v>12744.437649355094</c:v>
                </c:pt>
                <c:pt idx="817">
                  <c:v>9547.9296947515595</c:v>
                </c:pt>
                <c:pt idx="818">
                  <c:v>12866.091689018125</c:v>
                </c:pt>
                <c:pt idx="819">
                  <c:v>5954.8666163695916</c:v>
                </c:pt>
                <c:pt idx="820">
                  <c:v>10631.142100939693</c:v>
                </c:pt>
                <c:pt idx="821">
                  <c:v>14032.344217589787</c:v>
                </c:pt>
                <c:pt idx="822">
                  <c:v>10020.025663396404</c:v>
                </c:pt>
                <c:pt idx="823">
                  <c:v>10779.866739077801</c:v>
                </c:pt>
                <c:pt idx="824">
                  <c:v>7062.3607131695944</c:v>
                </c:pt>
                <c:pt idx="825">
                  <c:v>13142.548179975758</c:v>
                </c:pt>
                <c:pt idx="826">
                  <c:v>9121.3282016272624</c:v>
                </c:pt>
                <c:pt idx="827">
                  <c:v>12466.314686931482</c:v>
                </c:pt>
                <c:pt idx="828">
                  <c:v>9841.7630077354352</c:v>
                </c:pt>
                <c:pt idx="829">
                  <c:v>8171.2256060203399</c:v>
                </c:pt>
                <c:pt idx="830">
                  <c:v>12661.972743311846</c:v>
                </c:pt>
                <c:pt idx="831">
                  <c:v>22020.582760423036</c:v>
                </c:pt>
                <c:pt idx="832">
                  <c:v>13447.786638571715</c:v>
                </c:pt>
                <c:pt idx="833">
                  <c:v>37345.278782382367</c:v>
                </c:pt>
                <c:pt idx="834">
                  <c:v>14508.440393399434</c:v>
                </c:pt>
                <c:pt idx="835">
                  <c:v>16705.533723670451</c:v>
                </c:pt>
                <c:pt idx="836">
                  <c:v>7297.3074951293165</c:v>
                </c:pt>
                <c:pt idx="837">
                  <c:v>8347.9828772948185</c:v>
                </c:pt>
                <c:pt idx="838">
                  <c:v>6759.0622171753575</c:v>
                </c:pt>
                <c:pt idx="839">
                  <c:v>8852.6530201238966</c:v>
                </c:pt>
                <c:pt idx="840">
                  <c:v>11786.994710965955</c:v>
                </c:pt>
                <c:pt idx="841">
                  <c:v>10371.89044346527</c:v>
                </c:pt>
                <c:pt idx="842">
                  <c:v>7529.2633608453034</c:v>
                </c:pt>
                <c:pt idx="843">
                  <c:v>17199.241807902745</c:v>
                </c:pt>
                <c:pt idx="844">
                  <c:v>13067.838594823166</c:v>
                </c:pt>
                <c:pt idx="845">
                  <c:v>7245.0539829379904</c:v>
                </c:pt>
                <c:pt idx="846">
                  <c:v>11443.391275932552</c:v>
                </c:pt>
                <c:pt idx="847">
                  <c:v>12807.975112961614</c:v>
                </c:pt>
                <c:pt idx="848">
                  <c:v>7712.267505324332</c:v>
                </c:pt>
                <c:pt idx="849">
                  <c:v>10743.040836670178</c:v>
                </c:pt>
                <c:pt idx="850">
                  <c:v>27797.257517333066</c:v>
                </c:pt>
                <c:pt idx="851">
                  <c:v>9320.6016533476213</c:v>
                </c:pt>
                <c:pt idx="852">
                  <c:v>3348.6797869478378</c:v>
                </c:pt>
                <c:pt idx="853">
                  <c:v>7195.7696966109161</c:v>
                </c:pt>
                <c:pt idx="854">
                  <c:v>23740.203196803825</c:v>
                </c:pt>
                <c:pt idx="855">
                  <c:v>16219.442850090452</c:v>
                </c:pt>
                <c:pt idx="856">
                  <c:v>19541.314330000867</c:v>
                </c:pt>
                <c:pt idx="857">
                  <c:v>21792.701224312757</c:v>
                </c:pt>
                <c:pt idx="858">
                  <c:v>12305.497225025891</c:v>
                </c:pt>
                <c:pt idx="859">
                  <c:v>8167.3650848622101</c:v>
                </c:pt>
                <c:pt idx="860">
                  <c:v>7456.563936051507</c:v>
                </c:pt>
                <c:pt idx="861">
                  <c:v>6346.0302680684645</c:v>
                </c:pt>
                <c:pt idx="862">
                  <c:v>6853.7210183082989</c:v>
                </c:pt>
                <c:pt idx="863">
                  <c:v>6173.5381123387251</c:v>
                </c:pt>
                <c:pt idx="864">
                  <c:v>8044.3119598636558</c:v>
                </c:pt>
                <c:pt idx="865">
                  <c:v>19385.21493241698</c:v>
                </c:pt>
                <c:pt idx="866">
                  <c:v>3312.4337193312258</c:v>
                </c:pt>
                <c:pt idx="867">
                  <c:v>13165.601557550044</c:v>
                </c:pt>
                <c:pt idx="868">
                  <c:v>27590.365976874127</c:v>
                </c:pt>
                <c:pt idx="869">
                  <c:v>14407.900141613442</c:v>
                </c:pt>
                <c:pt idx="870">
                  <c:v>4516.6062794583304</c:v>
                </c:pt>
                <c:pt idx="871">
                  <c:v>10942.003399427082</c:v>
                </c:pt>
                <c:pt idx="872">
                  <c:v>26032.275682993866</c:v>
                </c:pt>
                <c:pt idx="873">
                  <c:v>4829.7227351618849</c:v>
                </c:pt>
                <c:pt idx="874">
                  <c:v>25066.610415761163</c:v>
                </c:pt>
                <c:pt idx="875">
                  <c:v>10007.290530544624</c:v>
                </c:pt>
                <c:pt idx="876">
                  <c:v>9758.7954074986174</c:v>
                </c:pt>
                <c:pt idx="877">
                  <c:v>7886.8199116985397</c:v>
                </c:pt>
                <c:pt idx="878">
                  <c:v>18023.358045126632</c:v>
                </c:pt>
                <c:pt idx="879">
                  <c:v>7000.4196987815003</c:v>
                </c:pt>
                <c:pt idx="880">
                  <c:v>11322.765481979861</c:v>
                </c:pt>
                <c:pt idx="881">
                  <c:v>5332.1127579391987</c:v>
                </c:pt>
                <c:pt idx="882">
                  <c:v>6222.1611533748001</c:v>
                </c:pt>
                <c:pt idx="883">
                  <c:v>3741.161366293667</c:v>
                </c:pt>
                <c:pt idx="884">
                  <c:v>14121.24689937093</c:v>
                </c:pt>
                <c:pt idx="885">
                  <c:v>6411.0169953644699</c:v>
                </c:pt>
                <c:pt idx="886">
                  <c:v>9434.8959545158632</c:v>
                </c:pt>
                <c:pt idx="887">
                  <c:v>22882.846511012795</c:v>
                </c:pt>
                <c:pt idx="888">
                  <c:v>5248.6630228593012</c:v>
                </c:pt>
                <c:pt idx="889">
                  <c:v>10613.995997846912</c:v>
                </c:pt>
                <c:pt idx="890">
                  <c:v>5726.6390112984463</c:v>
                </c:pt>
                <c:pt idx="891">
                  <c:v>6062.5083603998719</c:v>
                </c:pt>
                <c:pt idx="892">
                  <c:v>9559.6801878472415</c:v>
                </c:pt>
                <c:pt idx="893">
                  <c:v>15768.966822229508</c:v>
                </c:pt>
                <c:pt idx="894">
                  <c:v>8789.6616957021397</c:v>
                </c:pt>
                <c:pt idx="895">
                  <c:v>10392.54166503646</c:v>
                </c:pt>
                <c:pt idx="896">
                  <c:v>8894.4177139402746</c:v>
                </c:pt>
                <c:pt idx="897">
                  <c:v>4445.661050445</c:v>
                </c:pt>
                <c:pt idx="898">
                  <c:v>10267.533091486546</c:v>
                </c:pt>
                <c:pt idx="899">
                  <c:v>13225.690862701473</c:v>
                </c:pt>
                <c:pt idx="900">
                  <c:v>11617.923072836527</c:v>
                </c:pt>
                <c:pt idx="901">
                  <c:v>6020.6845430515559</c:v>
                </c:pt>
                <c:pt idx="902">
                  <c:v>9763.6935247441052</c:v>
                </c:pt>
                <c:pt idx="903">
                  <c:v>11350.89377107361</c:v>
                </c:pt>
                <c:pt idx="904">
                  <c:v>10874.487997193943</c:v>
                </c:pt>
                <c:pt idx="905">
                  <c:v>14450.268532486423</c:v>
                </c:pt>
                <c:pt idx="906">
                  <c:v>16764.245628367426</c:v>
                </c:pt>
                <c:pt idx="907">
                  <c:v>21560.680212871663</c:v>
                </c:pt>
                <c:pt idx="908">
                  <c:v>11174.376084327678</c:v>
                </c:pt>
                <c:pt idx="909">
                  <c:v>10325.736139838318</c:v>
                </c:pt>
                <c:pt idx="910">
                  <c:v>10002.553666455427</c:v>
                </c:pt>
                <c:pt idx="911">
                  <c:v>8372.4294459352877</c:v>
                </c:pt>
                <c:pt idx="912">
                  <c:v>20658.634729278398</c:v>
                </c:pt>
                <c:pt idx="913">
                  <c:v>7221.8654825711892</c:v>
                </c:pt>
                <c:pt idx="914">
                  <c:v>3529.5294897224094</c:v>
                </c:pt>
                <c:pt idx="915">
                  <c:v>12139.313847565223</c:v>
                </c:pt>
                <c:pt idx="916">
                  <c:v>6313.580512474271</c:v>
                </c:pt>
                <c:pt idx="917">
                  <c:v>6346.9667780127447</c:v>
                </c:pt>
                <c:pt idx="918">
                  <c:v>13641.503767927117</c:v>
                </c:pt>
                <c:pt idx="919">
                  <c:v>26465.32894564631</c:v>
                </c:pt>
                <c:pt idx="920">
                  <c:v>6157.3854082394819</c:v>
                </c:pt>
                <c:pt idx="921">
                  <c:v>18185.9781390385</c:v>
                </c:pt>
                <c:pt idx="922">
                  <c:v>4703.5251871684386</c:v>
                </c:pt>
                <c:pt idx="923">
                  <c:v>13329.39411023227</c:v>
                </c:pt>
                <c:pt idx="924">
                  <c:v>10883.823358608954</c:v>
                </c:pt>
                <c:pt idx="925">
                  <c:v>26596.392042793435</c:v>
                </c:pt>
                <c:pt idx="926">
                  <c:v>10007.206877838642</c:v>
                </c:pt>
                <c:pt idx="927">
                  <c:v>18286.133709475256</c:v>
                </c:pt>
                <c:pt idx="928">
                  <c:v>10164.350004702241</c:v>
                </c:pt>
                <c:pt idx="929">
                  <c:v>5875.000598191903</c:v>
                </c:pt>
                <c:pt idx="930">
                  <c:v>16464.832787103875</c:v>
                </c:pt>
                <c:pt idx="931">
                  <c:v>3104.86860610857</c:v>
                </c:pt>
                <c:pt idx="932">
                  <c:v>23125.463075347594</c:v>
                </c:pt>
                <c:pt idx="933">
                  <c:v>5133.3099506819408</c:v>
                </c:pt>
                <c:pt idx="934">
                  <c:v>15736.168202396646</c:v>
                </c:pt>
                <c:pt idx="935">
                  <c:v>7010.4817757087303</c:v>
                </c:pt>
                <c:pt idx="936">
                  <c:v>9808.2699494301414</c:v>
                </c:pt>
                <c:pt idx="937">
                  <c:v>7395.6166013594166</c:v>
                </c:pt>
                <c:pt idx="938">
                  <c:v>10269.519793034569</c:v>
                </c:pt>
                <c:pt idx="939">
                  <c:v>9266.3770872726345</c:v>
                </c:pt>
                <c:pt idx="940">
                  <c:v>5609.595118674024</c:v>
                </c:pt>
                <c:pt idx="941">
                  <c:v>6055.6834181933182</c:v>
                </c:pt>
                <c:pt idx="942">
                  <c:v>10321.082928455106</c:v>
                </c:pt>
                <c:pt idx="943">
                  <c:v>9043.4927386673426</c:v>
                </c:pt>
                <c:pt idx="944">
                  <c:v>7547.9218480015925</c:v>
                </c:pt>
                <c:pt idx="945">
                  <c:v>8436.1478514030805</c:v>
                </c:pt>
                <c:pt idx="946">
                  <c:v>6206.9243778771988</c:v>
                </c:pt>
                <c:pt idx="947">
                  <c:v>3420.8563790842509</c:v>
                </c:pt>
                <c:pt idx="948">
                  <c:v>24077.229859517014</c:v>
                </c:pt>
                <c:pt idx="949">
                  <c:v>20644.934900842825</c:v>
                </c:pt>
                <c:pt idx="950">
                  <c:v>6228.2245696786631</c:v>
                </c:pt>
                <c:pt idx="951">
                  <c:v>13732.39827704376</c:v>
                </c:pt>
                <c:pt idx="952">
                  <c:v>18943.027530605108</c:v>
                </c:pt>
                <c:pt idx="953">
                  <c:v>22929.542375175697</c:v>
                </c:pt>
                <c:pt idx="954">
                  <c:v>3462.044267758105</c:v>
                </c:pt>
                <c:pt idx="955">
                  <c:v>3653.3572151378257</c:v>
                </c:pt>
                <c:pt idx="956">
                  <c:v>21434.53019619453</c:v>
                </c:pt>
                <c:pt idx="957">
                  <c:v>2970.9825704907189</c:v>
                </c:pt>
                <c:pt idx="958">
                  <c:v>5198.036806105617</c:v>
                </c:pt>
                <c:pt idx="959">
                  <c:v>27710.101261298154</c:v>
                </c:pt>
                <c:pt idx="960">
                  <c:v>12880.955660958411</c:v>
                </c:pt>
                <c:pt idx="961">
                  <c:v>19419.381844035517</c:v>
                </c:pt>
                <c:pt idx="962">
                  <c:v>6763.6613251874896</c:v>
                </c:pt>
                <c:pt idx="963">
                  <c:v>2365.9397983318368</c:v>
                </c:pt>
                <c:pt idx="964">
                  <c:v>10592.924584370827</c:v>
                </c:pt>
                <c:pt idx="965">
                  <c:v>17540.681562006397</c:v>
                </c:pt>
                <c:pt idx="966">
                  <c:v>28230.215118232765</c:v>
                </c:pt>
                <c:pt idx="967">
                  <c:v>2658.8802037706891</c:v>
                </c:pt>
                <c:pt idx="968">
                  <c:v>5164.3900924506434</c:v>
                </c:pt>
                <c:pt idx="969">
                  <c:v>4120.0498969795926</c:v>
                </c:pt>
                <c:pt idx="970">
                  <c:v>16249.418660152172</c:v>
                </c:pt>
                <c:pt idx="971">
                  <c:v>3426.9666946262842</c:v>
                </c:pt>
                <c:pt idx="972">
                  <c:v>20363.292564007465</c:v>
                </c:pt>
                <c:pt idx="973">
                  <c:v>12555.042582227312</c:v>
                </c:pt>
                <c:pt idx="974">
                  <c:v>3590.44805324862</c:v>
                </c:pt>
                <c:pt idx="975">
                  <c:v>15356.455720860375</c:v>
                </c:pt>
                <c:pt idx="976">
                  <c:v>21387.619357056996</c:v>
                </c:pt>
                <c:pt idx="977">
                  <c:v>14338.375043300814</c:v>
                </c:pt>
                <c:pt idx="978">
                  <c:v>8063.4517803339031</c:v>
                </c:pt>
                <c:pt idx="979">
                  <c:v>3553.8420751174608</c:v>
                </c:pt>
                <c:pt idx="980">
                  <c:v>3583.0029150354781</c:v>
                </c:pt>
                <c:pt idx="981">
                  <c:v>13090.828555456053</c:v>
                </c:pt>
                <c:pt idx="982">
                  <c:v>13526.42432605871</c:v>
                </c:pt>
                <c:pt idx="983">
                  <c:v>14738.756912132378</c:v>
                </c:pt>
                <c:pt idx="984">
                  <c:v>13689.914518651196</c:v>
                </c:pt>
                <c:pt idx="985">
                  <c:v>8508.6132519777711</c:v>
                </c:pt>
                <c:pt idx="986">
                  <c:v>10336.460429688803</c:v>
                </c:pt>
                <c:pt idx="987">
                  <c:v>4275.2169414008476</c:v>
                </c:pt>
                <c:pt idx="988">
                  <c:v>3168.1814774198492</c:v>
                </c:pt>
                <c:pt idx="989">
                  <c:v>10803.045567771207</c:v>
                </c:pt>
                <c:pt idx="990">
                  <c:v>14081.250038108637</c:v>
                </c:pt>
                <c:pt idx="991">
                  <c:v>5013.1575374272097</c:v>
                </c:pt>
                <c:pt idx="992">
                  <c:v>2572.623250450305</c:v>
                </c:pt>
                <c:pt idx="993">
                  <c:v>27126.531383959013</c:v>
                </c:pt>
                <c:pt idx="994">
                  <c:v>8215.5833261652988</c:v>
                </c:pt>
                <c:pt idx="995">
                  <c:v>2568.704756653914</c:v>
                </c:pt>
                <c:pt idx="996">
                  <c:v>10934.243132032905</c:v>
                </c:pt>
                <c:pt idx="997">
                  <c:v>3639.7927821893527</c:v>
                </c:pt>
                <c:pt idx="998">
                  <c:v>3789.094149454113</c:v>
                </c:pt>
                <c:pt idx="999">
                  <c:v>3052.0715428125886</c:v>
                </c:pt>
                <c:pt idx="1000">
                  <c:v>4620.3759434234416</c:v>
                </c:pt>
                <c:pt idx="1001">
                  <c:v>4274.1262954762542</c:v>
                </c:pt>
                <c:pt idx="1002">
                  <c:v>13712.417310503697</c:v>
                </c:pt>
                <c:pt idx="1003">
                  <c:v>13903.387924642262</c:v>
                </c:pt>
                <c:pt idx="1004">
                  <c:v>4242.3027992319094</c:v>
                </c:pt>
                <c:pt idx="1005">
                  <c:v>17699.614534056072</c:v>
                </c:pt>
                <c:pt idx="1006">
                  <c:v>7030.4880066850292</c:v>
                </c:pt>
                <c:pt idx="1007">
                  <c:v>14743.526979936256</c:v>
                </c:pt>
                <c:pt idx="1008">
                  <c:v>4496.3171996115898</c:v>
                </c:pt>
                <c:pt idx="1009">
                  <c:v>11912.463301226628</c:v>
                </c:pt>
                <c:pt idx="1010">
                  <c:v>3688.2663406527754</c:v>
                </c:pt>
                <c:pt idx="1011">
                  <c:v>10115.348859269097</c:v>
                </c:pt>
                <c:pt idx="1012">
                  <c:v>19753.541519773058</c:v>
                </c:pt>
                <c:pt idx="1013">
                  <c:v>7172.770100093262</c:v>
                </c:pt>
                <c:pt idx="1014">
                  <c:v>3060.4473233023728</c:v>
                </c:pt>
                <c:pt idx="1015">
                  <c:v>6620.7788590328109</c:v>
                </c:pt>
                <c:pt idx="1016">
                  <c:v>3983.1336468859481</c:v>
                </c:pt>
                <c:pt idx="1017">
                  <c:v>5970.6244270429825</c:v>
                </c:pt>
                <c:pt idx="1018">
                  <c:v>13412.442332471284</c:v>
                </c:pt>
                <c:pt idx="1019">
                  <c:v>9337.2022771176944</c:v>
                </c:pt>
                <c:pt idx="1020">
                  <c:v>3461.4028280793164</c:v>
                </c:pt>
                <c:pt idx="1021">
                  <c:v>3583.9335573121211</c:v>
                </c:pt>
                <c:pt idx="1022">
                  <c:v>11585.503672108625</c:v>
                </c:pt>
                <c:pt idx="1023">
                  <c:v>4126.5643929160924</c:v>
                </c:pt>
                <c:pt idx="1024">
                  <c:v>3180.800817646299</c:v>
                </c:pt>
                <c:pt idx="1025">
                  <c:v>4538.8382345497293</c:v>
                </c:pt>
                <c:pt idx="1026">
                  <c:v>5386.3537637374702</c:v>
                </c:pt>
                <c:pt idx="1027">
                  <c:v>3568.1126386091951</c:v>
                </c:pt>
                <c:pt idx="1028">
                  <c:v>13773.274181970581</c:v>
                </c:pt>
                <c:pt idx="1029">
                  <c:v>12399.110642967365</c:v>
                </c:pt>
                <c:pt idx="1030">
                  <c:v>16235.459026002532</c:v>
                </c:pt>
                <c:pt idx="1031">
                  <c:v>11795.685198717645</c:v>
                </c:pt>
                <c:pt idx="1032">
                  <c:v>6177.3438636506207</c:v>
                </c:pt>
                <c:pt idx="1033">
                  <c:v>11998.059672790012</c:v>
                </c:pt>
                <c:pt idx="1034">
                  <c:v>14454.689392019984</c:v>
                </c:pt>
                <c:pt idx="1035">
                  <c:v>10105.503125285266</c:v>
                </c:pt>
                <c:pt idx="1036">
                  <c:v>16168.13730777867</c:v>
                </c:pt>
                <c:pt idx="1037">
                  <c:v>3200.3932866282512</c:v>
                </c:pt>
                <c:pt idx="1038">
                  <c:v>4186.2250581890457</c:v>
                </c:pt>
                <c:pt idx="1039">
                  <c:v>11500.328481051898</c:v>
                </c:pt>
                <c:pt idx="1040">
                  <c:v>3514.1353865639162</c:v>
                </c:pt>
                <c:pt idx="1041">
                  <c:v>10780.593296711117</c:v>
                </c:pt>
                <c:pt idx="1042">
                  <c:v>3172.963830053518</c:v>
                </c:pt>
                <c:pt idx="1043">
                  <c:v>8781.4687122357645</c:v>
                </c:pt>
                <c:pt idx="1044">
                  <c:v>11499.60073684087</c:v>
                </c:pt>
                <c:pt idx="1045">
                  <c:v>3010.1926403636653</c:v>
                </c:pt>
                <c:pt idx="1046">
                  <c:v>10211.398654530754</c:v>
                </c:pt>
                <c:pt idx="1047">
                  <c:v>4110.277600343672</c:v>
                </c:pt>
                <c:pt idx="1048">
                  <c:v>3865.4177456438338</c:v>
                </c:pt>
                <c:pt idx="1049">
                  <c:v>8716.1963651186434</c:v>
                </c:pt>
                <c:pt idx="1050">
                  <c:v>11139.830056647295</c:v>
                </c:pt>
                <c:pt idx="1051">
                  <c:v>6284.6078778100446</c:v>
                </c:pt>
                <c:pt idx="1052">
                  <c:v>8326.0141885238172</c:v>
                </c:pt>
                <c:pt idx="1053">
                  <c:v>5415.4424029205111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729-4A89-89BA-D9D8A92740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5183504"/>
        <c:axId val="1232389712"/>
      </c:scatterChart>
      <c:valAx>
        <c:axId val="8151835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children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32389712"/>
        <c:crosses val="autoZero"/>
        <c:crossBetween val="midCat"/>
      </c:valAx>
      <c:valAx>
        <c:axId val="1232389712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charges</a:t>
                </a:r>
              </a:p>
            </c:rich>
          </c:tx>
          <c:overlay val="0"/>
        </c:title>
        <c:numFmt formatCode="&quot;£&quot;#,##0.00" sourceLinked="1"/>
        <c:majorTickMark val="out"/>
        <c:minorTickMark val="none"/>
        <c:tickLblPos val="nextTo"/>
        <c:crossAx val="81518350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smoker_yes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charges</c:v>
          </c:tx>
          <c:spPr>
            <a:ln w="38100">
              <a:noFill/>
            </a:ln>
          </c:spPr>
          <c:xVal>
            <c:numRef>
              <c:f>Model!$F$2:$F$1055</c:f>
              <c:numCache>
                <c:formatCode>General</c:formatCode>
                <c:ptCount val="10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1</c:v>
                </c:pt>
                <c:pt idx="832">
                  <c:v>0</c:v>
                </c:pt>
                <c:pt idx="833">
                  <c:v>1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1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1</c:v>
                </c:pt>
                <c:pt idx="855">
                  <c:v>0</c:v>
                </c:pt>
                <c:pt idx="856">
                  <c:v>1</c:v>
                </c:pt>
                <c:pt idx="857">
                  <c:v>1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1</c:v>
                </c:pt>
                <c:pt idx="866">
                  <c:v>0</c:v>
                </c:pt>
                <c:pt idx="867">
                  <c:v>0</c:v>
                </c:pt>
                <c:pt idx="868">
                  <c:v>1</c:v>
                </c:pt>
                <c:pt idx="869">
                  <c:v>1</c:v>
                </c:pt>
                <c:pt idx="870">
                  <c:v>0</c:v>
                </c:pt>
                <c:pt idx="871">
                  <c:v>0</c:v>
                </c:pt>
                <c:pt idx="872">
                  <c:v>1</c:v>
                </c:pt>
                <c:pt idx="873">
                  <c:v>0</c:v>
                </c:pt>
                <c:pt idx="874">
                  <c:v>1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1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1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1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1</c:v>
                </c:pt>
                <c:pt idx="907">
                  <c:v>1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1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1</c:v>
                </c:pt>
                <c:pt idx="920">
                  <c:v>0</c:v>
                </c:pt>
                <c:pt idx="921">
                  <c:v>1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1</c:v>
                </c:pt>
                <c:pt idx="926">
                  <c:v>0</c:v>
                </c:pt>
                <c:pt idx="927">
                  <c:v>1</c:v>
                </c:pt>
                <c:pt idx="928">
                  <c:v>0</c:v>
                </c:pt>
                <c:pt idx="929">
                  <c:v>0</c:v>
                </c:pt>
                <c:pt idx="930">
                  <c:v>1</c:v>
                </c:pt>
                <c:pt idx="931">
                  <c:v>0</c:v>
                </c:pt>
                <c:pt idx="932">
                  <c:v>1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1</c:v>
                </c:pt>
                <c:pt idx="949">
                  <c:v>1</c:v>
                </c:pt>
                <c:pt idx="950">
                  <c:v>0</c:v>
                </c:pt>
                <c:pt idx="951">
                  <c:v>0</c:v>
                </c:pt>
                <c:pt idx="952">
                  <c:v>1</c:v>
                </c:pt>
                <c:pt idx="953">
                  <c:v>1</c:v>
                </c:pt>
                <c:pt idx="954">
                  <c:v>0</c:v>
                </c:pt>
                <c:pt idx="955">
                  <c:v>0</c:v>
                </c:pt>
                <c:pt idx="956">
                  <c:v>1</c:v>
                </c:pt>
                <c:pt idx="957">
                  <c:v>0</c:v>
                </c:pt>
                <c:pt idx="958">
                  <c:v>0</c:v>
                </c:pt>
                <c:pt idx="959">
                  <c:v>1</c:v>
                </c:pt>
                <c:pt idx="960">
                  <c:v>0</c:v>
                </c:pt>
                <c:pt idx="961">
                  <c:v>1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1</c:v>
                </c:pt>
                <c:pt idx="966">
                  <c:v>1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1</c:v>
                </c:pt>
                <c:pt idx="973">
                  <c:v>1</c:v>
                </c:pt>
                <c:pt idx="974">
                  <c:v>0</c:v>
                </c:pt>
                <c:pt idx="975">
                  <c:v>0</c:v>
                </c:pt>
                <c:pt idx="976">
                  <c:v>1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1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1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1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1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1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1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1</c:v>
                </c:pt>
                <c:pt idx="1035">
                  <c:v>0</c:v>
                </c:pt>
                <c:pt idx="1036">
                  <c:v>1</c:v>
                </c:pt>
                <c:pt idx="1037">
                  <c:v>0</c:v>
                </c:pt>
                <c:pt idx="1038">
                  <c:v>0</c:v>
                </c:pt>
                <c:pt idx="1039">
                  <c:v>1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1</c:v>
                </c:pt>
                <c:pt idx="1044">
                  <c:v>1</c:v>
                </c:pt>
                <c:pt idx="1045">
                  <c:v>0</c:v>
                </c:pt>
                <c:pt idx="1046">
                  <c:v>1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</c:numCache>
            </c:numRef>
          </c:xVal>
          <c:yVal>
            <c:numRef>
              <c:f>Model!$A$2:$A$1055</c:f>
              <c:numCache>
                <c:formatCode>"£"#,##0.00</c:formatCode>
                <c:ptCount val="1054"/>
                <c:pt idx="0">
                  <c:v>3756.6215999999999</c:v>
                </c:pt>
                <c:pt idx="1">
                  <c:v>1826.8430000000001</c:v>
                </c:pt>
                <c:pt idx="2">
                  <c:v>11090.7178</c:v>
                </c:pt>
                <c:pt idx="3">
                  <c:v>10602.385</c:v>
                </c:pt>
                <c:pt idx="4">
                  <c:v>13228.846949999999</c:v>
                </c:pt>
                <c:pt idx="5">
                  <c:v>1137.011</c:v>
                </c:pt>
                <c:pt idx="6">
                  <c:v>2198.1898500000002</c:v>
                </c:pt>
                <c:pt idx="7">
                  <c:v>3046.0619999999999</c:v>
                </c:pt>
                <c:pt idx="8">
                  <c:v>2211.1307499999998</c:v>
                </c:pt>
                <c:pt idx="9">
                  <c:v>1743.2139999999999</c:v>
                </c:pt>
                <c:pt idx="10">
                  <c:v>5920.1040999999996</c:v>
                </c:pt>
                <c:pt idx="11">
                  <c:v>1532.4697000000001</c:v>
                </c:pt>
                <c:pt idx="12">
                  <c:v>7935.29115</c:v>
                </c:pt>
                <c:pt idx="13">
                  <c:v>6186.1270000000004</c:v>
                </c:pt>
                <c:pt idx="14">
                  <c:v>21344.846699999998</c:v>
                </c:pt>
                <c:pt idx="15">
                  <c:v>2867.1196</c:v>
                </c:pt>
                <c:pt idx="16">
                  <c:v>4646.759</c:v>
                </c:pt>
                <c:pt idx="17">
                  <c:v>11381.3254</c:v>
                </c:pt>
                <c:pt idx="18">
                  <c:v>8601.3292999999994</c:v>
                </c:pt>
                <c:pt idx="19">
                  <c:v>3385.3991500000002</c:v>
                </c:pt>
                <c:pt idx="20">
                  <c:v>2457.2111500000001</c:v>
                </c:pt>
                <c:pt idx="21">
                  <c:v>2155.6815000000001</c:v>
                </c:pt>
                <c:pt idx="22">
                  <c:v>1261.442</c:v>
                </c:pt>
                <c:pt idx="23">
                  <c:v>2166.732</c:v>
                </c:pt>
                <c:pt idx="24">
                  <c:v>13405.390299999999</c:v>
                </c:pt>
                <c:pt idx="25">
                  <c:v>8116.68</c:v>
                </c:pt>
                <c:pt idx="26">
                  <c:v>1631.8212000000001</c:v>
                </c:pt>
                <c:pt idx="27">
                  <c:v>4883.866</c:v>
                </c:pt>
                <c:pt idx="28">
                  <c:v>5649.7150000000001</c:v>
                </c:pt>
                <c:pt idx="29">
                  <c:v>14901.5167</c:v>
                </c:pt>
                <c:pt idx="30">
                  <c:v>11743.299000000001</c:v>
                </c:pt>
                <c:pt idx="31">
                  <c:v>2689.4953999999998</c:v>
                </c:pt>
                <c:pt idx="32">
                  <c:v>24227.337240000001</c:v>
                </c:pt>
                <c:pt idx="33">
                  <c:v>1615.7666999999999</c:v>
                </c:pt>
                <c:pt idx="34">
                  <c:v>12648.7034</c:v>
                </c:pt>
                <c:pt idx="35">
                  <c:v>1986.9333999999999</c:v>
                </c:pt>
                <c:pt idx="36">
                  <c:v>5400.9804999999997</c:v>
                </c:pt>
                <c:pt idx="37">
                  <c:v>11837.16</c:v>
                </c:pt>
                <c:pt idx="38">
                  <c:v>3172.018</c:v>
                </c:pt>
                <c:pt idx="39">
                  <c:v>2156.7518</c:v>
                </c:pt>
                <c:pt idx="40">
                  <c:v>11944.594349999999</c:v>
                </c:pt>
                <c:pt idx="41">
                  <c:v>8444.4740000000002</c:v>
                </c:pt>
                <c:pt idx="42">
                  <c:v>8124.4084000000003</c:v>
                </c:pt>
                <c:pt idx="43">
                  <c:v>9722.7695000000003</c:v>
                </c:pt>
                <c:pt idx="44">
                  <c:v>10435.06525</c:v>
                </c:pt>
                <c:pt idx="45">
                  <c:v>11566.30055</c:v>
                </c:pt>
                <c:pt idx="46">
                  <c:v>2866.0909999999999</c:v>
                </c:pt>
                <c:pt idx="47">
                  <c:v>11658.379150000001</c:v>
                </c:pt>
                <c:pt idx="48">
                  <c:v>13822.803</c:v>
                </c:pt>
                <c:pt idx="49">
                  <c:v>12142.578600000001</c:v>
                </c:pt>
                <c:pt idx="50">
                  <c:v>18955.220170000001</c:v>
                </c:pt>
                <c:pt idx="51">
                  <c:v>13217.094499999999</c:v>
                </c:pt>
                <c:pt idx="52">
                  <c:v>13981.850350000001</c:v>
                </c:pt>
                <c:pt idx="53">
                  <c:v>3554.203</c:v>
                </c:pt>
                <c:pt idx="54">
                  <c:v>12404.8791</c:v>
                </c:pt>
                <c:pt idx="55">
                  <c:v>14133.03775</c:v>
                </c:pt>
                <c:pt idx="56">
                  <c:v>24603.04837</c:v>
                </c:pt>
                <c:pt idx="57">
                  <c:v>1837.2819</c:v>
                </c:pt>
                <c:pt idx="58">
                  <c:v>1391.5287000000001</c:v>
                </c:pt>
                <c:pt idx="59">
                  <c:v>20781.48892</c:v>
                </c:pt>
                <c:pt idx="60">
                  <c:v>11856.4115</c:v>
                </c:pt>
                <c:pt idx="61">
                  <c:v>16586.49771</c:v>
                </c:pt>
                <c:pt idx="62">
                  <c:v>9140.9509999999991</c:v>
                </c:pt>
                <c:pt idx="63">
                  <c:v>2727.3951000000002</c:v>
                </c:pt>
                <c:pt idx="64">
                  <c:v>7323.7348190000002</c:v>
                </c:pt>
                <c:pt idx="65">
                  <c:v>23082.955330000001</c:v>
                </c:pt>
                <c:pt idx="66">
                  <c:v>5969.723</c:v>
                </c:pt>
                <c:pt idx="67">
                  <c:v>12638.195</c:v>
                </c:pt>
                <c:pt idx="68">
                  <c:v>2254.7966999999999</c:v>
                </c:pt>
                <c:pt idx="69">
                  <c:v>2897.3235</c:v>
                </c:pt>
                <c:pt idx="70">
                  <c:v>7345.0839999999998</c:v>
                </c:pt>
                <c:pt idx="71">
                  <c:v>5910.9440000000004</c:v>
                </c:pt>
                <c:pt idx="72">
                  <c:v>21797.000400000001</c:v>
                </c:pt>
                <c:pt idx="73">
                  <c:v>10601.412</c:v>
                </c:pt>
                <c:pt idx="74">
                  <c:v>11165.417649999999</c:v>
                </c:pt>
                <c:pt idx="75">
                  <c:v>2497.0383000000002</c:v>
                </c:pt>
                <c:pt idx="76">
                  <c:v>2203.4718499999999</c:v>
                </c:pt>
                <c:pt idx="77">
                  <c:v>1744.4649999999999</c:v>
                </c:pt>
                <c:pt idx="78">
                  <c:v>20878.78443</c:v>
                </c:pt>
                <c:pt idx="79">
                  <c:v>1534.3045</c:v>
                </c:pt>
                <c:pt idx="80">
                  <c:v>1622.1885</c:v>
                </c:pt>
                <c:pt idx="81">
                  <c:v>4347.0233500000004</c:v>
                </c:pt>
                <c:pt idx="82">
                  <c:v>1748.7739999999999</c:v>
                </c:pt>
                <c:pt idx="83">
                  <c:v>24513.091260000001</c:v>
                </c:pt>
                <c:pt idx="84">
                  <c:v>2196.4731999999999</c:v>
                </c:pt>
                <c:pt idx="85">
                  <c:v>12574.049000000001</c:v>
                </c:pt>
                <c:pt idx="86">
                  <c:v>1967.0227</c:v>
                </c:pt>
                <c:pt idx="87">
                  <c:v>6837.3687</c:v>
                </c:pt>
                <c:pt idx="88">
                  <c:v>3044.2132999999999</c:v>
                </c:pt>
                <c:pt idx="89">
                  <c:v>11455.28</c:v>
                </c:pt>
                <c:pt idx="90">
                  <c:v>2498.4144000000001</c:v>
                </c:pt>
                <c:pt idx="91">
                  <c:v>1256.299</c:v>
                </c:pt>
                <c:pt idx="92">
                  <c:v>25656.575260000001</c:v>
                </c:pt>
                <c:pt idx="93">
                  <c:v>3994.1777999999999</c:v>
                </c:pt>
                <c:pt idx="94">
                  <c:v>5397.6166999999996</c:v>
                </c:pt>
                <c:pt idx="95">
                  <c:v>1708.0014000000001</c:v>
                </c:pt>
                <c:pt idx="96">
                  <c:v>14043.476699999999</c:v>
                </c:pt>
                <c:pt idx="97">
                  <c:v>13831.1152</c:v>
                </c:pt>
                <c:pt idx="98">
                  <c:v>13887.204</c:v>
                </c:pt>
                <c:pt idx="99">
                  <c:v>3268.84665</c:v>
                </c:pt>
                <c:pt idx="100">
                  <c:v>3972.9247</c:v>
                </c:pt>
                <c:pt idx="101">
                  <c:v>17878.900679999999</c:v>
                </c:pt>
                <c:pt idx="102">
                  <c:v>3935.1799000000001</c:v>
                </c:pt>
                <c:pt idx="103">
                  <c:v>10923.933199999999</c:v>
                </c:pt>
                <c:pt idx="104">
                  <c:v>2494.0219999999999</c:v>
                </c:pt>
                <c:pt idx="105">
                  <c:v>3761.2919999999999</c:v>
                </c:pt>
                <c:pt idx="106">
                  <c:v>1664.9996000000001</c:v>
                </c:pt>
                <c:pt idx="107">
                  <c:v>13635.6379</c:v>
                </c:pt>
                <c:pt idx="108">
                  <c:v>11842.441999999999</c:v>
                </c:pt>
                <c:pt idx="109">
                  <c:v>5709.1643999999997</c:v>
                </c:pt>
                <c:pt idx="110">
                  <c:v>1633.0444</c:v>
                </c:pt>
                <c:pt idx="111">
                  <c:v>11070.535</c:v>
                </c:pt>
                <c:pt idx="112">
                  <c:v>9283.5619999999999</c:v>
                </c:pt>
                <c:pt idx="113">
                  <c:v>3558.6202499999999</c:v>
                </c:pt>
                <c:pt idx="114">
                  <c:v>2207.6974500000001</c:v>
                </c:pt>
                <c:pt idx="115">
                  <c:v>10713.644</c:v>
                </c:pt>
                <c:pt idx="116">
                  <c:v>1977.8150000000001</c:v>
                </c:pt>
                <c:pt idx="117">
                  <c:v>3366.6696999999999</c:v>
                </c:pt>
                <c:pt idx="118">
                  <c:v>14410.9321</c:v>
                </c:pt>
                <c:pt idx="119">
                  <c:v>13143.86485</c:v>
                </c:pt>
                <c:pt idx="120">
                  <c:v>1712.2270000000001</c:v>
                </c:pt>
                <c:pt idx="121">
                  <c:v>12430.95335</c:v>
                </c:pt>
                <c:pt idx="122">
                  <c:v>8280.6226999999999</c:v>
                </c:pt>
                <c:pt idx="123">
                  <c:v>1136.3994</c:v>
                </c:pt>
                <c:pt idx="124">
                  <c:v>3943.5954000000002</c:v>
                </c:pt>
                <c:pt idx="125">
                  <c:v>4399.7309999999998</c:v>
                </c:pt>
                <c:pt idx="126">
                  <c:v>6185.3208000000004</c:v>
                </c:pt>
                <c:pt idx="127">
                  <c:v>5438.7491</c:v>
                </c:pt>
                <c:pt idx="128">
                  <c:v>2104.1134000000002</c:v>
                </c:pt>
                <c:pt idx="129">
                  <c:v>9541.6955500000004</c:v>
                </c:pt>
                <c:pt idx="130">
                  <c:v>5469.0065999999997</c:v>
                </c:pt>
                <c:pt idx="131">
                  <c:v>12146.971</c:v>
                </c:pt>
                <c:pt idx="132">
                  <c:v>9875.6803999999993</c:v>
                </c:pt>
                <c:pt idx="133">
                  <c:v>12979.358</c:v>
                </c:pt>
                <c:pt idx="134">
                  <c:v>1263.249</c:v>
                </c:pt>
                <c:pt idx="135">
                  <c:v>2217.6012000000001</c:v>
                </c:pt>
                <c:pt idx="136">
                  <c:v>3757.8447999999999</c:v>
                </c:pt>
                <c:pt idx="137">
                  <c:v>14319.031000000001</c:v>
                </c:pt>
                <c:pt idx="138">
                  <c:v>12797.20962</c:v>
                </c:pt>
                <c:pt idx="139">
                  <c:v>1146.7965999999999</c:v>
                </c:pt>
                <c:pt idx="140">
                  <c:v>12741.167450000001</c:v>
                </c:pt>
                <c:pt idx="141">
                  <c:v>5662.2250000000004</c:v>
                </c:pt>
                <c:pt idx="142">
                  <c:v>11848.141</c:v>
                </c:pt>
                <c:pt idx="143">
                  <c:v>14313.846299999999</c:v>
                </c:pt>
                <c:pt idx="144">
                  <c:v>1815.8759</c:v>
                </c:pt>
                <c:pt idx="145">
                  <c:v>1877.9294</c:v>
                </c:pt>
                <c:pt idx="146">
                  <c:v>1621.8827000000001</c:v>
                </c:pt>
                <c:pt idx="147">
                  <c:v>13393.755999999999</c:v>
                </c:pt>
                <c:pt idx="148">
                  <c:v>4402.2330000000002</c:v>
                </c:pt>
                <c:pt idx="149">
                  <c:v>1526.3119999999999</c:v>
                </c:pt>
                <c:pt idx="150">
                  <c:v>1875.3440000000001</c:v>
                </c:pt>
                <c:pt idx="151">
                  <c:v>10965.446</c:v>
                </c:pt>
                <c:pt idx="152">
                  <c:v>8782.4689999999991</c:v>
                </c:pt>
                <c:pt idx="153">
                  <c:v>1141.4450999999999</c:v>
                </c:pt>
                <c:pt idx="154">
                  <c:v>8457.8179999999993</c:v>
                </c:pt>
                <c:pt idx="155">
                  <c:v>1682.597</c:v>
                </c:pt>
                <c:pt idx="156">
                  <c:v>13555.0049</c:v>
                </c:pt>
                <c:pt idx="157">
                  <c:v>13063.883</c:v>
                </c:pt>
                <c:pt idx="158">
                  <c:v>1634.5734</c:v>
                </c:pt>
                <c:pt idx="159">
                  <c:v>8125.7844999999998</c:v>
                </c:pt>
                <c:pt idx="160">
                  <c:v>12644.589</c:v>
                </c:pt>
                <c:pt idx="161">
                  <c:v>2473.3341</c:v>
                </c:pt>
                <c:pt idx="162">
                  <c:v>13041.921</c:v>
                </c:pt>
                <c:pt idx="163">
                  <c:v>13451.121999999999</c:v>
                </c:pt>
                <c:pt idx="164">
                  <c:v>13462.52</c:v>
                </c:pt>
                <c:pt idx="165">
                  <c:v>13470.804400000001</c:v>
                </c:pt>
                <c:pt idx="166">
                  <c:v>7348.1419999999998</c:v>
                </c:pt>
                <c:pt idx="167">
                  <c:v>12233.828</c:v>
                </c:pt>
                <c:pt idx="168">
                  <c:v>9487.6442000000006</c:v>
                </c:pt>
                <c:pt idx="169">
                  <c:v>2217.4691499999999</c:v>
                </c:pt>
                <c:pt idx="170">
                  <c:v>12982.8747</c:v>
                </c:pt>
                <c:pt idx="171">
                  <c:v>3353.2840000000001</c:v>
                </c:pt>
                <c:pt idx="172">
                  <c:v>1759.338</c:v>
                </c:pt>
                <c:pt idx="173">
                  <c:v>2322.6217999999999</c:v>
                </c:pt>
                <c:pt idx="174">
                  <c:v>4889.0367999999999</c:v>
                </c:pt>
                <c:pt idx="175">
                  <c:v>4518.8262500000001</c:v>
                </c:pt>
                <c:pt idx="176">
                  <c:v>13887.968500000001</c:v>
                </c:pt>
                <c:pt idx="177">
                  <c:v>1972.95</c:v>
                </c:pt>
                <c:pt idx="178">
                  <c:v>21232.182260000001</c:v>
                </c:pt>
                <c:pt idx="179">
                  <c:v>5383.5360000000001</c:v>
                </c:pt>
                <c:pt idx="180">
                  <c:v>8798.5930000000008</c:v>
                </c:pt>
                <c:pt idx="181">
                  <c:v>2020.1769999999999</c:v>
                </c:pt>
                <c:pt idx="182">
                  <c:v>9850.4320000000007</c:v>
                </c:pt>
                <c:pt idx="183">
                  <c:v>4137.5227000000004</c:v>
                </c:pt>
                <c:pt idx="184">
                  <c:v>2250.8352</c:v>
                </c:pt>
                <c:pt idx="185">
                  <c:v>3161.4540000000002</c:v>
                </c:pt>
                <c:pt idx="186">
                  <c:v>7325.0482000000002</c:v>
                </c:pt>
                <c:pt idx="187">
                  <c:v>14394.5579</c:v>
                </c:pt>
                <c:pt idx="188">
                  <c:v>8277.5229999999992</c:v>
                </c:pt>
                <c:pt idx="189">
                  <c:v>17929.303370000001</c:v>
                </c:pt>
                <c:pt idx="190">
                  <c:v>2480.9791</c:v>
                </c:pt>
                <c:pt idx="191">
                  <c:v>1981.5818999999999</c:v>
                </c:pt>
                <c:pt idx="192">
                  <c:v>5757.41345</c:v>
                </c:pt>
                <c:pt idx="193">
                  <c:v>13974.455550000001</c:v>
                </c:pt>
                <c:pt idx="194">
                  <c:v>2102.2647000000002</c:v>
                </c:pt>
                <c:pt idx="195">
                  <c:v>10796.35025</c:v>
                </c:pt>
                <c:pt idx="196">
                  <c:v>11286.538699999999</c:v>
                </c:pt>
                <c:pt idx="197">
                  <c:v>1674.6323</c:v>
                </c:pt>
                <c:pt idx="198">
                  <c:v>23045.566159999998</c:v>
                </c:pt>
                <c:pt idx="199">
                  <c:v>11363.2832</c:v>
                </c:pt>
                <c:pt idx="200">
                  <c:v>20420.604650000001</c:v>
                </c:pt>
                <c:pt idx="201">
                  <c:v>10338.9316</c:v>
                </c:pt>
                <c:pt idx="202">
                  <c:v>10214.636</c:v>
                </c:pt>
                <c:pt idx="203">
                  <c:v>20709.020339999999</c:v>
                </c:pt>
                <c:pt idx="204">
                  <c:v>5979.7309999999998</c:v>
                </c:pt>
                <c:pt idx="205">
                  <c:v>2203.7359499999998</c:v>
                </c:pt>
                <c:pt idx="206">
                  <c:v>2459.7201</c:v>
                </c:pt>
                <c:pt idx="207">
                  <c:v>3989.8409999999999</c:v>
                </c:pt>
                <c:pt idx="208">
                  <c:v>2200.8308499999998</c:v>
                </c:pt>
                <c:pt idx="209">
                  <c:v>10982.5013</c:v>
                </c:pt>
                <c:pt idx="210">
                  <c:v>11093.6229</c:v>
                </c:pt>
                <c:pt idx="211">
                  <c:v>2154.3609999999999</c:v>
                </c:pt>
                <c:pt idx="212">
                  <c:v>2899.4893499999998</c:v>
                </c:pt>
                <c:pt idx="213">
                  <c:v>2632.9920000000002</c:v>
                </c:pt>
                <c:pt idx="214">
                  <c:v>13126.677449999999</c:v>
                </c:pt>
                <c:pt idx="215">
                  <c:v>5699.8374999999996</c:v>
                </c:pt>
                <c:pt idx="216">
                  <c:v>12890.057650000001</c:v>
                </c:pt>
                <c:pt idx="217">
                  <c:v>5415.6611999999996</c:v>
                </c:pt>
                <c:pt idx="218">
                  <c:v>8442.6669999999995</c:v>
                </c:pt>
                <c:pt idx="219">
                  <c:v>10594.225700000001</c:v>
                </c:pt>
                <c:pt idx="220">
                  <c:v>11938.255950000001</c:v>
                </c:pt>
                <c:pt idx="221">
                  <c:v>3171.6149</c:v>
                </c:pt>
                <c:pt idx="222">
                  <c:v>1135.9407000000001</c:v>
                </c:pt>
                <c:pt idx="223">
                  <c:v>4415.1588000000002</c:v>
                </c:pt>
                <c:pt idx="224">
                  <c:v>1880.4870000000001</c:v>
                </c:pt>
                <c:pt idx="225">
                  <c:v>2741.9479999999999</c:v>
                </c:pt>
                <c:pt idx="226">
                  <c:v>8283.6807000000008</c:v>
                </c:pt>
                <c:pt idx="227">
                  <c:v>11931.125249999999</c:v>
                </c:pt>
                <c:pt idx="228">
                  <c:v>1708.9257500000001</c:v>
                </c:pt>
                <c:pt idx="229">
                  <c:v>2464.6188000000002</c:v>
                </c:pt>
                <c:pt idx="230">
                  <c:v>1163.4627</c:v>
                </c:pt>
                <c:pt idx="231">
                  <c:v>12981.3457</c:v>
                </c:pt>
                <c:pt idx="232">
                  <c:v>10795.937330000001</c:v>
                </c:pt>
                <c:pt idx="233">
                  <c:v>1629.8335</c:v>
                </c:pt>
                <c:pt idx="234">
                  <c:v>3866.8552</c:v>
                </c:pt>
                <c:pt idx="235">
                  <c:v>28923.136920000001</c:v>
                </c:pt>
                <c:pt idx="236">
                  <c:v>13770.097900000001</c:v>
                </c:pt>
                <c:pt idx="237">
                  <c:v>3556.9223000000002</c:v>
                </c:pt>
                <c:pt idx="238">
                  <c:v>11356.660900000001</c:v>
                </c:pt>
                <c:pt idx="239">
                  <c:v>8026.6665999999996</c:v>
                </c:pt>
                <c:pt idx="240">
                  <c:v>11082.5772</c:v>
                </c:pt>
                <c:pt idx="241">
                  <c:v>2257.47525</c:v>
                </c:pt>
                <c:pt idx="242">
                  <c:v>1632.5644500000001</c:v>
                </c:pt>
                <c:pt idx="243">
                  <c:v>2045.68525</c:v>
                </c:pt>
                <c:pt idx="244">
                  <c:v>2855.4375500000001</c:v>
                </c:pt>
                <c:pt idx="245">
                  <c:v>11735.87905</c:v>
                </c:pt>
                <c:pt idx="246">
                  <c:v>7419.4778999999999</c:v>
                </c:pt>
                <c:pt idx="247">
                  <c:v>1639.5631000000001</c:v>
                </c:pt>
                <c:pt idx="248">
                  <c:v>2130.6759000000002</c:v>
                </c:pt>
                <c:pt idx="249">
                  <c:v>24476.478510000001</c:v>
                </c:pt>
                <c:pt idx="250">
                  <c:v>2523.1695</c:v>
                </c:pt>
                <c:pt idx="251">
                  <c:v>14256.192800000001</c:v>
                </c:pt>
                <c:pt idx="252">
                  <c:v>7421.1945500000002</c:v>
                </c:pt>
                <c:pt idx="253">
                  <c:v>13429.035400000001</c:v>
                </c:pt>
                <c:pt idx="254">
                  <c:v>1635.7336499999999</c:v>
                </c:pt>
                <c:pt idx="255">
                  <c:v>2138.0707000000002</c:v>
                </c:pt>
                <c:pt idx="256">
                  <c:v>14692.66935</c:v>
                </c:pt>
                <c:pt idx="257">
                  <c:v>2134.9014999999999</c:v>
                </c:pt>
                <c:pt idx="258">
                  <c:v>11454.021500000001</c:v>
                </c:pt>
                <c:pt idx="259">
                  <c:v>1769.5316499999999</c:v>
                </c:pt>
                <c:pt idx="260">
                  <c:v>1632.0362500000001</c:v>
                </c:pt>
                <c:pt idx="261">
                  <c:v>2534.3937500000002</c:v>
                </c:pt>
                <c:pt idx="262">
                  <c:v>10231.499900000001</c:v>
                </c:pt>
                <c:pt idx="263">
                  <c:v>1646.4296999999999</c:v>
                </c:pt>
                <c:pt idx="264">
                  <c:v>2128.4310500000001</c:v>
                </c:pt>
                <c:pt idx="265">
                  <c:v>1639.5631000000001</c:v>
                </c:pt>
                <c:pt idx="266">
                  <c:v>9174.1356500000002</c:v>
                </c:pt>
                <c:pt idx="267">
                  <c:v>12129.614149999999</c:v>
                </c:pt>
                <c:pt idx="268">
                  <c:v>3736.4647</c:v>
                </c:pt>
                <c:pt idx="269">
                  <c:v>3201.2451500000002</c:v>
                </c:pt>
                <c:pt idx="270">
                  <c:v>3062.5082499999999</c:v>
                </c:pt>
                <c:pt idx="271">
                  <c:v>1906.35825</c:v>
                </c:pt>
                <c:pt idx="272">
                  <c:v>14210.53595</c:v>
                </c:pt>
                <c:pt idx="273">
                  <c:v>9869.8101999999999</c:v>
                </c:pt>
                <c:pt idx="274">
                  <c:v>1917.3184000000001</c:v>
                </c:pt>
                <c:pt idx="275">
                  <c:v>7731.8578500000003</c:v>
                </c:pt>
                <c:pt idx="276">
                  <c:v>5266.3656000000001</c:v>
                </c:pt>
                <c:pt idx="277">
                  <c:v>11743.9341</c:v>
                </c:pt>
                <c:pt idx="278">
                  <c:v>12622.1795</c:v>
                </c:pt>
                <c:pt idx="279">
                  <c:v>10601.632250000001</c:v>
                </c:pt>
                <c:pt idx="280">
                  <c:v>2690.1138000000001</c:v>
                </c:pt>
                <c:pt idx="281">
                  <c:v>5272.1758</c:v>
                </c:pt>
                <c:pt idx="282">
                  <c:v>4320.4108500000002</c:v>
                </c:pt>
                <c:pt idx="283">
                  <c:v>6358.7764500000003</c:v>
                </c:pt>
                <c:pt idx="284">
                  <c:v>5267.8181500000001</c:v>
                </c:pt>
                <c:pt idx="285">
                  <c:v>12124.992399999999</c:v>
                </c:pt>
                <c:pt idx="286">
                  <c:v>12950.0712</c:v>
                </c:pt>
                <c:pt idx="287">
                  <c:v>10594.501550000001</c:v>
                </c:pt>
                <c:pt idx="288">
                  <c:v>1909.52745</c:v>
                </c:pt>
                <c:pt idx="289">
                  <c:v>11353.2276</c:v>
                </c:pt>
                <c:pt idx="290">
                  <c:v>8988.1587500000005</c:v>
                </c:pt>
                <c:pt idx="291">
                  <c:v>14254.608200000001</c:v>
                </c:pt>
                <c:pt idx="292">
                  <c:v>19673.335729999999</c:v>
                </c:pt>
                <c:pt idx="293">
                  <c:v>2261.5688</c:v>
                </c:pt>
                <c:pt idx="294">
                  <c:v>12235.8392</c:v>
                </c:pt>
                <c:pt idx="295">
                  <c:v>2850.6837500000001</c:v>
                </c:pt>
                <c:pt idx="296">
                  <c:v>8671.1912499999999</c:v>
                </c:pt>
                <c:pt idx="297">
                  <c:v>2055.3249000000001</c:v>
                </c:pt>
                <c:pt idx="298">
                  <c:v>2699.56835</c:v>
                </c:pt>
                <c:pt idx="299">
                  <c:v>12224.350850000001</c:v>
                </c:pt>
                <c:pt idx="300">
                  <c:v>3021.80915</c:v>
                </c:pt>
                <c:pt idx="301">
                  <c:v>4357.0436499999996</c:v>
                </c:pt>
                <c:pt idx="302">
                  <c:v>21348.705999999998</c:v>
                </c:pt>
                <c:pt idx="303">
                  <c:v>43921.183700000001</c:v>
                </c:pt>
                <c:pt idx="304">
                  <c:v>18033.9679</c:v>
                </c:pt>
                <c:pt idx="305">
                  <c:v>17468.983899999999</c:v>
                </c:pt>
                <c:pt idx="306">
                  <c:v>42983.458500000001</c:v>
                </c:pt>
                <c:pt idx="307">
                  <c:v>17748.5062</c:v>
                </c:pt>
                <c:pt idx="308">
                  <c:v>18310.741999999998</c:v>
                </c:pt>
                <c:pt idx="309">
                  <c:v>29330.98315</c:v>
                </c:pt>
                <c:pt idx="310">
                  <c:v>21774.32215</c:v>
                </c:pt>
                <c:pt idx="311">
                  <c:v>36898.733079999998</c:v>
                </c:pt>
                <c:pt idx="312">
                  <c:v>33307.550799999997</c:v>
                </c:pt>
                <c:pt idx="313">
                  <c:v>16884.923999999999</c:v>
                </c:pt>
                <c:pt idx="314">
                  <c:v>36837.466999999997</c:v>
                </c:pt>
                <c:pt idx="315">
                  <c:v>35585.576000000001</c:v>
                </c:pt>
                <c:pt idx="316">
                  <c:v>48173.360999999997</c:v>
                </c:pt>
                <c:pt idx="317">
                  <c:v>37742.575700000001</c:v>
                </c:pt>
                <c:pt idx="318">
                  <c:v>47055.532099999997</c:v>
                </c:pt>
                <c:pt idx="319">
                  <c:v>17081.080000000002</c:v>
                </c:pt>
                <c:pt idx="320">
                  <c:v>15518.180249999999</c:v>
                </c:pt>
                <c:pt idx="321">
                  <c:v>36950.256699999998</c:v>
                </c:pt>
                <c:pt idx="322">
                  <c:v>36149.483500000002</c:v>
                </c:pt>
                <c:pt idx="323">
                  <c:v>48824.45</c:v>
                </c:pt>
                <c:pt idx="324">
                  <c:v>37133.898200000003</c:v>
                </c:pt>
                <c:pt idx="325">
                  <c:v>34779.614999999998</c:v>
                </c:pt>
                <c:pt idx="326">
                  <c:v>29523.1656</c:v>
                </c:pt>
                <c:pt idx="327">
                  <c:v>41097.161749999999</c:v>
                </c:pt>
                <c:pt idx="328">
                  <c:v>16297.846</c:v>
                </c:pt>
                <c:pt idx="329">
                  <c:v>34838.873</c:v>
                </c:pt>
                <c:pt idx="330">
                  <c:v>35491.64</c:v>
                </c:pt>
                <c:pt idx="331">
                  <c:v>38126.246500000001</c:v>
                </c:pt>
                <c:pt idx="332">
                  <c:v>42303.692150000003</c:v>
                </c:pt>
                <c:pt idx="333">
                  <c:v>46889.261200000001</c:v>
                </c:pt>
                <c:pt idx="334">
                  <c:v>46599.108399999997</c:v>
                </c:pt>
                <c:pt idx="335">
                  <c:v>37079.372000000003</c:v>
                </c:pt>
                <c:pt idx="336">
                  <c:v>22144.031999999999</c:v>
                </c:pt>
                <c:pt idx="337">
                  <c:v>35147.528480000001</c:v>
                </c:pt>
                <c:pt idx="338">
                  <c:v>48885.135609999998</c:v>
                </c:pt>
                <c:pt idx="339">
                  <c:v>36197.699000000001</c:v>
                </c:pt>
                <c:pt idx="340">
                  <c:v>32548.340499999998</c:v>
                </c:pt>
                <c:pt idx="341">
                  <c:v>63770.428010000003</c:v>
                </c:pt>
                <c:pt idx="342">
                  <c:v>45863.205000000002</c:v>
                </c:pt>
                <c:pt idx="343">
                  <c:v>34439.855900000002</c:v>
                </c:pt>
                <c:pt idx="344">
                  <c:v>34617.840649999998</c:v>
                </c:pt>
                <c:pt idx="345">
                  <c:v>20149.322899999999</c:v>
                </c:pt>
                <c:pt idx="346">
                  <c:v>44400.4064</c:v>
                </c:pt>
                <c:pt idx="347">
                  <c:v>40419.019099999998</c:v>
                </c:pt>
                <c:pt idx="348">
                  <c:v>18246.495500000001</c:v>
                </c:pt>
                <c:pt idx="349">
                  <c:v>23065.420699999999</c:v>
                </c:pt>
                <c:pt idx="350">
                  <c:v>36307.798300000002</c:v>
                </c:pt>
                <c:pt idx="351">
                  <c:v>27533.912899999999</c:v>
                </c:pt>
                <c:pt idx="352">
                  <c:v>40974.164900000003</c:v>
                </c:pt>
                <c:pt idx="353">
                  <c:v>27218.437249999999</c:v>
                </c:pt>
                <c:pt idx="354">
                  <c:v>48673.558799999999</c:v>
                </c:pt>
                <c:pt idx="355">
                  <c:v>33732.686699999998</c:v>
                </c:pt>
                <c:pt idx="356">
                  <c:v>44423.803</c:v>
                </c:pt>
                <c:pt idx="357">
                  <c:v>33475.817150000003</c:v>
                </c:pt>
                <c:pt idx="358">
                  <c:v>39727.614000000001</c:v>
                </c:pt>
                <c:pt idx="359">
                  <c:v>41676.081100000003</c:v>
                </c:pt>
                <c:pt idx="360">
                  <c:v>34166.273000000001</c:v>
                </c:pt>
                <c:pt idx="361">
                  <c:v>52590.829389999999</c:v>
                </c:pt>
                <c:pt idx="362">
                  <c:v>39722.746200000001</c:v>
                </c:pt>
                <c:pt idx="363">
                  <c:v>19350.368900000001</c:v>
                </c:pt>
                <c:pt idx="364">
                  <c:v>16232.847</c:v>
                </c:pt>
                <c:pt idx="365">
                  <c:v>34254.053350000002</c:v>
                </c:pt>
                <c:pt idx="366">
                  <c:v>34828.654000000002</c:v>
                </c:pt>
                <c:pt idx="367">
                  <c:v>37829.724199999997</c:v>
                </c:pt>
                <c:pt idx="368">
                  <c:v>33900.652999999998</c:v>
                </c:pt>
                <c:pt idx="369">
                  <c:v>28101.333050000001</c:v>
                </c:pt>
                <c:pt idx="370">
                  <c:v>37701.876799999998</c:v>
                </c:pt>
                <c:pt idx="371">
                  <c:v>37165.163800000002</c:v>
                </c:pt>
                <c:pt idx="372">
                  <c:v>17560.37975</c:v>
                </c:pt>
                <c:pt idx="373">
                  <c:v>19107.779600000002</c:v>
                </c:pt>
                <c:pt idx="374">
                  <c:v>39556.494500000001</c:v>
                </c:pt>
                <c:pt idx="375">
                  <c:v>17085.267599999999</c:v>
                </c:pt>
                <c:pt idx="376">
                  <c:v>22331.566800000001</c:v>
                </c:pt>
                <c:pt idx="377">
                  <c:v>47896.79135</c:v>
                </c:pt>
                <c:pt idx="378">
                  <c:v>47928.03</c:v>
                </c:pt>
                <c:pt idx="379">
                  <c:v>48517.563150000002</c:v>
                </c:pt>
                <c:pt idx="380">
                  <c:v>39125.332249999999</c:v>
                </c:pt>
                <c:pt idx="381">
                  <c:v>26109.32905</c:v>
                </c:pt>
                <c:pt idx="382">
                  <c:v>19521.968199999999</c:v>
                </c:pt>
                <c:pt idx="383">
                  <c:v>28868.6639</c:v>
                </c:pt>
                <c:pt idx="384">
                  <c:v>21082.16</c:v>
                </c:pt>
                <c:pt idx="385">
                  <c:v>38245.593269999998</c:v>
                </c:pt>
                <c:pt idx="386">
                  <c:v>48675.517699999997</c:v>
                </c:pt>
                <c:pt idx="387">
                  <c:v>43943.876100000001</c:v>
                </c:pt>
                <c:pt idx="388">
                  <c:v>42969.852700000003</c:v>
                </c:pt>
                <c:pt idx="389">
                  <c:v>34806.467700000001</c:v>
                </c:pt>
                <c:pt idx="390">
                  <c:v>40273.645499999999</c:v>
                </c:pt>
                <c:pt idx="391">
                  <c:v>24520.263999999999</c:v>
                </c:pt>
                <c:pt idx="392">
                  <c:v>23401.30575</c:v>
                </c:pt>
                <c:pt idx="393">
                  <c:v>20773.62775</c:v>
                </c:pt>
                <c:pt idx="394">
                  <c:v>19719.6947</c:v>
                </c:pt>
                <c:pt idx="395">
                  <c:v>39047.285000000003</c:v>
                </c:pt>
                <c:pt idx="396">
                  <c:v>20009.63365</c:v>
                </c:pt>
                <c:pt idx="397">
                  <c:v>41999.519999999997</c:v>
                </c:pt>
                <c:pt idx="398">
                  <c:v>42211.138200000001</c:v>
                </c:pt>
                <c:pt idx="399">
                  <c:v>16450.894700000001</c:v>
                </c:pt>
                <c:pt idx="400">
                  <c:v>39725.518049999999</c:v>
                </c:pt>
                <c:pt idx="401">
                  <c:v>48970.247600000002</c:v>
                </c:pt>
                <c:pt idx="402">
                  <c:v>39871.704299999998</c:v>
                </c:pt>
                <c:pt idx="403">
                  <c:v>38282.749499999998</c:v>
                </c:pt>
                <c:pt idx="404">
                  <c:v>40904.199500000002</c:v>
                </c:pt>
                <c:pt idx="405">
                  <c:v>17178.682400000002</c:v>
                </c:pt>
                <c:pt idx="406">
                  <c:v>18328.238099999999</c:v>
                </c:pt>
                <c:pt idx="407">
                  <c:v>20296.863450000001</c:v>
                </c:pt>
                <c:pt idx="408">
                  <c:v>41661.601999999999</c:v>
                </c:pt>
                <c:pt idx="409">
                  <c:v>37607.527699999999</c:v>
                </c:pt>
                <c:pt idx="410">
                  <c:v>22462.043750000001</c:v>
                </c:pt>
                <c:pt idx="411">
                  <c:v>47403.88</c:v>
                </c:pt>
                <c:pt idx="412">
                  <c:v>10825.253699999999</c:v>
                </c:pt>
                <c:pt idx="413">
                  <c:v>10959.6947</c:v>
                </c:pt>
                <c:pt idx="414">
                  <c:v>12044.342000000001</c:v>
                </c:pt>
                <c:pt idx="415">
                  <c:v>7443.6430499999997</c:v>
                </c:pt>
                <c:pt idx="416">
                  <c:v>9249.4951999999994</c:v>
                </c:pt>
                <c:pt idx="417">
                  <c:v>4894.7533000000003</c:v>
                </c:pt>
                <c:pt idx="418">
                  <c:v>13937.666499999999</c:v>
                </c:pt>
                <c:pt idx="419">
                  <c:v>4243.5900499999998</c:v>
                </c:pt>
                <c:pt idx="420">
                  <c:v>4738.2682000000004</c:v>
                </c:pt>
                <c:pt idx="421">
                  <c:v>10461.9794</c:v>
                </c:pt>
                <c:pt idx="422">
                  <c:v>2643.2685000000001</c:v>
                </c:pt>
                <c:pt idx="423">
                  <c:v>6373.55735</c:v>
                </c:pt>
                <c:pt idx="424">
                  <c:v>6123.5688</c:v>
                </c:pt>
                <c:pt idx="425">
                  <c:v>2362.2290499999999</c:v>
                </c:pt>
                <c:pt idx="426">
                  <c:v>5385.3379000000004</c:v>
                </c:pt>
                <c:pt idx="427">
                  <c:v>8930.9345499999999</c:v>
                </c:pt>
                <c:pt idx="428">
                  <c:v>6664.68595</c:v>
                </c:pt>
                <c:pt idx="429">
                  <c:v>9583.8932999999997</c:v>
                </c:pt>
                <c:pt idx="430">
                  <c:v>9910.3598500000007</c:v>
                </c:pt>
                <c:pt idx="431">
                  <c:v>5377.4578000000001</c:v>
                </c:pt>
                <c:pt idx="432">
                  <c:v>11945.1327</c:v>
                </c:pt>
                <c:pt idx="433">
                  <c:v>2221.5644499999999</c:v>
                </c:pt>
                <c:pt idx="434">
                  <c:v>2639.0428999999999</c:v>
                </c:pt>
                <c:pt idx="435">
                  <c:v>4527.1829500000003</c:v>
                </c:pt>
                <c:pt idx="436">
                  <c:v>12609.88702</c:v>
                </c:pt>
                <c:pt idx="437">
                  <c:v>28468.919010000001</c:v>
                </c:pt>
                <c:pt idx="438">
                  <c:v>2730.1078499999999</c:v>
                </c:pt>
                <c:pt idx="439">
                  <c:v>7518.0253499999999</c:v>
                </c:pt>
                <c:pt idx="440">
                  <c:v>28340.188849999999</c:v>
                </c:pt>
                <c:pt idx="441">
                  <c:v>8023.1354499999998</c:v>
                </c:pt>
                <c:pt idx="442">
                  <c:v>4454.40265</c:v>
                </c:pt>
                <c:pt idx="443">
                  <c:v>5630.4578499999998</c:v>
                </c:pt>
                <c:pt idx="444">
                  <c:v>7727.2532000000001</c:v>
                </c:pt>
                <c:pt idx="445">
                  <c:v>7153.5538999999999</c:v>
                </c:pt>
                <c:pt idx="446">
                  <c:v>6112.3529500000004</c:v>
                </c:pt>
                <c:pt idx="447">
                  <c:v>6393.6034499999996</c:v>
                </c:pt>
                <c:pt idx="448">
                  <c:v>5373.3642499999996</c:v>
                </c:pt>
                <c:pt idx="449">
                  <c:v>3956.0714499999999</c:v>
                </c:pt>
                <c:pt idx="450">
                  <c:v>11305.93455</c:v>
                </c:pt>
                <c:pt idx="451">
                  <c:v>3292.5298499999999</c:v>
                </c:pt>
                <c:pt idx="452">
                  <c:v>2710.8285500000002</c:v>
                </c:pt>
                <c:pt idx="453">
                  <c:v>6940.90985</c:v>
                </c:pt>
                <c:pt idx="454">
                  <c:v>4239.8926499999998</c:v>
                </c:pt>
                <c:pt idx="455">
                  <c:v>10797.3362</c:v>
                </c:pt>
                <c:pt idx="456">
                  <c:v>4149.7359999999999</c:v>
                </c:pt>
                <c:pt idx="457">
                  <c:v>6079.6715000000004</c:v>
                </c:pt>
                <c:pt idx="458">
                  <c:v>4441.2131499999996</c:v>
                </c:pt>
                <c:pt idx="459">
                  <c:v>5003.8530000000001</c:v>
                </c:pt>
                <c:pt idx="460">
                  <c:v>2331.5189999999998</c:v>
                </c:pt>
                <c:pt idx="461">
                  <c:v>7077.1894000000002</c:v>
                </c:pt>
                <c:pt idx="462">
                  <c:v>10450.552</c:v>
                </c:pt>
                <c:pt idx="463">
                  <c:v>5246.0469999999996</c:v>
                </c:pt>
                <c:pt idx="464">
                  <c:v>10436.096</c:v>
                </c:pt>
                <c:pt idx="465">
                  <c:v>6775.9610000000002</c:v>
                </c:pt>
                <c:pt idx="466">
                  <c:v>4337.7352000000001</c:v>
                </c:pt>
                <c:pt idx="467">
                  <c:v>6610.1097</c:v>
                </c:pt>
                <c:pt idx="468">
                  <c:v>5012.4709999999995</c:v>
                </c:pt>
                <c:pt idx="469">
                  <c:v>12333.828</c:v>
                </c:pt>
                <c:pt idx="470">
                  <c:v>35160.134570000002</c:v>
                </c:pt>
                <c:pt idx="471">
                  <c:v>7441.0529999999999</c:v>
                </c:pt>
                <c:pt idx="472">
                  <c:v>9282.4806000000008</c:v>
                </c:pt>
                <c:pt idx="473">
                  <c:v>9617.6624499999998</c:v>
                </c:pt>
                <c:pt idx="474">
                  <c:v>4237.12655</c:v>
                </c:pt>
                <c:pt idx="475">
                  <c:v>11879.10405</c:v>
                </c:pt>
                <c:pt idx="476">
                  <c:v>20277.807509999999</c:v>
                </c:pt>
                <c:pt idx="477">
                  <c:v>4667.6076499999999</c:v>
                </c:pt>
                <c:pt idx="478">
                  <c:v>6600.2059499999996</c:v>
                </c:pt>
                <c:pt idx="479">
                  <c:v>8334.4575499999992</c:v>
                </c:pt>
                <c:pt idx="480">
                  <c:v>4751.07</c:v>
                </c:pt>
                <c:pt idx="481">
                  <c:v>2597.779</c:v>
                </c:pt>
                <c:pt idx="482">
                  <c:v>7639.4174499999999</c:v>
                </c:pt>
                <c:pt idx="483">
                  <c:v>6555.07035</c:v>
                </c:pt>
                <c:pt idx="484">
                  <c:v>13224.692999999999</c:v>
                </c:pt>
                <c:pt idx="485">
                  <c:v>11763.000899999999</c:v>
                </c:pt>
                <c:pt idx="486">
                  <c:v>9861.0249999999996</c:v>
                </c:pt>
                <c:pt idx="487">
                  <c:v>6067.1267500000004</c:v>
                </c:pt>
                <c:pt idx="488">
                  <c:v>31620.001059999999</c:v>
                </c:pt>
                <c:pt idx="489">
                  <c:v>9724.5300000000007</c:v>
                </c:pt>
                <c:pt idx="490">
                  <c:v>12913.992399999999</c:v>
                </c:pt>
                <c:pt idx="491">
                  <c:v>5594.8455000000004</c:v>
                </c:pt>
                <c:pt idx="492">
                  <c:v>3659.346</c:v>
                </c:pt>
                <c:pt idx="493">
                  <c:v>9391.3459999999995</c:v>
                </c:pt>
                <c:pt idx="494">
                  <c:v>8703.4560000000001</c:v>
                </c:pt>
                <c:pt idx="495">
                  <c:v>3577.9989999999998</c:v>
                </c:pt>
                <c:pt idx="496">
                  <c:v>9447.2503500000003</c:v>
                </c:pt>
                <c:pt idx="497">
                  <c:v>8556.9069999999992</c:v>
                </c:pt>
                <c:pt idx="498">
                  <c:v>8062.7640000000001</c:v>
                </c:pt>
                <c:pt idx="499">
                  <c:v>7050.6419999999998</c:v>
                </c:pt>
                <c:pt idx="500">
                  <c:v>3309.7926000000002</c:v>
                </c:pt>
                <c:pt idx="501">
                  <c:v>7445.9179999999997</c:v>
                </c:pt>
                <c:pt idx="502">
                  <c:v>9872.7009999999991</c:v>
                </c:pt>
                <c:pt idx="503">
                  <c:v>11576.13</c:v>
                </c:pt>
                <c:pt idx="504">
                  <c:v>6849.0259999999998</c:v>
                </c:pt>
                <c:pt idx="505">
                  <c:v>26140.3603</c:v>
                </c:pt>
                <c:pt idx="506">
                  <c:v>7626.9930000000004</c:v>
                </c:pt>
                <c:pt idx="507">
                  <c:v>5488.2619999999997</c:v>
                </c:pt>
                <c:pt idx="508">
                  <c:v>11674.13</c:v>
                </c:pt>
                <c:pt idx="509">
                  <c:v>4746.3440000000001</c:v>
                </c:pt>
                <c:pt idx="510">
                  <c:v>25517.11363</c:v>
                </c:pt>
                <c:pt idx="511">
                  <c:v>16796.411940000002</c:v>
                </c:pt>
                <c:pt idx="512">
                  <c:v>7624.63</c:v>
                </c:pt>
                <c:pt idx="513">
                  <c:v>9957.7216000000008</c:v>
                </c:pt>
                <c:pt idx="514">
                  <c:v>11394.065549999999</c:v>
                </c:pt>
                <c:pt idx="515">
                  <c:v>9288.0267000000003</c:v>
                </c:pt>
                <c:pt idx="516">
                  <c:v>7045.4989999999998</c:v>
                </c:pt>
                <c:pt idx="517">
                  <c:v>4076.4969999999998</c:v>
                </c:pt>
                <c:pt idx="518">
                  <c:v>2904.0880000000002</c:v>
                </c:pt>
                <c:pt idx="519">
                  <c:v>18903.491409999999</c:v>
                </c:pt>
                <c:pt idx="520">
                  <c:v>14358.364369999999</c:v>
                </c:pt>
                <c:pt idx="521">
                  <c:v>7650.7737500000003</c:v>
                </c:pt>
                <c:pt idx="522">
                  <c:v>9447.3824000000004</c:v>
                </c:pt>
                <c:pt idx="523">
                  <c:v>13019.161050000001</c:v>
                </c:pt>
                <c:pt idx="524">
                  <c:v>9964.06</c:v>
                </c:pt>
                <c:pt idx="525">
                  <c:v>12347.172</c:v>
                </c:pt>
                <c:pt idx="526">
                  <c:v>3277.1610000000001</c:v>
                </c:pt>
                <c:pt idx="527">
                  <c:v>7337.7479999999996</c:v>
                </c:pt>
                <c:pt idx="528">
                  <c:v>5472.4489999999996</c:v>
                </c:pt>
                <c:pt idx="529">
                  <c:v>4536.259</c:v>
                </c:pt>
                <c:pt idx="530">
                  <c:v>1725.5523000000001</c:v>
                </c:pt>
                <c:pt idx="531">
                  <c:v>8240.5895999999993</c:v>
                </c:pt>
                <c:pt idx="532">
                  <c:v>11946.625899999999</c:v>
                </c:pt>
                <c:pt idx="533">
                  <c:v>3947.4131000000002</c:v>
                </c:pt>
                <c:pt idx="534">
                  <c:v>3766.8838000000001</c:v>
                </c:pt>
                <c:pt idx="535">
                  <c:v>9877.6077000000005</c:v>
                </c:pt>
                <c:pt idx="536">
                  <c:v>8871.1517000000003</c:v>
                </c:pt>
                <c:pt idx="537">
                  <c:v>5002.7826999999997</c:v>
                </c:pt>
                <c:pt idx="538">
                  <c:v>3392.9767999999999</c:v>
                </c:pt>
                <c:pt idx="539">
                  <c:v>7152.6714000000002</c:v>
                </c:pt>
                <c:pt idx="540">
                  <c:v>1719.4363000000001</c:v>
                </c:pt>
                <c:pt idx="541">
                  <c:v>8232.6388000000006</c:v>
                </c:pt>
                <c:pt idx="542">
                  <c:v>5478.0367999999999</c:v>
                </c:pt>
                <c:pt idx="543">
                  <c:v>27000.98473</c:v>
                </c:pt>
                <c:pt idx="544">
                  <c:v>8083.9197999999997</c:v>
                </c:pt>
                <c:pt idx="545">
                  <c:v>4074.4537</c:v>
                </c:pt>
                <c:pt idx="546">
                  <c:v>7345.7266</c:v>
                </c:pt>
                <c:pt idx="547">
                  <c:v>14418.2804</c:v>
                </c:pt>
                <c:pt idx="548">
                  <c:v>27724.28875</c:v>
                </c:pt>
                <c:pt idx="549">
                  <c:v>8233.0974999999999</c:v>
                </c:pt>
                <c:pt idx="550">
                  <c:v>9058.7302999999993</c:v>
                </c:pt>
                <c:pt idx="551">
                  <c:v>4779.6022999999996</c:v>
                </c:pt>
                <c:pt idx="552">
                  <c:v>5976.8311000000003</c:v>
                </c:pt>
                <c:pt idx="553">
                  <c:v>10579.710999999999</c:v>
                </c:pt>
                <c:pt idx="554">
                  <c:v>6500.2358999999997</c:v>
                </c:pt>
                <c:pt idx="555">
                  <c:v>1727.54</c:v>
                </c:pt>
                <c:pt idx="556">
                  <c:v>9386.1612999999998</c:v>
                </c:pt>
                <c:pt idx="557">
                  <c:v>4350.5144</c:v>
                </c:pt>
                <c:pt idx="558">
                  <c:v>7046.7222000000002</c:v>
                </c:pt>
                <c:pt idx="559">
                  <c:v>2438.0551999999998</c:v>
                </c:pt>
                <c:pt idx="560">
                  <c:v>18218.161390000001</c:v>
                </c:pt>
                <c:pt idx="561">
                  <c:v>3392.3652000000002</c:v>
                </c:pt>
                <c:pt idx="562">
                  <c:v>7633.7205999999996</c:v>
                </c:pt>
                <c:pt idx="563">
                  <c:v>6289.7548999999999</c:v>
                </c:pt>
                <c:pt idx="564">
                  <c:v>2927.0646999999999</c:v>
                </c:pt>
                <c:pt idx="565">
                  <c:v>9549.5650999999998</c:v>
                </c:pt>
                <c:pt idx="566">
                  <c:v>3875.7341000000001</c:v>
                </c:pt>
                <c:pt idx="567">
                  <c:v>14474.674999999999</c:v>
                </c:pt>
                <c:pt idx="568">
                  <c:v>2902.9065000000001</c:v>
                </c:pt>
                <c:pt idx="569">
                  <c:v>5484.4673000000003</c:v>
                </c:pt>
                <c:pt idx="570">
                  <c:v>8569.8618000000006</c:v>
                </c:pt>
                <c:pt idx="571">
                  <c:v>11554.223599999999</c:v>
                </c:pt>
                <c:pt idx="572">
                  <c:v>10928.849</c:v>
                </c:pt>
                <c:pt idx="573">
                  <c:v>4562.8420999999998</c:v>
                </c:pt>
                <c:pt idx="574">
                  <c:v>9048.0272999999997</c:v>
                </c:pt>
                <c:pt idx="575">
                  <c:v>18963.171920000001</c:v>
                </c:pt>
                <c:pt idx="576">
                  <c:v>6770.1925000000001</c:v>
                </c:pt>
                <c:pt idx="577">
                  <c:v>4747.0528999999997</c:v>
                </c:pt>
                <c:pt idx="578">
                  <c:v>7147.4727999999996</c:v>
                </c:pt>
                <c:pt idx="579">
                  <c:v>9377.9046999999991</c:v>
                </c:pt>
                <c:pt idx="580">
                  <c:v>14235.072</c:v>
                </c:pt>
                <c:pt idx="581">
                  <c:v>11881.358</c:v>
                </c:pt>
                <c:pt idx="582">
                  <c:v>7740.3370000000004</c:v>
                </c:pt>
                <c:pt idx="583">
                  <c:v>6082.4049999999997</c:v>
                </c:pt>
                <c:pt idx="584">
                  <c:v>11163.567999999999</c:v>
                </c:pt>
                <c:pt idx="585">
                  <c:v>5152.134</c:v>
                </c:pt>
                <c:pt idx="586">
                  <c:v>8823.2790000000005</c:v>
                </c:pt>
                <c:pt idx="587">
                  <c:v>8520.0259999999998</c:v>
                </c:pt>
                <c:pt idx="588">
                  <c:v>7371.7719999999999</c:v>
                </c:pt>
                <c:pt idx="589">
                  <c:v>20177.671129999999</c:v>
                </c:pt>
                <c:pt idx="590">
                  <c:v>14988.432000000001</c:v>
                </c:pt>
                <c:pt idx="591">
                  <c:v>8968.33</c:v>
                </c:pt>
                <c:pt idx="592">
                  <c:v>8027.9679999999998</c:v>
                </c:pt>
                <c:pt idx="593">
                  <c:v>8825.0859999999993</c:v>
                </c:pt>
                <c:pt idx="594">
                  <c:v>11538.421</c:v>
                </c:pt>
                <c:pt idx="595">
                  <c:v>7441.5010000000002</c:v>
                </c:pt>
                <c:pt idx="596">
                  <c:v>6571.5439999999999</c:v>
                </c:pt>
                <c:pt idx="597">
                  <c:v>5375.0379999999996</c:v>
                </c:pt>
                <c:pt idx="598">
                  <c:v>11737.848840000001</c:v>
                </c:pt>
                <c:pt idx="599">
                  <c:v>11150.78</c:v>
                </c:pt>
                <c:pt idx="600">
                  <c:v>6311.9520000000002</c:v>
                </c:pt>
                <c:pt idx="601">
                  <c:v>7160.0940000000001</c:v>
                </c:pt>
                <c:pt idx="602">
                  <c:v>10118.424000000001</c:v>
                </c:pt>
                <c:pt idx="603">
                  <c:v>3987.9259999999999</c:v>
                </c:pt>
                <c:pt idx="604">
                  <c:v>3693.4279999999999</c:v>
                </c:pt>
                <c:pt idx="605">
                  <c:v>9630.3970000000008</c:v>
                </c:pt>
                <c:pt idx="606">
                  <c:v>4670.6400000000003</c:v>
                </c:pt>
                <c:pt idx="607">
                  <c:v>4934.7049999999999</c:v>
                </c:pt>
                <c:pt idx="608">
                  <c:v>36910.608030000003</c:v>
                </c:pt>
                <c:pt idx="609">
                  <c:v>10806.839</c:v>
                </c:pt>
                <c:pt idx="610">
                  <c:v>6406.4107000000004</c:v>
                </c:pt>
                <c:pt idx="611">
                  <c:v>12268.632250000001</c:v>
                </c:pt>
                <c:pt idx="612">
                  <c:v>4949.7587000000003</c:v>
                </c:pt>
                <c:pt idx="613">
                  <c:v>6313.759</c:v>
                </c:pt>
                <c:pt idx="614">
                  <c:v>3393.35635</c:v>
                </c:pt>
                <c:pt idx="615">
                  <c:v>3579.8287</c:v>
                </c:pt>
                <c:pt idx="616">
                  <c:v>13607.36875</c:v>
                </c:pt>
                <c:pt idx="617">
                  <c:v>5989.5236500000001</c:v>
                </c:pt>
                <c:pt idx="618">
                  <c:v>5729.0052999999998</c:v>
                </c:pt>
                <c:pt idx="619">
                  <c:v>3877.3042500000001</c:v>
                </c:pt>
                <c:pt idx="620">
                  <c:v>18157.876</c:v>
                </c:pt>
                <c:pt idx="621">
                  <c:v>6455.86265</c:v>
                </c:pt>
                <c:pt idx="622">
                  <c:v>4922.9159</c:v>
                </c:pt>
                <c:pt idx="623">
                  <c:v>8516.8289999999997</c:v>
                </c:pt>
                <c:pt idx="624">
                  <c:v>3537.703</c:v>
                </c:pt>
                <c:pt idx="625">
                  <c:v>9225.2564000000002</c:v>
                </c:pt>
                <c:pt idx="626">
                  <c:v>4463.2051000000001</c:v>
                </c:pt>
                <c:pt idx="627">
                  <c:v>7265.7025000000003</c:v>
                </c:pt>
                <c:pt idx="628">
                  <c:v>9715.8410000000003</c:v>
                </c:pt>
                <c:pt idx="629">
                  <c:v>12928.7911</c:v>
                </c:pt>
                <c:pt idx="630">
                  <c:v>9432.9253000000008</c:v>
                </c:pt>
                <c:pt idx="631">
                  <c:v>12265.5069</c:v>
                </c:pt>
                <c:pt idx="632">
                  <c:v>4349.4620000000004</c:v>
                </c:pt>
                <c:pt idx="633">
                  <c:v>19442.353500000001</c:v>
                </c:pt>
                <c:pt idx="634">
                  <c:v>7749.1563999999998</c:v>
                </c:pt>
                <c:pt idx="635">
                  <c:v>19144.576519999999</c:v>
                </c:pt>
                <c:pt idx="636">
                  <c:v>4889.9994999999999</c:v>
                </c:pt>
                <c:pt idx="637">
                  <c:v>10043.249</c:v>
                </c:pt>
                <c:pt idx="638">
                  <c:v>8116.2688500000004</c:v>
                </c:pt>
                <c:pt idx="639">
                  <c:v>5846.9175999999998</c:v>
                </c:pt>
                <c:pt idx="640">
                  <c:v>30284.642940000002</c:v>
                </c:pt>
                <c:pt idx="641">
                  <c:v>11396.9002</c:v>
                </c:pt>
                <c:pt idx="642">
                  <c:v>4686.3887000000004</c:v>
                </c:pt>
                <c:pt idx="643">
                  <c:v>11881.9696</c:v>
                </c:pt>
                <c:pt idx="644">
                  <c:v>15230.324049999999</c:v>
                </c:pt>
                <c:pt idx="645">
                  <c:v>12643.3778</c:v>
                </c:pt>
                <c:pt idx="646">
                  <c:v>8413.4630500000003</c:v>
                </c:pt>
                <c:pt idx="647">
                  <c:v>24059.680189999999</c:v>
                </c:pt>
                <c:pt idx="648">
                  <c:v>12925.886</c:v>
                </c:pt>
                <c:pt idx="649">
                  <c:v>3056.3881000000001</c:v>
                </c:pt>
                <c:pt idx="650">
                  <c:v>11187.6567</c:v>
                </c:pt>
                <c:pt idx="651">
                  <c:v>2801.2588000000001</c:v>
                </c:pt>
                <c:pt idx="652">
                  <c:v>7256.7231000000002</c:v>
                </c:pt>
                <c:pt idx="653">
                  <c:v>13224.057049999999</c:v>
                </c:pt>
                <c:pt idx="654">
                  <c:v>6356.2707</c:v>
                </c:pt>
                <c:pt idx="655">
                  <c:v>2566.4706999999999</c:v>
                </c:pt>
                <c:pt idx="656">
                  <c:v>33471.971890000001</c:v>
                </c:pt>
                <c:pt idx="657">
                  <c:v>4435.0941999999995</c:v>
                </c:pt>
                <c:pt idx="658">
                  <c:v>18806.145469999999</c:v>
                </c:pt>
                <c:pt idx="659">
                  <c:v>9800.8881999999994</c:v>
                </c:pt>
                <c:pt idx="660">
                  <c:v>8527.5319999999992</c:v>
                </c:pt>
                <c:pt idx="661">
                  <c:v>4058.71245</c:v>
                </c:pt>
                <c:pt idx="662">
                  <c:v>11244.376899999999</c:v>
                </c:pt>
                <c:pt idx="663">
                  <c:v>7729.6457499999997</c:v>
                </c:pt>
                <c:pt idx="664">
                  <c:v>29186.482360000002</c:v>
                </c:pt>
                <c:pt idx="665">
                  <c:v>8310.8391499999998</c:v>
                </c:pt>
                <c:pt idx="666">
                  <c:v>10848.1343</c:v>
                </c:pt>
                <c:pt idx="667">
                  <c:v>5031.26955</c:v>
                </c:pt>
                <c:pt idx="668">
                  <c:v>3925.7582000000002</c:v>
                </c:pt>
                <c:pt idx="669">
                  <c:v>9095.0682500000003</c:v>
                </c:pt>
                <c:pt idx="670">
                  <c:v>7261.741</c:v>
                </c:pt>
                <c:pt idx="671">
                  <c:v>7209.4917999999998</c:v>
                </c:pt>
                <c:pt idx="672">
                  <c:v>4266.1657999999998</c:v>
                </c:pt>
                <c:pt idx="673">
                  <c:v>5584.3056999999999</c:v>
                </c:pt>
                <c:pt idx="674">
                  <c:v>8219.2039000000004</c:v>
                </c:pt>
                <c:pt idx="675">
                  <c:v>14119.62</c:v>
                </c:pt>
                <c:pt idx="676">
                  <c:v>12269.68865</c:v>
                </c:pt>
                <c:pt idx="677">
                  <c:v>4564.1914500000003</c:v>
                </c:pt>
                <c:pt idx="678">
                  <c:v>25333.332839999999</c:v>
                </c:pt>
                <c:pt idx="679">
                  <c:v>4673.3922000000002</c:v>
                </c:pt>
                <c:pt idx="680">
                  <c:v>32108.662820000001</c:v>
                </c:pt>
                <c:pt idx="681">
                  <c:v>2304.0021999999999</c:v>
                </c:pt>
                <c:pt idx="682">
                  <c:v>26467.09737</c:v>
                </c:pt>
                <c:pt idx="683">
                  <c:v>7144.86265</c:v>
                </c:pt>
                <c:pt idx="684">
                  <c:v>4433.3877000000002</c:v>
                </c:pt>
                <c:pt idx="685">
                  <c:v>26018.950519999999</c:v>
                </c:pt>
                <c:pt idx="686">
                  <c:v>8978.1851000000006</c:v>
                </c:pt>
                <c:pt idx="687">
                  <c:v>12096.6512</c:v>
                </c:pt>
                <c:pt idx="688">
                  <c:v>15019.760050000001</c:v>
                </c:pt>
                <c:pt idx="689">
                  <c:v>10493.9458</c:v>
                </c:pt>
                <c:pt idx="690">
                  <c:v>5836.5204000000003</c:v>
                </c:pt>
                <c:pt idx="691">
                  <c:v>6338.0756000000001</c:v>
                </c:pt>
                <c:pt idx="692">
                  <c:v>6457.8433999999997</c:v>
                </c:pt>
                <c:pt idx="693">
                  <c:v>5327.4002499999997</c:v>
                </c:pt>
                <c:pt idx="694">
                  <c:v>8733.2292500000003</c:v>
                </c:pt>
                <c:pt idx="695">
                  <c:v>23563.016179999999</c:v>
                </c:pt>
                <c:pt idx="696">
                  <c:v>4058.1161000000002</c:v>
                </c:pt>
                <c:pt idx="697">
                  <c:v>7162.0122000000001</c:v>
                </c:pt>
                <c:pt idx="698">
                  <c:v>8515.7587000000003</c:v>
                </c:pt>
                <c:pt idx="699">
                  <c:v>10370.912549999999</c:v>
                </c:pt>
                <c:pt idx="700">
                  <c:v>4189.1130999999996</c:v>
                </c:pt>
                <c:pt idx="701">
                  <c:v>7201.7008500000002</c:v>
                </c:pt>
                <c:pt idx="702">
                  <c:v>38711</c:v>
                </c:pt>
                <c:pt idx="703">
                  <c:v>34303.167200000004</c:v>
                </c:pt>
                <c:pt idx="704">
                  <c:v>47291.055</c:v>
                </c:pt>
                <c:pt idx="705">
                  <c:v>18972.494999999999</c:v>
                </c:pt>
                <c:pt idx="706">
                  <c:v>38511.628299999997</c:v>
                </c:pt>
                <c:pt idx="707">
                  <c:v>47305.305</c:v>
                </c:pt>
                <c:pt idx="708">
                  <c:v>44260.749900000003</c:v>
                </c:pt>
                <c:pt idx="709">
                  <c:v>42856.838000000003</c:v>
                </c:pt>
                <c:pt idx="710">
                  <c:v>42112.2356</c:v>
                </c:pt>
                <c:pt idx="711">
                  <c:v>42760.502200000003</c:v>
                </c:pt>
                <c:pt idx="712">
                  <c:v>36085.218999999997</c:v>
                </c:pt>
                <c:pt idx="713">
                  <c:v>23807.240600000001</c:v>
                </c:pt>
                <c:pt idx="714">
                  <c:v>39241.442000000003</c:v>
                </c:pt>
                <c:pt idx="715">
                  <c:v>23306.546999999999</c:v>
                </c:pt>
                <c:pt idx="716">
                  <c:v>24667.419000000002</c:v>
                </c:pt>
                <c:pt idx="717">
                  <c:v>42560.430399999997</c:v>
                </c:pt>
                <c:pt idx="718">
                  <c:v>40003.332249999999</c:v>
                </c:pt>
                <c:pt idx="719">
                  <c:v>40103.89</c:v>
                </c:pt>
                <c:pt idx="720">
                  <c:v>44585.455869999998</c:v>
                </c:pt>
                <c:pt idx="721">
                  <c:v>43813.866099999999</c:v>
                </c:pt>
                <c:pt idx="722">
                  <c:v>44202.653599999998</c:v>
                </c:pt>
                <c:pt idx="723">
                  <c:v>47462.894</c:v>
                </c:pt>
                <c:pt idx="724">
                  <c:v>38998.546000000002</c:v>
                </c:pt>
                <c:pt idx="725">
                  <c:v>36124.573700000001</c:v>
                </c:pt>
                <c:pt idx="726">
                  <c:v>22478.6</c:v>
                </c:pt>
                <c:pt idx="727">
                  <c:v>38415.474000000002</c:v>
                </c:pt>
                <c:pt idx="728">
                  <c:v>49577.662400000001</c:v>
                </c:pt>
                <c:pt idx="729">
                  <c:v>24535.698550000001</c:v>
                </c:pt>
                <c:pt idx="730">
                  <c:v>38344.565999999999</c:v>
                </c:pt>
                <c:pt idx="731">
                  <c:v>36397.576000000001</c:v>
                </c:pt>
                <c:pt idx="732">
                  <c:v>30184.936699999998</c:v>
                </c:pt>
                <c:pt idx="733">
                  <c:v>20745.989099999999</c:v>
                </c:pt>
                <c:pt idx="734">
                  <c:v>40720.551050000002</c:v>
                </c:pt>
                <c:pt idx="735">
                  <c:v>43753.337050000002</c:v>
                </c:pt>
                <c:pt idx="736">
                  <c:v>46151.124499999998</c:v>
                </c:pt>
                <c:pt idx="737">
                  <c:v>38746.355100000001</c:v>
                </c:pt>
                <c:pt idx="738">
                  <c:v>42124.515299999999</c:v>
                </c:pt>
                <c:pt idx="739">
                  <c:v>25382.296999999999</c:v>
                </c:pt>
                <c:pt idx="740">
                  <c:v>39983.425949999997</c:v>
                </c:pt>
                <c:pt idx="741">
                  <c:v>32787.458590000002</c:v>
                </c:pt>
                <c:pt idx="742">
                  <c:v>46130.5265</c:v>
                </c:pt>
                <c:pt idx="743">
                  <c:v>40932.429499999998</c:v>
                </c:pt>
                <c:pt idx="744">
                  <c:v>39597.407200000001</c:v>
                </c:pt>
                <c:pt idx="745">
                  <c:v>46255.112500000003</c:v>
                </c:pt>
                <c:pt idx="746">
                  <c:v>19933.457999999999</c:v>
                </c:pt>
                <c:pt idx="747">
                  <c:v>19199.944</c:v>
                </c:pt>
                <c:pt idx="748">
                  <c:v>24915.220850000002</c:v>
                </c:pt>
                <c:pt idx="749">
                  <c:v>35595.589800000002</c:v>
                </c:pt>
                <c:pt idx="750">
                  <c:v>25309.489000000001</c:v>
                </c:pt>
                <c:pt idx="751">
                  <c:v>41949.244100000004</c:v>
                </c:pt>
                <c:pt idx="752">
                  <c:v>24180.933499999999</c:v>
                </c:pt>
                <c:pt idx="753">
                  <c:v>46661.4424</c:v>
                </c:pt>
                <c:pt idx="754">
                  <c:v>40941.285400000001</c:v>
                </c:pt>
                <c:pt idx="755">
                  <c:v>37465.34375</c:v>
                </c:pt>
                <c:pt idx="756">
                  <c:v>18223.4512</c:v>
                </c:pt>
                <c:pt idx="757">
                  <c:v>46718.163249999998</c:v>
                </c:pt>
                <c:pt idx="758">
                  <c:v>4449.4620000000004</c:v>
                </c:pt>
                <c:pt idx="759">
                  <c:v>14001.1338</c:v>
                </c:pt>
                <c:pt idx="760">
                  <c:v>27322.73386</c:v>
                </c:pt>
                <c:pt idx="761">
                  <c:v>5138.2566999999999</c:v>
                </c:pt>
                <c:pt idx="762">
                  <c:v>19749.383379999999</c:v>
                </c:pt>
                <c:pt idx="763">
                  <c:v>14001.286700000001</c:v>
                </c:pt>
                <c:pt idx="764">
                  <c:v>8944.1151000000009</c:v>
                </c:pt>
                <c:pt idx="765">
                  <c:v>7682.67</c:v>
                </c:pt>
                <c:pt idx="766">
                  <c:v>10381.4787</c:v>
                </c:pt>
                <c:pt idx="767">
                  <c:v>16085.127500000001</c:v>
                </c:pt>
                <c:pt idx="768">
                  <c:v>6435.6237000000001</c:v>
                </c:pt>
                <c:pt idx="769">
                  <c:v>12485.8009</c:v>
                </c:pt>
                <c:pt idx="770">
                  <c:v>10560.4917</c:v>
                </c:pt>
                <c:pt idx="771">
                  <c:v>5934.3797999999997</c:v>
                </c:pt>
                <c:pt idx="772">
                  <c:v>10702.642400000001</c:v>
                </c:pt>
                <c:pt idx="773">
                  <c:v>7281.5056000000004</c:v>
                </c:pt>
                <c:pt idx="774">
                  <c:v>15612.19335</c:v>
                </c:pt>
                <c:pt idx="775">
                  <c:v>8059.6791000000003</c:v>
                </c:pt>
                <c:pt idx="776">
                  <c:v>8606.2173999999995</c:v>
                </c:pt>
                <c:pt idx="777">
                  <c:v>11741.726000000001</c:v>
                </c:pt>
                <c:pt idx="778">
                  <c:v>12105.32</c:v>
                </c:pt>
                <c:pt idx="779">
                  <c:v>11488.31695</c:v>
                </c:pt>
                <c:pt idx="780">
                  <c:v>10115.00885</c:v>
                </c:pt>
                <c:pt idx="781">
                  <c:v>6334.3435499999996</c:v>
                </c:pt>
                <c:pt idx="782">
                  <c:v>6128.79745</c:v>
                </c:pt>
                <c:pt idx="783">
                  <c:v>5325.6509999999998</c:v>
                </c:pt>
                <c:pt idx="784">
                  <c:v>5253.5240000000003</c:v>
                </c:pt>
                <c:pt idx="785">
                  <c:v>13047.332350000001</c:v>
                </c:pt>
                <c:pt idx="786">
                  <c:v>3906.127</c:v>
                </c:pt>
                <c:pt idx="787">
                  <c:v>6746.7425000000003</c:v>
                </c:pt>
                <c:pt idx="788">
                  <c:v>13430.264999999999</c:v>
                </c:pt>
                <c:pt idx="789">
                  <c:v>3481.8679999999999</c:v>
                </c:pt>
                <c:pt idx="790">
                  <c:v>16455.707849999999</c:v>
                </c:pt>
                <c:pt idx="791">
                  <c:v>4618.0798999999997</c:v>
                </c:pt>
                <c:pt idx="792">
                  <c:v>8522.0030000000006</c:v>
                </c:pt>
                <c:pt idx="793">
                  <c:v>10269.459999999999</c:v>
                </c:pt>
                <c:pt idx="794">
                  <c:v>18804.752400000001</c:v>
                </c:pt>
                <c:pt idx="795">
                  <c:v>5926.8459999999995</c:v>
                </c:pt>
                <c:pt idx="796">
                  <c:v>15555.188749999999</c:v>
                </c:pt>
                <c:pt idx="797">
                  <c:v>6796.8632500000003</c:v>
                </c:pt>
                <c:pt idx="798">
                  <c:v>6196.4480000000003</c:v>
                </c:pt>
                <c:pt idx="799">
                  <c:v>6748.5911999999998</c:v>
                </c:pt>
                <c:pt idx="800">
                  <c:v>4466.6214</c:v>
                </c:pt>
                <c:pt idx="801">
                  <c:v>10141.136200000001</c:v>
                </c:pt>
                <c:pt idx="802">
                  <c:v>10264.4421</c:v>
                </c:pt>
                <c:pt idx="803">
                  <c:v>4234.9269999999997</c:v>
                </c:pt>
                <c:pt idx="804">
                  <c:v>6360.9935999999998</c:v>
                </c:pt>
                <c:pt idx="805">
                  <c:v>3597.596</c:v>
                </c:pt>
                <c:pt idx="806">
                  <c:v>3443.0639999999999</c:v>
                </c:pt>
                <c:pt idx="807">
                  <c:v>4661.2863500000003</c:v>
                </c:pt>
                <c:pt idx="808">
                  <c:v>4846.9201499999999</c:v>
                </c:pt>
                <c:pt idx="809">
                  <c:v>14382.709049999999</c:v>
                </c:pt>
                <c:pt idx="810">
                  <c:v>9704.6680500000002</c:v>
                </c:pt>
                <c:pt idx="811">
                  <c:v>6551.7501000000002</c:v>
                </c:pt>
                <c:pt idx="812">
                  <c:v>6548.1950500000003</c:v>
                </c:pt>
                <c:pt idx="813">
                  <c:v>3591.48</c:v>
                </c:pt>
                <c:pt idx="814">
                  <c:v>11253.421</c:v>
                </c:pt>
                <c:pt idx="815">
                  <c:v>5312.1698500000002</c:v>
                </c:pt>
                <c:pt idx="816">
                  <c:v>11085.586799999999</c:v>
                </c:pt>
                <c:pt idx="817">
                  <c:v>7954.5169999999998</c:v>
                </c:pt>
                <c:pt idx="818">
                  <c:v>11289.10925</c:v>
                </c:pt>
                <c:pt idx="819">
                  <c:v>18838.703659999999</c:v>
                </c:pt>
                <c:pt idx="820">
                  <c:v>9101.7980000000007</c:v>
                </c:pt>
                <c:pt idx="821">
                  <c:v>30063.580549999999</c:v>
                </c:pt>
                <c:pt idx="822">
                  <c:v>8615.2999999999993</c:v>
                </c:pt>
                <c:pt idx="823">
                  <c:v>9301.8935500000007</c:v>
                </c:pt>
                <c:pt idx="824">
                  <c:v>5425.0233500000004</c:v>
                </c:pt>
                <c:pt idx="825">
                  <c:v>11411.684999999999</c:v>
                </c:pt>
                <c:pt idx="826">
                  <c:v>6799.4579999999996</c:v>
                </c:pt>
                <c:pt idx="827">
                  <c:v>10407.085849999999</c:v>
                </c:pt>
                <c:pt idx="828">
                  <c:v>8162.7162500000004</c:v>
                </c:pt>
                <c:pt idx="829">
                  <c:v>24671.663339999999</c:v>
                </c:pt>
                <c:pt idx="830">
                  <c:v>10977.2063</c:v>
                </c:pt>
                <c:pt idx="831">
                  <c:v>17942.106</c:v>
                </c:pt>
                <c:pt idx="832">
                  <c:v>11552.904</c:v>
                </c:pt>
                <c:pt idx="833">
                  <c:v>40182.245999999999</c:v>
                </c:pt>
                <c:pt idx="834">
                  <c:v>12949.1554</c:v>
                </c:pt>
                <c:pt idx="835">
                  <c:v>14394.398150000001</c:v>
                </c:pt>
                <c:pt idx="836">
                  <c:v>17128.426080000001</c:v>
                </c:pt>
                <c:pt idx="837">
                  <c:v>6653.7885999999999</c:v>
                </c:pt>
                <c:pt idx="838">
                  <c:v>4877.9810500000003</c:v>
                </c:pt>
                <c:pt idx="839">
                  <c:v>7243.8136000000004</c:v>
                </c:pt>
                <c:pt idx="840">
                  <c:v>10096.969999999999</c:v>
                </c:pt>
                <c:pt idx="841">
                  <c:v>8596.8277999999991</c:v>
                </c:pt>
                <c:pt idx="842">
                  <c:v>4915.0598499999996</c:v>
                </c:pt>
                <c:pt idx="843">
                  <c:v>36580.282160000002</c:v>
                </c:pt>
                <c:pt idx="844">
                  <c:v>11299.343000000001</c:v>
                </c:pt>
                <c:pt idx="845">
                  <c:v>4561.1885000000002</c:v>
                </c:pt>
                <c:pt idx="846">
                  <c:v>9222.4025999999994</c:v>
                </c:pt>
                <c:pt idx="847">
                  <c:v>11015.1747</c:v>
                </c:pt>
                <c:pt idx="848">
                  <c:v>6059.1729999999998</c:v>
                </c:pt>
                <c:pt idx="849">
                  <c:v>14478.33015</c:v>
                </c:pt>
                <c:pt idx="850">
                  <c:v>21472.478800000001</c:v>
                </c:pt>
                <c:pt idx="851">
                  <c:v>19496.71917</c:v>
                </c:pt>
                <c:pt idx="852">
                  <c:v>1837.2370000000001</c:v>
                </c:pt>
                <c:pt idx="853">
                  <c:v>6272.4772000000003</c:v>
                </c:pt>
                <c:pt idx="854">
                  <c:v>23244.790199999999</c:v>
                </c:pt>
                <c:pt idx="855">
                  <c:v>30166.618170000002</c:v>
                </c:pt>
                <c:pt idx="856">
                  <c:v>17663.144199999999</c:v>
                </c:pt>
                <c:pt idx="857">
                  <c:v>21098.554049999999</c:v>
                </c:pt>
                <c:pt idx="858">
                  <c:v>10942.13205</c:v>
                </c:pt>
                <c:pt idx="859">
                  <c:v>6686.4313000000002</c:v>
                </c:pt>
                <c:pt idx="860">
                  <c:v>27375.904780000001</c:v>
                </c:pt>
                <c:pt idx="861">
                  <c:v>5125.2156999999997</c:v>
                </c:pt>
                <c:pt idx="862">
                  <c:v>4827.9049500000001</c:v>
                </c:pt>
                <c:pt idx="863">
                  <c:v>4005.4225000000001</c:v>
                </c:pt>
                <c:pt idx="864">
                  <c:v>6710.1918999999998</c:v>
                </c:pt>
                <c:pt idx="865">
                  <c:v>19444.265800000001</c:v>
                </c:pt>
                <c:pt idx="866">
                  <c:v>1832.0940000000001</c:v>
                </c:pt>
                <c:pt idx="867">
                  <c:v>11520.099850000001</c:v>
                </c:pt>
                <c:pt idx="868">
                  <c:v>24869.836800000001</c:v>
                </c:pt>
                <c:pt idx="869">
                  <c:v>17179.522000000001</c:v>
                </c:pt>
                <c:pt idx="870">
                  <c:v>2803.69785</c:v>
                </c:pt>
                <c:pt idx="871">
                  <c:v>9855.1314000000002</c:v>
                </c:pt>
                <c:pt idx="872">
                  <c:v>24873.384900000001</c:v>
                </c:pt>
                <c:pt idx="873">
                  <c:v>3561.8888999999999</c:v>
                </c:pt>
                <c:pt idx="874">
                  <c:v>21659.930100000001</c:v>
                </c:pt>
                <c:pt idx="875">
                  <c:v>8302.5356499999998</c:v>
                </c:pt>
                <c:pt idx="876">
                  <c:v>8539.6710000000003</c:v>
                </c:pt>
                <c:pt idx="877">
                  <c:v>6652.5288</c:v>
                </c:pt>
                <c:pt idx="878">
                  <c:v>19594.809649999999</c:v>
                </c:pt>
                <c:pt idx="879">
                  <c:v>5080.0959999999995</c:v>
                </c:pt>
                <c:pt idx="880">
                  <c:v>9788.8659000000007</c:v>
                </c:pt>
                <c:pt idx="881">
                  <c:v>4032.2406999999998</c:v>
                </c:pt>
                <c:pt idx="882">
                  <c:v>23288.928400000001</c:v>
                </c:pt>
                <c:pt idx="883">
                  <c:v>2201.0971</c:v>
                </c:pt>
                <c:pt idx="884">
                  <c:v>12475.3513</c:v>
                </c:pt>
                <c:pt idx="885">
                  <c:v>4931.6469999999999</c:v>
                </c:pt>
                <c:pt idx="886">
                  <c:v>8211.1002000000008</c:v>
                </c:pt>
                <c:pt idx="887">
                  <c:v>22218.1149</c:v>
                </c:pt>
                <c:pt idx="888">
                  <c:v>3847.674</c:v>
                </c:pt>
                <c:pt idx="889">
                  <c:v>9193.8384999999998</c:v>
                </c:pt>
                <c:pt idx="890">
                  <c:v>17626.239509999999</c:v>
                </c:pt>
                <c:pt idx="891">
                  <c:v>3861.2096499999998</c:v>
                </c:pt>
                <c:pt idx="892">
                  <c:v>8428.0692999999992</c:v>
                </c:pt>
                <c:pt idx="893">
                  <c:v>15359.104499999999</c:v>
                </c:pt>
                <c:pt idx="894">
                  <c:v>6753.0379999999996</c:v>
                </c:pt>
                <c:pt idx="895">
                  <c:v>9182.17</c:v>
                </c:pt>
                <c:pt idx="896">
                  <c:v>7173.35995</c:v>
                </c:pt>
                <c:pt idx="897">
                  <c:v>2709.1118999999999</c:v>
                </c:pt>
                <c:pt idx="898">
                  <c:v>8252.2842999999993</c:v>
                </c:pt>
                <c:pt idx="899">
                  <c:v>22192.437109999999</c:v>
                </c:pt>
                <c:pt idx="900">
                  <c:v>10156.7832</c:v>
                </c:pt>
                <c:pt idx="901">
                  <c:v>4766.0219999999999</c:v>
                </c:pt>
                <c:pt idx="902">
                  <c:v>26236.579969999999</c:v>
                </c:pt>
                <c:pt idx="903">
                  <c:v>10107.220600000001</c:v>
                </c:pt>
                <c:pt idx="904">
                  <c:v>9566.9909000000007</c:v>
                </c:pt>
                <c:pt idx="905">
                  <c:v>13112.604799999999</c:v>
                </c:pt>
                <c:pt idx="906">
                  <c:v>16657.71745</c:v>
                </c:pt>
                <c:pt idx="907">
                  <c:v>19361.998800000001</c:v>
                </c:pt>
                <c:pt idx="908">
                  <c:v>10065.413</c:v>
                </c:pt>
                <c:pt idx="909">
                  <c:v>8604.4836500000001</c:v>
                </c:pt>
                <c:pt idx="910">
                  <c:v>7985.8149999999996</c:v>
                </c:pt>
                <c:pt idx="911">
                  <c:v>6933.2422500000002</c:v>
                </c:pt>
                <c:pt idx="912">
                  <c:v>18259.216</c:v>
                </c:pt>
                <c:pt idx="913">
                  <c:v>5209.5788499999999</c:v>
                </c:pt>
                <c:pt idx="914">
                  <c:v>2103.08</c:v>
                </c:pt>
                <c:pt idx="915">
                  <c:v>11013.7119</c:v>
                </c:pt>
                <c:pt idx="916">
                  <c:v>4428.8878500000001</c:v>
                </c:pt>
                <c:pt idx="917">
                  <c:v>4719.7365499999996</c:v>
                </c:pt>
                <c:pt idx="918">
                  <c:v>11729.6795</c:v>
                </c:pt>
                <c:pt idx="919">
                  <c:v>24106.912550000001</c:v>
                </c:pt>
                <c:pt idx="920">
                  <c:v>4391.652</c:v>
                </c:pt>
                <c:pt idx="921">
                  <c:v>19798.054550000001</c:v>
                </c:pt>
                <c:pt idx="922">
                  <c:v>2913.569</c:v>
                </c:pt>
                <c:pt idx="923">
                  <c:v>12032.325999999999</c:v>
                </c:pt>
                <c:pt idx="924">
                  <c:v>8965.7957499999993</c:v>
                </c:pt>
                <c:pt idx="925">
                  <c:v>23967.38305</c:v>
                </c:pt>
                <c:pt idx="926">
                  <c:v>7986.4752500000004</c:v>
                </c:pt>
                <c:pt idx="927">
                  <c:v>17361.766100000001</c:v>
                </c:pt>
                <c:pt idx="928">
                  <c:v>8627.5411000000004</c:v>
                </c:pt>
                <c:pt idx="929">
                  <c:v>23241.47453</c:v>
                </c:pt>
                <c:pt idx="930">
                  <c:v>18767.737700000001</c:v>
                </c:pt>
                <c:pt idx="931">
                  <c:v>1711.0268000000001</c:v>
                </c:pt>
                <c:pt idx="932">
                  <c:v>21677.283449999999</c:v>
                </c:pt>
                <c:pt idx="933">
                  <c:v>3594.17085</c:v>
                </c:pt>
                <c:pt idx="934">
                  <c:v>14349.8544</c:v>
                </c:pt>
                <c:pt idx="935">
                  <c:v>5855.9025000000001</c:v>
                </c:pt>
                <c:pt idx="936">
                  <c:v>8605.3615000000009</c:v>
                </c:pt>
                <c:pt idx="937">
                  <c:v>5693.4305000000004</c:v>
                </c:pt>
                <c:pt idx="938">
                  <c:v>8582.3022999999994</c:v>
                </c:pt>
                <c:pt idx="939">
                  <c:v>7228.2156500000001</c:v>
                </c:pt>
                <c:pt idx="940">
                  <c:v>14426.073850000001</c:v>
                </c:pt>
                <c:pt idx="941">
                  <c:v>4529.4769999999999</c:v>
                </c:pt>
                <c:pt idx="942">
                  <c:v>8603.8233999999993</c:v>
                </c:pt>
                <c:pt idx="943">
                  <c:v>13725.47184</c:v>
                </c:pt>
                <c:pt idx="944">
                  <c:v>6198.7518</c:v>
                </c:pt>
                <c:pt idx="945">
                  <c:v>6858.4795999999997</c:v>
                </c:pt>
                <c:pt idx="946">
                  <c:v>4296.2712000000001</c:v>
                </c:pt>
                <c:pt idx="947">
                  <c:v>1964.78</c:v>
                </c:pt>
                <c:pt idx="948">
                  <c:v>21259.377949999998</c:v>
                </c:pt>
                <c:pt idx="949">
                  <c:v>18765.87545</c:v>
                </c:pt>
                <c:pt idx="950">
                  <c:v>22395.74424</c:v>
                </c:pt>
                <c:pt idx="951">
                  <c:v>12629.896699999999</c:v>
                </c:pt>
                <c:pt idx="952">
                  <c:v>16577.779500000001</c:v>
                </c:pt>
                <c:pt idx="953">
                  <c:v>21223.675800000001</c:v>
                </c:pt>
                <c:pt idx="954">
                  <c:v>2483.7359999999999</c:v>
                </c:pt>
                <c:pt idx="955">
                  <c:v>25081.76784</c:v>
                </c:pt>
                <c:pt idx="956">
                  <c:v>19515.5416</c:v>
                </c:pt>
                <c:pt idx="957">
                  <c:v>1607.5101</c:v>
                </c:pt>
                <c:pt idx="958">
                  <c:v>4185.0978999999998</c:v>
                </c:pt>
                <c:pt idx="959">
                  <c:v>27037.914100000002</c:v>
                </c:pt>
                <c:pt idx="960">
                  <c:v>11833.782300000001</c:v>
                </c:pt>
                <c:pt idx="961">
                  <c:v>21195.817999999999</c:v>
                </c:pt>
                <c:pt idx="962">
                  <c:v>5966.8873999999996</c:v>
                </c:pt>
                <c:pt idx="963">
                  <c:v>1121.8739</c:v>
                </c:pt>
                <c:pt idx="964">
                  <c:v>27117.993780000001</c:v>
                </c:pt>
                <c:pt idx="965">
                  <c:v>26125.674770000001</c:v>
                </c:pt>
                <c:pt idx="966">
                  <c:v>26926.5144</c:v>
                </c:pt>
                <c:pt idx="967">
                  <c:v>1515.3449000000001</c:v>
                </c:pt>
                <c:pt idx="968">
                  <c:v>21984.47061</c:v>
                </c:pt>
                <c:pt idx="969">
                  <c:v>2395.17155</c:v>
                </c:pt>
                <c:pt idx="970">
                  <c:v>14451.835150000001</c:v>
                </c:pt>
                <c:pt idx="971">
                  <c:v>2302.3000000000002</c:v>
                </c:pt>
                <c:pt idx="972">
                  <c:v>22412.648499999999</c:v>
                </c:pt>
                <c:pt idx="973">
                  <c:v>15820.699000000001</c:v>
                </c:pt>
                <c:pt idx="974">
                  <c:v>1705.6244999999999</c:v>
                </c:pt>
                <c:pt idx="975">
                  <c:v>13616.3586</c:v>
                </c:pt>
                <c:pt idx="976">
                  <c:v>19964.746299999999</c:v>
                </c:pt>
                <c:pt idx="977">
                  <c:v>13012.20865</c:v>
                </c:pt>
                <c:pt idx="978">
                  <c:v>7147.1049999999996</c:v>
                </c:pt>
                <c:pt idx="979">
                  <c:v>2150.4690000000001</c:v>
                </c:pt>
                <c:pt idx="980">
                  <c:v>1704.5681</c:v>
                </c:pt>
                <c:pt idx="981">
                  <c:v>11830.6072</c:v>
                </c:pt>
                <c:pt idx="982">
                  <c:v>13844.505999999999</c:v>
                </c:pt>
                <c:pt idx="983">
                  <c:v>13415.0381</c:v>
                </c:pt>
                <c:pt idx="984">
                  <c:v>12029.286700000001</c:v>
                </c:pt>
                <c:pt idx="985">
                  <c:v>7526.7064499999997</c:v>
                </c:pt>
                <c:pt idx="986">
                  <c:v>9264.7970000000005</c:v>
                </c:pt>
                <c:pt idx="987">
                  <c:v>3260.1990000000001</c:v>
                </c:pt>
                <c:pt idx="988">
                  <c:v>1969.614</c:v>
                </c:pt>
                <c:pt idx="989">
                  <c:v>9361.3268000000007</c:v>
                </c:pt>
                <c:pt idx="990">
                  <c:v>12957.118</c:v>
                </c:pt>
                <c:pt idx="991">
                  <c:v>3206.4913499999998</c:v>
                </c:pt>
                <c:pt idx="992">
                  <c:v>1242.816</c:v>
                </c:pt>
                <c:pt idx="993">
                  <c:v>25678.778450000002</c:v>
                </c:pt>
                <c:pt idx="994">
                  <c:v>7222.7862500000001</c:v>
                </c:pt>
                <c:pt idx="995">
                  <c:v>1242.26</c:v>
                </c:pt>
                <c:pt idx="996">
                  <c:v>9863.4717999999993</c:v>
                </c:pt>
                <c:pt idx="997">
                  <c:v>2352.9684499999998</c:v>
                </c:pt>
                <c:pt idx="998">
                  <c:v>2457.502</c:v>
                </c:pt>
                <c:pt idx="999">
                  <c:v>1627.2824499999999</c:v>
                </c:pt>
                <c:pt idx="1000">
                  <c:v>2731.9122000000002</c:v>
                </c:pt>
                <c:pt idx="1001">
                  <c:v>2842.7607499999999</c:v>
                </c:pt>
                <c:pt idx="1002">
                  <c:v>12523.604799999999</c:v>
                </c:pt>
                <c:pt idx="1003">
                  <c:v>12323.936</c:v>
                </c:pt>
                <c:pt idx="1004">
                  <c:v>2974.1260000000002</c:v>
                </c:pt>
                <c:pt idx="1005">
                  <c:v>15817.985699999999</c:v>
                </c:pt>
                <c:pt idx="1006">
                  <c:v>5458.0464499999998</c:v>
                </c:pt>
                <c:pt idx="1007">
                  <c:v>13129.603450000001</c:v>
                </c:pt>
                <c:pt idx="1008">
                  <c:v>2585.8506499999999</c:v>
                </c:pt>
                <c:pt idx="1009">
                  <c:v>10422.916649999999</c:v>
                </c:pt>
                <c:pt idx="1010">
                  <c:v>2117.3388500000001</c:v>
                </c:pt>
                <c:pt idx="1011">
                  <c:v>8688.8588500000005</c:v>
                </c:pt>
                <c:pt idx="1012">
                  <c:v>17496.306</c:v>
                </c:pt>
                <c:pt idx="1013">
                  <c:v>6250.4350000000004</c:v>
                </c:pt>
                <c:pt idx="1014">
                  <c:v>1628.4709</c:v>
                </c:pt>
                <c:pt idx="1015">
                  <c:v>4992.3764000000001</c:v>
                </c:pt>
                <c:pt idx="1016">
                  <c:v>2527.8186500000002</c:v>
                </c:pt>
                <c:pt idx="1017">
                  <c:v>4500.33925</c:v>
                </c:pt>
                <c:pt idx="1018">
                  <c:v>14571.890799999999</c:v>
                </c:pt>
                <c:pt idx="1019">
                  <c:v>8269.0439999999999</c:v>
                </c:pt>
                <c:pt idx="1020">
                  <c:v>21595.382290000001</c:v>
                </c:pt>
                <c:pt idx="1021">
                  <c:v>1704.7001499999999</c:v>
                </c:pt>
                <c:pt idx="1022">
                  <c:v>10577.087</c:v>
                </c:pt>
                <c:pt idx="1023">
                  <c:v>2396.0958999999998</c:v>
                </c:pt>
                <c:pt idx="1024">
                  <c:v>1728.8969999999999</c:v>
                </c:pt>
                <c:pt idx="1025">
                  <c:v>3176.2876999999999</c:v>
                </c:pt>
                <c:pt idx="1026">
                  <c:v>4134.0824499999999</c:v>
                </c:pt>
                <c:pt idx="1027">
                  <c:v>1702.4553000000001</c:v>
                </c:pt>
                <c:pt idx="1028">
                  <c:v>20167.336029999999</c:v>
                </c:pt>
                <c:pt idx="1029">
                  <c:v>11345.519</c:v>
                </c:pt>
                <c:pt idx="1030">
                  <c:v>14449.8544</c:v>
                </c:pt>
                <c:pt idx="1031">
                  <c:v>10197.772199999999</c:v>
                </c:pt>
                <c:pt idx="1032">
                  <c:v>4544.2348000000002</c:v>
                </c:pt>
                <c:pt idx="1033">
                  <c:v>10959.33</c:v>
                </c:pt>
                <c:pt idx="1034">
                  <c:v>14283.4594</c:v>
                </c:pt>
                <c:pt idx="1035">
                  <c:v>8534.6718000000001</c:v>
                </c:pt>
                <c:pt idx="1036">
                  <c:v>16115.3045</c:v>
                </c:pt>
                <c:pt idx="1037">
                  <c:v>1731.6769999999999</c:v>
                </c:pt>
                <c:pt idx="1038">
                  <c:v>2775.1921499999999</c:v>
                </c:pt>
                <c:pt idx="1039">
                  <c:v>32734.186300000001</c:v>
                </c:pt>
                <c:pt idx="1040">
                  <c:v>1694.7963999999999</c:v>
                </c:pt>
                <c:pt idx="1041">
                  <c:v>9644.2525000000005</c:v>
                </c:pt>
                <c:pt idx="1042">
                  <c:v>1727.7850000000001</c:v>
                </c:pt>
                <c:pt idx="1043">
                  <c:v>12829.455099999999</c:v>
                </c:pt>
                <c:pt idx="1044">
                  <c:v>15006.579449999999</c:v>
                </c:pt>
                <c:pt idx="1045">
                  <c:v>1621.3402000000001</c:v>
                </c:pt>
                <c:pt idx="1046">
                  <c:v>14455.644050000001</c:v>
                </c:pt>
                <c:pt idx="1047">
                  <c:v>2585.2689999999998</c:v>
                </c:pt>
                <c:pt idx="1048">
                  <c:v>2680.9493000000002</c:v>
                </c:pt>
                <c:pt idx="1049">
                  <c:v>6877.9800999999998</c:v>
                </c:pt>
                <c:pt idx="1050">
                  <c:v>9991.0376500000002</c:v>
                </c:pt>
                <c:pt idx="1051">
                  <c:v>5116.5003999999999</c:v>
                </c:pt>
                <c:pt idx="1052">
                  <c:v>6640.5448500000002</c:v>
                </c:pt>
                <c:pt idx="1053">
                  <c:v>3732.6251000000002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F6B-4C6B-86E3-C04E3B8F716C}"/>
            </c:ext>
          </c:extLst>
        </c:ser>
        <c:ser>
          <c:idx val="1"/>
          <c:order val="1"/>
          <c:tx>
            <c:v>Predicted charges</c:v>
          </c:tx>
          <c:spPr>
            <a:ln w="38100">
              <a:noFill/>
            </a:ln>
          </c:spPr>
          <c:xVal>
            <c:numRef>
              <c:f>Model!$F$2:$F$1055</c:f>
              <c:numCache>
                <c:formatCode>General</c:formatCode>
                <c:ptCount val="10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1</c:v>
                </c:pt>
                <c:pt idx="832">
                  <c:v>0</c:v>
                </c:pt>
                <c:pt idx="833">
                  <c:v>1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1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1</c:v>
                </c:pt>
                <c:pt idx="855">
                  <c:v>0</c:v>
                </c:pt>
                <c:pt idx="856">
                  <c:v>1</c:v>
                </c:pt>
                <c:pt idx="857">
                  <c:v>1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1</c:v>
                </c:pt>
                <c:pt idx="866">
                  <c:v>0</c:v>
                </c:pt>
                <c:pt idx="867">
                  <c:v>0</c:v>
                </c:pt>
                <c:pt idx="868">
                  <c:v>1</c:v>
                </c:pt>
                <c:pt idx="869">
                  <c:v>1</c:v>
                </c:pt>
                <c:pt idx="870">
                  <c:v>0</c:v>
                </c:pt>
                <c:pt idx="871">
                  <c:v>0</c:v>
                </c:pt>
                <c:pt idx="872">
                  <c:v>1</c:v>
                </c:pt>
                <c:pt idx="873">
                  <c:v>0</c:v>
                </c:pt>
                <c:pt idx="874">
                  <c:v>1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1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1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1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1</c:v>
                </c:pt>
                <c:pt idx="907">
                  <c:v>1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1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1</c:v>
                </c:pt>
                <c:pt idx="920">
                  <c:v>0</c:v>
                </c:pt>
                <c:pt idx="921">
                  <c:v>1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1</c:v>
                </c:pt>
                <c:pt idx="926">
                  <c:v>0</c:v>
                </c:pt>
                <c:pt idx="927">
                  <c:v>1</c:v>
                </c:pt>
                <c:pt idx="928">
                  <c:v>0</c:v>
                </c:pt>
                <c:pt idx="929">
                  <c:v>0</c:v>
                </c:pt>
                <c:pt idx="930">
                  <c:v>1</c:v>
                </c:pt>
                <c:pt idx="931">
                  <c:v>0</c:v>
                </c:pt>
                <c:pt idx="932">
                  <c:v>1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1</c:v>
                </c:pt>
                <c:pt idx="949">
                  <c:v>1</c:v>
                </c:pt>
                <c:pt idx="950">
                  <c:v>0</c:v>
                </c:pt>
                <c:pt idx="951">
                  <c:v>0</c:v>
                </c:pt>
                <c:pt idx="952">
                  <c:v>1</c:v>
                </c:pt>
                <c:pt idx="953">
                  <c:v>1</c:v>
                </c:pt>
                <c:pt idx="954">
                  <c:v>0</c:v>
                </c:pt>
                <c:pt idx="955">
                  <c:v>0</c:v>
                </c:pt>
                <c:pt idx="956">
                  <c:v>1</c:v>
                </c:pt>
                <c:pt idx="957">
                  <c:v>0</c:v>
                </c:pt>
                <c:pt idx="958">
                  <c:v>0</c:v>
                </c:pt>
                <c:pt idx="959">
                  <c:v>1</c:v>
                </c:pt>
                <c:pt idx="960">
                  <c:v>0</c:v>
                </c:pt>
                <c:pt idx="961">
                  <c:v>1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1</c:v>
                </c:pt>
                <c:pt idx="966">
                  <c:v>1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1</c:v>
                </c:pt>
                <c:pt idx="973">
                  <c:v>1</c:v>
                </c:pt>
                <c:pt idx="974">
                  <c:v>0</c:v>
                </c:pt>
                <c:pt idx="975">
                  <c:v>0</c:v>
                </c:pt>
                <c:pt idx="976">
                  <c:v>1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1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1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1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1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1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1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1</c:v>
                </c:pt>
                <c:pt idx="1035">
                  <c:v>0</c:v>
                </c:pt>
                <c:pt idx="1036">
                  <c:v>1</c:v>
                </c:pt>
                <c:pt idx="1037">
                  <c:v>0</c:v>
                </c:pt>
                <c:pt idx="1038">
                  <c:v>0</c:v>
                </c:pt>
                <c:pt idx="1039">
                  <c:v>1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1</c:v>
                </c:pt>
                <c:pt idx="1044">
                  <c:v>1</c:v>
                </c:pt>
                <c:pt idx="1045">
                  <c:v>0</c:v>
                </c:pt>
                <c:pt idx="1046">
                  <c:v>1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</c:numCache>
            </c:numRef>
          </c:xVal>
          <c:yVal>
            <c:numRef>
              <c:f>Model!$N$34:$N$1087</c:f>
              <c:numCache>
                <c:formatCode>General</c:formatCode>
                <c:ptCount val="1054"/>
                <c:pt idx="0">
                  <c:v>4814.5658558539217</c:v>
                </c:pt>
                <c:pt idx="1">
                  <c:v>3145.9435010959724</c:v>
                </c:pt>
                <c:pt idx="2">
                  <c:v>12246.129969559983</c:v>
                </c:pt>
                <c:pt idx="3">
                  <c:v>11763.795139844391</c:v>
                </c:pt>
                <c:pt idx="4">
                  <c:v>15064.028356119368</c:v>
                </c:pt>
                <c:pt idx="5">
                  <c:v>2472.620791938567</c:v>
                </c:pt>
                <c:pt idx="6">
                  <c:v>4244.3250543450185</c:v>
                </c:pt>
                <c:pt idx="7">
                  <c:v>4905.784738353891</c:v>
                </c:pt>
                <c:pt idx="8">
                  <c:v>4335.5279974560062</c:v>
                </c:pt>
                <c:pt idx="9">
                  <c:v>3281.702032903353</c:v>
                </c:pt>
                <c:pt idx="10">
                  <c:v>6960.3488634210225</c:v>
                </c:pt>
                <c:pt idx="11">
                  <c:v>2779.5698126995148</c:v>
                </c:pt>
                <c:pt idx="12">
                  <c:v>9618.3796969963187</c:v>
                </c:pt>
                <c:pt idx="13">
                  <c:v>7324.5797943124026</c:v>
                </c:pt>
                <c:pt idx="14">
                  <c:v>4281.5507454107274</c:v>
                </c:pt>
                <c:pt idx="15">
                  <c:v>3842.2381004448962</c:v>
                </c:pt>
                <c:pt idx="16">
                  <c:v>5666.585738563359</c:v>
                </c:pt>
                <c:pt idx="17">
                  <c:v>12509.749006099128</c:v>
                </c:pt>
                <c:pt idx="18">
                  <c:v>9570.4817021599792</c:v>
                </c:pt>
                <c:pt idx="19">
                  <c:v>5211.4449375996464</c:v>
                </c:pt>
                <c:pt idx="20">
                  <c:v>4455.7279186857149</c:v>
                </c:pt>
                <c:pt idx="21">
                  <c:v>3448.8653171028382</c:v>
                </c:pt>
                <c:pt idx="22">
                  <c:v>2703.8927926293845</c:v>
                </c:pt>
                <c:pt idx="23">
                  <c:v>3668.4580186618814</c:v>
                </c:pt>
                <c:pt idx="24">
                  <c:v>14581.554483350066</c:v>
                </c:pt>
                <c:pt idx="25">
                  <c:v>9114.1068938454737</c:v>
                </c:pt>
                <c:pt idx="26">
                  <c:v>3142.3187117378911</c:v>
                </c:pt>
                <c:pt idx="27">
                  <c:v>6015.1394635943989</c:v>
                </c:pt>
                <c:pt idx="28">
                  <c:v>6809.456694481134</c:v>
                </c:pt>
                <c:pt idx="29">
                  <c:v>16862.052584299316</c:v>
                </c:pt>
                <c:pt idx="30">
                  <c:v>12700.823234985266</c:v>
                </c:pt>
                <c:pt idx="31">
                  <c:v>3770.9422453793832</c:v>
                </c:pt>
                <c:pt idx="32">
                  <c:v>13068.455589115692</c:v>
                </c:pt>
                <c:pt idx="33">
                  <c:v>3029.1722033671167</c:v>
                </c:pt>
                <c:pt idx="34">
                  <c:v>13864.941329706668</c:v>
                </c:pt>
                <c:pt idx="35">
                  <c:v>3148.5299218216287</c:v>
                </c:pt>
                <c:pt idx="36">
                  <c:v>6488.4382477406789</c:v>
                </c:pt>
                <c:pt idx="37">
                  <c:v>13046.473148127267</c:v>
                </c:pt>
                <c:pt idx="38">
                  <c:v>4495.7540896342625</c:v>
                </c:pt>
                <c:pt idx="39">
                  <c:v>3456.4084176608903</c:v>
                </c:pt>
                <c:pt idx="40">
                  <c:v>13589.909745791378</c:v>
                </c:pt>
                <c:pt idx="41">
                  <c:v>9418.1307823792831</c:v>
                </c:pt>
                <c:pt idx="42">
                  <c:v>9026.861320259517</c:v>
                </c:pt>
                <c:pt idx="43">
                  <c:v>11265.583620414729</c:v>
                </c:pt>
                <c:pt idx="44">
                  <c:v>11998.082390677759</c:v>
                </c:pt>
                <c:pt idx="45">
                  <c:v>13244.501387522769</c:v>
                </c:pt>
                <c:pt idx="46">
                  <c:v>3976.7015242773568</c:v>
                </c:pt>
                <c:pt idx="47">
                  <c:v>13357.24681024372</c:v>
                </c:pt>
                <c:pt idx="48">
                  <c:v>15108.481461144986</c:v>
                </c:pt>
                <c:pt idx="49">
                  <c:v>13115.502061150797</c:v>
                </c:pt>
                <c:pt idx="50">
                  <c:v>3838.0753219089938</c:v>
                </c:pt>
                <c:pt idx="51">
                  <c:v>14981.201193498166</c:v>
                </c:pt>
                <c:pt idx="52">
                  <c:v>15754.681488361681</c:v>
                </c:pt>
                <c:pt idx="53">
                  <c:v>4788.8704877419959</c:v>
                </c:pt>
                <c:pt idx="54">
                  <c:v>5895.6272589290529</c:v>
                </c:pt>
                <c:pt idx="55">
                  <c:v>3142.3187117378911</c:v>
                </c:pt>
                <c:pt idx="56">
                  <c:v>8115.3718231360772</c:v>
                </c:pt>
                <c:pt idx="57">
                  <c:v>3077.8005847674194</c:v>
                </c:pt>
                <c:pt idx="58">
                  <c:v>2652.283856528501</c:v>
                </c:pt>
                <c:pt idx="59">
                  <c:v>11161.775403686568</c:v>
                </c:pt>
                <c:pt idx="60">
                  <c:v>13040.438358471501</c:v>
                </c:pt>
                <c:pt idx="61">
                  <c:v>2735.3887951452125</c:v>
                </c:pt>
                <c:pt idx="62">
                  <c:v>10054.692131440403</c:v>
                </c:pt>
                <c:pt idx="63">
                  <c:v>4454.2060485483698</c:v>
                </c:pt>
                <c:pt idx="64">
                  <c:v>4272.2443226443002</c:v>
                </c:pt>
                <c:pt idx="65">
                  <c:v>2694.0965581384089</c:v>
                </c:pt>
                <c:pt idx="66">
                  <c:v>6925.3582809048648</c:v>
                </c:pt>
                <c:pt idx="67">
                  <c:v>13932.594434310671</c:v>
                </c:pt>
                <c:pt idx="68">
                  <c:v>4075.384088694243</c:v>
                </c:pt>
                <c:pt idx="69">
                  <c:v>4589.2097739091005</c:v>
                </c:pt>
                <c:pt idx="70">
                  <c:v>8490.0805702247344</c:v>
                </c:pt>
                <c:pt idx="71">
                  <c:v>7037.5043154812729</c:v>
                </c:pt>
                <c:pt idx="72">
                  <c:v>12950.294451741787</c:v>
                </c:pt>
                <c:pt idx="73">
                  <c:v>11756.937775700708</c:v>
                </c:pt>
                <c:pt idx="74">
                  <c:v>12700.577882317391</c:v>
                </c:pt>
                <c:pt idx="75">
                  <c:v>3555.7942318367468</c:v>
                </c:pt>
                <c:pt idx="76">
                  <c:v>4281.5507454107274</c:v>
                </c:pt>
                <c:pt idx="77">
                  <c:v>3290.5186439452309</c:v>
                </c:pt>
                <c:pt idx="78">
                  <c:v>10193.914141566325</c:v>
                </c:pt>
                <c:pt idx="79">
                  <c:v>2792.5008422276032</c:v>
                </c:pt>
                <c:pt idx="80">
                  <c:v>3074.4308067154261</c:v>
                </c:pt>
                <c:pt idx="81">
                  <c:v>6085.9490928100267</c:v>
                </c:pt>
                <c:pt idx="82">
                  <c:v>3320.8869708672573</c:v>
                </c:pt>
                <c:pt idx="83">
                  <c:v>14167.017985421286</c:v>
                </c:pt>
                <c:pt idx="84">
                  <c:v>4232.226704748663</c:v>
                </c:pt>
                <c:pt idx="85">
                  <c:v>13859.447979024706</c:v>
                </c:pt>
                <c:pt idx="86">
                  <c:v>3818.6024785688865</c:v>
                </c:pt>
                <c:pt idx="87">
                  <c:v>8277.9990946385988</c:v>
                </c:pt>
                <c:pt idx="88">
                  <c:v>4892.7557464808933</c:v>
                </c:pt>
                <c:pt idx="89">
                  <c:v>12675.790504871937</c:v>
                </c:pt>
                <c:pt idx="90">
                  <c:v>3565.4925039828131</c:v>
                </c:pt>
                <c:pt idx="91">
                  <c:v>2667.6467250127735</c:v>
                </c:pt>
                <c:pt idx="92">
                  <c:v>11131.831231155342</c:v>
                </c:pt>
                <c:pt idx="93">
                  <c:v>5190.2963327950974</c:v>
                </c:pt>
                <c:pt idx="94">
                  <c:v>6464.7313602725162</c:v>
                </c:pt>
                <c:pt idx="95">
                  <c:v>3607.1996142281891</c:v>
                </c:pt>
                <c:pt idx="96">
                  <c:v>15888.700450963339</c:v>
                </c:pt>
                <c:pt idx="97">
                  <c:v>15025.350306045237</c:v>
                </c:pt>
                <c:pt idx="98">
                  <c:v>15159.657610658765</c:v>
                </c:pt>
                <c:pt idx="99">
                  <c:v>4964.445418132228</c:v>
                </c:pt>
                <c:pt idx="100">
                  <c:v>5040.5119074280728</c:v>
                </c:pt>
                <c:pt idx="101">
                  <c:v>5188.1182854360432</c:v>
                </c:pt>
                <c:pt idx="102">
                  <c:v>4877.1408084430041</c:v>
                </c:pt>
                <c:pt idx="103">
                  <c:v>12625.901408028161</c:v>
                </c:pt>
                <c:pt idx="104">
                  <c:v>3676.2490403471111</c:v>
                </c:pt>
                <c:pt idx="105">
                  <c:v>4989.1938410993844</c:v>
                </c:pt>
                <c:pt idx="106">
                  <c:v>2808.2622137417138</c:v>
                </c:pt>
                <c:pt idx="107">
                  <c:v>15492.329493250212</c:v>
                </c:pt>
                <c:pt idx="108">
                  <c:v>13083.698839192975</c:v>
                </c:pt>
                <c:pt idx="109">
                  <c:v>6638.9528880214275</c:v>
                </c:pt>
                <c:pt idx="110">
                  <c:v>3150.9393980899495</c:v>
                </c:pt>
                <c:pt idx="111">
                  <c:v>12245.601282106794</c:v>
                </c:pt>
                <c:pt idx="112">
                  <c:v>10326.996957961197</c:v>
                </c:pt>
                <c:pt idx="113">
                  <c:v>5330.3394022455823</c:v>
                </c:pt>
                <c:pt idx="114">
                  <c:v>4311.3312982632951</c:v>
                </c:pt>
                <c:pt idx="115">
                  <c:v>11972.402262082398</c:v>
                </c:pt>
                <c:pt idx="116">
                  <c:v>3225.9792609166079</c:v>
                </c:pt>
                <c:pt idx="117">
                  <c:v>4545.3411798584502</c:v>
                </c:pt>
                <c:pt idx="118">
                  <c:v>16222.135217352557</c:v>
                </c:pt>
                <c:pt idx="119">
                  <c:v>14844.036345813671</c:v>
                </c:pt>
                <c:pt idx="120">
                  <c:v>3636.9801670807569</c:v>
                </c:pt>
                <c:pt idx="121">
                  <c:v>14200.046559885568</c:v>
                </c:pt>
                <c:pt idx="122">
                  <c:v>9277.0922730717411</c:v>
                </c:pt>
                <c:pt idx="123">
                  <c:v>2468.3104487625369</c:v>
                </c:pt>
                <c:pt idx="124">
                  <c:v>5721.7499234245406</c:v>
                </c:pt>
                <c:pt idx="125">
                  <c:v>5278.9639873299875</c:v>
                </c:pt>
                <c:pt idx="126">
                  <c:v>7177.1853409518535</c:v>
                </c:pt>
                <c:pt idx="127">
                  <c:v>6385.4784934943455</c:v>
                </c:pt>
                <c:pt idx="128">
                  <c:v>3918.752865199896</c:v>
                </c:pt>
                <c:pt idx="129">
                  <c:v>11302.138767780962</c:v>
                </c:pt>
                <c:pt idx="130">
                  <c:v>7107.7313156463752</c:v>
                </c:pt>
                <c:pt idx="131">
                  <c:v>13288.170799498064</c:v>
                </c:pt>
                <c:pt idx="132">
                  <c:v>11610.478544513657</c:v>
                </c:pt>
                <c:pt idx="133">
                  <c:v>14237.989789964256</c:v>
                </c:pt>
                <c:pt idx="134">
                  <c:v>2716.6278974676534</c:v>
                </c:pt>
                <c:pt idx="135">
                  <c:v>4381.1294690115001</c:v>
                </c:pt>
                <c:pt idx="136">
                  <c:v>4823.1865422059809</c:v>
                </c:pt>
                <c:pt idx="137">
                  <c:v>15788.171540125106</c:v>
                </c:pt>
                <c:pt idx="138">
                  <c:v>9300.8647299792665</c:v>
                </c:pt>
                <c:pt idx="139">
                  <c:v>2541.5862827550382</c:v>
                </c:pt>
                <c:pt idx="140">
                  <c:v>14444.585119258751</c:v>
                </c:pt>
                <c:pt idx="141">
                  <c:v>6755.9101675441361</c:v>
                </c:pt>
                <c:pt idx="142">
                  <c:v>13123.863400605976</c:v>
                </c:pt>
                <c:pt idx="143">
                  <c:v>15609.918948117978</c:v>
                </c:pt>
                <c:pt idx="144">
                  <c:v>2926.9385736063878</c:v>
                </c:pt>
                <c:pt idx="145">
                  <c:v>3262.7145576574194</c:v>
                </c:pt>
                <c:pt idx="146">
                  <c:v>3072.2756351274111</c:v>
                </c:pt>
                <c:pt idx="147">
                  <c:v>14641.27263801638</c:v>
                </c:pt>
                <c:pt idx="148">
                  <c:v>5438.3098467695272</c:v>
                </c:pt>
                <c:pt idx="149">
                  <c:v>2877.8851312602728</c:v>
                </c:pt>
                <c:pt idx="150">
                  <c:v>3386.2061988599871</c:v>
                </c:pt>
                <c:pt idx="151">
                  <c:v>12041.163104550307</c:v>
                </c:pt>
                <c:pt idx="152">
                  <c:v>9754.7326956184424</c:v>
                </c:pt>
                <c:pt idx="153">
                  <c:v>2503.87077996478</c:v>
                </c:pt>
                <c:pt idx="154">
                  <c:v>9512.1746334926538</c:v>
                </c:pt>
                <c:pt idx="155">
                  <c:v>3073.9951797532531</c:v>
                </c:pt>
                <c:pt idx="156">
                  <c:v>15263.673360442865</c:v>
                </c:pt>
                <c:pt idx="157">
                  <c:v>14494.075379346337</c:v>
                </c:pt>
                <c:pt idx="158">
                  <c:v>3161.7152560300237</c:v>
                </c:pt>
                <c:pt idx="159">
                  <c:v>9036.5595924055833</c:v>
                </c:pt>
                <c:pt idx="160">
                  <c:v>13977.657112969162</c:v>
                </c:pt>
                <c:pt idx="161">
                  <c:v>3758.960622950548</c:v>
                </c:pt>
                <c:pt idx="162">
                  <c:v>14339.294874388914</c:v>
                </c:pt>
                <c:pt idx="163">
                  <c:v>14745.266141903197</c:v>
                </c:pt>
                <c:pt idx="164">
                  <c:v>14825.595264729202</c:v>
                </c:pt>
                <c:pt idx="165">
                  <c:v>14742.268184939634</c:v>
                </c:pt>
                <c:pt idx="166">
                  <c:v>8511.632286104883</c:v>
                </c:pt>
                <c:pt idx="167">
                  <c:v>13482.061389908167</c:v>
                </c:pt>
                <c:pt idx="168">
                  <c:v>10373.965799676254</c:v>
                </c:pt>
                <c:pt idx="169">
                  <c:v>4380.198826734857</c:v>
                </c:pt>
                <c:pt idx="170">
                  <c:v>14121.061625870641</c:v>
                </c:pt>
                <c:pt idx="171">
                  <c:v>4592.7160790661328</c:v>
                </c:pt>
                <c:pt idx="172">
                  <c:v>3395.3383529986759</c:v>
                </c:pt>
                <c:pt idx="173">
                  <c:v>3428.4750055285713</c:v>
                </c:pt>
                <c:pt idx="174">
                  <c:v>5909.8688185450465</c:v>
                </c:pt>
                <c:pt idx="175">
                  <c:v>6100.9143457729651</c:v>
                </c:pt>
                <c:pt idx="176">
                  <c:v>15165.045539628802</c:v>
                </c:pt>
                <c:pt idx="177">
                  <c:v>3191.6924401981914</c:v>
                </c:pt>
                <c:pt idx="178">
                  <c:v>8775.0670120292871</c:v>
                </c:pt>
                <c:pt idx="179">
                  <c:v>6507.2081422347119</c:v>
                </c:pt>
                <c:pt idx="180">
                  <c:v>9868.3690157137662</c:v>
                </c:pt>
                <c:pt idx="181">
                  <c:v>3540.9216116057332</c:v>
                </c:pt>
                <c:pt idx="182">
                  <c:v>10909.06616421499</c:v>
                </c:pt>
                <c:pt idx="183">
                  <c:v>5868.6292726107949</c:v>
                </c:pt>
                <c:pt idx="184">
                  <c:v>4047.4648203949614</c:v>
                </c:pt>
                <c:pt idx="185">
                  <c:v>4421.302707502844</c:v>
                </c:pt>
                <c:pt idx="186">
                  <c:v>8897.4423314992164</c:v>
                </c:pt>
                <c:pt idx="187">
                  <c:v>16106.735575048859</c:v>
                </c:pt>
                <c:pt idx="188">
                  <c:v>9396.9593075126486</c:v>
                </c:pt>
                <c:pt idx="189">
                  <c:v>8335.5348656857714</c:v>
                </c:pt>
                <c:pt idx="190">
                  <c:v>3812.8399126509166</c:v>
                </c:pt>
                <c:pt idx="191">
                  <c:v>3110.8144190313706</c:v>
                </c:pt>
                <c:pt idx="192">
                  <c:v>7354.7545766985322</c:v>
                </c:pt>
                <c:pt idx="193">
                  <c:v>15702.565520869688</c:v>
                </c:pt>
                <c:pt idx="194">
                  <c:v>3905.7238733268973</c:v>
                </c:pt>
                <c:pt idx="195">
                  <c:v>12341.563848152045</c:v>
                </c:pt>
                <c:pt idx="196">
                  <c:v>12978.689288268875</c:v>
                </c:pt>
                <c:pt idx="197">
                  <c:v>2876.1501187641779</c:v>
                </c:pt>
                <c:pt idx="198">
                  <c:v>11871.067223125705</c:v>
                </c:pt>
                <c:pt idx="199">
                  <c:v>12382.593882406258</c:v>
                </c:pt>
                <c:pt idx="200">
                  <c:v>5656.7895040723824</c:v>
                </c:pt>
                <c:pt idx="201">
                  <c:v>11392.576542069499</c:v>
                </c:pt>
                <c:pt idx="202">
                  <c:v>11273.119714120327</c:v>
                </c:pt>
                <c:pt idx="203">
                  <c:v>13237.98689158627</c:v>
                </c:pt>
                <c:pt idx="204">
                  <c:v>6995.8911692398933</c:v>
                </c:pt>
                <c:pt idx="205">
                  <c:v>4283.4120299640126</c:v>
                </c:pt>
                <c:pt idx="206">
                  <c:v>4473.4101219419272</c:v>
                </c:pt>
                <c:pt idx="207">
                  <c:v>5301.4447185390354</c:v>
                </c:pt>
                <c:pt idx="208">
                  <c:v>4262.937899877873</c:v>
                </c:pt>
                <c:pt idx="209">
                  <c:v>12019.650264398801</c:v>
                </c:pt>
                <c:pt idx="210">
                  <c:v>12266.604099646123</c:v>
                </c:pt>
                <c:pt idx="211">
                  <c:v>3581.271531692194</c:v>
                </c:pt>
                <c:pt idx="212">
                  <c:v>4856.7540606971943</c:v>
                </c:pt>
                <c:pt idx="213">
                  <c:v>4002.6091492371579</c:v>
                </c:pt>
                <c:pt idx="214">
                  <c:v>3711.9972599807697</c:v>
                </c:pt>
                <c:pt idx="215">
                  <c:v>6573.2201545869775</c:v>
                </c:pt>
                <c:pt idx="216">
                  <c:v>3741.2121020647423</c:v>
                </c:pt>
                <c:pt idx="217">
                  <c:v>6222.7630385992325</c:v>
                </c:pt>
                <c:pt idx="218">
                  <c:v>9263.6830401852294</c:v>
                </c:pt>
                <c:pt idx="219">
                  <c:v>11564.578606026578</c:v>
                </c:pt>
                <c:pt idx="220">
                  <c:v>13545.238916512526</c:v>
                </c:pt>
                <c:pt idx="221">
                  <c:v>4351.2005442760965</c:v>
                </c:pt>
                <c:pt idx="222">
                  <c:v>2465.0776913805148</c:v>
                </c:pt>
                <c:pt idx="223">
                  <c:v>5442.3129062236139</c:v>
                </c:pt>
                <c:pt idx="224">
                  <c:v>3422.4522664765982</c:v>
                </c:pt>
                <c:pt idx="225">
                  <c:v>4691.1047564482888</c:v>
                </c:pt>
                <c:pt idx="226">
                  <c:v>9298.6439889518897</c:v>
                </c:pt>
                <c:pt idx="227">
                  <c:v>13494.984233573819</c:v>
                </c:pt>
                <c:pt idx="228">
                  <c:v>3613.7141101646889</c:v>
                </c:pt>
                <c:pt idx="229">
                  <c:v>3697.5382326921272</c:v>
                </c:pt>
                <c:pt idx="230">
                  <c:v>2659.0431343018417</c:v>
                </c:pt>
                <c:pt idx="231">
                  <c:v>14110.285767930567</c:v>
                </c:pt>
                <c:pt idx="232">
                  <c:v>3764.8969262320406</c:v>
                </c:pt>
                <c:pt idx="233">
                  <c:v>3128.3100964157948</c:v>
                </c:pt>
                <c:pt idx="234">
                  <c:v>5022.0983384065676</c:v>
                </c:pt>
                <c:pt idx="235">
                  <c:v>14356.057246557026</c:v>
                </c:pt>
                <c:pt idx="236">
                  <c:v>15063.461939778908</c:v>
                </c:pt>
                <c:pt idx="237">
                  <c:v>4978.2881958612052</c:v>
                </c:pt>
                <c:pt idx="238">
                  <c:v>12568.172115366278</c:v>
                </c:pt>
                <c:pt idx="239">
                  <c:v>9214.6062205661619</c:v>
                </c:pt>
                <c:pt idx="240">
                  <c:v>12342.377634008024</c:v>
                </c:pt>
                <c:pt idx="241">
                  <c:v>3849.1968172774314</c:v>
                </c:pt>
                <c:pt idx="242">
                  <c:v>3089.2972338782974</c:v>
                </c:pt>
                <c:pt idx="243">
                  <c:v>3402.7773856443255</c:v>
                </c:pt>
                <c:pt idx="244">
                  <c:v>4363.4679540339557</c:v>
                </c:pt>
                <c:pt idx="245">
                  <c:v>12920.094969571388</c:v>
                </c:pt>
                <c:pt idx="246">
                  <c:v>8593.824262693568</c:v>
                </c:pt>
                <c:pt idx="247">
                  <c:v>3138.6212745403627</c:v>
                </c:pt>
                <c:pt idx="248">
                  <c:v>3782.2612105936905</c:v>
                </c:pt>
                <c:pt idx="249">
                  <c:v>11362.701378693551</c:v>
                </c:pt>
                <c:pt idx="250">
                  <c:v>3816.0331097342332</c:v>
                </c:pt>
                <c:pt idx="251">
                  <c:v>15671.737469319813</c:v>
                </c:pt>
                <c:pt idx="252">
                  <c:v>8605.9226122899236</c:v>
                </c:pt>
                <c:pt idx="253">
                  <c:v>14837.404993456506</c:v>
                </c:pt>
                <c:pt idx="254">
                  <c:v>3111.6326485177233</c:v>
                </c:pt>
                <c:pt idx="255">
                  <c:v>3834.3771780856841</c:v>
                </c:pt>
                <c:pt idx="256">
                  <c:v>16191.307165802684</c:v>
                </c:pt>
                <c:pt idx="257">
                  <c:v>3812.0417634462583</c:v>
                </c:pt>
                <c:pt idx="258">
                  <c:v>12718.143229152938</c:v>
                </c:pt>
                <c:pt idx="259">
                  <c:v>3227.8922958635285</c:v>
                </c:pt>
                <c:pt idx="260">
                  <c:v>3085.5746647717269</c:v>
                </c:pt>
                <c:pt idx="261">
                  <c:v>3895.1377032488654</c:v>
                </c:pt>
                <c:pt idx="262">
                  <c:v>11364.562663246836</c:v>
                </c:pt>
                <c:pt idx="263">
                  <c:v>3187.0146729257849</c:v>
                </c:pt>
                <c:pt idx="264">
                  <c:v>3766.4402918907645</c:v>
                </c:pt>
                <c:pt idx="265">
                  <c:v>3138.6212745403627</c:v>
                </c:pt>
                <c:pt idx="266">
                  <c:v>10284.925482643983</c:v>
                </c:pt>
                <c:pt idx="267">
                  <c:v>13335.013156576331</c:v>
                </c:pt>
                <c:pt idx="268">
                  <c:v>5063.1028545242643</c:v>
                </c:pt>
                <c:pt idx="269">
                  <c:v>4714.7296248352059</c:v>
                </c:pt>
                <c:pt idx="270">
                  <c:v>4311.3822028918084</c:v>
                </c:pt>
                <c:pt idx="271">
                  <c:v>3326.1813979412527</c:v>
                </c:pt>
                <c:pt idx="272">
                  <c:v>15610.950904561061</c:v>
                </c:pt>
                <c:pt idx="273">
                  <c:v>10978.913961311757</c:v>
                </c:pt>
                <c:pt idx="274">
                  <c:v>3403.4247069025996</c:v>
                </c:pt>
                <c:pt idx="275">
                  <c:v>8985.7906118420378</c:v>
                </c:pt>
                <c:pt idx="276">
                  <c:v>6480.7260841519519</c:v>
                </c:pt>
                <c:pt idx="277">
                  <c:v>12976.864148446595</c:v>
                </c:pt>
                <c:pt idx="278">
                  <c:v>13988.890157672729</c:v>
                </c:pt>
                <c:pt idx="279">
                  <c:v>11770.397153256185</c:v>
                </c:pt>
                <c:pt idx="280">
                  <c:v>4182.2860730939919</c:v>
                </c:pt>
                <c:pt idx="281">
                  <c:v>6521.6743443242322</c:v>
                </c:pt>
                <c:pt idx="282">
                  <c:v>5503.6896671311088</c:v>
                </c:pt>
                <c:pt idx="283">
                  <c:v>7437.1341470873713</c:v>
                </c:pt>
                <c:pt idx="284">
                  <c:v>6490.9631491950222</c:v>
                </c:pt>
                <c:pt idx="285">
                  <c:v>13302.440676893835</c:v>
                </c:pt>
                <c:pt idx="286">
                  <c:v>14279.384146854309</c:v>
                </c:pt>
                <c:pt idx="287">
                  <c:v>11720.142470317478</c:v>
                </c:pt>
                <c:pt idx="288">
                  <c:v>3348.5168125806786</c:v>
                </c:pt>
                <c:pt idx="289">
                  <c:v>12543.975416173567</c:v>
                </c:pt>
                <c:pt idx="290">
                  <c:v>10208.296230512706</c:v>
                </c:pt>
                <c:pt idx="291">
                  <c:v>15660.569762000101</c:v>
                </c:pt>
                <c:pt idx="292">
                  <c:v>4340.2321134677322</c:v>
                </c:pt>
                <c:pt idx="293">
                  <c:v>3878.0467278533561</c:v>
                </c:pt>
                <c:pt idx="294">
                  <c:v>13626.087938159779</c:v>
                </c:pt>
                <c:pt idx="295">
                  <c:v>4329.9648320748174</c:v>
                </c:pt>
                <c:pt idx="296">
                  <c:v>9941.2586722051947</c:v>
                </c:pt>
                <c:pt idx="297">
                  <c:v>3470.7142718392452</c:v>
                </c:pt>
                <c:pt idx="298">
                  <c:v>3996.6383066504586</c:v>
                </c:pt>
                <c:pt idx="299">
                  <c:v>13545.122060091862</c:v>
                </c:pt>
                <c:pt idx="300">
                  <c:v>4512.7196555561977</c:v>
                </c:pt>
                <c:pt idx="301">
                  <c:v>5659.2237785233965</c:v>
                </c:pt>
                <c:pt idx="302">
                  <c:v>25598.485618490417</c:v>
                </c:pt>
                <c:pt idx="303">
                  <c:v>40165.877978777622</c:v>
                </c:pt>
                <c:pt idx="304">
                  <c:v>24296.971305090665</c:v>
                </c:pt>
                <c:pt idx="305">
                  <c:v>23857.859466971371</c:v>
                </c:pt>
                <c:pt idx="306">
                  <c:v>44600.466011794488</c:v>
                </c:pt>
                <c:pt idx="307">
                  <c:v>24708.316875335186</c:v>
                </c:pt>
                <c:pt idx="308">
                  <c:v>24520.218302017507</c:v>
                </c:pt>
                <c:pt idx="309">
                  <c:v>34132.386120781026</c:v>
                </c:pt>
                <c:pt idx="310">
                  <c:v>26307.372209477337</c:v>
                </c:pt>
                <c:pt idx="311">
                  <c:v>30094.547128306061</c:v>
                </c:pt>
                <c:pt idx="312">
                  <c:v>26409.231692062836</c:v>
                </c:pt>
                <c:pt idx="313">
                  <c:v>22777.013680191503</c:v>
                </c:pt>
                <c:pt idx="314">
                  <c:v>34708.213960112073</c:v>
                </c:pt>
                <c:pt idx="315">
                  <c:v>33954.101907053613</c:v>
                </c:pt>
                <c:pt idx="316">
                  <c:v>50687.848938656149</c:v>
                </c:pt>
                <c:pt idx="317">
                  <c:v>34509.398079684586</c:v>
                </c:pt>
                <c:pt idx="318">
                  <c:v>44681.427052798725</c:v>
                </c:pt>
                <c:pt idx="319">
                  <c:v>23373.825896587176</c:v>
                </c:pt>
                <c:pt idx="320">
                  <c:v>19070.427083969844</c:v>
                </c:pt>
                <c:pt idx="321">
                  <c:v>34909.668347183797</c:v>
                </c:pt>
                <c:pt idx="322">
                  <c:v>35899.415021353678</c:v>
                </c:pt>
                <c:pt idx="323">
                  <c:v>49346.089061763261</c:v>
                </c:pt>
                <c:pt idx="324">
                  <c:v>35847.733560012304</c:v>
                </c:pt>
                <c:pt idx="325">
                  <c:v>32443.274753389673</c:v>
                </c:pt>
                <c:pt idx="326">
                  <c:v>35562.970524447082</c:v>
                </c:pt>
                <c:pt idx="327">
                  <c:v>35869.69929331501</c:v>
                </c:pt>
                <c:pt idx="328">
                  <c:v>21849.857912366631</c:v>
                </c:pt>
                <c:pt idx="329">
                  <c:v>29006.743265538811</c:v>
                </c:pt>
                <c:pt idx="330">
                  <c:v>28789.035656808428</c:v>
                </c:pt>
                <c:pt idx="331">
                  <c:v>40853.03390416981</c:v>
                </c:pt>
                <c:pt idx="332">
                  <c:v>35991.445834508195</c:v>
                </c:pt>
                <c:pt idx="333">
                  <c:v>43329.564193043072</c:v>
                </c:pt>
                <c:pt idx="334">
                  <c:v>44947.564695111643</c:v>
                </c:pt>
                <c:pt idx="335">
                  <c:v>33235.396836602435</c:v>
                </c:pt>
                <c:pt idx="336">
                  <c:v>29573.526533252214</c:v>
                </c:pt>
                <c:pt idx="337">
                  <c:v>24690.096389937742</c:v>
                </c:pt>
                <c:pt idx="338">
                  <c:v>42661.732927984049</c:v>
                </c:pt>
                <c:pt idx="339">
                  <c:v>33186.86528662972</c:v>
                </c:pt>
                <c:pt idx="340">
                  <c:v>25512.823154533209</c:v>
                </c:pt>
                <c:pt idx="341">
                  <c:v>59974.48085534729</c:v>
                </c:pt>
                <c:pt idx="342">
                  <c:v>54515.11620635289</c:v>
                </c:pt>
                <c:pt idx="343">
                  <c:v>30408.780161389255</c:v>
                </c:pt>
                <c:pt idx="344">
                  <c:v>31543.802406639221</c:v>
                </c:pt>
                <c:pt idx="345">
                  <c:v>24492.193512489459</c:v>
                </c:pt>
                <c:pt idx="346">
                  <c:v>44930.398482346151</c:v>
                </c:pt>
                <c:pt idx="347">
                  <c:v>41281.721937566224</c:v>
                </c:pt>
                <c:pt idx="348">
                  <c:v>24879.212251330373</c:v>
                </c:pt>
                <c:pt idx="349">
                  <c:v>28322.021100381193</c:v>
                </c:pt>
                <c:pt idx="350">
                  <c:v>37240.145675832333</c:v>
                </c:pt>
                <c:pt idx="351">
                  <c:v>34881.127094991796</c:v>
                </c:pt>
                <c:pt idx="352">
                  <c:v>36524.037435998551</c:v>
                </c:pt>
                <c:pt idx="353">
                  <c:v>34225.750221930473</c:v>
                </c:pt>
                <c:pt idx="354">
                  <c:v>52068.007453109312</c:v>
                </c:pt>
                <c:pt idx="355">
                  <c:v>28850.68728015379</c:v>
                </c:pt>
                <c:pt idx="356">
                  <c:v>42137.495098409643</c:v>
                </c:pt>
                <c:pt idx="357">
                  <c:v>27478.721529968105</c:v>
                </c:pt>
                <c:pt idx="358">
                  <c:v>33071.795435813743</c:v>
                </c:pt>
                <c:pt idx="359">
                  <c:v>40166.646763423531</c:v>
                </c:pt>
                <c:pt idx="360">
                  <c:v>28438.232411772868</c:v>
                </c:pt>
                <c:pt idx="361">
                  <c:v>40094.4320976331</c:v>
                </c:pt>
                <c:pt idx="362">
                  <c:v>47341.229969204636</c:v>
                </c:pt>
                <c:pt idx="363">
                  <c:v>26561.862277795812</c:v>
                </c:pt>
                <c:pt idx="364">
                  <c:v>21350.692497783923</c:v>
                </c:pt>
                <c:pt idx="365">
                  <c:v>28517.15472757494</c:v>
                </c:pt>
                <c:pt idx="366">
                  <c:v>32592.477807488594</c:v>
                </c:pt>
                <c:pt idx="367">
                  <c:v>26574.717229881069</c:v>
                </c:pt>
                <c:pt idx="368">
                  <c:v>26915.876312513017</c:v>
                </c:pt>
                <c:pt idx="369">
                  <c:v>32929.642293123048</c:v>
                </c:pt>
                <c:pt idx="370">
                  <c:v>32904.216395261938</c:v>
                </c:pt>
                <c:pt idx="371">
                  <c:v>37564.142184478646</c:v>
                </c:pt>
                <c:pt idx="372">
                  <c:v>23639.379126958091</c:v>
                </c:pt>
                <c:pt idx="373">
                  <c:v>24773.23623609373</c:v>
                </c:pt>
                <c:pt idx="374">
                  <c:v>33978.527848594109</c:v>
                </c:pt>
                <c:pt idx="375">
                  <c:v>21889.246693182893</c:v>
                </c:pt>
                <c:pt idx="376">
                  <c:v>28669.562190561963</c:v>
                </c:pt>
                <c:pt idx="377">
                  <c:v>48033.295384271201</c:v>
                </c:pt>
                <c:pt idx="378">
                  <c:v>44718.51526872949</c:v>
                </c:pt>
                <c:pt idx="379">
                  <c:v>48316.699899032377</c:v>
                </c:pt>
                <c:pt idx="380">
                  <c:v>34986.214699239463</c:v>
                </c:pt>
                <c:pt idx="381">
                  <c:v>30556.497399000509</c:v>
                </c:pt>
                <c:pt idx="382">
                  <c:v>25608.250860721062</c:v>
                </c:pt>
                <c:pt idx="383">
                  <c:v>35031.411234956293</c:v>
                </c:pt>
                <c:pt idx="384">
                  <c:v>26972.47680600583</c:v>
                </c:pt>
                <c:pt idx="385">
                  <c:v>24305.98509179175</c:v>
                </c:pt>
                <c:pt idx="386">
                  <c:v>53372.044922333946</c:v>
                </c:pt>
                <c:pt idx="387">
                  <c:v>29744.451784208897</c:v>
                </c:pt>
                <c:pt idx="388">
                  <c:v>42189.74108306854</c:v>
                </c:pt>
                <c:pt idx="389">
                  <c:v>28571.283944471637</c:v>
                </c:pt>
                <c:pt idx="390">
                  <c:v>38473.270280239733</c:v>
                </c:pt>
                <c:pt idx="391">
                  <c:v>29854.96548830971</c:v>
                </c:pt>
                <c:pt idx="392">
                  <c:v>27735.178538269061</c:v>
                </c:pt>
                <c:pt idx="393">
                  <c:v>26910.011974923385</c:v>
                </c:pt>
                <c:pt idx="394">
                  <c:v>26181.422687256018</c:v>
                </c:pt>
                <c:pt idx="395">
                  <c:v>36358.433821468978</c:v>
                </c:pt>
                <c:pt idx="396">
                  <c:v>25572.129589732594</c:v>
                </c:pt>
                <c:pt idx="397">
                  <c:v>35300.955131873023</c:v>
                </c:pt>
                <c:pt idx="398">
                  <c:v>40740.37462589745</c:v>
                </c:pt>
                <c:pt idx="399">
                  <c:v>20565.131395871766</c:v>
                </c:pt>
                <c:pt idx="400">
                  <c:v>33023.031773474693</c:v>
                </c:pt>
                <c:pt idx="401">
                  <c:v>52712.961053180079</c:v>
                </c:pt>
                <c:pt idx="402">
                  <c:v>39421.343185816208</c:v>
                </c:pt>
                <c:pt idx="403">
                  <c:v>36559.854478827947</c:v>
                </c:pt>
                <c:pt idx="404">
                  <c:v>47188.135924918446</c:v>
                </c:pt>
                <c:pt idx="405">
                  <c:v>23068.365038013882</c:v>
                </c:pt>
                <c:pt idx="406">
                  <c:v>24692.562122121351</c:v>
                </c:pt>
                <c:pt idx="407">
                  <c:v>24088.579454244722</c:v>
                </c:pt>
                <c:pt idx="408">
                  <c:v>38986.624081499649</c:v>
                </c:pt>
                <c:pt idx="409">
                  <c:v>34413.184518196736</c:v>
                </c:pt>
                <c:pt idx="410">
                  <c:v>30474.53208604909</c:v>
                </c:pt>
                <c:pt idx="411">
                  <c:v>46483.621992485379</c:v>
                </c:pt>
                <c:pt idx="412">
                  <c:v>12135.9170071887</c:v>
                </c:pt>
                <c:pt idx="413">
                  <c:v>12429.272647819373</c:v>
                </c:pt>
                <c:pt idx="414">
                  <c:v>13465.300873902093</c:v>
                </c:pt>
                <c:pt idx="415">
                  <c:v>8852.1284270825618</c:v>
                </c:pt>
                <c:pt idx="416">
                  <c:v>10603.727869779859</c:v>
                </c:pt>
                <c:pt idx="417">
                  <c:v>6138.2395964064935</c:v>
                </c:pt>
                <c:pt idx="418">
                  <c:v>15348.461367185173</c:v>
                </c:pt>
                <c:pt idx="419">
                  <c:v>5562.4615700114291</c:v>
                </c:pt>
                <c:pt idx="420">
                  <c:v>6231.2288475341111</c:v>
                </c:pt>
                <c:pt idx="421">
                  <c:v>11739.100597933908</c:v>
                </c:pt>
                <c:pt idx="422">
                  <c:v>4201.1203556088303</c:v>
                </c:pt>
                <c:pt idx="423">
                  <c:v>7841.1808093672489</c:v>
                </c:pt>
                <c:pt idx="424">
                  <c:v>7323.2122988604979</c:v>
                </c:pt>
                <c:pt idx="425">
                  <c:v>3991.801501592252</c:v>
                </c:pt>
                <c:pt idx="426">
                  <c:v>6778.1569633532508</c:v>
                </c:pt>
                <c:pt idx="427">
                  <c:v>10286.147286521773</c:v>
                </c:pt>
                <c:pt idx="428">
                  <c:v>7871.4956524437193</c:v>
                </c:pt>
                <c:pt idx="429">
                  <c:v>10993.610208604212</c:v>
                </c:pt>
                <c:pt idx="430">
                  <c:v>11288.278693199138</c:v>
                </c:pt>
                <c:pt idx="431">
                  <c:v>6668.0015977456242</c:v>
                </c:pt>
                <c:pt idx="432">
                  <c:v>13302.300768242434</c:v>
                </c:pt>
                <c:pt idx="433">
                  <c:v>3827.1484558610246</c:v>
                </c:pt>
                <c:pt idx="434">
                  <c:v>4171.3398027562625</c:v>
                </c:pt>
                <c:pt idx="435">
                  <c:v>6002.7413200151668</c:v>
                </c:pt>
                <c:pt idx="436">
                  <c:v>4408.3551993012898</c:v>
                </c:pt>
                <c:pt idx="437">
                  <c:v>10051.290876837518</c:v>
                </c:pt>
                <c:pt idx="438">
                  <c:v>4593.633172431194</c:v>
                </c:pt>
                <c:pt idx="439">
                  <c:v>8692.68876000618</c:v>
                </c:pt>
                <c:pt idx="440">
                  <c:v>9643.6065980334897</c:v>
                </c:pt>
                <c:pt idx="441">
                  <c:v>9434.9767773836375</c:v>
                </c:pt>
                <c:pt idx="442">
                  <c:v>5749.7124953462244</c:v>
                </c:pt>
                <c:pt idx="443">
                  <c:v>7089.248927722565</c:v>
                </c:pt>
                <c:pt idx="444">
                  <c:v>9119.9653951846449</c:v>
                </c:pt>
                <c:pt idx="445">
                  <c:v>8499.3146697941211</c:v>
                </c:pt>
                <c:pt idx="446">
                  <c:v>7534.6764401401115</c:v>
                </c:pt>
                <c:pt idx="447">
                  <c:v>7613.3190653609699</c:v>
                </c:pt>
                <c:pt idx="448">
                  <c:v>6639.1516871696995</c:v>
                </c:pt>
                <c:pt idx="449">
                  <c:v>5519.3593439718752</c:v>
                </c:pt>
                <c:pt idx="450">
                  <c:v>12706.036203387253</c:v>
                </c:pt>
                <c:pt idx="451">
                  <c:v>4762.4087969324673</c:v>
                </c:pt>
                <c:pt idx="452">
                  <c:v>4457.7594000413555</c:v>
                </c:pt>
                <c:pt idx="453">
                  <c:v>8126.5919706846753</c:v>
                </c:pt>
                <c:pt idx="454">
                  <c:v>5536.4035862654328</c:v>
                </c:pt>
                <c:pt idx="455">
                  <c:v>12607.987802831789</c:v>
                </c:pt>
                <c:pt idx="456">
                  <c:v>5572.7640118323116</c:v>
                </c:pt>
                <c:pt idx="457">
                  <c:v>7786.3897714659906</c:v>
                </c:pt>
                <c:pt idx="458">
                  <c:v>6154.1023949934288</c:v>
                </c:pt>
                <c:pt idx="459">
                  <c:v>6319.72159397411</c:v>
                </c:pt>
                <c:pt idx="460">
                  <c:v>4014.6551376405914</c:v>
                </c:pt>
                <c:pt idx="461">
                  <c:v>8812.3047776072326</c:v>
                </c:pt>
                <c:pt idx="462">
                  <c:v>11725.287262125525</c:v>
                </c:pt>
                <c:pt idx="463">
                  <c:v>6610.1924847399196</c:v>
                </c:pt>
                <c:pt idx="464">
                  <c:v>11623.406423419374</c:v>
                </c:pt>
                <c:pt idx="465">
                  <c:v>8068.3087569897134</c:v>
                </c:pt>
                <c:pt idx="466">
                  <c:v>6266.8319826536517</c:v>
                </c:pt>
                <c:pt idx="467">
                  <c:v>8338.0417359028797</c:v>
                </c:pt>
                <c:pt idx="468">
                  <c:v>6380.4582478181619</c:v>
                </c:pt>
                <c:pt idx="469">
                  <c:v>13591.162952263849</c:v>
                </c:pt>
                <c:pt idx="470">
                  <c:v>12609.35226880807</c:v>
                </c:pt>
                <c:pt idx="471">
                  <c:v>8570.7730525565858</c:v>
                </c:pt>
                <c:pt idx="472">
                  <c:v>10885.77256093432</c:v>
                </c:pt>
                <c:pt idx="473">
                  <c:v>11241.863435787665</c:v>
                </c:pt>
                <c:pt idx="474">
                  <c:v>5974.9389081365489</c:v>
                </c:pt>
                <c:pt idx="475">
                  <c:v>13741.667851720955</c:v>
                </c:pt>
                <c:pt idx="476">
                  <c:v>5815.9612093539399</c:v>
                </c:pt>
                <c:pt idx="477">
                  <c:v>6451.1691089720662</c:v>
                </c:pt>
                <c:pt idx="478">
                  <c:v>8268.2435651546748</c:v>
                </c:pt>
                <c:pt idx="479">
                  <c:v>9987.0080632053341</c:v>
                </c:pt>
                <c:pt idx="480">
                  <c:v>5939.3190168016772</c:v>
                </c:pt>
                <c:pt idx="481">
                  <c:v>4198.4437107624562</c:v>
                </c:pt>
                <c:pt idx="482">
                  <c:v>9430.7402601915655</c:v>
                </c:pt>
                <c:pt idx="483">
                  <c:v>8319.2832765988351</c:v>
                </c:pt>
                <c:pt idx="484">
                  <c:v>14652.81243420964</c:v>
                </c:pt>
                <c:pt idx="485">
                  <c:v>13498.920852281895</c:v>
                </c:pt>
                <c:pt idx="486">
                  <c:v>11125.252071024604</c:v>
                </c:pt>
                <c:pt idx="487">
                  <c:v>7697.9787551849313</c:v>
                </c:pt>
                <c:pt idx="488">
                  <c:v>16676.806355884775</c:v>
                </c:pt>
                <c:pt idx="489">
                  <c:v>10896.050676264105</c:v>
                </c:pt>
                <c:pt idx="490">
                  <c:v>14648.684284838131</c:v>
                </c:pt>
                <c:pt idx="491">
                  <c:v>7453.5555932330963</c:v>
                </c:pt>
                <c:pt idx="492">
                  <c:v>4934.2181177142902</c:v>
                </c:pt>
                <c:pt idx="493">
                  <c:v>10632.670070822127</c:v>
                </c:pt>
                <c:pt idx="494">
                  <c:v>9836.2841406426378</c:v>
                </c:pt>
                <c:pt idx="495">
                  <c:v>5084.9737302680805</c:v>
                </c:pt>
                <c:pt idx="496">
                  <c:v>11196.299337038503</c:v>
                </c:pt>
                <c:pt idx="497">
                  <c:v>9880.2687151867212</c:v>
                </c:pt>
                <c:pt idx="498">
                  <c:v>9215.2729879430644</c:v>
                </c:pt>
                <c:pt idx="499">
                  <c:v>8312.5312549456867</c:v>
                </c:pt>
                <c:pt idx="500">
                  <c:v>5145.52515669896</c:v>
                </c:pt>
                <c:pt idx="501">
                  <c:v>8605.0598732750022</c:v>
                </c:pt>
                <c:pt idx="502">
                  <c:v>11207.540440748804</c:v>
                </c:pt>
                <c:pt idx="503">
                  <c:v>12931.835584592262</c:v>
                </c:pt>
                <c:pt idx="504">
                  <c:v>7978.2153400637244</c:v>
                </c:pt>
                <c:pt idx="505">
                  <c:v>10449.359825084122</c:v>
                </c:pt>
                <c:pt idx="506">
                  <c:v>8873.2401152971543</c:v>
                </c:pt>
                <c:pt idx="507">
                  <c:v>6649.6169018597129</c:v>
                </c:pt>
                <c:pt idx="508">
                  <c:v>13086.31296624477</c:v>
                </c:pt>
                <c:pt idx="509">
                  <c:v>5906.0118195323585</c:v>
                </c:pt>
                <c:pt idx="510">
                  <c:v>12664.274157358996</c:v>
                </c:pt>
                <c:pt idx="511">
                  <c:v>6121.2372339969452</c:v>
                </c:pt>
                <c:pt idx="512">
                  <c:v>8856.5865166624953</c:v>
                </c:pt>
                <c:pt idx="513">
                  <c:v>11593.012757245926</c:v>
                </c:pt>
                <c:pt idx="514">
                  <c:v>13140.837460393192</c:v>
                </c:pt>
                <c:pt idx="515">
                  <c:v>10924.859536553315</c:v>
                </c:pt>
                <c:pt idx="516">
                  <c:v>8276.2851873290747</c:v>
                </c:pt>
                <c:pt idx="517">
                  <c:v>5316.502429781347</c:v>
                </c:pt>
                <c:pt idx="518">
                  <c:v>4254.943273925991</c:v>
                </c:pt>
                <c:pt idx="519">
                  <c:v>6138.9194372531565</c:v>
                </c:pt>
                <c:pt idx="520">
                  <c:v>5742.8919771492383</c:v>
                </c:pt>
                <c:pt idx="521">
                  <c:v>9510.7754959828399</c:v>
                </c:pt>
                <c:pt idx="522">
                  <c:v>11197.229979315145</c:v>
                </c:pt>
                <c:pt idx="523">
                  <c:v>14932.313928208438</c:v>
                </c:pt>
                <c:pt idx="524">
                  <c:v>11637.683586524778</c:v>
                </c:pt>
                <c:pt idx="525">
                  <c:v>13685.206803377219</c:v>
                </c:pt>
                <c:pt idx="526">
                  <c:v>4641.1017196065568</c:v>
                </c:pt>
                <c:pt idx="527">
                  <c:v>8605.0057527925746</c:v>
                </c:pt>
                <c:pt idx="528">
                  <c:v>6750.0518152298328</c:v>
                </c:pt>
                <c:pt idx="529">
                  <c:v>5841.8339455080968</c:v>
                </c:pt>
                <c:pt idx="530">
                  <c:v>3207.2392565392711</c:v>
                </c:pt>
                <c:pt idx="531">
                  <c:v>9397.4700768173661</c:v>
                </c:pt>
                <c:pt idx="532">
                  <c:v>13080.574430010711</c:v>
                </c:pt>
                <c:pt idx="533">
                  <c:v>5225.0027689647786</c:v>
                </c:pt>
                <c:pt idx="534">
                  <c:v>5133.2327838131259</c:v>
                </c:pt>
                <c:pt idx="535">
                  <c:v>11100.408511146166</c:v>
                </c:pt>
                <c:pt idx="536">
                  <c:v>10025.719352994542</c:v>
                </c:pt>
                <c:pt idx="537">
                  <c:v>6170.4658560602747</c:v>
                </c:pt>
                <c:pt idx="538">
                  <c:v>4741.1965974379746</c:v>
                </c:pt>
                <c:pt idx="539">
                  <c:v>8206.2260545390345</c:v>
                </c:pt>
                <c:pt idx="540">
                  <c:v>3164.1358247789758</c:v>
                </c:pt>
                <c:pt idx="541">
                  <c:v>9341.4356155289825</c:v>
                </c:pt>
                <c:pt idx="542">
                  <c:v>6647.7200405277736</c:v>
                </c:pt>
                <c:pt idx="543">
                  <c:v>14775.938741714801</c:v>
                </c:pt>
                <c:pt idx="544">
                  <c:v>9222.6590395399362</c:v>
                </c:pt>
                <c:pt idx="545">
                  <c:v>5160.3893277238294</c:v>
                </c:pt>
                <c:pt idx="546">
                  <c:v>8519.523501414993</c:v>
                </c:pt>
                <c:pt idx="547">
                  <c:v>15750.270498499878</c:v>
                </c:pt>
                <c:pt idx="548">
                  <c:v>3409.5316228033598</c:v>
                </c:pt>
                <c:pt idx="549">
                  <c:v>9344.6683729110046</c:v>
                </c:pt>
                <c:pt idx="550">
                  <c:v>10192.266947707261</c:v>
                </c:pt>
                <c:pt idx="551">
                  <c:v>5974.6811166726093</c:v>
                </c:pt>
                <c:pt idx="552">
                  <c:v>7133.6170914387712</c:v>
                </c:pt>
                <c:pt idx="553">
                  <c:v>11839.704574334704</c:v>
                </c:pt>
                <c:pt idx="554">
                  <c:v>7635.7001093513209</c:v>
                </c:pt>
                <c:pt idx="555">
                  <c:v>3221.2478718613665</c:v>
                </c:pt>
                <c:pt idx="556">
                  <c:v>10454.417478815003</c:v>
                </c:pt>
                <c:pt idx="557">
                  <c:v>5586.8998232448848</c:v>
                </c:pt>
                <c:pt idx="558">
                  <c:v>8143.1932363253491</c:v>
                </c:pt>
                <c:pt idx="559">
                  <c:v>3898.6259128887141</c:v>
                </c:pt>
                <c:pt idx="560">
                  <c:v>4617.6544664316853</c:v>
                </c:pt>
                <c:pt idx="561">
                  <c:v>4736.8862542619454</c:v>
                </c:pt>
                <c:pt idx="562">
                  <c:v>8778.9412528776957</c:v>
                </c:pt>
                <c:pt idx="563">
                  <c:v>7317.5368913337479</c:v>
                </c:pt>
                <c:pt idx="564">
                  <c:v>4275.1623927060427</c:v>
                </c:pt>
                <c:pt idx="565">
                  <c:v>10833.947636862395</c:v>
                </c:pt>
                <c:pt idx="566">
                  <c:v>5058.365642460526</c:v>
                </c:pt>
                <c:pt idx="567">
                  <c:v>15886.732974701419</c:v>
                </c:pt>
                <c:pt idx="568">
                  <c:v>4104.9038372528785</c:v>
                </c:pt>
                <c:pt idx="569">
                  <c:v>6481.1605443435637</c:v>
                </c:pt>
                <c:pt idx="570">
                  <c:v>9829.8569832868343</c:v>
                </c:pt>
                <c:pt idx="571">
                  <c:v>12635.734291658693</c:v>
                </c:pt>
                <c:pt idx="572">
                  <c:v>12136.893278816269</c:v>
                </c:pt>
                <c:pt idx="573">
                  <c:v>5784.8286441748442</c:v>
                </c:pt>
                <c:pt idx="574">
                  <c:v>10116.835942126745</c:v>
                </c:pt>
                <c:pt idx="575">
                  <c:v>4865.29150262646</c:v>
                </c:pt>
                <c:pt idx="576">
                  <c:v>7885.9417464963808</c:v>
                </c:pt>
                <c:pt idx="577">
                  <c:v>5769.2952617669735</c:v>
                </c:pt>
                <c:pt idx="578">
                  <c:v>8169.5881375427834</c:v>
                </c:pt>
                <c:pt idx="579">
                  <c:v>10396.227845938605</c:v>
                </c:pt>
                <c:pt idx="580">
                  <c:v>15921.776274306008</c:v>
                </c:pt>
                <c:pt idx="581">
                  <c:v>13375.61257081463</c:v>
                </c:pt>
                <c:pt idx="582">
                  <c:v>9076.3855287662082</c:v>
                </c:pt>
                <c:pt idx="583">
                  <c:v>7423.7141914590511</c:v>
                </c:pt>
                <c:pt idx="584">
                  <c:v>12683.022366056604</c:v>
                </c:pt>
                <c:pt idx="585">
                  <c:v>6666.4497127564591</c:v>
                </c:pt>
                <c:pt idx="586">
                  <c:v>10232.559031566845</c:v>
                </c:pt>
                <c:pt idx="587">
                  <c:v>9944.2312983100419</c:v>
                </c:pt>
                <c:pt idx="588">
                  <c:v>8854.1615279782254</c:v>
                </c:pt>
                <c:pt idx="589">
                  <c:v>5913.658750102958</c:v>
                </c:pt>
                <c:pt idx="590">
                  <c:v>16496.997418140752</c:v>
                </c:pt>
                <c:pt idx="591">
                  <c:v>10256.647196689328</c:v>
                </c:pt>
                <c:pt idx="592">
                  <c:v>9293.9299228028503</c:v>
                </c:pt>
                <c:pt idx="593">
                  <c:v>10245.294136405115</c:v>
                </c:pt>
                <c:pt idx="594">
                  <c:v>13161.441408621227</c:v>
                </c:pt>
                <c:pt idx="595">
                  <c:v>8740.5571482738924</c:v>
                </c:pt>
                <c:pt idx="596">
                  <c:v>8053.4434745351928</c:v>
                </c:pt>
                <c:pt idx="597">
                  <c:v>6899.6015417043391</c:v>
                </c:pt>
                <c:pt idx="598">
                  <c:v>6423.9250390843035</c:v>
                </c:pt>
                <c:pt idx="599">
                  <c:v>12592.897008739625</c:v>
                </c:pt>
                <c:pt idx="600">
                  <c:v>7758.3027373175892</c:v>
                </c:pt>
                <c:pt idx="601">
                  <c:v>8488.2472118400074</c:v>
                </c:pt>
                <c:pt idx="602">
                  <c:v>11571.564058426662</c:v>
                </c:pt>
                <c:pt idx="603">
                  <c:v>5662.6883403978627</c:v>
                </c:pt>
                <c:pt idx="604">
                  <c:v>5302.8134954735979</c:v>
                </c:pt>
                <c:pt idx="605">
                  <c:v>10949.671762943301</c:v>
                </c:pt>
                <c:pt idx="606">
                  <c:v>6090.5997193806861</c:v>
                </c:pt>
                <c:pt idx="607">
                  <c:v>6432.5687112446176</c:v>
                </c:pt>
                <c:pt idx="608">
                  <c:v>15029.276345657749</c:v>
                </c:pt>
                <c:pt idx="609">
                  <c:v>12293.019884795904</c:v>
                </c:pt>
                <c:pt idx="610">
                  <c:v>8210.2914860084402</c:v>
                </c:pt>
                <c:pt idx="611">
                  <c:v>13874.849256848684</c:v>
                </c:pt>
                <c:pt idx="612">
                  <c:v>6396.9492934261061</c:v>
                </c:pt>
                <c:pt idx="613">
                  <c:v>7629.3252048000741</c:v>
                </c:pt>
                <c:pt idx="614">
                  <c:v>5841.0109942740273</c:v>
                </c:pt>
                <c:pt idx="615">
                  <c:v>5476.2349730892456</c:v>
                </c:pt>
                <c:pt idx="616">
                  <c:v>15664.581296531309</c:v>
                </c:pt>
                <c:pt idx="617">
                  <c:v>7623.0320471498917</c:v>
                </c:pt>
                <c:pt idx="618">
                  <c:v>7188.1134250351779</c:v>
                </c:pt>
                <c:pt idx="619">
                  <c:v>5470.4794660626276</c:v>
                </c:pt>
                <c:pt idx="620">
                  <c:v>5946.3506876517404</c:v>
                </c:pt>
                <c:pt idx="621">
                  <c:v>7825.5763066528043</c:v>
                </c:pt>
                <c:pt idx="622">
                  <c:v>6598.3664041948532</c:v>
                </c:pt>
                <c:pt idx="623">
                  <c:v>9779.9873216250126</c:v>
                </c:pt>
                <c:pt idx="624">
                  <c:v>5162.957982263586</c:v>
                </c:pt>
                <c:pt idx="625">
                  <c:v>10963.623616943389</c:v>
                </c:pt>
                <c:pt idx="626">
                  <c:v>5785.4410065031789</c:v>
                </c:pt>
                <c:pt idx="627">
                  <c:v>8694.0353216009353</c:v>
                </c:pt>
                <c:pt idx="628">
                  <c:v>11603.540983890147</c:v>
                </c:pt>
                <c:pt idx="629">
                  <c:v>14229.327382857082</c:v>
                </c:pt>
                <c:pt idx="630">
                  <c:v>11497.858497694731</c:v>
                </c:pt>
                <c:pt idx="631">
                  <c:v>13699.203111851282</c:v>
                </c:pt>
                <c:pt idx="632">
                  <c:v>5825.8254024475436</c:v>
                </c:pt>
                <c:pt idx="633">
                  <c:v>5981.7150941641639</c:v>
                </c:pt>
                <c:pt idx="634">
                  <c:v>9283.6980056089851</c:v>
                </c:pt>
                <c:pt idx="635">
                  <c:v>10477.376710448656</c:v>
                </c:pt>
                <c:pt idx="636">
                  <c:v>6157.0585130207928</c:v>
                </c:pt>
                <c:pt idx="637">
                  <c:v>11983.474599683295</c:v>
                </c:pt>
                <c:pt idx="638">
                  <c:v>9495.6849413538985</c:v>
                </c:pt>
                <c:pt idx="639">
                  <c:v>7289.9909119198001</c:v>
                </c:pt>
                <c:pt idx="640">
                  <c:v>11350.848141722685</c:v>
                </c:pt>
                <c:pt idx="641">
                  <c:v>13420.290406945935</c:v>
                </c:pt>
                <c:pt idx="642">
                  <c:v>6059.8784188076615</c:v>
                </c:pt>
                <c:pt idx="643">
                  <c:v>13238.210276634874</c:v>
                </c:pt>
                <c:pt idx="644">
                  <c:v>17426.755927463855</c:v>
                </c:pt>
                <c:pt idx="645">
                  <c:v>14273.880908909669</c:v>
                </c:pt>
                <c:pt idx="646">
                  <c:v>9780.6274286884545</c:v>
                </c:pt>
                <c:pt idx="647">
                  <c:v>5243.0733781328618</c:v>
                </c:pt>
                <c:pt idx="648">
                  <c:v>14208.853252770941</c:v>
                </c:pt>
                <c:pt idx="649">
                  <c:v>4741.6497590048957</c:v>
                </c:pt>
                <c:pt idx="650">
                  <c:v>12746.753061619374</c:v>
                </c:pt>
                <c:pt idx="651">
                  <c:v>4557.6763512389316</c:v>
                </c:pt>
                <c:pt idx="652">
                  <c:v>8630.7516467892292</c:v>
                </c:pt>
                <c:pt idx="653">
                  <c:v>15283.808531750276</c:v>
                </c:pt>
                <c:pt idx="654">
                  <c:v>7638.4232830847886</c:v>
                </c:pt>
                <c:pt idx="655">
                  <c:v>4106.4345846138067</c:v>
                </c:pt>
                <c:pt idx="656">
                  <c:v>12803.522240494582</c:v>
                </c:pt>
                <c:pt idx="657">
                  <c:v>6357.3206994764796</c:v>
                </c:pt>
                <c:pt idx="658">
                  <c:v>8625.3923063886541</c:v>
                </c:pt>
                <c:pt idx="659">
                  <c:v>11198.123743080474</c:v>
                </c:pt>
                <c:pt idx="660">
                  <c:v>9855.4183272055288</c:v>
                </c:pt>
                <c:pt idx="661">
                  <c:v>5647.0737518604119</c:v>
                </c:pt>
                <c:pt idx="662">
                  <c:v>13038.81209204607</c:v>
                </c:pt>
                <c:pt idx="663">
                  <c:v>9470.974294075686</c:v>
                </c:pt>
                <c:pt idx="664">
                  <c:v>13725.261572824964</c:v>
                </c:pt>
                <c:pt idx="665">
                  <c:v>9819.6602838250219</c:v>
                </c:pt>
                <c:pt idx="666">
                  <c:v>12438.701626898546</c:v>
                </c:pt>
                <c:pt idx="667">
                  <c:v>6899.3987551892978</c:v>
                </c:pt>
                <c:pt idx="668">
                  <c:v>6207.7554605860232</c:v>
                </c:pt>
                <c:pt idx="669">
                  <c:v>10965.653506785076</c:v>
                </c:pt>
                <c:pt idx="670">
                  <c:v>8666.1160533016537</c:v>
                </c:pt>
                <c:pt idx="671">
                  <c:v>8745.651717068833</c:v>
                </c:pt>
                <c:pt idx="672">
                  <c:v>5655.9444285155478</c:v>
                </c:pt>
                <c:pt idx="673">
                  <c:v>6801.0026204377573</c:v>
                </c:pt>
                <c:pt idx="674">
                  <c:v>9492.008001598253</c:v>
                </c:pt>
                <c:pt idx="675">
                  <c:v>15695.525485114627</c:v>
                </c:pt>
                <c:pt idx="676">
                  <c:v>13882.294395061826</c:v>
                </c:pt>
                <c:pt idx="677">
                  <c:v>6692.7312352249573</c:v>
                </c:pt>
                <c:pt idx="678">
                  <c:v>12025.316129325887</c:v>
                </c:pt>
                <c:pt idx="679">
                  <c:v>5968.2836263170357</c:v>
                </c:pt>
                <c:pt idx="680">
                  <c:v>10081.741912676043</c:v>
                </c:pt>
                <c:pt idx="681">
                  <c:v>3870.737058735489</c:v>
                </c:pt>
                <c:pt idx="682">
                  <c:v>12167.327442654394</c:v>
                </c:pt>
                <c:pt idx="683">
                  <c:v>9062.718352241418</c:v>
                </c:pt>
                <c:pt idx="684">
                  <c:v>5965.8941754612379</c:v>
                </c:pt>
                <c:pt idx="685">
                  <c:v>5466.9285503228184</c:v>
                </c:pt>
                <c:pt idx="686">
                  <c:v>10184.389861874564</c:v>
                </c:pt>
                <c:pt idx="687">
                  <c:v>14064.378160927907</c:v>
                </c:pt>
                <c:pt idx="688">
                  <c:v>16743.91215937087</c:v>
                </c:pt>
                <c:pt idx="689">
                  <c:v>11987.973581839513</c:v>
                </c:pt>
                <c:pt idx="690">
                  <c:v>7216.7150779272979</c:v>
                </c:pt>
                <c:pt idx="691">
                  <c:v>7510.1905735979108</c:v>
                </c:pt>
                <c:pt idx="692">
                  <c:v>7839.535940802446</c:v>
                </c:pt>
                <c:pt idx="693">
                  <c:v>6970.0107117934813</c:v>
                </c:pt>
                <c:pt idx="694">
                  <c:v>10185.334427698055</c:v>
                </c:pt>
                <c:pt idx="695">
                  <c:v>7527.4319463020292</c:v>
                </c:pt>
                <c:pt idx="696">
                  <c:v>5409.5353369009772</c:v>
                </c:pt>
                <c:pt idx="697">
                  <c:v>8360.0533780817696</c:v>
                </c:pt>
                <c:pt idx="698">
                  <c:v>9772.4442210669604</c:v>
                </c:pt>
                <c:pt idx="699">
                  <c:v>12325.894182398868</c:v>
                </c:pt>
                <c:pt idx="700">
                  <c:v>5913.0400751135903</c:v>
                </c:pt>
                <c:pt idx="701">
                  <c:v>8690.743822746912</c:v>
                </c:pt>
                <c:pt idx="702">
                  <c:v>37862.555570136705</c:v>
                </c:pt>
                <c:pt idx="703">
                  <c:v>29032.569908778129</c:v>
                </c:pt>
                <c:pt idx="704">
                  <c:v>41726.290138239317</c:v>
                </c:pt>
                <c:pt idx="705">
                  <c:v>21916.857487977715</c:v>
                </c:pt>
                <c:pt idx="706">
                  <c:v>38854.441457687077</c:v>
                </c:pt>
                <c:pt idx="707">
                  <c:v>42615.623530288329</c:v>
                </c:pt>
                <c:pt idx="708">
                  <c:v>41126.630498628787</c:v>
                </c:pt>
                <c:pt idx="709">
                  <c:v>39811.468621193853</c:v>
                </c:pt>
                <c:pt idx="710">
                  <c:v>50508.864958269376</c:v>
                </c:pt>
                <c:pt idx="711">
                  <c:v>42061.936123650499</c:v>
                </c:pt>
                <c:pt idx="712">
                  <c:v>31937.482990202599</c:v>
                </c:pt>
                <c:pt idx="713">
                  <c:v>27466.936607348351</c:v>
                </c:pt>
                <c:pt idx="714">
                  <c:v>39913.992756550419</c:v>
                </c:pt>
                <c:pt idx="715">
                  <c:v>26639.736012536654</c:v>
                </c:pt>
                <c:pt idx="716">
                  <c:v>27724.236056396167</c:v>
                </c:pt>
                <c:pt idx="717">
                  <c:v>43216.940387039533</c:v>
                </c:pt>
                <c:pt idx="718">
                  <c:v>35744.423194887662</c:v>
                </c:pt>
                <c:pt idx="719">
                  <c:v>38154.541814912678</c:v>
                </c:pt>
                <c:pt idx="720">
                  <c:v>36303.801325683249</c:v>
                </c:pt>
                <c:pt idx="721">
                  <c:v>38285.418324992927</c:v>
                </c:pt>
                <c:pt idx="722">
                  <c:v>45745.433195109174</c:v>
                </c:pt>
                <c:pt idx="723">
                  <c:v>52998.779085072092</c:v>
                </c:pt>
                <c:pt idx="724">
                  <c:v>31923.03829750343</c:v>
                </c:pt>
                <c:pt idx="725">
                  <c:v>32291.172052791717</c:v>
                </c:pt>
                <c:pt idx="726">
                  <c:v>27037.935738385488</c:v>
                </c:pt>
                <c:pt idx="727">
                  <c:v>34590.021703786981</c:v>
                </c:pt>
                <c:pt idx="728">
                  <c:v>49400.720703255138</c:v>
                </c:pt>
                <c:pt idx="729">
                  <c:v>30132.523796593741</c:v>
                </c:pt>
                <c:pt idx="730">
                  <c:v>40879.964487718215</c:v>
                </c:pt>
                <c:pt idx="731">
                  <c:v>34398.523802883254</c:v>
                </c:pt>
                <c:pt idx="732">
                  <c:v>38533.016366849777</c:v>
                </c:pt>
                <c:pt idx="733">
                  <c:v>27528.559015096205</c:v>
                </c:pt>
                <c:pt idx="734">
                  <c:v>34177.904760051861</c:v>
                </c:pt>
                <c:pt idx="735">
                  <c:v>49080.178022408509</c:v>
                </c:pt>
                <c:pt idx="736">
                  <c:v>51255.100921148274</c:v>
                </c:pt>
                <c:pt idx="737">
                  <c:v>36219.741723804444</c:v>
                </c:pt>
                <c:pt idx="738">
                  <c:v>40836.447778354901</c:v>
                </c:pt>
                <c:pt idx="739">
                  <c:v>28413.796129556045</c:v>
                </c:pt>
                <c:pt idx="740">
                  <c:v>37250.571564308812</c:v>
                </c:pt>
                <c:pt idx="741">
                  <c:v>29734.661849903012</c:v>
                </c:pt>
                <c:pt idx="742">
                  <c:v>40613.654744121312</c:v>
                </c:pt>
                <c:pt idx="743">
                  <c:v>43003.919177040858</c:v>
                </c:pt>
                <c:pt idx="744">
                  <c:v>33752.799223780719</c:v>
                </c:pt>
                <c:pt idx="745">
                  <c:v>46856.219590186935</c:v>
                </c:pt>
                <c:pt idx="746">
                  <c:v>27754.665048339575</c:v>
                </c:pt>
                <c:pt idx="747">
                  <c:v>23083.289165832161</c:v>
                </c:pt>
                <c:pt idx="748">
                  <c:v>31092.082767313248</c:v>
                </c:pt>
                <c:pt idx="749">
                  <c:v>29821.19271754269</c:v>
                </c:pt>
                <c:pt idx="750">
                  <c:v>32987.837909806767</c:v>
                </c:pt>
                <c:pt idx="751">
                  <c:v>43109.746638302793</c:v>
                </c:pt>
                <c:pt idx="752">
                  <c:v>27905.449374365424</c:v>
                </c:pt>
                <c:pt idx="753">
                  <c:v>46685.318506127842</c:v>
                </c:pt>
                <c:pt idx="754">
                  <c:v>36377.373293208919</c:v>
                </c:pt>
                <c:pt idx="755">
                  <c:v>36454.51368244116</c:v>
                </c:pt>
                <c:pt idx="756">
                  <c:v>23834.236410035595</c:v>
                </c:pt>
                <c:pt idx="757">
                  <c:v>40771.491234444351</c:v>
                </c:pt>
                <c:pt idx="758">
                  <c:v>5934.9269648032259</c:v>
                </c:pt>
                <c:pt idx="759">
                  <c:v>15556.057590088581</c:v>
                </c:pt>
                <c:pt idx="760">
                  <c:v>13612.595722781723</c:v>
                </c:pt>
                <c:pt idx="761">
                  <c:v>6791.2224196268526</c:v>
                </c:pt>
                <c:pt idx="762">
                  <c:v>12130.770839022623</c:v>
                </c:pt>
                <c:pt idx="763">
                  <c:v>15557.135175882588</c:v>
                </c:pt>
                <c:pt idx="764">
                  <c:v>10346.793511586475</c:v>
                </c:pt>
                <c:pt idx="765">
                  <c:v>9142.6525413429899</c:v>
                </c:pt>
                <c:pt idx="766">
                  <c:v>11876.707746392794</c:v>
                </c:pt>
                <c:pt idx="767">
                  <c:v>17853.645016298367</c:v>
                </c:pt>
                <c:pt idx="768">
                  <c:v>7892.5215356988101</c:v>
                </c:pt>
                <c:pt idx="769">
                  <c:v>14080.587320636316</c:v>
                </c:pt>
                <c:pt idx="770">
                  <c:v>11904.25786372428</c:v>
                </c:pt>
                <c:pt idx="771">
                  <c:v>7310.7304391668767</c:v>
                </c:pt>
                <c:pt idx="772">
                  <c:v>12134.003596404646</c:v>
                </c:pt>
                <c:pt idx="773">
                  <c:v>8948.0258515705009</c:v>
                </c:pt>
                <c:pt idx="774">
                  <c:v>17505.960080546309</c:v>
                </c:pt>
                <c:pt idx="775">
                  <c:v>9711.2566730169692</c:v>
                </c:pt>
                <c:pt idx="776">
                  <c:v>10504.581752459777</c:v>
                </c:pt>
                <c:pt idx="777">
                  <c:v>13344.462959009717</c:v>
                </c:pt>
                <c:pt idx="778">
                  <c:v>13743.532502197433</c:v>
                </c:pt>
                <c:pt idx="779">
                  <c:v>13468.90022131984</c:v>
                </c:pt>
                <c:pt idx="780">
                  <c:v>11804.659275212793</c:v>
                </c:pt>
                <c:pt idx="781">
                  <c:v>8553.759928011279</c:v>
                </c:pt>
                <c:pt idx="782">
                  <c:v>7906.2805664307152</c:v>
                </c:pt>
                <c:pt idx="783">
                  <c:v>7033.7721040613005</c:v>
                </c:pt>
                <c:pt idx="784">
                  <c:v>6785.347509603117</c:v>
                </c:pt>
                <c:pt idx="785">
                  <c:v>15148.502767214848</c:v>
                </c:pt>
                <c:pt idx="786">
                  <c:v>5553.1263348398779</c:v>
                </c:pt>
                <c:pt idx="787">
                  <c:v>8690.6740374142264</c:v>
                </c:pt>
                <c:pt idx="788">
                  <c:v>15605.234240427681</c:v>
                </c:pt>
                <c:pt idx="789">
                  <c:v>5869.1466785617922</c:v>
                </c:pt>
                <c:pt idx="790">
                  <c:v>18376.941563451583</c:v>
                </c:pt>
                <c:pt idx="791">
                  <c:v>6546.3104248529262</c:v>
                </c:pt>
                <c:pt idx="792">
                  <c:v>10124.791251967421</c:v>
                </c:pt>
                <c:pt idx="793">
                  <c:v>11816.36629374991</c:v>
                </c:pt>
                <c:pt idx="794">
                  <c:v>6986.6860074475435</c:v>
                </c:pt>
                <c:pt idx="795">
                  <c:v>7399.3474855815703</c:v>
                </c:pt>
                <c:pt idx="796">
                  <c:v>17404.513597627145</c:v>
                </c:pt>
                <c:pt idx="797">
                  <c:v>8349.9873870726678</c:v>
                </c:pt>
                <c:pt idx="798">
                  <c:v>7898.2845000948118</c:v>
                </c:pt>
                <c:pt idx="799">
                  <c:v>8703.7030292872241</c:v>
                </c:pt>
                <c:pt idx="800">
                  <c:v>6462.8459829604499</c:v>
                </c:pt>
                <c:pt idx="801">
                  <c:v>12077.685885612693</c:v>
                </c:pt>
                <c:pt idx="802">
                  <c:v>11781.001887237486</c:v>
                </c:pt>
                <c:pt idx="803">
                  <c:v>6076.1195740846151</c:v>
                </c:pt>
                <c:pt idx="804">
                  <c:v>8204.92022295077</c:v>
                </c:pt>
                <c:pt idx="805">
                  <c:v>5385.9470001697891</c:v>
                </c:pt>
                <c:pt idx="806">
                  <c:v>5241.5065435938459</c:v>
                </c:pt>
                <c:pt idx="807">
                  <c:v>6781.3586674944981</c:v>
                </c:pt>
                <c:pt idx="808">
                  <c:v>6987.7335061448521</c:v>
                </c:pt>
                <c:pt idx="809">
                  <c:v>16156.842352065416</c:v>
                </c:pt>
                <c:pt idx="810">
                  <c:v>11848.684923924069</c:v>
                </c:pt>
                <c:pt idx="811">
                  <c:v>8748.1676495473475</c:v>
                </c:pt>
                <c:pt idx="812">
                  <c:v>8092.5187164957269</c:v>
                </c:pt>
                <c:pt idx="813">
                  <c:v>5342.8435684094939</c:v>
                </c:pt>
                <c:pt idx="814">
                  <c:v>12720.61141662816</c:v>
                </c:pt>
                <c:pt idx="815">
                  <c:v>7109.014699188182</c:v>
                </c:pt>
                <c:pt idx="816">
                  <c:v>12744.437649355094</c:v>
                </c:pt>
                <c:pt idx="817">
                  <c:v>9547.9296947515595</c:v>
                </c:pt>
                <c:pt idx="818">
                  <c:v>12866.091689018125</c:v>
                </c:pt>
                <c:pt idx="819">
                  <c:v>5954.8666163695916</c:v>
                </c:pt>
                <c:pt idx="820">
                  <c:v>10631.142100939693</c:v>
                </c:pt>
                <c:pt idx="821">
                  <c:v>14032.344217589787</c:v>
                </c:pt>
                <c:pt idx="822">
                  <c:v>10020.025663396404</c:v>
                </c:pt>
                <c:pt idx="823">
                  <c:v>10779.866739077801</c:v>
                </c:pt>
                <c:pt idx="824">
                  <c:v>7062.3607131695944</c:v>
                </c:pt>
                <c:pt idx="825">
                  <c:v>13142.548179975758</c:v>
                </c:pt>
                <c:pt idx="826">
                  <c:v>9121.3282016272624</c:v>
                </c:pt>
                <c:pt idx="827">
                  <c:v>12466.314686931482</c:v>
                </c:pt>
                <c:pt idx="828">
                  <c:v>9841.7630077354352</c:v>
                </c:pt>
                <c:pt idx="829">
                  <c:v>8171.2256060203399</c:v>
                </c:pt>
                <c:pt idx="830">
                  <c:v>12661.972743311846</c:v>
                </c:pt>
                <c:pt idx="831">
                  <c:v>22020.582760423036</c:v>
                </c:pt>
                <c:pt idx="832">
                  <c:v>13447.786638571715</c:v>
                </c:pt>
                <c:pt idx="833">
                  <c:v>37345.278782382367</c:v>
                </c:pt>
                <c:pt idx="834">
                  <c:v>14508.440393399434</c:v>
                </c:pt>
                <c:pt idx="835">
                  <c:v>16705.533723670451</c:v>
                </c:pt>
                <c:pt idx="836">
                  <c:v>7297.3074951293165</c:v>
                </c:pt>
                <c:pt idx="837">
                  <c:v>8347.9828772948185</c:v>
                </c:pt>
                <c:pt idx="838">
                  <c:v>6759.0622171753575</c:v>
                </c:pt>
                <c:pt idx="839">
                  <c:v>8852.6530201238966</c:v>
                </c:pt>
                <c:pt idx="840">
                  <c:v>11786.994710965955</c:v>
                </c:pt>
                <c:pt idx="841">
                  <c:v>10371.89044346527</c:v>
                </c:pt>
                <c:pt idx="842">
                  <c:v>7529.2633608453034</c:v>
                </c:pt>
                <c:pt idx="843">
                  <c:v>17199.241807902745</c:v>
                </c:pt>
                <c:pt idx="844">
                  <c:v>13067.838594823166</c:v>
                </c:pt>
                <c:pt idx="845">
                  <c:v>7245.0539829379904</c:v>
                </c:pt>
                <c:pt idx="846">
                  <c:v>11443.391275932552</c:v>
                </c:pt>
                <c:pt idx="847">
                  <c:v>12807.975112961614</c:v>
                </c:pt>
                <c:pt idx="848">
                  <c:v>7712.267505324332</c:v>
                </c:pt>
                <c:pt idx="849">
                  <c:v>10743.040836670178</c:v>
                </c:pt>
                <c:pt idx="850">
                  <c:v>27797.257517333066</c:v>
                </c:pt>
                <c:pt idx="851">
                  <c:v>9320.6016533476213</c:v>
                </c:pt>
                <c:pt idx="852">
                  <c:v>3348.6797869478378</c:v>
                </c:pt>
                <c:pt idx="853">
                  <c:v>7195.7696966109161</c:v>
                </c:pt>
                <c:pt idx="854">
                  <c:v>23740.203196803825</c:v>
                </c:pt>
                <c:pt idx="855">
                  <c:v>16219.442850090452</c:v>
                </c:pt>
                <c:pt idx="856">
                  <c:v>19541.314330000867</c:v>
                </c:pt>
                <c:pt idx="857">
                  <c:v>21792.701224312757</c:v>
                </c:pt>
                <c:pt idx="858">
                  <c:v>12305.497225025891</c:v>
                </c:pt>
                <c:pt idx="859">
                  <c:v>8167.3650848622101</c:v>
                </c:pt>
                <c:pt idx="860">
                  <c:v>7456.563936051507</c:v>
                </c:pt>
                <c:pt idx="861">
                  <c:v>6346.0302680684645</c:v>
                </c:pt>
                <c:pt idx="862">
                  <c:v>6853.7210183082989</c:v>
                </c:pt>
                <c:pt idx="863">
                  <c:v>6173.5381123387251</c:v>
                </c:pt>
                <c:pt idx="864">
                  <c:v>8044.3119598636558</c:v>
                </c:pt>
                <c:pt idx="865">
                  <c:v>19385.21493241698</c:v>
                </c:pt>
                <c:pt idx="866">
                  <c:v>3312.4337193312258</c:v>
                </c:pt>
                <c:pt idx="867">
                  <c:v>13165.601557550044</c:v>
                </c:pt>
                <c:pt idx="868">
                  <c:v>27590.365976874127</c:v>
                </c:pt>
                <c:pt idx="869">
                  <c:v>14407.900141613442</c:v>
                </c:pt>
                <c:pt idx="870">
                  <c:v>4516.6062794583304</c:v>
                </c:pt>
                <c:pt idx="871">
                  <c:v>10942.003399427082</c:v>
                </c:pt>
                <c:pt idx="872">
                  <c:v>26032.275682993866</c:v>
                </c:pt>
                <c:pt idx="873">
                  <c:v>4829.7227351618849</c:v>
                </c:pt>
                <c:pt idx="874">
                  <c:v>25066.610415761163</c:v>
                </c:pt>
                <c:pt idx="875">
                  <c:v>10007.290530544624</c:v>
                </c:pt>
                <c:pt idx="876">
                  <c:v>9758.7954074986174</c:v>
                </c:pt>
                <c:pt idx="877">
                  <c:v>7886.8199116985397</c:v>
                </c:pt>
                <c:pt idx="878">
                  <c:v>18023.358045126632</c:v>
                </c:pt>
                <c:pt idx="879">
                  <c:v>7000.4196987815003</c:v>
                </c:pt>
                <c:pt idx="880">
                  <c:v>11322.765481979861</c:v>
                </c:pt>
                <c:pt idx="881">
                  <c:v>5332.1127579391987</c:v>
                </c:pt>
                <c:pt idx="882">
                  <c:v>6222.1611533748001</c:v>
                </c:pt>
                <c:pt idx="883">
                  <c:v>3741.161366293667</c:v>
                </c:pt>
                <c:pt idx="884">
                  <c:v>14121.24689937093</c:v>
                </c:pt>
                <c:pt idx="885">
                  <c:v>6411.0169953644699</c:v>
                </c:pt>
                <c:pt idx="886">
                  <c:v>9434.8959545158632</c:v>
                </c:pt>
                <c:pt idx="887">
                  <c:v>22882.846511012795</c:v>
                </c:pt>
                <c:pt idx="888">
                  <c:v>5248.6630228593012</c:v>
                </c:pt>
                <c:pt idx="889">
                  <c:v>10613.995997846912</c:v>
                </c:pt>
                <c:pt idx="890">
                  <c:v>5726.6390112984463</c:v>
                </c:pt>
                <c:pt idx="891">
                  <c:v>6062.5083603998719</c:v>
                </c:pt>
                <c:pt idx="892">
                  <c:v>9559.6801878472415</c:v>
                </c:pt>
                <c:pt idx="893">
                  <c:v>15768.966822229508</c:v>
                </c:pt>
                <c:pt idx="894">
                  <c:v>8789.6616957021397</c:v>
                </c:pt>
                <c:pt idx="895">
                  <c:v>10392.54166503646</c:v>
                </c:pt>
                <c:pt idx="896">
                  <c:v>8894.4177139402746</c:v>
                </c:pt>
                <c:pt idx="897">
                  <c:v>4445.661050445</c:v>
                </c:pt>
                <c:pt idx="898">
                  <c:v>10267.533091486546</c:v>
                </c:pt>
                <c:pt idx="899">
                  <c:v>13225.690862701473</c:v>
                </c:pt>
                <c:pt idx="900">
                  <c:v>11617.923072836527</c:v>
                </c:pt>
                <c:pt idx="901">
                  <c:v>6020.6845430515559</c:v>
                </c:pt>
                <c:pt idx="902">
                  <c:v>9763.6935247441052</c:v>
                </c:pt>
                <c:pt idx="903">
                  <c:v>11350.89377107361</c:v>
                </c:pt>
                <c:pt idx="904">
                  <c:v>10874.487997193943</c:v>
                </c:pt>
                <c:pt idx="905">
                  <c:v>14450.268532486423</c:v>
                </c:pt>
                <c:pt idx="906">
                  <c:v>16764.245628367426</c:v>
                </c:pt>
                <c:pt idx="907">
                  <c:v>21560.680212871663</c:v>
                </c:pt>
                <c:pt idx="908">
                  <c:v>11174.376084327678</c:v>
                </c:pt>
                <c:pt idx="909">
                  <c:v>10325.736139838318</c:v>
                </c:pt>
                <c:pt idx="910">
                  <c:v>10002.553666455427</c:v>
                </c:pt>
                <c:pt idx="911">
                  <c:v>8372.4294459352877</c:v>
                </c:pt>
                <c:pt idx="912">
                  <c:v>20658.634729278398</c:v>
                </c:pt>
                <c:pt idx="913">
                  <c:v>7221.8654825711892</c:v>
                </c:pt>
                <c:pt idx="914">
                  <c:v>3529.5294897224094</c:v>
                </c:pt>
                <c:pt idx="915">
                  <c:v>12139.313847565223</c:v>
                </c:pt>
                <c:pt idx="916">
                  <c:v>6313.580512474271</c:v>
                </c:pt>
                <c:pt idx="917">
                  <c:v>6346.9667780127447</c:v>
                </c:pt>
                <c:pt idx="918">
                  <c:v>13641.503767927117</c:v>
                </c:pt>
                <c:pt idx="919">
                  <c:v>26465.32894564631</c:v>
                </c:pt>
                <c:pt idx="920">
                  <c:v>6157.3854082394819</c:v>
                </c:pt>
                <c:pt idx="921">
                  <c:v>18185.9781390385</c:v>
                </c:pt>
                <c:pt idx="922">
                  <c:v>4703.5251871684386</c:v>
                </c:pt>
                <c:pt idx="923">
                  <c:v>13329.39411023227</c:v>
                </c:pt>
                <c:pt idx="924">
                  <c:v>10883.823358608954</c:v>
                </c:pt>
                <c:pt idx="925">
                  <c:v>26596.392042793435</c:v>
                </c:pt>
                <c:pt idx="926">
                  <c:v>10007.206877838642</c:v>
                </c:pt>
                <c:pt idx="927">
                  <c:v>18286.133709475256</c:v>
                </c:pt>
                <c:pt idx="928">
                  <c:v>10164.350004702241</c:v>
                </c:pt>
                <c:pt idx="929">
                  <c:v>5875.000598191903</c:v>
                </c:pt>
                <c:pt idx="930">
                  <c:v>16464.832787103875</c:v>
                </c:pt>
                <c:pt idx="931">
                  <c:v>3104.86860610857</c:v>
                </c:pt>
                <c:pt idx="932">
                  <c:v>23125.463075347594</c:v>
                </c:pt>
                <c:pt idx="933">
                  <c:v>5133.3099506819408</c:v>
                </c:pt>
                <c:pt idx="934">
                  <c:v>15736.168202396646</c:v>
                </c:pt>
                <c:pt idx="935">
                  <c:v>7010.4817757087303</c:v>
                </c:pt>
                <c:pt idx="936">
                  <c:v>9808.2699494301414</c:v>
                </c:pt>
                <c:pt idx="937">
                  <c:v>7395.6166013594166</c:v>
                </c:pt>
                <c:pt idx="938">
                  <c:v>10269.519793034569</c:v>
                </c:pt>
                <c:pt idx="939">
                  <c:v>9266.3770872726345</c:v>
                </c:pt>
                <c:pt idx="940">
                  <c:v>5609.595118674024</c:v>
                </c:pt>
                <c:pt idx="941">
                  <c:v>6055.6834181933182</c:v>
                </c:pt>
                <c:pt idx="942">
                  <c:v>10321.082928455106</c:v>
                </c:pt>
                <c:pt idx="943">
                  <c:v>9043.4927386673426</c:v>
                </c:pt>
                <c:pt idx="944">
                  <c:v>7547.9218480015925</c:v>
                </c:pt>
                <c:pt idx="945">
                  <c:v>8436.1478514030805</c:v>
                </c:pt>
                <c:pt idx="946">
                  <c:v>6206.9243778771988</c:v>
                </c:pt>
                <c:pt idx="947">
                  <c:v>3420.8563790842509</c:v>
                </c:pt>
                <c:pt idx="948">
                  <c:v>24077.229859517014</c:v>
                </c:pt>
                <c:pt idx="949">
                  <c:v>20644.934900842825</c:v>
                </c:pt>
                <c:pt idx="950">
                  <c:v>6228.2245696786631</c:v>
                </c:pt>
                <c:pt idx="951">
                  <c:v>13732.39827704376</c:v>
                </c:pt>
                <c:pt idx="952">
                  <c:v>18943.027530605108</c:v>
                </c:pt>
                <c:pt idx="953">
                  <c:v>22929.542375175697</c:v>
                </c:pt>
                <c:pt idx="954">
                  <c:v>3462.044267758105</c:v>
                </c:pt>
                <c:pt idx="955">
                  <c:v>3653.3572151378257</c:v>
                </c:pt>
                <c:pt idx="956">
                  <c:v>21434.53019619453</c:v>
                </c:pt>
                <c:pt idx="957">
                  <c:v>2970.9825704907189</c:v>
                </c:pt>
                <c:pt idx="958">
                  <c:v>5198.036806105617</c:v>
                </c:pt>
                <c:pt idx="959">
                  <c:v>27710.101261298154</c:v>
                </c:pt>
                <c:pt idx="960">
                  <c:v>12880.955660958411</c:v>
                </c:pt>
                <c:pt idx="961">
                  <c:v>19419.381844035517</c:v>
                </c:pt>
                <c:pt idx="962">
                  <c:v>6763.6613251874896</c:v>
                </c:pt>
                <c:pt idx="963">
                  <c:v>2365.9397983318368</c:v>
                </c:pt>
                <c:pt idx="964">
                  <c:v>10592.924584370827</c:v>
                </c:pt>
                <c:pt idx="965">
                  <c:v>17540.681562006397</c:v>
                </c:pt>
                <c:pt idx="966">
                  <c:v>28230.215118232765</c:v>
                </c:pt>
                <c:pt idx="967">
                  <c:v>2658.8802037706891</c:v>
                </c:pt>
                <c:pt idx="968">
                  <c:v>5164.3900924506434</c:v>
                </c:pt>
                <c:pt idx="969">
                  <c:v>4120.0498969795926</c:v>
                </c:pt>
                <c:pt idx="970">
                  <c:v>16249.418660152172</c:v>
                </c:pt>
                <c:pt idx="971">
                  <c:v>3426.9666946262842</c:v>
                </c:pt>
                <c:pt idx="972">
                  <c:v>20363.292564007465</c:v>
                </c:pt>
                <c:pt idx="973">
                  <c:v>12555.042582227312</c:v>
                </c:pt>
                <c:pt idx="974">
                  <c:v>3590.44805324862</c:v>
                </c:pt>
                <c:pt idx="975">
                  <c:v>15356.455720860375</c:v>
                </c:pt>
                <c:pt idx="976">
                  <c:v>21387.619357056996</c:v>
                </c:pt>
                <c:pt idx="977">
                  <c:v>14338.375043300814</c:v>
                </c:pt>
                <c:pt idx="978">
                  <c:v>8063.4517803339031</c:v>
                </c:pt>
                <c:pt idx="979">
                  <c:v>3553.8420751174608</c:v>
                </c:pt>
                <c:pt idx="980">
                  <c:v>3583.0029150354781</c:v>
                </c:pt>
                <c:pt idx="981">
                  <c:v>13090.828555456053</c:v>
                </c:pt>
                <c:pt idx="982">
                  <c:v>13526.42432605871</c:v>
                </c:pt>
                <c:pt idx="983">
                  <c:v>14738.756912132378</c:v>
                </c:pt>
                <c:pt idx="984">
                  <c:v>13689.914518651196</c:v>
                </c:pt>
                <c:pt idx="985">
                  <c:v>8508.6132519777711</c:v>
                </c:pt>
                <c:pt idx="986">
                  <c:v>10336.460429688803</c:v>
                </c:pt>
                <c:pt idx="987">
                  <c:v>4275.2169414008476</c:v>
                </c:pt>
                <c:pt idx="988">
                  <c:v>3168.1814774198492</c:v>
                </c:pt>
                <c:pt idx="989">
                  <c:v>10803.045567771207</c:v>
                </c:pt>
                <c:pt idx="990">
                  <c:v>14081.250038108637</c:v>
                </c:pt>
                <c:pt idx="991">
                  <c:v>5013.1575374272097</c:v>
                </c:pt>
                <c:pt idx="992">
                  <c:v>2572.623250450305</c:v>
                </c:pt>
                <c:pt idx="993">
                  <c:v>27126.531383959013</c:v>
                </c:pt>
                <c:pt idx="994">
                  <c:v>8215.5833261652988</c:v>
                </c:pt>
                <c:pt idx="995">
                  <c:v>2568.704756653914</c:v>
                </c:pt>
                <c:pt idx="996">
                  <c:v>10934.243132032905</c:v>
                </c:pt>
                <c:pt idx="997">
                  <c:v>3639.7927821893527</c:v>
                </c:pt>
                <c:pt idx="998">
                  <c:v>3789.094149454113</c:v>
                </c:pt>
                <c:pt idx="999">
                  <c:v>3052.0715428125886</c:v>
                </c:pt>
                <c:pt idx="1000">
                  <c:v>4620.3759434234416</c:v>
                </c:pt>
                <c:pt idx="1001">
                  <c:v>4274.1262954762542</c:v>
                </c:pt>
                <c:pt idx="1002">
                  <c:v>13712.417310503697</c:v>
                </c:pt>
                <c:pt idx="1003">
                  <c:v>13903.387924642262</c:v>
                </c:pt>
                <c:pt idx="1004">
                  <c:v>4242.3027992319094</c:v>
                </c:pt>
                <c:pt idx="1005">
                  <c:v>17699.614534056072</c:v>
                </c:pt>
                <c:pt idx="1006">
                  <c:v>7030.4880066850292</c:v>
                </c:pt>
                <c:pt idx="1007">
                  <c:v>14743.526979936256</c:v>
                </c:pt>
                <c:pt idx="1008">
                  <c:v>4496.3171996115898</c:v>
                </c:pt>
                <c:pt idx="1009">
                  <c:v>11912.463301226628</c:v>
                </c:pt>
                <c:pt idx="1010">
                  <c:v>3688.2663406527754</c:v>
                </c:pt>
                <c:pt idx="1011">
                  <c:v>10115.348859269097</c:v>
                </c:pt>
                <c:pt idx="1012">
                  <c:v>19753.541519773058</c:v>
                </c:pt>
                <c:pt idx="1013">
                  <c:v>7172.770100093262</c:v>
                </c:pt>
                <c:pt idx="1014">
                  <c:v>3060.4473233023728</c:v>
                </c:pt>
                <c:pt idx="1015">
                  <c:v>6620.7788590328109</c:v>
                </c:pt>
                <c:pt idx="1016">
                  <c:v>3983.1336468859481</c:v>
                </c:pt>
                <c:pt idx="1017">
                  <c:v>5970.6244270429825</c:v>
                </c:pt>
                <c:pt idx="1018">
                  <c:v>13412.442332471284</c:v>
                </c:pt>
                <c:pt idx="1019">
                  <c:v>9337.2022771176944</c:v>
                </c:pt>
                <c:pt idx="1020">
                  <c:v>3461.4028280793164</c:v>
                </c:pt>
                <c:pt idx="1021">
                  <c:v>3583.9335573121211</c:v>
                </c:pt>
                <c:pt idx="1022">
                  <c:v>11585.503672108625</c:v>
                </c:pt>
                <c:pt idx="1023">
                  <c:v>4126.5643929160924</c:v>
                </c:pt>
                <c:pt idx="1024">
                  <c:v>3180.800817646299</c:v>
                </c:pt>
                <c:pt idx="1025">
                  <c:v>4538.8382345497293</c:v>
                </c:pt>
                <c:pt idx="1026">
                  <c:v>5386.3537637374702</c:v>
                </c:pt>
                <c:pt idx="1027">
                  <c:v>3568.1126386091951</c:v>
                </c:pt>
                <c:pt idx="1028">
                  <c:v>13773.274181970581</c:v>
                </c:pt>
                <c:pt idx="1029">
                  <c:v>12399.110642967365</c:v>
                </c:pt>
                <c:pt idx="1030">
                  <c:v>16235.459026002532</c:v>
                </c:pt>
                <c:pt idx="1031">
                  <c:v>11795.685198717645</c:v>
                </c:pt>
                <c:pt idx="1032">
                  <c:v>6177.3438636506207</c:v>
                </c:pt>
                <c:pt idx="1033">
                  <c:v>11998.059672790012</c:v>
                </c:pt>
                <c:pt idx="1034">
                  <c:v>14454.689392019984</c:v>
                </c:pt>
                <c:pt idx="1035">
                  <c:v>10105.503125285266</c:v>
                </c:pt>
                <c:pt idx="1036">
                  <c:v>16168.13730777867</c:v>
                </c:pt>
                <c:pt idx="1037">
                  <c:v>3200.3932866282512</c:v>
                </c:pt>
                <c:pt idx="1038">
                  <c:v>4186.2250581890457</c:v>
                </c:pt>
                <c:pt idx="1039">
                  <c:v>11500.328481051898</c:v>
                </c:pt>
                <c:pt idx="1040">
                  <c:v>3514.1353865639162</c:v>
                </c:pt>
                <c:pt idx="1041">
                  <c:v>10780.593296711117</c:v>
                </c:pt>
                <c:pt idx="1042">
                  <c:v>3172.963830053518</c:v>
                </c:pt>
                <c:pt idx="1043">
                  <c:v>8781.4687122357645</c:v>
                </c:pt>
                <c:pt idx="1044">
                  <c:v>11499.60073684087</c:v>
                </c:pt>
                <c:pt idx="1045">
                  <c:v>3010.1926403636653</c:v>
                </c:pt>
                <c:pt idx="1046">
                  <c:v>10211.398654530754</c:v>
                </c:pt>
                <c:pt idx="1047">
                  <c:v>4110.277600343672</c:v>
                </c:pt>
                <c:pt idx="1048">
                  <c:v>3865.4177456438338</c:v>
                </c:pt>
                <c:pt idx="1049">
                  <c:v>8716.1963651186434</c:v>
                </c:pt>
                <c:pt idx="1050">
                  <c:v>11139.830056647295</c:v>
                </c:pt>
                <c:pt idx="1051">
                  <c:v>6284.6078778100446</c:v>
                </c:pt>
                <c:pt idx="1052">
                  <c:v>8326.0141885238172</c:v>
                </c:pt>
                <c:pt idx="1053">
                  <c:v>5415.4424029205111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F6B-4C6B-86E3-C04E3B8F71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6076224"/>
        <c:axId val="1736075264"/>
      </c:scatterChart>
      <c:valAx>
        <c:axId val="173607622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smoker_yes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36075264"/>
        <c:crosses val="autoZero"/>
        <c:crossBetween val="midCat"/>
      </c:valAx>
      <c:valAx>
        <c:axId val="1736075264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charges</a:t>
                </a:r>
              </a:p>
            </c:rich>
          </c:tx>
          <c:overlay val="0"/>
        </c:title>
        <c:numFmt formatCode="&quot;£&quot;#,##0.00" sourceLinked="1"/>
        <c:majorTickMark val="out"/>
        <c:minorTickMark val="none"/>
        <c:tickLblPos val="nextTo"/>
        <c:crossAx val="173607622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sex_male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charges</c:v>
          </c:tx>
          <c:spPr>
            <a:ln w="38100">
              <a:noFill/>
            </a:ln>
          </c:spPr>
          <c:xVal>
            <c:numRef>
              <c:f>Model!$G$2:$G$1055</c:f>
              <c:numCache>
                <c:formatCode>General</c:formatCode>
                <c:ptCount val="1054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1</c:v>
                </c:pt>
                <c:pt idx="23">
                  <c:v>0</c:v>
                </c:pt>
                <c:pt idx="24">
                  <c:v>1</c:v>
                </c:pt>
                <c:pt idx="25">
                  <c:v>1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1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0</c:v>
                </c:pt>
                <c:pt idx="48">
                  <c:v>1</c:v>
                </c:pt>
                <c:pt idx="49">
                  <c:v>1</c:v>
                </c:pt>
                <c:pt idx="50">
                  <c:v>0</c:v>
                </c:pt>
                <c:pt idx="51">
                  <c:v>0</c:v>
                </c:pt>
                <c:pt idx="52">
                  <c:v>1</c:v>
                </c:pt>
                <c:pt idx="53">
                  <c:v>0</c:v>
                </c:pt>
                <c:pt idx="54">
                  <c:v>1</c:v>
                </c:pt>
                <c:pt idx="55">
                  <c:v>0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0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0</c:v>
                </c:pt>
                <c:pt idx="65">
                  <c:v>1</c:v>
                </c:pt>
                <c:pt idx="66">
                  <c:v>1</c:v>
                </c:pt>
                <c:pt idx="67">
                  <c:v>0</c:v>
                </c:pt>
                <c:pt idx="68">
                  <c:v>1</c:v>
                </c:pt>
                <c:pt idx="69">
                  <c:v>1</c:v>
                </c:pt>
                <c:pt idx="70">
                  <c:v>0</c:v>
                </c:pt>
                <c:pt idx="71">
                  <c:v>0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1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0</c:v>
                </c:pt>
                <c:pt idx="89">
                  <c:v>0</c:v>
                </c:pt>
                <c:pt idx="90">
                  <c:v>1</c:v>
                </c:pt>
                <c:pt idx="91">
                  <c:v>1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1</c:v>
                </c:pt>
                <c:pt idx="96">
                  <c:v>0</c:v>
                </c:pt>
                <c:pt idx="97">
                  <c:v>1</c:v>
                </c:pt>
                <c:pt idx="98">
                  <c:v>0</c:v>
                </c:pt>
                <c:pt idx="99">
                  <c:v>1</c:v>
                </c:pt>
                <c:pt idx="100">
                  <c:v>0</c:v>
                </c:pt>
                <c:pt idx="101">
                  <c:v>0</c:v>
                </c:pt>
                <c:pt idx="102">
                  <c:v>1</c:v>
                </c:pt>
                <c:pt idx="103">
                  <c:v>0</c:v>
                </c:pt>
                <c:pt idx="104">
                  <c:v>1</c:v>
                </c:pt>
                <c:pt idx="105">
                  <c:v>0</c:v>
                </c:pt>
                <c:pt idx="106">
                  <c:v>1</c:v>
                </c:pt>
                <c:pt idx="107">
                  <c:v>0</c:v>
                </c:pt>
                <c:pt idx="108">
                  <c:v>0</c:v>
                </c:pt>
                <c:pt idx="109">
                  <c:v>1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1</c:v>
                </c:pt>
                <c:pt idx="117">
                  <c:v>0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0</c:v>
                </c:pt>
                <c:pt idx="122">
                  <c:v>0</c:v>
                </c:pt>
                <c:pt idx="123">
                  <c:v>1</c:v>
                </c:pt>
                <c:pt idx="124">
                  <c:v>0</c:v>
                </c:pt>
                <c:pt idx="125">
                  <c:v>1</c:v>
                </c:pt>
                <c:pt idx="126">
                  <c:v>0</c:v>
                </c:pt>
                <c:pt idx="127">
                  <c:v>1</c:v>
                </c:pt>
                <c:pt idx="128">
                  <c:v>1</c:v>
                </c:pt>
                <c:pt idx="129">
                  <c:v>0</c:v>
                </c:pt>
                <c:pt idx="130">
                  <c:v>0</c:v>
                </c:pt>
                <c:pt idx="131">
                  <c:v>1</c:v>
                </c:pt>
                <c:pt idx="132">
                  <c:v>0</c:v>
                </c:pt>
                <c:pt idx="133">
                  <c:v>1</c:v>
                </c:pt>
                <c:pt idx="134">
                  <c:v>1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1</c:v>
                </c:pt>
                <c:pt idx="140">
                  <c:v>1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1</c:v>
                </c:pt>
                <c:pt idx="145">
                  <c:v>0</c:v>
                </c:pt>
                <c:pt idx="146">
                  <c:v>0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0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0</c:v>
                </c:pt>
                <c:pt idx="158">
                  <c:v>0</c:v>
                </c:pt>
                <c:pt idx="159">
                  <c:v>1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1</c:v>
                </c:pt>
                <c:pt idx="169">
                  <c:v>0</c:v>
                </c:pt>
                <c:pt idx="170">
                  <c:v>1</c:v>
                </c:pt>
                <c:pt idx="171">
                  <c:v>0</c:v>
                </c:pt>
                <c:pt idx="172">
                  <c:v>0</c:v>
                </c:pt>
                <c:pt idx="173">
                  <c:v>1</c:v>
                </c:pt>
                <c:pt idx="174">
                  <c:v>0</c:v>
                </c:pt>
                <c:pt idx="175">
                  <c:v>1</c:v>
                </c:pt>
                <c:pt idx="176">
                  <c:v>0</c:v>
                </c:pt>
                <c:pt idx="177">
                  <c:v>1</c:v>
                </c:pt>
                <c:pt idx="178">
                  <c:v>1</c:v>
                </c:pt>
                <c:pt idx="179">
                  <c:v>0</c:v>
                </c:pt>
                <c:pt idx="180">
                  <c:v>1</c:v>
                </c:pt>
                <c:pt idx="181">
                  <c:v>0</c:v>
                </c:pt>
                <c:pt idx="182">
                  <c:v>1</c:v>
                </c:pt>
                <c:pt idx="183">
                  <c:v>0</c:v>
                </c:pt>
                <c:pt idx="184">
                  <c:v>1</c:v>
                </c:pt>
                <c:pt idx="185">
                  <c:v>0</c:v>
                </c:pt>
                <c:pt idx="186">
                  <c:v>0</c:v>
                </c:pt>
                <c:pt idx="187">
                  <c:v>1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0</c:v>
                </c:pt>
                <c:pt idx="197">
                  <c:v>1</c:v>
                </c:pt>
                <c:pt idx="198">
                  <c:v>0</c:v>
                </c:pt>
                <c:pt idx="199">
                  <c:v>1</c:v>
                </c:pt>
                <c:pt idx="200">
                  <c:v>1</c:v>
                </c:pt>
                <c:pt idx="201">
                  <c:v>0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1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0</c:v>
                </c:pt>
                <c:pt idx="222">
                  <c:v>1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1</c:v>
                </c:pt>
                <c:pt idx="228">
                  <c:v>1</c:v>
                </c:pt>
                <c:pt idx="229">
                  <c:v>0</c:v>
                </c:pt>
                <c:pt idx="230">
                  <c:v>1</c:v>
                </c:pt>
                <c:pt idx="231">
                  <c:v>1</c:v>
                </c:pt>
                <c:pt idx="232">
                  <c:v>0</c:v>
                </c:pt>
                <c:pt idx="233">
                  <c:v>0</c:v>
                </c:pt>
                <c:pt idx="234">
                  <c:v>1</c:v>
                </c:pt>
                <c:pt idx="235">
                  <c:v>0</c:v>
                </c:pt>
                <c:pt idx="236">
                  <c:v>1</c:v>
                </c:pt>
                <c:pt idx="237">
                  <c:v>0</c:v>
                </c:pt>
                <c:pt idx="238">
                  <c:v>1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1</c:v>
                </c:pt>
                <c:pt idx="243">
                  <c:v>1</c:v>
                </c:pt>
                <c:pt idx="244">
                  <c:v>0</c:v>
                </c:pt>
                <c:pt idx="245">
                  <c:v>1</c:v>
                </c:pt>
                <c:pt idx="246">
                  <c:v>0</c:v>
                </c:pt>
                <c:pt idx="247">
                  <c:v>1</c:v>
                </c:pt>
                <c:pt idx="248">
                  <c:v>0</c:v>
                </c:pt>
                <c:pt idx="249">
                  <c:v>1</c:v>
                </c:pt>
                <c:pt idx="250">
                  <c:v>1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1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0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0</c:v>
                </c:pt>
                <c:pt idx="269">
                  <c:v>0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0</c:v>
                </c:pt>
                <c:pt idx="276">
                  <c:v>0</c:v>
                </c:pt>
                <c:pt idx="277">
                  <c:v>1</c:v>
                </c:pt>
                <c:pt idx="278">
                  <c:v>0</c:v>
                </c:pt>
                <c:pt idx="279">
                  <c:v>1</c:v>
                </c:pt>
                <c:pt idx="280">
                  <c:v>0</c:v>
                </c:pt>
                <c:pt idx="281">
                  <c:v>0</c:v>
                </c:pt>
                <c:pt idx="282">
                  <c:v>1</c:v>
                </c:pt>
                <c:pt idx="283">
                  <c:v>1</c:v>
                </c:pt>
                <c:pt idx="284">
                  <c:v>0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0</c:v>
                </c:pt>
                <c:pt idx="291">
                  <c:v>0</c:v>
                </c:pt>
                <c:pt idx="292">
                  <c:v>1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1</c:v>
                </c:pt>
                <c:pt idx="298">
                  <c:v>1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1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1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0</c:v>
                </c:pt>
                <c:pt idx="320">
                  <c:v>1</c:v>
                </c:pt>
                <c:pt idx="321">
                  <c:v>1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1</c:v>
                </c:pt>
                <c:pt idx="326">
                  <c:v>0</c:v>
                </c:pt>
                <c:pt idx="327">
                  <c:v>1</c:v>
                </c:pt>
                <c:pt idx="328">
                  <c:v>1</c:v>
                </c:pt>
                <c:pt idx="329">
                  <c:v>0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0</c:v>
                </c:pt>
                <c:pt idx="336">
                  <c:v>1</c:v>
                </c:pt>
                <c:pt idx="337">
                  <c:v>1</c:v>
                </c:pt>
                <c:pt idx="338">
                  <c:v>0</c:v>
                </c:pt>
                <c:pt idx="339">
                  <c:v>1</c:v>
                </c:pt>
                <c:pt idx="340">
                  <c:v>1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1</c:v>
                </c:pt>
                <c:pt idx="345">
                  <c:v>1</c:v>
                </c:pt>
                <c:pt idx="346">
                  <c:v>0</c:v>
                </c:pt>
                <c:pt idx="347">
                  <c:v>0</c:v>
                </c:pt>
                <c:pt idx="348">
                  <c:v>1</c:v>
                </c:pt>
                <c:pt idx="349">
                  <c:v>0</c:v>
                </c:pt>
                <c:pt idx="350">
                  <c:v>1</c:v>
                </c:pt>
                <c:pt idx="351">
                  <c:v>0</c:v>
                </c:pt>
                <c:pt idx="352">
                  <c:v>0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0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0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0</c:v>
                </c:pt>
                <c:pt idx="369">
                  <c:v>1</c:v>
                </c:pt>
                <c:pt idx="370">
                  <c:v>0</c:v>
                </c:pt>
                <c:pt idx="371">
                  <c:v>1</c:v>
                </c:pt>
                <c:pt idx="372">
                  <c:v>1</c:v>
                </c:pt>
                <c:pt idx="373">
                  <c:v>0</c:v>
                </c:pt>
                <c:pt idx="374">
                  <c:v>1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1</c:v>
                </c:pt>
                <c:pt idx="381">
                  <c:v>1</c:v>
                </c:pt>
                <c:pt idx="382">
                  <c:v>0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0</c:v>
                </c:pt>
                <c:pt idx="388">
                  <c:v>0</c:v>
                </c:pt>
                <c:pt idx="389">
                  <c:v>1</c:v>
                </c:pt>
                <c:pt idx="390">
                  <c:v>1</c:v>
                </c:pt>
                <c:pt idx="391">
                  <c:v>0</c:v>
                </c:pt>
                <c:pt idx="392">
                  <c:v>0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0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0</c:v>
                </c:pt>
                <c:pt idx="405">
                  <c:v>1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0</c:v>
                </c:pt>
                <c:pt idx="421">
                  <c:v>1</c:v>
                </c:pt>
                <c:pt idx="422">
                  <c:v>1</c:v>
                </c:pt>
                <c:pt idx="423">
                  <c:v>0</c:v>
                </c:pt>
                <c:pt idx="424">
                  <c:v>1</c:v>
                </c:pt>
                <c:pt idx="425">
                  <c:v>1</c:v>
                </c:pt>
                <c:pt idx="426">
                  <c:v>0</c:v>
                </c:pt>
                <c:pt idx="427">
                  <c:v>0</c:v>
                </c:pt>
                <c:pt idx="428">
                  <c:v>1</c:v>
                </c:pt>
                <c:pt idx="429">
                  <c:v>0</c:v>
                </c:pt>
                <c:pt idx="430">
                  <c:v>0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0</c:v>
                </c:pt>
                <c:pt idx="436">
                  <c:v>1</c:v>
                </c:pt>
                <c:pt idx="437">
                  <c:v>1</c:v>
                </c:pt>
                <c:pt idx="438">
                  <c:v>0</c:v>
                </c:pt>
                <c:pt idx="439">
                  <c:v>1</c:v>
                </c:pt>
                <c:pt idx="440">
                  <c:v>0</c:v>
                </c:pt>
                <c:pt idx="441">
                  <c:v>0</c:v>
                </c:pt>
                <c:pt idx="442">
                  <c:v>1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1</c:v>
                </c:pt>
                <c:pt idx="448">
                  <c:v>1</c:v>
                </c:pt>
                <c:pt idx="449">
                  <c:v>0</c:v>
                </c:pt>
                <c:pt idx="450">
                  <c:v>0</c:v>
                </c:pt>
                <c:pt idx="451">
                  <c:v>1</c:v>
                </c:pt>
                <c:pt idx="452">
                  <c:v>0</c:v>
                </c:pt>
                <c:pt idx="453">
                  <c:v>1</c:v>
                </c:pt>
                <c:pt idx="454">
                  <c:v>1</c:v>
                </c:pt>
                <c:pt idx="455">
                  <c:v>0</c:v>
                </c:pt>
                <c:pt idx="456">
                  <c:v>0</c:v>
                </c:pt>
                <c:pt idx="457">
                  <c:v>1</c:v>
                </c:pt>
                <c:pt idx="458">
                  <c:v>1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1</c:v>
                </c:pt>
                <c:pt idx="463">
                  <c:v>0</c:v>
                </c:pt>
                <c:pt idx="464">
                  <c:v>1</c:v>
                </c:pt>
                <c:pt idx="465">
                  <c:v>0</c:v>
                </c:pt>
                <c:pt idx="466">
                  <c:v>0</c:v>
                </c:pt>
                <c:pt idx="467">
                  <c:v>1</c:v>
                </c:pt>
                <c:pt idx="468">
                  <c:v>0</c:v>
                </c:pt>
                <c:pt idx="469">
                  <c:v>1</c:v>
                </c:pt>
                <c:pt idx="470">
                  <c:v>0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0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1</c:v>
                </c:pt>
                <c:pt idx="486">
                  <c:v>0</c:v>
                </c:pt>
                <c:pt idx="487">
                  <c:v>1</c:v>
                </c:pt>
                <c:pt idx="488">
                  <c:v>0</c:v>
                </c:pt>
                <c:pt idx="489">
                  <c:v>1</c:v>
                </c:pt>
                <c:pt idx="490">
                  <c:v>1</c:v>
                </c:pt>
                <c:pt idx="491">
                  <c:v>0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1</c:v>
                </c:pt>
                <c:pt idx="499">
                  <c:v>0</c:v>
                </c:pt>
                <c:pt idx="500">
                  <c:v>1</c:v>
                </c:pt>
                <c:pt idx="501">
                  <c:v>1</c:v>
                </c:pt>
                <c:pt idx="502">
                  <c:v>0</c:v>
                </c:pt>
                <c:pt idx="503">
                  <c:v>1</c:v>
                </c:pt>
                <c:pt idx="504">
                  <c:v>1</c:v>
                </c:pt>
                <c:pt idx="505">
                  <c:v>0</c:v>
                </c:pt>
                <c:pt idx="506">
                  <c:v>0</c:v>
                </c:pt>
                <c:pt idx="507">
                  <c:v>1</c:v>
                </c:pt>
                <c:pt idx="508">
                  <c:v>0</c:v>
                </c:pt>
                <c:pt idx="509">
                  <c:v>1</c:v>
                </c:pt>
                <c:pt idx="510">
                  <c:v>1</c:v>
                </c:pt>
                <c:pt idx="511">
                  <c:v>0</c:v>
                </c:pt>
                <c:pt idx="512">
                  <c:v>0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0</c:v>
                </c:pt>
                <c:pt idx="517">
                  <c:v>1</c:v>
                </c:pt>
                <c:pt idx="518">
                  <c:v>1</c:v>
                </c:pt>
                <c:pt idx="519">
                  <c:v>0</c:v>
                </c:pt>
                <c:pt idx="520">
                  <c:v>1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0</c:v>
                </c:pt>
                <c:pt idx="528">
                  <c:v>0</c:v>
                </c:pt>
                <c:pt idx="529">
                  <c:v>1</c:v>
                </c:pt>
                <c:pt idx="530">
                  <c:v>1</c:v>
                </c:pt>
                <c:pt idx="531">
                  <c:v>0</c:v>
                </c:pt>
                <c:pt idx="532">
                  <c:v>1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1</c:v>
                </c:pt>
                <c:pt idx="540">
                  <c:v>1</c:v>
                </c:pt>
                <c:pt idx="541">
                  <c:v>0</c:v>
                </c:pt>
                <c:pt idx="542">
                  <c:v>0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0</c:v>
                </c:pt>
                <c:pt idx="547">
                  <c:v>1</c:v>
                </c:pt>
                <c:pt idx="548">
                  <c:v>1</c:v>
                </c:pt>
                <c:pt idx="549">
                  <c:v>0</c:v>
                </c:pt>
                <c:pt idx="550">
                  <c:v>1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1</c:v>
                </c:pt>
                <c:pt idx="556">
                  <c:v>1</c:v>
                </c:pt>
                <c:pt idx="557">
                  <c:v>0</c:v>
                </c:pt>
                <c:pt idx="558">
                  <c:v>0</c:v>
                </c:pt>
                <c:pt idx="559">
                  <c:v>1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1</c:v>
                </c:pt>
                <c:pt idx="564">
                  <c:v>1</c:v>
                </c:pt>
                <c:pt idx="565">
                  <c:v>0</c:v>
                </c:pt>
                <c:pt idx="566">
                  <c:v>1</c:v>
                </c:pt>
                <c:pt idx="567">
                  <c:v>0</c:v>
                </c:pt>
                <c:pt idx="568">
                  <c:v>1</c:v>
                </c:pt>
                <c:pt idx="569">
                  <c:v>1</c:v>
                </c:pt>
                <c:pt idx="570">
                  <c:v>0</c:v>
                </c:pt>
                <c:pt idx="571">
                  <c:v>1</c:v>
                </c:pt>
                <c:pt idx="572">
                  <c:v>0</c:v>
                </c:pt>
                <c:pt idx="573">
                  <c:v>0</c:v>
                </c:pt>
                <c:pt idx="574">
                  <c:v>1</c:v>
                </c:pt>
                <c:pt idx="575">
                  <c:v>1</c:v>
                </c:pt>
                <c:pt idx="576">
                  <c:v>0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0</c:v>
                </c:pt>
                <c:pt idx="581">
                  <c:v>0</c:v>
                </c:pt>
                <c:pt idx="582">
                  <c:v>1</c:v>
                </c:pt>
                <c:pt idx="583">
                  <c:v>1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0</c:v>
                </c:pt>
                <c:pt idx="594">
                  <c:v>0</c:v>
                </c:pt>
                <c:pt idx="595">
                  <c:v>1</c:v>
                </c:pt>
                <c:pt idx="596">
                  <c:v>0</c:v>
                </c:pt>
                <c:pt idx="597">
                  <c:v>0</c:v>
                </c:pt>
                <c:pt idx="598">
                  <c:v>1</c:v>
                </c:pt>
                <c:pt idx="599">
                  <c:v>0</c:v>
                </c:pt>
                <c:pt idx="600">
                  <c:v>0</c:v>
                </c:pt>
                <c:pt idx="601">
                  <c:v>1</c:v>
                </c:pt>
                <c:pt idx="602">
                  <c:v>0</c:v>
                </c:pt>
                <c:pt idx="603">
                  <c:v>0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1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0</c:v>
                </c:pt>
                <c:pt idx="623">
                  <c:v>0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0</c:v>
                </c:pt>
                <c:pt idx="629">
                  <c:v>1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1</c:v>
                </c:pt>
                <c:pt idx="634">
                  <c:v>0</c:v>
                </c:pt>
                <c:pt idx="635">
                  <c:v>0</c:v>
                </c:pt>
                <c:pt idx="636">
                  <c:v>1</c:v>
                </c:pt>
                <c:pt idx="637">
                  <c:v>0</c:v>
                </c:pt>
                <c:pt idx="638">
                  <c:v>1</c:v>
                </c:pt>
                <c:pt idx="639">
                  <c:v>0</c:v>
                </c:pt>
                <c:pt idx="640">
                  <c:v>1</c:v>
                </c:pt>
                <c:pt idx="641">
                  <c:v>0</c:v>
                </c:pt>
                <c:pt idx="642">
                  <c:v>1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1</c:v>
                </c:pt>
                <c:pt idx="647">
                  <c:v>0</c:v>
                </c:pt>
                <c:pt idx="648">
                  <c:v>1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1</c:v>
                </c:pt>
                <c:pt idx="653">
                  <c:v>0</c:v>
                </c:pt>
                <c:pt idx="654">
                  <c:v>1</c:v>
                </c:pt>
                <c:pt idx="655">
                  <c:v>1</c:v>
                </c:pt>
                <c:pt idx="656">
                  <c:v>0</c:v>
                </c:pt>
                <c:pt idx="657">
                  <c:v>1</c:v>
                </c:pt>
                <c:pt idx="658">
                  <c:v>1</c:v>
                </c:pt>
                <c:pt idx="659">
                  <c:v>0</c:v>
                </c:pt>
                <c:pt idx="660">
                  <c:v>0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1</c:v>
                </c:pt>
                <c:pt idx="668">
                  <c:v>0</c:v>
                </c:pt>
                <c:pt idx="669">
                  <c:v>0</c:v>
                </c:pt>
                <c:pt idx="670">
                  <c:v>1</c:v>
                </c:pt>
                <c:pt idx="671">
                  <c:v>0</c:v>
                </c:pt>
                <c:pt idx="672">
                  <c:v>1</c:v>
                </c:pt>
                <c:pt idx="673">
                  <c:v>1</c:v>
                </c:pt>
                <c:pt idx="674">
                  <c:v>0</c:v>
                </c:pt>
                <c:pt idx="675">
                  <c:v>1</c:v>
                </c:pt>
                <c:pt idx="676">
                  <c:v>0</c:v>
                </c:pt>
                <c:pt idx="677">
                  <c:v>0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0</c:v>
                </c:pt>
                <c:pt idx="684">
                  <c:v>1</c:v>
                </c:pt>
                <c:pt idx="685">
                  <c:v>0</c:v>
                </c:pt>
                <c:pt idx="686">
                  <c:v>1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1</c:v>
                </c:pt>
                <c:pt idx="692">
                  <c:v>1</c:v>
                </c:pt>
                <c:pt idx="693">
                  <c:v>0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1</c:v>
                </c:pt>
                <c:pt idx="703">
                  <c:v>1</c:v>
                </c:pt>
                <c:pt idx="704">
                  <c:v>0</c:v>
                </c:pt>
                <c:pt idx="705">
                  <c:v>1</c:v>
                </c:pt>
                <c:pt idx="706">
                  <c:v>0</c:v>
                </c:pt>
                <c:pt idx="707">
                  <c:v>0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0</c:v>
                </c:pt>
                <c:pt idx="717">
                  <c:v>1</c:v>
                </c:pt>
                <c:pt idx="718">
                  <c:v>0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0</c:v>
                </c:pt>
                <c:pt idx="727">
                  <c:v>1</c:v>
                </c:pt>
                <c:pt idx="728">
                  <c:v>1</c:v>
                </c:pt>
                <c:pt idx="729">
                  <c:v>0</c:v>
                </c:pt>
                <c:pt idx="730">
                  <c:v>1</c:v>
                </c:pt>
                <c:pt idx="731">
                  <c:v>0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0</c:v>
                </c:pt>
                <c:pt idx="741">
                  <c:v>1</c:v>
                </c:pt>
                <c:pt idx="742">
                  <c:v>1</c:v>
                </c:pt>
                <c:pt idx="743">
                  <c:v>0</c:v>
                </c:pt>
                <c:pt idx="744">
                  <c:v>1</c:v>
                </c:pt>
                <c:pt idx="745">
                  <c:v>0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0</c:v>
                </c:pt>
                <c:pt idx="750">
                  <c:v>1</c:v>
                </c:pt>
                <c:pt idx="751">
                  <c:v>1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1</c:v>
                </c:pt>
                <c:pt idx="756">
                  <c:v>0</c:v>
                </c:pt>
                <c:pt idx="757">
                  <c:v>1</c:v>
                </c:pt>
                <c:pt idx="758">
                  <c:v>1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1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1</c:v>
                </c:pt>
                <c:pt idx="769">
                  <c:v>0</c:v>
                </c:pt>
                <c:pt idx="770">
                  <c:v>1</c:v>
                </c:pt>
                <c:pt idx="771">
                  <c:v>1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1</c:v>
                </c:pt>
                <c:pt idx="777">
                  <c:v>0</c:v>
                </c:pt>
                <c:pt idx="778">
                  <c:v>0</c:v>
                </c:pt>
                <c:pt idx="779">
                  <c:v>1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1</c:v>
                </c:pt>
                <c:pt idx="785">
                  <c:v>0</c:v>
                </c:pt>
                <c:pt idx="786">
                  <c:v>1</c:v>
                </c:pt>
                <c:pt idx="787">
                  <c:v>1</c:v>
                </c:pt>
                <c:pt idx="788">
                  <c:v>0</c:v>
                </c:pt>
                <c:pt idx="789">
                  <c:v>1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1</c:v>
                </c:pt>
                <c:pt idx="794">
                  <c:v>0</c:v>
                </c:pt>
                <c:pt idx="795">
                  <c:v>1</c:v>
                </c:pt>
                <c:pt idx="796">
                  <c:v>1</c:v>
                </c:pt>
                <c:pt idx="797">
                  <c:v>1</c:v>
                </c:pt>
                <c:pt idx="798">
                  <c:v>0</c:v>
                </c:pt>
                <c:pt idx="799">
                  <c:v>1</c:v>
                </c:pt>
                <c:pt idx="800">
                  <c:v>0</c:v>
                </c:pt>
                <c:pt idx="801">
                  <c:v>1</c:v>
                </c:pt>
                <c:pt idx="802">
                  <c:v>1</c:v>
                </c:pt>
                <c:pt idx="803">
                  <c:v>0</c:v>
                </c:pt>
                <c:pt idx="804">
                  <c:v>0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1</c:v>
                </c:pt>
                <c:pt idx="819">
                  <c:v>0</c:v>
                </c:pt>
                <c:pt idx="820">
                  <c:v>0</c:v>
                </c:pt>
                <c:pt idx="821">
                  <c:v>1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5">
                  <c:v>0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0</c:v>
                </c:pt>
                <c:pt idx="830">
                  <c:v>0</c:v>
                </c:pt>
                <c:pt idx="831">
                  <c:v>1</c:v>
                </c:pt>
                <c:pt idx="832">
                  <c:v>0</c:v>
                </c:pt>
                <c:pt idx="833">
                  <c:v>1</c:v>
                </c:pt>
                <c:pt idx="834">
                  <c:v>1</c:v>
                </c:pt>
                <c:pt idx="835">
                  <c:v>0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0</c:v>
                </c:pt>
                <c:pt idx="840">
                  <c:v>1</c:v>
                </c:pt>
                <c:pt idx="841">
                  <c:v>0</c:v>
                </c:pt>
                <c:pt idx="842">
                  <c:v>1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1</c:v>
                </c:pt>
                <c:pt idx="847">
                  <c:v>0</c:v>
                </c:pt>
                <c:pt idx="848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2">
                  <c:v>1</c:v>
                </c:pt>
                <c:pt idx="853">
                  <c:v>1</c:v>
                </c:pt>
                <c:pt idx="854">
                  <c:v>0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0</c:v>
                </c:pt>
                <c:pt idx="859">
                  <c:v>0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1</c:v>
                </c:pt>
                <c:pt idx="865">
                  <c:v>0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0">
                  <c:v>1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1</c:v>
                </c:pt>
                <c:pt idx="876">
                  <c:v>0</c:v>
                </c:pt>
                <c:pt idx="877">
                  <c:v>1</c:v>
                </c:pt>
                <c:pt idx="878">
                  <c:v>0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1</c:v>
                </c:pt>
                <c:pt idx="888">
                  <c:v>1</c:v>
                </c:pt>
                <c:pt idx="889">
                  <c:v>0</c:v>
                </c:pt>
                <c:pt idx="890">
                  <c:v>0</c:v>
                </c:pt>
                <c:pt idx="891">
                  <c:v>1</c:v>
                </c:pt>
                <c:pt idx="892">
                  <c:v>1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1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1</c:v>
                </c:pt>
                <c:pt idx="906">
                  <c:v>0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0</c:v>
                </c:pt>
                <c:pt idx="911">
                  <c:v>0</c:v>
                </c:pt>
                <c:pt idx="912">
                  <c:v>1</c:v>
                </c:pt>
                <c:pt idx="913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1</c:v>
                </c:pt>
                <c:pt idx="926">
                  <c:v>0</c:v>
                </c:pt>
                <c:pt idx="927">
                  <c:v>1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0</c:v>
                </c:pt>
                <c:pt idx="933">
                  <c:v>0</c:v>
                </c:pt>
                <c:pt idx="934">
                  <c:v>1</c:v>
                </c:pt>
                <c:pt idx="935">
                  <c:v>1</c:v>
                </c:pt>
                <c:pt idx="936">
                  <c:v>1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1</c:v>
                </c:pt>
                <c:pt idx="943">
                  <c:v>0</c:v>
                </c:pt>
                <c:pt idx="944">
                  <c:v>1</c:v>
                </c:pt>
                <c:pt idx="945">
                  <c:v>1</c:v>
                </c:pt>
                <c:pt idx="946">
                  <c:v>0</c:v>
                </c:pt>
                <c:pt idx="947">
                  <c:v>1</c:v>
                </c:pt>
                <c:pt idx="948">
                  <c:v>1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1</c:v>
                </c:pt>
                <c:pt idx="954">
                  <c:v>1</c:v>
                </c:pt>
                <c:pt idx="955">
                  <c:v>0</c:v>
                </c:pt>
                <c:pt idx="956">
                  <c:v>1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0</c:v>
                </c:pt>
                <c:pt idx="965">
                  <c:v>0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1</c:v>
                </c:pt>
                <c:pt idx="970">
                  <c:v>0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1</c:v>
                </c:pt>
                <c:pt idx="979">
                  <c:v>0</c:v>
                </c:pt>
                <c:pt idx="980">
                  <c:v>1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1</c:v>
                </c:pt>
                <c:pt idx="986">
                  <c:v>0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0</c:v>
                </c:pt>
                <c:pt idx="992">
                  <c:v>1</c:v>
                </c:pt>
                <c:pt idx="993">
                  <c:v>0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0</c:v>
                </c:pt>
                <c:pt idx="999">
                  <c:v>1</c:v>
                </c:pt>
                <c:pt idx="1000">
                  <c:v>0</c:v>
                </c:pt>
                <c:pt idx="1001">
                  <c:v>0</c:v>
                </c:pt>
                <c:pt idx="1002">
                  <c:v>1</c:v>
                </c:pt>
                <c:pt idx="1003">
                  <c:v>1</c:v>
                </c:pt>
                <c:pt idx="1004">
                  <c:v>0</c:v>
                </c:pt>
                <c:pt idx="1005">
                  <c:v>1</c:v>
                </c:pt>
                <c:pt idx="1006">
                  <c:v>0</c:v>
                </c:pt>
                <c:pt idx="1007">
                  <c:v>1</c:v>
                </c:pt>
                <c:pt idx="1008">
                  <c:v>0</c:v>
                </c:pt>
                <c:pt idx="1009">
                  <c:v>1</c:v>
                </c:pt>
                <c:pt idx="1010">
                  <c:v>0</c:v>
                </c:pt>
                <c:pt idx="1011">
                  <c:v>1</c:v>
                </c:pt>
                <c:pt idx="1012">
                  <c:v>0</c:v>
                </c:pt>
                <c:pt idx="1013">
                  <c:v>1</c:v>
                </c:pt>
                <c:pt idx="1014">
                  <c:v>1</c:v>
                </c:pt>
                <c:pt idx="1015">
                  <c:v>0</c:v>
                </c:pt>
                <c:pt idx="1016">
                  <c:v>0</c:v>
                </c:pt>
                <c:pt idx="1017">
                  <c:v>1</c:v>
                </c:pt>
                <c:pt idx="1018">
                  <c:v>0</c:v>
                </c:pt>
                <c:pt idx="1019">
                  <c:v>0</c:v>
                </c:pt>
                <c:pt idx="1020">
                  <c:v>1</c:v>
                </c:pt>
                <c:pt idx="1021">
                  <c:v>1</c:v>
                </c:pt>
                <c:pt idx="1022">
                  <c:v>1</c:v>
                </c:pt>
                <c:pt idx="1023">
                  <c:v>1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1</c:v>
                </c:pt>
                <c:pt idx="1028">
                  <c:v>0</c:v>
                </c:pt>
                <c:pt idx="1029">
                  <c:v>1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1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1</c:v>
                </c:pt>
                <c:pt idx="1039">
                  <c:v>0</c:v>
                </c:pt>
                <c:pt idx="1040">
                  <c:v>1</c:v>
                </c:pt>
                <c:pt idx="1041">
                  <c:v>0</c:v>
                </c:pt>
                <c:pt idx="1042">
                  <c:v>0</c:v>
                </c:pt>
                <c:pt idx="1043">
                  <c:v>1</c:v>
                </c:pt>
                <c:pt idx="1044">
                  <c:v>0</c:v>
                </c:pt>
                <c:pt idx="1045">
                  <c:v>1</c:v>
                </c:pt>
                <c:pt idx="1046">
                  <c:v>0</c:v>
                </c:pt>
                <c:pt idx="1047">
                  <c:v>0</c:v>
                </c:pt>
                <c:pt idx="1048">
                  <c:v>1</c:v>
                </c:pt>
                <c:pt idx="1049">
                  <c:v>0</c:v>
                </c:pt>
                <c:pt idx="1050">
                  <c:v>0</c:v>
                </c:pt>
                <c:pt idx="1051">
                  <c:v>1</c:v>
                </c:pt>
                <c:pt idx="1052">
                  <c:v>1</c:v>
                </c:pt>
                <c:pt idx="1053">
                  <c:v>0</c:v>
                </c:pt>
              </c:numCache>
            </c:numRef>
          </c:xVal>
          <c:yVal>
            <c:numRef>
              <c:f>Model!$A$2:$A$1055</c:f>
              <c:numCache>
                <c:formatCode>"£"#,##0.00</c:formatCode>
                <c:ptCount val="1054"/>
                <c:pt idx="0">
                  <c:v>3756.6215999999999</c:v>
                </c:pt>
                <c:pt idx="1">
                  <c:v>1826.8430000000001</c:v>
                </c:pt>
                <c:pt idx="2">
                  <c:v>11090.7178</c:v>
                </c:pt>
                <c:pt idx="3">
                  <c:v>10602.385</c:v>
                </c:pt>
                <c:pt idx="4">
                  <c:v>13228.846949999999</c:v>
                </c:pt>
                <c:pt idx="5">
                  <c:v>1137.011</c:v>
                </c:pt>
                <c:pt idx="6">
                  <c:v>2198.1898500000002</c:v>
                </c:pt>
                <c:pt idx="7">
                  <c:v>3046.0619999999999</c:v>
                </c:pt>
                <c:pt idx="8">
                  <c:v>2211.1307499999998</c:v>
                </c:pt>
                <c:pt idx="9">
                  <c:v>1743.2139999999999</c:v>
                </c:pt>
                <c:pt idx="10">
                  <c:v>5920.1040999999996</c:v>
                </c:pt>
                <c:pt idx="11">
                  <c:v>1532.4697000000001</c:v>
                </c:pt>
                <c:pt idx="12">
                  <c:v>7935.29115</c:v>
                </c:pt>
                <c:pt idx="13">
                  <c:v>6186.1270000000004</c:v>
                </c:pt>
                <c:pt idx="14">
                  <c:v>21344.846699999998</c:v>
                </c:pt>
                <c:pt idx="15">
                  <c:v>2867.1196</c:v>
                </c:pt>
                <c:pt idx="16">
                  <c:v>4646.759</c:v>
                </c:pt>
                <c:pt idx="17">
                  <c:v>11381.3254</c:v>
                </c:pt>
                <c:pt idx="18">
                  <c:v>8601.3292999999994</c:v>
                </c:pt>
                <c:pt idx="19">
                  <c:v>3385.3991500000002</c:v>
                </c:pt>
                <c:pt idx="20">
                  <c:v>2457.2111500000001</c:v>
                </c:pt>
                <c:pt idx="21">
                  <c:v>2155.6815000000001</c:v>
                </c:pt>
                <c:pt idx="22">
                  <c:v>1261.442</c:v>
                </c:pt>
                <c:pt idx="23">
                  <c:v>2166.732</c:v>
                </c:pt>
                <c:pt idx="24">
                  <c:v>13405.390299999999</c:v>
                </c:pt>
                <c:pt idx="25">
                  <c:v>8116.68</c:v>
                </c:pt>
                <c:pt idx="26">
                  <c:v>1631.8212000000001</c:v>
                </c:pt>
                <c:pt idx="27">
                  <c:v>4883.866</c:v>
                </c:pt>
                <c:pt idx="28">
                  <c:v>5649.7150000000001</c:v>
                </c:pt>
                <c:pt idx="29">
                  <c:v>14901.5167</c:v>
                </c:pt>
                <c:pt idx="30">
                  <c:v>11743.299000000001</c:v>
                </c:pt>
                <c:pt idx="31">
                  <c:v>2689.4953999999998</c:v>
                </c:pt>
                <c:pt idx="32">
                  <c:v>24227.337240000001</c:v>
                </c:pt>
                <c:pt idx="33">
                  <c:v>1615.7666999999999</c:v>
                </c:pt>
                <c:pt idx="34">
                  <c:v>12648.7034</c:v>
                </c:pt>
                <c:pt idx="35">
                  <c:v>1986.9333999999999</c:v>
                </c:pt>
                <c:pt idx="36">
                  <c:v>5400.9804999999997</c:v>
                </c:pt>
                <c:pt idx="37">
                  <c:v>11837.16</c:v>
                </c:pt>
                <c:pt idx="38">
                  <c:v>3172.018</c:v>
                </c:pt>
                <c:pt idx="39">
                  <c:v>2156.7518</c:v>
                </c:pt>
                <c:pt idx="40">
                  <c:v>11944.594349999999</c:v>
                </c:pt>
                <c:pt idx="41">
                  <c:v>8444.4740000000002</c:v>
                </c:pt>
                <c:pt idx="42">
                  <c:v>8124.4084000000003</c:v>
                </c:pt>
                <c:pt idx="43">
                  <c:v>9722.7695000000003</c:v>
                </c:pt>
                <c:pt idx="44">
                  <c:v>10435.06525</c:v>
                </c:pt>
                <c:pt idx="45">
                  <c:v>11566.30055</c:v>
                </c:pt>
                <c:pt idx="46">
                  <c:v>2866.0909999999999</c:v>
                </c:pt>
                <c:pt idx="47">
                  <c:v>11658.379150000001</c:v>
                </c:pt>
                <c:pt idx="48">
                  <c:v>13822.803</c:v>
                </c:pt>
                <c:pt idx="49">
                  <c:v>12142.578600000001</c:v>
                </c:pt>
                <c:pt idx="50">
                  <c:v>18955.220170000001</c:v>
                </c:pt>
                <c:pt idx="51">
                  <c:v>13217.094499999999</c:v>
                </c:pt>
                <c:pt idx="52">
                  <c:v>13981.850350000001</c:v>
                </c:pt>
                <c:pt idx="53">
                  <c:v>3554.203</c:v>
                </c:pt>
                <c:pt idx="54">
                  <c:v>12404.8791</c:v>
                </c:pt>
                <c:pt idx="55">
                  <c:v>14133.03775</c:v>
                </c:pt>
                <c:pt idx="56">
                  <c:v>24603.04837</c:v>
                </c:pt>
                <c:pt idx="57">
                  <c:v>1837.2819</c:v>
                </c:pt>
                <c:pt idx="58">
                  <c:v>1391.5287000000001</c:v>
                </c:pt>
                <c:pt idx="59">
                  <c:v>20781.48892</c:v>
                </c:pt>
                <c:pt idx="60">
                  <c:v>11856.4115</c:v>
                </c:pt>
                <c:pt idx="61">
                  <c:v>16586.49771</c:v>
                </c:pt>
                <c:pt idx="62">
                  <c:v>9140.9509999999991</c:v>
                </c:pt>
                <c:pt idx="63">
                  <c:v>2727.3951000000002</c:v>
                </c:pt>
                <c:pt idx="64">
                  <c:v>7323.7348190000002</c:v>
                </c:pt>
                <c:pt idx="65">
                  <c:v>23082.955330000001</c:v>
                </c:pt>
                <c:pt idx="66">
                  <c:v>5969.723</c:v>
                </c:pt>
                <c:pt idx="67">
                  <c:v>12638.195</c:v>
                </c:pt>
                <c:pt idx="68">
                  <c:v>2254.7966999999999</c:v>
                </c:pt>
                <c:pt idx="69">
                  <c:v>2897.3235</c:v>
                </c:pt>
                <c:pt idx="70">
                  <c:v>7345.0839999999998</c:v>
                </c:pt>
                <c:pt idx="71">
                  <c:v>5910.9440000000004</c:v>
                </c:pt>
                <c:pt idx="72">
                  <c:v>21797.000400000001</c:v>
                </c:pt>
                <c:pt idx="73">
                  <c:v>10601.412</c:v>
                </c:pt>
                <c:pt idx="74">
                  <c:v>11165.417649999999</c:v>
                </c:pt>
                <c:pt idx="75">
                  <c:v>2497.0383000000002</c:v>
                </c:pt>
                <c:pt idx="76">
                  <c:v>2203.4718499999999</c:v>
                </c:pt>
                <c:pt idx="77">
                  <c:v>1744.4649999999999</c:v>
                </c:pt>
                <c:pt idx="78">
                  <c:v>20878.78443</c:v>
                </c:pt>
                <c:pt idx="79">
                  <c:v>1534.3045</c:v>
                </c:pt>
                <c:pt idx="80">
                  <c:v>1622.1885</c:v>
                </c:pt>
                <c:pt idx="81">
                  <c:v>4347.0233500000004</c:v>
                </c:pt>
                <c:pt idx="82">
                  <c:v>1748.7739999999999</c:v>
                </c:pt>
                <c:pt idx="83">
                  <c:v>24513.091260000001</c:v>
                </c:pt>
                <c:pt idx="84">
                  <c:v>2196.4731999999999</c:v>
                </c:pt>
                <c:pt idx="85">
                  <c:v>12574.049000000001</c:v>
                </c:pt>
                <c:pt idx="86">
                  <c:v>1967.0227</c:v>
                </c:pt>
                <c:pt idx="87">
                  <c:v>6837.3687</c:v>
                </c:pt>
                <c:pt idx="88">
                  <c:v>3044.2132999999999</c:v>
                </c:pt>
                <c:pt idx="89">
                  <c:v>11455.28</c:v>
                </c:pt>
                <c:pt idx="90">
                  <c:v>2498.4144000000001</c:v>
                </c:pt>
                <c:pt idx="91">
                  <c:v>1256.299</c:v>
                </c:pt>
                <c:pt idx="92">
                  <c:v>25656.575260000001</c:v>
                </c:pt>
                <c:pt idx="93">
                  <c:v>3994.1777999999999</c:v>
                </c:pt>
                <c:pt idx="94">
                  <c:v>5397.6166999999996</c:v>
                </c:pt>
                <c:pt idx="95">
                  <c:v>1708.0014000000001</c:v>
                </c:pt>
                <c:pt idx="96">
                  <c:v>14043.476699999999</c:v>
                </c:pt>
                <c:pt idx="97">
                  <c:v>13831.1152</c:v>
                </c:pt>
                <c:pt idx="98">
                  <c:v>13887.204</c:v>
                </c:pt>
                <c:pt idx="99">
                  <c:v>3268.84665</c:v>
                </c:pt>
                <c:pt idx="100">
                  <c:v>3972.9247</c:v>
                </c:pt>
                <c:pt idx="101">
                  <c:v>17878.900679999999</c:v>
                </c:pt>
                <c:pt idx="102">
                  <c:v>3935.1799000000001</c:v>
                </c:pt>
                <c:pt idx="103">
                  <c:v>10923.933199999999</c:v>
                </c:pt>
                <c:pt idx="104">
                  <c:v>2494.0219999999999</c:v>
                </c:pt>
                <c:pt idx="105">
                  <c:v>3761.2919999999999</c:v>
                </c:pt>
                <c:pt idx="106">
                  <c:v>1664.9996000000001</c:v>
                </c:pt>
                <c:pt idx="107">
                  <c:v>13635.6379</c:v>
                </c:pt>
                <c:pt idx="108">
                  <c:v>11842.441999999999</c:v>
                </c:pt>
                <c:pt idx="109">
                  <c:v>5709.1643999999997</c:v>
                </c:pt>
                <c:pt idx="110">
                  <c:v>1633.0444</c:v>
                </c:pt>
                <c:pt idx="111">
                  <c:v>11070.535</c:v>
                </c:pt>
                <c:pt idx="112">
                  <c:v>9283.5619999999999</c:v>
                </c:pt>
                <c:pt idx="113">
                  <c:v>3558.6202499999999</c:v>
                </c:pt>
                <c:pt idx="114">
                  <c:v>2207.6974500000001</c:v>
                </c:pt>
                <c:pt idx="115">
                  <c:v>10713.644</c:v>
                </c:pt>
                <c:pt idx="116">
                  <c:v>1977.8150000000001</c:v>
                </c:pt>
                <c:pt idx="117">
                  <c:v>3366.6696999999999</c:v>
                </c:pt>
                <c:pt idx="118">
                  <c:v>14410.9321</c:v>
                </c:pt>
                <c:pt idx="119">
                  <c:v>13143.86485</c:v>
                </c:pt>
                <c:pt idx="120">
                  <c:v>1712.2270000000001</c:v>
                </c:pt>
                <c:pt idx="121">
                  <c:v>12430.95335</c:v>
                </c:pt>
                <c:pt idx="122">
                  <c:v>8280.6226999999999</c:v>
                </c:pt>
                <c:pt idx="123">
                  <c:v>1136.3994</c:v>
                </c:pt>
                <c:pt idx="124">
                  <c:v>3943.5954000000002</c:v>
                </c:pt>
                <c:pt idx="125">
                  <c:v>4399.7309999999998</c:v>
                </c:pt>
                <c:pt idx="126">
                  <c:v>6185.3208000000004</c:v>
                </c:pt>
                <c:pt idx="127">
                  <c:v>5438.7491</c:v>
                </c:pt>
                <c:pt idx="128">
                  <c:v>2104.1134000000002</c:v>
                </c:pt>
                <c:pt idx="129">
                  <c:v>9541.6955500000004</c:v>
                </c:pt>
                <c:pt idx="130">
                  <c:v>5469.0065999999997</c:v>
                </c:pt>
                <c:pt idx="131">
                  <c:v>12146.971</c:v>
                </c:pt>
                <c:pt idx="132">
                  <c:v>9875.6803999999993</c:v>
                </c:pt>
                <c:pt idx="133">
                  <c:v>12979.358</c:v>
                </c:pt>
                <c:pt idx="134">
                  <c:v>1263.249</c:v>
                </c:pt>
                <c:pt idx="135">
                  <c:v>2217.6012000000001</c:v>
                </c:pt>
                <c:pt idx="136">
                  <c:v>3757.8447999999999</c:v>
                </c:pt>
                <c:pt idx="137">
                  <c:v>14319.031000000001</c:v>
                </c:pt>
                <c:pt idx="138">
                  <c:v>12797.20962</c:v>
                </c:pt>
                <c:pt idx="139">
                  <c:v>1146.7965999999999</c:v>
                </c:pt>
                <c:pt idx="140">
                  <c:v>12741.167450000001</c:v>
                </c:pt>
                <c:pt idx="141">
                  <c:v>5662.2250000000004</c:v>
                </c:pt>
                <c:pt idx="142">
                  <c:v>11848.141</c:v>
                </c:pt>
                <c:pt idx="143">
                  <c:v>14313.846299999999</c:v>
                </c:pt>
                <c:pt idx="144">
                  <c:v>1815.8759</c:v>
                </c:pt>
                <c:pt idx="145">
                  <c:v>1877.9294</c:v>
                </c:pt>
                <c:pt idx="146">
                  <c:v>1621.8827000000001</c:v>
                </c:pt>
                <c:pt idx="147">
                  <c:v>13393.755999999999</c:v>
                </c:pt>
                <c:pt idx="148">
                  <c:v>4402.2330000000002</c:v>
                </c:pt>
                <c:pt idx="149">
                  <c:v>1526.3119999999999</c:v>
                </c:pt>
                <c:pt idx="150">
                  <c:v>1875.3440000000001</c:v>
                </c:pt>
                <c:pt idx="151">
                  <c:v>10965.446</c:v>
                </c:pt>
                <c:pt idx="152">
                  <c:v>8782.4689999999991</c:v>
                </c:pt>
                <c:pt idx="153">
                  <c:v>1141.4450999999999</c:v>
                </c:pt>
                <c:pt idx="154">
                  <c:v>8457.8179999999993</c:v>
                </c:pt>
                <c:pt idx="155">
                  <c:v>1682.597</c:v>
                </c:pt>
                <c:pt idx="156">
                  <c:v>13555.0049</c:v>
                </c:pt>
                <c:pt idx="157">
                  <c:v>13063.883</c:v>
                </c:pt>
                <c:pt idx="158">
                  <c:v>1634.5734</c:v>
                </c:pt>
                <c:pt idx="159">
                  <c:v>8125.7844999999998</c:v>
                </c:pt>
                <c:pt idx="160">
                  <c:v>12644.589</c:v>
                </c:pt>
                <c:pt idx="161">
                  <c:v>2473.3341</c:v>
                </c:pt>
                <c:pt idx="162">
                  <c:v>13041.921</c:v>
                </c:pt>
                <c:pt idx="163">
                  <c:v>13451.121999999999</c:v>
                </c:pt>
                <c:pt idx="164">
                  <c:v>13462.52</c:v>
                </c:pt>
                <c:pt idx="165">
                  <c:v>13470.804400000001</c:v>
                </c:pt>
                <c:pt idx="166">
                  <c:v>7348.1419999999998</c:v>
                </c:pt>
                <c:pt idx="167">
                  <c:v>12233.828</c:v>
                </c:pt>
                <c:pt idx="168">
                  <c:v>9487.6442000000006</c:v>
                </c:pt>
                <c:pt idx="169">
                  <c:v>2217.4691499999999</c:v>
                </c:pt>
                <c:pt idx="170">
                  <c:v>12982.8747</c:v>
                </c:pt>
                <c:pt idx="171">
                  <c:v>3353.2840000000001</c:v>
                </c:pt>
                <c:pt idx="172">
                  <c:v>1759.338</c:v>
                </c:pt>
                <c:pt idx="173">
                  <c:v>2322.6217999999999</c:v>
                </c:pt>
                <c:pt idx="174">
                  <c:v>4889.0367999999999</c:v>
                </c:pt>
                <c:pt idx="175">
                  <c:v>4518.8262500000001</c:v>
                </c:pt>
                <c:pt idx="176">
                  <c:v>13887.968500000001</c:v>
                </c:pt>
                <c:pt idx="177">
                  <c:v>1972.95</c:v>
                </c:pt>
                <c:pt idx="178">
                  <c:v>21232.182260000001</c:v>
                </c:pt>
                <c:pt idx="179">
                  <c:v>5383.5360000000001</c:v>
                </c:pt>
                <c:pt idx="180">
                  <c:v>8798.5930000000008</c:v>
                </c:pt>
                <c:pt idx="181">
                  <c:v>2020.1769999999999</c:v>
                </c:pt>
                <c:pt idx="182">
                  <c:v>9850.4320000000007</c:v>
                </c:pt>
                <c:pt idx="183">
                  <c:v>4137.5227000000004</c:v>
                </c:pt>
                <c:pt idx="184">
                  <c:v>2250.8352</c:v>
                </c:pt>
                <c:pt idx="185">
                  <c:v>3161.4540000000002</c:v>
                </c:pt>
                <c:pt idx="186">
                  <c:v>7325.0482000000002</c:v>
                </c:pt>
                <c:pt idx="187">
                  <c:v>14394.5579</c:v>
                </c:pt>
                <c:pt idx="188">
                  <c:v>8277.5229999999992</c:v>
                </c:pt>
                <c:pt idx="189">
                  <c:v>17929.303370000001</c:v>
                </c:pt>
                <c:pt idx="190">
                  <c:v>2480.9791</c:v>
                </c:pt>
                <c:pt idx="191">
                  <c:v>1981.5818999999999</c:v>
                </c:pt>
                <c:pt idx="192">
                  <c:v>5757.41345</c:v>
                </c:pt>
                <c:pt idx="193">
                  <c:v>13974.455550000001</c:v>
                </c:pt>
                <c:pt idx="194">
                  <c:v>2102.2647000000002</c:v>
                </c:pt>
                <c:pt idx="195">
                  <c:v>10796.35025</c:v>
                </c:pt>
                <c:pt idx="196">
                  <c:v>11286.538699999999</c:v>
                </c:pt>
                <c:pt idx="197">
                  <c:v>1674.6323</c:v>
                </c:pt>
                <c:pt idx="198">
                  <c:v>23045.566159999998</c:v>
                </c:pt>
                <c:pt idx="199">
                  <c:v>11363.2832</c:v>
                </c:pt>
                <c:pt idx="200">
                  <c:v>20420.604650000001</c:v>
                </c:pt>
                <c:pt idx="201">
                  <c:v>10338.9316</c:v>
                </c:pt>
                <c:pt idx="202">
                  <c:v>10214.636</c:v>
                </c:pt>
                <c:pt idx="203">
                  <c:v>20709.020339999999</c:v>
                </c:pt>
                <c:pt idx="204">
                  <c:v>5979.7309999999998</c:v>
                </c:pt>
                <c:pt idx="205">
                  <c:v>2203.7359499999998</c:v>
                </c:pt>
                <c:pt idx="206">
                  <c:v>2459.7201</c:v>
                </c:pt>
                <c:pt idx="207">
                  <c:v>3989.8409999999999</c:v>
                </c:pt>
                <c:pt idx="208">
                  <c:v>2200.8308499999998</c:v>
                </c:pt>
                <c:pt idx="209">
                  <c:v>10982.5013</c:v>
                </c:pt>
                <c:pt idx="210">
                  <c:v>11093.6229</c:v>
                </c:pt>
                <c:pt idx="211">
                  <c:v>2154.3609999999999</c:v>
                </c:pt>
                <c:pt idx="212">
                  <c:v>2899.4893499999998</c:v>
                </c:pt>
                <c:pt idx="213">
                  <c:v>2632.9920000000002</c:v>
                </c:pt>
                <c:pt idx="214">
                  <c:v>13126.677449999999</c:v>
                </c:pt>
                <c:pt idx="215">
                  <c:v>5699.8374999999996</c:v>
                </c:pt>
                <c:pt idx="216">
                  <c:v>12890.057650000001</c:v>
                </c:pt>
                <c:pt idx="217">
                  <c:v>5415.6611999999996</c:v>
                </c:pt>
                <c:pt idx="218">
                  <c:v>8442.6669999999995</c:v>
                </c:pt>
                <c:pt idx="219">
                  <c:v>10594.225700000001</c:v>
                </c:pt>
                <c:pt idx="220">
                  <c:v>11938.255950000001</c:v>
                </c:pt>
                <c:pt idx="221">
                  <c:v>3171.6149</c:v>
                </c:pt>
                <c:pt idx="222">
                  <c:v>1135.9407000000001</c:v>
                </c:pt>
                <c:pt idx="223">
                  <c:v>4415.1588000000002</c:v>
                </c:pt>
                <c:pt idx="224">
                  <c:v>1880.4870000000001</c:v>
                </c:pt>
                <c:pt idx="225">
                  <c:v>2741.9479999999999</c:v>
                </c:pt>
                <c:pt idx="226">
                  <c:v>8283.6807000000008</c:v>
                </c:pt>
                <c:pt idx="227">
                  <c:v>11931.125249999999</c:v>
                </c:pt>
                <c:pt idx="228">
                  <c:v>1708.9257500000001</c:v>
                </c:pt>
                <c:pt idx="229">
                  <c:v>2464.6188000000002</c:v>
                </c:pt>
                <c:pt idx="230">
                  <c:v>1163.4627</c:v>
                </c:pt>
                <c:pt idx="231">
                  <c:v>12981.3457</c:v>
                </c:pt>
                <c:pt idx="232">
                  <c:v>10795.937330000001</c:v>
                </c:pt>
                <c:pt idx="233">
                  <c:v>1629.8335</c:v>
                </c:pt>
                <c:pt idx="234">
                  <c:v>3866.8552</c:v>
                </c:pt>
                <c:pt idx="235">
                  <c:v>28923.136920000001</c:v>
                </c:pt>
                <c:pt idx="236">
                  <c:v>13770.097900000001</c:v>
                </c:pt>
                <c:pt idx="237">
                  <c:v>3556.9223000000002</c:v>
                </c:pt>
                <c:pt idx="238">
                  <c:v>11356.660900000001</c:v>
                </c:pt>
                <c:pt idx="239">
                  <c:v>8026.6665999999996</c:v>
                </c:pt>
                <c:pt idx="240">
                  <c:v>11082.5772</c:v>
                </c:pt>
                <c:pt idx="241">
                  <c:v>2257.47525</c:v>
                </c:pt>
                <c:pt idx="242">
                  <c:v>1632.5644500000001</c:v>
                </c:pt>
                <c:pt idx="243">
                  <c:v>2045.68525</c:v>
                </c:pt>
                <c:pt idx="244">
                  <c:v>2855.4375500000001</c:v>
                </c:pt>
                <c:pt idx="245">
                  <c:v>11735.87905</c:v>
                </c:pt>
                <c:pt idx="246">
                  <c:v>7419.4778999999999</c:v>
                </c:pt>
                <c:pt idx="247">
                  <c:v>1639.5631000000001</c:v>
                </c:pt>
                <c:pt idx="248">
                  <c:v>2130.6759000000002</c:v>
                </c:pt>
                <c:pt idx="249">
                  <c:v>24476.478510000001</c:v>
                </c:pt>
                <c:pt idx="250">
                  <c:v>2523.1695</c:v>
                </c:pt>
                <c:pt idx="251">
                  <c:v>14256.192800000001</c:v>
                </c:pt>
                <c:pt idx="252">
                  <c:v>7421.1945500000002</c:v>
                </c:pt>
                <c:pt idx="253">
                  <c:v>13429.035400000001</c:v>
                </c:pt>
                <c:pt idx="254">
                  <c:v>1635.7336499999999</c:v>
                </c:pt>
                <c:pt idx="255">
                  <c:v>2138.0707000000002</c:v>
                </c:pt>
                <c:pt idx="256">
                  <c:v>14692.66935</c:v>
                </c:pt>
                <c:pt idx="257">
                  <c:v>2134.9014999999999</c:v>
                </c:pt>
                <c:pt idx="258">
                  <c:v>11454.021500000001</c:v>
                </c:pt>
                <c:pt idx="259">
                  <c:v>1769.5316499999999</c:v>
                </c:pt>
                <c:pt idx="260">
                  <c:v>1632.0362500000001</c:v>
                </c:pt>
                <c:pt idx="261">
                  <c:v>2534.3937500000002</c:v>
                </c:pt>
                <c:pt idx="262">
                  <c:v>10231.499900000001</c:v>
                </c:pt>
                <c:pt idx="263">
                  <c:v>1646.4296999999999</c:v>
                </c:pt>
                <c:pt idx="264">
                  <c:v>2128.4310500000001</c:v>
                </c:pt>
                <c:pt idx="265">
                  <c:v>1639.5631000000001</c:v>
                </c:pt>
                <c:pt idx="266">
                  <c:v>9174.1356500000002</c:v>
                </c:pt>
                <c:pt idx="267">
                  <c:v>12129.614149999999</c:v>
                </c:pt>
                <c:pt idx="268">
                  <c:v>3736.4647</c:v>
                </c:pt>
                <c:pt idx="269">
                  <c:v>3201.2451500000002</c:v>
                </c:pt>
                <c:pt idx="270">
                  <c:v>3062.5082499999999</c:v>
                </c:pt>
                <c:pt idx="271">
                  <c:v>1906.35825</c:v>
                </c:pt>
                <c:pt idx="272">
                  <c:v>14210.53595</c:v>
                </c:pt>
                <c:pt idx="273">
                  <c:v>9869.8101999999999</c:v>
                </c:pt>
                <c:pt idx="274">
                  <c:v>1917.3184000000001</c:v>
                </c:pt>
                <c:pt idx="275">
                  <c:v>7731.8578500000003</c:v>
                </c:pt>
                <c:pt idx="276">
                  <c:v>5266.3656000000001</c:v>
                </c:pt>
                <c:pt idx="277">
                  <c:v>11743.9341</c:v>
                </c:pt>
                <c:pt idx="278">
                  <c:v>12622.1795</c:v>
                </c:pt>
                <c:pt idx="279">
                  <c:v>10601.632250000001</c:v>
                </c:pt>
                <c:pt idx="280">
                  <c:v>2690.1138000000001</c:v>
                </c:pt>
                <c:pt idx="281">
                  <c:v>5272.1758</c:v>
                </c:pt>
                <c:pt idx="282">
                  <c:v>4320.4108500000002</c:v>
                </c:pt>
                <c:pt idx="283">
                  <c:v>6358.7764500000003</c:v>
                </c:pt>
                <c:pt idx="284">
                  <c:v>5267.8181500000001</c:v>
                </c:pt>
                <c:pt idx="285">
                  <c:v>12124.992399999999</c:v>
                </c:pt>
                <c:pt idx="286">
                  <c:v>12950.0712</c:v>
                </c:pt>
                <c:pt idx="287">
                  <c:v>10594.501550000001</c:v>
                </c:pt>
                <c:pt idx="288">
                  <c:v>1909.52745</c:v>
                </c:pt>
                <c:pt idx="289">
                  <c:v>11353.2276</c:v>
                </c:pt>
                <c:pt idx="290">
                  <c:v>8988.1587500000005</c:v>
                </c:pt>
                <c:pt idx="291">
                  <c:v>14254.608200000001</c:v>
                </c:pt>
                <c:pt idx="292">
                  <c:v>19673.335729999999</c:v>
                </c:pt>
                <c:pt idx="293">
                  <c:v>2261.5688</c:v>
                </c:pt>
                <c:pt idx="294">
                  <c:v>12235.8392</c:v>
                </c:pt>
                <c:pt idx="295">
                  <c:v>2850.6837500000001</c:v>
                </c:pt>
                <c:pt idx="296">
                  <c:v>8671.1912499999999</c:v>
                </c:pt>
                <c:pt idx="297">
                  <c:v>2055.3249000000001</c:v>
                </c:pt>
                <c:pt idx="298">
                  <c:v>2699.56835</c:v>
                </c:pt>
                <c:pt idx="299">
                  <c:v>12224.350850000001</c:v>
                </c:pt>
                <c:pt idx="300">
                  <c:v>3021.80915</c:v>
                </c:pt>
                <c:pt idx="301">
                  <c:v>4357.0436499999996</c:v>
                </c:pt>
                <c:pt idx="302">
                  <c:v>21348.705999999998</c:v>
                </c:pt>
                <c:pt idx="303">
                  <c:v>43921.183700000001</c:v>
                </c:pt>
                <c:pt idx="304">
                  <c:v>18033.9679</c:v>
                </c:pt>
                <c:pt idx="305">
                  <c:v>17468.983899999999</c:v>
                </c:pt>
                <c:pt idx="306">
                  <c:v>42983.458500000001</c:v>
                </c:pt>
                <c:pt idx="307">
                  <c:v>17748.5062</c:v>
                </c:pt>
                <c:pt idx="308">
                  <c:v>18310.741999999998</c:v>
                </c:pt>
                <c:pt idx="309">
                  <c:v>29330.98315</c:v>
                </c:pt>
                <c:pt idx="310">
                  <c:v>21774.32215</c:v>
                </c:pt>
                <c:pt idx="311">
                  <c:v>36898.733079999998</c:v>
                </c:pt>
                <c:pt idx="312">
                  <c:v>33307.550799999997</c:v>
                </c:pt>
                <c:pt idx="313">
                  <c:v>16884.923999999999</c:v>
                </c:pt>
                <c:pt idx="314">
                  <c:v>36837.466999999997</c:v>
                </c:pt>
                <c:pt idx="315">
                  <c:v>35585.576000000001</c:v>
                </c:pt>
                <c:pt idx="316">
                  <c:v>48173.360999999997</c:v>
                </c:pt>
                <c:pt idx="317">
                  <c:v>37742.575700000001</c:v>
                </c:pt>
                <c:pt idx="318">
                  <c:v>47055.532099999997</c:v>
                </c:pt>
                <c:pt idx="319">
                  <c:v>17081.080000000002</c:v>
                </c:pt>
                <c:pt idx="320">
                  <c:v>15518.180249999999</c:v>
                </c:pt>
                <c:pt idx="321">
                  <c:v>36950.256699999998</c:v>
                </c:pt>
                <c:pt idx="322">
                  <c:v>36149.483500000002</c:v>
                </c:pt>
                <c:pt idx="323">
                  <c:v>48824.45</c:v>
                </c:pt>
                <c:pt idx="324">
                  <c:v>37133.898200000003</c:v>
                </c:pt>
                <c:pt idx="325">
                  <c:v>34779.614999999998</c:v>
                </c:pt>
                <c:pt idx="326">
                  <c:v>29523.1656</c:v>
                </c:pt>
                <c:pt idx="327">
                  <c:v>41097.161749999999</c:v>
                </c:pt>
                <c:pt idx="328">
                  <c:v>16297.846</c:v>
                </c:pt>
                <c:pt idx="329">
                  <c:v>34838.873</c:v>
                </c:pt>
                <c:pt idx="330">
                  <c:v>35491.64</c:v>
                </c:pt>
                <c:pt idx="331">
                  <c:v>38126.246500000001</c:v>
                </c:pt>
                <c:pt idx="332">
                  <c:v>42303.692150000003</c:v>
                </c:pt>
                <c:pt idx="333">
                  <c:v>46889.261200000001</c:v>
                </c:pt>
                <c:pt idx="334">
                  <c:v>46599.108399999997</c:v>
                </c:pt>
                <c:pt idx="335">
                  <c:v>37079.372000000003</c:v>
                </c:pt>
                <c:pt idx="336">
                  <c:v>22144.031999999999</c:v>
                </c:pt>
                <c:pt idx="337">
                  <c:v>35147.528480000001</c:v>
                </c:pt>
                <c:pt idx="338">
                  <c:v>48885.135609999998</c:v>
                </c:pt>
                <c:pt idx="339">
                  <c:v>36197.699000000001</c:v>
                </c:pt>
                <c:pt idx="340">
                  <c:v>32548.340499999998</c:v>
                </c:pt>
                <c:pt idx="341">
                  <c:v>63770.428010000003</c:v>
                </c:pt>
                <c:pt idx="342">
                  <c:v>45863.205000000002</c:v>
                </c:pt>
                <c:pt idx="343">
                  <c:v>34439.855900000002</c:v>
                </c:pt>
                <c:pt idx="344">
                  <c:v>34617.840649999998</c:v>
                </c:pt>
                <c:pt idx="345">
                  <c:v>20149.322899999999</c:v>
                </c:pt>
                <c:pt idx="346">
                  <c:v>44400.4064</c:v>
                </c:pt>
                <c:pt idx="347">
                  <c:v>40419.019099999998</c:v>
                </c:pt>
                <c:pt idx="348">
                  <c:v>18246.495500000001</c:v>
                </c:pt>
                <c:pt idx="349">
                  <c:v>23065.420699999999</c:v>
                </c:pt>
                <c:pt idx="350">
                  <c:v>36307.798300000002</c:v>
                </c:pt>
                <c:pt idx="351">
                  <c:v>27533.912899999999</c:v>
                </c:pt>
                <c:pt idx="352">
                  <c:v>40974.164900000003</c:v>
                </c:pt>
                <c:pt idx="353">
                  <c:v>27218.437249999999</c:v>
                </c:pt>
                <c:pt idx="354">
                  <c:v>48673.558799999999</c:v>
                </c:pt>
                <c:pt idx="355">
                  <c:v>33732.686699999998</c:v>
                </c:pt>
                <c:pt idx="356">
                  <c:v>44423.803</c:v>
                </c:pt>
                <c:pt idx="357">
                  <c:v>33475.817150000003</c:v>
                </c:pt>
                <c:pt idx="358">
                  <c:v>39727.614000000001</c:v>
                </c:pt>
                <c:pt idx="359">
                  <c:v>41676.081100000003</c:v>
                </c:pt>
                <c:pt idx="360">
                  <c:v>34166.273000000001</c:v>
                </c:pt>
                <c:pt idx="361">
                  <c:v>52590.829389999999</c:v>
                </c:pt>
                <c:pt idx="362">
                  <c:v>39722.746200000001</c:v>
                </c:pt>
                <c:pt idx="363">
                  <c:v>19350.368900000001</c:v>
                </c:pt>
                <c:pt idx="364">
                  <c:v>16232.847</c:v>
                </c:pt>
                <c:pt idx="365">
                  <c:v>34254.053350000002</c:v>
                </c:pt>
                <c:pt idx="366">
                  <c:v>34828.654000000002</c:v>
                </c:pt>
                <c:pt idx="367">
                  <c:v>37829.724199999997</c:v>
                </c:pt>
                <c:pt idx="368">
                  <c:v>33900.652999999998</c:v>
                </c:pt>
                <c:pt idx="369">
                  <c:v>28101.333050000001</c:v>
                </c:pt>
                <c:pt idx="370">
                  <c:v>37701.876799999998</c:v>
                </c:pt>
                <c:pt idx="371">
                  <c:v>37165.163800000002</c:v>
                </c:pt>
                <c:pt idx="372">
                  <c:v>17560.37975</c:v>
                </c:pt>
                <c:pt idx="373">
                  <c:v>19107.779600000002</c:v>
                </c:pt>
                <c:pt idx="374">
                  <c:v>39556.494500000001</c:v>
                </c:pt>
                <c:pt idx="375">
                  <c:v>17085.267599999999</c:v>
                </c:pt>
                <c:pt idx="376">
                  <c:v>22331.566800000001</c:v>
                </c:pt>
                <c:pt idx="377">
                  <c:v>47896.79135</c:v>
                </c:pt>
                <c:pt idx="378">
                  <c:v>47928.03</c:v>
                </c:pt>
                <c:pt idx="379">
                  <c:v>48517.563150000002</c:v>
                </c:pt>
                <c:pt idx="380">
                  <c:v>39125.332249999999</c:v>
                </c:pt>
                <c:pt idx="381">
                  <c:v>26109.32905</c:v>
                </c:pt>
                <c:pt idx="382">
                  <c:v>19521.968199999999</c:v>
                </c:pt>
                <c:pt idx="383">
                  <c:v>28868.6639</c:v>
                </c:pt>
                <c:pt idx="384">
                  <c:v>21082.16</c:v>
                </c:pt>
                <c:pt idx="385">
                  <c:v>38245.593269999998</c:v>
                </c:pt>
                <c:pt idx="386">
                  <c:v>48675.517699999997</c:v>
                </c:pt>
                <c:pt idx="387">
                  <c:v>43943.876100000001</c:v>
                </c:pt>
                <c:pt idx="388">
                  <c:v>42969.852700000003</c:v>
                </c:pt>
                <c:pt idx="389">
                  <c:v>34806.467700000001</c:v>
                </c:pt>
                <c:pt idx="390">
                  <c:v>40273.645499999999</c:v>
                </c:pt>
                <c:pt idx="391">
                  <c:v>24520.263999999999</c:v>
                </c:pt>
                <c:pt idx="392">
                  <c:v>23401.30575</c:v>
                </c:pt>
                <c:pt idx="393">
                  <c:v>20773.62775</c:v>
                </c:pt>
                <c:pt idx="394">
                  <c:v>19719.6947</c:v>
                </c:pt>
                <c:pt idx="395">
                  <c:v>39047.285000000003</c:v>
                </c:pt>
                <c:pt idx="396">
                  <c:v>20009.63365</c:v>
                </c:pt>
                <c:pt idx="397">
                  <c:v>41999.519999999997</c:v>
                </c:pt>
                <c:pt idx="398">
                  <c:v>42211.138200000001</c:v>
                </c:pt>
                <c:pt idx="399">
                  <c:v>16450.894700000001</c:v>
                </c:pt>
                <c:pt idx="400">
                  <c:v>39725.518049999999</c:v>
                </c:pt>
                <c:pt idx="401">
                  <c:v>48970.247600000002</c:v>
                </c:pt>
                <c:pt idx="402">
                  <c:v>39871.704299999998</c:v>
                </c:pt>
                <c:pt idx="403">
                  <c:v>38282.749499999998</c:v>
                </c:pt>
                <c:pt idx="404">
                  <c:v>40904.199500000002</c:v>
                </c:pt>
                <c:pt idx="405">
                  <c:v>17178.682400000002</c:v>
                </c:pt>
                <c:pt idx="406">
                  <c:v>18328.238099999999</c:v>
                </c:pt>
                <c:pt idx="407">
                  <c:v>20296.863450000001</c:v>
                </c:pt>
                <c:pt idx="408">
                  <c:v>41661.601999999999</c:v>
                </c:pt>
                <c:pt idx="409">
                  <c:v>37607.527699999999</c:v>
                </c:pt>
                <c:pt idx="410">
                  <c:v>22462.043750000001</c:v>
                </c:pt>
                <c:pt idx="411">
                  <c:v>47403.88</c:v>
                </c:pt>
                <c:pt idx="412">
                  <c:v>10825.253699999999</c:v>
                </c:pt>
                <c:pt idx="413">
                  <c:v>10959.6947</c:v>
                </c:pt>
                <c:pt idx="414">
                  <c:v>12044.342000000001</c:v>
                </c:pt>
                <c:pt idx="415">
                  <c:v>7443.6430499999997</c:v>
                </c:pt>
                <c:pt idx="416">
                  <c:v>9249.4951999999994</c:v>
                </c:pt>
                <c:pt idx="417">
                  <c:v>4894.7533000000003</c:v>
                </c:pt>
                <c:pt idx="418">
                  <c:v>13937.666499999999</c:v>
                </c:pt>
                <c:pt idx="419">
                  <c:v>4243.5900499999998</c:v>
                </c:pt>
                <c:pt idx="420">
                  <c:v>4738.2682000000004</c:v>
                </c:pt>
                <c:pt idx="421">
                  <c:v>10461.9794</c:v>
                </c:pt>
                <c:pt idx="422">
                  <c:v>2643.2685000000001</c:v>
                </c:pt>
                <c:pt idx="423">
                  <c:v>6373.55735</c:v>
                </c:pt>
                <c:pt idx="424">
                  <c:v>6123.5688</c:v>
                </c:pt>
                <c:pt idx="425">
                  <c:v>2362.2290499999999</c:v>
                </c:pt>
                <c:pt idx="426">
                  <c:v>5385.3379000000004</c:v>
                </c:pt>
                <c:pt idx="427">
                  <c:v>8930.9345499999999</c:v>
                </c:pt>
                <c:pt idx="428">
                  <c:v>6664.68595</c:v>
                </c:pt>
                <c:pt idx="429">
                  <c:v>9583.8932999999997</c:v>
                </c:pt>
                <c:pt idx="430">
                  <c:v>9910.3598500000007</c:v>
                </c:pt>
                <c:pt idx="431">
                  <c:v>5377.4578000000001</c:v>
                </c:pt>
                <c:pt idx="432">
                  <c:v>11945.1327</c:v>
                </c:pt>
                <c:pt idx="433">
                  <c:v>2221.5644499999999</c:v>
                </c:pt>
                <c:pt idx="434">
                  <c:v>2639.0428999999999</c:v>
                </c:pt>
                <c:pt idx="435">
                  <c:v>4527.1829500000003</c:v>
                </c:pt>
                <c:pt idx="436">
                  <c:v>12609.88702</c:v>
                </c:pt>
                <c:pt idx="437">
                  <c:v>28468.919010000001</c:v>
                </c:pt>
                <c:pt idx="438">
                  <c:v>2730.1078499999999</c:v>
                </c:pt>
                <c:pt idx="439">
                  <c:v>7518.0253499999999</c:v>
                </c:pt>
                <c:pt idx="440">
                  <c:v>28340.188849999999</c:v>
                </c:pt>
                <c:pt idx="441">
                  <c:v>8023.1354499999998</c:v>
                </c:pt>
                <c:pt idx="442">
                  <c:v>4454.40265</c:v>
                </c:pt>
                <c:pt idx="443">
                  <c:v>5630.4578499999998</c:v>
                </c:pt>
                <c:pt idx="444">
                  <c:v>7727.2532000000001</c:v>
                </c:pt>
                <c:pt idx="445">
                  <c:v>7153.5538999999999</c:v>
                </c:pt>
                <c:pt idx="446">
                  <c:v>6112.3529500000004</c:v>
                </c:pt>
                <c:pt idx="447">
                  <c:v>6393.6034499999996</c:v>
                </c:pt>
                <c:pt idx="448">
                  <c:v>5373.3642499999996</c:v>
                </c:pt>
                <c:pt idx="449">
                  <c:v>3956.0714499999999</c:v>
                </c:pt>
                <c:pt idx="450">
                  <c:v>11305.93455</c:v>
                </c:pt>
                <c:pt idx="451">
                  <c:v>3292.5298499999999</c:v>
                </c:pt>
                <c:pt idx="452">
                  <c:v>2710.8285500000002</c:v>
                </c:pt>
                <c:pt idx="453">
                  <c:v>6940.90985</c:v>
                </c:pt>
                <c:pt idx="454">
                  <c:v>4239.8926499999998</c:v>
                </c:pt>
                <c:pt idx="455">
                  <c:v>10797.3362</c:v>
                </c:pt>
                <c:pt idx="456">
                  <c:v>4149.7359999999999</c:v>
                </c:pt>
                <c:pt idx="457">
                  <c:v>6079.6715000000004</c:v>
                </c:pt>
                <c:pt idx="458">
                  <c:v>4441.2131499999996</c:v>
                </c:pt>
                <c:pt idx="459">
                  <c:v>5003.8530000000001</c:v>
                </c:pt>
                <c:pt idx="460">
                  <c:v>2331.5189999999998</c:v>
                </c:pt>
                <c:pt idx="461">
                  <c:v>7077.1894000000002</c:v>
                </c:pt>
                <c:pt idx="462">
                  <c:v>10450.552</c:v>
                </c:pt>
                <c:pt idx="463">
                  <c:v>5246.0469999999996</c:v>
                </c:pt>
                <c:pt idx="464">
                  <c:v>10436.096</c:v>
                </c:pt>
                <c:pt idx="465">
                  <c:v>6775.9610000000002</c:v>
                </c:pt>
                <c:pt idx="466">
                  <c:v>4337.7352000000001</c:v>
                </c:pt>
                <c:pt idx="467">
                  <c:v>6610.1097</c:v>
                </c:pt>
                <c:pt idx="468">
                  <c:v>5012.4709999999995</c:v>
                </c:pt>
                <c:pt idx="469">
                  <c:v>12333.828</c:v>
                </c:pt>
                <c:pt idx="470">
                  <c:v>35160.134570000002</c:v>
                </c:pt>
                <c:pt idx="471">
                  <c:v>7441.0529999999999</c:v>
                </c:pt>
                <c:pt idx="472">
                  <c:v>9282.4806000000008</c:v>
                </c:pt>
                <c:pt idx="473">
                  <c:v>9617.6624499999998</c:v>
                </c:pt>
                <c:pt idx="474">
                  <c:v>4237.12655</c:v>
                </c:pt>
                <c:pt idx="475">
                  <c:v>11879.10405</c:v>
                </c:pt>
                <c:pt idx="476">
                  <c:v>20277.807509999999</c:v>
                </c:pt>
                <c:pt idx="477">
                  <c:v>4667.6076499999999</c:v>
                </c:pt>
                <c:pt idx="478">
                  <c:v>6600.2059499999996</c:v>
                </c:pt>
                <c:pt idx="479">
                  <c:v>8334.4575499999992</c:v>
                </c:pt>
                <c:pt idx="480">
                  <c:v>4751.07</c:v>
                </c:pt>
                <c:pt idx="481">
                  <c:v>2597.779</c:v>
                </c:pt>
                <c:pt idx="482">
                  <c:v>7639.4174499999999</c:v>
                </c:pt>
                <c:pt idx="483">
                  <c:v>6555.07035</c:v>
                </c:pt>
                <c:pt idx="484">
                  <c:v>13224.692999999999</c:v>
                </c:pt>
                <c:pt idx="485">
                  <c:v>11763.000899999999</c:v>
                </c:pt>
                <c:pt idx="486">
                  <c:v>9861.0249999999996</c:v>
                </c:pt>
                <c:pt idx="487">
                  <c:v>6067.1267500000004</c:v>
                </c:pt>
                <c:pt idx="488">
                  <c:v>31620.001059999999</c:v>
                </c:pt>
                <c:pt idx="489">
                  <c:v>9724.5300000000007</c:v>
                </c:pt>
                <c:pt idx="490">
                  <c:v>12913.992399999999</c:v>
                </c:pt>
                <c:pt idx="491">
                  <c:v>5594.8455000000004</c:v>
                </c:pt>
                <c:pt idx="492">
                  <c:v>3659.346</c:v>
                </c:pt>
                <c:pt idx="493">
                  <c:v>9391.3459999999995</c:v>
                </c:pt>
                <c:pt idx="494">
                  <c:v>8703.4560000000001</c:v>
                </c:pt>
                <c:pt idx="495">
                  <c:v>3577.9989999999998</c:v>
                </c:pt>
                <c:pt idx="496">
                  <c:v>9447.2503500000003</c:v>
                </c:pt>
                <c:pt idx="497">
                  <c:v>8556.9069999999992</c:v>
                </c:pt>
                <c:pt idx="498">
                  <c:v>8062.7640000000001</c:v>
                </c:pt>
                <c:pt idx="499">
                  <c:v>7050.6419999999998</c:v>
                </c:pt>
                <c:pt idx="500">
                  <c:v>3309.7926000000002</c:v>
                </c:pt>
                <c:pt idx="501">
                  <c:v>7445.9179999999997</c:v>
                </c:pt>
                <c:pt idx="502">
                  <c:v>9872.7009999999991</c:v>
                </c:pt>
                <c:pt idx="503">
                  <c:v>11576.13</c:v>
                </c:pt>
                <c:pt idx="504">
                  <c:v>6849.0259999999998</c:v>
                </c:pt>
                <c:pt idx="505">
                  <c:v>26140.3603</c:v>
                </c:pt>
                <c:pt idx="506">
                  <c:v>7626.9930000000004</c:v>
                </c:pt>
                <c:pt idx="507">
                  <c:v>5488.2619999999997</c:v>
                </c:pt>
                <c:pt idx="508">
                  <c:v>11674.13</c:v>
                </c:pt>
                <c:pt idx="509">
                  <c:v>4746.3440000000001</c:v>
                </c:pt>
                <c:pt idx="510">
                  <c:v>25517.11363</c:v>
                </c:pt>
                <c:pt idx="511">
                  <c:v>16796.411940000002</c:v>
                </c:pt>
                <c:pt idx="512">
                  <c:v>7624.63</c:v>
                </c:pt>
                <c:pt idx="513">
                  <c:v>9957.7216000000008</c:v>
                </c:pt>
                <c:pt idx="514">
                  <c:v>11394.065549999999</c:v>
                </c:pt>
                <c:pt idx="515">
                  <c:v>9288.0267000000003</c:v>
                </c:pt>
                <c:pt idx="516">
                  <c:v>7045.4989999999998</c:v>
                </c:pt>
                <c:pt idx="517">
                  <c:v>4076.4969999999998</c:v>
                </c:pt>
                <c:pt idx="518">
                  <c:v>2904.0880000000002</c:v>
                </c:pt>
                <c:pt idx="519">
                  <c:v>18903.491409999999</c:v>
                </c:pt>
                <c:pt idx="520">
                  <c:v>14358.364369999999</c:v>
                </c:pt>
                <c:pt idx="521">
                  <c:v>7650.7737500000003</c:v>
                </c:pt>
                <c:pt idx="522">
                  <c:v>9447.3824000000004</c:v>
                </c:pt>
                <c:pt idx="523">
                  <c:v>13019.161050000001</c:v>
                </c:pt>
                <c:pt idx="524">
                  <c:v>9964.06</c:v>
                </c:pt>
                <c:pt idx="525">
                  <c:v>12347.172</c:v>
                </c:pt>
                <c:pt idx="526">
                  <c:v>3277.1610000000001</c:v>
                </c:pt>
                <c:pt idx="527">
                  <c:v>7337.7479999999996</c:v>
                </c:pt>
                <c:pt idx="528">
                  <c:v>5472.4489999999996</c:v>
                </c:pt>
                <c:pt idx="529">
                  <c:v>4536.259</c:v>
                </c:pt>
                <c:pt idx="530">
                  <c:v>1725.5523000000001</c:v>
                </c:pt>
                <c:pt idx="531">
                  <c:v>8240.5895999999993</c:v>
                </c:pt>
                <c:pt idx="532">
                  <c:v>11946.625899999999</c:v>
                </c:pt>
                <c:pt idx="533">
                  <c:v>3947.4131000000002</c:v>
                </c:pt>
                <c:pt idx="534">
                  <c:v>3766.8838000000001</c:v>
                </c:pt>
                <c:pt idx="535">
                  <c:v>9877.6077000000005</c:v>
                </c:pt>
                <c:pt idx="536">
                  <c:v>8871.1517000000003</c:v>
                </c:pt>
                <c:pt idx="537">
                  <c:v>5002.7826999999997</c:v>
                </c:pt>
                <c:pt idx="538">
                  <c:v>3392.9767999999999</c:v>
                </c:pt>
                <c:pt idx="539">
                  <c:v>7152.6714000000002</c:v>
                </c:pt>
                <c:pt idx="540">
                  <c:v>1719.4363000000001</c:v>
                </c:pt>
                <c:pt idx="541">
                  <c:v>8232.6388000000006</c:v>
                </c:pt>
                <c:pt idx="542">
                  <c:v>5478.0367999999999</c:v>
                </c:pt>
                <c:pt idx="543">
                  <c:v>27000.98473</c:v>
                </c:pt>
                <c:pt idx="544">
                  <c:v>8083.9197999999997</c:v>
                </c:pt>
                <c:pt idx="545">
                  <c:v>4074.4537</c:v>
                </c:pt>
                <c:pt idx="546">
                  <c:v>7345.7266</c:v>
                </c:pt>
                <c:pt idx="547">
                  <c:v>14418.2804</c:v>
                </c:pt>
                <c:pt idx="548">
                  <c:v>27724.28875</c:v>
                </c:pt>
                <c:pt idx="549">
                  <c:v>8233.0974999999999</c:v>
                </c:pt>
                <c:pt idx="550">
                  <c:v>9058.7302999999993</c:v>
                </c:pt>
                <c:pt idx="551">
                  <c:v>4779.6022999999996</c:v>
                </c:pt>
                <c:pt idx="552">
                  <c:v>5976.8311000000003</c:v>
                </c:pt>
                <c:pt idx="553">
                  <c:v>10579.710999999999</c:v>
                </c:pt>
                <c:pt idx="554">
                  <c:v>6500.2358999999997</c:v>
                </c:pt>
                <c:pt idx="555">
                  <c:v>1727.54</c:v>
                </c:pt>
                <c:pt idx="556">
                  <c:v>9386.1612999999998</c:v>
                </c:pt>
                <c:pt idx="557">
                  <c:v>4350.5144</c:v>
                </c:pt>
                <c:pt idx="558">
                  <c:v>7046.7222000000002</c:v>
                </c:pt>
                <c:pt idx="559">
                  <c:v>2438.0551999999998</c:v>
                </c:pt>
                <c:pt idx="560">
                  <c:v>18218.161390000001</c:v>
                </c:pt>
                <c:pt idx="561">
                  <c:v>3392.3652000000002</c:v>
                </c:pt>
                <c:pt idx="562">
                  <c:v>7633.7205999999996</c:v>
                </c:pt>
                <c:pt idx="563">
                  <c:v>6289.7548999999999</c:v>
                </c:pt>
                <c:pt idx="564">
                  <c:v>2927.0646999999999</c:v>
                </c:pt>
                <c:pt idx="565">
                  <c:v>9549.5650999999998</c:v>
                </c:pt>
                <c:pt idx="566">
                  <c:v>3875.7341000000001</c:v>
                </c:pt>
                <c:pt idx="567">
                  <c:v>14474.674999999999</c:v>
                </c:pt>
                <c:pt idx="568">
                  <c:v>2902.9065000000001</c:v>
                </c:pt>
                <c:pt idx="569">
                  <c:v>5484.4673000000003</c:v>
                </c:pt>
                <c:pt idx="570">
                  <c:v>8569.8618000000006</c:v>
                </c:pt>
                <c:pt idx="571">
                  <c:v>11554.223599999999</c:v>
                </c:pt>
                <c:pt idx="572">
                  <c:v>10928.849</c:v>
                </c:pt>
                <c:pt idx="573">
                  <c:v>4562.8420999999998</c:v>
                </c:pt>
                <c:pt idx="574">
                  <c:v>9048.0272999999997</c:v>
                </c:pt>
                <c:pt idx="575">
                  <c:v>18963.171920000001</c:v>
                </c:pt>
                <c:pt idx="576">
                  <c:v>6770.1925000000001</c:v>
                </c:pt>
                <c:pt idx="577">
                  <c:v>4747.0528999999997</c:v>
                </c:pt>
                <c:pt idx="578">
                  <c:v>7147.4727999999996</c:v>
                </c:pt>
                <c:pt idx="579">
                  <c:v>9377.9046999999991</c:v>
                </c:pt>
                <c:pt idx="580">
                  <c:v>14235.072</c:v>
                </c:pt>
                <c:pt idx="581">
                  <c:v>11881.358</c:v>
                </c:pt>
                <c:pt idx="582">
                  <c:v>7740.3370000000004</c:v>
                </c:pt>
                <c:pt idx="583">
                  <c:v>6082.4049999999997</c:v>
                </c:pt>
                <c:pt idx="584">
                  <c:v>11163.567999999999</c:v>
                </c:pt>
                <c:pt idx="585">
                  <c:v>5152.134</c:v>
                </c:pt>
                <c:pt idx="586">
                  <c:v>8823.2790000000005</c:v>
                </c:pt>
                <c:pt idx="587">
                  <c:v>8520.0259999999998</c:v>
                </c:pt>
                <c:pt idx="588">
                  <c:v>7371.7719999999999</c:v>
                </c:pt>
                <c:pt idx="589">
                  <c:v>20177.671129999999</c:v>
                </c:pt>
                <c:pt idx="590">
                  <c:v>14988.432000000001</c:v>
                </c:pt>
                <c:pt idx="591">
                  <c:v>8968.33</c:v>
                </c:pt>
                <c:pt idx="592">
                  <c:v>8027.9679999999998</c:v>
                </c:pt>
                <c:pt idx="593">
                  <c:v>8825.0859999999993</c:v>
                </c:pt>
                <c:pt idx="594">
                  <c:v>11538.421</c:v>
                </c:pt>
                <c:pt idx="595">
                  <c:v>7441.5010000000002</c:v>
                </c:pt>
                <c:pt idx="596">
                  <c:v>6571.5439999999999</c:v>
                </c:pt>
                <c:pt idx="597">
                  <c:v>5375.0379999999996</c:v>
                </c:pt>
                <c:pt idx="598">
                  <c:v>11737.848840000001</c:v>
                </c:pt>
                <c:pt idx="599">
                  <c:v>11150.78</c:v>
                </c:pt>
                <c:pt idx="600">
                  <c:v>6311.9520000000002</c:v>
                </c:pt>
                <c:pt idx="601">
                  <c:v>7160.0940000000001</c:v>
                </c:pt>
                <c:pt idx="602">
                  <c:v>10118.424000000001</c:v>
                </c:pt>
                <c:pt idx="603">
                  <c:v>3987.9259999999999</c:v>
                </c:pt>
                <c:pt idx="604">
                  <c:v>3693.4279999999999</c:v>
                </c:pt>
                <c:pt idx="605">
                  <c:v>9630.3970000000008</c:v>
                </c:pt>
                <c:pt idx="606">
                  <c:v>4670.6400000000003</c:v>
                </c:pt>
                <c:pt idx="607">
                  <c:v>4934.7049999999999</c:v>
                </c:pt>
                <c:pt idx="608">
                  <c:v>36910.608030000003</c:v>
                </c:pt>
                <c:pt idx="609">
                  <c:v>10806.839</c:v>
                </c:pt>
                <c:pt idx="610">
                  <c:v>6406.4107000000004</c:v>
                </c:pt>
                <c:pt idx="611">
                  <c:v>12268.632250000001</c:v>
                </c:pt>
                <c:pt idx="612">
                  <c:v>4949.7587000000003</c:v>
                </c:pt>
                <c:pt idx="613">
                  <c:v>6313.759</c:v>
                </c:pt>
                <c:pt idx="614">
                  <c:v>3393.35635</c:v>
                </c:pt>
                <c:pt idx="615">
                  <c:v>3579.8287</c:v>
                </c:pt>
                <c:pt idx="616">
                  <c:v>13607.36875</c:v>
                </c:pt>
                <c:pt idx="617">
                  <c:v>5989.5236500000001</c:v>
                </c:pt>
                <c:pt idx="618">
                  <c:v>5729.0052999999998</c:v>
                </c:pt>
                <c:pt idx="619">
                  <c:v>3877.3042500000001</c:v>
                </c:pt>
                <c:pt idx="620">
                  <c:v>18157.876</c:v>
                </c:pt>
                <c:pt idx="621">
                  <c:v>6455.86265</c:v>
                </c:pt>
                <c:pt idx="622">
                  <c:v>4922.9159</c:v>
                </c:pt>
                <c:pt idx="623">
                  <c:v>8516.8289999999997</c:v>
                </c:pt>
                <c:pt idx="624">
                  <c:v>3537.703</c:v>
                </c:pt>
                <c:pt idx="625">
                  <c:v>9225.2564000000002</c:v>
                </c:pt>
                <c:pt idx="626">
                  <c:v>4463.2051000000001</c:v>
                </c:pt>
                <c:pt idx="627">
                  <c:v>7265.7025000000003</c:v>
                </c:pt>
                <c:pt idx="628">
                  <c:v>9715.8410000000003</c:v>
                </c:pt>
                <c:pt idx="629">
                  <c:v>12928.7911</c:v>
                </c:pt>
                <c:pt idx="630">
                  <c:v>9432.9253000000008</c:v>
                </c:pt>
                <c:pt idx="631">
                  <c:v>12265.5069</c:v>
                </c:pt>
                <c:pt idx="632">
                  <c:v>4349.4620000000004</c:v>
                </c:pt>
                <c:pt idx="633">
                  <c:v>19442.353500000001</c:v>
                </c:pt>
                <c:pt idx="634">
                  <c:v>7749.1563999999998</c:v>
                </c:pt>
                <c:pt idx="635">
                  <c:v>19144.576519999999</c:v>
                </c:pt>
                <c:pt idx="636">
                  <c:v>4889.9994999999999</c:v>
                </c:pt>
                <c:pt idx="637">
                  <c:v>10043.249</c:v>
                </c:pt>
                <c:pt idx="638">
                  <c:v>8116.2688500000004</c:v>
                </c:pt>
                <c:pt idx="639">
                  <c:v>5846.9175999999998</c:v>
                </c:pt>
                <c:pt idx="640">
                  <c:v>30284.642940000002</c:v>
                </c:pt>
                <c:pt idx="641">
                  <c:v>11396.9002</c:v>
                </c:pt>
                <c:pt idx="642">
                  <c:v>4686.3887000000004</c:v>
                </c:pt>
                <c:pt idx="643">
                  <c:v>11881.9696</c:v>
                </c:pt>
                <c:pt idx="644">
                  <c:v>15230.324049999999</c:v>
                </c:pt>
                <c:pt idx="645">
                  <c:v>12643.3778</c:v>
                </c:pt>
                <c:pt idx="646">
                  <c:v>8413.4630500000003</c:v>
                </c:pt>
                <c:pt idx="647">
                  <c:v>24059.680189999999</c:v>
                </c:pt>
                <c:pt idx="648">
                  <c:v>12925.886</c:v>
                </c:pt>
                <c:pt idx="649">
                  <c:v>3056.3881000000001</c:v>
                </c:pt>
                <c:pt idx="650">
                  <c:v>11187.6567</c:v>
                </c:pt>
                <c:pt idx="651">
                  <c:v>2801.2588000000001</c:v>
                </c:pt>
                <c:pt idx="652">
                  <c:v>7256.7231000000002</c:v>
                </c:pt>
                <c:pt idx="653">
                  <c:v>13224.057049999999</c:v>
                </c:pt>
                <c:pt idx="654">
                  <c:v>6356.2707</c:v>
                </c:pt>
                <c:pt idx="655">
                  <c:v>2566.4706999999999</c:v>
                </c:pt>
                <c:pt idx="656">
                  <c:v>33471.971890000001</c:v>
                </c:pt>
                <c:pt idx="657">
                  <c:v>4435.0941999999995</c:v>
                </c:pt>
                <c:pt idx="658">
                  <c:v>18806.145469999999</c:v>
                </c:pt>
                <c:pt idx="659">
                  <c:v>9800.8881999999994</c:v>
                </c:pt>
                <c:pt idx="660">
                  <c:v>8527.5319999999992</c:v>
                </c:pt>
                <c:pt idx="661">
                  <c:v>4058.71245</c:v>
                </c:pt>
                <c:pt idx="662">
                  <c:v>11244.376899999999</c:v>
                </c:pt>
                <c:pt idx="663">
                  <c:v>7729.6457499999997</c:v>
                </c:pt>
                <c:pt idx="664">
                  <c:v>29186.482360000002</c:v>
                </c:pt>
                <c:pt idx="665">
                  <c:v>8310.8391499999998</c:v>
                </c:pt>
                <c:pt idx="666">
                  <c:v>10848.1343</c:v>
                </c:pt>
                <c:pt idx="667">
                  <c:v>5031.26955</c:v>
                </c:pt>
                <c:pt idx="668">
                  <c:v>3925.7582000000002</c:v>
                </c:pt>
                <c:pt idx="669">
                  <c:v>9095.0682500000003</c:v>
                </c:pt>
                <c:pt idx="670">
                  <c:v>7261.741</c:v>
                </c:pt>
                <c:pt idx="671">
                  <c:v>7209.4917999999998</c:v>
                </c:pt>
                <c:pt idx="672">
                  <c:v>4266.1657999999998</c:v>
                </c:pt>
                <c:pt idx="673">
                  <c:v>5584.3056999999999</c:v>
                </c:pt>
                <c:pt idx="674">
                  <c:v>8219.2039000000004</c:v>
                </c:pt>
                <c:pt idx="675">
                  <c:v>14119.62</c:v>
                </c:pt>
                <c:pt idx="676">
                  <c:v>12269.68865</c:v>
                </c:pt>
                <c:pt idx="677">
                  <c:v>4564.1914500000003</c:v>
                </c:pt>
                <c:pt idx="678">
                  <c:v>25333.332839999999</c:v>
                </c:pt>
                <c:pt idx="679">
                  <c:v>4673.3922000000002</c:v>
                </c:pt>
                <c:pt idx="680">
                  <c:v>32108.662820000001</c:v>
                </c:pt>
                <c:pt idx="681">
                  <c:v>2304.0021999999999</c:v>
                </c:pt>
                <c:pt idx="682">
                  <c:v>26467.09737</c:v>
                </c:pt>
                <c:pt idx="683">
                  <c:v>7144.86265</c:v>
                </c:pt>
                <c:pt idx="684">
                  <c:v>4433.3877000000002</c:v>
                </c:pt>
                <c:pt idx="685">
                  <c:v>26018.950519999999</c:v>
                </c:pt>
                <c:pt idx="686">
                  <c:v>8978.1851000000006</c:v>
                </c:pt>
                <c:pt idx="687">
                  <c:v>12096.6512</c:v>
                </c:pt>
                <c:pt idx="688">
                  <c:v>15019.760050000001</c:v>
                </c:pt>
                <c:pt idx="689">
                  <c:v>10493.9458</c:v>
                </c:pt>
                <c:pt idx="690">
                  <c:v>5836.5204000000003</c:v>
                </c:pt>
                <c:pt idx="691">
                  <c:v>6338.0756000000001</c:v>
                </c:pt>
                <c:pt idx="692">
                  <c:v>6457.8433999999997</c:v>
                </c:pt>
                <c:pt idx="693">
                  <c:v>5327.4002499999997</c:v>
                </c:pt>
                <c:pt idx="694">
                  <c:v>8733.2292500000003</c:v>
                </c:pt>
                <c:pt idx="695">
                  <c:v>23563.016179999999</c:v>
                </c:pt>
                <c:pt idx="696">
                  <c:v>4058.1161000000002</c:v>
                </c:pt>
                <c:pt idx="697">
                  <c:v>7162.0122000000001</c:v>
                </c:pt>
                <c:pt idx="698">
                  <c:v>8515.7587000000003</c:v>
                </c:pt>
                <c:pt idx="699">
                  <c:v>10370.912549999999</c:v>
                </c:pt>
                <c:pt idx="700">
                  <c:v>4189.1130999999996</c:v>
                </c:pt>
                <c:pt idx="701">
                  <c:v>7201.7008500000002</c:v>
                </c:pt>
                <c:pt idx="702">
                  <c:v>38711</c:v>
                </c:pt>
                <c:pt idx="703">
                  <c:v>34303.167200000004</c:v>
                </c:pt>
                <c:pt idx="704">
                  <c:v>47291.055</c:v>
                </c:pt>
                <c:pt idx="705">
                  <c:v>18972.494999999999</c:v>
                </c:pt>
                <c:pt idx="706">
                  <c:v>38511.628299999997</c:v>
                </c:pt>
                <c:pt idx="707">
                  <c:v>47305.305</c:v>
                </c:pt>
                <c:pt idx="708">
                  <c:v>44260.749900000003</c:v>
                </c:pt>
                <c:pt idx="709">
                  <c:v>42856.838000000003</c:v>
                </c:pt>
                <c:pt idx="710">
                  <c:v>42112.2356</c:v>
                </c:pt>
                <c:pt idx="711">
                  <c:v>42760.502200000003</c:v>
                </c:pt>
                <c:pt idx="712">
                  <c:v>36085.218999999997</c:v>
                </c:pt>
                <c:pt idx="713">
                  <c:v>23807.240600000001</c:v>
                </c:pt>
                <c:pt idx="714">
                  <c:v>39241.442000000003</c:v>
                </c:pt>
                <c:pt idx="715">
                  <c:v>23306.546999999999</c:v>
                </c:pt>
                <c:pt idx="716">
                  <c:v>24667.419000000002</c:v>
                </c:pt>
                <c:pt idx="717">
                  <c:v>42560.430399999997</c:v>
                </c:pt>
                <c:pt idx="718">
                  <c:v>40003.332249999999</c:v>
                </c:pt>
                <c:pt idx="719">
                  <c:v>40103.89</c:v>
                </c:pt>
                <c:pt idx="720">
                  <c:v>44585.455869999998</c:v>
                </c:pt>
                <c:pt idx="721">
                  <c:v>43813.866099999999</c:v>
                </c:pt>
                <c:pt idx="722">
                  <c:v>44202.653599999998</c:v>
                </c:pt>
                <c:pt idx="723">
                  <c:v>47462.894</c:v>
                </c:pt>
                <c:pt idx="724">
                  <c:v>38998.546000000002</c:v>
                </c:pt>
                <c:pt idx="725">
                  <c:v>36124.573700000001</c:v>
                </c:pt>
                <c:pt idx="726">
                  <c:v>22478.6</c:v>
                </c:pt>
                <c:pt idx="727">
                  <c:v>38415.474000000002</c:v>
                </c:pt>
                <c:pt idx="728">
                  <c:v>49577.662400000001</c:v>
                </c:pt>
                <c:pt idx="729">
                  <c:v>24535.698550000001</c:v>
                </c:pt>
                <c:pt idx="730">
                  <c:v>38344.565999999999</c:v>
                </c:pt>
                <c:pt idx="731">
                  <c:v>36397.576000000001</c:v>
                </c:pt>
                <c:pt idx="732">
                  <c:v>30184.936699999998</c:v>
                </c:pt>
                <c:pt idx="733">
                  <c:v>20745.989099999999</c:v>
                </c:pt>
                <c:pt idx="734">
                  <c:v>40720.551050000002</c:v>
                </c:pt>
                <c:pt idx="735">
                  <c:v>43753.337050000002</c:v>
                </c:pt>
                <c:pt idx="736">
                  <c:v>46151.124499999998</c:v>
                </c:pt>
                <c:pt idx="737">
                  <c:v>38746.355100000001</c:v>
                </c:pt>
                <c:pt idx="738">
                  <c:v>42124.515299999999</c:v>
                </c:pt>
                <c:pt idx="739">
                  <c:v>25382.296999999999</c:v>
                </c:pt>
                <c:pt idx="740">
                  <c:v>39983.425949999997</c:v>
                </c:pt>
                <c:pt idx="741">
                  <c:v>32787.458590000002</c:v>
                </c:pt>
                <c:pt idx="742">
                  <c:v>46130.5265</c:v>
                </c:pt>
                <c:pt idx="743">
                  <c:v>40932.429499999998</c:v>
                </c:pt>
                <c:pt idx="744">
                  <c:v>39597.407200000001</c:v>
                </c:pt>
                <c:pt idx="745">
                  <c:v>46255.112500000003</c:v>
                </c:pt>
                <c:pt idx="746">
                  <c:v>19933.457999999999</c:v>
                </c:pt>
                <c:pt idx="747">
                  <c:v>19199.944</c:v>
                </c:pt>
                <c:pt idx="748">
                  <c:v>24915.220850000002</c:v>
                </c:pt>
                <c:pt idx="749">
                  <c:v>35595.589800000002</c:v>
                </c:pt>
                <c:pt idx="750">
                  <c:v>25309.489000000001</c:v>
                </c:pt>
                <c:pt idx="751">
                  <c:v>41949.244100000004</c:v>
                </c:pt>
                <c:pt idx="752">
                  <c:v>24180.933499999999</c:v>
                </c:pt>
                <c:pt idx="753">
                  <c:v>46661.4424</c:v>
                </c:pt>
                <c:pt idx="754">
                  <c:v>40941.285400000001</c:v>
                </c:pt>
                <c:pt idx="755">
                  <c:v>37465.34375</c:v>
                </c:pt>
                <c:pt idx="756">
                  <c:v>18223.4512</c:v>
                </c:pt>
                <c:pt idx="757">
                  <c:v>46718.163249999998</c:v>
                </c:pt>
                <c:pt idx="758">
                  <c:v>4449.4620000000004</c:v>
                </c:pt>
                <c:pt idx="759">
                  <c:v>14001.1338</c:v>
                </c:pt>
                <c:pt idx="760">
                  <c:v>27322.73386</c:v>
                </c:pt>
                <c:pt idx="761">
                  <c:v>5138.2566999999999</c:v>
                </c:pt>
                <c:pt idx="762">
                  <c:v>19749.383379999999</c:v>
                </c:pt>
                <c:pt idx="763">
                  <c:v>14001.286700000001</c:v>
                </c:pt>
                <c:pt idx="764">
                  <c:v>8944.1151000000009</c:v>
                </c:pt>
                <c:pt idx="765">
                  <c:v>7682.67</c:v>
                </c:pt>
                <c:pt idx="766">
                  <c:v>10381.4787</c:v>
                </c:pt>
                <c:pt idx="767">
                  <c:v>16085.127500000001</c:v>
                </c:pt>
                <c:pt idx="768">
                  <c:v>6435.6237000000001</c:v>
                </c:pt>
                <c:pt idx="769">
                  <c:v>12485.8009</c:v>
                </c:pt>
                <c:pt idx="770">
                  <c:v>10560.4917</c:v>
                </c:pt>
                <c:pt idx="771">
                  <c:v>5934.3797999999997</c:v>
                </c:pt>
                <c:pt idx="772">
                  <c:v>10702.642400000001</c:v>
                </c:pt>
                <c:pt idx="773">
                  <c:v>7281.5056000000004</c:v>
                </c:pt>
                <c:pt idx="774">
                  <c:v>15612.19335</c:v>
                </c:pt>
                <c:pt idx="775">
                  <c:v>8059.6791000000003</c:v>
                </c:pt>
                <c:pt idx="776">
                  <c:v>8606.2173999999995</c:v>
                </c:pt>
                <c:pt idx="777">
                  <c:v>11741.726000000001</c:v>
                </c:pt>
                <c:pt idx="778">
                  <c:v>12105.32</c:v>
                </c:pt>
                <c:pt idx="779">
                  <c:v>11488.31695</c:v>
                </c:pt>
                <c:pt idx="780">
                  <c:v>10115.00885</c:v>
                </c:pt>
                <c:pt idx="781">
                  <c:v>6334.3435499999996</c:v>
                </c:pt>
                <c:pt idx="782">
                  <c:v>6128.79745</c:v>
                </c:pt>
                <c:pt idx="783">
                  <c:v>5325.6509999999998</c:v>
                </c:pt>
                <c:pt idx="784">
                  <c:v>5253.5240000000003</c:v>
                </c:pt>
                <c:pt idx="785">
                  <c:v>13047.332350000001</c:v>
                </c:pt>
                <c:pt idx="786">
                  <c:v>3906.127</c:v>
                </c:pt>
                <c:pt idx="787">
                  <c:v>6746.7425000000003</c:v>
                </c:pt>
                <c:pt idx="788">
                  <c:v>13430.264999999999</c:v>
                </c:pt>
                <c:pt idx="789">
                  <c:v>3481.8679999999999</c:v>
                </c:pt>
                <c:pt idx="790">
                  <c:v>16455.707849999999</c:v>
                </c:pt>
                <c:pt idx="791">
                  <c:v>4618.0798999999997</c:v>
                </c:pt>
                <c:pt idx="792">
                  <c:v>8522.0030000000006</c:v>
                </c:pt>
                <c:pt idx="793">
                  <c:v>10269.459999999999</c:v>
                </c:pt>
                <c:pt idx="794">
                  <c:v>18804.752400000001</c:v>
                </c:pt>
                <c:pt idx="795">
                  <c:v>5926.8459999999995</c:v>
                </c:pt>
                <c:pt idx="796">
                  <c:v>15555.188749999999</c:v>
                </c:pt>
                <c:pt idx="797">
                  <c:v>6796.8632500000003</c:v>
                </c:pt>
                <c:pt idx="798">
                  <c:v>6196.4480000000003</c:v>
                </c:pt>
                <c:pt idx="799">
                  <c:v>6748.5911999999998</c:v>
                </c:pt>
                <c:pt idx="800">
                  <c:v>4466.6214</c:v>
                </c:pt>
                <c:pt idx="801">
                  <c:v>10141.136200000001</c:v>
                </c:pt>
                <c:pt idx="802">
                  <c:v>10264.4421</c:v>
                </c:pt>
                <c:pt idx="803">
                  <c:v>4234.9269999999997</c:v>
                </c:pt>
                <c:pt idx="804">
                  <c:v>6360.9935999999998</c:v>
                </c:pt>
                <c:pt idx="805">
                  <c:v>3597.596</c:v>
                </c:pt>
                <c:pt idx="806">
                  <c:v>3443.0639999999999</c:v>
                </c:pt>
                <c:pt idx="807">
                  <c:v>4661.2863500000003</c:v>
                </c:pt>
                <c:pt idx="808">
                  <c:v>4846.9201499999999</c:v>
                </c:pt>
                <c:pt idx="809">
                  <c:v>14382.709049999999</c:v>
                </c:pt>
                <c:pt idx="810">
                  <c:v>9704.6680500000002</c:v>
                </c:pt>
                <c:pt idx="811">
                  <c:v>6551.7501000000002</c:v>
                </c:pt>
                <c:pt idx="812">
                  <c:v>6548.1950500000003</c:v>
                </c:pt>
                <c:pt idx="813">
                  <c:v>3591.48</c:v>
                </c:pt>
                <c:pt idx="814">
                  <c:v>11253.421</c:v>
                </c:pt>
                <c:pt idx="815">
                  <c:v>5312.1698500000002</c:v>
                </c:pt>
                <c:pt idx="816">
                  <c:v>11085.586799999999</c:v>
                </c:pt>
                <c:pt idx="817">
                  <c:v>7954.5169999999998</c:v>
                </c:pt>
                <c:pt idx="818">
                  <c:v>11289.10925</c:v>
                </c:pt>
                <c:pt idx="819">
                  <c:v>18838.703659999999</c:v>
                </c:pt>
                <c:pt idx="820">
                  <c:v>9101.7980000000007</c:v>
                </c:pt>
                <c:pt idx="821">
                  <c:v>30063.580549999999</c:v>
                </c:pt>
                <c:pt idx="822">
                  <c:v>8615.2999999999993</c:v>
                </c:pt>
                <c:pt idx="823">
                  <c:v>9301.8935500000007</c:v>
                </c:pt>
                <c:pt idx="824">
                  <c:v>5425.0233500000004</c:v>
                </c:pt>
                <c:pt idx="825">
                  <c:v>11411.684999999999</c:v>
                </c:pt>
                <c:pt idx="826">
                  <c:v>6799.4579999999996</c:v>
                </c:pt>
                <c:pt idx="827">
                  <c:v>10407.085849999999</c:v>
                </c:pt>
                <c:pt idx="828">
                  <c:v>8162.7162500000004</c:v>
                </c:pt>
                <c:pt idx="829">
                  <c:v>24671.663339999999</c:v>
                </c:pt>
                <c:pt idx="830">
                  <c:v>10977.2063</c:v>
                </c:pt>
                <c:pt idx="831">
                  <c:v>17942.106</c:v>
                </c:pt>
                <c:pt idx="832">
                  <c:v>11552.904</c:v>
                </c:pt>
                <c:pt idx="833">
                  <c:v>40182.245999999999</c:v>
                </c:pt>
                <c:pt idx="834">
                  <c:v>12949.1554</c:v>
                </c:pt>
                <c:pt idx="835">
                  <c:v>14394.398150000001</c:v>
                </c:pt>
                <c:pt idx="836">
                  <c:v>17128.426080000001</c:v>
                </c:pt>
                <c:pt idx="837">
                  <c:v>6653.7885999999999</c:v>
                </c:pt>
                <c:pt idx="838">
                  <c:v>4877.9810500000003</c:v>
                </c:pt>
                <c:pt idx="839">
                  <c:v>7243.8136000000004</c:v>
                </c:pt>
                <c:pt idx="840">
                  <c:v>10096.969999999999</c:v>
                </c:pt>
                <c:pt idx="841">
                  <c:v>8596.8277999999991</c:v>
                </c:pt>
                <c:pt idx="842">
                  <c:v>4915.0598499999996</c:v>
                </c:pt>
                <c:pt idx="843">
                  <c:v>36580.282160000002</c:v>
                </c:pt>
                <c:pt idx="844">
                  <c:v>11299.343000000001</c:v>
                </c:pt>
                <c:pt idx="845">
                  <c:v>4561.1885000000002</c:v>
                </c:pt>
                <c:pt idx="846">
                  <c:v>9222.4025999999994</c:v>
                </c:pt>
                <c:pt idx="847">
                  <c:v>11015.1747</c:v>
                </c:pt>
                <c:pt idx="848">
                  <c:v>6059.1729999999998</c:v>
                </c:pt>
                <c:pt idx="849">
                  <c:v>14478.33015</c:v>
                </c:pt>
                <c:pt idx="850">
                  <c:v>21472.478800000001</c:v>
                </c:pt>
                <c:pt idx="851">
                  <c:v>19496.71917</c:v>
                </c:pt>
                <c:pt idx="852">
                  <c:v>1837.2370000000001</c:v>
                </c:pt>
                <c:pt idx="853">
                  <c:v>6272.4772000000003</c:v>
                </c:pt>
                <c:pt idx="854">
                  <c:v>23244.790199999999</c:v>
                </c:pt>
                <c:pt idx="855">
                  <c:v>30166.618170000002</c:v>
                </c:pt>
                <c:pt idx="856">
                  <c:v>17663.144199999999</c:v>
                </c:pt>
                <c:pt idx="857">
                  <c:v>21098.554049999999</c:v>
                </c:pt>
                <c:pt idx="858">
                  <c:v>10942.13205</c:v>
                </c:pt>
                <c:pt idx="859">
                  <c:v>6686.4313000000002</c:v>
                </c:pt>
                <c:pt idx="860">
                  <c:v>27375.904780000001</c:v>
                </c:pt>
                <c:pt idx="861">
                  <c:v>5125.2156999999997</c:v>
                </c:pt>
                <c:pt idx="862">
                  <c:v>4827.9049500000001</c:v>
                </c:pt>
                <c:pt idx="863">
                  <c:v>4005.4225000000001</c:v>
                </c:pt>
                <c:pt idx="864">
                  <c:v>6710.1918999999998</c:v>
                </c:pt>
                <c:pt idx="865">
                  <c:v>19444.265800000001</c:v>
                </c:pt>
                <c:pt idx="866">
                  <c:v>1832.0940000000001</c:v>
                </c:pt>
                <c:pt idx="867">
                  <c:v>11520.099850000001</c:v>
                </c:pt>
                <c:pt idx="868">
                  <c:v>24869.836800000001</c:v>
                </c:pt>
                <c:pt idx="869">
                  <c:v>17179.522000000001</c:v>
                </c:pt>
                <c:pt idx="870">
                  <c:v>2803.69785</c:v>
                </c:pt>
                <c:pt idx="871">
                  <c:v>9855.1314000000002</c:v>
                </c:pt>
                <c:pt idx="872">
                  <c:v>24873.384900000001</c:v>
                </c:pt>
                <c:pt idx="873">
                  <c:v>3561.8888999999999</c:v>
                </c:pt>
                <c:pt idx="874">
                  <c:v>21659.930100000001</c:v>
                </c:pt>
                <c:pt idx="875">
                  <c:v>8302.5356499999998</c:v>
                </c:pt>
                <c:pt idx="876">
                  <c:v>8539.6710000000003</c:v>
                </c:pt>
                <c:pt idx="877">
                  <c:v>6652.5288</c:v>
                </c:pt>
                <c:pt idx="878">
                  <c:v>19594.809649999999</c:v>
                </c:pt>
                <c:pt idx="879">
                  <c:v>5080.0959999999995</c:v>
                </c:pt>
                <c:pt idx="880">
                  <c:v>9788.8659000000007</c:v>
                </c:pt>
                <c:pt idx="881">
                  <c:v>4032.2406999999998</c:v>
                </c:pt>
                <c:pt idx="882">
                  <c:v>23288.928400000001</c:v>
                </c:pt>
                <c:pt idx="883">
                  <c:v>2201.0971</c:v>
                </c:pt>
                <c:pt idx="884">
                  <c:v>12475.3513</c:v>
                </c:pt>
                <c:pt idx="885">
                  <c:v>4931.6469999999999</c:v>
                </c:pt>
                <c:pt idx="886">
                  <c:v>8211.1002000000008</c:v>
                </c:pt>
                <c:pt idx="887">
                  <c:v>22218.1149</c:v>
                </c:pt>
                <c:pt idx="888">
                  <c:v>3847.674</c:v>
                </c:pt>
                <c:pt idx="889">
                  <c:v>9193.8384999999998</c:v>
                </c:pt>
                <c:pt idx="890">
                  <c:v>17626.239509999999</c:v>
                </c:pt>
                <c:pt idx="891">
                  <c:v>3861.2096499999998</c:v>
                </c:pt>
                <c:pt idx="892">
                  <c:v>8428.0692999999992</c:v>
                </c:pt>
                <c:pt idx="893">
                  <c:v>15359.104499999999</c:v>
                </c:pt>
                <c:pt idx="894">
                  <c:v>6753.0379999999996</c:v>
                </c:pt>
                <c:pt idx="895">
                  <c:v>9182.17</c:v>
                </c:pt>
                <c:pt idx="896">
                  <c:v>7173.35995</c:v>
                </c:pt>
                <c:pt idx="897">
                  <c:v>2709.1118999999999</c:v>
                </c:pt>
                <c:pt idx="898">
                  <c:v>8252.2842999999993</c:v>
                </c:pt>
                <c:pt idx="899">
                  <c:v>22192.437109999999</c:v>
                </c:pt>
                <c:pt idx="900">
                  <c:v>10156.7832</c:v>
                </c:pt>
                <c:pt idx="901">
                  <c:v>4766.0219999999999</c:v>
                </c:pt>
                <c:pt idx="902">
                  <c:v>26236.579969999999</c:v>
                </c:pt>
                <c:pt idx="903">
                  <c:v>10107.220600000001</c:v>
                </c:pt>
                <c:pt idx="904">
                  <c:v>9566.9909000000007</c:v>
                </c:pt>
                <c:pt idx="905">
                  <c:v>13112.604799999999</c:v>
                </c:pt>
                <c:pt idx="906">
                  <c:v>16657.71745</c:v>
                </c:pt>
                <c:pt idx="907">
                  <c:v>19361.998800000001</c:v>
                </c:pt>
                <c:pt idx="908">
                  <c:v>10065.413</c:v>
                </c:pt>
                <c:pt idx="909">
                  <c:v>8604.4836500000001</c:v>
                </c:pt>
                <c:pt idx="910">
                  <c:v>7985.8149999999996</c:v>
                </c:pt>
                <c:pt idx="911">
                  <c:v>6933.2422500000002</c:v>
                </c:pt>
                <c:pt idx="912">
                  <c:v>18259.216</c:v>
                </c:pt>
                <c:pt idx="913">
                  <c:v>5209.5788499999999</c:v>
                </c:pt>
                <c:pt idx="914">
                  <c:v>2103.08</c:v>
                </c:pt>
                <c:pt idx="915">
                  <c:v>11013.7119</c:v>
                </c:pt>
                <c:pt idx="916">
                  <c:v>4428.8878500000001</c:v>
                </c:pt>
                <c:pt idx="917">
                  <c:v>4719.7365499999996</c:v>
                </c:pt>
                <c:pt idx="918">
                  <c:v>11729.6795</c:v>
                </c:pt>
                <c:pt idx="919">
                  <c:v>24106.912550000001</c:v>
                </c:pt>
                <c:pt idx="920">
                  <c:v>4391.652</c:v>
                </c:pt>
                <c:pt idx="921">
                  <c:v>19798.054550000001</c:v>
                </c:pt>
                <c:pt idx="922">
                  <c:v>2913.569</c:v>
                </c:pt>
                <c:pt idx="923">
                  <c:v>12032.325999999999</c:v>
                </c:pt>
                <c:pt idx="924">
                  <c:v>8965.7957499999993</c:v>
                </c:pt>
                <c:pt idx="925">
                  <c:v>23967.38305</c:v>
                </c:pt>
                <c:pt idx="926">
                  <c:v>7986.4752500000004</c:v>
                </c:pt>
                <c:pt idx="927">
                  <c:v>17361.766100000001</c:v>
                </c:pt>
                <c:pt idx="928">
                  <c:v>8627.5411000000004</c:v>
                </c:pt>
                <c:pt idx="929">
                  <c:v>23241.47453</c:v>
                </c:pt>
                <c:pt idx="930">
                  <c:v>18767.737700000001</c:v>
                </c:pt>
                <c:pt idx="931">
                  <c:v>1711.0268000000001</c:v>
                </c:pt>
                <c:pt idx="932">
                  <c:v>21677.283449999999</c:v>
                </c:pt>
                <c:pt idx="933">
                  <c:v>3594.17085</c:v>
                </c:pt>
                <c:pt idx="934">
                  <c:v>14349.8544</c:v>
                </c:pt>
                <c:pt idx="935">
                  <c:v>5855.9025000000001</c:v>
                </c:pt>
                <c:pt idx="936">
                  <c:v>8605.3615000000009</c:v>
                </c:pt>
                <c:pt idx="937">
                  <c:v>5693.4305000000004</c:v>
                </c:pt>
                <c:pt idx="938">
                  <c:v>8582.3022999999994</c:v>
                </c:pt>
                <c:pt idx="939">
                  <c:v>7228.2156500000001</c:v>
                </c:pt>
                <c:pt idx="940">
                  <c:v>14426.073850000001</c:v>
                </c:pt>
                <c:pt idx="941">
                  <c:v>4529.4769999999999</c:v>
                </c:pt>
                <c:pt idx="942">
                  <c:v>8603.8233999999993</c:v>
                </c:pt>
                <c:pt idx="943">
                  <c:v>13725.47184</c:v>
                </c:pt>
                <c:pt idx="944">
                  <c:v>6198.7518</c:v>
                </c:pt>
                <c:pt idx="945">
                  <c:v>6858.4795999999997</c:v>
                </c:pt>
                <c:pt idx="946">
                  <c:v>4296.2712000000001</c:v>
                </c:pt>
                <c:pt idx="947">
                  <c:v>1964.78</c:v>
                </c:pt>
                <c:pt idx="948">
                  <c:v>21259.377949999998</c:v>
                </c:pt>
                <c:pt idx="949">
                  <c:v>18765.87545</c:v>
                </c:pt>
                <c:pt idx="950">
                  <c:v>22395.74424</c:v>
                </c:pt>
                <c:pt idx="951">
                  <c:v>12629.896699999999</c:v>
                </c:pt>
                <c:pt idx="952">
                  <c:v>16577.779500000001</c:v>
                </c:pt>
                <c:pt idx="953">
                  <c:v>21223.675800000001</c:v>
                </c:pt>
                <c:pt idx="954">
                  <c:v>2483.7359999999999</c:v>
                </c:pt>
                <c:pt idx="955">
                  <c:v>25081.76784</c:v>
                </c:pt>
                <c:pt idx="956">
                  <c:v>19515.5416</c:v>
                </c:pt>
                <c:pt idx="957">
                  <c:v>1607.5101</c:v>
                </c:pt>
                <c:pt idx="958">
                  <c:v>4185.0978999999998</c:v>
                </c:pt>
                <c:pt idx="959">
                  <c:v>27037.914100000002</c:v>
                </c:pt>
                <c:pt idx="960">
                  <c:v>11833.782300000001</c:v>
                </c:pt>
                <c:pt idx="961">
                  <c:v>21195.817999999999</c:v>
                </c:pt>
                <c:pt idx="962">
                  <c:v>5966.8873999999996</c:v>
                </c:pt>
                <c:pt idx="963">
                  <c:v>1121.8739</c:v>
                </c:pt>
                <c:pt idx="964">
                  <c:v>27117.993780000001</c:v>
                </c:pt>
                <c:pt idx="965">
                  <c:v>26125.674770000001</c:v>
                </c:pt>
                <c:pt idx="966">
                  <c:v>26926.5144</c:v>
                </c:pt>
                <c:pt idx="967">
                  <c:v>1515.3449000000001</c:v>
                </c:pt>
                <c:pt idx="968">
                  <c:v>21984.47061</c:v>
                </c:pt>
                <c:pt idx="969">
                  <c:v>2395.17155</c:v>
                </c:pt>
                <c:pt idx="970">
                  <c:v>14451.835150000001</c:v>
                </c:pt>
                <c:pt idx="971">
                  <c:v>2302.3000000000002</c:v>
                </c:pt>
                <c:pt idx="972">
                  <c:v>22412.648499999999</c:v>
                </c:pt>
                <c:pt idx="973">
                  <c:v>15820.699000000001</c:v>
                </c:pt>
                <c:pt idx="974">
                  <c:v>1705.6244999999999</c:v>
                </c:pt>
                <c:pt idx="975">
                  <c:v>13616.3586</c:v>
                </c:pt>
                <c:pt idx="976">
                  <c:v>19964.746299999999</c:v>
                </c:pt>
                <c:pt idx="977">
                  <c:v>13012.20865</c:v>
                </c:pt>
                <c:pt idx="978">
                  <c:v>7147.1049999999996</c:v>
                </c:pt>
                <c:pt idx="979">
                  <c:v>2150.4690000000001</c:v>
                </c:pt>
                <c:pt idx="980">
                  <c:v>1704.5681</c:v>
                </c:pt>
                <c:pt idx="981">
                  <c:v>11830.6072</c:v>
                </c:pt>
                <c:pt idx="982">
                  <c:v>13844.505999999999</c:v>
                </c:pt>
                <c:pt idx="983">
                  <c:v>13415.0381</c:v>
                </c:pt>
                <c:pt idx="984">
                  <c:v>12029.286700000001</c:v>
                </c:pt>
                <c:pt idx="985">
                  <c:v>7526.7064499999997</c:v>
                </c:pt>
                <c:pt idx="986">
                  <c:v>9264.7970000000005</c:v>
                </c:pt>
                <c:pt idx="987">
                  <c:v>3260.1990000000001</c:v>
                </c:pt>
                <c:pt idx="988">
                  <c:v>1969.614</c:v>
                </c:pt>
                <c:pt idx="989">
                  <c:v>9361.3268000000007</c:v>
                </c:pt>
                <c:pt idx="990">
                  <c:v>12957.118</c:v>
                </c:pt>
                <c:pt idx="991">
                  <c:v>3206.4913499999998</c:v>
                </c:pt>
                <c:pt idx="992">
                  <c:v>1242.816</c:v>
                </c:pt>
                <c:pt idx="993">
                  <c:v>25678.778450000002</c:v>
                </c:pt>
                <c:pt idx="994">
                  <c:v>7222.7862500000001</c:v>
                </c:pt>
                <c:pt idx="995">
                  <c:v>1242.26</c:v>
                </c:pt>
                <c:pt idx="996">
                  <c:v>9863.4717999999993</c:v>
                </c:pt>
                <c:pt idx="997">
                  <c:v>2352.9684499999998</c:v>
                </c:pt>
                <c:pt idx="998">
                  <c:v>2457.502</c:v>
                </c:pt>
                <c:pt idx="999">
                  <c:v>1627.2824499999999</c:v>
                </c:pt>
                <c:pt idx="1000">
                  <c:v>2731.9122000000002</c:v>
                </c:pt>
                <c:pt idx="1001">
                  <c:v>2842.7607499999999</c:v>
                </c:pt>
                <c:pt idx="1002">
                  <c:v>12523.604799999999</c:v>
                </c:pt>
                <c:pt idx="1003">
                  <c:v>12323.936</c:v>
                </c:pt>
                <c:pt idx="1004">
                  <c:v>2974.1260000000002</c:v>
                </c:pt>
                <c:pt idx="1005">
                  <c:v>15817.985699999999</c:v>
                </c:pt>
                <c:pt idx="1006">
                  <c:v>5458.0464499999998</c:v>
                </c:pt>
                <c:pt idx="1007">
                  <c:v>13129.603450000001</c:v>
                </c:pt>
                <c:pt idx="1008">
                  <c:v>2585.8506499999999</c:v>
                </c:pt>
                <c:pt idx="1009">
                  <c:v>10422.916649999999</c:v>
                </c:pt>
                <c:pt idx="1010">
                  <c:v>2117.3388500000001</c:v>
                </c:pt>
                <c:pt idx="1011">
                  <c:v>8688.8588500000005</c:v>
                </c:pt>
                <c:pt idx="1012">
                  <c:v>17496.306</c:v>
                </c:pt>
                <c:pt idx="1013">
                  <c:v>6250.4350000000004</c:v>
                </c:pt>
                <c:pt idx="1014">
                  <c:v>1628.4709</c:v>
                </c:pt>
                <c:pt idx="1015">
                  <c:v>4992.3764000000001</c:v>
                </c:pt>
                <c:pt idx="1016">
                  <c:v>2527.8186500000002</c:v>
                </c:pt>
                <c:pt idx="1017">
                  <c:v>4500.33925</c:v>
                </c:pt>
                <c:pt idx="1018">
                  <c:v>14571.890799999999</c:v>
                </c:pt>
                <c:pt idx="1019">
                  <c:v>8269.0439999999999</c:v>
                </c:pt>
                <c:pt idx="1020">
                  <c:v>21595.382290000001</c:v>
                </c:pt>
                <c:pt idx="1021">
                  <c:v>1704.7001499999999</c:v>
                </c:pt>
                <c:pt idx="1022">
                  <c:v>10577.087</c:v>
                </c:pt>
                <c:pt idx="1023">
                  <c:v>2396.0958999999998</c:v>
                </c:pt>
                <c:pt idx="1024">
                  <c:v>1728.8969999999999</c:v>
                </c:pt>
                <c:pt idx="1025">
                  <c:v>3176.2876999999999</c:v>
                </c:pt>
                <c:pt idx="1026">
                  <c:v>4134.0824499999999</c:v>
                </c:pt>
                <c:pt idx="1027">
                  <c:v>1702.4553000000001</c:v>
                </c:pt>
                <c:pt idx="1028">
                  <c:v>20167.336029999999</c:v>
                </c:pt>
                <c:pt idx="1029">
                  <c:v>11345.519</c:v>
                </c:pt>
                <c:pt idx="1030">
                  <c:v>14449.8544</c:v>
                </c:pt>
                <c:pt idx="1031">
                  <c:v>10197.772199999999</c:v>
                </c:pt>
                <c:pt idx="1032">
                  <c:v>4544.2348000000002</c:v>
                </c:pt>
                <c:pt idx="1033">
                  <c:v>10959.33</c:v>
                </c:pt>
                <c:pt idx="1034">
                  <c:v>14283.4594</c:v>
                </c:pt>
                <c:pt idx="1035">
                  <c:v>8534.6718000000001</c:v>
                </c:pt>
                <c:pt idx="1036">
                  <c:v>16115.3045</c:v>
                </c:pt>
                <c:pt idx="1037">
                  <c:v>1731.6769999999999</c:v>
                </c:pt>
                <c:pt idx="1038">
                  <c:v>2775.1921499999999</c:v>
                </c:pt>
                <c:pt idx="1039">
                  <c:v>32734.186300000001</c:v>
                </c:pt>
                <c:pt idx="1040">
                  <c:v>1694.7963999999999</c:v>
                </c:pt>
                <c:pt idx="1041">
                  <c:v>9644.2525000000005</c:v>
                </c:pt>
                <c:pt idx="1042">
                  <c:v>1727.7850000000001</c:v>
                </c:pt>
                <c:pt idx="1043">
                  <c:v>12829.455099999999</c:v>
                </c:pt>
                <c:pt idx="1044">
                  <c:v>15006.579449999999</c:v>
                </c:pt>
                <c:pt idx="1045">
                  <c:v>1621.3402000000001</c:v>
                </c:pt>
                <c:pt idx="1046">
                  <c:v>14455.644050000001</c:v>
                </c:pt>
                <c:pt idx="1047">
                  <c:v>2585.2689999999998</c:v>
                </c:pt>
                <c:pt idx="1048">
                  <c:v>2680.9493000000002</c:v>
                </c:pt>
                <c:pt idx="1049">
                  <c:v>6877.9800999999998</c:v>
                </c:pt>
                <c:pt idx="1050">
                  <c:v>9991.0376500000002</c:v>
                </c:pt>
                <c:pt idx="1051">
                  <c:v>5116.5003999999999</c:v>
                </c:pt>
                <c:pt idx="1052">
                  <c:v>6640.5448500000002</c:v>
                </c:pt>
                <c:pt idx="1053">
                  <c:v>3732.6251000000002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C79-4722-8891-549A5040DF95}"/>
            </c:ext>
          </c:extLst>
        </c:ser>
        <c:ser>
          <c:idx val="1"/>
          <c:order val="1"/>
          <c:tx>
            <c:v>Predicted charges</c:v>
          </c:tx>
          <c:spPr>
            <a:ln w="38100">
              <a:noFill/>
            </a:ln>
          </c:spPr>
          <c:xVal>
            <c:numRef>
              <c:f>Model!$G$2:$G$1055</c:f>
              <c:numCache>
                <c:formatCode>General</c:formatCode>
                <c:ptCount val="1054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1</c:v>
                </c:pt>
                <c:pt idx="23">
                  <c:v>0</c:v>
                </c:pt>
                <c:pt idx="24">
                  <c:v>1</c:v>
                </c:pt>
                <c:pt idx="25">
                  <c:v>1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1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0</c:v>
                </c:pt>
                <c:pt idx="48">
                  <c:v>1</c:v>
                </c:pt>
                <c:pt idx="49">
                  <c:v>1</c:v>
                </c:pt>
                <c:pt idx="50">
                  <c:v>0</c:v>
                </c:pt>
                <c:pt idx="51">
                  <c:v>0</c:v>
                </c:pt>
                <c:pt idx="52">
                  <c:v>1</c:v>
                </c:pt>
                <c:pt idx="53">
                  <c:v>0</c:v>
                </c:pt>
                <c:pt idx="54">
                  <c:v>1</c:v>
                </c:pt>
                <c:pt idx="55">
                  <c:v>0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0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0</c:v>
                </c:pt>
                <c:pt idx="65">
                  <c:v>1</c:v>
                </c:pt>
                <c:pt idx="66">
                  <c:v>1</c:v>
                </c:pt>
                <c:pt idx="67">
                  <c:v>0</c:v>
                </c:pt>
                <c:pt idx="68">
                  <c:v>1</c:v>
                </c:pt>
                <c:pt idx="69">
                  <c:v>1</c:v>
                </c:pt>
                <c:pt idx="70">
                  <c:v>0</c:v>
                </c:pt>
                <c:pt idx="71">
                  <c:v>0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1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0</c:v>
                </c:pt>
                <c:pt idx="89">
                  <c:v>0</c:v>
                </c:pt>
                <c:pt idx="90">
                  <c:v>1</c:v>
                </c:pt>
                <c:pt idx="91">
                  <c:v>1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1</c:v>
                </c:pt>
                <c:pt idx="96">
                  <c:v>0</c:v>
                </c:pt>
                <c:pt idx="97">
                  <c:v>1</c:v>
                </c:pt>
                <c:pt idx="98">
                  <c:v>0</c:v>
                </c:pt>
                <c:pt idx="99">
                  <c:v>1</c:v>
                </c:pt>
                <c:pt idx="100">
                  <c:v>0</c:v>
                </c:pt>
                <c:pt idx="101">
                  <c:v>0</c:v>
                </c:pt>
                <c:pt idx="102">
                  <c:v>1</c:v>
                </c:pt>
                <c:pt idx="103">
                  <c:v>0</c:v>
                </c:pt>
                <c:pt idx="104">
                  <c:v>1</c:v>
                </c:pt>
                <c:pt idx="105">
                  <c:v>0</c:v>
                </c:pt>
                <c:pt idx="106">
                  <c:v>1</c:v>
                </c:pt>
                <c:pt idx="107">
                  <c:v>0</c:v>
                </c:pt>
                <c:pt idx="108">
                  <c:v>0</c:v>
                </c:pt>
                <c:pt idx="109">
                  <c:v>1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1</c:v>
                </c:pt>
                <c:pt idx="117">
                  <c:v>0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0</c:v>
                </c:pt>
                <c:pt idx="122">
                  <c:v>0</c:v>
                </c:pt>
                <c:pt idx="123">
                  <c:v>1</c:v>
                </c:pt>
                <c:pt idx="124">
                  <c:v>0</c:v>
                </c:pt>
                <c:pt idx="125">
                  <c:v>1</c:v>
                </c:pt>
                <c:pt idx="126">
                  <c:v>0</c:v>
                </c:pt>
                <c:pt idx="127">
                  <c:v>1</c:v>
                </c:pt>
                <c:pt idx="128">
                  <c:v>1</c:v>
                </c:pt>
                <c:pt idx="129">
                  <c:v>0</c:v>
                </c:pt>
                <c:pt idx="130">
                  <c:v>0</c:v>
                </c:pt>
                <c:pt idx="131">
                  <c:v>1</c:v>
                </c:pt>
                <c:pt idx="132">
                  <c:v>0</c:v>
                </c:pt>
                <c:pt idx="133">
                  <c:v>1</c:v>
                </c:pt>
                <c:pt idx="134">
                  <c:v>1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1</c:v>
                </c:pt>
                <c:pt idx="140">
                  <c:v>1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1</c:v>
                </c:pt>
                <c:pt idx="145">
                  <c:v>0</c:v>
                </c:pt>
                <c:pt idx="146">
                  <c:v>0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0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0</c:v>
                </c:pt>
                <c:pt idx="158">
                  <c:v>0</c:v>
                </c:pt>
                <c:pt idx="159">
                  <c:v>1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1</c:v>
                </c:pt>
                <c:pt idx="169">
                  <c:v>0</c:v>
                </c:pt>
                <c:pt idx="170">
                  <c:v>1</c:v>
                </c:pt>
                <c:pt idx="171">
                  <c:v>0</c:v>
                </c:pt>
                <c:pt idx="172">
                  <c:v>0</c:v>
                </c:pt>
                <c:pt idx="173">
                  <c:v>1</c:v>
                </c:pt>
                <c:pt idx="174">
                  <c:v>0</c:v>
                </c:pt>
                <c:pt idx="175">
                  <c:v>1</c:v>
                </c:pt>
                <c:pt idx="176">
                  <c:v>0</c:v>
                </c:pt>
                <c:pt idx="177">
                  <c:v>1</c:v>
                </c:pt>
                <c:pt idx="178">
                  <c:v>1</c:v>
                </c:pt>
                <c:pt idx="179">
                  <c:v>0</c:v>
                </c:pt>
                <c:pt idx="180">
                  <c:v>1</c:v>
                </c:pt>
                <c:pt idx="181">
                  <c:v>0</c:v>
                </c:pt>
                <c:pt idx="182">
                  <c:v>1</c:v>
                </c:pt>
                <c:pt idx="183">
                  <c:v>0</c:v>
                </c:pt>
                <c:pt idx="184">
                  <c:v>1</c:v>
                </c:pt>
                <c:pt idx="185">
                  <c:v>0</c:v>
                </c:pt>
                <c:pt idx="186">
                  <c:v>0</c:v>
                </c:pt>
                <c:pt idx="187">
                  <c:v>1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0</c:v>
                </c:pt>
                <c:pt idx="197">
                  <c:v>1</c:v>
                </c:pt>
                <c:pt idx="198">
                  <c:v>0</c:v>
                </c:pt>
                <c:pt idx="199">
                  <c:v>1</c:v>
                </c:pt>
                <c:pt idx="200">
                  <c:v>1</c:v>
                </c:pt>
                <c:pt idx="201">
                  <c:v>0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1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0</c:v>
                </c:pt>
                <c:pt idx="222">
                  <c:v>1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1</c:v>
                </c:pt>
                <c:pt idx="228">
                  <c:v>1</c:v>
                </c:pt>
                <c:pt idx="229">
                  <c:v>0</c:v>
                </c:pt>
                <c:pt idx="230">
                  <c:v>1</c:v>
                </c:pt>
                <c:pt idx="231">
                  <c:v>1</c:v>
                </c:pt>
                <c:pt idx="232">
                  <c:v>0</c:v>
                </c:pt>
                <c:pt idx="233">
                  <c:v>0</c:v>
                </c:pt>
                <c:pt idx="234">
                  <c:v>1</c:v>
                </c:pt>
                <c:pt idx="235">
                  <c:v>0</c:v>
                </c:pt>
                <c:pt idx="236">
                  <c:v>1</c:v>
                </c:pt>
                <c:pt idx="237">
                  <c:v>0</c:v>
                </c:pt>
                <c:pt idx="238">
                  <c:v>1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1</c:v>
                </c:pt>
                <c:pt idx="243">
                  <c:v>1</c:v>
                </c:pt>
                <c:pt idx="244">
                  <c:v>0</c:v>
                </c:pt>
                <c:pt idx="245">
                  <c:v>1</c:v>
                </c:pt>
                <c:pt idx="246">
                  <c:v>0</c:v>
                </c:pt>
                <c:pt idx="247">
                  <c:v>1</c:v>
                </c:pt>
                <c:pt idx="248">
                  <c:v>0</c:v>
                </c:pt>
                <c:pt idx="249">
                  <c:v>1</c:v>
                </c:pt>
                <c:pt idx="250">
                  <c:v>1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1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0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0</c:v>
                </c:pt>
                <c:pt idx="269">
                  <c:v>0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0</c:v>
                </c:pt>
                <c:pt idx="276">
                  <c:v>0</c:v>
                </c:pt>
                <c:pt idx="277">
                  <c:v>1</c:v>
                </c:pt>
                <c:pt idx="278">
                  <c:v>0</c:v>
                </c:pt>
                <c:pt idx="279">
                  <c:v>1</c:v>
                </c:pt>
                <c:pt idx="280">
                  <c:v>0</c:v>
                </c:pt>
                <c:pt idx="281">
                  <c:v>0</c:v>
                </c:pt>
                <c:pt idx="282">
                  <c:v>1</c:v>
                </c:pt>
                <c:pt idx="283">
                  <c:v>1</c:v>
                </c:pt>
                <c:pt idx="284">
                  <c:v>0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0</c:v>
                </c:pt>
                <c:pt idx="291">
                  <c:v>0</c:v>
                </c:pt>
                <c:pt idx="292">
                  <c:v>1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1</c:v>
                </c:pt>
                <c:pt idx="298">
                  <c:v>1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1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1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0</c:v>
                </c:pt>
                <c:pt idx="320">
                  <c:v>1</c:v>
                </c:pt>
                <c:pt idx="321">
                  <c:v>1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1</c:v>
                </c:pt>
                <c:pt idx="326">
                  <c:v>0</c:v>
                </c:pt>
                <c:pt idx="327">
                  <c:v>1</c:v>
                </c:pt>
                <c:pt idx="328">
                  <c:v>1</c:v>
                </c:pt>
                <c:pt idx="329">
                  <c:v>0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0</c:v>
                </c:pt>
                <c:pt idx="336">
                  <c:v>1</c:v>
                </c:pt>
                <c:pt idx="337">
                  <c:v>1</c:v>
                </c:pt>
                <c:pt idx="338">
                  <c:v>0</c:v>
                </c:pt>
                <c:pt idx="339">
                  <c:v>1</c:v>
                </c:pt>
                <c:pt idx="340">
                  <c:v>1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1</c:v>
                </c:pt>
                <c:pt idx="345">
                  <c:v>1</c:v>
                </c:pt>
                <c:pt idx="346">
                  <c:v>0</c:v>
                </c:pt>
                <c:pt idx="347">
                  <c:v>0</c:v>
                </c:pt>
                <c:pt idx="348">
                  <c:v>1</c:v>
                </c:pt>
                <c:pt idx="349">
                  <c:v>0</c:v>
                </c:pt>
                <c:pt idx="350">
                  <c:v>1</c:v>
                </c:pt>
                <c:pt idx="351">
                  <c:v>0</c:v>
                </c:pt>
                <c:pt idx="352">
                  <c:v>0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0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0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0</c:v>
                </c:pt>
                <c:pt idx="369">
                  <c:v>1</c:v>
                </c:pt>
                <c:pt idx="370">
                  <c:v>0</c:v>
                </c:pt>
                <c:pt idx="371">
                  <c:v>1</c:v>
                </c:pt>
                <c:pt idx="372">
                  <c:v>1</c:v>
                </c:pt>
                <c:pt idx="373">
                  <c:v>0</c:v>
                </c:pt>
                <c:pt idx="374">
                  <c:v>1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1</c:v>
                </c:pt>
                <c:pt idx="381">
                  <c:v>1</c:v>
                </c:pt>
                <c:pt idx="382">
                  <c:v>0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0</c:v>
                </c:pt>
                <c:pt idx="388">
                  <c:v>0</c:v>
                </c:pt>
                <c:pt idx="389">
                  <c:v>1</c:v>
                </c:pt>
                <c:pt idx="390">
                  <c:v>1</c:v>
                </c:pt>
                <c:pt idx="391">
                  <c:v>0</c:v>
                </c:pt>
                <c:pt idx="392">
                  <c:v>0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0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0</c:v>
                </c:pt>
                <c:pt idx="405">
                  <c:v>1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0</c:v>
                </c:pt>
                <c:pt idx="421">
                  <c:v>1</c:v>
                </c:pt>
                <c:pt idx="422">
                  <c:v>1</c:v>
                </c:pt>
                <c:pt idx="423">
                  <c:v>0</c:v>
                </c:pt>
                <c:pt idx="424">
                  <c:v>1</c:v>
                </c:pt>
                <c:pt idx="425">
                  <c:v>1</c:v>
                </c:pt>
                <c:pt idx="426">
                  <c:v>0</c:v>
                </c:pt>
                <c:pt idx="427">
                  <c:v>0</c:v>
                </c:pt>
                <c:pt idx="428">
                  <c:v>1</c:v>
                </c:pt>
                <c:pt idx="429">
                  <c:v>0</c:v>
                </c:pt>
                <c:pt idx="430">
                  <c:v>0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0</c:v>
                </c:pt>
                <c:pt idx="436">
                  <c:v>1</c:v>
                </c:pt>
                <c:pt idx="437">
                  <c:v>1</c:v>
                </c:pt>
                <c:pt idx="438">
                  <c:v>0</c:v>
                </c:pt>
                <c:pt idx="439">
                  <c:v>1</c:v>
                </c:pt>
                <c:pt idx="440">
                  <c:v>0</c:v>
                </c:pt>
                <c:pt idx="441">
                  <c:v>0</c:v>
                </c:pt>
                <c:pt idx="442">
                  <c:v>1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1</c:v>
                </c:pt>
                <c:pt idx="448">
                  <c:v>1</c:v>
                </c:pt>
                <c:pt idx="449">
                  <c:v>0</c:v>
                </c:pt>
                <c:pt idx="450">
                  <c:v>0</c:v>
                </c:pt>
                <c:pt idx="451">
                  <c:v>1</c:v>
                </c:pt>
                <c:pt idx="452">
                  <c:v>0</c:v>
                </c:pt>
                <c:pt idx="453">
                  <c:v>1</c:v>
                </c:pt>
                <c:pt idx="454">
                  <c:v>1</c:v>
                </c:pt>
                <c:pt idx="455">
                  <c:v>0</c:v>
                </c:pt>
                <c:pt idx="456">
                  <c:v>0</c:v>
                </c:pt>
                <c:pt idx="457">
                  <c:v>1</c:v>
                </c:pt>
                <c:pt idx="458">
                  <c:v>1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1</c:v>
                </c:pt>
                <c:pt idx="463">
                  <c:v>0</c:v>
                </c:pt>
                <c:pt idx="464">
                  <c:v>1</c:v>
                </c:pt>
                <c:pt idx="465">
                  <c:v>0</c:v>
                </c:pt>
                <c:pt idx="466">
                  <c:v>0</c:v>
                </c:pt>
                <c:pt idx="467">
                  <c:v>1</c:v>
                </c:pt>
                <c:pt idx="468">
                  <c:v>0</c:v>
                </c:pt>
                <c:pt idx="469">
                  <c:v>1</c:v>
                </c:pt>
                <c:pt idx="470">
                  <c:v>0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0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1</c:v>
                </c:pt>
                <c:pt idx="486">
                  <c:v>0</c:v>
                </c:pt>
                <c:pt idx="487">
                  <c:v>1</c:v>
                </c:pt>
                <c:pt idx="488">
                  <c:v>0</c:v>
                </c:pt>
                <c:pt idx="489">
                  <c:v>1</c:v>
                </c:pt>
                <c:pt idx="490">
                  <c:v>1</c:v>
                </c:pt>
                <c:pt idx="491">
                  <c:v>0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1</c:v>
                </c:pt>
                <c:pt idx="499">
                  <c:v>0</c:v>
                </c:pt>
                <c:pt idx="500">
                  <c:v>1</c:v>
                </c:pt>
                <c:pt idx="501">
                  <c:v>1</c:v>
                </c:pt>
                <c:pt idx="502">
                  <c:v>0</c:v>
                </c:pt>
                <c:pt idx="503">
                  <c:v>1</c:v>
                </c:pt>
                <c:pt idx="504">
                  <c:v>1</c:v>
                </c:pt>
                <c:pt idx="505">
                  <c:v>0</c:v>
                </c:pt>
                <c:pt idx="506">
                  <c:v>0</c:v>
                </c:pt>
                <c:pt idx="507">
                  <c:v>1</c:v>
                </c:pt>
                <c:pt idx="508">
                  <c:v>0</c:v>
                </c:pt>
                <c:pt idx="509">
                  <c:v>1</c:v>
                </c:pt>
                <c:pt idx="510">
                  <c:v>1</c:v>
                </c:pt>
                <c:pt idx="511">
                  <c:v>0</c:v>
                </c:pt>
                <c:pt idx="512">
                  <c:v>0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0</c:v>
                </c:pt>
                <c:pt idx="517">
                  <c:v>1</c:v>
                </c:pt>
                <c:pt idx="518">
                  <c:v>1</c:v>
                </c:pt>
                <c:pt idx="519">
                  <c:v>0</c:v>
                </c:pt>
                <c:pt idx="520">
                  <c:v>1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0</c:v>
                </c:pt>
                <c:pt idx="528">
                  <c:v>0</c:v>
                </c:pt>
                <c:pt idx="529">
                  <c:v>1</c:v>
                </c:pt>
                <c:pt idx="530">
                  <c:v>1</c:v>
                </c:pt>
                <c:pt idx="531">
                  <c:v>0</c:v>
                </c:pt>
                <c:pt idx="532">
                  <c:v>1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1</c:v>
                </c:pt>
                <c:pt idx="540">
                  <c:v>1</c:v>
                </c:pt>
                <c:pt idx="541">
                  <c:v>0</c:v>
                </c:pt>
                <c:pt idx="542">
                  <c:v>0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0</c:v>
                </c:pt>
                <c:pt idx="547">
                  <c:v>1</c:v>
                </c:pt>
                <c:pt idx="548">
                  <c:v>1</c:v>
                </c:pt>
                <c:pt idx="549">
                  <c:v>0</c:v>
                </c:pt>
                <c:pt idx="550">
                  <c:v>1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1</c:v>
                </c:pt>
                <c:pt idx="556">
                  <c:v>1</c:v>
                </c:pt>
                <c:pt idx="557">
                  <c:v>0</c:v>
                </c:pt>
                <c:pt idx="558">
                  <c:v>0</c:v>
                </c:pt>
                <c:pt idx="559">
                  <c:v>1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1</c:v>
                </c:pt>
                <c:pt idx="564">
                  <c:v>1</c:v>
                </c:pt>
                <c:pt idx="565">
                  <c:v>0</c:v>
                </c:pt>
                <c:pt idx="566">
                  <c:v>1</c:v>
                </c:pt>
                <c:pt idx="567">
                  <c:v>0</c:v>
                </c:pt>
                <c:pt idx="568">
                  <c:v>1</c:v>
                </c:pt>
                <c:pt idx="569">
                  <c:v>1</c:v>
                </c:pt>
                <c:pt idx="570">
                  <c:v>0</c:v>
                </c:pt>
                <c:pt idx="571">
                  <c:v>1</c:v>
                </c:pt>
                <c:pt idx="572">
                  <c:v>0</c:v>
                </c:pt>
                <c:pt idx="573">
                  <c:v>0</c:v>
                </c:pt>
                <c:pt idx="574">
                  <c:v>1</c:v>
                </c:pt>
                <c:pt idx="575">
                  <c:v>1</c:v>
                </c:pt>
                <c:pt idx="576">
                  <c:v>0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0</c:v>
                </c:pt>
                <c:pt idx="581">
                  <c:v>0</c:v>
                </c:pt>
                <c:pt idx="582">
                  <c:v>1</c:v>
                </c:pt>
                <c:pt idx="583">
                  <c:v>1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0</c:v>
                </c:pt>
                <c:pt idx="594">
                  <c:v>0</c:v>
                </c:pt>
                <c:pt idx="595">
                  <c:v>1</c:v>
                </c:pt>
                <c:pt idx="596">
                  <c:v>0</c:v>
                </c:pt>
                <c:pt idx="597">
                  <c:v>0</c:v>
                </c:pt>
                <c:pt idx="598">
                  <c:v>1</c:v>
                </c:pt>
                <c:pt idx="599">
                  <c:v>0</c:v>
                </c:pt>
                <c:pt idx="600">
                  <c:v>0</c:v>
                </c:pt>
                <c:pt idx="601">
                  <c:v>1</c:v>
                </c:pt>
                <c:pt idx="602">
                  <c:v>0</c:v>
                </c:pt>
                <c:pt idx="603">
                  <c:v>0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1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0</c:v>
                </c:pt>
                <c:pt idx="623">
                  <c:v>0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0</c:v>
                </c:pt>
                <c:pt idx="629">
                  <c:v>1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1</c:v>
                </c:pt>
                <c:pt idx="634">
                  <c:v>0</c:v>
                </c:pt>
                <c:pt idx="635">
                  <c:v>0</c:v>
                </c:pt>
                <c:pt idx="636">
                  <c:v>1</c:v>
                </c:pt>
                <c:pt idx="637">
                  <c:v>0</c:v>
                </c:pt>
                <c:pt idx="638">
                  <c:v>1</c:v>
                </c:pt>
                <c:pt idx="639">
                  <c:v>0</c:v>
                </c:pt>
                <c:pt idx="640">
                  <c:v>1</c:v>
                </c:pt>
                <c:pt idx="641">
                  <c:v>0</c:v>
                </c:pt>
                <c:pt idx="642">
                  <c:v>1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1</c:v>
                </c:pt>
                <c:pt idx="647">
                  <c:v>0</c:v>
                </c:pt>
                <c:pt idx="648">
                  <c:v>1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1</c:v>
                </c:pt>
                <c:pt idx="653">
                  <c:v>0</c:v>
                </c:pt>
                <c:pt idx="654">
                  <c:v>1</c:v>
                </c:pt>
                <c:pt idx="655">
                  <c:v>1</c:v>
                </c:pt>
                <c:pt idx="656">
                  <c:v>0</c:v>
                </c:pt>
                <c:pt idx="657">
                  <c:v>1</c:v>
                </c:pt>
                <c:pt idx="658">
                  <c:v>1</c:v>
                </c:pt>
                <c:pt idx="659">
                  <c:v>0</c:v>
                </c:pt>
                <c:pt idx="660">
                  <c:v>0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1</c:v>
                </c:pt>
                <c:pt idx="668">
                  <c:v>0</c:v>
                </c:pt>
                <c:pt idx="669">
                  <c:v>0</c:v>
                </c:pt>
                <c:pt idx="670">
                  <c:v>1</c:v>
                </c:pt>
                <c:pt idx="671">
                  <c:v>0</c:v>
                </c:pt>
                <c:pt idx="672">
                  <c:v>1</c:v>
                </c:pt>
                <c:pt idx="673">
                  <c:v>1</c:v>
                </c:pt>
                <c:pt idx="674">
                  <c:v>0</c:v>
                </c:pt>
                <c:pt idx="675">
                  <c:v>1</c:v>
                </c:pt>
                <c:pt idx="676">
                  <c:v>0</c:v>
                </c:pt>
                <c:pt idx="677">
                  <c:v>0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0</c:v>
                </c:pt>
                <c:pt idx="684">
                  <c:v>1</c:v>
                </c:pt>
                <c:pt idx="685">
                  <c:v>0</c:v>
                </c:pt>
                <c:pt idx="686">
                  <c:v>1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1</c:v>
                </c:pt>
                <c:pt idx="692">
                  <c:v>1</c:v>
                </c:pt>
                <c:pt idx="693">
                  <c:v>0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1</c:v>
                </c:pt>
                <c:pt idx="703">
                  <c:v>1</c:v>
                </c:pt>
                <c:pt idx="704">
                  <c:v>0</c:v>
                </c:pt>
                <c:pt idx="705">
                  <c:v>1</c:v>
                </c:pt>
                <c:pt idx="706">
                  <c:v>0</c:v>
                </c:pt>
                <c:pt idx="707">
                  <c:v>0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0</c:v>
                </c:pt>
                <c:pt idx="717">
                  <c:v>1</c:v>
                </c:pt>
                <c:pt idx="718">
                  <c:v>0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0</c:v>
                </c:pt>
                <c:pt idx="727">
                  <c:v>1</c:v>
                </c:pt>
                <c:pt idx="728">
                  <c:v>1</c:v>
                </c:pt>
                <c:pt idx="729">
                  <c:v>0</c:v>
                </c:pt>
                <c:pt idx="730">
                  <c:v>1</c:v>
                </c:pt>
                <c:pt idx="731">
                  <c:v>0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0</c:v>
                </c:pt>
                <c:pt idx="741">
                  <c:v>1</c:v>
                </c:pt>
                <c:pt idx="742">
                  <c:v>1</c:v>
                </c:pt>
                <c:pt idx="743">
                  <c:v>0</c:v>
                </c:pt>
                <c:pt idx="744">
                  <c:v>1</c:v>
                </c:pt>
                <c:pt idx="745">
                  <c:v>0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0</c:v>
                </c:pt>
                <c:pt idx="750">
                  <c:v>1</c:v>
                </c:pt>
                <c:pt idx="751">
                  <c:v>1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1</c:v>
                </c:pt>
                <c:pt idx="756">
                  <c:v>0</c:v>
                </c:pt>
                <c:pt idx="757">
                  <c:v>1</c:v>
                </c:pt>
                <c:pt idx="758">
                  <c:v>1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1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1</c:v>
                </c:pt>
                <c:pt idx="769">
                  <c:v>0</c:v>
                </c:pt>
                <c:pt idx="770">
                  <c:v>1</c:v>
                </c:pt>
                <c:pt idx="771">
                  <c:v>1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1</c:v>
                </c:pt>
                <c:pt idx="777">
                  <c:v>0</c:v>
                </c:pt>
                <c:pt idx="778">
                  <c:v>0</c:v>
                </c:pt>
                <c:pt idx="779">
                  <c:v>1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1</c:v>
                </c:pt>
                <c:pt idx="785">
                  <c:v>0</c:v>
                </c:pt>
                <c:pt idx="786">
                  <c:v>1</c:v>
                </c:pt>
                <c:pt idx="787">
                  <c:v>1</c:v>
                </c:pt>
                <c:pt idx="788">
                  <c:v>0</c:v>
                </c:pt>
                <c:pt idx="789">
                  <c:v>1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1</c:v>
                </c:pt>
                <c:pt idx="794">
                  <c:v>0</c:v>
                </c:pt>
                <c:pt idx="795">
                  <c:v>1</c:v>
                </c:pt>
                <c:pt idx="796">
                  <c:v>1</c:v>
                </c:pt>
                <c:pt idx="797">
                  <c:v>1</c:v>
                </c:pt>
                <c:pt idx="798">
                  <c:v>0</c:v>
                </c:pt>
                <c:pt idx="799">
                  <c:v>1</c:v>
                </c:pt>
                <c:pt idx="800">
                  <c:v>0</c:v>
                </c:pt>
                <c:pt idx="801">
                  <c:v>1</c:v>
                </c:pt>
                <c:pt idx="802">
                  <c:v>1</c:v>
                </c:pt>
                <c:pt idx="803">
                  <c:v>0</c:v>
                </c:pt>
                <c:pt idx="804">
                  <c:v>0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1</c:v>
                </c:pt>
                <c:pt idx="819">
                  <c:v>0</c:v>
                </c:pt>
                <c:pt idx="820">
                  <c:v>0</c:v>
                </c:pt>
                <c:pt idx="821">
                  <c:v>1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5">
                  <c:v>0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0</c:v>
                </c:pt>
                <c:pt idx="830">
                  <c:v>0</c:v>
                </c:pt>
                <c:pt idx="831">
                  <c:v>1</c:v>
                </c:pt>
                <c:pt idx="832">
                  <c:v>0</c:v>
                </c:pt>
                <c:pt idx="833">
                  <c:v>1</c:v>
                </c:pt>
                <c:pt idx="834">
                  <c:v>1</c:v>
                </c:pt>
                <c:pt idx="835">
                  <c:v>0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0</c:v>
                </c:pt>
                <c:pt idx="840">
                  <c:v>1</c:v>
                </c:pt>
                <c:pt idx="841">
                  <c:v>0</c:v>
                </c:pt>
                <c:pt idx="842">
                  <c:v>1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1</c:v>
                </c:pt>
                <c:pt idx="847">
                  <c:v>0</c:v>
                </c:pt>
                <c:pt idx="848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2">
                  <c:v>1</c:v>
                </c:pt>
                <c:pt idx="853">
                  <c:v>1</c:v>
                </c:pt>
                <c:pt idx="854">
                  <c:v>0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0</c:v>
                </c:pt>
                <c:pt idx="859">
                  <c:v>0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1</c:v>
                </c:pt>
                <c:pt idx="865">
                  <c:v>0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0">
                  <c:v>1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1</c:v>
                </c:pt>
                <c:pt idx="876">
                  <c:v>0</c:v>
                </c:pt>
                <c:pt idx="877">
                  <c:v>1</c:v>
                </c:pt>
                <c:pt idx="878">
                  <c:v>0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1</c:v>
                </c:pt>
                <c:pt idx="888">
                  <c:v>1</c:v>
                </c:pt>
                <c:pt idx="889">
                  <c:v>0</c:v>
                </c:pt>
                <c:pt idx="890">
                  <c:v>0</c:v>
                </c:pt>
                <c:pt idx="891">
                  <c:v>1</c:v>
                </c:pt>
                <c:pt idx="892">
                  <c:v>1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1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1</c:v>
                </c:pt>
                <c:pt idx="906">
                  <c:v>0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0</c:v>
                </c:pt>
                <c:pt idx="911">
                  <c:v>0</c:v>
                </c:pt>
                <c:pt idx="912">
                  <c:v>1</c:v>
                </c:pt>
                <c:pt idx="913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1</c:v>
                </c:pt>
                <c:pt idx="926">
                  <c:v>0</c:v>
                </c:pt>
                <c:pt idx="927">
                  <c:v>1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0</c:v>
                </c:pt>
                <c:pt idx="933">
                  <c:v>0</c:v>
                </c:pt>
                <c:pt idx="934">
                  <c:v>1</c:v>
                </c:pt>
                <c:pt idx="935">
                  <c:v>1</c:v>
                </c:pt>
                <c:pt idx="936">
                  <c:v>1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1</c:v>
                </c:pt>
                <c:pt idx="943">
                  <c:v>0</c:v>
                </c:pt>
                <c:pt idx="944">
                  <c:v>1</c:v>
                </c:pt>
                <c:pt idx="945">
                  <c:v>1</c:v>
                </c:pt>
                <c:pt idx="946">
                  <c:v>0</c:v>
                </c:pt>
                <c:pt idx="947">
                  <c:v>1</c:v>
                </c:pt>
                <c:pt idx="948">
                  <c:v>1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1</c:v>
                </c:pt>
                <c:pt idx="954">
                  <c:v>1</c:v>
                </c:pt>
                <c:pt idx="955">
                  <c:v>0</c:v>
                </c:pt>
                <c:pt idx="956">
                  <c:v>1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0</c:v>
                </c:pt>
                <c:pt idx="965">
                  <c:v>0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1</c:v>
                </c:pt>
                <c:pt idx="970">
                  <c:v>0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1</c:v>
                </c:pt>
                <c:pt idx="979">
                  <c:v>0</c:v>
                </c:pt>
                <c:pt idx="980">
                  <c:v>1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1</c:v>
                </c:pt>
                <c:pt idx="986">
                  <c:v>0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0</c:v>
                </c:pt>
                <c:pt idx="992">
                  <c:v>1</c:v>
                </c:pt>
                <c:pt idx="993">
                  <c:v>0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0</c:v>
                </c:pt>
                <c:pt idx="999">
                  <c:v>1</c:v>
                </c:pt>
                <c:pt idx="1000">
                  <c:v>0</c:v>
                </c:pt>
                <c:pt idx="1001">
                  <c:v>0</c:v>
                </c:pt>
                <c:pt idx="1002">
                  <c:v>1</c:v>
                </c:pt>
                <c:pt idx="1003">
                  <c:v>1</c:v>
                </c:pt>
                <c:pt idx="1004">
                  <c:v>0</c:v>
                </c:pt>
                <c:pt idx="1005">
                  <c:v>1</c:v>
                </c:pt>
                <c:pt idx="1006">
                  <c:v>0</c:v>
                </c:pt>
                <c:pt idx="1007">
                  <c:v>1</c:v>
                </c:pt>
                <c:pt idx="1008">
                  <c:v>0</c:v>
                </c:pt>
                <c:pt idx="1009">
                  <c:v>1</c:v>
                </c:pt>
                <c:pt idx="1010">
                  <c:v>0</c:v>
                </c:pt>
                <c:pt idx="1011">
                  <c:v>1</c:v>
                </c:pt>
                <c:pt idx="1012">
                  <c:v>0</c:v>
                </c:pt>
                <c:pt idx="1013">
                  <c:v>1</c:v>
                </c:pt>
                <c:pt idx="1014">
                  <c:v>1</c:v>
                </c:pt>
                <c:pt idx="1015">
                  <c:v>0</c:v>
                </c:pt>
                <c:pt idx="1016">
                  <c:v>0</c:v>
                </c:pt>
                <c:pt idx="1017">
                  <c:v>1</c:v>
                </c:pt>
                <c:pt idx="1018">
                  <c:v>0</c:v>
                </c:pt>
                <c:pt idx="1019">
                  <c:v>0</c:v>
                </c:pt>
                <c:pt idx="1020">
                  <c:v>1</c:v>
                </c:pt>
                <c:pt idx="1021">
                  <c:v>1</c:v>
                </c:pt>
                <c:pt idx="1022">
                  <c:v>1</c:v>
                </c:pt>
                <c:pt idx="1023">
                  <c:v>1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1</c:v>
                </c:pt>
                <c:pt idx="1028">
                  <c:v>0</c:v>
                </c:pt>
                <c:pt idx="1029">
                  <c:v>1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1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1</c:v>
                </c:pt>
                <c:pt idx="1039">
                  <c:v>0</c:v>
                </c:pt>
                <c:pt idx="1040">
                  <c:v>1</c:v>
                </c:pt>
                <c:pt idx="1041">
                  <c:v>0</c:v>
                </c:pt>
                <c:pt idx="1042">
                  <c:v>0</c:v>
                </c:pt>
                <c:pt idx="1043">
                  <c:v>1</c:v>
                </c:pt>
                <c:pt idx="1044">
                  <c:v>0</c:v>
                </c:pt>
                <c:pt idx="1045">
                  <c:v>1</c:v>
                </c:pt>
                <c:pt idx="1046">
                  <c:v>0</c:v>
                </c:pt>
                <c:pt idx="1047">
                  <c:v>0</c:v>
                </c:pt>
                <c:pt idx="1048">
                  <c:v>1</c:v>
                </c:pt>
                <c:pt idx="1049">
                  <c:v>0</c:v>
                </c:pt>
                <c:pt idx="1050">
                  <c:v>0</c:v>
                </c:pt>
                <c:pt idx="1051">
                  <c:v>1</c:v>
                </c:pt>
                <c:pt idx="1052">
                  <c:v>1</c:v>
                </c:pt>
                <c:pt idx="1053">
                  <c:v>0</c:v>
                </c:pt>
              </c:numCache>
            </c:numRef>
          </c:xVal>
          <c:yVal>
            <c:numRef>
              <c:f>Model!$N$34:$N$1087</c:f>
              <c:numCache>
                <c:formatCode>General</c:formatCode>
                <c:ptCount val="1054"/>
                <c:pt idx="0">
                  <c:v>4814.5658558539217</c:v>
                </c:pt>
                <c:pt idx="1">
                  <c:v>3145.9435010959724</c:v>
                </c:pt>
                <c:pt idx="2">
                  <c:v>12246.129969559983</c:v>
                </c:pt>
                <c:pt idx="3">
                  <c:v>11763.795139844391</c:v>
                </c:pt>
                <c:pt idx="4">
                  <c:v>15064.028356119368</c:v>
                </c:pt>
                <c:pt idx="5">
                  <c:v>2472.620791938567</c:v>
                </c:pt>
                <c:pt idx="6">
                  <c:v>4244.3250543450185</c:v>
                </c:pt>
                <c:pt idx="7">
                  <c:v>4905.784738353891</c:v>
                </c:pt>
                <c:pt idx="8">
                  <c:v>4335.5279974560062</c:v>
                </c:pt>
                <c:pt idx="9">
                  <c:v>3281.702032903353</c:v>
                </c:pt>
                <c:pt idx="10">
                  <c:v>6960.3488634210225</c:v>
                </c:pt>
                <c:pt idx="11">
                  <c:v>2779.5698126995148</c:v>
                </c:pt>
                <c:pt idx="12">
                  <c:v>9618.3796969963187</c:v>
                </c:pt>
                <c:pt idx="13">
                  <c:v>7324.5797943124026</c:v>
                </c:pt>
                <c:pt idx="14">
                  <c:v>4281.5507454107274</c:v>
                </c:pt>
                <c:pt idx="15">
                  <c:v>3842.2381004448962</c:v>
                </c:pt>
                <c:pt idx="16">
                  <c:v>5666.585738563359</c:v>
                </c:pt>
                <c:pt idx="17">
                  <c:v>12509.749006099128</c:v>
                </c:pt>
                <c:pt idx="18">
                  <c:v>9570.4817021599792</c:v>
                </c:pt>
                <c:pt idx="19">
                  <c:v>5211.4449375996464</c:v>
                </c:pt>
                <c:pt idx="20">
                  <c:v>4455.7279186857149</c:v>
                </c:pt>
                <c:pt idx="21">
                  <c:v>3448.8653171028382</c:v>
                </c:pt>
                <c:pt idx="22">
                  <c:v>2703.8927926293845</c:v>
                </c:pt>
                <c:pt idx="23">
                  <c:v>3668.4580186618814</c:v>
                </c:pt>
                <c:pt idx="24">
                  <c:v>14581.554483350066</c:v>
                </c:pt>
                <c:pt idx="25">
                  <c:v>9114.1068938454737</c:v>
                </c:pt>
                <c:pt idx="26">
                  <c:v>3142.3187117378911</c:v>
                </c:pt>
                <c:pt idx="27">
                  <c:v>6015.1394635943989</c:v>
                </c:pt>
                <c:pt idx="28">
                  <c:v>6809.456694481134</c:v>
                </c:pt>
                <c:pt idx="29">
                  <c:v>16862.052584299316</c:v>
                </c:pt>
                <c:pt idx="30">
                  <c:v>12700.823234985266</c:v>
                </c:pt>
                <c:pt idx="31">
                  <c:v>3770.9422453793832</c:v>
                </c:pt>
                <c:pt idx="32">
                  <c:v>13068.455589115692</c:v>
                </c:pt>
                <c:pt idx="33">
                  <c:v>3029.1722033671167</c:v>
                </c:pt>
                <c:pt idx="34">
                  <c:v>13864.941329706668</c:v>
                </c:pt>
                <c:pt idx="35">
                  <c:v>3148.5299218216287</c:v>
                </c:pt>
                <c:pt idx="36">
                  <c:v>6488.4382477406789</c:v>
                </c:pt>
                <c:pt idx="37">
                  <c:v>13046.473148127267</c:v>
                </c:pt>
                <c:pt idx="38">
                  <c:v>4495.7540896342625</c:v>
                </c:pt>
                <c:pt idx="39">
                  <c:v>3456.4084176608903</c:v>
                </c:pt>
                <c:pt idx="40">
                  <c:v>13589.909745791378</c:v>
                </c:pt>
                <c:pt idx="41">
                  <c:v>9418.1307823792831</c:v>
                </c:pt>
                <c:pt idx="42">
                  <c:v>9026.861320259517</c:v>
                </c:pt>
                <c:pt idx="43">
                  <c:v>11265.583620414729</c:v>
                </c:pt>
                <c:pt idx="44">
                  <c:v>11998.082390677759</c:v>
                </c:pt>
                <c:pt idx="45">
                  <c:v>13244.501387522769</c:v>
                </c:pt>
                <c:pt idx="46">
                  <c:v>3976.7015242773568</c:v>
                </c:pt>
                <c:pt idx="47">
                  <c:v>13357.24681024372</c:v>
                </c:pt>
                <c:pt idx="48">
                  <c:v>15108.481461144986</c:v>
                </c:pt>
                <c:pt idx="49">
                  <c:v>13115.502061150797</c:v>
                </c:pt>
                <c:pt idx="50">
                  <c:v>3838.0753219089938</c:v>
                </c:pt>
                <c:pt idx="51">
                  <c:v>14981.201193498166</c:v>
                </c:pt>
                <c:pt idx="52">
                  <c:v>15754.681488361681</c:v>
                </c:pt>
                <c:pt idx="53">
                  <c:v>4788.8704877419959</c:v>
                </c:pt>
                <c:pt idx="54">
                  <c:v>5895.6272589290529</c:v>
                </c:pt>
                <c:pt idx="55">
                  <c:v>3142.3187117378911</c:v>
                </c:pt>
                <c:pt idx="56">
                  <c:v>8115.3718231360772</c:v>
                </c:pt>
                <c:pt idx="57">
                  <c:v>3077.8005847674194</c:v>
                </c:pt>
                <c:pt idx="58">
                  <c:v>2652.283856528501</c:v>
                </c:pt>
                <c:pt idx="59">
                  <c:v>11161.775403686568</c:v>
                </c:pt>
                <c:pt idx="60">
                  <c:v>13040.438358471501</c:v>
                </c:pt>
                <c:pt idx="61">
                  <c:v>2735.3887951452125</c:v>
                </c:pt>
                <c:pt idx="62">
                  <c:v>10054.692131440403</c:v>
                </c:pt>
                <c:pt idx="63">
                  <c:v>4454.2060485483698</c:v>
                </c:pt>
                <c:pt idx="64">
                  <c:v>4272.2443226443002</c:v>
                </c:pt>
                <c:pt idx="65">
                  <c:v>2694.0965581384089</c:v>
                </c:pt>
                <c:pt idx="66">
                  <c:v>6925.3582809048648</c:v>
                </c:pt>
                <c:pt idx="67">
                  <c:v>13932.594434310671</c:v>
                </c:pt>
                <c:pt idx="68">
                  <c:v>4075.384088694243</c:v>
                </c:pt>
                <c:pt idx="69">
                  <c:v>4589.2097739091005</c:v>
                </c:pt>
                <c:pt idx="70">
                  <c:v>8490.0805702247344</c:v>
                </c:pt>
                <c:pt idx="71">
                  <c:v>7037.5043154812729</c:v>
                </c:pt>
                <c:pt idx="72">
                  <c:v>12950.294451741787</c:v>
                </c:pt>
                <c:pt idx="73">
                  <c:v>11756.937775700708</c:v>
                </c:pt>
                <c:pt idx="74">
                  <c:v>12700.577882317391</c:v>
                </c:pt>
                <c:pt idx="75">
                  <c:v>3555.7942318367468</c:v>
                </c:pt>
                <c:pt idx="76">
                  <c:v>4281.5507454107274</c:v>
                </c:pt>
                <c:pt idx="77">
                  <c:v>3290.5186439452309</c:v>
                </c:pt>
                <c:pt idx="78">
                  <c:v>10193.914141566325</c:v>
                </c:pt>
                <c:pt idx="79">
                  <c:v>2792.5008422276032</c:v>
                </c:pt>
                <c:pt idx="80">
                  <c:v>3074.4308067154261</c:v>
                </c:pt>
                <c:pt idx="81">
                  <c:v>6085.9490928100267</c:v>
                </c:pt>
                <c:pt idx="82">
                  <c:v>3320.8869708672573</c:v>
                </c:pt>
                <c:pt idx="83">
                  <c:v>14167.017985421286</c:v>
                </c:pt>
                <c:pt idx="84">
                  <c:v>4232.226704748663</c:v>
                </c:pt>
                <c:pt idx="85">
                  <c:v>13859.447979024706</c:v>
                </c:pt>
                <c:pt idx="86">
                  <c:v>3818.6024785688865</c:v>
                </c:pt>
                <c:pt idx="87">
                  <c:v>8277.9990946385988</c:v>
                </c:pt>
                <c:pt idx="88">
                  <c:v>4892.7557464808933</c:v>
                </c:pt>
                <c:pt idx="89">
                  <c:v>12675.790504871937</c:v>
                </c:pt>
                <c:pt idx="90">
                  <c:v>3565.4925039828131</c:v>
                </c:pt>
                <c:pt idx="91">
                  <c:v>2667.6467250127735</c:v>
                </c:pt>
                <c:pt idx="92">
                  <c:v>11131.831231155342</c:v>
                </c:pt>
                <c:pt idx="93">
                  <c:v>5190.2963327950974</c:v>
                </c:pt>
                <c:pt idx="94">
                  <c:v>6464.7313602725162</c:v>
                </c:pt>
                <c:pt idx="95">
                  <c:v>3607.1996142281891</c:v>
                </c:pt>
                <c:pt idx="96">
                  <c:v>15888.700450963339</c:v>
                </c:pt>
                <c:pt idx="97">
                  <c:v>15025.350306045237</c:v>
                </c:pt>
                <c:pt idx="98">
                  <c:v>15159.657610658765</c:v>
                </c:pt>
                <c:pt idx="99">
                  <c:v>4964.445418132228</c:v>
                </c:pt>
                <c:pt idx="100">
                  <c:v>5040.5119074280728</c:v>
                </c:pt>
                <c:pt idx="101">
                  <c:v>5188.1182854360432</c:v>
                </c:pt>
                <c:pt idx="102">
                  <c:v>4877.1408084430041</c:v>
                </c:pt>
                <c:pt idx="103">
                  <c:v>12625.901408028161</c:v>
                </c:pt>
                <c:pt idx="104">
                  <c:v>3676.2490403471111</c:v>
                </c:pt>
                <c:pt idx="105">
                  <c:v>4989.1938410993844</c:v>
                </c:pt>
                <c:pt idx="106">
                  <c:v>2808.2622137417138</c:v>
                </c:pt>
                <c:pt idx="107">
                  <c:v>15492.329493250212</c:v>
                </c:pt>
                <c:pt idx="108">
                  <c:v>13083.698839192975</c:v>
                </c:pt>
                <c:pt idx="109">
                  <c:v>6638.9528880214275</c:v>
                </c:pt>
                <c:pt idx="110">
                  <c:v>3150.9393980899495</c:v>
                </c:pt>
                <c:pt idx="111">
                  <c:v>12245.601282106794</c:v>
                </c:pt>
                <c:pt idx="112">
                  <c:v>10326.996957961197</c:v>
                </c:pt>
                <c:pt idx="113">
                  <c:v>5330.3394022455823</c:v>
                </c:pt>
                <c:pt idx="114">
                  <c:v>4311.3312982632951</c:v>
                </c:pt>
                <c:pt idx="115">
                  <c:v>11972.402262082398</c:v>
                </c:pt>
                <c:pt idx="116">
                  <c:v>3225.9792609166079</c:v>
                </c:pt>
                <c:pt idx="117">
                  <c:v>4545.3411798584502</c:v>
                </c:pt>
                <c:pt idx="118">
                  <c:v>16222.135217352557</c:v>
                </c:pt>
                <c:pt idx="119">
                  <c:v>14844.036345813671</c:v>
                </c:pt>
                <c:pt idx="120">
                  <c:v>3636.9801670807569</c:v>
                </c:pt>
                <c:pt idx="121">
                  <c:v>14200.046559885568</c:v>
                </c:pt>
                <c:pt idx="122">
                  <c:v>9277.0922730717411</c:v>
                </c:pt>
                <c:pt idx="123">
                  <c:v>2468.3104487625369</c:v>
                </c:pt>
                <c:pt idx="124">
                  <c:v>5721.7499234245406</c:v>
                </c:pt>
                <c:pt idx="125">
                  <c:v>5278.9639873299875</c:v>
                </c:pt>
                <c:pt idx="126">
                  <c:v>7177.1853409518535</c:v>
                </c:pt>
                <c:pt idx="127">
                  <c:v>6385.4784934943455</c:v>
                </c:pt>
                <c:pt idx="128">
                  <c:v>3918.752865199896</c:v>
                </c:pt>
                <c:pt idx="129">
                  <c:v>11302.138767780962</c:v>
                </c:pt>
                <c:pt idx="130">
                  <c:v>7107.7313156463752</c:v>
                </c:pt>
                <c:pt idx="131">
                  <c:v>13288.170799498064</c:v>
                </c:pt>
                <c:pt idx="132">
                  <c:v>11610.478544513657</c:v>
                </c:pt>
                <c:pt idx="133">
                  <c:v>14237.989789964256</c:v>
                </c:pt>
                <c:pt idx="134">
                  <c:v>2716.6278974676534</c:v>
                </c:pt>
                <c:pt idx="135">
                  <c:v>4381.1294690115001</c:v>
                </c:pt>
                <c:pt idx="136">
                  <c:v>4823.1865422059809</c:v>
                </c:pt>
                <c:pt idx="137">
                  <c:v>15788.171540125106</c:v>
                </c:pt>
                <c:pt idx="138">
                  <c:v>9300.8647299792665</c:v>
                </c:pt>
                <c:pt idx="139">
                  <c:v>2541.5862827550382</c:v>
                </c:pt>
                <c:pt idx="140">
                  <c:v>14444.585119258751</c:v>
                </c:pt>
                <c:pt idx="141">
                  <c:v>6755.9101675441361</c:v>
                </c:pt>
                <c:pt idx="142">
                  <c:v>13123.863400605976</c:v>
                </c:pt>
                <c:pt idx="143">
                  <c:v>15609.918948117978</c:v>
                </c:pt>
                <c:pt idx="144">
                  <c:v>2926.9385736063878</c:v>
                </c:pt>
                <c:pt idx="145">
                  <c:v>3262.7145576574194</c:v>
                </c:pt>
                <c:pt idx="146">
                  <c:v>3072.2756351274111</c:v>
                </c:pt>
                <c:pt idx="147">
                  <c:v>14641.27263801638</c:v>
                </c:pt>
                <c:pt idx="148">
                  <c:v>5438.3098467695272</c:v>
                </c:pt>
                <c:pt idx="149">
                  <c:v>2877.8851312602728</c:v>
                </c:pt>
                <c:pt idx="150">
                  <c:v>3386.2061988599871</c:v>
                </c:pt>
                <c:pt idx="151">
                  <c:v>12041.163104550307</c:v>
                </c:pt>
                <c:pt idx="152">
                  <c:v>9754.7326956184424</c:v>
                </c:pt>
                <c:pt idx="153">
                  <c:v>2503.87077996478</c:v>
                </c:pt>
                <c:pt idx="154">
                  <c:v>9512.1746334926538</c:v>
                </c:pt>
                <c:pt idx="155">
                  <c:v>3073.9951797532531</c:v>
                </c:pt>
                <c:pt idx="156">
                  <c:v>15263.673360442865</c:v>
                </c:pt>
                <c:pt idx="157">
                  <c:v>14494.075379346337</c:v>
                </c:pt>
                <c:pt idx="158">
                  <c:v>3161.7152560300237</c:v>
                </c:pt>
                <c:pt idx="159">
                  <c:v>9036.5595924055833</c:v>
                </c:pt>
                <c:pt idx="160">
                  <c:v>13977.657112969162</c:v>
                </c:pt>
                <c:pt idx="161">
                  <c:v>3758.960622950548</c:v>
                </c:pt>
                <c:pt idx="162">
                  <c:v>14339.294874388914</c:v>
                </c:pt>
                <c:pt idx="163">
                  <c:v>14745.266141903197</c:v>
                </c:pt>
                <c:pt idx="164">
                  <c:v>14825.595264729202</c:v>
                </c:pt>
                <c:pt idx="165">
                  <c:v>14742.268184939634</c:v>
                </c:pt>
                <c:pt idx="166">
                  <c:v>8511.632286104883</c:v>
                </c:pt>
                <c:pt idx="167">
                  <c:v>13482.061389908167</c:v>
                </c:pt>
                <c:pt idx="168">
                  <c:v>10373.965799676254</c:v>
                </c:pt>
                <c:pt idx="169">
                  <c:v>4380.198826734857</c:v>
                </c:pt>
                <c:pt idx="170">
                  <c:v>14121.061625870641</c:v>
                </c:pt>
                <c:pt idx="171">
                  <c:v>4592.7160790661328</c:v>
                </c:pt>
                <c:pt idx="172">
                  <c:v>3395.3383529986759</c:v>
                </c:pt>
                <c:pt idx="173">
                  <c:v>3428.4750055285713</c:v>
                </c:pt>
                <c:pt idx="174">
                  <c:v>5909.8688185450465</c:v>
                </c:pt>
                <c:pt idx="175">
                  <c:v>6100.9143457729651</c:v>
                </c:pt>
                <c:pt idx="176">
                  <c:v>15165.045539628802</c:v>
                </c:pt>
                <c:pt idx="177">
                  <c:v>3191.6924401981914</c:v>
                </c:pt>
                <c:pt idx="178">
                  <c:v>8775.0670120292871</c:v>
                </c:pt>
                <c:pt idx="179">
                  <c:v>6507.2081422347119</c:v>
                </c:pt>
                <c:pt idx="180">
                  <c:v>9868.3690157137662</c:v>
                </c:pt>
                <c:pt idx="181">
                  <c:v>3540.9216116057332</c:v>
                </c:pt>
                <c:pt idx="182">
                  <c:v>10909.06616421499</c:v>
                </c:pt>
                <c:pt idx="183">
                  <c:v>5868.6292726107949</c:v>
                </c:pt>
                <c:pt idx="184">
                  <c:v>4047.4648203949614</c:v>
                </c:pt>
                <c:pt idx="185">
                  <c:v>4421.302707502844</c:v>
                </c:pt>
                <c:pt idx="186">
                  <c:v>8897.4423314992164</c:v>
                </c:pt>
                <c:pt idx="187">
                  <c:v>16106.735575048859</c:v>
                </c:pt>
                <c:pt idx="188">
                  <c:v>9396.9593075126486</c:v>
                </c:pt>
                <c:pt idx="189">
                  <c:v>8335.5348656857714</c:v>
                </c:pt>
                <c:pt idx="190">
                  <c:v>3812.8399126509166</c:v>
                </c:pt>
                <c:pt idx="191">
                  <c:v>3110.8144190313706</c:v>
                </c:pt>
                <c:pt idx="192">
                  <c:v>7354.7545766985322</c:v>
                </c:pt>
                <c:pt idx="193">
                  <c:v>15702.565520869688</c:v>
                </c:pt>
                <c:pt idx="194">
                  <c:v>3905.7238733268973</c:v>
                </c:pt>
                <c:pt idx="195">
                  <c:v>12341.563848152045</c:v>
                </c:pt>
                <c:pt idx="196">
                  <c:v>12978.689288268875</c:v>
                </c:pt>
                <c:pt idx="197">
                  <c:v>2876.1501187641779</c:v>
                </c:pt>
                <c:pt idx="198">
                  <c:v>11871.067223125705</c:v>
                </c:pt>
                <c:pt idx="199">
                  <c:v>12382.593882406258</c:v>
                </c:pt>
                <c:pt idx="200">
                  <c:v>5656.7895040723824</c:v>
                </c:pt>
                <c:pt idx="201">
                  <c:v>11392.576542069499</c:v>
                </c:pt>
                <c:pt idx="202">
                  <c:v>11273.119714120327</c:v>
                </c:pt>
                <c:pt idx="203">
                  <c:v>13237.98689158627</c:v>
                </c:pt>
                <c:pt idx="204">
                  <c:v>6995.8911692398933</c:v>
                </c:pt>
                <c:pt idx="205">
                  <c:v>4283.4120299640126</c:v>
                </c:pt>
                <c:pt idx="206">
                  <c:v>4473.4101219419272</c:v>
                </c:pt>
                <c:pt idx="207">
                  <c:v>5301.4447185390354</c:v>
                </c:pt>
                <c:pt idx="208">
                  <c:v>4262.937899877873</c:v>
                </c:pt>
                <c:pt idx="209">
                  <c:v>12019.650264398801</c:v>
                </c:pt>
                <c:pt idx="210">
                  <c:v>12266.604099646123</c:v>
                </c:pt>
                <c:pt idx="211">
                  <c:v>3581.271531692194</c:v>
                </c:pt>
                <c:pt idx="212">
                  <c:v>4856.7540606971943</c:v>
                </c:pt>
                <c:pt idx="213">
                  <c:v>4002.6091492371579</c:v>
                </c:pt>
                <c:pt idx="214">
                  <c:v>3711.9972599807697</c:v>
                </c:pt>
                <c:pt idx="215">
                  <c:v>6573.2201545869775</c:v>
                </c:pt>
                <c:pt idx="216">
                  <c:v>3741.2121020647423</c:v>
                </c:pt>
                <c:pt idx="217">
                  <c:v>6222.7630385992325</c:v>
                </c:pt>
                <c:pt idx="218">
                  <c:v>9263.6830401852294</c:v>
                </c:pt>
                <c:pt idx="219">
                  <c:v>11564.578606026578</c:v>
                </c:pt>
                <c:pt idx="220">
                  <c:v>13545.238916512526</c:v>
                </c:pt>
                <c:pt idx="221">
                  <c:v>4351.2005442760965</c:v>
                </c:pt>
                <c:pt idx="222">
                  <c:v>2465.0776913805148</c:v>
                </c:pt>
                <c:pt idx="223">
                  <c:v>5442.3129062236139</c:v>
                </c:pt>
                <c:pt idx="224">
                  <c:v>3422.4522664765982</c:v>
                </c:pt>
                <c:pt idx="225">
                  <c:v>4691.1047564482888</c:v>
                </c:pt>
                <c:pt idx="226">
                  <c:v>9298.6439889518897</c:v>
                </c:pt>
                <c:pt idx="227">
                  <c:v>13494.984233573819</c:v>
                </c:pt>
                <c:pt idx="228">
                  <c:v>3613.7141101646889</c:v>
                </c:pt>
                <c:pt idx="229">
                  <c:v>3697.5382326921272</c:v>
                </c:pt>
                <c:pt idx="230">
                  <c:v>2659.0431343018417</c:v>
                </c:pt>
                <c:pt idx="231">
                  <c:v>14110.285767930567</c:v>
                </c:pt>
                <c:pt idx="232">
                  <c:v>3764.8969262320406</c:v>
                </c:pt>
                <c:pt idx="233">
                  <c:v>3128.3100964157948</c:v>
                </c:pt>
                <c:pt idx="234">
                  <c:v>5022.0983384065676</c:v>
                </c:pt>
                <c:pt idx="235">
                  <c:v>14356.057246557026</c:v>
                </c:pt>
                <c:pt idx="236">
                  <c:v>15063.461939778908</c:v>
                </c:pt>
                <c:pt idx="237">
                  <c:v>4978.2881958612052</c:v>
                </c:pt>
                <c:pt idx="238">
                  <c:v>12568.172115366278</c:v>
                </c:pt>
                <c:pt idx="239">
                  <c:v>9214.6062205661619</c:v>
                </c:pt>
                <c:pt idx="240">
                  <c:v>12342.377634008024</c:v>
                </c:pt>
                <c:pt idx="241">
                  <c:v>3849.1968172774314</c:v>
                </c:pt>
                <c:pt idx="242">
                  <c:v>3089.2972338782974</c:v>
                </c:pt>
                <c:pt idx="243">
                  <c:v>3402.7773856443255</c:v>
                </c:pt>
                <c:pt idx="244">
                  <c:v>4363.4679540339557</c:v>
                </c:pt>
                <c:pt idx="245">
                  <c:v>12920.094969571388</c:v>
                </c:pt>
                <c:pt idx="246">
                  <c:v>8593.824262693568</c:v>
                </c:pt>
                <c:pt idx="247">
                  <c:v>3138.6212745403627</c:v>
                </c:pt>
                <c:pt idx="248">
                  <c:v>3782.2612105936905</c:v>
                </c:pt>
                <c:pt idx="249">
                  <c:v>11362.701378693551</c:v>
                </c:pt>
                <c:pt idx="250">
                  <c:v>3816.0331097342332</c:v>
                </c:pt>
                <c:pt idx="251">
                  <c:v>15671.737469319813</c:v>
                </c:pt>
                <c:pt idx="252">
                  <c:v>8605.9226122899236</c:v>
                </c:pt>
                <c:pt idx="253">
                  <c:v>14837.404993456506</c:v>
                </c:pt>
                <c:pt idx="254">
                  <c:v>3111.6326485177233</c:v>
                </c:pt>
                <c:pt idx="255">
                  <c:v>3834.3771780856841</c:v>
                </c:pt>
                <c:pt idx="256">
                  <c:v>16191.307165802684</c:v>
                </c:pt>
                <c:pt idx="257">
                  <c:v>3812.0417634462583</c:v>
                </c:pt>
                <c:pt idx="258">
                  <c:v>12718.143229152938</c:v>
                </c:pt>
                <c:pt idx="259">
                  <c:v>3227.8922958635285</c:v>
                </c:pt>
                <c:pt idx="260">
                  <c:v>3085.5746647717269</c:v>
                </c:pt>
                <c:pt idx="261">
                  <c:v>3895.1377032488654</c:v>
                </c:pt>
                <c:pt idx="262">
                  <c:v>11364.562663246836</c:v>
                </c:pt>
                <c:pt idx="263">
                  <c:v>3187.0146729257849</c:v>
                </c:pt>
                <c:pt idx="264">
                  <c:v>3766.4402918907645</c:v>
                </c:pt>
                <c:pt idx="265">
                  <c:v>3138.6212745403627</c:v>
                </c:pt>
                <c:pt idx="266">
                  <c:v>10284.925482643983</c:v>
                </c:pt>
                <c:pt idx="267">
                  <c:v>13335.013156576331</c:v>
                </c:pt>
                <c:pt idx="268">
                  <c:v>5063.1028545242643</c:v>
                </c:pt>
                <c:pt idx="269">
                  <c:v>4714.7296248352059</c:v>
                </c:pt>
                <c:pt idx="270">
                  <c:v>4311.3822028918084</c:v>
                </c:pt>
                <c:pt idx="271">
                  <c:v>3326.1813979412527</c:v>
                </c:pt>
                <c:pt idx="272">
                  <c:v>15610.950904561061</c:v>
                </c:pt>
                <c:pt idx="273">
                  <c:v>10978.913961311757</c:v>
                </c:pt>
                <c:pt idx="274">
                  <c:v>3403.4247069025996</c:v>
                </c:pt>
                <c:pt idx="275">
                  <c:v>8985.7906118420378</c:v>
                </c:pt>
                <c:pt idx="276">
                  <c:v>6480.7260841519519</c:v>
                </c:pt>
                <c:pt idx="277">
                  <c:v>12976.864148446595</c:v>
                </c:pt>
                <c:pt idx="278">
                  <c:v>13988.890157672729</c:v>
                </c:pt>
                <c:pt idx="279">
                  <c:v>11770.397153256185</c:v>
                </c:pt>
                <c:pt idx="280">
                  <c:v>4182.2860730939919</c:v>
                </c:pt>
                <c:pt idx="281">
                  <c:v>6521.6743443242322</c:v>
                </c:pt>
                <c:pt idx="282">
                  <c:v>5503.6896671311088</c:v>
                </c:pt>
                <c:pt idx="283">
                  <c:v>7437.1341470873713</c:v>
                </c:pt>
                <c:pt idx="284">
                  <c:v>6490.9631491950222</c:v>
                </c:pt>
                <c:pt idx="285">
                  <c:v>13302.440676893835</c:v>
                </c:pt>
                <c:pt idx="286">
                  <c:v>14279.384146854309</c:v>
                </c:pt>
                <c:pt idx="287">
                  <c:v>11720.142470317478</c:v>
                </c:pt>
                <c:pt idx="288">
                  <c:v>3348.5168125806786</c:v>
                </c:pt>
                <c:pt idx="289">
                  <c:v>12543.975416173567</c:v>
                </c:pt>
                <c:pt idx="290">
                  <c:v>10208.296230512706</c:v>
                </c:pt>
                <c:pt idx="291">
                  <c:v>15660.569762000101</c:v>
                </c:pt>
                <c:pt idx="292">
                  <c:v>4340.2321134677322</c:v>
                </c:pt>
                <c:pt idx="293">
                  <c:v>3878.0467278533561</c:v>
                </c:pt>
                <c:pt idx="294">
                  <c:v>13626.087938159779</c:v>
                </c:pt>
                <c:pt idx="295">
                  <c:v>4329.9648320748174</c:v>
                </c:pt>
                <c:pt idx="296">
                  <c:v>9941.2586722051947</c:v>
                </c:pt>
                <c:pt idx="297">
                  <c:v>3470.7142718392452</c:v>
                </c:pt>
                <c:pt idx="298">
                  <c:v>3996.6383066504586</c:v>
                </c:pt>
                <c:pt idx="299">
                  <c:v>13545.122060091862</c:v>
                </c:pt>
                <c:pt idx="300">
                  <c:v>4512.7196555561977</c:v>
                </c:pt>
                <c:pt idx="301">
                  <c:v>5659.2237785233965</c:v>
                </c:pt>
                <c:pt idx="302">
                  <c:v>25598.485618490417</c:v>
                </c:pt>
                <c:pt idx="303">
                  <c:v>40165.877978777622</c:v>
                </c:pt>
                <c:pt idx="304">
                  <c:v>24296.971305090665</c:v>
                </c:pt>
                <c:pt idx="305">
                  <c:v>23857.859466971371</c:v>
                </c:pt>
                <c:pt idx="306">
                  <c:v>44600.466011794488</c:v>
                </c:pt>
                <c:pt idx="307">
                  <c:v>24708.316875335186</c:v>
                </c:pt>
                <c:pt idx="308">
                  <c:v>24520.218302017507</c:v>
                </c:pt>
                <c:pt idx="309">
                  <c:v>34132.386120781026</c:v>
                </c:pt>
                <c:pt idx="310">
                  <c:v>26307.372209477337</c:v>
                </c:pt>
                <c:pt idx="311">
                  <c:v>30094.547128306061</c:v>
                </c:pt>
                <c:pt idx="312">
                  <c:v>26409.231692062836</c:v>
                </c:pt>
                <c:pt idx="313">
                  <c:v>22777.013680191503</c:v>
                </c:pt>
                <c:pt idx="314">
                  <c:v>34708.213960112073</c:v>
                </c:pt>
                <c:pt idx="315">
                  <c:v>33954.101907053613</c:v>
                </c:pt>
                <c:pt idx="316">
                  <c:v>50687.848938656149</c:v>
                </c:pt>
                <c:pt idx="317">
                  <c:v>34509.398079684586</c:v>
                </c:pt>
                <c:pt idx="318">
                  <c:v>44681.427052798725</c:v>
                </c:pt>
                <c:pt idx="319">
                  <c:v>23373.825896587176</c:v>
                </c:pt>
                <c:pt idx="320">
                  <c:v>19070.427083969844</c:v>
                </c:pt>
                <c:pt idx="321">
                  <c:v>34909.668347183797</c:v>
                </c:pt>
                <c:pt idx="322">
                  <c:v>35899.415021353678</c:v>
                </c:pt>
                <c:pt idx="323">
                  <c:v>49346.089061763261</c:v>
                </c:pt>
                <c:pt idx="324">
                  <c:v>35847.733560012304</c:v>
                </c:pt>
                <c:pt idx="325">
                  <c:v>32443.274753389673</c:v>
                </c:pt>
                <c:pt idx="326">
                  <c:v>35562.970524447082</c:v>
                </c:pt>
                <c:pt idx="327">
                  <c:v>35869.69929331501</c:v>
                </c:pt>
                <c:pt idx="328">
                  <c:v>21849.857912366631</c:v>
                </c:pt>
                <c:pt idx="329">
                  <c:v>29006.743265538811</c:v>
                </c:pt>
                <c:pt idx="330">
                  <c:v>28789.035656808428</c:v>
                </c:pt>
                <c:pt idx="331">
                  <c:v>40853.03390416981</c:v>
                </c:pt>
                <c:pt idx="332">
                  <c:v>35991.445834508195</c:v>
                </c:pt>
                <c:pt idx="333">
                  <c:v>43329.564193043072</c:v>
                </c:pt>
                <c:pt idx="334">
                  <c:v>44947.564695111643</c:v>
                </c:pt>
                <c:pt idx="335">
                  <c:v>33235.396836602435</c:v>
                </c:pt>
                <c:pt idx="336">
                  <c:v>29573.526533252214</c:v>
                </c:pt>
                <c:pt idx="337">
                  <c:v>24690.096389937742</c:v>
                </c:pt>
                <c:pt idx="338">
                  <c:v>42661.732927984049</c:v>
                </c:pt>
                <c:pt idx="339">
                  <c:v>33186.86528662972</c:v>
                </c:pt>
                <c:pt idx="340">
                  <c:v>25512.823154533209</c:v>
                </c:pt>
                <c:pt idx="341">
                  <c:v>59974.48085534729</c:v>
                </c:pt>
                <c:pt idx="342">
                  <c:v>54515.11620635289</c:v>
                </c:pt>
                <c:pt idx="343">
                  <c:v>30408.780161389255</c:v>
                </c:pt>
                <c:pt idx="344">
                  <c:v>31543.802406639221</c:v>
                </c:pt>
                <c:pt idx="345">
                  <c:v>24492.193512489459</c:v>
                </c:pt>
                <c:pt idx="346">
                  <c:v>44930.398482346151</c:v>
                </c:pt>
                <c:pt idx="347">
                  <c:v>41281.721937566224</c:v>
                </c:pt>
                <c:pt idx="348">
                  <c:v>24879.212251330373</c:v>
                </c:pt>
                <c:pt idx="349">
                  <c:v>28322.021100381193</c:v>
                </c:pt>
                <c:pt idx="350">
                  <c:v>37240.145675832333</c:v>
                </c:pt>
                <c:pt idx="351">
                  <c:v>34881.127094991796</c:v>
                </c:pt>
                <c:pt idx="352">
                  <c:v>36524.037435998551</c:v>
                </c:pt>
                <c:pt idx="353">
                  <c:v>34225.750221930473</c:v>
                </c:pt>
                <c:pt idx="354">
                  <c:v>52068.007453109312</c:v>
                </c:pt>
                <c:pt idx="355">
                  <c:v>28850.68728015379</c:v>
                </c:pt>
                <c:pt idx="356">
                  <c:v>42137.495098409643</c:v>
                </c:pt>
                <c:pt idx="357">
                  <c:v>27478.721529968105</c:v>
                </c:pt>
                <c:pt idx="358">
                  <c:v>33071.795435813743</c:v>
                </c:pt>
                <c:pt idx="359">
                  <c:v>40166.646763423531</c:v>
                </c:pt>
                <c:pt idx="360">
                  <c:v>28438.232411772868</c:v>
                </c:pt>
                <c:pt idx="361">
                  <c:v>40094.4320976331</c:v>
                </c:pt>
                <c:pt idx="362">
                  <c:v>47341.229969204636</c:v>
                </c:pt>
                <c:pt idx="363">
                  <c:v>26561.862277795812</c:v>
                </c:pt>
                <c:pt idx="364">
                  <c:v>21350.692497783923</c:v>
                </c:pt>
                <c:pt idx="365">
                  <c:v>28517.15472757494</c:v>
                </c:pt>
                <c:pt idx="366">
                  <c:v>32592.477807488594</c:v>
                </c:pt>
                <c:pt idx="367">
                  <c:v>26574.717229881069</c:v>
                </c:pt>
                <c:pt idx="368">
                  <c:v>26915.876312513017</c:v>
                </c:pt>
                <c:pt idx="369">
                  <c:v>32929.642293123048</c:v>
                </c:pt>
                <c:pt idx="370">
                  <c:v>32904.216395261938</c:v>
                </c:pt>
                <c:pt idx="371">
                  <c:v>37564.142184478646</c:v>
                </c:pt>
                <c:pt idx="372">
                  <c:v>23639.379126958091</c:v>
                </c:pt>
                <c:pt idx="373">
                  <c:v>24773.23623609373</c:v>
                </c:pt>
                <c:pt idx="374">
                  <c:v>33978.527848594109</c:v>
                </c:pt>
                <c:pt idx="375">
                  <c:v>21889.246693182893</c:v>
                </c:pt>
                <c:pt idx="376">
                  <c:v>28669.562190561963</c:v>
                </c:pt>
                <c:pt idx="377">
                  <c:v>48033.295384271201</c:v>
                </c:pt>
                <c:pt idx="378">
                  <c:v>44718.51526872949</c:v>
                </c:pt>
                <c:pt idx="379">
                  <c:v>48316.699899032377</c:v>
                </c:pt>
                <c:pt idx="380">
                  <c:v>34986.214699239463</c:v>
                </c:pt>
                <c:pt idx="381">
                  <c:v>30556.497399000509</c:v>
                </c:pt>
                <c:pt idx="382">
                  <c:v>25608.250860721062</c:v>
                </c:pt>
                <c:pt idx="383">
                  <c:v>35031.411234956293</c:v>
                </c:pt>
                <c:pt idx="384">
                  <c:v>26972.47680600583</c:v>
                </c:pt>
                <c:pt idx="385">
                  <c:v>24305.98509179175</c:v>
                </c:pt>
                <c:pt idx="386">
                  <c:v>53372.044922333946</c:v>
                </c:pt>
                <c:pt idx="387">
                  <c:v>29744.451784208897</c:v>
                </c:pt>
                <c:pt idx="388">
                  <c:v>42189.74108306854</c:v>
                </c:pt>
                <c:pt idx="389">
                  <c:v>28571.283944471637</c:v>
                </c:pt>
                <c:pt idx="390">
                  <c:v>38473.270280239733</c:v>
                </c:pt>
                <c:pt idx="391">
                  <c:v>29854.96548830971</c:v>
                </c:pt>
                <c:pt idx="392">
                  <c:v>27735.178538269061</c:v>
                </c:pt>
                <c:pt idx="393">
                  <c:v>26910.011974923385</c:v>
                </c:pt>
                <c:pt idx="394">
                  <c:v>26181.422687256018</c:v>
                </c:pt>
                <c:pt idx="395">
                  <c:v>36358.433821468978</c:v>
                </c:pt>
                <c:pt idx="396">
                  <c:v>25572.129589732594</c:v>
                </c:pt>
                <c:pt idx="397">
                  <c:v>35300.955131873023</c:v>
                </c:pt>
                <c:pt idx="398">
                  <c:v>40740.37462589745</c:v>
                </c:pt>
                <c:pt idx="399">
                  <c:v>20565.131395871766</c:v>
                </c:pt>
                <c:pt idx="400">
                  <c:v>33023.031773474693</c:v>
                </c:pt>
                <c:pt idx="401">
                  <c:v>52712.961053180079</c:v>
                </c:pt>
                <c:pt idx="402">
                  <c:v>39421.343185816208</c:v>
                </c:pt>
                <c:pt idx="403">
                  <c:v>36559.854478827947</c:v>
                </c:pt>
                <c:pt idx="404">
                  <c:v>47188.135924918446</c:v>
                </c:pt>
                <c:pt idx="405">
                  <c:v>23068.365038013882</c:v>
                </c:pt>
                <c:pt idx="406">
                  <c:v>24692.562122121351</c:v>
                </c:pt>
                <c:pt idx="407">
                  <c:v>24088.579454244722</c:v>
                </c:pt>
                <c:pt idx="408">
                  <c:v>38986.624081499649</c:v>
                </c:pt>
                <c:pt idx="409">
                  <c:v>34413.184518196736</c:v>
                </c:pt>
                <c:pt idx="410">
                  <c:v>30474.53208604909</c:v>
                </c:pt>
                <c:pt idx="411">
                  <c:v>46483.621992485379</c:v>
                </c:pt>
                <c:pt idx="412">
                  <c:v>12135.9170071887</c:v>
                </c:pt>
                <c:pt idx="413">
                  <c:v>12429.272647819373</c:v>
                </c:pt>
                <c:pt idx="414">
                  <c:v>13465.300873902093</c:v>
                </c:pt>
                <c:pt idx="415">
                  <c:v>8852.1284270825618</c:v>
                </c:pt>
                <c:pt idx="416">
                  <c:v>10603.727869779859</c:v>
                </c:pt>
                <c:pt idx="417">
                  <c:v>6138.2395964064935</c:v>
                </c:pt>
                <c:pt idx="418">
                  <c:v>15348.461367185173</c:v>
                </c:pt>
                <c:pt idx="419">
                  <c:v>5562.4615700114291</c:v>
                </c:pt>
                <c:pt idx="420">
                  <c:v>6231.2288475341111</c:v>
                </c:pt>
                <c:pt idx="421">
                  <c:v>11739.100597933908</c:v>
                </c:pt>
                <c:pt idx="422">
                  <c:v>4201.1203556088303</c:v>
                </c:pt>
                <c:pt idx="423">
                  <c:v>7841.1808093672489</c:v>
                </c:pt>
                <c:pt idx="424">
                  <c:v>7323.2122988604979</c:v>
                </c:pt>
                <c:pt idx="425">
                  <c:v>3991.801501592252</c:v>
                </c:pt>
                <c:pt idx="426">
                  <c:v>6778.1569633532508</c:v>
                </c:pt>
                <c:pt idx="427">
                  <c:v>10286.147286521773</c:v>
                </c:pt>
                <c:pt idx="428">
                  <c:v>7871.4956524437193</c:v>
                </c:pt>
                <c:pt idx="429">
                  <c:v>10993.610208604212</c:v>
                </c:pt>
                <c:pt idx="430">
                  <c:v>11288.278693199138</c:v>
                </c:pt>
                <c:pt idx="431">
                  <c:v>6668.0015977456242</c:v>
                </c:pt>
                <c:pt idx="432">
                  <c:v>13302.300768242434</c:v>
                </c:pt>
                <c:pt idx="433">
                  <c:v>3827.1484558610246</c:v>
                </c:pt>
                <c:pt idx="434">
                  <c:v>4171.3398027562625</c:v>
                </c:pt>
                <c:pt idx="435">
                  <c:v>6002.7413200151668</c:v>
                </c:pt>
                <c:pt idx="436">
                  <c:v>4408.3551993012898</c:v>
                </c:pt>
                <c:pt idx="437">
                  <c:v>10051.290876837518</c:v>
                </c:pt>
                <c:pt idx="438">
                  <c:v>4593.633172431194</c:v>
                </c:pt>
                <c:pt idx="439">
                  <c:v>8692.68876000618</c:v>
                </c:pt>
                <c:pt idx="440">
                  <c:v>9643.6065980334897</c:v>
                </c:pt>
                <c:pt idx="441">
                  <c:v>9434.9767773836375</c:v>
                </c:pt>
                <c:pt idx="442">
                  <c:v>5749.7124953462244</c:v>
                </c:pt>
                <c:pt idx="443">
                  <c:v>7089.248927722565</c:v>
                </c:pt>
                <c:pt idx="444">
                  <c:v>9119.9653951846449</c:v>
                </c:pt>
                <c:pt idx="445">
                  <c:v>8499.3146697941211</c:v>
                </c:pt>
                <c:pt idx="446">
                  <c:v>7534.6764401401115</c:v>
                </c:pt>
                <c:pt idx="447">
                  <c:v>7613.3190653609699</c:v>
                </c:pt>
                <c:pt idx="448">
                  <c:v>6639.1516871696995</c:v>
                </c:pt>
                <c:pt idx="449">
                  <c:v>5519.3593439718752</c:v>
                </c:pt>
                <c:pt idx="450">
                  <c:v>12706.036203387253</c:v>
                </c:pt>
                <c:pt idx="451">
                  <c:v>4762.4087969324673</c:v>
                </c:pt>
                <c:pt idx="452">
                  <c:v>4457.7594000413555</c:v>
                </c:pt>
                <c:pt idx="453">
                  <c:v>8126.5919706846753</c:v>
                </c:pt>
                <c:pt idx="454">
                  <c:v>5536.4035862654328</c:v>
                </c:pt>
                <c:pt idx="455">
                  <c:v>12607.987802831789</c:v>
                </c:pt>
                <c:pt idx="456">
                  <c:v>5572.7640118323116</c:v>
                </c:pt>
                <c:pt idx="457">
                  <c:v>7786.3897714659906</c:v>
                </c:pt>
                <c:pt idx="458">
                  <c:v>6154.1023949934288</c:v>
                </c:pt>
                <c:pt idx="459">
                  <c:v>6319.72159397411</c:v>
                </c:pt>
                <c:pt idx="460">
                  <c:v>4014.6551376405914</c:v>
                </c:pt>
                <c:pt idx="461">
                  <c:v>8812.3047776072326</c:v>
                </c:pt>
                <c:pt idx="462">
                  <c:v>11725.287262125525</c:v>
                </c:pt>
                <c:pt idx="463">
                  <c:v>6610.1924847399196</c:v>
                </c:pt>
                <c:pt idx="464">
                  <c:v>11623.406423419374</c:v>
                </c:pt>
                <c:pt idx="465">
                  <c:v>8068.3087569897134</c:v>
                </c:pt>
                <c:pt idx="466">
                  <c:v>6266.8319826536517</c:v>
                </c:pt>
                <c:pt idx="467">
                  <c:v>8338.0417359028797</c:v>
                </c:pt>
                <c:pt idx="468">
                  <c:v>6380.4582478181619</c:v>
                </c:pt>
                <c:pt idx="469">
                  <c:v>13591.162952263849</c:v>
                </c:pt>
                <c:pt idx="470">
                  <c:v>12609.35226880807</c:v>
                </c:pt>
                <c:pt idx="471">
                  <c:v>8570.7730525565858</c:v>
                </c:pt>
                <c:pt idx="472">
                  <c:v>10885.77256093432</c:v>
                </c:pt>
                <c:pt idx="473">
                  <c:v>11241.863435787665</c:v>
                </c:pt>
                <c:pt idx="474">
                  <c:v>5974.9389081365489</c:v>
                </c:pt>
                <c:pt idx="475">
                  <c:v>13741.667851720955</c:v>
                </c:pt>
                <c:pt idx="476">
                  <c:v>5815.9612093539399</c:v>
                </c:pt>
                <c:pt idx="477">
                  <c:v>6451.1691089720662</c:v>
                </c:pt>
                <c:pt idx="478">
                  <c:v>8268.2435651546748</c:v>
                </c:pt>
                <c:pt idx="479">
                  <c:v>9987.0080632053341</c:v>
                </c:pt>
                <c:pt idx="480">
                  <c:v>5939.3190168016772</c:v>
                </c:pt>
                <c:pt idx="481">
                  <c:v>4198.4437107624562</c:v>
                </c:pt>
                <c:pt idx="482">
                  <c:v>9430.7402601915655</c:v>
                </c:pt>
                <c:pt idx="483">
                  <c:v>8319.2832765988351</c:v>
                </c:pt>
                <c:pt idx="484">
                  <c:v>14652.81243420964</c:v>
                </c:pt>
                <c:pt idx="485">
                  <c:v>13498.920852281895</c:v>
                </c:pt>
                <c:pt idx="486">
                  <c:v>11125.252071024604</c:v>
                </c:pt>
                <c:pt idx="487">
                  <c:v>7697.9787551849313</c:v>
                </c:pt>
                <c:pt idx="488">
                  <c:v>16676.806355884775</c:v>
                </c:pt>
                <c:pt idx="489">
                  <c:v>10896.050676264105</c:v>
                </c:pt>
                <c:pt idx="490">
                  <c:v>14648.684284838131</c:v>
                </c:pt>
                <c:pt idx="491">
                  <c:v>7453.5555932330963</c:v>
                </c:pt>
                <c:pt idx="492">
                  <c:v>4934.2181177142902</c:v>
                </c:pt>
                <c:pt idx="493">
                  <c:v>10632.670070822127</c:v>
                </c:pt>
                <c:pt idx="494">
                  <c:v>9836.2841406426378</c:v>
                </c:pt>
                <c:pt idx="495">
                  <c:v>5084.9737302680805</c:v>
                </c:pt>
                <c:pt idx="496">
                  <c:v>11196.299337038503</c:v>
                </c:pt>
                <c:pt idx="497">
                  <c:v>9880.2687151867212</c:v>
                </c:pt>
                <c:pt idx="498">
                  <c:v>9215.2729879430644</c:v>
                </c:pt>
                <c:pt idx="499">
                  <c:v>8312.5312549456867</c:v>
                </c:pt>
                <c:pt idx="500">
                  <c:v>5145.52515669896</c:v>
                </c:pt>
                <c:pt idx="501">
                  <c:v>8605.0598732750022</c:v>
                </c:pt>
                <c:pt idx="502">
                  <c:v>11207.540440748804</c:v>
                </c:pt>
                <c:pt idx="503">
                  <c:v>12931.835584592262</c:v>
                </c:pt>
                <c:pt idx="504">
                  <c:v>7978.2153400637244</c:v>
                </c:pt>
                <c:pt idx="505">
                  <c:v>10449.359825084122</c:v>
                </c:pt>
                <c:pt idx="506">
                  <c:v>8873.2401152971543</c:v>
                </c:pt>
                <c:pt idx="507">
                  <c:v>6649.6169018597129</c:v>
                </c:pt>
                <c:pt idx="508">
                  <c:v>13086.31296624477</c:v>
                </c:pt>
                <c:pt idx="509">
                  <c:v>5906.0118195323585</c:v>
                </c:pt>
                <c:pt idx="510">
                  <c:v>12664.274157358996</c:v>
                </c:pt>
                <c:pt idx="511">
                  <c:v>6121.2372339969452</c:v>
                </c:pt>
                <c:pt idx="512">
                  <c:v>8856.5865166624953</c:v>
                </c:pt>
                <c:pt idx="513">
                  <c:v>11593.012757245926</c:v>
                </c:pt>
                <c:pt idx="514">
                  <c:v>13140.837460393192</c:v>
                </c:pt>
                <c:pt idx="515">
                  <c:v>10924.859536553315</c:v>
                </c:pt>
                <c:pt idx="516">
                  <c:v>8276.2851873290747</c:v>
                </c:pt>
                <c:pt idx="517">
                  <c:v>5316.502429781347</c:v>
                </c:pt>
                <c:pt idx="518">
                  <c:v>4254.943273925991</c:v>
                </c:pt>
                <c:pt idx="519">
                  <c:v>6138.9194372531565</c:v>
                </c:pt>
                <c:pt idx="520">
                  <c:v>5742.8919771492383</c:v>
                </c:pt>
                <c:pt idx="521">
                  <c:v>9510.7754959828399</c:v>
                </c:pt>
                <c:pt idx="522">
                  <c:v>11197.229979315145</c:v>
                </c:pt>
                <c:pt idx="523">
                  <c:v>14932.313928208438</c:v>
                </c:pt>
                <c:pt idx="524">
                  <c:v>11637.683586524778</c:v>
                </c:pt>
                <c:pt idx="525">
                  <c:v>13685.206803377219</c:v>
                </c:pt>
                <c:pt idx="526">
                  <c:v>4641.1017196065568</c:v>
                </c:pt>
                <c:pt idx="527">
                  <c:v>8605.0057527925746</c:v>
                </c:pt>
                <c:pt idx="528">
                  <c:v>6750.0518152298328</c:v>
                </c:pt>
                <c:pt idx="529">
                  <c:v>5841.8339455080968</c:v>
                </c:pt>
                <c:pt idx="530">
                  <c:v>3207.2392565392711</c:v>
                </c:pt>
                <c:pt idx="531">
                  <c:v>9397.4700768173661</c:v>
                </c:pt>
                <c:pt idx="532">
                  <c:v>13080.574430010711</c:v>
                </c:pt>
                <c:pt idx="533">
                  <c:v>5225.0027689647786</c:v>
                </c:pt>
                <c:pt idx="534">
                  <c:v>5133.2327838131259</c:v>
                </c:pt>
                <c:pt idx="535">
                  <c:v>11100.408511146166</c:v>
                </c:pt>
                <c:pt idx="536">
                  <c:v>10025.719352994542</c:v>
                </c:pt>
                <c:pt idx="537">
                  <c:v>6170.4658560602747</c:v>
                </c:pt>
                <c:pt idx="538">
                  <c:v>4741.1965974379746</c:v>
                </c:pt>
                <c:pt idx="539">
                  <c:v>8206.2260545390345</c:v>
                </c:pt>
                <c:pt idx="540">
                  <c:v>3164.1358247789758</c:v>
                </c:pt>
                <c:pt idx="541">
                  <c:v>9341.4356155289825</c:v>
                </c:pt>
                <c:pt idx="542">
                  <c:v>6647.7200405277736</c:v>
                </c:pt>
                <c:pt idx="543">
                  <c:v>14775.938741714801</c:v>
                </c:pt>
                <c:pt idx="544">
                  <c:v>9222.6590395399362</c:v>
                </c:pt>
                <c:pt idx="545">
                  <c:v>5160.3893277238294</c:v>
                </c:pt>
                <c:pt idx="546">
                  <c:v>8519.523501414993</c:v>
                </c:pt>
                <c:pt idx="547">
                  <c:v>15750.270498499878</c:v>
                </c:pt>
                <c:pt idx="548">
                  <c:v>3409.5316228033598</c:v>
                </c:pt>
                <c:pt idx="549">
                  <c:v>9344.6683729110046</c:v>
                </c:pt>
                <c:pt idx="550">
                  <c:v>10192.266947707261</c:v>
                </c:pt>
                <c:pt idx="551">
                  <c:v>5974.6811166726093</c:v>
                </c:pt>
                <c:pt idx="552">
                  <c:v>7133.6170914387712</c:v>
                </c:pt>
                <c:pt idx="553">
                  <c:v>11839.704574334704</c:v>
                </c:pt>
                <c:pt idx="554">
                  <c:v>7635.7001093513209</c:v>
                </c:pt>
                <c:pt idx="555">
                  <c:v>3221.2478718613665</c:v>
                </c:pt>
                <c:pt idx="556">
                  <c:v>10454.417478815003</c:v>
                </c:pt>
                <c:pt idx="557">
                  <c:v>5586.8998232448848</c:v>
                </c:pt>
                <c:pt idx="558">
                  <c:v>8143.1932363253491</c:v>
                </c:pt>
                <c:pt idx="559">
                  <c:v>3898.6259128887141</c:v>
                </c:pt>
                <c:pt idx="560">
                  <c:v>4617.6544664316853</c:v>
                </c:pt>
                <c:pt idx="561">
                  <c:v>4736.8862542619454</c:v>
                </c:pt>
                <c:pt idx="562">
                  <c:v>8778.9412528776957</c:v>
                </c:pt>
                <c:pt idx="563">
                  <c:v>7317.5368913337479</c:v>
                </c:pt>
                <c:pt idx="564">
                  <c:v>4275.1623927060427</c:v>
                </c:pt>
                <c:pt idx="565">
                  <c:v>10833.947636862395</c:v>
                </c:pt>
                <c:pt idx="566">
                  <c:v>5058.365642460526</c:v>
                </c:pt>
                <c:pt idx="567">
                  <c:v>15886.732974701419</c:v>
                </c:pt>
                <c:pt idx="568">
                  <c:v>4104.9038372528785</c:v>
                </c:pt>
                <c:pt idx="569">
                  <c:v>6481.1605443435637</c:v>
                </c:pt>
                <c:pt idx="570">
                  <c:v>9829.8569832868343</c:v>
                </c:pt>
                <c:pt idx="571">
                  <c:v>12635.734291658693</c:v>
                </c:pt>
                <c:pt idx="572">
                  <c:v>12136.893278816269</c:v>
                </c:pt>
                <c:pt idx="573">
                  <c:v>5784.8286441748442</c:v>
                </c:pt>
                <c:pt idx="574">
                  <c:v>10116.835942126745</c:v>
                </c:pt>
                <c:pt idx="575">
                  <c:v>4865.29150262646</c:v>
                </c:pt>
                <c:pt idx="576">
                  <c:v>7885.9417464963808</c:v>
                </c:pt>
                <c:pt idx="577">
                  <c:v>5769.2952617669735</c:v>
                </c:pt>
                <c:pt idx="578">
                  <c:v>8169.5881375427834</c:v>
                </c:pt>
                <c:pt idx="579">
                  <c:v>10396.227845938605</c:v>
                </c:pt>
                <c:pt idx="580">
                  <c:v>15921.776274306008</c:v>
                </c:pt>
                <c:pt idx="581">
                  <c:v>13375.61257081463</c:v>
                </c:pt>
                <c:pt idx="582">
                  <c:v>9076.3855287662082</c:v>
                </c:pt>
                <c:pt idx="583">
                  <c:v>7423.7141914590511</c:v>
                </c:pt>
                <c:pt idx="584">
                  <c:v>12683.022366056604</c:v>
                </c:pt>
                <c:pt idx="585">
                  <c:v>6666.4497127564591</c:v>
                </c:pt>
                <c:pt idx="586">
                  <c:v>10232.559031566845</c:v>
                </c:pt>
                <c:pt idx="587">
                  <c:v>9944.2312983100419</c:v>
                </c:pt>
                <c:pt idx="588">
                  <c:v>8854.1615279782254</c:v>
                </c:pt>
                <c:pt idx="589">
                  <c:v>5913.658750102958</c:v>
                </c:pt>
                <c:pt idx="590">
                  <c:v>16496.997418140752</c:v>
                </c:pt>
                <c:pt idx="591">
                  <c:v>10256.647196689328</c:v>
                </c:pt>
                <c:pt idx="592">
                  <c:v>9293.9299228028503</c:v>
                </c:pt>
                <c:pt idx="593">
                  <c:v>10245.294136405115</c:v>
                </c:pt>
                <c:pt idx="594">
                  <c:v>13161.441408621227</c:v>
                </c:pt>
                <c:pt idx="595">
                  <c:v>8740.5571482738924</c:v>
                </c:pt>
                <c:pt idx="596">
                  <c:v>8053.4434745351928</c:v>
                </c:pt>
                <c:pt idx="597">
                  <c:v>6899.6015417043391</c:v>
                </c:pt>
                <c:pt idx="598">
                  <c:v>6423.9250390843035</c:v>
                </c:pt>
                <c:pt idx="599">
                  <c:v>12592.897008739625</c:v>
                </c:pt>
                <c:pt idx="600">
                  <c:v>7758.3027373175892</c:v>
                </c:pt>
                <c:pt idx="601">
                  <c:v>8488.2472118400074</c:v>
                </c:pt>
                <c:pt idx="602">
                  <c:v>11571.564058426662</c:v>
                </c:pt>
                <c:pt idx="603">
                  <c:v>5662.6883403978627</c:v>
                </c:pt>
                <c:pt idx="604">
                  <c:v>5302.8134954735979</c:v>
                </c:pt>
                <c:pt idx="605">
                  <c:v>10949.671762943301</c:v>
                </c:pt>
                <c:pt idx="606">
                  <c:v>6090.5997193806861</c:v>
                </c:pt>
                <c:pt idx="607">
                  <c:v>6432.5687112446176</c:v>
                </c:pt>
                <c:pt idx="608">
                  <c:v>15029.276345657749</c:v>
                </c:pt>
                <c:pt idx="609">
                  <c:v>12293.019884795904</c:v>
                </c:pt>
                <c:pt idx="610">
                  <c:v>8210.2914860084402</c:v>
                </c:pt>
                <c:pt idx="611">
                  <c:v>13874.849256848684</c:v>
                </c:pt>
                <c:pt idx="612">
                  <c:v>6396.9492934261061</c:v>
                </c:pt>
                <c:pt idx="613">
                  <c:v>7629.3252048000741</c:v>
                </c:pt>
                <c:pt idx="614">
                  <c:v>5841.0109942740273</c:v>
                </c:pt>
                <c:pt idx="615">
                  <c:v>5476.2349730892456</c:v>
                </c:pt>
                <c:pt idx="616">
                  <c:v>15664.581296531309</c:v>
                </c:pt>
                <c:pt idx="617">
                  <c:v>7623.0320471498917</c:v>
                </c:pt>
                <c:pt idx="618">
                  <c:v>7188.1134250351779</c:v>
                </c:pt>
                <c:pt idx="619">
                  <c:v>5470.4794660626276</c:v>
                </c:pt>
                <c:pt idx="620">
                  <c:v>5946.3506876517404</c:v>
                </c:pt>
                <c:pt idx="621">
                  <c:v>7825.5763066528043</c:v>
                </c:pt>
                <c:pt idx="622">
                  <c:v>6598.3664041948532</c:v>
                </c:pt>
                <c:pt idx="623">
                  <c:v>9779.9873216250126</c:v>
                </c:pt>
                <c:pt idx="624">
                  <c:v>5162.957982263586</c:v>
                </c:pt>
                <c:pt idx="625">
                  <c:v>10963.623616943389</c:v>
                </c:pt>
                <c:pt idx="626">
                  <c:v>5785.4410065031789</c:v>
                </c:pt>
                <c:pt idx="627">
                  <c:v>8694.0353216009353</c:v>
                </c:pt>
                <c:pt idx="628">
                  <c:v>11603.540983890147</c:v>
                </c:pt>
                <c:pt idx="629">
                  <c:v>14229.327382857082</c:v>
                </c:pt>
                <c:pt idx="630">
                  <c:v>11497.858497694731</c:v>
                </c:pt>
                <c:pt idx="631">
                  <c:v>13699.203111851282</c:v>
                </c:pt>
                <c:pt idx="632">
                  <c:v>5825.8254024475436</c:v>
                </c:pt>
                <c:pt idx="633">
                  <c:v>5981.7150941641639</c:v>
                </c:pt>
                <c:pt idx="634">
                  <c:v>9283.6980056089851</c:v>
                </c:pt>
                <c:pt idx="635">
                  <c:v>10477.376710448656</c:v>
                </c:pt>
                <c:pt idx="636">
                  <c:v>6157.0585130207928</c:v>
                </c:pt>
                <c:pt idx="637">
                  <c:v>11983.474599683295</c:v>
                </c:pt>
                <c:pt idx="638">
                  <c:v>9495.6849413538985</c:v>
                </c:pt>
                <c:pt idx="639">
                  <c:v>7289.9909119198001</c:v>
                </c:pt>
                <c:pt idx="640">
                  <c:v>11350.848141722685</c:v>
                </c:pt>
                <c:pt idx="641">
                  <c:v>13420.290406945935</c:v>
                </c:pt>
                <c:pt idx="642">
                  <c:v>6059.8784188076615</c:v>
                </c:pt>
                <c:pt idx="643">
                  <c:v>13238.210276634874</c:v>
                </c:pt>
                <c:pt idx="644">
                  <c:v>17426.755927463855</c:v>
                </c:pt>
                <c:pt idx="645">
                  <c:v>14273.880908909669</c:v>
                </c:pt>
                <c:pt idx="646">
                  <c:v>9780.6274286884545</c:v>
                </c:pt>
                <c:pt idx="647">
                  <c:v>5243.0733781328618</c:v>
                </c:pt>
                <c:pt idx="648">
                  <c:v>14208.853252770941</c:v>
                </c:pt>
                <c:pt idx="649">
                  <c:v>4741.6497590048957</c:v>
                </c:pt>
                <c:pt idx="650">
                  <c:v>12746.753061619374</c:v>
                </c:pt>
                <c:pt idx="651">
                  <c:v>4557.6763512389316</c:v>
                </c:pt>
                <c:pt idx="652">
                  <c:v>8630.7516467892292</c:v>
                </c:pt>
                <c:pt idx="653">
                  <c:v>15283.808531750276</c:v>
                </c:pt>
                <c:pt idx="654">
                  <c:v>7638.4232830847886</c:v>
                </c:pt>
                <c:pt idx="655">
                  <c:v>4106.4345846138067</c:v>
                </c:pt>
                <c:pt idx="656">
                  <c:v>12803.522240494582</c:v>
                </c:pt>
                <c:pt idx="657">
                  <c:v>6357.3206994764796</c:v>
                </c:pt>
                <c:pt idx="658">
                  <c:v>8625.3923063886541</c:v>
                </c:pt>
                <c:pt idx="659">
                  <c:v>11198.123743080474</c:v>
                </c:pt>
                <c:pt idx="660">
                  <c:v>9855.4183272055288</c:v>
                </c:pt>
                <c:pt idx="661">
                  <c:v>5647.0737518604119</c:v>
                </c:pt>
                <c:pt idx="662">
                  <c:v>13038.81209204607</c:v>
                </c:pt>
                <c:pt idx="663">
                  <c:v>9470.974294075686</c:v>
                </c:pt>
                <c:pt idx="664">
                  <c:v>13725.261572824964</c:v>
                </c:pt>
                <c:pt idx="665">
                  <c:v>9819.6602838250219</c:v>
                </c:pt>
                <c:pt idx="666">
                  <c:v>12438.701626898546</c:v>
                </c:pt>
                <c:pt idx="667">
                  <c:v>6899.3987551892978</c:v>
                </c:pt>
                <c:pt idx="668">
                  <c:v>6207.7554605860232</c:v>
                </c:pt>
                <c:pt idx="669">
                  <c:v>10965.653506785076</c:v>
                </c:pt>
                <c:pt idx="670">
                  <c:v>8666.1160533016537</c:v>
                </c:pt>
                <c:pt idx="671">
                  <c:v>8745.651717068833</c:v>
                </c:pt>
                <c:pt idx="672">
                  <c:v>5655.9444285155478</c:v>
                </c:pt>
                <c:pt idx="673">
                  <c:v>6801.0026204377573</c:v>
                </c:pt>
                <c:pt idx="674">
                  <c:v>9492.008001598253</c:v>
                </c:pt>
                <c:pt idx="675">
                  <c:v>15695.525485114627</c:v>
                </c:pt>
                <c:pt idx="676">
                  <c:v>13882.294395061826</c:v>
                </c:pt>
                <c:pt idx="677">
                  <c:v>6692.7312352249573</c:v>
                </c:pt>
                <c:pt idx="678">
                  <c:v>12025.316129325887</c:v>
                </c:pt>
                <c:pt idx="679">
                  <c:v>5968.2836263170357</c:v>
                </c:pt>
                <c:pt idx="680">
                  <c:v>10081.741912676043</c:v>
                </c:pt>
                <c:pt idx="681">
                  <c:v>3870.737058735489</c:v>
                </c:pt>
                <c:pt idx="682">
                  <c:v>12167.327442654394</c:v>
                </c:pt>
                <c:pt idx="683">
                  <c:v>9062.718352241418</c:v>
                </c:pt>
                <c:pt idx="684">
                  <c:v>5965.8941754612379</c:v>
                </c:pt>
                <c:pt idx="685">
                  <c:v>5466.9285503228184</c:v>
                </c:pt>
                <c:pt idx="686">
                  <c:v>10184.389861874564</c:v>
                </c:pt>
                <c:pt idx="687">
                  <c:v>14064.378160927907</c:v>
                </c:pt>
                <c:pt idx="688">
                  <c:v>16743.91215937087</c:v>
                </c:pt>
                <c:pt idx="689">
                  <c:v>11987.973581839513</c:v>
                </c:pt>
                <c:pt idx="690">
                  <c:v>7216.7150779272979</c:v>
                </c:pt>
                <c:pt idx="691">
                  <c:v>7510.1905735979108</c:v>
                </c:pt>
                <c:pt idx="692">
                  <c:v>7839.535940802446</c:v>
                </c:pt>
                <c:pt idx="693">
                  <c:v>6970.0107117934813</c:v>
                </c:pt>
                <c:pt idx="694">
                  <c:v>10185.334427698055</c:v>
                </c:pt>
                <c:pt idx="695">
                  <c:v>7527.4319463020292</c:v>
                </c:pt>
                <c:pt idx="696">
                  <c:v>5409.5353369009772</c:v>
                </c:pt>
                <c:pt idx="697">
                  <c:v>8360.0533780817696</c:v>
                </c:pt>
                <c:pt idx="698">
                  <c:v>9772.4442210669604</c:v>
                </c:pt>
                <c:pt idx="699">
                  <c:v>12325.894182398868</c:v>
                </c:pt>
                <c:pt idx="700">
                  <c:v>5913.0400751135903</c:v>
                </c:pt>
                <c:pt idx="701">
                  <c:v>8690.743822746912</c:v>
                </c:pt>
                <c:pt idx="702">
                  <c:v>37862.555570136705</c:v>
                </c:pt>
                <c:pt idx="703">
                  <c:v>29032.569908778129</c:v>
                </c:pt>
                <c:pt idx="704">
                  <c:v>41726.290138239317</c:v>
                </c:pt>
                <c:pt idx="705">
                  <c:v>21916.857487977715</c:v>
                </c:pt>
                <c:pt idx="706">
                  <c:v>38854.441457687077</c:v>
                </c:pt>
                <c:pt idx="707">
                  <c:v>42615.623530288329</c:v>
                </c:pt>
                <c:pt idx="708">
                  <c:v>41126.630498628787</c:v>
                </c:pt>
                <c:pt idx="709">
                  <c:v>39811.468621193853</c:v>
                </c:pt>
                <c:pt idx="710">
                  <c:v>50508.864958269376</c:v>
                </c:pt>
                <c:pt idx="711">
                  <c:v>42061.936123650499</c:v>
                </c:pt>
                <c:pt idx="712">
                  <c:v>31937.482990202599</c:v>
                </c:pt>
                <c:pt idx="713">
                  <c:v>27466.936607348351</c:v>
                </c:pt>
                <c:pt idx="714">
                  <c:v>39913.992756550419</c:v>
                </c:pt>
                <c:pt idx="715">
                  <c:v>26639.736012536654</c:v>
                </c:pt>
                <c:pt idx="716">
                  <c:v>27724.236056396167</c:v>
                </c:pt>
                <c:pt idx="717">
                  <c:v>43216.940387039533</c:v>
                </c:pt>
                <c:pt idx="718">
                  <c:v>35744.423194887662</c:v>
                </c:pt>
                <c:pt idx="719">
                  <c:v>38154.541814912678</c:v>
                </c:pt>
                <c:pt idx="720">
                  <c:v>36303.801325683249</c:v>
                </c:pt>
                <c:pt idx="721">
                  <c:v>38285.418324992927</c:v>
                </c:pt>
                <c:pt idx="722">
                  <c:v>45745.433195109174</c:v>
                </c:pt>
                <c:pt idx="723">
                  <c:v>52998.779085072092</c:v>
                </c:pt>
                <c:pt idx="724">
                  <c:v>31923.03829750343</c:v>
                </c:pt>
                <c:pt idx="725">
                  <c:v>32291.172052791717</c:v>
                </c:pt>
                <c:pt idx="726">
                  <c:v>27037.935738385488</c:v>
                </c:pt>
                <c:pt idx="727">
                  <c:v>34590.021703786981</c:v>
                </c:pt>
                <c:pt idx="728">
                  <c:v>49400.720703255138</c:v>
                </c:pt>
                <c:pt idx="729">
                  <c:v>30132.523796593741</c:v>
                </c:pt>
                <c:pt idx="730">
                  <c:v>40879.964487718215</c:v>
                </c:pt>
                <c:pt idx="731">
                  <c:v>34398.523802883254</c:v>
                </c:pt>
                <c:pt idx="732">
                  <c:v>38533.016366849777</c:v>
                </c:pt>
                <c:pt idx="733">
                  <c:v>27528.559015096205</c:v>
                </c:pt>
                <c:pt idx="734">
                  <c:v>34177.904760051861</c:v>
                </c:pt>
                <c:pt idx="735">
                  <c:v>49080.178022408509</c:v>
                </c:pt>
                <c:pt idx="736">
                  <c:v>51255.100921148274</c:v>
                </c:pt>
                <c:pt idx="737">
                  <c:v>36219.741723804444</c:v>
                </c:pt>
                <c:pt idx="738">
                  <c:v>40836.447778354901</c:v>
                </c:pt>
                <c:pt idx="739">
                  <c:v>28413.796129556045</c:v>
                </c:pt>
                <c:pt idx="740">
                  <c:v>37250.571564308812</c:v>
                </c:pt>
                <c:pt idx="741">
                  <c:v>29734.661849903012</c:v>
                </c:pt>
                <c:pt idx="742">
                  <c:v>40613.654744121312</c:v>
                </c:pt>
                <c:pt idx="743">
                  <c:v>43003.919177040858</c:v>
                </c:pt>
                <c:pt idx="744">
                  <c:v>33752.799223780719</c:v>
                </c:pt>
                <c:pt idx="745">
                  <c:v>46856.219590186935</c:v>
                </c:pt>
                <c:pt idx="746">
                  <c:v>27754.665048339575</c:v>
                </c:pt>
                <c:pt idx="747">
                  <c:v>23083.289165832161</c:v>
                </c:pt>
                <c:pt idx="748">
                  <c:v>31092.082767313248</c:v>
                </c:pt>
                <c:pt idx="749">
                  <c:v>29821.19271754269</c:v>
                </c:pt>
                <c:pt idx="750">
                  <c:v>32987.837909806767</c:v>
                </c:pt>
                <c:pt idx="751">
                  <c:v>43109.746638302793</c:v>
                </c:pt>
                <c:pt idx="752">
                  <c:v>27905.449374365424</c:v>
                </c:pt>
                <c:pt idx="753">
                  <c:v>46685.318506127842</c:v>
                </c:pt>
                <c:pt idx="754">
                  <c:v>36377.373293208919</c:v>
                </c:pt>
                <c:pt idx="755">
                  <c:v>36454.51368244116</c:v>
                </c:pt>
                <c:pt idx="756">
                  <c:v>23834.236410035595</c:v>
                </c:pt>
                <c:pt idx="757">
                  <c:v>40771.491234444351</c:v>
                </c:pt>
                <c:pt idx="758">
                  <c:v>5934.9269648032259</c:v>
                </c:pt>
                <c:pt idx="759">
                  <c:v>15556.057590088581</c:v>
                </c:pt>
                <c:pt idx="760">
                  <c:v>13612.595722781723</c:v>
                </c:pt>
                <c:pt idx="761">
                  <c:v>6791.2224196268526</c:v>
                </c:pt>
                <c:pt idx="762">
                  <c:v>12130.770839022623</c:v>
                </c:pt>
                <c:pt idx="763">
                  <c:v>15557.135175882588</c:v>
                </c:pt>
                <c:pt idx="764">
                  <c:v>10346.793511586475</c:v>
                </c:pt>
                <c:pt idx="765">
                  <c:v>9142.6525413429899</c:v>
                </c:pt>
                <c:pt idx="766">
                  <c:v>11876.707746392794</c:v>
                </c:pt>
                <c:pt idx="767">
                  <c:v>17853.645016298367</c:v>
                </c:pt>
                <c:pt idx="768">
                  <c:v>7892.5215356988101</c:v>
                </c:pt>
                <c:pt idx="769">
                  <c:v>14080.587320636316</c:v>
                </c:pt>
                <c:pt idx="770">
                  <c:v>11904.25786372428</c:v>
                </c:pt>
                <c:pt idx="771">
                  <c:v>7310.7304391668767</c:v>
                </c:pt>
                <c:pt idx="772">
                  <c:v>12134.003596404646</c:v>
                </c:pt>
                <c:pt idx="773">
                  <c:v>8948.0258515705009</c:v>
                </c:pt>
                <c:pt idx="774">
                  <c:v>17505.960080546309</c:v>
                </c:pt>
                <c:pt idx="775">
                  <c:v>9711.2566730169692</c:v>
                </c:pt>
                <c:pt idx="776">
                  <c:v>10504.581752459777</c:v>
                </c:pt>
                <c:pt idx="777">
                  <c:v>13344.462959009717</c:v>
                </c:pt>
                <c:pt idx="778">
                  <c:v>13743.532502197433</c:v>
                </c:pt>
                <c:pt idx="779">
                  <c:v>13468.90022131984</c:v>
                </c:pt>
                <c:pt idx="780">
                  <c:v>11804.659275212793</c:v>
                </c:pt>
                <c:pt idx="781">
                  <c:v>8553.759928011279</c:v>
                </c:pt>
                <c:pt idx="782">
                  <c:v>7906.2805664307152</c:v>
                </c:pt>
                <c:pt idx="783">
                  <c:v>7033.7721040613005</c:v>
                </c:pt>
                <c:pt idx="784">
                  <c:v>6785.347509603117</c:v>
                </c:pt>
                <c:pt idx="785">
                  <c:v>15148.502767214848</c:v>
                </c:pt>
                <c:pt idx="786">
                  <c:v>5553.1263348398779</c:v>
                </c:pt>
                <c:pt idx="787">
                  <c:v>8690.6740374142264</c:v>
                </c:pt>
                <c:pt idx="788">
                  <c:v>15605.234240427681</c:v>
                </c:pt>
                <c:pt idx="789">
                  <c:v>5869.1466785617922</c:v>
                </c:pt>
                <c:pt idx="790">
                  <c:v>18376.941563451583</c:v>
                </c:pt>
                <c:pt idx="791">
                  <c:v>6546.3104248529262</c:v>
                </c:pt>
                <c:pt idx="792">
                  <c:v>10124.791251967421</c:v>
                </c:pt>
                <c:pt idx="793">
                  <c:v>11816.36629374991</c:v>
                </c:pt>
                <c:pt idx="794">
                  <c:v>6986.6860074475435</c:v>
                </c:pt>
                <c:pt idx="795">
                  <c:v>7399.3474855815703</c:v>
                </c:pt>
                <c:pt idx="796">
                  <c:v>17404.513597627145</c:v>
                </c:pt>
                <c:pt idx="797">
                  <c:v>8349.9873870726678</c:v>
                </c:pt>
                <c:pt idx="798">
                  <c:v>7898.2845000948118</c:v>
                </c:pt>
                <c:pt idx="799">
                  <c:v>8703.7030292872241</c:v>
                </c:pt>
                <c:pt idx="800">
                  <c:v>6462.8459829604499</c:v>
                </c:pt>
                <c:pt idx="801">
                  <c:v>12077.685885612693</c:v>
                </c:pt>
                <c:pt idx="802">
                  <c:v>11781.001887237486</c:v>
                </c:pt>
                <c:pt idx="803">
                  <c:v>6076.1195740846151</c:v>
                </c:pt>
                <c:pt idx="804">
                  <c:v>8204.92022295077</c:v>
                </c:pt>
                <c:pt idx="805">
                  <c:v>5385.9470001697891</c:v>
                </c:pt>
                <c:pt idx="806">
                  <c:v>5241.5065435938459</c:v>
                </c:pt>
                <c:pt idx="807">
                  <c:v>6781.3586674944981</c:v>
                </c:pt>
                <c:pt idx="808">
                  <c:v>6987.7335061448521</c:v>
                </c:pt>
                <c:pt idx="809">
                  <c:v>16156.842352065416</c:v>
                </c:pt>
                <c:pt idx="810">
                  <c:v>11848.684923924069</c:v>
                </c:pt>
                <c:pt idx="811">
                  <c:v>8748.1676495473475</c:v>
                </c:pt>
                <c:pt idx="812">
                  <c:v>8092.5187164957269</c:v>
                </c:pt>
                <c:pt idx="813">
                  <c:v>5342.8435684094939</c:v>
                </c:pt>
                <c:pt idx="814">
                  <c:v>12720.61141662816</c:v>
                </c:pt>
                <c:pt idx="815">
                  <c:v>7109.014699188182</c:v>
                </c:pt>
                <c:pt idx="816">
                  <c:v>12744.437649355094</c:v>
                </c:pt>
                <c:pt idx="817">
                  <c:v>9547.9296947515595</c:v>
                </c:pt>
                <c:pt idx="818">
                  <c:v>12866.091689018125</c:v>
                </c:pt>
                <c:pt idx="819">
                  <c:v>5954.8666163695916</c:v>
                </c:pt>
                <c:pt idx="820">
                  <c:v>10631.142100939693</c:v>
                </c:pt>
                <c:pt idx="821">
                  <c:v>14032.344217589787</c:v>
                </c:pt>
                <c:pt idx="822">
                  <c:v>10020.025663396404</c:v>
                </c:pt>
                <c:pt idx="823">
                  <c:v>10779.866739077801</c:v>
                </c:pt>
                <c:pt idx="824">
                  <c:v>7062.3607131695944</c:v>
                </c:pt>
                <c:pt idx="825">
                  <c:v>13142.548179975758</c:v>
                </c:pt>
                <c:pt idx="826">
                  <c:v>9121.3282016272624</c:v>
                </c:pt>
                <c:pt idx="827">
                  <c:v>12466.314686931482</c:v>
                </c:pt>
                <c:pt idx="828">
                  <c:v>9841.7630077354352</c:v>
                </c:pt>
                <c:pt idx="829">
                  <c:v>8171.2256060203399</c:v>
                </c:pt>
                <c:pt idx="830">
                  <c:v>12661.972743311846</c:v>
                </c:pt>
                <c:pt idx="831">
                  <c:v>22020.582760423036</c:v>
                </c:pt>
                <c:pt idx="832">
                  <c:v>13447.786638571715</c:v>
                </c:pt>
                <c:pt idx="833">
                  <c:v>37345.278782382367</c:v>
                </c:pt>
                <c:pt idx="834">
                  <c:v>14508.440393399434</c:v>
                </c:pt>
                <c:pt idx="835">
                  <c:v>16705.533723670451</c:v>
                </c:pt>
                <c:pt idx="836">
                  <c:v>7297.3074951293165</c:v>
                </c:pt>
                <c:pt idx="837">
                  <c:v>8347.9828772948185</c:v>
                </c:pt>
                <c:pt idx="838">
                  <c:v>6759.0622171753575</c:v>
                </c:pt>
                <c:pt idx="839">
                  <c:v>8852.6530201238966</c:v>
                </c:pt>
                <c:pt idx="840">
                  <c:v>11786.994710965955</c:v>
                </c:pt>
                <c:pt idx="841">
                  <c:v>10371.89044346527</c:v>
                </c:pt>
                <c:pt idx="842">
                  <c:v>7529.2633608453034</c:v>
                </c:pt>
                <c:pt idx="843">
                  <c:v>17199.241807902745</c:v>
                </c:pt>
                <c:pt idx="844">
                  <c:v>13067.838594823166</c:v>
                </c:pt>
                <c:pt idx="845">
                  <c:v>7245.0539829379904</c:v>
                </c:pt>
                <c:pt idx="846">
                  <c:v>11443.391275932552</c:v>
                </c:pt>
                <c:pt idx="847">
                  <c:v>12807.975112961614</c:v>
                </c:pt>
                <c:pt idx="848">
                  <c:v>7712.267505324332</c:v>
                </c:pt>
                <c:pt idx="849">
                  <c:v>10743.040836670178</c:v>
                </c:pt>
                <c:pt idx="850">
                  <c:v>27797.257517333066</c:v>
                </c:pt>
                <c:pt idx="851">
                  <c:v>9320.6016533476213</c:v>
                </c:pt>
                <c:pt idx="852">
                  <c:v>3348.6797869478378</c:v>
                </c:pt>
                <c:pt idx="853">
                  <c:v>7195.7696966109161</c:v>
                </c:pt>
                <c:pt idx="854">
                  <c:v>23740.203196803825</c:v>
                </c:pt>
                <c:pt idx="855">
                  <c:v>16219.442850090452</c:v>
                </c:pt>
                <c:pt idx="856">
                  <c:v>19541.314330000867</c:v>
                </c:pt>
                <c:pt idx="857">
                  <c:v>21792.701224312757</c:v>
                </c:pt>
                <c:pt idx="858">
                  <c:v>12305.497225025891</c:v>
                </c:pt>
                <c:pt idx="859">
                  <c:v>8167.3650848622101</c:v>
                </c:pt>
                <c:pt idx="860">
                  <c:v>7456.563936051507</c:v>
                </c:pt>
                <c:pt idx="861">
                  <c:v>6346.0302680684645</c:v>
                </c:pt>
                <c:pt idx="862">
                  <c:v>6853.7210183082989</c:v>
                </c:pt>
                <c:pt idx="863">
                  <c:v>6173.5381123387251</c:v>
                </c:pt>
                <c:pt idx="864">
                  <c:v>8044.3119598636558</c:v>
                </c:pt>
                <c:pt idx="865">
                  <c:v>19385.21493241698</c:v>
                </c:pt>
                <c:pt idx="866">
                  <c:v>3312.4337193312258</c:v>
                </c:pt>
                <c:pt idx="867">
                  <c:v>13165.601557550044</c:v>
                </c:pt>
                <c:pt idx="868">
                  <c:v>27590.365976874127</c:v>
                </c:pt>
                <c:pt idx="869">
                  <c:v>14407.900141613442</c:v>
                </c:pt>
                <c:pt idx="870">
                  <c:v>4516.6062794583304</c:v>
                </c:pt>
                <c:pt idx="871">
                  <c:v>10942.003399427082</c:v>
                </c:pt>
                <c:pt idx="872">
                  <c:v>26032.275682993866</c:v>
                </c:pt>
                <c:pt idx="873">
                  <c:v>4829.7227351618849</c:v>
                </c:pt>
                <c:pt idx="874">
                  <c:v>25066.610415761163</c:v>
                </c:pt>
                <c:pt idx="875">
                  <c:v>10007.290530544624</c:v>
                </c:pt>
                <c:pt idx="876">
                  <c:v>9758.7954074986174</c:v>
                </c:pt>
                <c:pt idx="877">
                  <c:v>7886.8199116985397</c:v>
                </c:pt>
                <c:pt idx="878">
                  <c:v>18023.358045126632</c:v>
                </c:pt>
                <c:pt idx="879">
                  <c:v>7000.4196987815003</c:v>
                </c:pt>
                <c:pt idx="880">
                  <c:v>11322.765481979861</c:v>
                </c:pt>
                <c:pt idx="881">
                  <c:v>5332.1127579391987</c:v>
                </c:pt>
                <c:pt idx="882">
                  <c:v>6222.1611533748001</c:v>
                </c:pt>
                <c:pt idx="883">
                  <c:v>3741.161366293667</c:v>
                </c:pt>
                <c:pt idx="884">
                  <c:v>14121.24689937093</c:v>
                </c:pt>
                <c:pt idx="885">
                  <c:v>6411.0169953644699</c:v>
                </c:pt>
                <c:pt idx="886">
                  <c:v>9434.8959545158632</c:v>
                </c:pt>
                <c:pt idx="887">
                  <c:v>22882.846511012795</c:v>
                </c:pt>
                <c:pt idx="888">
                  <c:v>5248.6630228593012</c:v>
                </c:pt>
                <c:pt idx="889">
                  <c:v>10613.995997846912</c:v>
                </c:pt>
                <c:pt idx="890">
                  <c:v>5726.6390112984463</c:v>
                </c:pt>
                <c:pt idx="891">
                  <c:v>6062.5083603998719</c:v>
                </c:pt>
                <c:pt idx="892">
                  <c:v>9559.6801878472415</c:v>
                </c:pt>
                <c:pt idx="893">
                  <c:v>15768.966822229508</c:v>
                </c:pt>
                <c:pt idx="894">
                  <c:v>8789.6616957021397</c:v>
                </c:pt>
                <c:pt idx="895">
                  <c:v>10392.54166503646</c:v>
                </c:pt>
                <c:pt idx="896">
                  <c:v>8894.4177139402746</c:v>
                </c:pt>
                <c:pt idx="897">
                  <c:v>4445.661050445</c:v>
                </c:pt>
                <c:pt idx="898">
                  <c:v>10267.533091486546</c:v>
                </c:pt>
                <c:pt idx="899">
                  <c:v>13225.690862701473</c:v>
                </c:pt>
                <c:pt idx="900">
                  <c:v>11617.923072836527</c:v>
                </c:pt>
                <c:pt idx="901">
                  <c:v>6020.6845430515559</c:v>
                </c:pt>
                <c:pt idx="902">
                  <c:v>9763.6935247441052</c:v>
                </c:pt>
                <c:pt idx="903">
                  <c:v>11350.89377107361</c:v>
                </c:pt>
                <c:pt idx="904">
                  <c:v>10874.487997193943</c:v>
                </c:pt>
                <c:pt idx="905">
                  <c:v>14450.268532486423</c:v>
                </c:pt>
                <c:pt idx="906">
                  <c:v>16764.245628367426</c:v>
                </c:pt>
                <c:pt idx="907">
                  <c:v>21560.680212871663</c:v>
                </c:pt>
                <c:pt idx="908">
                  <c:v>11174.376084327678</c:v>
                </c:pt>
                <c:pt idx="909">
                  <c:v>10325.736139838318</c:v>
                </c:pt>
                <c:pt idx="910">
                  <c:v>10002.553666455427</c:v>
                </c:pt>
                <c:pt idx="911">
                  <c:v>8372.4294459352877</c:v>
                </c:pt>
                <c:pt idx="912">
                  <c:v>20658.634729278398</c:v>
                </c:pt>
                <c:pt idx="913">
                  <c:v>7221.8654825711892</c:v>
                </c:pt>
                <c:pt idx="914">
                  <c:v>3529.5294897224094</c:v>
                </c:pt>
                <c:pt idx="915">
                  <c:v>12139.313847565223</c:v>
                </c:pt>
                <c:pt idx="916">
                  <c:v>6313.580512474271</c:v>
                </c:pt>
                <c:pt idx="917">
                  <c:v>6346.9667780127447</c:v>
                </c:pt>
                <c:pt idx="918">
                  <c:v>13641.503767927117</c:v>
                </c:pt>
                <c:pt idx="919">
                  <c:v>26465.32894564631</c:v>
                </c:pt>
                <c:pt idx="920">
                  <c:v>6157.3854082394819</c:v>
                </c:pt>
                <c:pt idx="921">
                  <c:v>18185.9781390385</c:v>
                </c:pt>
                <c:pt idx="922">
                  <c:v>4703.5251871684386</c:v>
                </c:pt>
                <c:pt idx="923">
                  <c:v>13329.39411023227</c:v>
                </c:pt>
                <c:pt idx="924">
                  <c:v>10883.823358608954</c:v>
                </c:pt>
                <c:pt idx="925">
                  <c:v>26596.392042793435</c:v>
                </c:pt>
                <c:pt idx="926">
                  <c:v>10007.206877838642</c:v>
                </c:pt>
                <c:pt idx="927">
                  <c:v>18286.133709475256</c:v>
                </c:pt>
                <c:pt idx="928">
                  <c:v>10164.350004702241</c:v>
                </c:pt>
                <c:pt idx="929">
                  <c:v>5875.000598191903</c:v>
                </c:pt>
                <c:pt idx="930">
                  <c:v>16464.832787103875</c:v>
                </c:pt>
                <c:pt idx="931">
                  <c:v>3104.86860610857</c:v>
                </c:pt>
                <c:pt idx="932">
                  <c:v>23125.463075347594</c:v>
                </c:pt>
                <c:pt idx="933">
                  <c:v>5133.3099506819408</c:v>
                </c:pt>
                <c:pt idx="934">
                  <c:v>15736.168202396646</c:v>
                </c:pt>
                <c:pt idx="935">
                  <c:v>7010.4817757087303</c:v>
                </c:pt>
                <c:pt idx="936">
                  <c:v>9808.2699494301414</c:v>
                </c:pt>
                <c:pt idx="937">
                  <c:v>7395.6166013594166</c:v>
                </c:pt>
                <c:pt idx="938">
                  <c:v>10269.519793034569</c:v>
                </c:pt>
                <c:pt idx="939">
                  <c:v>9266.3770872726345</c:v>
                </c:pt>
                <c:pt idx="940">
                  <c:v>5609.595118674024</c:v>
                </c:pt>
                <c:pt idx="941">
                  <c:v>6055.6834181933182</c:v>
                </c:pt>
                <c:pt idx="942">
                  <c:v>10321.082928455106</c:v>
                </c:pt>
                <c:pt idx="943">
                  <c:v>9043.4927386673426</c:v>
                </c:pt>
                <c:pt idx="944">
                  <c:v>7547.9218480015925</c:v>
                </c:pt>
                <c:pt idx="945">
                  <c:v>8436.1478514030805</c:v>
                </c:pt>
                <c:pt idx="946">
                  <c:v>6206.9243778771988</c:v>
                </c:pt>
                <c:pt idx="947">
                  <c:v>3420.8563790842509</c:v>
                </c:pt>
                <c:pt idx="948">
                  <c:v>24077.229859517014</c:v>
                </c:pt>
                <c:pt idx="949">
                  <c:v>20644.934900842825</c:v>
                </c:pt>
                <c:pt idx="950">
                  <c:v>6228.2245696786631</c:v>
                </c:pt>
                <c:pt idx="951">
                  <c:v>13732.39827704376</c:v>
                </c:pt>
                <c:pt idx="952">
                  <c:v>18943.027530605108</c:v>
                </c:pt>
                <c:pt idx="953">
                  <c:v>22929.542375175697</c:v>
                </c:pt>
                <c:pt idx="954">
                  <c:v>3462.044267758105</c:v>
                </c:pt>
                <c:pt idx="955">
                  <c:v>3653.3572151378257</c:v>
                </c:pt>
                <c:pt idx="956">
                  <c:v>21434.53019619453</c:v>
                </c:pt>
                <c:pt idx="957">
                  <c:v>2970.9825704907189</c:v>
                </c:pt>
                <c:pt idx="958">
                  <c:v>5198.036806105617</c:v>
                </c:pt>
                <c:pt idx="959">
                  <c:v>27710.101261298154</c:v>
                </c:pt>
                <c:pt idx="960">
                  <c:v>12880.955660958411</c:v>
                </c:pt>
                <c:pt idx="961">
                  <c:v>19419.381844035517</c:v>
                </c:pt>
                <c:pt idx="962">
                  <c:v>6763.6613251874896</c:v>
                </c:pt>
                <c:pt idx="963">
                  <c:v>2365.9397983318368</c:v>
                </c:pt>
                <c:pt idx="964">
                  <c:v>10592.924584370827</c:v>
                </c:pt>
                <c:pt idx="965">
                  <c:v>17540.681562006397</c:v>
                </c:pt>
                <c:pt idx="966">
                  <c:v>28230.215118232765</c:v>
                </c:pt>
                <c:pt idx="967">
                  <c:v>2658.8802037706891</c:v>
                </c:pt>
                <c:pt idx="968">
                  <c:v>5164.3900924506434</c:v>
                </c:pt>
                <c:pt idx="969">
                  <c:v>4120.0498969795926</c:v>
                </c:pt>
                <c:pt idx="970">
                  <c:v>16249.418660152172</c:v>
                </c:pt>
                <c:pt idx="971">
                  <c:v>3426.9666946262842</c:v>
                </c:pt>
                <c:pt idx="972">
                  <c:v>20363.292564007465</c:v>
                </c:pt>
                <c:pt idx="973">
                  <c:v>12555.042582227312</c:v>
                </c:pt>
                <c:pt idx="974">
                  <c:v>3590.44805324862</c:v>
                </c:pt>
                <c:pt idx="975">
                  <c:v>15356.455720860375</c:v>
                </c:pt>
                <c:pt idx="976">
                  <c:v>21387.619357056996</c:v>
                </c:pt>
                <c:pt idx="977">
                  <c:v>14338.375043300814</c:v>
                </c:pt>
                <c:pt idx="978">
                  <c:v>8063.4517803339031</c:v>
                </c:pt>
                <c:pt idx="979">
                  <c:v>3553.8420751174608</c:v>
                </c:pt>
                <c:pt idx="980">
                  <c:v>3583.0029150354781</c:v>
                </c:pt>
                <c:pt idx="981">
                  <c:v>13090.828555456053</c:v>
                </c:pt>
                <c:pt idx="982">
                  <c:v>13526.42432605871</c:v>
                </c:pt>
                <c:pt idx="983">
                  <c:v>14738.756912132378</c:v>
                </c:pt>
                <c:pt idx="984">
                  <c:v>13689.914518651196</c:v>
                </c:pt>
                <c:pt idx="985">
                  <c:v>8508.6132519777711</c:v>
                </c:pt>
                <c:pt idx="986">
                  <c:v>10336.460429688803</c:v>
                </c:pt>
                <c:pt idx="987">
                  <c:v>4275.2169414008476</c:v>
                </c:pt>
                <c:pt idx="988">
                  <c:v>3168.1814774198492</c:v>
                </c:pt>
                <c:pt idx="989">
                  <c:v>10803.045567771207</c:v>
                </c:pt>
                <c:pt idx="990">
                  <c:v>14081.250038108637</c:v>
                </c:pt>
                <c:pt idx="991">
                  <c:v>5013.1575374272097</c:v>
                </c:pt>
                <c:pt idx="992">
                  <c:v>2572.623250450305</c:v>
                </c:pt>
                <c:pt idx="993">
                  <c:v>27126.531383959013</c:v>
                </c:pt>
                <c:pt idx="994">
                  <c:v>8215.5833261652988</c:v>
                </c:pt>
                <c:pt idx="995">
                  <c:v>2568.704756653914</c:v>
                </c:pt>
                <c:pt idx="996">
                  <c:v>10934.243132032905</c:v>
                </c:pt>
                <c:pt idx="997">
                  <c:v>3639.7927821893527</c:v>
                </c:pt>
                <c:pt idx="998">
                  <c:v>3789.094149454113</c:v>
                </c:pt>
                <c:pt idx="999">
                  <c:v>3052.0715428125886</c:v>
                </c:pt>
                <c:pt idx="1000">
                  <c:v>4620.3759434234416</c:v>
                </c:pt>
                <c:pt idx="1001">
                  <c:v>4274.1262954762542</c:v>
                </c:pt>
                <c:pt idx="1002">
                  <c:v>13712.417310503697</c:v>
                </c:pt>
                <c:pt idx="1003">
                  <c:v>13903.387924642262</c:v>
                </c:pt>
                <c:pt idx="1004">
                  <c:v>4242.3027992319094</c:v>
                </c:pt>
                <c:pt idx="1005">
                  <c:v>17699.614534056072</c:v>
                </c:pt>
                <c:pt idx="1006">
                  <c:v>7030.4880066850292</c:v>
                </c:pt>
                <c:pt idx="1007">
                  <c:v>14743.526979936256</c:v>
                </c:pt>
                <c:pt idx="1008">
                  <c:v>4496.3171996115898</c:v>
                </c:pt>
                <c:pt idx="1009">
                  <c:v>11912.463301226628</c:v>
                </c:pt>
                <c:pt idx="1010">
                  <c:v>3688.2663406527754</c:v>
                </c:pt>
                <c:pt idx="1011">
                  <c:v>10115.348859269097</c:v>
                </c:pt>
                <c:pt idx="1012">
                  <c:v>19753.541519773058</c:v>
                </c:pt>
                <c:pt idx="1013">
                  <c:v>7172.770100093262</c:v>
                </c:pt>
                <c:pt idx="1014">
                  <c:v>3060.4473233023728</c:v>
                </c:pt>
                <c:pt idx="1015">
                  <c:v>6620.7788590328109</c:v>
                </c:pt>
                <c:pt idx="1016">
                  <c:v>3983.1336468859481</c:v>
                </c:pt>
                <c:pt idx="1017">
                  <c:v>5970.6244270429825</c:v>
                </c:pt>
                <c:pt idx="1018">
                  <c:v>13412.442332471284</c:v>
                </c:pt>
                <c:pt idx="1019">
                  <c:v>9337.2022771176944</c:v>
                </c:pt>
                <c:pt idx="1020">
                  <c:v>3461.4028280793164</c:v>
                </c:pt>
                <c:pt idx="1021">
                  <c:v>3583.9335573121211</c:v>
                </c:pt>
                <c:pt idx="1022">
                  <c:v>11585.503672108625</c:v>
                </c:pt>
                <c:pt idx="1023">
                  <c:v>4126.5643929160924</c:v>
                </c:pt>
                <c:pt idx="1024">
                  <c:v>3180.800817646299</c:v>
                </c:pt>
                <c:pt idx="1025">
                  <c:v>4538.8382345497293</c:v>
                </c:pt>
                <c:pt idx="1026">
                  <c:v>5386.3537637374702</c:v>
                </c:pt>
                <c:pt idx="1027">
                  <c:v>3568.1126386091951</c:v>
                </c:pt>
                <c:pt idx="1028">
                  <c:v>13773.274181970581</c:v>
                </c:pt>
                <c:pt idx="1029">
                  <c:v>12399.110642967365</c:v>
                </c:pt>
                <c:pt idx="1030">
                  <c:v>16235.459026002532</c:v>
                </c:pt>
                <c:pt idx="1031">
                  <c:v>11795.685198717645</c:v>
                </c:pt>
                <c:pt idx="1032">
                  <c:v>6177.3438636506207</c:v>
                </c:pt>
                <c:pt idx="1033">
                  <c:v>11998.059672790012</c:v>
                </c:pt>
                <c:pt idx="1034">
                  <c:v>14454.689392019984</c:v>
                </c:pt>
                <c:pt idx="1035">
                  <c:v>10105.503125285266</c:v>
                </c:pt>
                <c:pt idx="1036">
                  <c:v>16168.13730777867</c:v>
                </c:pt>
                <c:pt idx="1037">
                  <c:v>3200.3932866282512</c:v>
                </c:pt>
                <c:pt idx="1038">
                  <c:v>4186.2250581890457</c:v>
                </c:pt>
                <c:pt idx="1039">
                  <c:v>11500.328481051898</c:v>
                </c:pt>
                <c:pt idx="1040">
                  <c:v>3514.1353865639162</c:v>
                </c:pt>
                <c:pt idx="1041">
                  <c:v>10780.593296711117</c:v>
                </c:pt>
                <c:pt idx="1042">
                  <c:v>3172.963830053518</c:v>
                </c:pt>
                <c:pt idx="1043">
                  <c:v>8781.4687122357645</c:v>
                </c:pt>
                <c:pt idx="1044">
                  <c:v>11499.60073684087</c:v>
                </c:pt>
                <c:pt idx="1045">
                  <c:v>3010.1926403636653</c:v>
                </c:pt>
                <c:pt idx="1046">
                  <c:v>10211.398654530754</c:v>
                </c:pt>
                <c:pt idx="1047">
                  <c:v>4110.277600343672</c:v>
                </c:pt>
                <c:pt idx="1048">
                  <c:v>3865.4177456438338</c:v>
                </c:pt>
                <c:pt idx="1049">
                  <c:v>8716.1963651186434</c:v>
                </c:pt>
                <c:pt idx="1050">
                  <c:v>11139.830056647295</c:v>
                </c:pt>
                <c:pt idx="1051">
                  <c:v>6284.6078778100446</c:v>
                </c:pt>
                <c:pt idx="1052">
                  <c:v>8326.0141885238172</c:v>
                </c:pt>
                <c:pt idx="1053">
                  <c:v>5415.4424029205111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C79-4722-8891-549A5040DF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5879840"/>
        <c:axId val="1232392592"/>
      </c:scatterChart>
      <c:valAx>
        <c:axId val="15158798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sex_male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32392592"/>
        <c:crosses val="autoZero"/>
        <c:crossBetween val="midCat"/>
      </c:valAx>
      <c:valAx>
        <c:axId val="1232392592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charges</a:t>
                </a:r>
              </a:p>
            </c:rich>
          </c:tx>
          <c:overlay val="0"/>
        </c:title>
        <c:numFmt formatCode="&quot;£&quot;#,##0.00" sourceLinked="1"/>
        <c:majorTickMark val="out"/>
        <c:minorTickMark val="none"/>
        <c:tickLblPos val="nextTo"/>
        <c:crossAx val="151587984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region_northwest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charges</c:v>
          </c:tx>
          <c:spPr>
            <a:ln w="38100">
              <a:noFill/>
            </a:ln>
          </c:spPr>
          <c:xVal>
            <c:numRef>
              <c:f>Model!$H$2:$H$1055</c:f>
              <c:numCache>
                <c:formatCode>General</c:formatCode>
                <c:ptCount val="10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1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1</c:v>
                </c:pt>
                <c:pt idx="382">
                  <c:v>0</c:v>
                </c:pt>
                <c:pt idx="383">
                  <c:v>1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1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1</c:v>
                </c:pt>
                <c:pt idx="397">
                  <c:v>0</c:v>
                </c:pt>
                <c:pt idx="398">
                  <c:v>0</c:v>
                </c:pt>
                <c:pt idx="399">
                  <c:v>1</c:v>
                </c:pt>
                <c:pt idx="400">
                  <c:v>1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1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1</c:v>
                </c:pt>
                <c:pt idx="616">
                  <c:v>0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0</c:v>
                </c:pt>
                <c:pt idx="624">
                  <c:v>1</c:v>
                </c:pt>
                <c:pt idx="625">
                  <c:v>0</c:v>
                </c:pt>
                <c:pt idx="626">
                  <c:v>0</c:v>
                </c:pt>
                <c:pt idx="627">
                  <c:v>1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1</c:v>
                </c:pt>
                <c:pt idx="634">
                  <c:v>1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1</c:v>
                </c:pt>
                <c:pt idx="639">
                  <c:v>0</c:v>
                </c:pt>
                <c:pt idx="640">
                  <c:v>1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0</c:v>
                </c:pt>
                <c:pt idx="649">
                  <c:v>0</c:v>
                </c:pt>
                <c:pt idx="650">
                  <c:v>1</c:v>
                </c:pt>
                <c:pt idx="651">
                  <c:v>0</c:v>
                </c:pt>
                <c:pt idx="652">
                  <c:v>1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1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1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1</c:v>
                </c:pt>
                <c:pt idx="666">
                  <c:v>1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1</c:v>
                </c:pt>
                <c:pt idx="671">
                  <c:v>1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1</c:v>
                </c:pt>
                <c:pt idx="676">
                  <c:v>1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1</c:v>
                </c:pt>
                <c:pt idx="683">
                  <c:v>0</c:v>
                </c:pt>
                <c:pt idx="684">
                  <c:v>1</c:v>
                </c:pt>
                <c:pt idx="685">
                  <c:v>1</c:v>
                </c:pt>
                <c:pt idx="686">
                  <c:v>0</c:v>
                </c:pt>
                <c:pt idx="687">
                  <c:v>0</c:v>
                </c:pt>
                <c:pt idx="688">
                  <c:v>1</c:v>
                </c:pt>
                <c:pt idx="689">
                  <c:v>1</c:v>
                </c:pt>
                <c:pt idx="690">
                  <c:v>0</c:v>
                </c:pt>
                <c:pt idx="691">
                  <c:v>0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1</c:v>
                </c:pt>
                <c:pt idx="701">
                  <c:v>1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1</c:v>
                </c:pt>
                <c:pt idx="712">
                  <c:v>0</c:v>
                </c:pt>
                <c:pt idx="713">
                  <c:v>1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1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1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1</c:v>
                </c:pt>
                <c:pt idx="734">
                  <c:v>1</c:v>
                </c:pt>
                <c:pt idx="735">
                  <c:v>0</c:v>
                </c:pt>
                <c:pt idx="736">
                  <c:v>0</c:v>
                </c:pt>
                <c:pt idx="737">
                  <c:v>1</c:v>
                </c:pt>
                <c:pt idx="738">
                  <c:v>0</c:v>
                </c:pt>
                <c:pt idx="739">
                  <c:v>0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1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1</c:v>
                </c:pt>
                <c:pt idx="754">
                  <c:v>0</c:v>
                </c:pt>
                <c:pt idx="755">
                  <c:v>1</c:v>
                </c:pt>
                <c:pt idx="756">
                  <c:v>0</c:v>
                </c:pt>
                <c:pt idx="757">
                  <c:v>1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1</c:v>
                </c:pt>
                <c:pt idx="781">
                  <c:v>0</c:v>
                </c:pt>
                <c:pt idx="782">
                  <c:v>1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1</c:v>
                </c:pt>
                <c:pt idx="791">
                  <c:v>1</c:v>
                </c:pt>
                <c:pt idx="792">
                  <c:v>0</c:v>
                </c:pt>
                <c:pt idx="793">
                  <c:v>1</c:v>
                </c:pt>
                <c:pt idx="794">
                  <c:v>1</c:v>
                </c:pt>
                <c:pt idx="795">
                  <c:v>0</c:v>
                </c:pt>
                <c:pt idx="796">
                  <c:v>1</c:v>
                </c:pt>
                <c:pt idx="797">
                  <c:v>1</c:v>
                </c:pt>
                <c:pt idx="798">
                  <c:v>0</c:v>
                </c:pt>
                <c:pt idx="799">
                  <c:v>0</c:v>
                </c:pt>
                <c:pt idx="800">
                  <c:v>1</c:v>
                </c:pt>
                <c:pt idx="801">
                  <c:v>0</c:v>
                </c:pt>
                <c:pt idx="802">
                  <c:v>1</c:v>
                </c:pt>
                <c:pt idx="803">
                  <c:v>0</c:v>
                </c:pt>
                <c:pt idx="804">
                  <c:v>1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1</c:v>
                </c:pt>
                <c:pt idx="810">
                  <c:v>0</c:v>
                </c:pt>
                <c:pt idx="811">
                  <c:v>0</c:v>
                </c:pt>
                <c:pt idx="812">
                  <c:v>1</c:v>
                </c:pt>
                <c:pt idx="813">
                  <c:v>0</c:v>
                </c:pt>
                <c:pt idx="814">
                  <c:v>0</c:v>
                </c:pt>
                <c:pt idx="815">
                  <c:v>1</c:v>
                </c:pt>
                <c:pt idx="816">
                  <c:v>1</c:v>
                </c:pt>
                <c:pt idx="817">
                  <c:v>0</c:v>
                </c:pt>
                <c:pt idx="818">
                  <c:v>1</c:v>
                </c:pt>
                <c:pt idx="819">
                  <c:v>1</c:v>
                </c:pt>
                <c:pt idx="820">
                  <c:v>0</c:v>
                </c:pt>
                <c:pt idx="821">
                  <c:v>1</c:v>
                </c:pt>
                <c:pt idx="822">
                  <c:v>0</c:v>
                </c:pt>
                <c:pt idx="823">
                  <c:v>1</c:v>
                </c:pt>
                <c:pt idx="824">
                  <c:v>1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1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1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1</c:v>
                </c:pt>
                <c:pt idx="848">
                  <c:v>0</c:v>
                </c:pt>
                <c:pt idx="849">
                  <c:v>0</c:v>
                </c:pt>
                <c:pt idx="850">
                  <c:v>1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1</c:v>
                </c:pt>
                <c:pt idx="856">
                  <c:v>0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0</c:v>
                </c:pt>
                <c:pt idx="861">
                  <c:v>1</c:v>
                </c:pt>
                <c:pt idx="862">
                  <c:v>0</c:v>
                </c:pt>
                <c:pt idx="863">
                  <c:v>0</c:v>
                </c:pt>
                <c:pt idx="864">
                  <c:v>1</c:v>
                </c:pt>
                <c:pt idx="865">
                  <c:v>0</c:v>
                </c:pt>
                <c:pt idx="866">
                  <c:v>0</c:v>
                </c:pt>
                <c:pt idx="867">
                  <c:v>1</c:v>
                </c:pt>
                <c:pt idx="868">
                  <c:v>0</c:v>
                </c:pt>
                <c:pt idx="869">
                  <c:v>0</c:v>
                </c:pt>
                <c:pt idx="870">
                  <c:v>1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1</c:v>
                </c:pt>
                <c:pt idx="882">
                  <c:v>0</c:v>
                </c:pt>
                <c:pt idx="883">
                  <c:v>0</c:v>
                </c:pt>
                <c:pt idx="884">
                  <c:v>1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1</c:v>
                </c:pt>
                <c:pt idx="890">
                  <c:v>0</c:v>
                </c:pt>
                <c:pt idx="891">
                  <c:v>0</c:v>
                </c:pt>
                <c:pt idx="892">
                  <c:v>1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1</c:v>
                </c:pt>
                <c:pt idx="898">
                  <c:v>0</c:v>
                </c:pt>
                <c:pt idx="899">
                  <c:v>0</c:v>
                </c:pt>
                <c:pt idx="900">
                  <c:v>1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1</c:v>
                </c:pt>
                <c:pt idx="905">
                  <c:v>1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1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1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1</c:v>
                </c:pt>
                <c:pt idx="925">
                  <c:v>1</c:v>
                </c:pt>
                <c:pt idx="926">
                  <c:v>0</c:v>
                </c:pt>
                <c:pt idx="927">
                  <c:v>1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1</c:v>
                </c:pt>
                <c:pt idx="933">
                  <c:v>1</c:v>
                </c:pt>
                <c:pt idx="934">
                  <c:v>1</c:v>
                </c:pt>
                <c:pt idx="935">
                  <c:v>1</c:v>
                </c:pt>
                <c:pt idx="936">
                  <c:v>0</c:v>
                </c:pt>
                <c:pt idx="937">
                  <c:v>1</c:v>
                </c:pt>
                <c:pt idx="938">
                  <c:v>0</c:v>
                </c:pt>
                <c:pt idx="939">
                  <c:v>0</c:v>
                </c:pt>
                <c:pt idx="940">
                  <c:v>1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1</c:v>
                </c:pt>
                <c:pt idx="945">
                  <c:v>0</c:v>
                </c:pt>
                <c:pt idx="946">
                  <c:v>1</c:v>
                </c:pt>
                <c:pt idx="947">
                  <c:v>0</c:v>
                </c:pt>
                <c:pt idx="948">
                  <c:v>0</c:v>
                </c:pt>
                <c:pt idx="949">
                  <c:v>1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1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1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1</c:v>
                </c:pt>
                <c:pt idx="982">
                  <c:v>0</c:v>
                </c:pt>
                <c:pt idx="983">
                  <c:v>1</c:v>
                </c:pt>
                <c:pt idx="984">
                  <c:v>0</c:v>
                </c:pt>
                <c:pt idx="985">
                  <c:v>1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1</c:v>
                </c:pt>
                <c:pt idx="994">
                  <c:v>1</c:v>
                </c:pt>
                <c:pt idx="995">
                  <c:v>0</c:v>
                </c:pt>
                <c:pt idx="996">
                  <c:v>1</c:v>
                </c:pt>
                <c:pt idx="997">
                  <c:v>1</c:v>
                </c:pt>
                <c:pt idx="998">
                  <c:v>0</c:v>
                </c:pt>
                <c:pt idx="999">
                  <c:v>1</c:v>
                </c:pt>
                <c:pt idx="1000">
                  <c:v>0</c:v>
                </c:pt>
                <c:pt idx="1001">
                  <c:v>1</c:v>
                </c:pt>
                <c:pt idx="1002">
                  <c:v>1</c:v>
                </c:pt>
                <c:pt idx="1003">
                  <c:v>0</c:v>
                </c:pt>
                <c:pt idx="1004">
                  <c:v>0</c:v>
                </c:pt>
                <c:pt idx="1005">
                  <c:v>1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1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1</c:v>
                </c:pt>
                <c:pt idx="1015">
                  <c:v>0</c:v>
                </c:pt>
                <c:pt idx="1016">
                  <c:v>1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1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1</c:v>
                </c:pt>
                <c:pt idx="1026">
                  <c:v>1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1</c:v>
                </c:pt>
                <c:pt idx="1039">
                  <c:v>1</c:v>
                </c:pt>
                <c:pt idx="1040">
                  <c:v>0</c:v>
                </c:pt>
                <c:pt idx="1041">
                  <c:v>1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1</c:v>
                </c:pt>
                <c:pt idx="1046">
                  <c:v>0</c:v>
                </c:pt>
                <c:pt idx="1047">
                  <c:v>0</c:v>
                </c:pt>
                <c:pt idx="1048">
                  <c:v>1</c:v>
                </c:pt>
                <c:pt idx="1049">
                  <c:v>0</c:v>
                </c:pt>
                <c:pt idx="1050">
                  <c:v>1</c:v>
                </c:pt>
                <c:pt idx="1051">
                  <c:v>1</c:v>
                </c:pt>
                <c:pt idx="1052">
                  <c:v>0</c:v>
                </c:pt>
                <c:pt idx="1053">
                  <c:v>0</c:v>
                </c:pt>
              </c:numCache>
            </c:numRef>
          </c:xVal>
          <c:yVal>
            <c:numRef>
              <c:f>Model!$A$2:$A$1055</c:f>
              <c:numCache>
                <c:formatCode>"£"#,##0.00</c:formatCode>
                <c:ptCount val="1054"/>
                <c:pt idx="0">
                  <c:v>3756.6215999999999</c:v>
                </c:pt>
                <c:pt idx="1">
                  <c:v>1826.8430000000001</c:v>
                </c:pt>
                <c:pt idx="2">
                  <c:v>11090.7178</c:v>
                </c:pt>
                <c:pt idx="3">
                  <c:v>10602.385</c:v>
                </c:pt>
                <c:pt idx="4">
                  <c:v>13228.846949999999</c:v>
                </c:pt>
                <c:pt idx="5">
                  <c:v>1137.011</c:v>
                </c:pt>
                <c:pt idx="6">
                  <c:v>2198.1898500000002</c:v>
                </c:pt>
                <c:pt idx="7">
                  <c:v>3046.0619999999999</c:v>
                </c:pt>
                <c:pt idx="8">
                  <c:v>2211.1307499999998</c:v>
                </c:pt>
                <c:pt idx="9">
                  <c:v>1743.2139999999999</c:v>
                </c:pt>
                <c:pt idx="10">
                  <c:v>5920.1040999999996</c:v>
                </c:pt>
                <c:pt idx="11">
                  <c:v>1532.4697000000001</c:v>
                </c:pt>
                <c:pt idx="12">
                  <c:v>7935.29115</c:v>
                </c:pt>
                <c:pt idx="13">
                  <c:v>6186.1270000000004</c:v>
                </c:pt>
                <c:pt idx="14">
                  <c:v>21344.846699999998</c:v>
                </c:pt>
                <c:pt idx="15">
                  <c:v>2867.1196</c:v>
                </c:pt>
                <c:pt idx="16">
                  <c:v>4646.759</c:v>
                </c:pt>
                <c:pt idx="17">
                  <c:v>11381.3254</c:v>
                </c:pt>
                <c:pt idx="18">
                  <c:v>8601.3292999999994</c:v>
                </c:pt>
                <c:pt idx="19">
                  <c:v>3385.3991500000002</c:v>
                </c:pt>
                <c:pt idx="20">
                  <c:v>2457.2111500000001</c:v>
                </c:pt>
                <c:pt idx="21">
                  <c:v>2155.6815000000001</c:v>
                </c:pt>
                <c:pt idx="22">
                  <c:v>1261.442</c:v>
                </c:pt>
                <c:pt idx="23">
                  <c:v>2166.732</c:v>
                </c:pt>
                <c:pt idx="24">
                  <c:v>13405.390299999999</c:v>
                </c:pt>
                <c:pt idx="25">
                  <c:v>8116.68</c:v>
                </c:pt>
                <c:pt idx="26">
                  <c:v>1631.8212000000001</c:v>
                </c:pt>
                <c:pt idx="27">
                  <c:v>4883.866</c:v>
                </c:pt>
                <c:pt idx="28">
                  <c:v>5649.7150000000001</c:v>
                </c:pt>
                <c:pt idx="29">
                  <c:v>14901.5167</c:v>
                </c:pt>
                <c:pt idx="30">
                  <c:v>11743.299000000001</c:v>
                </c:pt>
                <c:pt idx="31">
                  <c:v>2689.4953999999998</c:v>
                </c:pt>
                <c:pt idx="32">
                  <c:v>24227.337240000001</c:v>
                </c:pt>
                <c:pt idx="33">
                  <c:v>1615.7666999999999</c:v>
                </c:pt>
                <c:pt idx="34">
                  <c:v>12648.7034</c:v>
                </c:pt>
                <c:pt idx="35">
                  <c:v>1986.9333999999999</c:v>
                </c:pt>
                <c:pt idx="36">
                  <c:v>5400.9804999999997</c:v>
                </c:pt>
                <c:pt idx="37">
                  <c:v>11837.16</c:v>
                </c:pt>
                <c:pt idx="38">
                  <c:v>3172.018</c:v>
                </c:pt>
                <c:pt idx="39">
                  <c:v>2156.7518</c:v>
                </c:pt>
                <c:pt idx="40">
                  <c:v>11944.594349999999</c:v>
                </c:pt>
                <c:pt idx="41">
                  <c:v>8444.4740000000002</c:v>
                </c:pt>
                <c:pt idx="42">
                  <c:v>8124.4084000000003</c:v>
                </c:pt>
                <c:pt idx="43">
                  <c:v>9722.7695000000003</c:v>
                </c:pt>
                <c:pt idx="44">
                  <c:v>10435.06525</c:v>
                </c:pt>
                <c:pt idx="45">
                  <c:v>11566.30055</c:v>
                </c:pt>
                <c:pt idx="46">
                  <c:v>2866.0909999999999</c:v>
                </c:pt>
                <c:pt idx="47">
                  <c:v>11658.379150000001</c:v>
                </c:pt>
                <c:pt idx="48">
                  <c:v>13822.803</c:v>
                </c:pt>
                <c:pt idx="49">
                  <c:v>12142.578600000001</c:v>
                </c:pt>
                <c:pt idx="50">
                  <c:v>18955.220170000001</c:v>
                </c:pt>
                <c:pt idx="51">
                  <c:v>13217.094499999999</c:v>
                </c:pt>
                <c:pt idx="52">
                  <c:v>13981.850350000001</c:v>
                </c:pt>
                <c:pt idx="53">
                  <c:v>3554.203</c:v>
                </c:pt>
                <c:pt idx="54">
                  <c:v>12404.8791</c:v>
                </c:pt>
                <c:pt idx="55">
                  <c:v>14133.03775</c:v>
                </c:pt>
                <c:pt idx="56">
                  <c:v>24603.04837</c:v>
                </c:pt>
                <c:pt idx="57">
                  <c:v>1837.2819</c:v>
                </c:pt>
                <c:pt idx="58">
                  <c:v>1391.5287000000001</c:v>
                </c:pt>
                <c:pt idx="59">
                  <c:v>20781.48892</c:v>
                </c:pt>
                <c:pt idx="60">
                  <c:v>11856.4115</c:v>
                </c:pt>
                <c:pt idx="61">
                  <c:v>16586.49771</c:v>
                </c:pt>
                <c:pt idx="62">
                  <c:v>9140.9509999999991</c:v>
                </c:pt>
                <c:pt idx="63">
                  <c:v>2727.3951000000002</c:v>
                </c:pt>
                <c:pt idx="64">
                  <c:v>7323.7348190000002</c:v>
                </c:pt>
                <c:pt idx="65">
                  <c:v>23082.955330000001</c:v>
                </c:pt>
                <c:pt idx="66">
                  <c:v>5969.723</c:v>
                </c:pt>
                <c:pt idx="67">
                  <c:v>12638.195</c:v>
                </c:pt>
                <c:pt idx="68">
                  <c:v>2254.7966999999999</c:v>
                </c:pt>
                <c:pt idx="69">
                  <c:v>2897.3235</c:v>
                </c:pt>
                <c:pt idx="70">
                  <c:v>7345.0839999999998</c:v>
                </c:pt>
                <c:pt idx="71">
                  <c:v>5910.9440000000004</c:v>
                </c:pt>
                <c:pt idx="72">
                  <c:v>21797.000400000001</c:v>
                </c:pt>
                <c:pt idx="73">
                  <c:v>10601.412</c:v>
                </c:pt>
                <c:pt idx="74">
                  <c:v>11165.417649999999</c:v>
                </c:pt>
                <c:pt idx="75">
                  <c:v>2497.0383000000002</c:v>
                </c:pt>
                <c:pt idx="76">
                  <c:v>2203.4718499999999</c:v>
                </c:pt>
                <c:pt idx="77">
                  <c:v>1744.4649999999999</c:v>
                </c:pt>
                <c:pt idx="78">
                  <c:v>20878.78443</c:v>
                </c:pt>
                <c:pt idx="79">
                  <c:v>1534.3045</c:v>
                </c:pt>
                <c:pt idx="80">
                  <c:v>1622.1885</c:v>
                </c:pt>
                <c:pt idx="81">
                  <c:v>4347.0233500000004</c:v>
                </c:pt>
                <c:pt idx="82">
                  <c:v>1748.7739999999999</c:v>
                </c:pt>
                <c:pt idx="83">
                  <c:v>24513.091260000001</c:v>
                </c:pt>
                <c:pt idx="84">
                  <c:v>2196.4731999999999</c:v>
                </c:pt>
                <c:pt idx="85">
                  <c:v>12574.049000000001</c:v>
                </c:pt>
                <c:pt idx="86">
                  <c:v>1967.0227</c:v>
                </c:pt>
                <c:pt idx="87">
                  <c:v>6837.3687</c:v>
                </c:pt>
                <c:pt idx="88">
                  <c:v>3044.2132999999999</c:v>
                </c:pt>
                <c:pt idx="89">
                  <c:v>11455.28</c:v>
                </c:pt>
                <c:pt idx="90">
                  <c:v>2498.4144000000001</c:v>
                </c:pt>
                <c:pt idx="91">
                  <c:v>1256.299</c:v>
                </c:pt>
                <c:pt idx="92">
                  <c:v>25656.575260000001</c:v>
                </c:pt>
                <c:pt idx="93">
                  <c:v>3994.1777999999999</c:v>
                </c:pt>
                <c:pt idx="94">
                  <c:v>5397.6166999999996</c:v>
                </c:pt>
                <c:pt idx="95">
                  <c:v>1708.0014000000001</c:v>
                </c:pt>
                <c:pt idx="96">
                  <c:v>14043.476699999999</c:v>
                </c:pt>
                <c:pt idx="97">
                  <c:v>13831.1152</c:v>
                </c:pt>
                <c:pt idx="98">
                  <c:v>13887.204</c:v>
                </c:pt>
                <c:pt idx="99">
                  <c:v>3268.84665</c:v>
                </c:pt>
                <c:pt idx="100">
                  <c:v>3972.9247</c:v>
                </c:pt>
                <c:pt idx="101">
                  <c:v>17878.900679999999</c:v>
                </c:pt>
                <c:pt idx="102">
                  <c:v>3935.1799000000001</c:v>
                </c:pt>
                <c:pt idx="103">
                  <c:v>10923.933199999999</c:v>
                </c:pt>
                <c:pt idx="104">
                  <c:v>2494.0219999999999</c:v>
                </c:pt>
                <c:pt idx="105">
                  <c:v>3761.2919999999999</c:v>
                </c:pt>
                <c:pt idx="106">
                  <c:v>1664.9996000000001</c:v>
                </c:pt>
                <c:pt idx="107">
                  <c:v>13635.6379</c:v>
                </c:pt>
                <c:pt idx="108">
                  <c:v>11842.441999999999</c:v>
                </c:pt>
                <c:pt idx="109">
                  <c:v>5709.1643999999997</c:v>
                </c:pt>
                <c:pt idx="110">
                  <c:v>1633.0444</c:v>
                </c:pt>
                <c:pt idx="111">
                  <c:v>11070.535</c:v>
                </c:pt>
                <c:pt idx="112">
                  <c:v>9283.5619999999999</c:v>
                </c:pt>
                <c:pt idx="113">
                  <c:v>3558.6202499999999</c:v>
                </c:pt>
                <c:pt idx="114">
                  <c:v>2207.6974500000001</c:v>
                </c:pt>
                <c:pt idx="115">
                  <c:v>10713.644</c:v>
                </c:pt>
                <c:pt idx="116">
                  <c:v>1977.8150000000001</c:v>
                </c:pt>
                <c:pt idx="117">
                  <c:v>3366.6696999999999</c:v>
                </c:pt>
                <c:pt idx="118">
                  <c:v>14410.9321</c:v>
                </c:pt>
                <c:pt idx="119">
                  <c:v>13143.86485</c:v>
                </c:pt>
                <c:pt idx="120">
                  <c:v>1712.2270000000001</c:v>
                </c:pt>
                <c:pt idx="121">
                  <c:v>12430.95335</c:v>
                </c:pt>
                <c:pt idx="122">
                  <c:v>8280.6226999999999</c:v>
                </c:pt>
                <c:pt idx="123">
                  <c:v>1136.3994</c:v>
                </c:pt>
                <c:pt idx="124">
                  <c:v>3943.5954000000002</c:v>
                </c:pt>
                <c:pt idx="125">
                  <c:v>4399.7309999999998</c:v>
                </c:pt>
                <c:pt idx="126">
                  <c:v>6185.3208000000004</c:v>
                </c:pt>
                <c:pt idx="127">
                  <c:v>5438.7491</c:v>
                </c:pt>
                <c:pt idx="128">
                  <c:v>2104.1134000000002</c:v>
                </c:pt>
                <c:pt idx="129">
                  <c:v>9541.6955500000004</c:v>
                </c:pt>
                <c:pt idx="130">
                  <c:v>5469.0065999999997</c:v>
                </c:pt>
                <c:pt idx="131">
                  <c:v>12146.971</c:v>
                </c:pt>
                <c:pt idx="132">
                  <c:v>9875.6803999999993</c:v>
                </c:pt>
                <c:pt idx="133">
                  <c:v>12979.358</c:v>
                </c:pt>
                <c:pt idx="134">
                  <c:v>1263.249</c:v>
                </c:pt>
                <c:pt idx="135">
                  <c:v>2217.6012000000001</c:v>
                </c:pt>
                <c:pt idx="136">
                  <c:v>3757.8447999999999</c:v>
                </c:pt>
                <c:pt idx="137">
                  <c:v>14319.031000000001</c:v>
                </c:pt>
                <c:pt idx="138">
                  <c:v>12797.20962</c:v>
                </c:pt>
                <c:pt idx="139">
                  <c:v>1146.7965999999999</c:v>
                </c:pt>
                <c:pt idx="140">
                  <c:v>12741.167450000001</c:v>
                </c:pt>
                <c:pt idx="141">
                  <c:v>5662.2250000000004</c:v>
                </c:pt>
                <c:pt idx="142">
                  <c:v>11848.141</c:v>
                </c:pt>
                <c:pt idx="143">
                  <c:v>14313.846299999999</c:v>
                </c:pt>
                <c:pt idx="144">
                  <c:v>1815.8759</c:v>
                </c:pt>
                <c:pt idx="145">
                  <c:v>1877.9294</c:v>
                </c:pt>
                <c:pt idx="146">
                  <c:v>1621.8827000000001</c:v>
                </c:pt>
                <c:pt idx="147">
                  <c:v>13393.755999999999</c:v>
                </c:pt>
                <c:pt idx="148">
                  <c:v>4402.2330000000002</c:v>
                </c:pt>
                <c:pt idx="149">
                  <c:v>1526.3119999999999</c:v>
                </c:pt>
                <c:pt idx="150">
                  <c:v>1875.3440000000001</c:v>
                </c:pt>
                <c:pt idx="151">
                  <c:v>10965.446</c:v>
                </c:pt>
                <c:pt idx="152">
                  <c:v>8782.4689999999991</c:v>
                </c:pt>
                <c:pt idx="153">
                  <c:v>1141.4450999999999</c:v>
                </c:pt>
                <c:pt idx="154">
                  <c:v>8457.8179999999993</c:v>
                </c:pt>
                <c:pt idx="155">
                  <c:v>1682.597</c:v>
                </c:pt>
                <c:pt idx="156">
                  <c:v>13555.0049</c:v>
                </c:pt>
                <c:pt idx="157">
                  <c:v>13063.883</c:v>
                </c:pt>
                <c:pt idx="158">
                  <c:v>1634.5734</c:v>
                </c:pt>
                <c:pt idx="159">
                  <c:v>8125.7844999999998</c:v>
                </c:pt>
                <c:pt idx="160">
                  <c:v>12644.589</c:v>
                </c:pt>
                <c:pt idx="161">
                  <c:v>2473.3341</c:v>
                </c:pt>
                <c:pt idx="162">
                  <c:v>13041.921</c:v>
                </c:pt>
                <c:pt idx="163">
                  <c:v>13451.121999999999</c:v>
                </c:pt>
                <c:pt idx="164">
                  <c:v>13462.52</c:v>
                </c:pt>
                <c:pt idx="165">
                  <c:v>13470.804400000001</c:v>
                </c:pt>
                <c:pt idx="166">
                  <c:v>7348.1419999999998</c:v>
                </c:pt>
                <c:pt idx="167">
                  <c:v>12233.828</c:v>
                </c:pt>
                <c:pt idx="168">
                  <c:v>9487.6442000000006</c:v>
                </c:pt>
                <c:pt idx="169">
                  <c:v>2217.4691499999999</c:v>
                </c:pt>
                <c:pt idx="170">
                  <c:v>12982.8747</c:v>
                </c:pt>
                <c:pt idx="171">
                  <c:v>3353.2840000000001</c:v>
                </c:pt>
                <c:pt idx="172">
                  <c:v>1759.338</c:v>
                </c:pt>
                <c:pt idx="173">
                  <c:v>2322.6217999999999</c:v>
                </c:pt>
                <c:pt idx="174">
                  <c:v>4889.0367999999999</c:v>
                </c:pt>
                <c:pt idx="175">
                  <c:v>4518.8262500000001</c:v>
                </c:pt>
                <c:pt idx="176">
                  <c:v>13887.968500000001</c:v>
                </c:pt>
                <c:pt idx="177">
                  <c:v>1972.95</c:v>
                </c:pt>
                <c:pt idx="178">
                  <c:v>21232.182260000001</c:v>
                </c:pt>
                <c:pt idx="179">
                  <c:v>5383.5360000000001</c:v>
                </c:pt>
                <c:pt idx="180">
                  <c:v>8798.5930000000008</c:v>
                </c:pt>
                <c:pt idx="181">
                  <c:v>2020.1769999999999</c:v>
                </c:pt>
                <c:pt idx="182">
                  <c:v>9850.4320000000007</c:v>
                </c:pt>
                <c:pt idx="183">
                  <c:v>4137.5227000000004</c:v>
                </c:pt>
                <c:pt idx="184">
                  <c:v>2250.8352</c:v>
                </c:pt>
                <c:pt idx="185">
                  <c:v>3161.4540000000002</c:v>
                </c:pt>
                <c:pt idx="186">
                  <c:v>7325.0482000000002</c:v>
                </c:pt>
                <c:pt idx="187">
                  <c:v>14394.5579</c:v>
                </c:pt>
                <c:pt idx="188">
                  <c:v>8277.5229999999992</c:v>
                </c:pt>
                <c:pt idx="189">
                  <c:v>17929.303370000001</c:v>
                </c:pt>
                <c:pt idx="190">
                  <c:v>2480.9791</c:v>
                </c:pt>
                <c:pt idx="191">
                  <c:v>1981.5818999999999</c:v>
                </c:pt>
                <c:pt idx="192">
                  <c:v>5757.41345</c:v>
                </c:pt>
                <c:pt idx="193">
                  <c:v>13974.455550000001</c:v>
                </c:pt>
                <c:pt idx="194">
                  <c:v>2102.2647000000002</c:v>
                </c:pt>
                <c:pt idx="195">
                  <c:v>10796.35025</c:v>
                </c:pt>
                <c:pt idx="196">
                  <c:v>11286.538699999999</c:v>
                </c:pt>
                <c:pt idx="197">
                  <c:v>1674.6323</c:v>
                </c:pt>
                <c:pt idx="198">
                  <c:v>23045.566159999998</c:v>
                </c:pt>
                <c:pt idx="199">
                  <c:v>11363.2832</c:v>
                </c:pt>
                <c:pt idx="200">
                  <c:v>20420.604650000001</c:v>
                </c:pt>
                <c:pt idx="201">
                  <c:v>10338.9316</c:v>
                </c:pt>
                <c:pt idx="202">
                  <c:v>10214.636</c:v>
                </c:pt>
                <c:pt idx="203">
                  <c:v>20709.020339999999</c:v>
                </c:pt>
                <c:pt idx="204">
                  <c:v>5979.7309999999998</c:v>
                </c:pt>
                <c:pt idx="205">
                  <c:v>2203.7359499999998</c:v>
                </c:pt>
                <c:pt idx="206">
                  <c:v>2459.7201</c:v>
                </c:pt>
                <c:pt idx="207">
                  <c:v>3989.8409999999999</c:v>
                </c:pt>
                <c:pt idx="208">
                  <c:v>2200.8308499999998</c:v>
                </c:pt>
                <c:pt idx="209">
                  <c:v>10982.5013</c:v>
                </c:pt>
                <c:pt idx="210">
                  <c:v>11093.6229</c:v>
                </c:pt>
                <c:pt idx="211">
                  <c:v>2154.3609999999999</c:v>
                </c:pt>
                <c:pt idx="212">
                  <c:v>2899.4893499999998</c:v>
                </c:pt>
                <c:pt idx="213">
                  <c:v>2632.9920000000002</c:v>
                </c:pt>
                <c:pt idx="214">
                  <c:v>13126.677449999999</c:v>
                </c:pt>
                <c:pt idx="215">
                  <c:v>5699.8374999999996</c:v>
                </c:pt>
                <c:pt idx="216">
                  <c:v>12890.057650000001</c:v>
                </c:pt>
                <c:pt idx="217">
                  <c:v>5415.6611999999996</c:v>
                </c:pt>
                <c:pt idx="218">
                  <c:v>8442.6669999999995</c:v>
                </c:pt>
                <c:pt idx="219">
                  <c:v>10594.225700000001</c:v>
                </c:pt>
                <c:pt idx="220">
                  <c:v>11938.255950000001</c:v>
                </c:pt>
                <c:pt idx="221">
                  <c:v>3171.6149</c:v>
                </c:pt>
                <c:pt idx="222">
                  <c:v>1135.9407000000001</c:v>
                </c:pt>
                <c:pt idx="223">
                  <c:v>4415.1588000000002</c:v>
                </c:pt>
                <c:pt idx="224">
                  <c:v>1880.4870000000001</c:v>
                </c:pt>
                <c:pt idx="225">
                  <c:v>2741.9479999999999</c:v>
                </c:pt>
                <c:pt idx="226">
                  <c:v>8283.6807000000008</c:v>
                </c:pt>
                <c:pt idx="227">
                  <c:v>11931.125249999999</c:v>
                </c:pt>
                <c:pt idx="228">
                  <c:v>1708.9257500000001</c:v>
                </c:pt>
                <c:pt idx="229">
                  <c:v>2464.6188000000002</c:v>
                </c:pt>
                <c:pt idx="230">
                  <c:v>1163.4627</c:v>
                </c:pt>
                <c:pt idx="231">
                  <c:v>12981.3457</c:v>
                </c:pt>
                <c:pt idx="232">
                  <c:v>10795.937330000001</c:v>
                </c:pt>
                <c:pt idx="233">
                  <c:v>1629.8335</c:v>
                </c:pt>
                <c:pt idx="234">
                  <c:v>3866.8552</c:v>
                </c:pt>
                <c:pt idx="235">
                  <c:v>28923.136920000001</c:v>
                </c:pt>
                <c:pt idx="236">
                  <c:v>13770.097900000001</c:v>
                </c:pt>
                <c:pt idx="237">
                  <c:v>3556.9223000000002</c:v>
                </c:pt>
                <c:pt idx="238">
                  <c:v>11356.660900000001</c:v>
                </c:pt>
                <c:pt idx="239">
                  <c:v>8026.6665999999996</c:v>
                </c:pt>
                <c:pt idx="240">
                  <c:v>11082.5772</c:v>
                </c:pt>
                <c:pt idx="241">
                  <c:v>2257.47525</c:v>
                </c:pt>
                <c:pt idx="242">
                  <c:v>1632.5644500000001</c:v>
                </c:pt>
                <c:pt idx="243">
                  <c:v>2045.68525</c:v>
                </c:pt>
                <c:pt idx="244">
                  <c:v>2855.4375500000001</c:v>
                </c:pt>
                <c:pt idx="245">
                  <c:v>11735.87905</c:v>
                </c:pt>
                <c:pt idx="246">
                  <c:v>7419.4778999999999</c:v>
                </c:pt>
                <c:pt idx="247">
                  <c:v>1639.5631000000001</c:v>
                </c:pt>
                <c:pt idx="248">
                  <c:v>2130.6759000000002</c:v>
                </c:pt>
                <c:pt idx="249">
                  <c:v>24476.478510000001</c:v>
                </c:pt>
                <c:pt idx="250">
                  <c:v>2523.1695</c:v>
                </c:pt>
                <c:pt idx="251">
                  <c:v>14256.192800000001</c:v>
                </c:pt>
                <c:pt idx="252">
                  <c:v>7421.1945500000002</c:v>
                </c:pt>
                <c:pt idx="253">
                  <c:v>13429.035400000001</c:v>
                </c:pt>
                <c:pt idx="254">
                  <c:v>1635.7336499999999</c:v>
                </c:pt>
                <c:pt idx="255">
                  <c:v>2138.0707000000002</c:v>
                </c:pt>
                <c:pt idx="256">
                  <c:v>14692.66935</c:v>
                </c:pt>
                <c:pt idx="257">
                  <c:v>2134.9014999999999</c:v>
                </c:pt>
                <c:pt idx="258">
                  <c:v>11454.021500000001</c:v>
                </c:pt>
                <c:pt idx="259">
                  <c:v>1769.5316499999999</c:v>
                </c:pt>
                <c:pt idx="260">
                  <c:v>1632.0362500000001</c:v>
                </c:pt>
                <c:pt idx="261">
                  <c:v>2534.3937500000002</c:v>
                </c:pt>
                <c:pt idx="262">
                  <c:v>10231.499900000001</c:v>
                </c:pt>
                <c:pt idx="263">
                  <c:v>1646.4296999999999</c:v>
                </c:pt>
                <c:pt idx="264">
                  <c:v>2128.4310500000001</c:v>
                </c:pt>
                <c:pt idx="265">
                  <c:v>1639.5631000000001</c:v>
                </c:pt>
                <c:pt idx="266">
                  <c:v>9174.1356500000002</c:v>
                </c:pt>
                <c:pt idx="267">
                  <c:v>12129.614149999999</c:v>
                </c:pt>
                <c:pt idx="268">
                  <c:v>3736.4647</c:v>
                </c:pt>
                <c:pt idx="269">
                  <c:v>3201.2451500000002</c:v>
                </c:pt>
                <c:pt idx="270">
                  <c:v>3062.5082499999999</c:v>
                </c:pt>
                <c:pt idx="271">
                  <c:v>1906.35825</c:v>
                </c:pt>
                <c:pt idx="272">
                  <c:v>14210.53595</c:v>
                </c:pt>
                <c:pt idx="273">
                  <c:v>9869.8101999999999</c:v>
                </c:pt>
                <c:pt idx="274">
                  <c:v>1917.3184000000001</c:v>
                </c:pt>
                <c:pt idx="275">
                  <c:v>7731.8578500000003</c:v>
                </c:pt>
                <c:pt idx="276">
                  <c:v>5266.3656000000001</c:v>
                </c:pt>
                <c:pt idx="277">
                  <c:v>11743.9341</c:v>
                </c:pt>
                <c:pt idx="278">
                  <c:v>12622.1795</c:v>
                </c:pt>
                <c:pt idx="279">
                  <c:v>10601.632250000001</c:v>
                </c:pt>
                <c:pt idx="280">
                  <c:v>2690.1138000000001</c:v>
                </c:pt>
                <c:pt idx="281">
                  <c:v>5272.1758</c:v>
                </c:pt>
                <c:pt idx="282">
                  <c:v>4320.4108500000002</c:v>
                </c:pt>
                <c:pt idx="283">
                  <c:v>6358.7764500000003</c:v>
                </c:pt>
                <c:pt idx="284">
                  <c:v>5267.8181500000001</c:v>
                </c:pt>
                <c:pt idx="285">
                  <c:v>12124.992399999999</c:v>
                </c:pt>
                <c:pt idx="286">
                  <c:v>12950.0712</c:v>
                </c:pt>
                <c:pt idx="287">
                  <c:v>10594.501550000001</c:v>
                </c:pt>
                <c:pt idx="288">
                  <c:v>1909.52745</c:v>
                </c:pt>
                <c:pt idx="289">
                  <c:v>11353.2276</c:v>
                </c:pt>
                <c:pt idx="290">
                  <c:v>8988.1587500000005</c:v>
                </c:pt>
                <c:pt idx="291">
                  <c:v>14254.608200000001</c:v>
                </c:pt>
                <c:pt idx="292">
                  <c:v>19673.335729999999</c:v>
                </c:pt>
                <c:pt idx="293">
                  <c:v>2261.5688</c:v>
                </c:pt>
                <c:pt idx="294">
                  <c:v>12235.8392</c:v>
                </c:pt>
                <c:pt idx="295">
                  <c:v>2850.6837500000001</c:v>
                </c:pt>
                <c:pt idx="296">
                  <c:v>8671.1912499999999</c:v>
                </c:pt>
                <c:pt idx="297">
                  <c:v>2055.3249000000001</c:v>
                </c:pt>
                <c:pt idx="298">
                  <c:v>2699.56835</c:v>
                </c:pt>
                <c:pt idx="299">
                  <c:v>12224.350850000001</c:v>
                </c:pt>
                <c:pt idx="300">
                  <c:v>3021.80915</c:v>
                </c:pt>
                <c:pt idx="301">
                  <c:v>4357.0436499999996</c:v>
                </c:pt>
                <c:pt idx="302">
                  <c:v>21348.705999999998</c:v>
                </c:pt>
                <c:pt idx="303">
                  <c:v>43921.183700000001</c:v>
                </c:pt>
                <c:pt idx="304">
                  <c:v>18033.9679</c:v>
                </c:pt>
                <c:pt idx="305">
                  <c:v>17468.983899999999</c:v>
                </c:pt>
                <c:pt idx="306">
                  <c:v>42983.458500000001</c:v>
                </c:pt>
                <c:pt idx="307">
                  <c:v>17748.5062</c:v>
                </c:pt>
                <c:pt idx="308">
                  <c:v>18310.741999999998</c:v>
                </c:pt>
                <c:pt idx="309">
                  <c:v>29330.98315</c:v>
                </c:pt>
                <c:pt idx="310">
                  <c:v>21774.32215</c:v>
                </c:pt>
                <c:pt idx="311">
                  <c:v>36898.733079999998</c:v>
                </c:pt>
                <c:pt idx="312">
                  <c:v>33307.550799999997</c:v>
                </c:pt>
                <c:pt idx="313">
                  <c:v>16884.923999999999</c:v>
                </c:pt>
                <c:pt idx="314">
                  <c:v>36837.466999999997</c:v>
                </c:pt>
                <c:pt idx="315">
                  <c:v>35585.576000000001</c:v>
                </c:pt>
                <c:pt idx="316">
                  <c:v>48173.360999999997</c:v>
                </c:pt>
                <c:pt idx="317">
                  <c:v>37742.575700000001</c:v>
                </c:pt>
                <c:pt idx="318">
                  <c:v>47055.532099999997</c:v>
                </c:pt>
                <c:pt idx="319">
                  <c:v>17081.080000000002</c:v>
                </c:pt>
                <c:pt idx="320">
                  <c:v>15518.180249999999</c:v>
                </c:pt>
                <c:pt idx="321">
                  <c:v>36950.256699999998</c:v>
                </c:pt>
                <c:pt idx="322">
                  <c:v>36149.483500000002</c:v>
                </c:pt>
                <c:pt idx="323">
                  <c:v>48824.45</c:v>
                </c:pt>
                <c:pt idx="324">
                  <c:v>37133.898200000003</c:v>
                </c:pt>
                <c:pt idx="325">
                  <c:v>34779.614999999998</c:v>
                </c:pt>
                <c:pt idx="326">
                  <c:v>29523.1656</c:v>
                </c:pt>
                <c:pt idx="327">
                  <c:v>41097.161749999999</c:v>
                </c:pt>
                <c:pt idx="328">
                  <c:v>16297.846</c:v>
                </c:pt>
                <c:pt idx="329">
                  <c:v>34838.873</c:v>
                </c:pt>
                <c:pt idx="330">
                  <c:v>35491.64</c:v>
                </c:pt>
                <c:pt idx="331">
                  <c:v>38126.246500000001</c:v>
                </c:pt>
                <c:pt idx="332">
                  <c:v>42303.692150000003</c:v>
                </c:pt>
                <c:pt idx="333">
                  <c:v>46889.261200000001</c:v>
                </c:pt>
                <c:pt idx="334">
                  <c:v>46599.108399999997</c:v>
                </c:pt>
                <c:pt idx="335">
                  <c:v>37079.372000000003</c:v>
                </c:pt>
                <c:pt idx="336">
                  <c:v>22144.031999999999</c:v>
                </c:pt>
                <c:pt idx="337">
                  <c:v>35147.528480000001</c:v>
                </c:pt>
                <c:pt idx="338">
                  <c:v>48885.135609999998</c:v>
                </c:pt>
                <c:pt idx="339">
                  <c:v>36197.699000000001</c:v>
                </c:pt>
                <c:pt idx="340">
                  <c:v>32548.340499999998</c:v>
                </c:pt>
                <c:pt idx="341">
                  <c:v>63770.428010000003</c:v>
                </c:pt>
                <c:pt idx="342">
                  <c:v>45863.205000000002</c:v>
                </c:pt>
                <c:pt idx="343">
                  <c:v>34439.855900000002</c:v>
                </c:pt>
                <c:pt idx="344">
                  <c:v>34617.840649999998</c:v>
                </c:pt>
                <c:pt idx="345">
                  <c:v>20149.322899999999</c:v>
                </c:pt>
                <c:pt idx="346">
                  <c:v>44400.4064</c:v>
                </c:pt>
                <c:pt idx="347">
                  <c:v>40419.019099999998</c:v>
                </c:pt>
                <c:pt idx="348">
                  <c:v>18246.495500000001</c:v>
                </c:pt>
                <c:pt idx="349">
                  <c:v>23065.420699999999</c:v>
                </c:pt>
                <c:pt idx="350">
                  <c:v>36307.798300000002</c:v>
                </c:pt>
                <c:pt idx="351">
                  <c:v>27533.912899999999</c:v>
                </c:pt>
                <c:pt idx="352">
                  <c:v>40974.164900000003</c:v>
                </c:pt>
                <c:pt idx="353">
                  <c:v>27218.437249999999</c:v>
                </c:pt>
                <c:pt idx="354">
                  <c:v>48673.558799999999</c:v>
                </c:pt>
                <c:pt idx="355">
                  <c:v>33732.686699999998</c:v>
                </c:pt>
                <c:pt idx="356">
                  <c:v>44423.803</c:v>
                </c:pt>
                <c:pt idx="357">
                  <c:v>33475.817150000003</c:v>
                </c:pt>
                <c:pt idx="358">
                  <c:v>39727.614000000001</c:v>
                </c:pt>
                <c:pt idx="359">
                  <c:v>41676.081100000003</c:v>
                </c:pt>
                <c:pt idx="360">
                  <c:v>34166.273000000001</c:v>
                </c:pt>
                <c:pt idx="361">
                  <c:v>52590.829389999999</c:v>
                </c:pt>
                <c:pt idx="362">
                  <c:v>39722.746200000001</c:v>
                </c:pt>
                <c:pt idx="363">
                  <c:v>19350.368900000001</c:v>
                </c:pt>
                <c:pt idx="364">
                  <c:v>16232.847</c:v>
                </c:pt>
                <c:pt idx="365">
                  <c:v>34254.053350000002</c:v>
                </c:pt>
                <c:pt idx="366">
                  <c:v>34828.654000000002</c:v>
                </c:pt>
                <c:pt idx="367">
                  <c:v>37829.724199999997</c:v>
                </c:pt>
                <c:pt idx="368">
                  <c:v>33900.652999999998</c:v>
                </c:pt>
                <c:pt idx="369">
                  <c:v>28101.333050000001</c:v>
                </c:pt>
                <c:pt idx="370">
                  <c:v>37701.876799999998</c:v>
                </c:pt>
                <c:pt idx="371">
                  <c:v>37165.163800000002</c:v>
                </c:pt>
                <c:pt idx="372">
                  <c:v>17560.37975</c:v>
                </c:pt>
                <c:pt idx="373">
                  <c:v>19107.779600000002</c:v>
                </c:pt>
                <c:pt idx="374">
                  <c:v>39556.494500000001</c:v>
                </c:pt>
                <c:pt idx="375">
                  <c:v>17085.267599999999</c:v>
                </c:pt>
                <c:pt idx="376">
                  <c:v>22331.566800000001</c:v>
                </c:pt>
                <c:pt idx="377">
                  <c:v>47896.79135</c:v>
                </c:pt>
                <c:pt idx="378">
                  <c:v>47928.03</c:v>
                </c:pt>
                <c:pt idx="379">
                  <c:v>48517.563150000002</c:v>
                </c:pt>
                <c:pt idx="380">
                  <c:v>39125.332249999999</c:v>
                </c:pt>
                <c:pt idx="381">
                  <c:v>26109.32905</c:v>
                </c:pt>
                <c:pt idx="382">
                  <c:v>19521.968199999999</c:v>
                </c:pt>
                <c:pt idx="383">
                  <c:v>28868.6639</c:v>
                </c:pt>
                <c:pt idx="384">
                  <c:v>21082.16</c:v>
                </c:pt>
                <c:pt idx="385">
                  <c:v>38245.593269999998</c:v>
                </c:pt>
                <c:pt idx="386">
                  <c:v>48675.517699999997</c:v>
                </c:pt>
                <c:pt idx="387">
                  <c:v>43943.876100000001</c:v>
                </c:pt>
                <c:pt idx="388">
                  <c:v>42969.852700000003</c:v>
                </c:pt>
                <c:pt idx="389">
                  <c:v>34806.467700000001</c:v>
                </c:pt>
                <c:pt idx="390">
                  <c:v>40273.645499999999</c:v>
                </c:pt>
                <c:pt idx="391">
                  <c:v>24520.263999999999</c:v>
                </c:pt>
                <c:pt idx="392">
                  <c:v>23401.30575</c:v>
                </c:pt>
                <c:pt idx="393">
                  <c:v>20773.62775</c:v>
                </c:pt>
                <c:pt idx="394">
                  <c:v>19719.6947</c:v>
                </c:pt>
                <c:pt idx="395">
                  <c:v>39047.285000000003</c:v>
                </c:pt>
                <c:pt idx="396">
                  <c:v>20009.63365</c:v>
                </c:pt>
                <c:pt idx="397">
                  <c:v>41999.519999999997</c:v>
                </c:pt>
                <c:pt idx="398">
                  <c:v>42211.138200000001</c:v>
                </c:pt>
                <c:pt idx="399">
                  <c:v>16450.894700000001</c:v>
                </c:pt>
                <c:pt idx="400">
                  <c:v>39725.518049999999</c:v>
                </c:pt>
                <c:pt idx="401">
                  <c:v>48970.247600000002</c:v>
                </c:pt>
                <c:pt idx="402">
                  <c:v>39871.704299999998</c:v>
                </c:pt>
                <c:pt idx="403">
                  <c:v>38282.749499999998</c:v>
                </c:pt>
                <c:pt idx="404">
                  <c:v>40904.199500000002</c:v>
                </c:pt>
                <c:pt idx="405">
                  <c:v>17178.682400000002</c:v>
                </c:pt>
                <c:pt idx="406">
                  <c:v>18328.238099999999</c:v>
                </c:pt>
                <c:pt idx="407">
                  <c:v>20296.863450000001</c:v>
                </c:pt>
                <c:pt idx="408">
                  <c:v>41661.601999999999</c:v>
                </c:pt>
                <c:pt idx="409">
                  <c:v>37607.527699999999</c:v>
                </c:pt>
                <c:pt idx="410">
                  <c:v>22462.043750000001</c:v>
                </c:pt>
                <c:pt idx="411">
                  <c:v>47403.88</c:v>
                </c:pt>
                <c:pt idx="412">
                  <c:v>10825.253699999999</c:v>
                </c:pt>
                <c:pt idx="413">
                  <c:v>10959.6947</c:v>
                </c:pt>
                <c:pt idx="414">
                  <c:v>12044.342000000001</c:v>
                </c:pt>
                <c:pt idx="415">
                  <c:v>7443.6430499999997</c:v>
                </c:pt>
                <c:pt idx="416">
                  <c:v>9249.4951999999994</c:v>
                </c:pt>
                <c:pt idx="417">
                  <c:v>4894.7533000000003</c:v>
                </c:pt>
                <c:pt idx="418">
                  <c:v>13937.666499999999</c:v>
                </c:pt>
                <c:pt idx="419">
                  <c:v>4243.5900499999998</c:v>
                </c:pt>
                <c:pt idx="420">
                  <c:v>4738.2682000000004</c:v>
                </c:pt>
                <c:pt idx="421">
                  <c:v>10461.9794</c:v>
                </c:pt>
                <c:pt idx="422">
                  <c:v>2643.2685000000001</c:v>
                </c:pt>
                <c:pt idx="423">
                  <c:v>6373.55735</c:v>
                </c:pt>
                <c:pt idx="424">
                  <c:v>6123.5688</c:v>
                </c:pt>
                <c:pt idx="425">
                  <c:v>2362.2290499999999</c:v>
                </c:pt>
                <c:pt idx="426">
                  <c:v>5385.3379000000004</c:v>
                </c:pt>
                <c:pt idx="427">
                  <c:v>8930.9345499999999</c:v>
                </c:pt>
                <c:pt idx="428">
                  <c:v>6664.68595</c:v>
                </c:pt>
                <c:pt idx="429">
                  <c:v>9583.8932999999997</c:v>
                </c:pt>
                <c:pt idx="430">
                  <c:v>9910.3598500000007</c:v>
                </c:pt>
                <c:pt idx="431">
                  <c:v>5377.4578000000001</c:v>
                </c:pt>
                <c:pt idx="432">
                  <c:v>11945.1327</c:v>
                </c:pt>
                <c:pt idx="433">
                  <c:v>2221.5644499999999</c:v>
                </c:pt>
                <c:pt idx="434">
                  <c:v>2639.0428999999999</c:v>
                </c:pt>
                <c:pt idx="435">
                  <c:v>4527.1829500000003</c:v>
                </c:pt>
                <c:pt idx="436">
                  <c:v>12609.88702</c:v>
                </c:pt>
                <c:pt idx="437">
                  <c:v>28468.919010000001</c:v>
                </c:pt>
                <c:pt idx="438">
                  <c:v>2730.1078499999999</c:v>
                </c:pt>
                <c:pt idx="439">
                  <c:v>7518.0253499999999</c:v>
                </c:pt>
                <c:pt idx="440">
                  <c:v>28340.188849999999</c:v>
                </c:pt>
                <c:pt idx="441">
                  <c:v>8023.1354499999998</c:v>
                </c:pt>
                <c:pt idx="442">
                  <c:v>4454.40265</c:v>
                </c:pt>
                <c:pt idx="443">
                  <c:v>5630.4578499999998</c:v>
                </c:pt>
                <c:pt idx="444">
                  <c:v>7727.2532000000001</c:v>
                </c:pt>
                <c:pt idx="445">
                  <c:v>7153.5538999999999</c:v>
                </c:pt>
                <c:pt idx="446">
                  <c:v>6112.3529500000004</c:v>
                </c:pt>
                <c:pt idx="447">
                  <c:v>6393.6034499999996</c:v>
                </c:pt>
                <c:pt idx="448">
                  <c:v>5373.3642499999996</c:v>
                </c:pt>
                <c:pt idx="449">
                  <c:v>3956.0714499999999</c:v>
                </c:pt>
                <c:pt idx="450">
                  <c:v>11305.93455</c:v>
                </c:pt>
                <c:pt idx="451">
                  <c:v>3292.5298499999999</c:v>
                </c:pt>
                <c:pt idx="452">
                  <c:v>2710.8285500000002</c:v>
                </c:pt>
                <c:pt idx="453">
                  <c:v>6940.90985</c:v>
                </c:pt>
                <c:pt idx="454">
                  <c:v>4239.8926499999998</c:v>
                </c:pt>
                <c:pt idx="455">
                  <c:v>10797.3362</c:v>
                </c:pt>
                <c:pt idx="456">
                  <c:v>4149.7359999999999</c:v>
                </c:pt>
                <c:pt idx="457">
                  <c:v>6079.6715000000004</c:v>
                </c:pt>
                <c:pt idx="458">
                  <c:v>4441.2131499999996</c:v>
                </c:pt>
                <c:pt idx="459">
                  <c:v>5003.8530000000001</c:v>
                </c:pt>
                <c:pt idx="460">
                  <c:v>2331.5189999999998</c:v>
                </c:pt>
                <c:pt idx="461">
                  <c:v>7077.1894000000002</c:v>
                </c:pt>
                <c:pt idx="462">
                  <c:v>10450.552</c:v>
                </c:pt>
                <c:pt idx="463">
                  <c:v>5246.0469999999996</c:v>
                </c:pt>
                <c:pt idx="464">
                  <c:v>10436.096</c:v>
                </c:pt>
                <c:pt idx="465">
                  <c:v>6775.9610000000002</c:v>
                </c:pt>
                <c:pt idx="466">
                  <c:v>4337.7352000000001</c:v>
                </c:pt>
                <c:pt idx="467">
                  <c:v>6610.1097</c:v>
                </c:pt>
                <c:pt idx="468">
                  <c:v>5012.4709999999995</c:v>
                </c:pt>
                <c:pt idx="469">
                  <c:v>12333.828</c:v>
                </c:pt>
                <c:pt idx="470">
                  <c:v>35160.134570000002</c:v>
                </c:pt>
                <c:pt idx="471">
                  <c:v>7441.0529999999999</c:v>
                </c:pt>
                <c:pt idx="472">
                  <c:v>9282.4806000000008</c:v>
                </c:pt>
                <c:pt idx="473">
                  <c:v>9617.6624499999998</c:v>
                </c:pt>
                <c:pt idx="474">
                  <c:v>4237.12655</c:v>
                </c:pt>
                <c:pt idx="475">
                  <c:v>11879.10405</c:v>
                </c:pt>
                <c:pt idx="476">
                  <c:v>20277.807509999999</c:v>
                </c:pt>
                <c:pt idx="477">
                  <c:v>4667.6076499999999</c:v>
                </c:pt>
                <c:pt idx="478">
                  <c:v>6600.2059499999996</c:v>
                </c:pt>
                <c:pt idx="479">
                  <c:v>8334.4575499999992</c:v>
                </c:pt>
                <c:pt idx="480">
                  <c:v>4751.07</c:v>
                </c:pt>
                <c:pt idx="481">
                  <c:v>2597.779</c:v>
                </c:pt>
                <c:pt idx="482">
                  <c:v>7639.4174499999999</c:v>
                </c:pt>
                <c:pt idx="483">
                  <c:v>6555.07035</c:v>
                </c:pt>
                <c:pt idx="484">
                  <c:v>13224.692999999999</c:v>
                </c:pt>
                <c:pt idx="485">
                  <c:v>11763.000899999999</c:v>
                </c:pt>
                <c:pt idx="486">
                  <c:v>9861.0249999999996</c:v>
                </c:pt>
                <c:pt idx="487">
                  <c:v>6067.1267500000004</c:v>
                </c:pt>
                <c:pt idx="488">
                  <c:v>31620.001059999999</c:v>
                </c:pt>
                <c:pt idx="489">
                  <c:v>9724.5300000000007</c:v>
                </c:pt>
                <c:pt idx="490">
                  <c:v>12913.992399999999</c:v>
                </c:pt>
                <c:pt idx="491">
                  <c:v>5594.8455000000004</c:v>
                </c:pt>
                <c:pt idx="492">
                  <c:v>3659.346</c:v>
                </c:pt>
                <c:pt idx="493">
                  <c:v>9391.3459999999995</c:v>
                </c:pt>
                <c:pt idx="494">
                  <c:v>8703.4560000000001</c:v>
                </c:pt>
                <c:pt idx="495">
                  <c:v>3577.9989999999998</c:v>
                </c:pt>
                <c:pt idx="496">
                  <c:v>9447.2503500000003</c:v>
                </c:pt>
                <c:pt idx="497">
                  <c:v>8556.9069999999992</c:v>
                </c:pt>
                <c:pt idx="498">
                  <c:v>8062.7640000000001</c:v>
                </c:pt>
                <c:pt idx="499">
                  <c:v>7050.6419999999998</c:v>
                </c:pt>
                <c:pt idx="500">
                  <c:v>3309.7926000000002</c:v>
                </c:pt>
                <c:pt idx="501">
                  <c:v>7445.9179999999997</c:v>
                </c:pt>
                <c:pt idx="502">
                  <c:v>9872.7009999999991</c:v>
                </c:pt>
                <c:pt idx="503">
                  <c:v>11576.13</c:v>
                </c:pt>
                <c:pt idx="504">
                  <c:v>6849.0259999999998</c:v>
                </c:pt>
                <c:pt idx="505">
                  <c:v>26140.3603</c:v>
                </c:pt>
                <c:pt idx="506">
                  <c:v>7626.9930000000004</c:v>
                </c:pt>
                <c:pt idx="507">
                  <c:v>5488.2619999999997</c:v>
                </c:pt>
                <c:pt idx="508">
                  <c:v>11674.13</c:v>
                </c:pt>
                <c:pt idx="509">
                  <c:v>4746.3440000000001</c:v>
                </c:pt>
                <c:pt idx="510">
                  <c:v>25517.11363</c:v>
                </c:pt>
                <c:pt idx="511">
                  <c:v>16796.411940000002</c:v>
                </c:pt>
                <c:pt idx="512">
                  <c:v>7624.63</c:v>
                </c:pt>
                <c:pt idx="513">
                  <c:v>9957.7216000000008</c:v>
                </c:pt>
                <c:pt idx="514">
                  <c:v>11394.065549999999</c:v>
                </c:pt>
                <c:pt idx="515">
                  <c:v>9288.0267000000003</c:v>
                </c:pt>
                <c:pt idx="516">
                  <c:v>7045.4989999999998</c:v>
                </c:pt>
                <c:pt idx="517">
                  <c:v>4076.4969999999998</c:v>
                </c:pt>
                <c:pt idx="518">
                  <c:v>2904.0880000000002</c:v>
                </c:pt>
                <c:pt idx="519">
                  <c:v>18903.491409999999</c:v>
                </c:pt>
                <c:pt idx="520">
                  <c:v>14358.364369999999</c:v>
                </c:pt>
                <c:pt idx="521">
                  <c:v>7650.7737500000003</c:v>
                </c:pt>
                <c:pt idx="522">
                  <c:v>9447.3824000000004</c:v>
                </c:pt>
                <c:pt idx="523">
                  <c:v>13019.161050000001</c:v>
                </c:pt>
                <c:pt idx="524">
                  <c:v>9964.06</c:v>
                </c:pt>
                <c:pt idx="525">
                  <c:v>12347.172</c:v>
                </c:pt>
                <c:pt idx="526">
                  <c:v>3277.1610000000001</c:v>
                </c:pt>
                <c:pt idx="527">
                  <c:v>7337.7479999999996</c:v>
                </c:pt>
                <c:pt idx="528">
                  <c:v>5472.4489999999996</c:v>
                </c:pt>
                <c:pt idx="529">
                  <c:v>4536.259</c:v>
                </c:pt>
                <c:pt idx="530">
                  <c:v>1725.5523000000001</c:v>
                </c:pt>
                <c:pt idx="531">
                  <c:v>8240.5895999999993</c:v>
                </c:pt>
                <c:pt idx="532">
                  <c:v>11946.625899999999</c:v>
                </c:pt>
                <c:pt idx="533">
                  <c:v>3947.4131000000002</c:v>
                </c:pt>
                <c:pt idx="534">
                  <c:v>3766.8838000000001</c:v>
                </c:pt>
                <c:pt idx="535">
                  <c:v>9877.6077000000005</c:v>
                </c:pt>
                <c:pt idx="536">
                  <c:v>8871.1517000000003</c:v>
                </c:pt>
                <c:pt idx="537">
                  <c:v>5002.7826999999997</c:v>
                </c:pt>
                <c:pt idx="538">
                  <c:v>3392.9767999999999</c:v>
                </c:pt>
                <c:pt idx="539">
                  <c:v>7152.6714000000002</c:v>
                </c:pt>
                <c:pt idx="540">
                  <c:v>1719.4363000000001</c:v>
                </c:pt>
                <c:pt idx="541">
                  <c:v>8232.6388000000006</c:v>
                </c:pt>
                <c:pt idx="542">
                  <c:v>5478.0367999999999</c:v>
                </c:pt>
                <c:pt idx="543">
                  <c:v>27000.98473</c:v>
                </c:pt>
                <c:pt idx="544">
                  <c:v>8083.9197999999997</c:v>
                </c:pt>
                <c:pt idx="545">
                  <c:v>4074.4537</c:v>
                </c:pt>
                <c:pt idx="546">
                  <c:v>7345.7266</c:v>
                </c:pt>
                <c:pt idx="547">
                  <c:v>14418.2804</c:v>
                </c:pt>
                <c:pt idx="548">
                  <c:v>27724.28875</c:v>
                </c:pt>
                <c:pt idx="549">
                  <c:v>8233.0974999999999</c:v>
                </c:pt>
                <c:pt idx="550">
                  <c:v>9058.7302999999993</c:v>
                </c:pt>
                <c:pt idx="551">
                  <c:v>4779.6022999999996</c:v>
                </c:pt>
                <c:pt idx="552">
                  <c:v>5976.8311000000003</c:v>
                </c:pt>
                <c:pt idx="553">
                  <c:v>10579.710999999999</c:v>
                </c:pt>
                <c:pt idx="554">
                  <c:v>6500.2358999999997</c:v>
                </c:pt>
                <c:pt idx="555">
                  <c:v>1727.54</c:v>
                </c:pt>
                <c:pt idx="556">
                  <c:v>9386.1612999999998</c:v>
                </c:pt>
                <c:pt idx="557">
                  <c:v>4350.5144</c:v>
                </c:pt>
                <c:pt idx="558">
                  <c:v>7046.7222000000002</c:v>
                </c:pt>
                <c:pt idx="559">
                  <c:v>2438.0551999999998</c:v>
                </c:pt>
                <c:pt idx="560">
                  <c:v>18218.161390000001</c:v>
                </c:pt>
                <c:pt idx="561">
                  <c:v>3392.3652000000002</c:v>
                </c:pt>
                <c:pt idx="562">
                  <c:v>7633.7205999999996</c:v>
                </c:pt>
                <c:pt idx="563">
                  <c:v>6289.7548999999999</c:v>
                </c:pt>
                <c:pt idx="564">
                  <c:v>2927.0646999999999</c:v>
                </c:pt>
                <c:pt idx="565">
                  <c:v>9549.5650999999998</c:v>
                </c:pt>
                <c:pt idx="566">
                  <c:v>3875.7341000000001</c:v>
                </c:pt>
                <c:pt idx="567">
                  <c:v>14474.674999999999</c:v>
                </c:pt>
                <c:pt idx="568">
                  <c:v>2902.9065000000001</c:v>
                </c:pt>
                <c:pt idx="569">
                  <c:v>5484.4673000000003</c:v>
                </c:pt>
                <c:pt idx="570">
                  <c:v>8569.8618000000006</c:v>
                </c:pt>
                <c:pt idx="571">
                  <c:v>11554.223599999999</c:v>
                </c:pt>
                <c:pt idx="572">
                  <c:v>10928.849</c:v>
                </c:pt>
                <c:pt idx="573">
                  <c:v>4562.8420999999998</c:v>
                </c:pt>
                <c:pt idx="574">
                  <c:v>9048.0272999999997</c:v>
                </c:pt>
                <c:pt idx="575">
                  <c:v>18963.171920000001</c:v>
                </c:pt>
                <c:pt idx="576">
                  <c:v>6770.1925000000001</c:v>
                </c:pt>
                <c:pt idx="577">
                  <c:v>4747.0528999999997</c:v>
                </c:pt>
                <c:pt idx="578">
                  <c:v>7147.4727999999996</c:v>
                </c:pt>
                <c:pt idx="579">
                  <c:v>9377.9046999999991</c:v>
                </c:pt>
                <c:pt idx="580">
                  <c:v>14235.072</c:v>
                </c:pt>
                <c:pt idx="581">
                  <c:v>11881.358</c:v>
                </c:pt>
                <c:pt idx="582">
                  <c:v>7740.3370000000004</c:v>
                </c:pt>
                <c:pt idx="583">
                  <c:v>6082.4049999999997</c:v>
                </c:pt>
                <c:pt idx="584">
                  <c:v>11163.567999999999</c:v>
                </c:pt>
                <c:pt idx="585">
                  <c:v>5152.134</c:v>
                </c:pt>
                <c:pt idx="586">
                  <c:v>8823.2790000000005</c:v>
                </c:pt>
                <c:pt idx="587">
                  <c:v>8520.0259999999998</c:v>
                </c:pt>
                <c:pt idx="588">
                  <c:v>7371.7719999999999</c:v>
                </c:pt>
                <c:pt idx="589">
                  <c:v>20177.671129999999</c:v>
                </c:pt>
                <c:pt idx="590">
                  <c:v>14988.432000000001</c:v>
                </c:pt>
                <c:pt idx="591">
                  <c:v>8968.33</c:v>
                </c:pt>
                <c:pt idx="592">
                  <c:v>8027.9679999999998</c:v>
                </c:pt>
                <c:pt idx="593">
                  <c:v>8825.0859999999993</c:v>
                </c:pt>
                <c:pt idx="594">
                  <c:v>11538.421</c:v>
                </c:pt>
                <c:pt idx="595">
                  <c:v>7441.5010000000002</c:v>
                </c:pt>
                <c:pt idx="596">
                  <c:v>6571.5439999999999</c:v>
                </c:pt>
                <c:pt idx="597">
                  <c:v>5375.0379999999996</c:v>
                </c:pt>
                <c:pt idx="598">
                  <c:v>11737.848840000001</c:v>
                </c:pt>
                <c:pt idx="599">
                  <c:v>11150.78</c:v>
                </c:pt>
                <c:pt idx="600">
                  <c:v>6311.9520000000002</c:v>
                </c:pt>
                <c:pt idx="601">
                  <c:v>7160.0940000000001</c:v>
                </c:pt>
                <c:pt idx="602">
                  <c:v>10118.424000000001</c:v>
                </c:pt>
                <c:pt idx="603">
                  <c:v>3987.9259999999999</c:v>
                </c:pt>
                <c:pt idx="604">
                  <c:v>3693.4279999999999</c:v>
                </c:pt>
                <c:pt idx="605">
                  <c:v>9630.3970000000008</c:v>
                </c:pt>
                <c:pt idx="606">
                  <c:v>4670.6400000000003</c:v>
                </c:pt>
                <c:pt idx="607">
                  <c:v>4934.7049999999999</c:v>
                </c:pt>
                <c:pt idx="608">
                  <c:v>36910.608030000003</c:v>
                </c:pt>
                <c:pt idx="609">
                  <c:v>10806.839</c:v>
                </c:pt>
                <c:pt idx="610">
                  <c:v>6406.4107000000004</c:v>
                </c:pt>
                <c:pt idx="611">
                  <c:v>12268.632250000001</c:v>
                </c:pt>
                <c:pt idx="612">
                  <c:v>4949.7587000000003</c:v>
                </c:pt>
                <c:pt idx="613">
                  <c:v>6313.759</c:v>
                </c:pt>
                <c:pt idx="614">
                  <c:v>3393.35635</c:v>
                </c:pt>
                <c:pt idx="615">
                  <c:v>3579.8287</c:v>
                </c:pt>
                <c:pt idx="616">
                  <c:v>13607.36875</c:v>
                </c:pt>
                <c:pt idx="617">
                  <c:v>5989.5236500000001</c:v>
                </c:pt>
                <c:pt idx="618">
                  <c:v>5729.0052999999998</c:v>
                </c:pt>
                <c:pt idx="619">
                  <c:v>3877.3042500000001</c:v>
                </c:pt>
                <c:pt idx="620">
                  <c:v>18157.876</c:v>
                </c:pt>
                <c:pt idx="621">
                  <c:v>6455.86265</c:v>
                </c:pt>
                <c:pt idx="622">
                  <c:v>4922.9159</c:v>
                </c:pt>
                <c:pt idx="623">
                  <c:v>8516.8289999999997</c:v>
                </c:pt>
                <c:pt idx="624">
                  <c:v>3537.703</c:v>
                </c:pt>
                <c:pt idx="625">
                  <c:v>9225.2564000000002</c:v>
                </c:pt>
                <c:pt idx="626">
                  <c:v>4463.2051000000001</c:v>
                </c:pt>
                <c:pt idx="627">
                  <c:v>7265.7025000000003</c:v>
                </c:pt>
                <c:pt idx="628">
                  <c:v>9715.8410000000003</c:v>
                </c:pt>
                <c:pt idx="629">
                  <c:v>12928.7911</c:v>
                </c:pt>
                <c:pt idx="630">
                  <c:v>9432.9253000000008</c:v>
                </c:pt>
                <c:pt idx="631">
                  <c:v>12265.5069</c:v>
                </c:pt>
                <c:pt idx="632">
                  <c:v>4349.4620000000004</c:v>
                </c:pt>
                <c:pt idx="633">
                  <c:v>19442.353500000001</c:v>
                </c:pt>
                <c:pt idx="634">
                  <c:v>7749.1563999999998</c:v>
                </c:pt>
                <c:pt idx="635">
                  <c:v>19144.576519999999</c:v>
                </c:pt>
                <c:pt idx="636">
                  <c:v>4889.9994999999999</c:v>
                </c:pt>
                <c:pt idx="637">
                  <c:v>10043.249</c:v>
                </c:pt>
                <c:pt idx="638">
                  <c:v>8116.2688500000004</c:v>
                </c:pt>
                <c:pt idx="639">
                  <c:v>5846.9175999999998</c:v>
                </c:pt>
                <c:pt idx="640">
                  <c:v>30284.642940000002</c:v>
                </c:pt>
                <c:pt idx="641">
                  <c:v>11396.9002</c:v>
                </c:pt>
                <c:pt idx="642">
                  <c:v>4686.3887000000004</c:v>
                </c:pt>
                <c:pt idx="643">
                  <c:v>11881.9696</c:v>
                </c:pt>
                <c:pt idx="644">
                  <c:v>15230.324049999999</c:v>
                </c:pt>
                <c:pt idx="645">
                  <c:v>12643.3778</c:v>
                </c:pt>
                <c:pt idx="646">
                  <c:v>8413.4630500000003</c:v>
                </c:pt>
                <c:pt idx="647">
                  <c:v>24059.680189999999</c:v>
                </c:pt>
                <c:pt idx="648">
                  <c:v>12925.886</c:v>
                </c:pt>
                <c:pt idx="649">
                  <c:v>3056.3881000000001</c:v>
                </c:pt>
                <c:pt idx="650">
                  <c:v>11187.6567</c:v>
                </c:pt>
                <c:pt idx="651">
                  <c:v>2801.2588000000001</c:v>
                </c:pt>
                <c:pt idx="652">
                  <c:v>7256.7231000000002</c:v>
                </c:pt>
                <c:pt idx="653">
                  <c:v>13224.057049999999</c:v>
                </c:pt>
                <c:pt idx="654">
                  <c:v>6356.2707</c:v>
                </c:pt>
                <c:pt idx="655">
                  <c:v>2566.4706999999999</c:v>
                </c:pt>
                <c:pt idx="656">
                  <c:v>33471.971890000001</c:v>
                </c:pt>
                <c:pt idx="657">
                  <c:v>4435.0941999999995</c:v>
                </c:pt>
                <c:pt idx="658">
                  <c:v>18806.145469999999</c:v>
                </c:pt>
                <c:pt idx="659">
                  <c:v>9800.8881999999994</c:v>
                </c:pt>
                <c:pt idx="660">
                  <c:v>8527.5319999999992</c:v>
                </c:pt>
                <c:pt idx="661">
                  <c:v>4058.71245</c:v>
                </c:pt>
                <c:pt idx="662">
                  <c:v>11244.376899999999</c:v>
                </c:pt>
                <c:pt idx="663">
                  <c:v>7729.6457499999997</c:v>
                </c:pt>
                <c:pt idx="664">
                  <c:v>29186.482360000002</c:v>
                </c:pt>
                <c:pt idx="665">
                  <c:v>8310.8391499999998</c:v>
                </c:pt>
                <c:pt idx="666">
                  <c:v>10848.1343</c:v>
                </c:pt>
                <c:pt idx="667">
                  <c:v>5031.26955</c:v>
                </c:pt>
                <c:pt idx="668">
                  <c:v>3925.7582000000002</c:v>
                </c:pt>
                <c:pt idx="669">
                  <c:v>9095.0682500000003</c:v>
                </c:pt>
                <c:pt idx="670">
                  <c:v>7261.741</c:v>
                </c:pt>
                <c:pt idx="671">
                  <c:v>7209.4917999999998</c:v>
                </c:pt>
                <c:pt idx="672">
                  <c:v>4266.1657999999998</c:v>
                </c:pt>
                <c:pt idx="673">
                  <c:v>5584.3056999999999</c:v>
                </c:pt>
                <c:pt idx="674">
                  <c:v>8219.2039000000004</c:v>
                </c:pt>
                <c:pt idx="675">
                  <c:v>14119.62</c:v>
                </c:pt>
                <c:pt idx="676">
                  <c:v>12269.68865</c:v>
                </c:pt>
                <c:pt idx="677">
                  <c:v>4564.1914500000003</c:v>
                </c:pt>
                <c:pt idx="678">
                  <c:v>25333.332839999999</c:v>
                </c:pt>
                <c:pt idx="679">
                  <c:v>4673.3922000000002</c:v>
                </c:pt>
                <c:pt idx="680">
                  <c:v>32108.662820000001</c:v>
                </c:pt>
                <c:pt idx="681">
                  <c:v>2304.0021999999999</c:v>
                </c:pt>
                <c:pt idx="682">
                  <c:v>26467.09737</c:v>
                </c:pt>
                <c:pt idx="683">
                  <c:v>7144.86265</c:v>
                </c:pt>
                <c:pt idx="684">
                  <c:v>4433.3877000000002</c:v>
                </c:pt>
                <c:pt idx="685">
                  <c:v>26018.950519999999</c:v>
                </c:pt>
                <c:pt idx="686">
                  <c:v>8978.1851000000006</c:v>
                </c:pt>
                <c:pt idx="687">
                  <c:v>12096.6512</c:v>
                </c:pt>
                <c:pt idx="688">
                  <c:v>15019.760050000001</c:v>
                </c:pt>
                <c:pt idx="689">
                  <c:v>10493.9458</c:v>
                </c:pt>
                <c:pt idx="690">
                  <c:v>5836.5204000000003</c:v>
                </c:pt>
                <c:pt idx="691">
                  <c:v>6338.0756000000001</c:v>
                </c:pt>
                <c:pt idx="692">
                  <c:v>6457.8433999999997</c:v>
                </c:pt>
                <c:pt idx="693">
                  <c:v>5327.4002499999997</c:v>
                </c:pt>
                <c:pt idx="694">
                  <c:v>8733.2292500000003</c:v>
                </c:pt>
                <c:pt idx="695">
                  <c:v>23563.016179999999</c:v>
                </c:pt>
                <c:pt idx="696">
                  <c:v>4058.1161000000002</c:v>
                </c:pt>
                <c:pt idx="697">
                  <c:v>7162.0122000000001</c:v>
                </c:pt>
                <c:pt idx="698">
                  <c:v>8515.7587000000003</c:v>
                </c:pt>
                <c:pt idx="699">
                  <c:v>10370.912549999999</c:v>
                </c:pt>
                <c:pt idx="700">
                  <c:v>4189.1130999999996</c:v>
                </c:pt>
                <c:pt idx="701">
                  <c:v>7201.7008500000002</c:v>
                </c:pt>
                <c:pt idx="702">
                  <c:v>38711</c:v>
                </c:pt>
                <c:pt idx="703">
                  <c:v>34303.167200000004</c:v>
                </c:pt>
                <c:pt idx="704">
                  <c:v>47291.055</c:v>
                </c:pt>
                <c:pt idx="705">
                  <c:v>18972.494999999999</c:v>
                </c:pt>
                <c:pt idx="706">
                  <c:v>38511.628299999997</c:v>
                </c:pt>
                <c:pt idx="707">
                  <c:v>47305.305</c:v>
                </c:pt>
                <c:pt idx="708">
                  <c:v>44260.749900000003</c:v>
                </c:pt>
                <c:pt idx="709">
                  <c:v>42856.838000000003</c:v>
                </c:pt>
                <c:pt idx="710">
                  <c:v>42112.2356</c:v>
                </c:pt>
                <c:pt idx="711">
                  <c:v>42760.502200000003</c:v>
                </c:pt>
                <c:pt idx="712">
                  <c:v>36085.218999999997</c:v>
                </c:pt>
                <c:pt idx="713">
                  <c:v>23807.240600000001</c:v>
                </c:pt>
                <c:pt idx="714">
                  <c:v>39241.442000000003</c:v>
                </c:pt>
                <c:pt idx="715">
                  <c:v>23306.546999999999</c:v>
                </c:pt>
                <c:pt idx="716">
                  <c:v>24667.419000000002</c:v>
                </c:pt>
                <c:pt idx="717">
                  <c:v>42560.430399999997</c:v>
                </c:pt>
                <c:pt idx="718">
                  <c:v>40003.332249999999</c:v>
                </c:pt>
                <c:pt idx="719">
                  <c:v>40103.89</c:v>
                </c:pt>
                <c:pt idx="720">
                  <c:v>44585.455869999998</c:v>
                </c:pt>
                <c:pt idx="721">
                  <c:v>43813.866099999999</c:v>
                </c:pt>
                <c:pt idx="722">
                  <c:v>44202.653599999998</c:v>
                </c:pt>
                <c:pt idx="723">
                  <c:v>47462.894</c:v>
                </c:pt>
                <c:pt idx="724">
                  <c:v>38998.546000000002</c:v>
                </c:pt>
                <c:pt idx="725">
                  <c:v>36124.573700000001</c:v>
                </c:pt>
                <c:pt idx="726">
                  <c:v>22478.6</c:v>
                </c:pt>
                <c:pt idx="727">
                  <c:v>38415.474000000002</c:v>
                </c:pt>
                <c:pt idx="728">
                  <c:v>49577.662400000001</c:v>
                </c:pt>
                <c:pt idx="729">
                  <c:v>24535.698550000001</c:v>
                </c:pt>
                <c:pt idx="730">
                  <c:v>38344.565999999999</c:v>
                </c:pt>
                <c:pt idx="731">
                  <c:v>36397.576000000001</c:v>
                </c:pt>
                <c:pt idx="732">
                  <c:v>30184.936699999998</c:v>
                </c:pt>
                <c:pt idx="733">
                  <c:v>20745.989099999999</c:v>
                </c:pt>
                <c:pt idx="734">
                  <c:v>40720.551050000002</c:v>
                </c:pt>
                <c:pt idx="735">
                  <c:v>43753.337050000002</c:v>
                </c:pt>
                <c:pt idx="736">
                  <c:v>46151.124499999998</c:v>
                </c:pt>
                <c:pt idx="737">
                  <c:v>38746.355100000001</c:v>
                </c:pt>
                <c:pt idx="738">
                  <c:v>42124.515299999999</c:v>
                </c:pt>
                <c:pt idx="739">
                  <c:v>25382.296999999999</c:v>
                </c:pt>
                <c:pt idx="740">
                  <c:v>39983.425949999997</c:v>
                </c:pt>
                <c:pt idx="741">
                  <c:v>32787.458590000002</c:v>
                </c:pt>
                <c:pt idx="742">
                  <c:v>46130.5265</c:v>
                </c:pt>
                <c:pt idx="743">
                  <c:v>40932.429499999998</c:v>
                </c:pt>
                <c:pt idx="744">
                  <c:v>39597.407200000001</c:v>
                </c:pt>
                <c:pt idx="745">
                  <c:v>46255.112500000003</c:v>
                </c:pt>
                <c:pt idx="746">
                  <c:v>19933.457999999999</c:v>
                </c:pt>
                <c:pt idx="747">
                  <c:v>19199.944</c:v>
                </c:pt>
                <c:pt idx="748">
                  <c:v>24915.220850000002</c:v>
                </c:pt>
                <c:pt idx="749">
                  <c:v>35595.589800000002</c:v>
                </c:pt>
                <c:pt idx="750">
                  <c:v>25309.489000000001</c:v>
                </c:pt>
                <c:pt idx="751">
                  <c:v>41949.244100000004</c:v>
                </c:pt>
                <c:pt idx="752">
                  <c:v>24180.933499999999</c:v>
                </c:pt>
                <c:pt idx="753">
                  <c:v>46661.4424</c:v>
                </c:pt>
                <c:pt idx="754">
                  <c:v>40941.285400000001</c:v>
                </c:pt>
                <c:pt idx="755">
                  <c:v>37465.34375</c:v>
                </c:pt>
                <c:pt idx="756">
                  <c:v>18223.4512</c:v>
                </c:pt>
                <c:pt idx="757">
                  <c:v>46718.163249999998</c:v>
                </c:pt>
                <c:pt idx="758">
                  <c:v>4449.4620000000004</c:v>
                </c:pt>
                <c:pt idx="759">
                  <c:v>14001.1338</c:v>
                </c:pt>
                <c:pt idx="760">
                  <c:v>27322.73386</c:v>
                </c:pt>
                <c:pt idx="761">
                  <c:v>5138.2566999999999</c:v>
                </c:pt>
                <c:pt idx="762">
                  <c:v>19749.383379999999</c:v>
                </c:pt>
                <c:pt idx="763">
                  <c:v>14001.286700000001</c:v>
                </c:pt>
                <c:pt idx="764">
                  <c:v>8944.1151000000009</c:v>
                </c:pt>
                <c:pt idx="765">
                  <c:v>7682.67</c:v>
                </c:pt>
                <c:pt idx="766">
                  <c:v>10381.4787</c:v>
                </c:pt>
                <c:pt idx="767">
                  <c:v>16085.127500000001</c:v>
                </c:pt>
                <c:pt idx="768">
                  <c:v>6435.6237000000001</c:v>
                </c:pt>
                <c:pt idx="769">
                  <c:v>12485.8009</c:v>
                </c:pt>
                <c:pt idx="770">
                  <c:v>10560.4917</c:v>
                </c:pt>
                <c:pt idx="771">
                  <c:v>5934.3797999999997</c:v>
                </c:pt>
                <c:pt idx="772">
                  <c:v>10702.642400000001</c:v>
                </c:pt>
                <c:pt idx="773">
                  <c:v>7281.5056000000004</c:v>
                </c:pt>
                <c:pt idx="774">
                  <c:v>15612.19335</c:v>
                </c:pt>
                <c:pt idx="775">
                  <c:v>8059.6791000000003</c:v>
                </c:pt>
                <c:pt idx="776">
                  <c:v>8606.2173999999995</c:v>
                </c:pt>
                <c:pt idx="777">
                  <c:v>11741.726000000001</c:v>
                </c:pt>
                <c:pt idx="778">
                  <c:v>12105.32</c:v>
                </c:pt>
                <c:pt idx="779">
                  <c:v>11488.31695</c:v>
                </c:pt>
                <c:pt idx="780">
                  <c:v>10115.00885</c:v>
                </c:pt>
                <c:pt idx="781">
                  <c:v>6334.3435499999996</c:v>
                </c:pt>
                <c:pt idx="782">
                  <c:v>6128.79745</c:v>
                </c:pt>
                <c:pt idx="783">
                  <c:v>5325.6509999999998</c:v>
                </c:pt>
                <c:pt idx="784">
                  <c:v>5253.5240000000003</c:v>
                </c:pt>
                <c:pt idx="785">
                  <c:v>13047.332350000001</c:v>
                </c:pt>
                <c:pt idx="786">
                  <c:v>3906.127</c:v>
                </c:pt>
                <c:pt idx="787">
                  <c:v>6746.7425000000003</c:v>
                </c:pt>
                <c:pt idx="788">
                  <c:v>13430.264999999999</c:v>
                </c:pt>
                <c:pt idx="789">
                  <c:v>3481.8679999999999</c:v>
                </c:pt>
                <c:pt idx="790">
                  <c:v>16455.707849999999</c:v>
                </c:pt>
                <c:pt idx="791">
                  <c:v>4618.0798999999997</c:v>
                </c:pt>
                <c:pt idx="792">
                  <c:v>8522.0030000000006</c:v>
                </c:pt>
                <c:pt idx="793">
                  <c:v>10269.459999999999</c:v>
                </c:pt>
                <c:pt idx="794">
                  <c:v>18804.752400000001</c:v>
                </c:pt>
                <c:pt idx="795">
                  <c:v>5926.8459999999995</c:v>
                </c:pt>
                <c:pt idx="796">
                  <c:v>15555.188749999999</c:v>
                </c:pt>
                <c:pt idx="797">
                  <c:v>6796.8632500000003</c:v>
                </c:pt>
                <c:pt idx="798">
                  <c:v>6196.4480000000003</c:v>
                </c:pt>
                <c:pt idx="799">
                  <c:v>6748.5911999999998</c:v>
                </c:pt>
                <c:pt idx="800">
                  <c:v>4466.6214</c:v>
                </c:pt>
                <c:pt idx="801">
                  <c:v>10141.136200000001</c:v>
                </c:pt>
                <c:pt idx="802">
                  <c:v>10264.4421</c:v>
                </c:pt>
                <c:pt idx="803">
                  <c:v>4234.9269999999997</c:v>
                </c:pt>
                <c:pt idx="804">
                  <c:v>6360.9935999999998</c:v>
                </c:pt>
                <c:pt idx="805">
                  <c:v>3597.596</c:v>
                </c:pt>
                <c:pt idx="806">
                  <c:v>3443.0639999999999</c:v>
                </c:pt>
                <c:pt idx="807">
                  <c:v>4661.2863500000003</c:v>
                </c:pt>
                <c:pt idx="808">
                  <c:v>4846.9201499999999</c:v>
                </c:pt>
                <c:pt idx="809">
                  <c:v>14382.709049999999</c:v>
                </c:pt>
                <c:pt idx="810">
                  <c:v>9704.6680500000002</c:v>
                </c:pt>
                <c:pt idx="811">
                  <c:v>6551.7501000000002</c:v>
                </c:pt>
                <c:pt idx="812">
                  <c:v>6548.1950500000003</c:v>
                </c:pt>
                <c:pt idx="813">
                  <c:v>3591.48</c:v>
                </c:pt>
                <c:pt idx="814">
                  <c:v>11253.421</c:v>
                </c:pt>
                <c:pt idx="815">
                  <c:v>5312.1698500000002</c:v>
                </c:pt>
                <c:pt idx="816">
                  <c:v>11085.586799999999</c:v>
                </c:pt>
                <c:pt idx="817">
                  <c:v>7954.5169999999998</c:v>
                </c:pt>
                <c:pt idx="818">
                  <c:v>11289.10925</c:v>
                </c:pt>
                <c:pt idx="819">
                  <c:v>18838.703659999999</c:v>
                </c:pt>
                <c:pt idx="820">
                  <c:v>9101.7980000000007</c:v>
                </c:pt>
                <c:pt idx="821">
                  <c:v>30063.580549999999</c:v>
                </c:pt>
                <c:pt idx="822">
                  <c:v>8615.2999999999993</c:v>
                </c:pt>
                <c:pt idx="823">
                  <c:v>9301.8935500000007</c:v>
                </c:pt>
                <c:pt idx="824">
                  <c:v>5425.0233500000004</c:v>
                </c:pt>
                <c:pt idx="825">
                  <c:v>11411.684999999999</c:v>
                </c:pt>
                <c:pt idx="826">
                  <c:v>6799.4579999999996</c:v>
                </c:pt>
                <c:pt idx="827">
                  <c:v>10407.085849999999</c:v>
                </c:pt>
                <c:pt idx="828">
                  <c:v>8162.7162500000004</c:v>
                </c:pt>
                <c:pt idx="829">
                  <c:v>24671.663339999999</c:v>
                </c:pt>
                <c:pt idx="830">
                  <c:v>10977.2063</c:v>
                </c:pt>
                <c:pt idx="831">
                  <c:v>17942.106</c:v>
                </c:pt>
                <c:pt idx="832">
                  <c:v>11552.904</c:v>
                </c:pt>
                <c:pt idx="833">
                  <c:v>40182.245999999999</c:v>
                </c:pt>
                <c:pt idx="834">
                  <c:v>12949.1554</c:v>
                </c:pt>
                <c:pt idx="835">
                  <c:v>14394.398150000001</c:v>
                </c:pt>
                <c:pt idx="836">
                  <c:v>17128.426080000001</c:v>
                </c:pt>
                <c:pt idx="837">
                  <c:v>6653.7885999999999</c:v>
                </c:pt>
                <c:pt idx="838">
                  <c:v>4877.9810500000003</c:v>
                </c:pt>
                <c:pt idx="839">
                  <c:v>7243.8136000000004</c:v>
                </c:pt>
                <c:pt idx="840">
                  <c:v>10096.969999999999</c:v>
                </c:pt>
                <c:pt idx="841">
                  <c:v>8596.8277999999991</c:v>
                </c:pt>
                <c:pt idx="842">
                  <c:v>4915.0598499999996</c:v>
                </c:pt>
                <c:pt idx="843">
                  <c:v>36580.282160000002</c:v>
                </c:pt>
                <c:pt idx="844">
                  <c:v>11299.343000000001</c:v>
                </c:pt>
                <c:pt idx="845">
                  <c:v>4561.1885000000002</c:v>
                </c:pt>
                <c:pt idx="846">
                  <c:v>9222.4025999999994</c:v>
                </c:pt>
                <c:pt idx="847">
                  <c:v>11015.1747</c:v>
                </c:pt>
                <c:pt idx="848">
                  <c:v>6059.1729999999998</c:v>
                </c:pt>
                <c:pt idx="849">
                  <c:v>14478.33015</c:v>
                </c:pt>
                <c:pt idx="850">
                  <c:v>21472.478800000001</c:v>
                </c:pt>
                <c:pt idx="851">
                  <c:v>19496.71917</c:v>
                </c:pt>
                <c:pt idx="852">
                  <c:v>1837.2370000000001</c:v>
                </c:pt>
                <c:pt idx="853">
                  <c:v>6272.4772000000003</c:v>
                </c:pt>
                <c:pt idx="854">
                  <c:v>23244.790199999999</c:v>
                </c:pt>
                <c:pt idx="855">
                  <c:v>30166.618170000002</c:v>
                </c:pt>
                <c:pt idx="856">
                  <c:v>17663.144199999999</c:v>
                </c:pt>
                <c:pt idx="857">
                  <c:v>21098.554049999999</c:v>
                </c:pt>
                <c:pt idx="858">
                  <c:v>10942.13205</c:v>
                </c:pt>
                <c:pt idx="859">
                  <c:v>6686.4313000000002</c:v>
                </c:pt>
                <c:pt idx="860">
                  <c:v>27375.904780000001</c:v>
                </c:pt>
                <c:pt idx="861">
                  <c:v>5125.2156999999997</c:v>
                </c:pt>
                <c:pt idx="862">
                  <c:v>4827.9049500000001</c:v>
                </c:pt>
                <c:pt idx="863">
                  <c:v>4005.4225000000001</c:v>
                </c:pt>
                <c:pt idx="864">
                  <c:v>6710.1918999999998</c:v>
                </c:pt>
                <c:pt idx="865">
                  <c:v>19444.265800000001</c:v>
                </c:pt>
                <c:pt idx="866">
                  <c:v>1832.0940000000001</c:v>
                </c:pt>
                <c:pt idx="867">
                  <c:v>11520.099850000001</c:v>
                </c:pt>
                <c:pt idx="868">
                  <c:v>24869.836800000001</c:v>
                </c:pt>
                <c:pt idx="869">
                  <c:v>17179.522000000001</c:v>
                </c:pt>
                <c:pt idx="870">
                  <c:v>2803.69785</c:v>
                </c:pt>
                <c:pt idx="871">
                  <c:v>9855.1314000000002</c:v>
                </c:pt>
                <c:pt idx="872">
                  <c:v>24873.384900000001</c:v>
                </c:pt>
                <c:pt idx="873">
                  <c:v>3561.8888999999999</c:v>
                </c:pt>
                <c:pt idx="874">
                  <c:v>21659.930100000001</c:v>
                </c:pt>
                <c:pt idx="875">
                  <c:v>8302.5356499999998</c:v>
                </c:pt>
                <c:pt idx="876">
                  <c:v>8539.6710000000003</c:v>
                </c:pt>
                <c:pt idx="877">
                  <c:v>6652.5288</c:v>
                </c:pt>
                <c:pt idx="878">
                  <c:v>19594.809649999999</c:v>
                </c:pt>
                <c:pt idx="879">
                  <c:v>5080.0959999999995</c:v>
                </c:pt>
                <c:pt idx="880">
                  <c:v>9788.8659000000007</c:v>
                </c:pt>
                <c:pt idx="881">
                  <c:v>4032.2406999999998</c:v>
                </c:pt>
                <c:pt idx="882">
                  <c:v>23288.928400000001</c:v>
                </c:pt>
                <c:pt idx="883">
                  <c:v>2201.0971</c:v>
                </c:pt>
                <c:pt idx="884">
                  <c:v>12475.3513</c:v>
                </c:pt>
                <c:pt idx="885">
                  <c:v>4931.6469999999999</c:v>
                </c:pt>
                <c:pt idx="886">
                  <c:v>8211.1002000000008</c:v>
                </c:pt>
                <c:pt idx="887">
                  <c:v>22218.1149</c:v>
                </c:pt>
                <c:pt idx="888">
                  <c:v>3847.674</c:v>
                </c:pt>
                <c:pt idx="889">
                  <c:v>9193.8384999999998</c:v>
                </c:pt>
                <c:pt idx="890">
                  <c:v>17626.239509999999</c:v>
                </c:pt>
                <c:pt idx="891">
                  <c:v>3861.2096499999998</c:v>
                </c:pt>
                <c:pt idx="892">
                  <c:v>8428.0692999999992</c:v>
                </c:pt>
                <c:pt idx="893">
                  <c:v>15359.104499999999</c:v>
                </c:pt>
                <c:pt idx="894">
                  <c:v>6753.0379999999996</c:v>
                </c:pt>
                <c:pt idx="895">
                  <c:v>9182.17</c:v>
                </c:pt>
                <c:pt idx="896">
                  <c:v>7173.35995</c:v>
                </c:pt>
                <c:pt idx="897">
                  <c:v>2709.1118999999999</c:v>
                </c:pt>
                <c:pt idx="898">
                  <c:v>8252.2842999999993</c:v>
                </c:pt>
                <c:pt idx="899">
                  <c:v>22192.437109999999</c:v>
                </c:pt>
                <c:pt idx="900">
                  <c:v>10156.7832</c:v>
                </c:pt>
                <c:pt idx="901">
                  <c:v>4766.0219999999999</c:v>
                </c:pt>
                <c:pt idx="902">
                  <c:v>26236.579969999999</c:v>
                </c:pt>
                <c:pt idx="903">
                  <c:v>10107.220600000001</c:v>
                </c:pt>
                <c:pt idx="904">
                  <c:v>9566.9909000000007</c:v>
                </c:pt>
                <c:pt idx="905">
                  <c:v>13112.604799999999</c:v>
                </c:pt>
                <c:pt idx="906">
                  <c:v>16657.71745</c:v>
                </c:pt>
                <c:pt idx="907">
                  <c:v>19361.998800000001</c:v>
                </c:pt>
                <c:pt idx="908">
                  <c:v>10065.413</c:v>
                </c:pt>
                <c:pt idx="909">
                  <c:v>8604.4836500000001</c:v>
                </c:pt>
                <c:pt idx="910">
                  <c:v>7985.8149999999996</c:v>
                </c:pt>
                <c:pt idx="911">
                  <c:v>6933.2422500000002</c:v>
                </c:pt>
                <c:pt idx="912">
                  <c:v>18259.216</c:v>
                </c:pt>
                <c:pt idx="913">
                  <c:v>5209.5788499999999</c:v>
                </c:pt>
                <c:pt idx="914">
                  <c:v>2103.08</c:v>
                </c:pt>
                <c:pt idx="915">
                  <c:v>11013.7119</c:v>
                </c:pt>
                <c:pt idx="916">
                  <c:v>4428.8878500000001</c:v>
                </c:pt>
                <c:pt idx="917">
                  <c:v>4719.7365499999996</c:v>
                </c:pt>
                <c:pt idx="918">
                  <c:v>11729.6795</c:v>
                </c:pt>
                <c:pt idx="919">
                  <c:v>24106.912550000001</c:v>
                </c:pt>
                <c:pt idx="920">
                  <c:v>4391.652</c:v>
                </c:pt>
                <c:pt idx="921">
                  <c:v>19798.054550000001</c:v>
                </c:pt>
                <c:pt idx="922">
                  <c:v>2913.569</c:v>
                </c:pt>
                <c:pt idx="923">
                  <c:v>12032.325999999999</c:v>
                </c:pt>
                <c:pt idx="924">
                  <c:v>8965.7957499999993</c:v>
                </c:pt>
                <c:pt idx="925">
                  <c:v>23967.38305</c:v>
                </c:pt>
                <c:pt idx="926">
                  <c:v>7986.4752500000004</c:v>
                </c:pt>
                <c:pt idx="927">
                  <c:v>17361.766100000001</c:v>
                </c:pt>
                <c:pt idx="928">
                  <c:v>8627.5411000000004</c:v>
                </c:pt>
                <c:pt idx="929">
                  <c:v>23241.47453</c:v>
                </c:pt>
                <c:pt idx="930">
                  <c:v>18767.737700000001</c:v>
                </c:pt>
                <c:pt idx="931">
                  <c:v>1711.0268000000001</c:v>
                </c:pt>
                <c:pt idx="932">
                  <c:v>21677.283449999999</c:v>
                </c:pt>
                <c:pt idx="933">
                  <c:v>3594.17085</c:v>
                </c:pt>
                <c:pt idx="934">
                  <c:v>14349.8544</c:v>
                </c:pt>
                <c:pt idx="935">
                  <c:v>5855.9025000000001</c:v>
                </c:pt>
                <c:pt idx="936">
                  <c:v>8605.3615000000009</c:v>
                </c:pt>
                <c:pt idx="937">
                  <c:v>5693.4305000000004</c:v>
                </c:pt>
                <c:pt idx="938">
                  <c:v>8582.3022999999994</c:v>
                </c:pt>
                <c:pt idx="939">
                  <c:v>7228.2156500000001</c:v>
                </c:pt>
                <c:pt idx="940">
                  <c:v>14426.073850000001</c:v>
                </c:pt>
                <c:pt idx="941">
                  <c:v>4529.4769999999999</c:v>
                </c:pt>
                <c:pt idx="942">
                  <c:v>8603.8233999999993</c:v>
                </c:pt>
                <c:pt idx="943">
                  <c:v>13725.47184</c:v>
                </c:pt>
                <c:pt idx="944">
                  <c:v>6198.7518</c:v>
                </c:pt>
                <c:pt idx="945">
                  <c:v>6858.4795999999997</c:v>
                </c:pt>
                <c:pt idx="946">
                  <c:v>4296.2712000000001</c:v>
                </c:pt>
                <c:pt idx="947">
                  <c:v>1964.78</c:v>
                </c:pt>
                <c:pt idx="948">
                  <c:v>21259.377949999998</c:v>
                </c:pt>
                <c:pt idx="949">
                  <c:v>18765.87545</c:v>
                </c:pt>
                <c:pt idx="950">
                  <c:v>22395.74424</c:v>
                </c:pt>
                <c:pt idx="951">
                  <c:v>12629.896699999999</c:v>
                </c:pt>
                <c:pt idx="952">
                  <c:v>16577.779500000001</c:v>
                </c:pt>
                <c:pt idx="953">
                  <c:v>21223.675800000001</c:v>
                </c:pt>
                <c:pt idx="954">
                  <c:v>2483.7359999999999</c:v>
                </c:pt>
                <c:pt idx="955">
                  <c:v>25081.76784</c:v>
                </c:pt>
                <c:pt idx="956">
                  <c:v>19515.5416</c:v>
                </c:pt>
                <c:pt idx="957">
                  <c:v>1607.5101</c:v>
                </c:pt>
                <c:pt idx="958">
                  <c:v>4185.0978999999998</c:v>
                </c:pt>
                <c:pt idx="959">
                  <c:v>27037.914100000002</c:v>
                </c:pt>
                <c:pt idx="960">
                  <c:v>11833.782300000001</c:v>
                </c:pt>
                <c:pt idx="961">
                  <c:v>21195.817999999999</c:v>
                </c:pt>
                <c:pt idx="962">
                  <c:v>5966.8873999999996</c:v>
                </c:pt>
                <c:pt idx="963">
                  <c:v>1121.8739</c:v>
                </c:pt>
                <c:pt idx="964">
                  <c:v>27117.993780000001</c:v>
                </c:pt>
                <c:pt idx="965">
                  <c:v>26125.674770000001</c:v>
                </c:pt>
                <c:pt idx="966">
                  <c:v>26926.5144</c:v>
                </c:pt>
                <c:pt idx="967">
                  <c:v>1515.3449000000001</c:v>
                </c:pt>
                <c:pt idx="968">
                  <c:v>21984.47061</c:v>
                </c:pt>
                <c:pt idx="969">
                  <c:v>2395.17155</c:v>
                </c:pt>
                <c:pt idx="970">
                  <c:v>14451.835150000001</c:v>
                </c:pt>
                <c:pt idx="971">
                  <c:v>2302.3000000000002</c:v>
                </c:pt>
                <c:pt idx="972">
                  <c:v>22412.648499999999</c:v>
                </c:pt>
                <c:pt idx="973">
                  <c:v>15820.699000000001</c:v>
                </c:pt>
                <c:pt idx="974">
                  <c:v>1705.6244999999999</c:v>
                </c:pt>
                <c:pt idx="975">
                  <c:v>13616.3586</c:v>
                </c:pt>
                <c:pt idx="976">
                  <c:v>19964.746299999999</c:v>
                </c:pt>
                <c:pt idx="977">
                  <c:v>13012.20865</c:v>
                </c:pt>
                <c:pt idx="978">
                  <c:v>7147.1049999999996</c:v>
                </c:pt>
                <c:pt idx="979">
                  <c:v>2150.4690000000001</c:v>
                </c:pt>
                <c:pt idx="980">
                  <c:v>1704.5681</c:v>
                </c:pt>
                <c:pt idx="981">
                  <c:v>11830.6072</c:v>
                </c:pt>
                <c:pt idx="982">
                  <c:v>13844.505999999999</c:v>
                </c:pt>
                <c:pt idx="983">
                  <c:v>13415.0381</c:v>
                </c:pt>
                <c:pt idx="984">
                  <c:v>12029.286700000001</c:v>
                </c:pt>
                <c:pt idx="985">
                  <c:v>7526.7064499999997</c:v>
                </c:pt>
                <c:pt idx="986">
                  <c:v>9264.7970000000005</c:v>
                </c:pt>
                <c:pt idx="987">
                  <c:v>3260.1990000000001</c:v>
                </c:pt>
                <c:pt idx="988">
                  <c:v>1969.614</c:v>
                </c:pt>
                <c:pt idx="989">
                  <c:v>9361.3268000000007</c:v>
                </c:pt>
                <c:pt idx="990">
                  <c:v>12957.118</c:v>
                </c:pt>
                <c:pt idx="991">
                  <c:v>3206.4913499999998</c:v>
                </c:pt>
                <c:pt idx="992">
                  <c:v>1242.816</c:v>
                </c:pt>
                <c:pt idx="993">
                  <c:v>25678.778450000002</c:v>
                </c:pt>
                <c:pt idx="994">
                  <c:v>7222.7862500000001</c:v>
                </c:pt>
                <c:pt idx="995">
                  <c:v>1242.26</c:v>
                </c:pt>
                <c:pt idx="996">
                  <c:v>9863.4717999999993</c:v>
                </c:pt>
                <c:pt idx="997">
                  <c:v>2352.9684499999998</c:v>
                </c:pt>
                <c:pt idx="998">
                  <c:v>2457.502</c:v>
                </c:pt>
                <c:pt idx="999">
                  <c:v>1627.2824499999999</c:v>
                </c:pt>
                <c:pt idx="1000">
                  <c:v>2731.9122000000002</c:v>
                </c:pt>
                <c:pt idx="1001">
                  <c:v>2842.7607499999999</c:v>
                </c:pt>
                <c:pt idx="1002">
                  <c:v>12523.604799999999</c:v>
                </c:pt>
                <c:pt idx="1003">
                  <c:v>12323.936</c:v>
                </c:pt>
                <c:pt idx="1004">
                  <c:v>2974.1260000000002</c:v>
                </c:pt>
                <c:pt idx="1005">
                  <c:v>15817.985699999999</c:v>
                </c:pt>
                <c:pt idx="1006">
                  <c:v>5458.0464499999998</c:v>
                </c:pt>
                <c:pt idx="1007">
                  <c:v>13129.603450000001</c:v>
                </c:pt>
                <c:pt idx="1008">
                  <c:v>2585.8506499999999</c:v>
                </c:pt>
                <c:pt idx="1009">
                  <c:v>10422.916649999999</c:v>
                </c:pt>
                <c:pt idx="1010">
                  <c:v>2117.3388500000001</c:v>
                </c:pt>
                <c:pt idx="1011">
                  <c:v>8688.8588500000005</c:v>
                </c:pt>
                <c:pt idx="1012">
                  <c:v>17496.306</c:v>
                </c:pt>
                <c:pt idx="1013">
                  <c:v>6250.4350000000004</c:v>
                </c:pt>
                <c:pt idx="1014">
                  <c:v>1628.4709</c:v>
                </c:pt>
                <c:pt idx="1015">
                  <c:v>4992.3764000000001</c:v>
                </c:pt>
                <c:pt idx="1016">
                  <c:v>2527.8186500000002</c:v>
                </c:pt>
                <c:pt idx="1017">
                  <c:v>4500.33925</c:v>
                </c:pt>
                <c:pt idx="1018">
                  <c:v>14571.890799999999</c:v>
                </c:pt>
                <c:pt idx="1019">
                  <c:v>8269.0439999999999</c:v>
                </c:pt>
                <c:pt idx="1020">
                  <c:v>21595.382290000001</c:v>
                </c:pt>
                <c:pt idx="1021">
                  <c:v>1704.7001499999999</c:v>
                </c:pt>
                <c:pt idx="1022">
                  <c:v>10577.087</c:v>
                </c:pt>
                <c:pt idx="1023">
                  <c:v>2396.0958999999998</c:v>
                </c:pt>
                <c:pt idx="1024">
                  <c:v>1728.8969999999999</c:v>
                </c:pt>
                <c:pt idx="1025">
                  <c:v>3176.2876999999999</c:v>
                </c:pt>
                <c:pt idx="1026">
                  <c:v>4134.0824499999999</c:v>
                </c:pt>
                <c:pt idx="1027">
                  <c:v>1702.4553000000001</c:v>
                </c:pt>
                <c:pt idx="1028">
                  <c:v>20167.336029999999</c:v>
                </c:pt>
                <c:pt idx="1029">
                  <c:v>11345.519</c:v>
                </c:pt>
                <c:pt idx="1030">
                  <c:v>14449.8544</c:v>
                </c:pt>
                <c:pt idx="1031">
                  <c:v>10197.772199999999</c:v>
                </c:pt>
                <c:pt idx="1032">
                  <c:v>4544.2348000000002</c:v>
                </c:pt>
                <c:pt idx="1033">
                  <c:v>10959.33</c:v>
                </c:pt>
                <c:pt idx="1034">
                  <c:v>14283.4594</c:v>
                </c:pt>
                <c:pt idx="1035">
                  <c:v>8534.6718000000001</c:v>
                </c:pt>
                <c:pt idx="1036">
                  <c:v>16115.3045</c:v>
                </c:pt>
                <c:pt idx="1037">
                  <c:v>1731.6769999999999</c:v>
                </c:pt>
                <c:pt idx="1038">
                  <c:v>2775.1921499999999</c:v>
                </c:pt>
                <c:pt idx="1039">
                  <c:v>32734.186300000001</c:v>
                </c:pt>
                <c:pt idx="1040">
                  <c:v>1694.7963999999999</c:v>
                </c:pt>
                <c:pt idx="1041">
                  <c:v>9644.2525000000005</c:v>
                </c:pt>
                <c:pt idx="1042">
                  <c:v>1727.7850000000001</c:v>
                </c:pt>
                <c:pt idx="1043">
                  <c:v>12829.455099999999</c:v>
                </c:pt>
                <c:pt idx="1044">
                  <c:v>15006.579449999999</c:v>
                </c:pt>
                <c:pt idx="1045">
                  <c:v>1621.3402000000001</c:v>
                </c:pt>
                <c:pt idx="1046">
                  <c:v>14455.644050000001</c:v>
                </c:pt>
                <c:pt idx="1047">
                  <c:v>2585.2689999999998</c:v>
                </c:pt>
                <c:pt idx="1048">
                  <c:v>2680.9493000000002</c:v>
                </c:pt>
                <c:pt idx="1049">
                  <c:v>6877.9800999999998</c:v>
                </c:pt>
                <c:pt idx="1050">
                  <c:v>9991.0376500000002</c:v>
                </c:pt>
                <c:pt idx="1051">
                  <c:v>5116.5003999999999</c:v>
                </c:pt>
                <c:pt idx="1052">
                  <c:v>6640.5448500000002</c:v>
                </c:pt>
                <c:pt idx="1053">
                  <c:v>3732.6251000000002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059-4D73-8918-713437E0FB40}"/>
            </c:ext>
          </c:extLst>
        </c:ser>
        <c:ser>
          <c:idx val="1"/>
          <c:order val="1"/>
          <c:tx>
            <c:v>Predicted charges</c:v>
          </c:tx>
          <c:spPr>
            <a:ln w="38100">
              <a:noFill/>
            </a:ln>
          </c:spPr>
          <c:xVal>
            <c:numRef>
              <c:f>Model!$H$2:$H$1055</c:f>
              <c:numCache>
                <c:formatCode>General</c:formatCode>
                <c:ptCount val="10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1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1</c:v>
                </c:pt>
                <c:pt idx="382">
                  <c:v>0</c:v>
                </c:pt>
                <c:pt idx="383">
                  <c:v>1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1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1</c:v>
                </c:pt>
                <c:pt idx="397">
                  <c:v>0</c:v>
                </c:pt>
                <c:pt idx="398">
                  <c:v>0</c:v>
                </c:pt>
                <c:pt idx="399">
                  <c:v>1</c:v>
                </c:pt>
                <c:pt idx="400">
                  <c:v>1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1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1</c:v>
                </c:pt>
                <c:pt idx="616">
                  <c:v>0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0</c:v>
                </c:pt>
                <c:pt idx="624">
                  <c:v>1</c:v>
                </c:pt>
                <c:pt idx="625">
                  <c:v>0</c:v>
                </c:pt>
                <c:pt idx="626">
                  <c:v>0</c:v>
                </c:pt>
                <c:pt idx="627">
                  <c:v>1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1</c:v>
                </c:pt>
                <c:pt idx="634">
                  <c:v>1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1</c:v>
                </c:pt>
                <c:pt idx="639">
                  <c:v>0</c:v>
                </c:pt>
                <c:pt idx="640">
                  <c:v>1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0</c:v>
                </c:pt>
                <c:pt idx="649">
                  <c:v>0</c:v>
                </c:pt>
                <c:pt idx="650">
                  <c:v>1</c:v>
                </c:pt>
                <c:pt idx="651">
                  <c:v>0</c:v>
                </c:pt>
                <c:pt idx="652">
                  <c:v>1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1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1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1</c:v>
                </c:pt>
                <c:pt idx="666">
                  <c:v>1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1</c:v>
                </c:pt>
                <c:pt idx="671">
                  <c:v>1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1</c:v>
                </c:pt>
                <c:pt idx="676">
                  <c:v>1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1</c:v>
                </c:pt>
                <c:pt idx="683">
                  <c:v>0</c:v>
                </c:pt>
                <c:pt idx="684">
                  <c:v>1</c:v>
                </c:pt>
                <c:pt idx="685">
                  <c:v>1</c:v>
                </c:pt>
                <c:pt idx="686">
                  <c:v>0</c:v>
                </c:pt>
                <c:pt idx="687">
                  <c:v>0</c:v>
                </c:pt>
                <c:pt idx="688">
                  <c:v>1</c:v>
                </c:pt>
                <c:pt idx="689">
                  <c:v>1</c:v>
                </c:pt>
                <c:pt idx="690">
                  <c:v>0</c:v>
                </c:pt>
                <c:pt idx="691">
                  <c:v>0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1</c:v>
                </c:pt>
                <c:pt idx="701">
                  <c:v>1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1</c:v>
                </c:pt>
                <c:pt idx="712">
                  <c:v>0</c:v>
                </c:pt>
                <c:pt idx="713">
                  <c:v>1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1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1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1</c:v>
                </c:pt>
                <c:pt idx="734">
                  <c:v>1</c:v>
                </c:pt>
                <c:pt idx="735">
                  <c:v>0</c:v>
                </c:pt>
                <c:pt idx="736">
                  <c:v>0</c:v>
                </c:pt>
                <c:pt idx="737">
                  <c:v>1</c:v>
                </c:pt>
                <c:pt idx="738">
                  <c:v>0</c:v>
                </c:pt>
                <c:pt idx="739">
                  <c:v>0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1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1</c:v>
                </c:pt>
                <c:pt idx="754">
                  <c:v>0</c:v>
                </c:pt>
                <c:pt idx="755">
                  <c:v>1</c:v>
                </c:pt>
                <c:pt idx="756">
                  <c:v>0</c:v>
                </c:pt>
                <c:pt idx="757">
                  <c:v>1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1</c:v>
                </c:pt>
                <c:pt idx="781">
                  <c:v>0</c:v>
                </c:pt>
                <c:pt idx="782">
                  <c:v>1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1</c:v>
                </c:pt>
                <c:pt idx="791">
                  <c:v>1</c:v>
                </c:pt>
                <c:pt idx="792">
                  <c:v>0</c:v>
                </c:pt>
                <c:pt idx="793">
                  <c:v>1</c:v>
                </c:pt>
                <c:pt idx="794">
                  <c:v>1</c:v>
                </c:pt>
                <c:pt idx="795">
                  <c:v>0</c:v>
                </c:pt>
                <c:pt idx="796">
                  <c:v>1</c:v>
                </c:pt>
                <c:pt idx="797">
                  <c:v>1</c:v>
                </c:pt>
                <c:pt idx="798">
                  <c:v>0</c:v>
                </c:pt>
                <c:pt idx="799">
                  <c:v>0</c:v>
                </c:pt>
                <c:pt idx="800">
                  <c:v>1</c:v>
                </c:pt>
                <c:pt idx="801">
                  <c:v>0</c:v>
                </c:pt>
                <c:pt idx="802">
                  <c:v>1</c:v>
                </c:pt>
                <c:pt idx="803">
                  <c:v>0</c:v>
                </c:pt>
                <c:pt idx="804">
                  <c:v>1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1</c:v>
                </c:pt>
                <c:pt idx="810">
                  <c:v>0</c:v>
                </c:pt>
                <c:pt idx="811">
                  <c:v>0</c:v>
                </c:pt>
                <c:pt idx="812">
                  <c:v>1</c:v>
                </c:pt>
                <c:pt idx="813">
                  <c:v>0</c:v>
                </c:pt>
                <c:pt idx="814">
                  <c:v>0</c:v>
                </c:pt>
                <c:pt idx="815">
                  <c:v>1</c:v>
                </c:pt>
                <c:pt idx="816">
                  <c:v>1</c:v>
                </c:pt>
                <c:pt idx="817">
                  <c:v>0</c:v>
                </c:pt>
                <c:pt idx="818">
                  <c:v>1</c:v>
                </c:pt>
                <c:pt idx="819">
                  <c:v>1</c:v>
                </c:pt>
                <c:pt idx="820">
                  <c:v>0</c:v>
                </c:pt>
                <c:pt idx="821">
                  <c:v>1</c:v>
                </c:pt>
                <c:pt idx="822">
                  <c:v>0</c:v>
                </c:pt>
                <c:pt idx="823">
                  <c:v>1</c:v>
                </c:pt>
                <c:pt idx="824">
                  <c:v>1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1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1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1</c:v>
                </c:pt>
                <c:pt idx="848">
                  <c:v>0</c:v>
                </c:pt>
                <c:pt idx="849">
                  <c:v>0</c:v>
                </c:pt>
                <c:pt idx="850">
                  <c:v>1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1</c:v>
                </c:pt>
                <c:pt idx="856">
                  <c:v>0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0</c:v>
                </c:pt>
                <c:pt idx="861">
                  <c:v>1</c:v>
                </c:pt>
                <c:pt idx="862">
                  <c:v>0</c:v>
                </c:pt>
                <c:pt idx="863">
                  <c:v>0</c:v>
                </c:pt>
                <c:pt idx="864">
                  <c:v>1</c:v>
                </c:pt>
                <c:pt idx="865">
                  <c:v>0</c:v>
                </c:pt>
                <c:pt idx="866">
                  <c:v>0</c:v>
                </c:pt>
                <c:pt idx="867">
                  <c:v>1</c:v>
                </c:pt>
                <c:pt idx="868">
                  <c:v>0</c:v>
                </c:pt>
                <c:pt idx="869">
                  <c:v>0</c:v>
                </c:pt>
                <c:pt idx="870">
                  <c:v>1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1</c:v>
                </c:pt>
                <c:pt idx="882">
                  <c:v>0</c:v>
                </c:pt>
                <c:pt idx="883">
                  <c:v>0</c:v>
                </c:pt>
                <c:pt idx="884">
                  <c:v>1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1</c:v>
                </c:pt>
                <c:pt idx="890">
                  <c:v>0</c:v>
                </c:pt>
                <c:pt idx="891">
                  <c:v>0</c:v>
                </c:pt>
                <c:pt idx="892">
                  <c:v>1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1</c:v>
                </c:pt>
                <c:pt idx="898">
                  <c:v>0</c:v>
                </c:pt>
                <c:pt idx="899">
                  <c:v>0</c:v>
                </c:pt>
                <c:pt idx="900">
                  <c:v>1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1</c:v>
                </c:pt>
                <c:pt idx="905">
                  <c:v>1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1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1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1</c:v>
                </c:pt>
                <c:pt idx="925">
                  <c:v>1</c:v>
                </c:pt>
                <c:pt idx="926">
                  <c:v>0</c:v>
                </c:pt>
                <c:pt idx="927">
                  <c:v>1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1</c:v>
                </c:pt>
                <c:pt idx="933">
                  <c:v>1</c:v>
                </c:pt>
                <c:pt idx="934">
                  <c:v>1</c:v>
                </c:pt>
                <c:pt idx="935">
                  <c:v>1</c:v>
                </c:pt>
                <c:pt idx="936">
                  <c:v>0</c:v>
                </c:pt>
                <c:pt idx="937">
                  <c:v>1</c:v>
                </c:pt>
                <c:pt idx="938">
                  <c:v>0</c:v>
                </c:pt>
                <c:pt idx="939">
                  <c:v>0</c:v>
                </c:pt>
                <c:pt idx="940">
                  <c:v>1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1</c:v>
                </c:pt>
                <c:pt idx="945">
                  <c:v>0</c:v>
                </c:pt>
                <c:pt idx="946">
                  <c:v>1</c:v>
                </c:pt>
                <c:pt idx="947">
                  <c:v>0</c:v>
                </c:pt>
                <c:pt idx="948">
                  <c:v>0</c:v>
                </c:pt>
                <c:pt idx="949">
                  <c:v>1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1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1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1</c:v>
                </c:pt>
                <c:pt idx="982">
                  <c:v>0</c:v>
                </c:pt>
                <c:pt idx="983">
                  <c:v>1</c:v>
                </c:pt>
                <c:pt idx="984">
                  <c:v>0</c:v>
                </c:pt>
                <c:pt idx="985">
                  <c:v>1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1</c:v>
                </c:pt>
                <c:pt idx="994">
                  <c:v>1</c:v>
                </c:pt>
                <c:pt idx="995">
                  <c:v>0</c:v>
                </c:pt>
                <c:pt idx="996">
                  <c:v>1</c:v>
                </c:pt>
                <c:pt idx="997">
                  <c:v>1</c:v>
                </c:pt>
                <c:pt idx="998">
                  <c:v>0</c:v>
                </c:pt>
                <c:pt idx="999">
                  <c:v>1</c:v>
                </c:pt>
                <c:pt idx="1000">
                  <c:v>0</c:v>
                </c:pt>
                <c:pt idx="1001">
                  <c:v>1</c:v>
                </c:pt>
                <c:pt idx="1002">
                  <c:v>1</c:v>
                </c:pt>
                <c:pt idx="1003">
                  <c:v>0</c:v>
                </c:pt>
                <c:pt idx="1004">
                  <c:v>0</c:v>
                </c:pt>
                <c:pt idx="1005">
                  <c:v>1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1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1</c:v>
                </c:pt>
                <c:pt idx="1015">
                  <c:v>0</c:v>
                </c:pt>
                <c:pt idx="1016">
                  <c:v>1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1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1</c:v>
                </c:pt>
                <c:pt idx="1026">
                  <c:v>1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1</c:v>
                </c:pt>
                <c:pt idx="1039">
                  <c:v>1</c:v>
                </c:pt>
                <c:pt idx="1040">
                  <c:v>0</c:v>
                </c:pt>
                <c:pt idx="1041">
                  <c:v>1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1</c:v>
                </c:pt>
                <c:pt idx="1046">
                  <c:v>0</c:v>
                </c:pt>
                <c:pt idx="1047">
                  <c:v>0</c:v>
                </c:pt>
                <c:pt idx="1048">
                  <c:v>1</c:v>
                </c:pt>
                <c:pt idx="1049">
                  <c:v>0</c:v>
                </c:pt>
                <c:pt idx="1050">
                  <c:v>1</c:v>
                </c:pt>
                <c:pt idx="1051">
                  <c:v>1</c:v>
                </c:pt>
                <c:pt idx="1052">
                  <c:v>0</c:v>
                </c:pt>
                <c:pt idx="1053">
                  <c:v>0</c:v>
                </c:pt>
              </c:numCache>
            </c:numRef>
          </c:xVal>
          <c:yVal>
            <c:numRef>
              <c:f>Model!$N$34:$N$1087</c:f>
              <c:numCache>
                <c:formatCode>General</c:formatCode>
                <c:ptCount val="1054"/>
                <c:pt idx="0">
                  <c:v>4814.5658558539217</c:v>
                </c:pt>
                <c:pt idx="1">
                  <c:v>3145.9435010959724</c:v>
                </c:pt>
                <c:pt idx="2">
                  <c:v>12246.129969559983</c:v>
                </c:pt>
                <c:pt idx="3">
                  <c:v>11763.795139844391</c:v>
                </c:pt>
                <c:pt idx="4">
                  <c:v>15064.028356119368</c:v>
                </c:pt>
                <c:pt idx="5">
                  <c:v>2472.620791938567</c:v>
                </c:pt>
                <c:pt idx="6">
                  <c:v>4244.3250543450185</c:v>
                </c:pt>
                <c:pt idx="7">
                  <c:v>4905.784738353891</c:v>
                </c:pt>
                <c:pt idx="8">
                  <c:v>4335.5279974560062</c:v>
                </c:pt>
                <c:pt idx="9">
                  <c:v>3281.702032903353</c:v>
                </c:pt>
                <c:pt idx="10">
                  <c:v>6960.3488634210225</c:v>
                </c:pt>
                <c:pt idx="11">
                  <c:v>2779.5698126995148</c:v>
                </c:pt>
                <c:pt idx="12">
                  <c:v>9618.3796969963187</c:v>
                </c:pt>
                <c:pt idx="13">
                  <c:v>7324.5797943124026</c:v>
                </c:pt>
                <c:pt idx="14">
                  <c:v>4281.5507454107274</c:v>
                </c:pt>
                <c:pt idx="15">
                  <c:v>3842.2381004448962</c:v>
                </c:pt>
                <c:pt idx="16">
                  <c:v>5666.585738563359</c:v>
                </c:pt>
                <c:pt idx="17">
                  <c:v>12509.749006099128</c:v>
                </c:pt>
                <c:pt idx="18">
                  <c:v>9570.4817021599792</c:v>
                </c:pt>
                <c:pt idx="19">
                  <c:v>5211.4449375996464</c:v>
                </c:pt>
                <c:pt idx="20">
                  <c:v>4455.7279186857149</c:v>
                </c:pt>
                <c:pt idx="21">
                  <c:v>3448.8653171028382</c:v>
                </c:pt>
                <c:pt idx="22">
                  <c:v>2703.8927926293845</c:v>
                </c:pt>
                <c:pt idx="23">
                  <c:v>3668.4580186618814</c:v>
                </c:pt>
                <c:pt idx="24">
                  <c:v>14581.554483350066</c:v>
                </c:pt>
                <c:pt idx="25">
                  <c:v>9114.1068938454737</c:v>
                </c:pt>
                <c:pt idx="26">
                  <c:v>3142.3187117378911</c:v>
                </c:pt>
                <c:pt idx="27">
                  <c:v>6015.1394635943989</c:v>
                </c:pt>
                <c:pt idx="28">
                  <c:v>6809.456694481134</c:v>
                </c:pt>
                <c:pt idx="29">
                  <c:v>16862.052584299316</c:v>
                </c:pt>
                <c:pt idx="30">
                  <c:v>12700.823234985266</c:v>
                </c:pt>
                <c:pt idx="31">
                  <c:v>3770.9422453793832</c:v>
                </c:pt>
                <c:pt idx="32">
                  <c:v>13068.455589115692</c:v>
                </c:pt>
                <c:pt idx="33">
                  <c:v>3029.1722033671167</c:v>
                </c:pt>
                <c:pt idx="34">
                  <c:v>13864.941329706668</c:v>
                </c:pt>
                <c:pt idx="35">
                  <c:v>3148.5299218216287</c:v>
                </c:pt>
                <c:pt idx="36">
                  <c:v>6488.4382477406789</c:v>
                </c:pt>
                <c:pt idx="37">
                  <c:v>13046.473148127267</c:v>
                </c:pt>
                <c:pt idx="38">
                  <c:v>4495.7540896342625</c:v>
                </c:pt>
                <c:pt idx="39">
                  <c:v>3456.4084176608903</c:v>
                </c:pt>
                <c:pt idx="40">
                  <c:v>13589.909745791378</c:v>
                </c:pt>
                <c:pt idx="41">
                  <c:v>9418.1307823792831</c:v>
                </c:pt>
                <c:pt idx="42">
                  <c:v>9026.861320259517</c:v>
                </c:pt>
                <c:pt idx="43">
                  <c:v>11265.583620414729</c:v>
                </c:pt>
                <c:pt idx="44">
                  <c:v>11998.082390677759</c:v>
                </c:pt>
                <c:pt idx="45">
                  <c:v>13244.501387522769</c:v>
                </c:pt>
                <c:pt idx="46">
                  <c:v>3976.7015242773568</c:v>
                </c:pt>
                <c:pt idx="47">
                  <c:v>13357.24681024372</c:v>
                </c:pt>
                <c:pt idx="48">
                  <c:v>15108.481461144986</c:v>
                </c:pt>
                <c:pt idx="49">
                  <c:v>13115.502061150797</c:v>
                </c:pt>
                <c:pt idx="50">
                  <c:v>3838.0753219089938</c:v>
                </c:pt>
                <c:pt idx="51">
                  <c:v>14981.201193498166</c:v>
                </c:pt>
                <c:pt idx="52">
                  <c:v>15754.681488361681</c:v>
                </c:pt>
                <c:pt idx="53">
                  <c:v>4788.8704877419959</c:v>
                </c:pt>
                <c:pt idx="54">
                  <c:v>5895.6272589290529</c:v>
                </c:pt>
                <c:pt idx="55">
                  <c:v>3142.3187117378911</c:v>
                </c:pt>
                <c:pt idx="56">
                  <c:v>8115.3718231360772</c:v>
                </c:pt>
                <c:pt idx="57">
                  <c:v>3077.8005847674194</c:v>
                </c:pt>
                <c:pt idx="58">
                  <c:v>2652.283856528501</c:v>
                </c:pt>
                <c:pt idx="59">
                  <c:v>11161.775403686568</c:v>
                </c:pt>
                <c:pt idx="60">
                  <c:v>13040.438358471501</c:v>
                </c:pt>
                <c:pt idx="61">
                  <c:v>2735.3887951452125</c:v>
                </c:pt>
                <c:pt idx="62">
                  <c:v>10054.692131440403</c:v>
                </c:pt>
                <c:pt idx="63">
                  <c:v>4454.2060485483698</c:v>
                </c:pt>
                <c:pt idx="64">
                  <c:v>4272.2443226443002</c:v>
                </c:pt>
                <c:pt idx="65">
                  <c:v>2694.0965581384089</c:v>
                </c:pt>
                <c:pt idx="66">
                  <c:v>6925.3582809048648</c:v>
                </c:pt>
                <c:pt idx="67">
                  <c:v>13932.594434310671</c:v>
                </c:pt>
                <c:pt idx="68">
                  <c:v>4075.384088694243</c:v>
                </c:pt>
                <c:pt idx="69">
                  <c:v>4589.2097739091005</c:v>
                </c:pt>
                <c:pt idx="70">
                  <c:v>8490.0805702247344</c:v>
                </c:pt>
                <c:pt idx="71">
                  <c:v>7037.5043154812729</c:v>
                </c:pt>
                <c:pt idx="72">
                  <c:v>12950.294451741787</c:v>
                </c:pt>
                <c:pt idx="73">
                  <c:v>11756.937775700708</c:v>
                </c:pt>
                <c:pt idx="74">
                  <c:v>12700.577882317391</c:v>
                </c:pt>
                <c:pt idx="75">
                  <c:v>3555.7942318367468</c:v>
                </c:pt>
                <c:pt idx="76">
                  <c:v>4281.5507454107274</c:v>
                </c:pt>
                <c:pt idx="77">
                  <c:v>3290.5186439452309</c:v>
                </c:pt>
                <c:pt idx="78">
                  <c:v>10193.914141566325</c:v>
                </c:pt>
                <c:pt idx="79">
                  <c:v>2792.5008422276032</c:v>
                </c:pt>
                <c:pt idx="80">
                  <c:v>3074.4308067154261</c:v>
                </c:pt>
                <c:pt idx="81">
                  <c:v>6085.9490928100267</c:v>
                </c:pt>
                <c:pt idx="82">
                  <c:v>3320.8869708672573</c:v>
                </c:pt>
                <c:pt idx="83">
                  <c:v>14167.017985421286</c:v>
                </c:pt>
                <c:pt idx="84">
                  <c:v>4232.226704748663</c:v>
                </c:pt>
                <c:pt idx="85">
                  <c:v>13859.447979024706</c:v>
                </c:pt>
                <c:pt idx="86">
                  <c:v>3818.6024785688865</c:v>
                </c:pt>
                <c:pt idx="87">
                  <c:v>8277.9990946385988</c:v>
                </c:pt>
                <c:pt idx="88">
                  <c:v>4892.7557464808933</c:v>
                </c:pt>
                <c:pt idx="89">
                  <c:v>12675.790504871937</c:v>
                </c:pt>
                <c:pt idx="90">
                  <c:v>3565.4925039828131</c:v>
                </c:pt>
                <c:pt idx="91">
                  <c:v>2667.6467250127735</c:v>
                </c:pt>
                <c:pt idx="92">
                  <c:v>11131.831231155342</c:v>
                </c:pt>
                <c:pt idx="93">
                  <c:v>5190.2963327950974</c:v>
                </c:pt>
                <c:pt idx="94">
                  <c:v>6464.7313602725162</c:v>
                </c:pt>
                <c:pt idx="95">
                  <c:v>3607.1996142281891</c:v>
                </c:pt>
                <c:pt idx="96">
                  <c:v>15888.700450963339</c:v>
                </c:pt>
                <c:pt idx="97">
                  <c:v>15025.350306045237</c:v>
                </c:pt>
                <c:pt idx="98">
                  <c:v>15159.657610658765</c:v>
                </c:pt>
                <c:pt idx="99">
                  <c:v>4964.445418132228</c:v>
                </c:pt>
                <c:pt idx="100">
                  <c:v>5040.5119074280728</c:v>
                </c:pt>
                <c:pt idx="101">
                  <c:v>5188.1182854360432</c:v>
                </c:pt>
                <c:pt idx="102">
                  <c:v>4877.1408084430041</c:v>
                </c:pt>
                <c:pt idx="103">
                  <c:v>12625.901408028161</c:v>
                </c:pt>
                <c:pt idx="104">
                  <c:v>3676.2490403471111</c:v>
                </c:pt>
                <c:pt idx="105">
                  <c:v>4989.1938410993844</c:v>
                </c:pt>
                <c:pt idx="106">
                  <c:v>2808.2622137417138</c:v>
                </c:pt>
                <c:pt idx="107">
                  <c:v>15492.329493250212</c:v>
                </c:pt>
                <c:pt idx="108">
                  <c:v>13083.698839192975</c:v>
                </c:pt>
                <c:pt idx="109">
                  <c:v>6638.9528880214275</c:v>
                </c:pt>
                <c:pt idx="110">
                  <c:v>3150.9393980899495</c:v>
                </c:pt>
                <c:pt idx="111">
                  <c:v>12245.601282106794</c:v>
                </c:pt>
                <c:pt idx="112">
                  <c:v>10326.996957961197</c:v>
                </c:pt>
                <c:pt idx="113">
                  <c:v>5330.3394022455823</c:v>
                </c:pt>
                <c:pt idx="114">
                  <c:v>4311.3312982632951</c:v>
                </c:pt>
                <c:pt idx="115">
                  <c:v>11972.402262082398</c:v>
                </c:pt>
                <c:pt idx="116">
                  <c:v>3225.9792609166079</c:v>
                </c:pt>
                <c:pt idx="117">
                  <c:v>4545.3411798584502</c:v>
                </c:pt>
                <c:pt idx="118">
                  <c:v>16222.135217352557</c:v>
                </c:pt>
                <c:pt idx="119">
                  <c:v>14844.036345813671</c:v>
                </c:pt>
                <c:pt idx="120">
                  <c:v>3636.9801670807569</c:v>
                </c:pt>
                <c:pt idx="121">
                  <c:v>14200.046559885568</c:v>
                </c:pt>
                <c:pt idx="122">
                  <c:v>9277.0922730717411</c:v>
                </c:pt>
                <c:pt idx="123">
                  <c:v>2468.3104487625369</c:v>
                </c:pt>
                <c:pt idx="124">
                  <c:v>5721.7499234245406</c:v>
                </c:pt>
                <c:pt idx="125">
                  <c:v>5278.9639873299875</c:v>
                </c:pt>
                <c:pt idx="126">
                  <c:v>7177.1853409518535</c:v>
                </c:pt>
                <c:pt idx="127">
                  <c:v>6385.4784934943455</c:v>
                </c:pt>
                <c:pt idx="128">
                  <c:v>3918.752865199896</c:v>
                </c:pt>
                <c:pt idx="129">
                  <c:v>11302.138767780962</c:v>
                </c:pt>
                <c:pt idx="130">
                  <c:v>7107.7313156463752</c:v>
                </c:pt>
                <c:pt idx="131">
                  <c:v>13288.170799498064</c:v>
                </c:pt>
                <c:pt idx="132">
                  <c:v>11610.478544513657</c:v>
                </c:pt>
                <c:pt idx="133">
                  <c:v>14237.989789964256</c:v>
                </c:pt>
                <c:pt idx="134">
                  <c:v>2716.6278974676534</c:v>
                </c:pt>
                <c:pt idx="135">
                  <c:v>4381.1294690115001</c:v>
                </c:pt>
                <c:pt idx="136">
                  <c:v>4823.1865422059809</c:v>
                </c:pt>
                <c:pt idx="137">
                  <c:v>15788.171540125106</c:v>
                </c:pt>
                <c:pt idx="138">
                  <c:v>9300.8647299792665</c:v>
                </c:pt>
                <c:pt idx="139">
                  <c:v>2541.5862827550382</c:v>
                </c:pt>
                <c:pt idx="140">
                  <c:v>14444.585119258751</c:v>
                </c:pt>
                <c:pt idx="141">
                  <c:v>6755.9101675441361</c:v>
                </c:pt>
                <c:pt idx="142">
                  <c:v>13123.863400605976</c:v>
                </c:pt>
                <c:pt idx="143">
                  <c:v>15609.918948117978</c:v>
                </c:pt>
                <c:pt idx="144">
                  <c:v>2926.9385736063878</c:v>
                </c:pt>
                <c:pt idx="145">
                  <c:v>3262.7145576574194</c:v>
                </c:pt>
                <c:pt idx="146">
                  <c:v>3072.2756351274111</c:v>
                </c:pt>
                <c:pt idx="147">
                  <c:v>14641.27263801638</c:v>
                </c:pt>
                <c:pt idx="148">
                  <c:v>5438.3098467695272</c:v>
                </c:pt>
                <c:pt idx="149">
                  <c:v>2877.8851312602728</c:v>
                </c:pt>
                <c:pt idx="150">
                  <c:v>3386.2061988599871</c:v>
                </c:pt>
                <c:pt idx="151">
                  <c:v>12041.163104550307</c:v>
                </c:pt>
                <c:pt idx="152">
                  <c:v>9754.7326956184424</c:v>
                </c:pt>
                <c:pt idx="153">
                  <c:v>2503.87077996478</c:v>
                </c:pt>
                <c:pt idx="154">
                  <c:v>9512.1746334926538</c:v>
                </c:pt>
                <c:pt idx="155">
                  <c:v>3073.9951797532531</c:v>
                </c:pt>
                <c:pt idx="156">
                  <c:v>15263.673360442865</c:v>
                </c:pt>
                <c:pt idx="157">
                  <c:v>14494.075379346337</c:v>
                </c:pt>
                <c:pt idx="158">
                  <c:v>3161.7152560300237</c:v>
                </c:pt>
                <c:pt idx="159">
                  <c:v>9036.5595924055833</c:v>
                </c:pt>
                <c:pt idx="160">
                  <c:v>13977.657112969162</c:v>
                </c:pt>
                <c:pt idx="161">
                  <c:v>3758.960622950548</c:v>
                </c:pt>
                <c:pt idx="162">
                  <c:v>14339.294874388914</c:v>
                </c:pt>
                <c:pt idx="163">
                  <c:v>14745.266141903197</c:v>
                </c:pt>
                <c:pt idx="164">
                  <c:v>14825.595264729202</c:v>
                </c:pt>
                <c:pt idx="165">
                  <c:v>14742.268184939634</c:v>
                </c:pt>
                <c:pt idx="166">
                  <c:v>8511.632286104883</c:v>
                </c:pt>
                <c:pt idx="167">
                  <c:v>13482.061389908167</c:v>
                </c:pt>
                <c:pt idx="168">
                  <c:v>10373.965799676254</c:v>
                </c:pt>
                <c:pt idx="169">
                  <c:v>4380.198826734857</c:v>
                </c:pt>
                <c:pt idx="170">
                  <c:v>14121.061625870641</c:v>
                </c:pt>
                <c:pt idx="171">
                  <c:v>4592.7160790661328</c:v>
                </c:pt>
                <c:pt idx="172">
                  <c:v>3395.3383529986759</c:v>
                </c:pt>
                <c:pt idx="173">
                  <c:v>3428.4750055285713</c:v>
                </c:pt>
                <c:pt idx="174">
                  <c:v>5909.8688185450465</c:v>
                </c:pt>
                <c:pt idx="175">
                  <c:v>6100.9143457729651</c:v>
                </c:pt>
                <c:pt idx="176">
                  <c:v>15165.045539628802</c:v>
                </c:pt>
                <c:pt idx="177">
                  <c:v>3191.6924401981914</c:v>
                </c:pt>
                <c:pt idx="178">
                  <c:v>8775.0670120292871</c:v>
                </c:pt>
                <c:pt idx="179">
                  <c:v>6507.2081422347119</c:v>
                </c:pt>
                <c:pt idx="180">
                  <c:v>9868.3690157137662</c:v>
                </c:pt>
                <c:pt idx="181">
                  <c:v>3540.9216116057332</c:v>
                </c:pt>
                <c:pt idx="182">
                  <c:v>10909.06616421499</c:v>
                </c:pt>
                <c:pt idx="183">
                  <c:v>5868.6292726107949</c:v>
                </c:pt>
                <c:pt idx="184">
                  <c:v>4047.4648203949614</c:v>
                </c:pt>
                <c:pt idx="185">
                  <c:v>4421.302707502844</c:v>
                </c:pt>
                <c:pt idx="186">
                  <c:v>8897.4423314992164</c:v>
                </c:pt>
                <c:pt idx="187">
                  <c:v>16106.735575048859</c:v>
                </c:pt>
                <c:pt idx="188">
                  <c:v>9396.9593075126486</c:v>
                </c:pt>
                <c:pt idx="189">
                  <c:v>8335.5348656857714</c:v>
                </c:pt>
                <c:pt idx="190">
                  <c:v>3812.8399126509166</c:v>
                </c:pt>
                <c:pt idx="191">
                  <c:v>3110.8144190313706</c:v>
                </c:pt>
                <c:pt idx="192">
                  <c:v>7354.7545766985322</c:v>
                </c:pt>
                <c:pt idx="193">
                  <c:v>15702.565520869688</c:v>
                </c:pt>
                <c:pt idx="194">
                  <c:v>3905.7238733268973</c:v>
                </c:pt>
                <c:pt idx="195">
                  <c:v>12341.563848152045</c:v>
                </c:pt>
                <c:pt idx="196">
                  <c:v>12978.689288268875</c:v>
                </c:pt>
                <c:pt idx="197">
                  <c:v>2876.1501187641779</c:v>
                </c:pt>
                <c:pt idx="198">
                  <c:v>11871.067223125705</c:v>
                </c:pt>
                <c:pt idx="199">
                  <c:v>12382.593882406258</c:v>
                </c:pt>
                <c:pt idx="200">
                  <c:v>5656.7895040723824</c:v>
                </c:pt>
                <c:pt idx="201">
                  <c:v>11392.576542069499</c:v>
                </c:pt>
                <c:pt idx="202">
                  <c:v>11273.119714120327</c:v>
                </c:pt>
                <c:pt idx="203">
                  <c:v>13237.98689158627</c:v>
                </c:pt>
                <c:pt idx="204">
                  <c:v>6995.8911692398933</c:v>
                </c:pt>
                <c:pt idx="205">
                  <c:v>4283.4120299640126</c:v>
                </c:pt>
                <c:pt idx="206">
                  <c:v>4473.4101219419272</c:v>
                </c:pt>
                <c:pt idx="207">
                  <c:v>5301.4447185390354</c:v>
                </c:pt>
                <c:pt idx="208">
                  <c:v>4262.937899877873</c:v>
                </c:pt>
                <c:pt idx="209">
                  <c:v>12019.650264398801</c:v>
                </c:pt>
                <c:pt idx="210">
                  <c:v>12266.604099646123</c:v>
                </c:pt>
                <c:pt idx="211">
                  <c:v>3581.271531692194</c:v>
                </c:pt>
                <c:pt idx="212">
                  <c:v>4856.7540606971943</c:v>
                </c:pt>
                <c:pt idx="213">
                  <c:v>4002.6091492371579</c:v>
                </c:pt>
                <c:pt idx="214">
                  <c:v>3711.9972599807697</c:v>
                </c:pt>
                <c:pt idx="215">
                  <c:v>6573.2201545869775</c:v>
                </c:pt>
                <c:pt idx="216">
                  <c:v>3741.2121020647423</c:v>
                </c:pt>
                <c:pt idx="217">
                  <c:v>6222.7630385992325</c:v>
                </c:pt>
                <c:pt idx="218">
                  <c:v>9263.6830401852294</c:v>
                </c:pt>
                <c:pt idx="219">
                  <c:v>11564.578606026578</c:v>
                </c:pt>
                <c:pt idx="220">
                  <c:v>13545.238916512526</c:v>
                </c:pt>
                <c:pt idx="221">
                  <c:v>4351.2005442760965</c:v>
                </c:pt>
                <c:pt idx="222">
                  <c:v>2465.0776913805148</c:v>
                </c:pt>
                <c:pt idx="223">
                  <c:v>5442.3129062236139</c:v>
                </c:pt>
                <c:pt idx="224">
                  <c:v>3422.4522664765982</c:v>
                </c:pt>
                <c:pt idx="225">
                  <c:v>4691.1047564482888</c:v>
                </c:pt>
                <c:pt idx="226">
                  <c:v>9298.6439889518897</c:v>
                </c:pt>
                <c:pt idx="227">
                  <c:v>13494.984233573819</c:v>
                </c:pt>
                <c:pt idx="228">
                  <c:v>3613.7141101646889</c:v>
                </c:pt>
                <c:pt idx="229">
                  <c:v>3697.5382326921272</c:v>
                </c:pt>
                <c:pt idx="230">
                  <c:v>2659.0431343018417</c:v>
                </c:pt>
                <c:pt idx="231">
                  <c:v>14110.285767930567</c:v>
                </c:pt>
                <c:pt idx="232">
                  <c:v>3764.8969262320406</c:v>
                </c:pt>
                <c:pt idx="233">
                  <c:v>3128.3100964157948</c:v>
                </c:pt>
                <c:pt idx="234">
                  <c:v>5022.0983384065676</c:v>
                </c:pt>
                <c:pt idx="235">
                  <c:v>14356.057246557026</c:v>
                </c:pt>
                <c:pt idx="236">
                  <c:v>15063.461939778908</c:v>
                </c:pt>
                <c:pt idx="237">
                  <c:v>4978.2881958612052</c:v>
                </c:pt>
                <c:pt idx="238">
                  <c:v>12568.172115366278</c:v>
                </c:pt>
                <c:pt idx="239">
                  <c:v>9214.6062205661619</c:v>
                </c:pt>
                <c:pt idx="240">
                  <c:v>12342.377634008024</c:v>
                </c:pt>
                <c:pt idx="241">
                  <c:v>3849.1968172774314</c:v>
                </c:pt>
                <c:pt idx="242">
                  <c:v>3089.2972338782974</c:v>
                </c:pt>
                <c:pt idx="243">
                  <c:v>3402.7773856443255</c:v>
                </c:pt>
                <c:pt idx="244">
                  <c:v>4363.4679540339557</c:v>
                </c:pt>
                <c:pt idx="245">
                  <c:v>12920.094969571388</c:v>
                </c:pt>
                <c:pt idx="246">
                  <c:v>8593.824262693568</c:v>
                </c:pt>
                <c:pt idx="247">
                  <c:v>3138.6212745403627</c:v>
                </c:pt>
                <c:pt idx="248">
                  <c:v>3782.2612105936905</c:v>
                </c:pt>
                <c:pt idx="249">
                  <c:v>11362.701378693551</c:v>
                </c:pt>
                <c:pt idx="250">
                  <c:v>3816.0331097342332</c:v>
                </c:pt>
                <c:pt idx="251">
                  <c:v>15671.737469319813</c:v>
                </c:pt>
                <c:pt idx="252">
                  <c:v>8605.9226122899236</c:v>
                </c:pt>
                <c:pt idx="253">
                  <c:v>14837.404993456506</c:v>
                </c:pt>
                <c:pt idx="254">
                  <c:v>3111.6326485177233</c:v>
                </c:pt>
                <c:pt idx="255">
                  <c:v>3834.3771780856841</c:v>
                </c:pt>
                <c:pt idx="256">
                  <c:v>16191.307165802684</c:v>
                </c:pt>
                <c:pt idx="257">
                  <c:v>3812.0417634462583</c:v>
                </c:pt>
                <c:pt idx="258">
                  <c:v>12718.143229152938</c:v>
                </c:pt>
                <c:pt idx="259">
                  <c:v>3227.8922958635285</c:v>
                </c:pt>
                <c:pt idx="260">
                  <c:v>3085.5746647717269</c:v>
                </c:pt>
                <c:pt idx="261">
                  <c:v>3895.1377032488654</c:v>
                </c:pt>
                <c:pt idx="262">
                  <c:v>11364.562663246836</c:v>
                </c:pt>
                <c:pt idx="263">
                  <c:v>3187.0146729257849</c:v>
                </c:pt>
                <c:pt idx="264">
                  <c:v>3766.4402918907645</c:v>
                </c:pt>
                <c:pt idx="265">
                  <c:v>3138.6212745403627</c:v>
                </c:pt>
                <c:pt idx="266">
                  <c:v>10284.925482643983</c:v>
                </c:pt>
                <c:pt idx="267">
                  <c:v>13335.013156576331</c:v>
                </c:pt>
                <c:pt idx="268">
                  <c:v>5063.1028545242643</c:v>
                </c:pt>
                <c:pt idx="269">
                  <c:v>4714.7296248352059</c:v>
                </c:pt>
                <c:pt idx="270">
                  <c:v>4311.3822028918084</c:v>
                </c:pt>
                <c:pt idx="271">
                  <c:v>3326.1813979412527</c:v>
                </c:pt>
                <c:pt idx="272">
                  <c:v>15610.950904561061</c:v>
                </c:pt>
                <c:pt idx="273">
                  <c:v>10978.913961311757</c:v>
                </c:pt>
                <c:pt idx="274">
                  <c:v>3403.4247069025996</c:v>
                </c:pt>
                <c:pt idx="275">
                  <c:v>8985.7906118420378</c:v>
                </c:pt>
                <c:pt idx="276">
                  <c:v>6480.7260841519519</c:v>
                </c:pt>
                <c:pt idx="277">
                  <c:v>12976.864148446595</c:v>
                </c:pt>
                <c:pt idx="278">
                  <c:v>13988.890157672729</c:v>
                </c:pt>
                <c:pt idx="279">
                  <c:v>11770.397153256185</c:v>
                </c:pt>
                <c:pt idx="280">
                  <c:v>4182.2860730939919</c:v>
                </c:pt>
                <c:pt idx="281">
                  <c:v>6521.6743443242322</c:v>
                </c:pt>
                <c:pt idx="282">
                  <c:v>5503.6896671311088</c:v>
                </c:pt>
                <c:pt idx="283">
                  <c:v>7437.1341470873713</c:v>
                </c:pt>
                <c:pt idx="284">
                  <c:v>6490.9631491950222</c:v>
                </c:pt>
                <c:pt idx="285">
                  <c:v>13302.440676893835</c:v>
                </c:pt>
                <c:pt idx="286">
                  <c:v>14279.384146854309</c:v>
                </c:pt>
                <c:pt idx="287">
                  <c:v>11720.142470317478</c:v>
                </c:pt>
                <c:pt idx="288">
                  <c:v>3348.5168125806786</c:v>
                </c:pt>
                <c:pt idx="289">
                  <c:v>12543.975416173567</c:v>
                </c:pt>
                <c:pt idx="290">
                  <c:v>10208.296230512706</c:v>
                </c:pt>
                <c:pt idx="291">
                  <c:v>15660.569762000101</c:v>
                </c:pt>
                <c:pt idx="292">
                  <c:v>4340.2321134677322</c:v>
                </c:pt>
                <c:pt idx="293">
                  <c:v>3878.0467278533561</c:v>
                </c:pt>
                <c:pt idx="294">
                  <c:v>13626.087938159779</c:v>
                </c:pt>
                <c:pt idx="295">
                  <c:v>4329.9648320748174</c:v>
                </c:pt>
                <c:pt idx="296">
                  <c:v>9941.2586722051947</c:v>
                </c:pt>
                <c:pt idx="297">
                  <c:v>3470.7142718392452</c:v>
                </c:pt>
                <c:pt idx="298">
                  <c:v>3996.6383066504586</c:v>
                </c:pt>
                <c:pt idx="299">
                  <c:v>13545.122060091862</c:v>
                </c:pt>
                <c:pt idx="300">
                  <c:v>4512.7196555561977</c:v>
                </c:pt>
                <c:pt idx="301">
                  <c:v>5659.2237785233965</c:v>
                </c:pt>
                <c:pt idx="302">
                  <c:v>25598.485618490417</c:v>
                </c:pt>
                <c:pt idx="303">
                  <c:v>40165.877978777622</c:v>
                </c:pt>
                <c:pt idx="304">
                  <c:v>24296.971305090665</c:v>
                </c:pt>
                <c:pt idx="305">
                  <c:v>23857.859466971371</c:v>
                </c:pt>
                <c:pt idx="306">
                  <c:v>44600.466011794488</c:v>
                </c:pt>
                <c:pt idx="307">
                  <c:v>24708.316875335186</c:v>
                </c:pt>
                <c:pt idx="308">
                  <c:v>24520.218302017507</c:v>
                </c:pt>
                <c:pt idx="309">
                  <c:v>34132.386120781026</c:v>
                </c:pt>
                <c:pt idx="310">
                  <c:v>26307.372209477337</c:v>
                </c:pt>
                <c:pt idx="311">
                  <c:v>30094.547128306061</c:v>
                </c:pt>
                <c:pt idx="312">
                  <c:v>26409.231692062836</c:v>
                </c:pt>
                <c:pt idx="313">
                  <c:v>22777.013680191503</c:v>
                </c:pt>
                <c:pt idx="314">
                  <c:v>34708.213960112073</c:v>
                </c:pt>
                <c:pt idx="315">
                  <c:v>33954.101907053613</c:v>
                </c:pt>
                <c:pt idx="316">
                  <c:v>50687.848938656149</c:v>
                </c:pt>
                <c:pt idx="317">
                  <c:v>34509.398079684586</c:v>
                </c:pt>
                <c:pt idx="318">
                  <c:v>44681.427052798725</c:v>
                </c:pt>
                <c:pt idx="319">
                  <c:v>23373.825896587176</c:v>
                </c:pt>
                <c:pt idx="320">
                  <c:v>19070.427083969844</c:v>
                </c:pt>
                <c:pt idx="321">
                  <c:v>34909.668347183797</c:v>
                </c:pt>
                <c:pt idx="322">
                  <c:v>35899.415021353678</c:v>
                </c:pt>
                <c:pt idx="323">
                  <c:v>49346.089061763261</c:v>
                </c:pt>
                <c:pt idx="324">
                  <c:v>35847.733560012304</c:v>
                </c:pt>
                <c:pt idx="325">
                  <c:v>32443.274753389673</c:v>
                </c:pt>
                <c:pt idx="326">
                  <c:v>35562.970524447082</c:v>
                </c:pt>
                <c:pt idx="327">
                  <c:v>35869.69929331501</c:v>
                </c:pt>
                <c:pt idx="328">
                  <c:v>21849.857912366631</c:v>
                </c:pt>
                <c:pt idx="329">
                  <c:v>29006.743265538811</c:v>
                </c:pt>
                <c:pt idx="330">
                  <c:v>28789.035656808428</c:v>
                </c:pt>
                <c:pt idx="331">
                  <c:v>40853.03390416981</c:v>
                </c:pt>
                <c:pt idx="332">
                  <c:v>35991.445834508195</c:v>
                </c:pt>
                <c:pt idx="333">
                  <c:v>43329.564193043072</c:v>
                </c:pt>
                <c:pt idx="334">
                  <c:v>44947.564695111643</c:v>
                </c:pt>
                <c:pt idx="335">
                  <c:v>33235.396836602435</c:v>
                </c:pt>
                <c:pt idx="336">
                  <c:v>29573.526533252214</c:v>
                </c:pt>
                <c:pt idx="337">
                  <c:v>24690.096389937742</c:v>
                </c:pt>
                <c:pt idx="338">
                  <c:v>42661.732927984049</c:v>
                </c:pt>
                <c:pt idx="339">
                  <c:v>33186.86528662972</c:v>
                </c:pt>
                <c:pt idx="340">
                  <c:v>25512.823154533209</c:v>
                </c:pt>
                <c:pt idx="341">
                  <c:v>59974.48085534729</c:v>
                </c:pt>
                <c:pt idx="342">
                  <c:v>54515.11620635289</c:v>
                </c:pt>
                <c:pt idx="343">
                  <c:v>30408.780161389255</c:v>
                </c:pt>
                <c:pt idx="344">
                  <c:v>31543.802406639221</c:v>
                </c:pt>
                <c:pt idx="345">
                  <c:v>24492.193512489459</c:v>
                </c:pt>
                <c:pt idx="346">
                  <c:v>44930.398482346151</c:v>
                </c:pt>
                <c:pt idx="347">
                  <c:v>41281.721937566224</c:v>
                </c:pt>
                <c:pt idx="348">
                  <c:v>24879.212251330373</c:v>
                </c:pt>
                <c:pt idx="349">
                  <c:v>28322.021100381193</c:v>
                </c:pt>
                <c:pt idx="350">
                  <c:v>37240.145675832333</c:v>
                </c:pt>
                <c:pt idx="351">
                  <c:v>34881.127094991796</c:v>
                </c:pt>
                <c:pt idx="352">
                  <c:v>36524.037435998551</c:v>
                </c:pt>
                <c:pt idx="353">
                  <c:v>34225.750221930473</c:v>
                </c:pt>
                <c:pt idx="354">
                  <c:v>52068.007453109312</c:v>
                </c:pt>
                <c:pt idx="355">
                  <c:v>28850.68728015379</c:v>
                </c:pt>
                <c:pt idx="356">
                  <c:v>42137.495098409643</c:v>
                </c:pt>
                <c:pt idx="357">
                  <c:v>27478.721529968105</c:v>
                </c:pt>
                <c:pt idx="358">
                  <c:v>33071.795435813743</c:v>
                </c:pt>
                <c:pt idx="359">
                  <c:v>40166.646763423531</c:v>
                </c:pt>
                <c:pt idx="360">
                  <c:v>28438.232411772868</c:v>
                </c:pt>
                <c:pt idx="361">
                  <c:v>40094.4320976331</c:v>
                </c:pt>
                <c:pt idx="362">
                  <c:v>47341.229969204636</c:v>
                </c:pt>
                <c:pt idx="363">
                  <c:v>26561.862277795812</c:v>
                </c:pt>
                <c:pt idx="364">
                  <c:v>21350.692497783923</c:v>
                </c:pt>
                <c:pt idx="365">
                  <c:v>28517.15472757494</c:v>
                </c:pt>
                <c:pt idx="366">
                  <c:v>32592.477807488594</c:v>
                </c:pt>
                <c:pt idx="367">
                  <c:v>26574.717229881069</c:v>
                </c:pt>
                <c:pt idx="368">
                  <c:v>26915.876312513017</c:v>
                </c:pt>
                <c:pt idx="369">
                  <c:v>32929.642293123048</c:v>
                </c:pt>
                <c:pt idx="370">
                  <c:v>32904.216395261938</c:v>
                </c:pt>
                <c:pt idx="371">
                  <c:v>37564.142184478646</c:v>
                </c:pt>
                <c:pt idx="372">
                  <c:v>23639.379126958091</c:v>
                </c:pt>
                <c:pt idx="373">
                  <c:v>24773.23623609373</c:v>
                </c:pt>
                <c:pt idx="374">
                  <c:v>33978.527848594109</c:v>
                </c:pt>
                <c:pt idx="375">
                  <c:v>21889.246693182893</c:v>
                </c:pt>
                <c:pt idx="376">
                  <c:v>28669.562190561963</c:v>
                </c:pt>
                <c:pt idx="377">
                  <c:v>48033.295384271201</c:v>
                </c:pt>
                <c:pt idx="378">
                  <c:v>44718.51526872949</c:v>
                </c:pt>
                <c:pt idx="379">
                  <c:v>48316.699899032377</c:v>
                </c:pt>
                <c:pt idx="380">
                  <c:v>34986.214699239463</c:v>
                </c:pt>
                <c:pt idx="381">
                  <c:v>30556.497399000509</c:v>
                </c:pt>
                <c:pt idx="382">
                  <c:v>25608.250860721062</c:v>
                </c:pt>
                <c:pt idx="383">
                  <c:v>35031.411234956293</c:v>
                </c:pt>
                <c:pt idx="384">
                  <c:v>26972.47680600583</c:v>
                </c:pt>
                <c:pt idx="385">
                  <c:v>24305.98509179175</c:v>
                </c:pt>
                <c:pt idx="386">
                  <c:v>53372.044922333946</c:v>
                </c:pt>
                <c:pt idx="387">
                  <c:v>29744.451784208897</c:v>
                </c:pt>
                <c:pt idx="388">
                  <c:v>42189.74108306854</c:v>
                </c:pt>
                <c:pt idx="389">
                  <c:v>28571.283944471637</c:v>
                </c:pt>
                <c:pt idx="390">
                  <c:v>38473.270280239733</c:v>
                </c:pt>
                <c:pt idx="391">
                  <c:v>29854.96548830971</c:v>
                </c:pt>
                <c:pt idx="392">
                  <c:v>27735.178538269061</c:v>
                </c:pt>
                <c:pt idx="393">
                  <c:v>26910.011974923385</c:v>
                </c:pt>
                <c:pt idx="394">
                  <c:v>26181.422687256018</c:v>
                </c:pt>
                <c:pt idx="395">
                  <c:v>36358.433821468978</c:v>
                </c:pt>
                <c:pt idx="396">
                  <c:v>25572.129589732594</c:v>
                </c:pt>
                <c:pt idx="397">
                  <c:v>35300.955131873023</c:v>
                </c:pt>
                <c:pt idx="398">
                  <c:v>40740.37462589745</c:v>
                </c:pt>
                <c:pt idx="399">
                  <c:v>20565.131395871766</c:v>
                </c:pt>
                <c:pt idx="400">
                  <c:v>33023.031773474693</c:v>
                </c:pt>
                <c:pt idx="401">
                  <c:v>52712.961053180079</c:v>
                </c:pt>
                <c:pt idx="402">
                  <c:v>39421.343185816208</c:v>
                </c:pt>
                <c:pt idx="403">
                  <c:v>36559.854478827947</c:v>
                </c:pt>
                <c:pt idx="404">
                  <c:v>47188.135924918446</c:v>
                </c:pt>
                <c:pt idx="405">
                  <c:v>23068.365038013882</c:v>
                </c:pt>
                <c:pt idx="406">
                  <c:v>24692.562122121351</c:v>
                </c:pt>
                <c:pt idx="407">
                  <c:v>24088.579454244722</c:v>
                </c:pt>
                <c:pt idx="408">
                  <c:v>38986.624081499649</c:v>
                </c:pt>
                <c:pt idx="409">
                  <c:v>34413.184518196736</c:v>
                </c:pt>
                <c:pt idx="410">
                  <c:v>30474.53208604909</c:v>
                </c:pt>
                <c:pt idx="411">
                  <c:v>46483.621992485379</c:v>
                </c:pt>
                <c:pt idx="412">
                  <c:v>12135.9170071887</c:v>
                </c:pt>
                <c:pt idx="413">
                  <c:v>12429.272647819373</c:v>
                </c:pt>
                <c:pt idx="414">
                  <c:v>13465.300873902093</c:v>
                </c:pt>
                <c:pt idx="415">
                  <c:v>8852.1284270825618</c:v>
                </c:pt>
                <c:pt idx="416">
                  <c:v>10603.727869779859</c:v>
                </c:pt>
                <c:pt idx="417">
                  <c:v>6138.2395964064935</c:v>
                </c:pt>
                <c:pt idx="418">
                  <c:v>15348.461367185173</c:v>
                </c:pt>
                <c:pt idx="419">
                  <c:v>5562.4615700114291</c:v>
                </c:pt>
                <c:pt idx="420">
                  <c:v>6231.2288475341111</c:v>
                </c:pt>
                <c:pt idx="421">
                  <c:v>11739.100597933908</c:v>
                </c:pt>
                <c:pt idx="422">
                  <c:v>4201.1203556088303</c:v>
                </c:pt>
                <c:pt idx="423">
                  <c:v>7841.1808093672489</c:v>
                </c:pt>
                <c:pt idx="424">
                  <c:v>7323.2122988604979</c:v>
                </c:pt>
                <c:pt idx="425">
                  <c:v>3991.801501592252</c:v>
                </c:pt>
                <c:pt idx="426">
                  <c:v>6778.1569633532508</c:v>
                </c:pt>
                <c:pt idx="427">
                  <c:v>10286.147286521773</c:v>
                </c:pt>
                <c:pt idx="428">
                  <c:v>7871.4956524437193</c:v>
                </c:pt>
                <c:pt idx="429">
                  <c:v>10993.610208604212</c:v>
                </c:pt>
                <c:pt idx="430">
                  <c:v>11288.278693199138</c:v>
                </c:pt>
                <c:pt idx="431">
                  <c:v>6668.0015977456242</c:v>
                </c:pt>
                <c:pt idx="432">
                  <c:v>13302.300768242434</c:v>
                </c:pt>
                <c:pt idx="433">
                  <c:v>3827.1484558610246</c:v>
                </c:pt>
                <c:pt idx="434">
                  <c:v>4171.3398027562625</c:v>
                </c:pt>
                <c:pt idx="435">
                  <c:v>6002.7413200151668</c:v>
                </c:pt>
                <c:pt idx="436">
                  <c:v>4408.3551993012898</c:v>
                </c:pt>
                <c:pt idx="437">
                  <c:v>10051.290876837518</c:v>
                </c:pt>
                <c:pt idx="438">
                  <c:v>4593.633172431194</c:v>
                </c:pt>
                <c:pt idx="439">
                  <c:v>8692.68876000618</c:v>
                </c:pt>
                <c:pt idx="440">
                  <c:v>9643.6065980334897</c:v>
                </c:pt>
                <c:pt idx="441">
                  <c:v>9434.9767773836375</c:v>
                </c:pt>
                <c:pt idx="442">
                  <c:v>5749.7124953462244</c:v>
                </c:pt>
                <c:pt idx="443">
                  <c:v>7089.248927722565</c:v>
                </c:pt>
                <c:pt idx="444">
                  <c:v>9119.9653951846449</c:v>
                </c:pt>
                <c:pt idx="445">
                  <c:v>8499.3146697941211</c:v>
                </c:pt>
                <c:pt idx="446">
                  <c:v>7534.6764401401115</c:v>
                </c:pt>
                <c:pt idx="447">
                  <c:v>7613.3190653609699</c:v>
                </c:pt>
                <c:pt idx="448">
                  <c:v>6639.1516871696995</c:v>
                </c:pt>
                <c:pt idx="449">
                  <c:v>5519.3593439718752</c:v>
                </c:pt>
                <c:pt idx="450">
                  <c:v>12706.036203387253</c:v>
                </c:pt>
                <c:pt idx="451">
                  <c:v>4762.4087969324673</c:v>
                </c:pt>
                <c:pt idx="452">
                  <c:v>4457.7594000413555</c:v>
                </c:pt>
                <c:pt idx="453">
                  <c:v>8126.5919706846753</c:v>
                </c:pt>
                <c:pt idx="454">
                  <c:v>5536.4035862654328</c:v>
                </c:pt>
                <c:pt idx="455">
                  <c:v>12607.987802831789</c:v>
                </c:pt>
                <c:pt idx="456">
                  <c:v>5572.7640118323116</c:v>
                </c:pt>
                <c:pt idx="457">
                  <c:v>7786.3897714659906</c:v>
                </c:pt>
                <c:pt idx="458">
                  <c:v>6154.1023949934288</c:v>
                </c:pt>
                <c:pt idx="459">
                  <c:v>6319.72159397411</c:v>
                </c:pt>
                <c:pt idx="460">
                  <c:v>4014.6551376405914</c:v>
                </c:pt>
                <c:pt idx="461">
                  <c:v>8812.3047776072326</c:v>
                </c:pt>
                <c:pt idx="462">
                  <c:v>11725.287262125525</c:v>
                </c:pt>
                <c:pt idx="463">
                  <c:v>6610.1924847399196</c:v>
                </c:pt>
                <c:pt idx="464">
                  <c:v>11623.406423419374</c:v>
                </c:pt>
                <c:pt idx="465">
                  <c:v>8068.3087569897134</c:v>
                </c:pt>
                <c:pt idx="466">
                  <c:v>6266.8319826536517</c:v>
                </c:pt>
                <c:pt idx="467">
                  <c:v>8338.0417359028797</c:v>
                </c:pt>
                <c:pt idx="468">
                  <c:v>6380.4582478181619</c:v>
                </c:pt>
                <c:pt idx="469">
                  <c:v>13591.162952263849</c:v>
                </c:pt>
                <c:pt idx="470">
                  <c:v>12609.35226880807</c:v>
                </c:pt>
                <c:pt idx="471">
                  <c:v>8570.7730525565858</c:v>
                </c:pt>
                <c:pt idx="472">
                  <c:v>10885.77256093432</c:v>
                </c:pt>
                <c:pt idx="473">
                  <c:v>11241.863435787665</c:v>
                </c:pt>
                <c:pt idx="474">
                  <c:v>5974.9389081365489</c:v>
                </c:pt>
                <c:pt idx="475">
                  <c:v>13741.667851720955</c:v>
                </c:pt>
                <c:pt idx="476">
                  <c:v>5815.9612093539399</c:v>
                </c:pt>
                <c:pt idx="477">
                  <c:v>6451.1691089720662</c:v>
                </c:pt>
                <c:pt idx="478">
                  <c:v>8268.2435651546748</c:v>
                </c:pt>
                <c:pt idx="479">
                  <c:v>9987.0080632053341</c:v>
                </c:pt>
                <c:pt idx="480">
                  <c:v>5939.3190168016772</c:v>
                </c:pt>
                <c:pt idx="481">
                  <c:v>4198.4437107624562</c:v>
                </c:pt>
                <c:pt idx="482">
                  <c:v>9430.7402601915655</c:v>
                </c:pt>
                <c:pt idx="483">
                  <c:v>8319.2832765988351</c:v>
                </c:pt>
                <c:pt idx="484">
                  <c:v>14652.81243420964</c:v>
                </c:pt>
                <c:pt idx="485">
                  <c:v>13498.920852281895</c:v>
                </c:pt>
                <c:pt idx="486">
                  <c:v>11125.252071024604</c:v>
                </c:pt>
                <c:pt idx="487">
                  <c:v>7697.9787551849313</c:v>
                </c:pt>
                <c:pt idx="488">
                  <c:v>16676.806355884775</c:v>
                </c:pt>
                <c:pt idx="489">
                  <c:v>10896.050676264105</c:v>
                </c:pt>
                <c:pt idx="490">
                  <c:v>14648.684284838131</c:v>
                </c:pt>
                <c:pt idx="491">
                  <c:v>7453.5555932330963</c:v>
                </c:pt>
                <c:pt idx="492">
                  <c:v>4934.2181177142902</c:v>
                </c:pt>
                <c:pt idx="493">
                  <c:v>10632.670070822127</c:v>
                </c:pt>
                <c:pt idx="494">
                  <c:v>9836.2841406426378</c:v>
                </c:pt>
                <c:pt idx="495">
                  <c:v>5084.9737302680805</c:v>
                </c:pt>
                <c:pt idx="496">
                  <c:v>11196.299337038503</c:v>
                </c:pt>
                <c:pt idx="497">
                  <c:v>9880.2687151867212</c:v>
                </c:pt>
                <c:pt idx="498">
                  <c:v>9215.2729879430644</c:v>
                </c:pt>
                <c:pt idx="499">
                  <c:v>8312.5312549456867</c:v>
                </c:pt>
                <c:pt idx="500">
                  <c:v>5145.52515669896</c:v>
                </c:pt>
                <c:pt idx="501">
                  <c:v>8605.0598732750022</c:v>
                </c:pt>
                <c:pt idx="502">
                  <c:v>11207.540440748804</c:v>
                </c:pt>
                <c:pt idx="503">
                  <c:v>12931.835584592262</c:v>
                </c:pt>
                <c:pt idx="504">
                  <c:v>7978.2153400637244</c:v>
                </c:pt>
                <c:pt idx="505">
                  <c:v>10449.359825084122</c:v>
                </c:pt>
                <c:pt idx="506">
                  <c:v>8873.2401152971543</c:v>
                </c:pt>
                <c:pt idx="507">
                  <c:v>6649.6169018597129</c:v>
                </c:pt>
                <c:pt idx="508">
                  <c:v>13086.31296624477</c:v>
                </c:pt>
                <c:pt idx="509">
                  <c:v>5906.0118195323585</c:v>
                </c:pt>
                <c:pt idx="510">
                  <c:v>12664.274157358996</c:v>
                </c:pt>
                <c:pt idx="511">
                  <c:v>6121.2372339969452</c:v>
                </c:pt>
                <c:pt idx="512">
                  <c:v>8856.5865166624953</c:v>
                </c:pt>
                <c:pt idx="513">
                  <c:v>11593.012757245926</c:v>
                </c:pt>
                <c:pt idx="514">
                  <c:v>13140.837460393192</c:v>
                </c:pt>
                <c:pt idx="515">
                  <c:v>10924.859536553315</c:v>
                </c:pt>
                <c:pt idx="516">
                  <c:v>8276.2851873290747</c:v>
                </c:pt>
                <c:pt idx="517">
                  <c:v>5316.502429781347</c:v>
                </c:pt>
                <c:pt idx="518">
                  <c:v>4254.943273925991</c:v>
                </c:pt>
                <c:pt idx="519">
                  <c:v>6138.9194372531565</c:v>
                </c:pt>
                <c:pt idx="520">
                  <c:v>5742.8919771492383</c:v>
                </c:pt>
                <c:pt idx="521">
                  <c:v>9510.7754959828399</c:v>
                </c:pt>
                <c:pt idx="522">
                  <c:v>11197.229979315145</c:v>
                </c:pt>
                <c:pt idx="523">
                  <c:v>14932.313928208438</c:v>
                </c:pt>
                <c:pt idx="524">
                  <c:v>11637.683586524778</c:v>
                </c:pt>
                <c:pt idx="525">
                  <c:v>13685.206803377219</c:v>
                </c:pt>
                <c:pt idx="526">
                  <c:v>4641.1017196065568</c:v>
                </c:pt>
                <c:pt idx="527">
                  <c:v>8605.0057527925746</c:v>
                </c:pt>
                <c:pt idx="528">
                  <c:v>6750.0518152298328</c:v>
                </c:pt>
                <c:pt idx="529">
                  <c:v>5841.8339455080968</c:v>
                </c:pt>
                <c:pt idx="530">
                  <c:v>3207.2392565392711</c:v>
                </c:pt>
                <c:pt idx="531">
                  <c:v>9397.4700768173661</c:v>
                </c:pt>
                <c:pt idx="532">
                  <c:v>13080.574430010711</c:v>
                </c:pt>
                <c:pt idx="533">
                  <c:v>5225.0027689647786</c:v>
                </c:pt>
                <c:pt idx="534">
                  <c:v>5133.2327838131259</c:v>
                </c:pt>
                <c:pt idx="535">
                  <c:v>11100.408511146166</c:v>
                </c:pt>
                <c:pt idx="536">
                  <c:v>10025.719352994542</c:v>
                </c:pt>
                <c:pt idx="537">
                  <c:v>6170.4658560602747</c:v>
                </c:pt>
                <c:pt idx="538">
                  <c:v>4741.1965974379746</c:v>
                </c:pt>
                <c:pt idx="539">
                  <c:v>8206.2260545390345</c:v>
                </c:pt>
                <c:pt idx="540">
                  <c:v>3164.1358247789758</c:v>
                </c:pt>
                <c:pt idx="541">
                  <c:v>9341.4356155289825</c:v>
                </c:pt>
                <c:pt idx="542">
                  <c:v>6647.7200405277736</c:v>
                </c:pt>
                <c:pt idx="543">
                  <c:v>14775.938741714801</c:v>
                </c:pt>
                <c:pt idx="544">
                  <c:v>9222.6590395399362</c:v>
                </c:pt>
                <c:pt idx="545">
                  <c:v>5160.3893277238294</c:v>
                </c:pt>
                <c:pt idx="546">
                  <c:v>8519.523501414993</c:v>
                </c:pt>
                <c:pt idx="547">
                  <c:v>15750.270498499878</c:v>
                </c:pt>
                <c:pt idx="548">
                  <c:v>3409.5316228033598</c:v>
                </c:pt>
                <c:pt idx="549">
                  <c:v>9344.6683729110046</c:v>
                </c:pt>
                <c:pt idx="550">
                  <c:v>10192.266947707261</c:v>
                </c:pt>
                <c:pt idx="551">
                  <c:v>5974.6811166726093</c:v>
                </c:pt>
                <c:pt idx="552">
                  <c:v>7133.6170914387712</c:v>
                </c:pt>
                <c:pt idx="553">
                  <c:v>11839.704574334704</c:v>
                </c:pt>
                <c:pt idx="554">
                  <c:v>7635.7001093513209</c:v>
                </c:pt>
                <c:pt idx="555">
                  <c:v>3221.2478718613665</c:v>
                </c:pt>
                <c:pt idx="556">
                  <c:v>10454.417478815003</c:v>
                </c:pt>
                <c:pt idx="557">
                  <c:v>5586.8998232448848</c:v>
                </c:pt>
                <c:pt idx="558">
                  <c:v>8143.1932363253491</c:v>
                </c:pt>
                <c:pt idx="559">
                  <c:v>3898.6259128887141</c:v>
                </c:pt>
                <c:pt idx="560">
                  <c:v>4617.6544664316853</c:v>
                </c:pt>
                <c:pt idx="561">
                  <c:v>4736.8862542619454</c:v>
                </c:pt>
                <c:pt idx="562">
                  <c:v>8778.9412528776957</c:v>
                </c:pt>
                <c:pt idx="563">
                  <c:v>7317.5368913337479</c:v>
                </c:pt>
                <c:pt idx="564">
                  <c:v>4275.1623927060427</c:v>
                </c:pt>
                <c:pt idx="565">
                  <c:v>10833.947636862395</c:v>
                </c:pt>
                <c:pt idx="566">
                  <c:v>5058.365642460526</c:v>
                </c:pt>
                <c:pt idx="567">
                  <c:v>15886.732974701419</c:v>
                </c:pt>
                <c:pt idx="568">
                  <c:v>4104.9038372528785</c:v>
                </c:pt>
                <c:pt idx="569">
                  <c:v>6481.1605443435637</c:v>
                </c:pt>
                <c:pt idx="570">
                  <c:v>9829.8569832868343</c:v>
                </c:pt>
                <c:pt idx="571">
                  <c:v>12635.734291658693</c:v>
                </c:pt>
                <c:pt idx="572">
                  <c:v>12136.893278816269</c:v>
                </c:pt>
                <c:pt idx="573">
                  <c:v>5784.8286441748442</c:v>
                </c:pt>
                <c:pt idx="574">
                  <c:v>10116.835942126745</c:v>
                </c:pt>
                <c:pt idx="575">
                  <c:v>4865.29150262646</c:v>
                </c:pt>
                <c:pt idx="576">
                  <c:v>7885.9417464963808</c:v>
                </c:pt>
                <c:pt idx="577">
                  <c:v>5769.2952617669735</c:v>
                </c:pt>
                <c:pt idx="578">
                  <c:v>8169.5881375427834</c:v>
                </c:pt>
                <c:pt idx="579">
                  <c:v>10396.227845938605</c:v>
                </c:pt>
                <c:pt idx="580">
                  <c:v>15921.776274306008</c:v>
                </c:pt>
                <c:pt idx="581">
                  <c:v>13375.61257081463</c:v>
                </c:pt>
                <c:pt idx="582">
                  <c:v>9076.3855287662082</c:v>
                </c:pt>
                <c:pt idx="583">
                  <c:v>7423.7141914590511</c:v>
                </c:pt>
                <c:pt idx="584">
                  <c:v>12683.022366056604</c:v>
                </c:pt>
                <c:pt idx="585">
                  <c:v>6666.4497127564591</c:v>
                </c:pt>
                <c:pt idx="586">
                  <c:v>10232.559031566845</c:v>
                </c:pt>
                <c:pt idx="587">
                  <c:v>9944.2312983100419</c:v>
                </c:pt>
                <c:pt idx="588">
                  <c:v>8854.1615279782254</c:v>
                </c:pt>
                <c:pt idx="589">
                  <c:v>5913.658750102958</c:v>
                </c:pt>
                <c:pt idx="590">
                  <c:v>16496.997418140752</c:v>
                </c:pt>
                <c:pt idx="591">
                  <c:v>10256.647196689328</c:v>
                </c:pt>
                <c:pt idx="592">
                  <c:v>9293.9299228028503</c:v>
                </c:pt>
                <c:pt idx="593">
                  <c:v>10245.294136405115</c:v>
                </c:pt>
                <c:pt idx="594">
                  <c:v>13161.441408621227</c:v>
                </c:pt>
                <c:pt idx="595">
                  <c:v>8740.5571482738924</c:v>
                </c:pt>
                <c:pt idx="596">
                  <c:v>8053.4434745351928</c:v>
                </c:pt>
                <c:pt idx="597">
                  <c:v>6899.6015417043391</c:v>
                </c:pt>
                <c:pt idx="598">
                  <c:v>6423.9250390843035</c:v>
                </c:pt>
                <c:pt idx="599">
                  <c:v>12592.897008739625</c:v>
                </c:pt>
                <c:pt idx="600">
                  <c:v>7758.3027373175892</c:v>
                </c:pt>
                <c:pt idx="601">
                  <c:v>8488.2472118400074</c:v>
                </c:pt>
                <c:pt idx="602">
                  <c:v>11571.564058426662</c:v>
                </c:pt>
                <c:pt idx="603">
                  <c:v>5662.6883403978627</c:v>
                </c:pt>
                <c:pt idx="604">
                  <c:v>5302.8134954735979</c:v>
                </c:pt>
                <c:pt idx="605">
                  <c:v>10949.671762943301</c:v>
                </c:pt>
                <c:pt idx="606">
                  <c:v>6090.5997193806861</c:v>
                </c:pt>
                <c:pt idx="607">
                  <c:v>6432.5687112446176</c:v>
                </c:pt>
                <c:pt idx="608">
                  <c:v>15029.276345657749</c:v>
                </c:pt>
                <c:pt idx="609">
                  <c:v>12293.019884795904</c:v>
                </c:pt>
                <c:pt idx="610">
                  <c:v>8210.2914860084402</c:v>
                </c:pt>
                <c:pt idx="611">
                  <c:v>13874.849256848684</c:v>
                </c:pt>
                <c:pt idx="612">
                  <c:v>6396.9492934261061</c:v>
                </c:pt>
                <c:pt idx="613">
                  <c:v>7629.3252048000741</c:v>
                </c:pt>
                <c:pt idx="614">
                  <c:v>5841.0109942740273</c:v>
                </c:pt>
                <c:pt idx="615">
                  <c:v>5476.2349730892456</c:v>
                </c:pt>
                <c:pt idx="616">
                  <c:v>15664.581296531309</c:v>
                </c:pt>
                <c:pt idx="617">
                  <c:v>7623.0320471498917</c:v>
                </c:pt>
                <c:pt idx="618">
                  <c:v>7188.1134250351779</c:v>
                </c:pt>
                <c:pt idx="619">
                  <c:v>5470.4794660626276</c:v>
                </c:pt>
                <c:pt idx="620">
                  <c:v>5946.3506876517404</c:v>
                </c:pt>
                <c:pt idx="621">
                  <c:v>7825.5763066528043</c:v>
                </c:pt>
                <c:pt idx="622">
                  <c:v>6598.3664041948532</c:v>
                </c:pt>
                <c:pt idx="623">
                  <c:v>9779.9873216250126</c:v>
                </c:pt>
                <c:pt idx="624">
                  <c:v>5162.957982263586</c:v>
                </c:pt>
                <c:pt idx="625">
                  <c:v>10963.623616943389</c:v>
                </c:pt>
                <c:pt idx="626">
                  <c:v>5785.4410065031789</c:v>
                </c:pt>
                <c:pt idx="627">
                  <c:v>8694.0353216009353</c:v>
                </c:pt>
                <c:pt idx="628">
                  <c:v>11603.540983890147</c:v>
                </c:pt>
                <c:pt idx="629">
                  <c:v>14229.327382857082</c:v>
                </c:pt>
                <c:pt idx="630">
                  <c:v>11497.858497694731</c:v>
                </c:pt>
                <c:pt idx="631">
                  <c:v>13699.203111851282</c:v>
                </c:pt>
                <c:pt idx="632">
                  <c:v>5825.8254024475436</c:v>
                </c:pt>
                <c:pt idx="633">
                  <c:v>5981.7150941641639</c:v>
                </c:pt>
                <c:pt idx="634">
                  <c:v>9283.6980056089851</c:v>
                </c:pt>
                <c:pt idx="635">
                  <c:v>10477.376710448656</c:v>
                </c:pt>
                <c:pt idx="636">
                  <c:v>6157.0585130207928</c:v>
                </c:pt>
                <c:pt idx="637">
                  <c:v>11983.474599683295</c:v>
                </c:pt>
                <c:pt idx="638">
                  <c:v>9495.6849413538985</c:v>
                </c:pt>
                <c:pt idx="639">
                  <c:v>7289.9909119198001</c:v>
                </c:pt>
                <c:pt idx="640">
                  <c:v>11350.848141722685</c:v>
                </c:pt>
                <c:pt idx="641">
                  <c:v>13420.290406945935</c:v>
                </c:pt>
                <c:pt idx="642">
                  <c:v>6059.8784188076615</c:v>
                </c:pt>
                <c:pt idx="643">
                  <c:v>13238.210276634874</c:v>
                </c:pt>
                <c:pt idx="644">
                  <c:v>17426.755927463855</c:v>
                </c:pt>
                <c:pt idx="645">
                  <c:v>14273.880908909669</c:v>
                </c:pt>
                <c:pt idx="646">
                  <c:v>9780.6274286884545</c:v>
                </c:pt>
                <c:pt idx="647">
                  <c:v>5243.0733781328618</c:v>
                </c:pt>
                <c:pt idx="648">
                  <c:v>14208.853252770941</c:v>
                </c:pt>
                <c:pt idx="649">
                  <c:v>4741.6497590048957</c:v>
                </c:pt>
                <c:pt idx="650">
                  <c:v>12746.753061619374</c:v>
                </c:pt>
                <c:pt idx="651">
                  <c:v>4557.6763512389316</c:v>
                </c:pt>
                <c:pt idx="652">
                  <c:v>8630.7516467892292</c:v>
                </c:pt>
                <c:pt idx="653">
                  <c:v>15283.808531750276</c:v>
                </c:pt>
                <c:pt idx="654">
                  <c:v>7638.4232830847886</c:v>
                </c:pt>
                <c:pt idx="655">
                  <c:v>4106.4345846138067</c:v>
                </c:pt>
                <c:pt idx="656">
                  <c:v>12803.522240494582</c:v>
                </c:pt>
                <c:pt idx="657">
                  <c:v>6357.3206994764796</c:v>
                </c:pt>
                <c:pt idx="658">
                  <c:v>8625.3923063886541</c:v>
                </c:pt>
                <c:pt idx="659">
                  <c:v>11198.123743080474</c:v>
                </c:pt>
                <c:pt idx="660">
                  <c:v>9855.4183272055288</c:v>
                </c:pt>
                <c:pt idx="661">
                  <c:v>5647.0737518604119</c:v>
                </c:pt>
                <c:pt idx="662">
                  <c:v>13038.81209204607</c:v>
                </c:pt>
                <c:pt idx="663">
                  <c:v>9470.974294075686</c:v>
                </c:pt>
                <c:pt idx="664">
                  <c:v>13725.261572824964</c:v>
                </c:pt>
                <c:pt idx="665">
                  <c:v>9819.6602838250219</c:v>
                </c:pt>
                <c:pt idx="666">
                  <c:v>12438.701626898546</c:v>
                </c:pt>
                <c:pt idx="667">
                  <c:v>6899.3987551892978</c:v>
                </c:pt>
                <c:pt idx="668">
                  <c:v>6207.7554605860232</c:v>
                </c:pt>
                <c:pt idx="669">
                  <c:v>10965.653506785076</c:v>
                </c:pt>
                <c:pt idx="670">
                  <c:v>8666.1160533016537</c:v>
                </c:pt>
                <c:pt idx="671">
                  <c:v>8745.651717068833</c:v>
                </c:pt>
                <c:pt idx="672">
                  <c:v>5655.9444285155478</c:v>
                </c:pt>
                <c:pt idx="673">
                  <c:v>6801.0026204377573</c:v>
                </c:pt>
                <c:pt idx="674">
                  <c:v>9492.008001598253</c:v>
                </c:pt>
                <c:pt idx="675">
                  <c:v>15695.525485114627</c:v>
                </c:pt>
                <c:pt idx="676">
                  <c:v>13882.294395061826</c:v>
                </c:pt>
                <c:pt idx="677">
                  <c:v>6692.7312352249573</c:v>
                </c:pt>
                <c:pt idx="678">
                  <c:v>12025.316129325887</c:v>
                </c:pt>
                <c:pt idx="679">
                  <c:v>5968.2836263170357</c:v>
                </c:pt>
                <c:pt idx="680">
                  <c:v>10081.741912676043</c:v>
                </c:pt>
                <c:pt idx="681">
                  <c:v>3870.737058735489</c:v>
                </c:pt>
                <c:pt idx="682">
                  <c:v>12167.327442654394</c:v>
                </c:pt>
                <c:pt idx="683">
                  <c:v>9062.718352241418</c:v>
                </c:pt>
                <c:pt idx="684">
                  <c:v>5965.8941754612379</c:v>
                </c:pt>
                <c:pt idx="685">
                  <c:v>5466.9285503228184</c:v>
                </c:pt>
                <c:pt idx="686">
                  <c:v>10184.389861874564</c:v>
                </c:pt>
                <c:pt idx="687">
                  <c:v>14064.378160927907</c:v>
                </c:pt>
                <c:pt idx="688">
                  <c:v>16743.91215937087</c:v>
                </c:pt>
                <c:pt idx="689">
                  <c:v>11987.973581839513</c:v>
                </c:pt>
                <c:pt idx="690">
                  <c:v>7216.7150779272979</c:v>
                </c:pt>
                <c:pt idx="691">
                  <c:v>7510.1905735979108</c:v>
                </c:pt>
                <c:pt idx="692">
                  <c:v>7839.535940802446</c:v>
                </c:pt>
                <c:pt idx="693">
                  <c:v>6970.0107117934813</c:v>
                </c:pt>
                <c:pt idx="694">
                  <c:v>10185.334427698055</c:v>
                </c:pt>
                <c:pt idx="695">
                  <c:v>7527.4319463020292</c:v>
                </c:pt>
                <c:pt idx="696">
                  <c:v>5409.5353369009772</c:v>
                </c:pt>
                <c:pt idx="697">
                  <c:v>8360.0533780817696</c:v>
                </c:pt>
                <c:pt idx="698">
                  <c:v>9772.4442210669604</c:v>
                </c:pt>
                <c:pt idx="699">
                  <c:v>12325.894182398868</c:v>
                </c:pt>
                <c:pt idx="700">
                  <c:v>5913.0400751135903</c:v>
                </c:pt>
                <c:pt idx="701">
                  <c:v>8690.743822746912</c:v>
                </c:pt>
                <c:pt idx="702">
                  <c:v>37862.555570136705</c:v>
                </c:pt>
                <c:pt idx="703">
                  <c:v>29032.569908778129</c:v>
                </c:pt>
                <c:pt idx="704">
                  <c:v>41726.290138239317</c:v>
                </c:pt>
                <c:pt idx="705">
                  <c:v>21916.857487977715</c:v>
                </c:pt>
                <c:pt idx="706">
                  <c:v>38854.441457687077</c:v>
                </c:pt>
                <c:pt idx="707">
                  <c:v>42615.623530288329</c:v>
                </c:pt>
                <c:pt idx="708">
                  <c:v>41126.630498628787</c:v>
                </c:pt>
                <c:pt idx="709">
                  <c:v>39811.468621193853</c:v>
                </c:pt>
                <c:pt idx="710">
                  <c:v>50508.864958269376</c:v>
                </c:pt>
                <c:pt idx="711">
                  <c:v>42061.936123650499</c:v>
                </c:pt>
                <c:pt idx="712">
                  <c:v>31937.482990202599</c:v>
                </c:pt>
                <c:pt idx="713">
                  <c:v>27466.936607348351</c:v>
                </c:pt>
                <c:pt idx="714">
                  <c:v>39913.992756550419</c:v>
                </c:pt>
                <c:pt idx="715">
                  <c:v>26639.736012536654</c:v>
                </c:pt>
                <c:pt idx="716">
                  <c:v>27724.236056396167</c:v>
                </c:pt>
                <c:pt idx="717">
                  <c:v>43216.940387039533</c:v>
                </c:pt>
                <c:pt idx="718">
                  <c:v>35744.423194887662</c:v>
                </c:pt>
                <c:pt idx="719">
                  <c:v>38154.541814912678</c:v>
                </c:pt>
                <c:pt idx="720">
                  <c:v>36303.801325683249</c:v>
                </c:pt>
                <c:pt idx="721">
                  <c:v>38285.418324992927</c:v>
                </c:pt>
                <c:pt idx="722">
                  <c:v>45745.433195109174</c:v>
                </c:pt>
                <c:pt idx="723">
                  <c:v>52998.779085072092</c:v>
                </c:pt>
                <c:pt idx="724">
                  <c:v>31923.03829750343</c:v>
                </c:pt>
                <c:pt idx="725">
                  <c:v>32291.172052791717</c:v>
                </c:pt>
                <c:pt idx="726">
                  <c:v>27037.935738385488</c:v>
                </c:pt>
                <c:pt idx="727">
                  <c:v>34590.021703786981</c:v>
                </c:pt>
                <c:pt idx="728">
                  <c:v>49400.720703255138</c:v>
                </c:pt>
                <c:pt idx="729">
                  <c:v>30132.523796593741</c:v>
                </c:pt>
                <c:pt idx="730">
                  <c:v>40879.964487718215</c:v>
                </c:pt>
                <c:pt idx="731">
                  <c:v>34398.523802883254</c:v>
                </c:pt>
                <c:pt idx="732">
                  <c:v>38533.016366849777</c:v>
                </c:pt>
                <c:pt idx="733">
                  <c:v>27528.559015096205</c:v>
                </c:pt>
                <c:pt idx="734">
                  <c:v>34177.904760051861</c:v>
                </c:pt>
                <c:pt idx="735">
                  <c:v>49080.178022408509</c:v>
                </c:pt>
                <c:pt idx="736">
                  <c:v>51255.100921148274</c:v>
                </c:pt>
                <c:pt idx="737">
                  <c:v>36219.741723804444</c:v>
                </c:pt>
                <c:pt idx="738">
                  <c:v>40836.447778354901</c:v>
                </c:pt>
                <c:pt idx="739">
                  <c:v>28413.796129556045</c:v>
                </c:pt>
                <c:pt idx="740">
                  <c:v>37250.571564308812</c:v>
                </c:pt>
                <c:pt idx="741">
                  <c:v>29734.661849903012</c:v>
                </c:pt>
                <c:pt idx="742">
                  <c:v>40613.654744121312</c:v>
                </c:pt>
                <c:pt idx="743">
                  <c:v>43003.919177040858</c:v>
                </c:pt>
                <c:pt idx="744">
                  <c:v>33752.799223780719</c:v>
                </c:pt>
                <c:pt idx="745">
                  <c:v>46856.219590186935</c:v>
                </c:pt>
                <c:pt idx="746">
                  <c:v>27754.665048339575</c:v>
                </c:pt>
                <c:pt idx="747">
                  <c:v>23083.289165832161</c:v>
                </c:pt>
                <c:pt idx="748">
                  <c:v>31092.082767313248</c:v>
                </c:pt>
                <c:pt idx="749">
                  <c:v>29821.19271754269</c:v>
                </c:pt>
                <c:pt idx="750">
                  <c:v>32987.837909806767</c:v>
                </c:pt>
                <c:pt idx="751">
                  <c:v>43109.746638302793</c:v>
                </c:pt>
                <c:pt idx="752">
                  <c:v>27905.449374365424</c:v>
                </c:pt>
                <c:pt idx="753">
                  <c:v>46685.318506127842</c:v>
                </c:pt>
                <c:pt idx="754">
                  <c:v>36377.373293208919</c:v>
                </c:pt>
                <c:pt idx="755">
                  <c:v>36454.51368244116</c:v>
                </c:pt>
                <c:pt idx="756">
                  <c:v>23834.236410035595</c:v>
                </c:pt>
                <c:pt idx="757">
                  <c:v>40771.491234444351</c:v>
                </c:pt>
                <c:pt idx="758">
                  <c:v>5934.9269648032259</c:v>
                </c:pt>
                <c:pt idx="759">
                  <c:v>15556.057590088581</c:v>
                </c:pt>
                <c:pt idx="760">
                  <c:v>13612.595722781723</c:v>
                </c:pt>
                <c:pt idx="761">
                  <c:v>6791.2224196268526</c:v>
                </c:pt>
                <c:pt idx="762">
                  <c:v>12130.770839022623</c:v>
                </c:pt>
                <c:pt idx="763">
                  <c:v>15557.135175882588</c:v>
                </c:pt>
                <c:pt idx="764">
                  <c:v>10346.793511586475</c:v>
                </c:pt>
                <c:pt idx="765">
                  <c:v>9142.6525413429899</c:v>
                </c:pt>
                <c:pt idx="766">
                  <c:v>11876.707746392794</c:v>
                </c:pt>
                <c:pt idx="767">
                  <c:v>17853.645016298367</c:v>
                </c:pt>
                <c:pt idx="768">
                  <c:v>7892.5215356988101</c:v>
                </c:pt>
                <c:pt idx="769">
                  <c:v>14080.587320636316</c:v>
                </c:pt>
                <c:pt idx="770">
                  <c:v>11904.25786372428</c:v>
                </c:pt>
                <c:pt idx="771">
                  <c:v>7310.7304391668767</c:v>
                </c:pt>
                <c:pt idx="772">
                  <c:v>12134.003596404646</c:v>
                </c:pt>
                <c:pt idx="773">
                  <c:v>8948.0258515705009</c:v>
                </c:pt>
                <c:pt idx="774">
                  <c:v>17505.960080546309</c:v>
                </c:pt>
                <c:pt idx="775">
                  <c:v>9711.2566730169692</c:v>
                </c:pt>
                <c:pt idx="776">
                  <c:v>10504.581752459777</c:v>
                </c:pt>
                <c:pt idx="777">
                  <c:v>13344.462959009717</c:v>
                </c:pt>
                <c:pt idx="778">
                  <c:v>13743.532502197433</c:v>
                </c:pt>
                <c:pt idx="779">
                  <c:v>13468.90022131984</c:v>
                </c:pt>
                <c:pt idx="780">
                  <c:v>11804.659275212793</c:v>
                </c:pt>
                <c:pt idx="781">
                  <c:v>8553.759928011279</c:v>
                </c:pt>
                <c:pt idx="782">
                  <c:v>7906.2805664307152</c:v>
                </c:pt>
                <c:pt idx="783">
                  <c:v>7033.7721040613005</c:v>
                </c:pt>
                <c:pt idx="784">
                  <c:v>6785.347509603117</c:v>
                </c:pt>
                <c:pt idx="785">
                  <c:v>15148.502767214848</c:v>
                </c:pt>
                <c:pt idx="786">
                  <c:v>5553.1263348398779</c:v>
                </c:pt>
                <c:pt idx="787">
                  <c:v>8690.6740374142264</c:v>
                </c:pt>
                <c:pt idx="788">
                  <c:v>15605.234240427681</c:v>
                </c:pt>
                <c:pt idx="789">
                  <c:v>5869.1466785617922</c:v>
                </c:pt>
                <c:pt idx="790">
                  <c:v>18376.941563451583</c:v>
                </c:pt>
                <c:pt idx="791">
                  <c:v>6546.3104248529262</c:v>
                </c:pt>
                <c:pt idx="792">
                  <c:v>10124.791251967421</c:v>
                </c:pt>
                <c:pt idx="793">
                  <c:v>11816.36629374991</c:v>
                </c:pt>
                <c:pt idx="794">
                  <c:v>6986.6860074475435</c:v>
                </c:pt>
                <c:pt idx="795">
                  <c:v>7399.3474855815703</c:v>
                </c:pt>
                <c:pt idx="796">
                  <c:v>17404.513597627145</c:v>
                </c:pt>
                <c:pt idx="797">
                  <c:v>8349.9873870726678</c:v>
                </c:pt>
                <c:pt idx="798">
                  <c:v>7898.2845000948118</c:v>
                </c:pt>
                <c:pt idx="799">
                  <c:v>8703.7030292872241</c:v>
                </c:pt>
                <c:pt idx="800">
                  <c:v>6462.8459829604499</c:v>
                </c:pt>
                <c:pt idx="801">
                  <c:v>12077.685885612693</c:v>
                </c:pt>
                <c:pt idx="802">
                  <c:v>11781.001887237486</c:v>
                </c:pt>
                <c:pt idx="803">
                  <c:v>6076.1195740846151</c:v>
                </c:pt>
                <c:pt idx="804">
                  <c:v>8204.92022295077</c:v>
                </c:pt>
                <c:pt idx="805">
                  <c:v>5385.9470001697891</c:v>
                </c:pt>
                <c:pt idx="806">
                  <c:v>5241.5065435938459</c:v>
                </c:pt>
                <c:pt idx="807">
                  <c:v>6781.3586674944981</c:v>
                </c:pt>
                <c:pt idx="808">
                  <c:v>6987.7335061448521</c:v>
                </c:pt>
                <c:pt idx="809">
                  <c:v>16156.842352065416</c:v>
                </c:pt>
                <c:pt idx="810">
                  <c:v>11848.684923924069</c:v>
                </c:pt>
                <c:pt idx="811">
                  <c:v>8748.1676495473475</c:v>
                </c:pt>
                <c:pt idx="812">
                  <c:v>8092.5187164957269</c:v>
                </c:pt>
                <c:pt idx="813">
                  <c:v>5342.8435684094939</c:v>
                </c:pt>
                <c:pt idx="814">
                  <c:v>12720.61141662816</c:v>
                </c:pt>
                <c:pt idx="815">
                  <c:v>7109.014699188182</c:v>
                </c:pt>
                <c:pt idx="816">
                  <c:v>12744.437649355094</c:v>
                </c:pt>
                <c:pt idx="817">
                  <c:v>9547.9296947515595</c:v>
                </c:pt>
                <c:pt idx="818">
                  <c:v>12866.091689018125</c:v>
                </c:pt>
                <c:pt idx="819">
                  <c:v>5954.8666163695916</c:v>
                </c:pt>
                <c:pt idx="820">
                  <c:v>10631.142100939693</c:v>
                </c:pt>
                <c:pt idx="821">
                  <c:v>14032.344217589787</c:v>
                </c:pt>
                <c:pt idx="822">
                  <c:v>10020.025663396404</c:v>
                </c:pt>
                <c:pt idx="823">
                  <c:v>10779.866739077801</c:v>
                </c:pt>
                <c:pt idx="824">
                  <c:v>7062.3607131695944</c:v>
                </c:pt>
                <c:pt idx="825">
                  <c:v>13142.548179975758</c:v>
                </c:pt>
                <c:pt idx="826">
                  <c:v>9121.3282016272624</c:v>
                </c:pt>
                <c:pt idx="827">
                  <c:v>12466.314686931482</c:v>
                </c:pt>
                <c:pt idx="828">
                  <c:v>9841.7630077354352</c:v>
                </c:pt>
                <c:pt idx="829">
                  <c:v>8171.2256060203399</c:v>
                </c:pt>
                <c:pt idx="830">
                  <c:v>12661.972743311846</c:v>
                </c:pt>
                <c:pt idx="831">
                  <c:v>22020.582760423036</c:v>
                </c:pt>
                <c:pt idx="832">
                  <c:v>13447.786638571715</c:v>
                </c:pt>
                <c:pt idx="833">
                  <c:v>37345.278782382367</c:v>
                </c:pt>
                <c:pt idx="834">
                  <c:v>14508.440393399434</c:v>
                </c:pt>
                <c:pt idx="835">
                  <c:v>16705.533723670451</c:v>
                </c:pt>
                <c:pt idx="836">
                  <c:v>7297.3074951293165</c:v>
                </c:pt>
                <c:pt idx="837">
                  <c:v>8347.9828772948185</c:v>
                </c:pt>
                <c:pt idx="838">
                  <c:v>6759.0622171753575</c:v>
                </c:pt>
                <c:pt idx="839">
                  <c:v>8852.6530201238966</c:v>
                </c:pt>
                <c:pt idx="840">
                  <c:v>11786.994710965955</c:v>
                </c:pt>
                <c:pt idx="841">
                  <c:v>10371.89044346527</c:v>
                </c:pt>
                <c:pt idx="842">
                  <c:v>7529.2633608453034</c:v>
                </c:pt>
                <c:pt idx="843">
                  <c:v>17199.241807902745</c:v>
                </c:pt>
                <c:pt idx="844">
                  <c:v>13067.838594823166</c:v>
                </c:pt>
                <c:pt idx="845">
                  <c:v>7245.0539829379904</c:v>
                </c:pt>
                <c:pt idx="846">
                  <c:v>11443.391275932552</c:v>
                </c:pt>
                <c:pt idx="847">
                  <c:v>12807.975112961614</c:v>
                </c:pt>
                <c:pt idx="848">
                  <c:v>7712.267505324332</c:v>
                </c:pt>
                <c:pt idx="849">
                  <c:v>10743.040836670178</c:v>
                </c:pt>
                <c:pt idx="850">
                  <c:v>27797.257517333066</c:v>
                </c:pt>
                <c:pt idx="851">
                  <c:v>9320.6016533476213</c:v>
                </c:pt>
                <c:pt idx="852">
                  <c:v>3348.6797869478378</c:v>
                </c:pt>
                <c:pt idx="853">
                  <c:v>7195.7696966109161</c:v>
                </c:pt>
                <c:pt idx="854">
                  <c:v>23740.203196803825</c:v>
                </c:pt>
                <c:pt idx="855">
                  <c:v>16219.442850090452</c:v>
                </c:pt>
                <c:pt idx="856">
                  <c:v>19541.314330000867</c:v>
                </c:pt>
                <c:pt idx="857">
                  <c:v>21792.701224312757</c:v>
                </c:pt>
                <c:pt idx="858">
                  <c:v>12305.497225025891</c:v>
                </c:pt>
                <c:pt idx="859">
                  <c:v>8167.3650848622101</c:v>
                </c:pt>
                <c:pt idx="860">
                  <c:v>7456.563936051507</c:v>
                </c:pt>
                <c:pt idx="861">
                  <c:v>6346.0302680684645</c:v>
                </c:pt>
                <c:pt idx="862">
                  <c:v>6853.7210183082989</c:v>
                </c:pt>
                <c:pt idx="863">
                  <c:v>6173.5381123387251</c:v>
                </c:pt>
                <c:pt idx="864">
                  <c:v>8044.3119598636558</c:v>
                </c:pt>
                <c:pt idx="865">
                  <c:v>19385.21493241698</c:v>
                </c:pt>
                <c:pt idx="866">
                  <c:v>3312.4337193312258</c:v>
                </c:pt>
                <c:pt idx="867">
                  <c:v>13165.601557550044</c:v>
                </c:pt>
                <c:pt idx="868">
                  <c:v>27590.365976874127</c:v>
                </c:pt>
                <c:pt idx="869">
                  <c:v>14407.900141613442</c:v>
                </c:pt>
                <c:pt idx="870">
                  <c:v>4516.6062794583304</c:v>
                </c:pt>
                <c:pt idx="871">
                  <c:v>10942.003399427082</c:v>
                </c:pt>
                <c:pt idx="872">
                  <c:v>26032.275682993866</c:v>
                </c:pt>
                <c:pt idx="873">
                  <c:v>4829.7227351618849</c:v>
                </c:pt>
                <c:pt idx="874">
                  <c:v>25066.610415761163</c:v>
                </c:pt>
                <c:pt idx="875">
                  <c:v>10007.290530544624</c:v>
                </c:pt>
                <c:pt idx="876">
                  <c:v>9758.7954074986174</c:v>
                </c:pt>
                <c:pt idx="877">
                  <c:v>7886.8199116985397</c:v>
                </c:pt>
                <c:pt idx="878">
                  <c:v>18023.358045126632</c:v>
                </c:pt>
                <c:pt idx="879">
                  <c:v>7000.4196987815003</c:v>
                </c:pt>
                <c:pt idx="880">
                  <c:v>11322.765481979861</c:v>
                </c:pt>
                <c:pt idx="881">
                  <c:v>5332.1127579391987</c:v>
                </c:pt>
                <c:pt idx="882">
                  <c:v>6222.1611533748001</c:v>
                </c:pt>
                <c:pt idx="883">
                  <c:v>3741.161366293667</c:v>
                </c:pt>
                <c:pt idx="884">
                  <c:v>14121.24689937093</c:v>
                </c:pt>
                <c:pt idx="885">
                  <c:v>6411.0169953644699</c:v>
                </c:pt>
                <c:pt idx="886">
                  <c:v>9434.8959545158632</c:v>
                </c:pt>
                <c:pt idx="887">
                  <c:v>22882.846511012795</c:v>
                </c:pt>
                <c:pt idx="888">
                  <c:v>5248.6630228593012</c:v>
                </c:pt>
                <c:pt idx="889">
                  <c:v>10613.995997846912</c:v>
                </c:pt>
                <c:pt idx="890">
                  <c:v>5726.6390112984463</c:v>
                </c:pt>
                <c:pt idx="891">
                  <c:v>6062.5083603998719</c:v>
                </c:pt>
                <c:pt idx="892">
                  <c:v>9559.6801878472415</c:v>
                </c:pt>
                <c:pt idx="893">
                  <c:v>15768.966822229508</c:v>
                </c:pt>
                <c:pt idx="894">
                  <c:v>8789.6616957021397</c:v>
                </c:pt>
                <c:pt idx="895">
                  <c:v>10392.54166503646</c:v>
                </c:pt>
                <c:pt idx="896">
                  <c:v>8894.4177139402746</c:v>
                </c:pt>
                <c:pt idx="897">
                  <c:v>4445.661050445</c:v>
                </c:pt>
                <c:pt idx="898">
                  <c:v>10267.533091486546</c:v>
                </c:pt>
                <c:pt idx="899">
                  <c:v>13225.690862701473</c:v>
                </c:pt>
                <c:pt idx="900">
                  <c:v>11617.923072836527</c:v>
                </c:pt>
                <c:pt idx="901">
                  <c:v>6020.6845430515559</c:v>
                </c:pt>
                <c:pt idx="902">
                  <c:v>9763.6935247441052</c:v>
                </c:pt>
                <c:pt idx="903">
                  <c:v>11350.89377107361</c:v>
                </c:pt>
                <c:pt idx="904">
                  <c:v>10874.487997193943</c:v>
                </c:pt>
                <c:pt idx="905">
                  <c:v>14450.268532486423</c:v>
                </c:pt>
                <c:pt idx="906">
                  <c:v>16764.245628367426</c:v>
                </c:pt>
                <c:pt idx="907">
                  <c:v>21560.680212871663</c:v>
                </c:pt>
                <c:pt idx="908">
                  <c:v>11174.376084327678</c:v>
                </c:pt>
                <c:pt idx="909">
                  <c:v>10325.736139838318</c:v>
                </c:pt>
                <c:pt idx="910">
                  <c:v>10002.553666455427</c:v>
                </c:pt>
                <c:pt idx="911">
                  <c:v>8372.4294459352877</c:v>
                </c:pt>
                <c:pt idx="912">
                  <c:v>20658.634729278398</c:v>
                </c:pt>
                <c:pt idx="913">
                  <c:v>7221.8654825711892</c:v>
                </c:pt>
                <c:pt idx="914">
                  <c:v>3529.5294897224094</c:v>
                </c:pt>
                <c:pt idx="915">
                  <c:v>12139.313847565223</c:v>
                </c:pt>
                <c:pt idx="916">
                  <c:v>6313.580512474271</c:v>
                </c:pt>
                <c:pt idx="917">
                  <c:v>6346.9667780127447</c:v>
                </c:pt>
                <c:pt idx="918">
                  <c:v>13641.503767927117</c:v>
                </c:pt>
                <c:pt idx="919">
                  <c:v>26465.32894564631</c:v>
                </c:pt>
                <c:pt idx="920">
                  <c:v>6157.3854082394819</c:v>
                </c:pt>
                <c:pt idx="921">
                  <c:v>18185.9781390385</c:v>
                </c:pt>
                <c:pt idx="922">
                  <c:v>4703.5251871684386</c:v>
                </c:pt>
                <c:pt idx="923">
                  <c:v>13329.39411023227</c:v>
                </c:pt>
                <c:pt idx="924">
                  <c:v>10883.823358608954</c:v>
                </c:pt>
                <c:pt idx="925">
                  <c:v>26596.392042793435</c:v>
                </c:pt>
                <c:pt idx="926">
                  <c:v>10007.206877838642</c:v>
                </c:pt>
                <c:pt idx="927">
                  <c:v>18286.133709475256</c:v>
                </c:pt>
                <c:pt idx="928">
                  <c:v>10164.350004702241</c:v>
                </c:pt>
                <c:pt idx="929">
                  <c:v>5875.000598191903</c:v>
                </c:pt>
                <c:pt idx="930">
                  <c:v>16464.832787103875</c:v>
                </c:pt>
                <c:pt idx="931">
                  <c:v>3104.86860610857</c:v>
                </c:pt>
                <c:pt idx="932">
                  <c:v>23125.463075347594</c:v>
                </c:pt>
                <c:pt idx="933">
                  <c:v>5133.3099506819408</c:v>
                </c:pt>
                <c:pt idx="934">
                  <c:v>15736.168202396646</c:v>
                </c:pt>
                <c:pt idx="935">
                  <c:v>7010.4817757087303</c:v>
                </c:pt>
                <c:pt idx="936">
                  <c:v>9808.2699494301414</c:v>
                </c:pt>
                <c:pt idx="937">
                  <c:v>7395.6166013594166</c:v>
                </c:pt>
                <c:pt idx="938">
                  <c:v>10269.519793034569</c:v>
                </c:pt>
                <c:pt idx="939">
                  <c:v>9266.3770872726345</c:v>
                </c:pt>
                <c:pt idx="940">
                  <c:v>5609.595118674024</c:v>
                </c:pt>
                <c:pt idx="941">
                  <c:v>6055.6834181933182</c:v>
                </c:pt>
                <c:pt idx="942">
                  <c:v>10321.082928455106</c:v>
                </c:pt>
                <c:pt idx="943">
                  <c:v>9043.4927386673426</c:v>
                </c:pt>
                <c:pt idx="944">
                  <c:v>7547.9218480015925</c:v>
                </c:pt>
                <c:pt idx="945">
                  <c:v>8436.1478514030805</c:v>
                </c:pt>
                <c:pt idx="946">
                  <c:v>6206.9243778771988</c:v>
                </c:pt>
                <c:pt idx="947">
                  <c:v>3420.8563790842509</c:v>
                </c:pt>
                <c:pt idx="948">
                  <c:v>24077.229859517014</c:v>
                </c:pt>
                <c:pt idx="949">
                  <c:v>20644.934900842825</c:v>
                </c:pt>
                <c:pt idx="950">
                  <c:v>6228.2245696786631</c:v>
                </c:pt>
                <c:pt idx="951">
                  <c:v>13732.39827704376</c:v>
                </c:pt>
                <c:pt idx="952">
                  <c:v>18943.027530605108</c:v>
                </c:pt>
                <c:pt idx="953">
                  <c:v>22929.542375175697</c:v>
                </c:pt>
                <c:pt idx="954">
                  <c:v>3462.044267758105</c:v>
                </c:pt>
                <c:pt idx="955">
                  <c:v>3653.3572151378257</c:v>
                </c:pt>
                <c:pt idx="956">
                  <c:v>21434.53019619453</c:v>
                </c:pt>
                <c:pt idx="957">
                  <c:v>2970.9825704907189</c:v>
                </c:pt>
                <c:pt idx="958">
                  <c:v>5198.036806105617</c:v>
                </c:pt>
                <c:pt idx="959">
                  <c:v>27710.101261298154</c:v>
                </c:pt>
                <c:pt idx="960">
                  <c:v>12880.955660958411</c:v>
                </c:pt>
                <c:pt idx="961">
                  <c:v>19419.381844035517</c:v>
                </c:pt>
                <c:pt idx="962">
                  <c:v>6763.6613251874896</c:v>
                </c:pt>
                <c:pt idx="963">
                  <c:v>2365.9397983318368</c:v>
                </c:pt>
                <c:pt idx="964">
                  <c:v>10592.924584370827</c:v>
                </c:pt>
                <c:pt idx="965">
                  <c:v>17540.681562006397</c:v>
                </c:pt>
                <c:pt idx="966">
                  <c:v>28230.215118232765</c:v>
                </c:pt>
                <c:pt idx="967">
                  <c:v>2658.8802037706891</c:v>
                </c:pt>
                <c:pt idx="968">
                  <c:v>5164.3900924506434</c:v>
                </c:pt>
                <c:pt idx="969">
                  <c:v>4120.0498969795926</c:v>
                </c:pt>
                <c:pt idx="970">
                  <c:v>16249.418660152172</c:v>
                </c:pt>
                <c:pt idx="971">
                  <c:v>3426.9666946262842</c:v>
                </c:pt>
                <c:pt idx="972">
                  <c:v>20363.292564007465</c:v>
                </c:pt>
                <c:pt idx="973">
                  <c:v>12555.042582227312</c:v>
                </c:pt>
                <c:pt idx="974">
                  <c:v>3590.44805324862</c:v>
                </c:pt>
                <c:pt idx="975">
                  <c:v>15356.455720860375</c:v>
                </c:pt>
                <c:pt idx="976">
                  <c:v>21387.619357056996</c:v>
                </c:pt>
                <c:pt idx="977">
                  <c:v>14338.375043300814</c:v>
                </c:pt>
                <c:pt idx="978">
                  <c:v>8063.4517803339031</c:v>
                </c:pt>
                <c:pt idx="979">
                  <c:v>3553.8420751174608</c:v>
                </c:pt>
                <c:pt idx="980">
                  <c:v>3583.0029150354781</c:v>
                </c:pt>
                <c:pt idx="981">
                  <c:v>13090.828555456053</c:v>
                </c:pt>
                <c:pt idx="982">
                  <c:v>13526.42432605871</c:v>
                </c:pt>
                <c:pt idx="983">
                  <c:v>14738.756912132378</c:v>
                </c:pt>
                <c:pt idx="984">
                  <c:v>13689.914518651196</c:v>
                </c:pt>
                <c:pt idx="985">
                  <c:v>8508.6132519777711</c:v>
                </c:pt>
                <c:pt idx="986">
                  <c:v>10336.460429688803</c:v>
                </c:pt>
                <c:pt idx="987">
                  <c:v>4275.2169414008476</c:v>
                </c:pt>
                <c:pt idx="988">
                  <c:v>3168.1814774198492</c:v>
                </c:pt>
                <c:pt idx="989">
                  <c:v>10803.045567771207</c:v>
                </c:pt>
                <c:pt idx="990">
                  <c:v>14081.250038108637</c:v>
                </c:pt>
                <c:pt idx="991">
                  <c:v>5013.1575374272097</c:v>
                </c:pt>
                <c:pt idx="992">
                  <c:v>2572.623250450305</c:v>
                </c:pt>
                <c:pt idx="993">
                  <c:v>27126.531383959013</c:v>
                </c:pt>
                <c:pt idx="994">
                  <c:v>8215.5833261652988</c:v>
                </c:pt>
                <c:pt idx="995">
                  <c:v>2568.704756653914</c:v>
                </c:pt>
                <c:pt idx="996">
                  <c:v>10934.243132032905</c:v>
                </c:pt>
                <c:pt idx="997">
                  <c:v>3639.7927821893527</c:v>
                </c:pt>
                <c:pt idx="998">
                  <c:v>3789.094149454113</c:v>
                </c:pt>
                <c:pt idx="999">
                  <c:v>3052.0715428125886</c:v>
                </c:pt>
                <c:pt idx="1000">
                  <c:v>4620.3759434234416</c:v>
                </c:pt>
                <c:pt idx="1001">
                  <c:v>4274.1262954762542</c:v>
                </c:pt>
                <c:pt idx="1002">
                  <c:v>13712.417310503697</c:v>
                </c:pt>
                <c:pt idx="1003">
                  <c:v>13903.387924642262</c:v>
                </c:pt>
                <c:pt idx="1004">
                  <c:v>4242.3027992319094</c:v>
                </c:pt>
                <c:pt idx="1005">
                  <c:v>17699.614534056072</c:v>
                </c:pt>
                <c:pt idx="1006">
                  <c:v>7030.4880066850292</c:v>
                </c:pt>
                <c:pt idx="1007">
                  <c:v>14743.526979936256</c:v>
                </c:pt>
                <c:pt idx="1008">
                  <c:v>4496.3171996115898</c:v>
                </c:pt>
                <c:pt idx="1009">
                  <c:v>11912.463301226628</c:v>
                </c:pt>
                <c:pt idx="1010">
                  <c:v>3688.2663406527754</c:v>
                </c:pt>
                <c:pt idx="1011">
                  <c:v>10115.348859269097</c:v>
                </c:pt>
                <c:pt idx="1012">
                  <c:v>19753.541519773058</c:v>
                </c:pt>
                <c:pt idx="1013">
                  <c:v>7172.770100093262</c:v>
                </c:pt>
                <c:pt idx="1014">
                  <c:v>3060.4473233023728</c:v>
                </c:pt>
                <c:pt idx="1015">
                  <c:v>6620.7788590328109</c:v>
                </c:pt>
                <c:pt idx="1016">
                  <c:v>3983.1336468859481</c:v>
                </c:pt>
                <c:pt idx="1017">
                  <c:v>5970.6244270429825</c:v>
                </c:pt>
                <c:pt idx="1018">
                  <c:v>13412.442332471284</c:v>
                </c:pt>
                <c:pt idx="1019">
                  <c:v>9337.2022771176944</c:v>
                </c:pt>
                <c:pt idx="1020">
                  <c:v>3461.4028280793164</c:v>
                </c:pt>
                <c:pt idx="1021">
                  <c:v>3583.9335573121211</c:v>
                </c:pt>
                <c:pt idx="1022">
                  <c:v>11585.503672108625</c:v>
                </c:pt>
                <c:pt idx="1023">
                  <c:v>4126.5643929160924</c:v>
                </c:pt>
                <c:pt idx="1024">
                  <c:v>3180.800817646299</c:v>
                </c:pt>
                <c:pt idx="1025">
                  <c:v>4538.8382345497293</c:v>
                </c:pt>
                <c:pt idx="1026">
                  <c:v>5386.3537637374702</c:v>
                </c:pt>
                <c:pt idx="1027">
                  <c:v>3568.1126386091951</c:v>
                </c:pt>
                <c:pt idx="1028">
                  <c:v>13773.274181970581</c:v>
                </c:pt>
                <c:pt idx="1029">
                  <c:v>12399.110642967365</c:v>
                </c:pt>
                <c:pt idx="1030">
                  <c:v>16235.459026002532</c:v>
                </c:pt>
                <c:pt idx="1031">
                  <c:v>11795.685198717645</c:v>
                </c:pt>
                <c:pt idx="1032">
                  <c:v>6177.3438636506207</c:v>
                </c:pt>
                <c:pt idx="1033">
                  <c:v>11998.059672790012</c:v>
                </c:pt>
                <c:pt idx="1034">
                  <c:v>14454.689392019984</c:v>
                </c:pt>
                <c:pt idx="1035">
                  <c:v>10105.503125285266</c:v>
                </c:pt>
                <c:pt idx="1036">
                  <c:v>16168.13730777867</c:v>
                </c:pt>
                <c:pt idx="1037">
                  <c:v>3200.3932866282512</c:v>
                </c:pt>
                <c:pt idx="1038">
                  <c:v>4186.2250581890457</c:v>
                </c:pt>
                <c:pt idx="1039">
                  <c:v>11500.328481051898</c:v>
                </c:pt>
                <c:pt idx="1040">
                  <c:v>3514.1353865639162</c:v>
                </c:pt>
                <c:pt idx="1041">
                  <c:v>10780.593296711117</c:v>
                </c:pt>
                <c:pt idx="1042">
                  <c:v>3172.963830053518</c:v>
                </c:pt>
                <c:pt idx="1043">
                  <c:v>8781.4687122357645</c:v>
                </c:pt>
                <c:pt idx="1044">
                  <c:v>11499.60073684087</c:v>
                </c:pt>
                <c:pt idx="1045">
                  <c:v>3010.1926403636653</c:v>
                </c:pt>
                <c:pt idx="1046">
                  <c:v>10211.398654530754</c:v>
                </c:pt>
                <c:pt idx="1047">
                  <c:v>4110.277600343672</c:v>
                </c:pt>
                <c:pt idx="1048">
                  <c:v>3865.4177456438338</c:v>
                </c:pt>
                <c:pt idx="1049">
                  <c:v>8716.1963651186434</c:v>
                </c:pt>
                <c:pt idx="1050">
                  <c:v>11139.830056647295</c:v>
                </c:pt>
                <c:pt idx="1051">
                  <c:v>6284.6078778100446</c:v>
                </c:pt>
                <c:pt idx="1052">
                  <c:v>8326.0141885238172</c:v>
                </c:pt>
                <c:pt idx="1053">
                  <c:v>5415.4424029205111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059-4D73-8918-713437E0FB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8686832"/>
        <c:axId val="1518687792"/>
      </c:scatterChart>
      <c:valAx>
        <c:axId val="151868683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region_northwest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18687792"/>
        <c:crosses val="autoZero"/>
        <c:crossBetween val="midCat"/>
      </c:valAx>
      <c:valAx>
        <c:axId val="1518687792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charges</a:t>
                </a:r>
              </a:p>
            </c:rich>
          </c:tx>
          <c:overlay val="0"/>
        </c:title>
        <c:numFmt formatCode="&quot;£&quot;#,##0.00" sourceLinked="1"/>
        <c:majorTickMark val="out"/>
        <c:minorTickMark val="none"/>
        <c:tickLblPos val="nextTo"/>
        <c:crossAx val="151868683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region_southeast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charges</c:v>
          </c:tx>
          <c:spPr>
            <a:ln w="38100">
              <a:noFill/>
            </a:ln>
          </c:spPr>
          <c:xVal>
            <c:numRef>
              <c:f>Model!$I$2:$I$1055</c:f>
              <c:numCache>
                <c:formatCode>General</c:formatCode>
                <c:ptCount val="1054"/>
                <c:pt idx="0">
                  <c:v>1</c:v>
                </c:pt>
                <c:pt idx="1">
                  <c:v>0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1</c:v>
                </c:pt>
                <c:pt idx="18">
                  <c:v>1</c:v>
                </c:pt>
                <c:pt idx="19">
                  <c:v>0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1</c:v>
                </c:pt>
                <c:pt idx="25">
                  <c:v>0</c:v>
                </c:pt>
                <c:pt idx="26">
                  <c:v>1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1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1</c:v>
                </c:pt>
                <c:pt idx="56">
                  <c:v>0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1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1</c:v>
                </c:pt>
                <c:pt idx="80">
                  <c:v>1</c:v>
                </c:pt>
                <c:pt idx="81">
                  <c:v>0</c:v>
                </c:pt>
                <c:pt idx="82">
                  <c:v>0</c:v>
                </c:pt>
                <c:pt idx="83">
                  <c:v>1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1</c:v>
                </c:pt>
                <c:pt idx="91">
                  <c:v>0</c:v>
                </c:pt>
                <c:pt idx="92">
                  <c:v>0</c:v>
                </c:pt>
                <c:pt idx="93">
                  <c:v>1</c:v>
                </c:pt>
                <c:pt idx="94">
                  <c:v>1</c:v>
                </c:pt>
                <c:pt idx="95">
                  <c:v>0</c:v>
                </c:pt>
                <c:pt idx="96">
                  <c:v>0</c:v>
                </c:pt>
                <c:pt idx="97">
                  <c:v>1</c:v>
                </c:pt>
                <c:pt idx="98">
                  <c:v>1</c:v>
                </c:pt>
                <c:pt idx="99">
                  <c:v>0</c:v>
                </c:pt>
                <c:pt idx="100">
                  <c:v>1</c:v>
                </c:pt>
                <c:pt idx="101">
                  <c:v>0</c:v>
                </c:pt>
                <c:pt idx="102">
                  <c:v>1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1</c:v>
                </c:pt>
                <c:pt idx="107">
                  <c:v>0</c:v>
                </c:pt>
                <c:pt idx="108">
                  <c:v>0</c:v>
                </c:pt>
                <c:pt idx="109">
                  <c:v>1</c:v>
                </c:pt>
                <c:pt idx="110">
                  <c:v>1</c:v>
                </c:pt>
                <c:pt idx="111">
                  <c:v>0</c:v>
                </c:pt>
                <c:pt idx="112">
                  <c:v>1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1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1</c:v>
                </c:pt>
                <c:pt idx="123">
                  <c:v>1</c:v>
                </c:pt>
                <c:pt idx="124">
                  <c:v>0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1</c:v>
                </c:pt>
                <c:pt idx="137">
                  <c:v>0</c:v>
                </c:pt>
                <c:pt idx="138">
                  <c:v>0</c:v>
                </c:pt>
                <c:pt idx="139">
                  <c:v>1</c:v>
                </c:pt>
                <c:pt idx="140">
                  <c:v>0</c:v>
                </c:pt>
                <c:pt idx="141">
                  <c:v>1</c:v>
                </c:pt>
                <c:pt idx="142">
                  <c:v>0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1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1</c:v>
                </c:pt>
                <c:pt idx="159">
                  <c:v>1</c:v>
                </c:pt>
                <c:pt idx="160">
                  <c:v>0</c:v>
                </c:pt>
                <c:pt idx="161">
                  <c:v>1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1</c:v>
                </c:pt>
                <c:pt idx="166">
                  <c:v>0</c:v>
                </c:pt>
                <c:pt idx="167">
                  <c:v>0</c:v>
                </c:pt>
                <c:pt idx="168">
                  <c:v>1</c:v>
                </c:pt>
                <c:pt idx="169">
                  <c:v>0</c:v>
                </c:pt>
                <c:pt idx="170">
                  <c:v>1</c:v>
                </c:pt>
                <c:pt idx="171">
                  <c:v>0</c:v>
                </c:pt>
                <c:pt idx="172">
                  <c:v>0</c:v>
                </c:pt>
                <c:pt idx="173">
                  <c:v>1</c:v>
                </c:pt>
                <c:pt idx="174">
                  <c:v>1</c:v>
                </c:pt>
                <c:pt idx="175">
                  <c:v>0</c:v>
                </c:pt>
                <c:pt idx="176">
                  <c:v>1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1</c:v>
                </c:pt>
                <c:pt idx="198">
                  <c:v>0</c:v>
                </c:pt>
                <c:pt idx="199">
                  <c:v>1</c:v>
                </c:pt>
                <c:pt idx="200">
                  <c:v>0</c:v>
                </c:pt>
                <c:pt idx="201">
                  <c:v>1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1</c:v>
                </c:pt>
                <c:pt idx="210">
                  <c:v>1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1</c:v>
                </c:pt>
                <c:pt idx="216">
                  <c:v>0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0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0</c:v>
                </c:pt>
                <c:pt idx="225">
                  <c:v>0</c:v>
                </c:pt>
                <c:pt idx="226">
                  <c:v>1</c:v>
                </c:pt>
                <c:pt idx="227">
                  <c:v>0</c:v>
                </c:pt>
                <c:pt idx="228">
                  <c:v>0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0</c:v>
                </c:pt>
                <c:pt idx="233">
                  <c:v>1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1</c:v>
                </c:pt>
                <c:pt idx="318">
                  <c:v>1</c:v>
                </c:pt>
                <c:pt idx="319">
                  <c:v>0</c:v>
                </c:pt>
                <c:pt idx="320">
                  <c:v>0</c:v>
                </c:pt>
                <c:pt idx="321">
                  <c:v>1</c:v>
                </c:pt>
                <c:pt idx="322">
                  <c:v>1</c:v>
                </c:pt>
                <c:pt idx="323">
                  <c:v>0</c:v>
                </c:pt>
                <c:pt idx="324">
                  <c:v>1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1</c:v>
                </c:pt>
                <c:pt idx="332">
                  <c:v>0</c:v>
                </c:pt>
                <c:pt idx="333">
                  <c:v>1</c:v>
                </c:pt>
                <c:pt idx="334">
                  <c:v>1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1</c:v>
                </c:pt>
                <c:pt idx="339">
                  <c:v>0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0</c:v>
                </c:pt>
                <c:pt idx="345">
                  <c:v>0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0</c:v>
                </c:pt>
                <c:pt idx="354">
                  <c:v>1</c:v>
                </c:pt>
                <c:pt idx="355">
                  <c:v>0</c:v>
                </c:pt>
                <c:pt idx="356">
                  <c:v>1</c:v>
                </c:pt>
                <c:pt idx="357">
                  <c:v>0</c:v>
                </c:pt>
                <c:pt idx="358">
                  <c:v>0</c:v>
                </c:pt>
                <c:pt idx="359">
                  <c:v>1</c:v>
                </c:pt>
                <c:pt idx="360">
                  <c:v>0</c:v>
                </c:pt>
                <c:pt idx="361">
                  <c:v>0</c:v>
                </c:pt>
                <c:pt idx="362">
                  <c:v>1</c:v>
                </c:pt>
                <c:pt idx="363">
                  <c:v>1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1</c:v>
                </c:pt>
                <c:pt idx="372">
                  <c:v>0</c:v>
                </c:pt>
                <c:pt idx="373">
                  <c:v>1</c:v>
                </c:pt>
                <c:pt idx="374">
                  <c:v>0</c:v>
                </c:pt>
                <c:pt idx="375">
                  <c:v>1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1</c:v>
                </c:pt>
                <c:pt idx="383">
                  <c:v>0</c:v>
                </c:pt>
                <c:pt idx="384">
                  <c:v>0</c:v>
                </c:pt>
                <c:pt idx="385">
                  <c:v>1</c:v>
                </c:pt>
                <c:pt idx="386">
                  <c:v>1</c:v>
                </c:pt>
                <c:pt idx="387">
                  <c:v>0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1</c:v>
                </c:pt>
                <c:pt idx="395">
                  <c:v>0</c:v>
                </c:pt>
                <c:pt idx="396">
                  <c:v>0</c:v>
                </c:pt>
                <c:pt idx="397">
                  <c:v>1</c:v>
                </c:pt>
                <c:pt idx="398">
                  <c:v>1</c:v>
                </c:pt>
                <c:pt idx="399">
                  <c:v>0</c:v>
                </c:pt>
                <c:pt idx="400">
                  <c:v>0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0</c:v>
                </c:pt>
                <c:pt idx="405">
                  <c:v>0</c:v>
                </c:pt>
                <c:pt idx="406">
                  <c:v>1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1</c:v>
                </c:pt>
                <c:pt idx="613">
                  <c:v>1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1</c:v>
                </c:pt>
                <c:pt idx="624">
                  <c:v>0</c:v>
                </c:pt>
                <c:pt idx="625">
                  <c:v>0</c:v>
                </c:pt>
                <c:pt idx="626">
                  <c:v>1</c:v>
                </c:pt>
                <c:pt idx="627">
                  <c:v>0</c:v>
                </c:pt>
                <c:pt idx="628">
                  <c:v>0</c:v>
                </c:pt>
                <c:pt idx="629">
                  <c:v>1</c:v>
                </c:pt>
                <c:pt idx="630">
                  <c:v>0</c:v>
                </c:pt>
                <c:pt idx="631">
                  <c:v>1</c:v>
                </c:pt>
                <c:pt idx="632">
                  <c:v>1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1</c:v>
                </c:pt>
                <c:pt idx="637">
                  <c:v>0</c:v>
                </c:pt>
                <c:pt idx="638">
                  <c:v>0</c:v>
                </c:pt>
                <c:pt idx="639">
                  <c:v>1</c:v>
                </c:pt>
                <c:pt idx="640">
                  <c:v>0</c:v>
                </c:pt>
                <c:pt idx="641">
                  <c:v>0</c:v>
                </c:pt>
                <c:pt idx="642">
                  <c:v>1</c:v>
                </c:pt>
                <c:pt idx="643">
                  <c:v>1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1</c:v>
                </c:pt>
                <c:pt idx="649">
                  <c:v>1</c:v>
                </c:pt>
                <c:pt idx="650">
                  <c:v>0</c:v>
                </c:pt>
                <c:pt idx="651">
                  <c:v>1</c:v>
                </c:pt>
                <c:pt idx="652">
                  <c:v>0</c:v>
                </c:pt>
                <c:pt idx="653">
                  <c:v>0</c:v>
                </c:pt>
                <c:pt idx="654">
                  <c:v>1</c:v>
                </c:pt>
                <c:pt idx="655">
                  <c:v>1</c:v>
                </c:pt>
                <c:pt idx="656">
                  <c:v>0</c:v>
                </c:pt>
                <c:pt idx="657">
                  <c:v>0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1</c:v>
                </c:pt>
                <c:pt idx="680">
                  <c:v>0</c:v>
                </c:pt>
                <c:pt idx="681">
                  <c:v>1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1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1</c:v>
                </c:pt>
                <c:pt idx="691">
                  <c:v>1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1</c:v>
                </c:pt>
                <c:pt idx="704">
                  <c:v>0</c:v>
                </c:pt>
                <c:pt idx="705">
                  <c:v>1</c:v>
                </c:pt>
                <c:pt idx="706">
                  <c:v>0</c:v>
                </c:pt>
                <c:pt idx="707">
                  <c:v>0</c:v>
                </c:pt>
                <c:pt idx="708">
                  <c:v>1</c:v>
                </c:pt>
                <c:pt idx="709">
                  <c:v>0</c:v>
                </c:pt>
                <c:pt idx="710">
                  <c:v>1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1</c:v>
                </c:pt>
                <c:pt idx="717">
                  <c:v>1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0</c:v>
                </c:pt>
                <c:pt idx="725">
                  <c:v>1</c:v>
                </c:pt>
                <c:pt idx="726">
                  <c:v>0</c:v>
                </c:pt>
                <c:pt idx="727">
                  <c:v>0</c:v>
                </c:pt>
                <c:pt idx="728">
                  <c:v>1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1</c:v>
                </c:pt>
                <c:pt idx="737">
                  <c:v>0</c:v>
                </c:pt>
                <c:pt idx="738">
                  <c:v>1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1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1</c:v>
                </c:pt>
                <c:pt idx="750">
                  <c:v>0</c:v>
                </c:pt>
                <c:pt idx="751">
                  <c:v>1</c:v>
                </c:pt>
                <c:pt idx="752">
                  <c:v>1</c:v>
                </c:pt>
                <c:pt idx="753">
                  <c:v>0</c:v>
                </c:pt>
                <c:pt idx="754">
                  <c:v>1</c:v>
                </c:pt>
                <c:pt idx="755">
                  <c:v>0</c:v>
                </c:pt>
                <c:pt idx="756">
                  <c:v>1</c:v>
                </c:pt>
                <c:pt idx="757">
                  <c:v>0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1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1</c:v>
                </c:pt>
                <c:pt idx="835">
                  <c:v>0</c:v>
                </c:pt>
                <c:pt idx="836">
                  <c:v>0</c:v>
                </c:pt>
                <c:pt idx="837">
                  <c:v>1</c:v>
                </c:pt>
                <c:pt idx="838">
                  <c:v>0</c:v>
                </c:pt>
                <c:pt idx="839">
                  <c:v>1</c:v>
                </c:pt>
                <c:pt idx="840">
                  <c:v>0</c:v>
                </c:pt>
                <c:pt idx="841">
                  <c:v>1</c:v>
                </c:pt>
                <c:pt idx="842">
                  <c:v>0</c:v>
                </c:pt>
                <c:pt idx="843">
                  <c:v>1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1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1</c:v>
                </c:pt>
                <c:pt idx="854">
                  <c:v>1</c:v>
                </c:pt>
                <c:pt idx="855">
                  <c:v>0</c:v>
                </c:pt>
                <c:pt idx="856">
                  <c:v>1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1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1</c:v>
                </c:pt>
                <c:pt idx="870">
                  <c:v>0</c:v>
                </c:pt>
                <c:pt idx="871">
                  <c:v>1</c:v>
                </c:pt>
                <c:pt idx="872">
                  <c:v>0</c:v>
                </c:pt>
                <c:pt idx="873">
                  <c:v>1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1</c:v>
                </c:pt>
                <c:pt idx="878">
                  <c:v>0</c:v>
                </c:pt>
                <c:pt idx="879">
                  <c:v>0</c:v>
                </c:pt>
                <c:pt idx="880">
                  <c:v>1</c:v>
                </c:pt>
                <c:pt idx="881">
                  <c:v>0</c:v>
                </c:pt>
                <c:pt idx="882">
                  <c:v>0</c:v>
                </c:pt>
                <c:pt idx="883">
                  <c:v>1</c:v>
                </c:pt>
                <c:pt idx="884">
                  <c:v>0</c:v>
                </c:pt>
                <c:pt idx="885">
                  <c:v>0</c:v>
                </c:pt>
                <c:pt idx="886">
                  <c:v>1</c:v>
                </c:pt>
                <c:pt idx="887">
                  <c:v>1</c:v>
                </c:pt>
                <c:pt idx="888">
                  <c:v>0</c:v>
                </c:pt>
                <c:pt idx="889">
                  <c:v>0</c:v>
                </c:pt>
                <c:pt idx="890">
                  <c:v>1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1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1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1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1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1</c:v>
                </c:pt>
                <c:pt idx="931">
                  <c:v>1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1</c:v>
                </c:pt>
                <c:pt idx="937">
                  <c:v>0</c:v>
                </c:pt>
                <c:pt idx="938">
                  <c:v>1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</c:numCache>
            </c:numRef>
          </c:xVal>
          <c:yVal>
            <c:numRef>
              <c:f>Model!$A$2:$A$1055</c:f>
              <c:numCache>
                <c:formatCode>"£"#,##0.00</c:formatCode>
                <c:ptCount val="1054"/>
                <c:pt idx="0">
                  <c:v>3756.6215999999999</c:v>
                </c:pt>
                <c:pt idx="1">
                  <c:v>1826.8430000000001</c:v>
                </c:pt>
                <c:pt idx="2">
                  <c:v>11090.7178</c:v>
                </c:pt>
                <c:pt idx="3">
                  <c:v>10602.385</c:v>
                </c:pt>
                <c:pt idx="4">
                  <c:v>13228.846949999999</c:v>
                </c:pt>
                <c:pt idx="5">
                  <c:v>1137.011</c:v>
                </c:pt>
                <c:pt idx="6">
                  <c:v>2198.1898500000002</c:v>
                </c:pt>
                <c:pt idx="7">
                  <c:v>3046.0619999999999</c:v>
                </c:pt>
                <c:pt idx="8">
                  <c:v>2211.1307499999998</c:v>
                </c:pt>
                <c:pt idx="9">
                  <c:v>1743.2139999999999</c:v>
                </c:pt>
                <c:pt idx="10">
                  <c:v>5920.1040999999996</c:v>
                </c:pt>
                <c:pt idx="11">
                  <c:v>1532.4697000000001</c:v>
                </c:pt>
                <c:pt idx="12">
                  <c:v>7935.29115</c:v>
                </c:pt>
                <c:pt idx="13">
                  <c:v>6186.1270000000004</c:v>
                </c:pt>
                <c:pt idx="14">
                  <c:v>21344.846699999998</c:v>
                </c:pt>
                <c:pt idx="15">
                  <c:v>2867.1196</c:v>
                </c:pt>
                <c:pt idx="16">
                  <c:v>4646.759</c:v>
                </c:pt>
                <c:pt idx="17">
                  <c:v>11381.3254</c:v>
                </c:pt>
                <c:pt idx="18">
                  <c:v>8601.3292999999994</c:v>
                </c:pt>
                <c:pt idx="19">
                  <c:v>3385.3991500000002</c:v>
                </c:pt>
                <c:pt idx="20">
                  <c:v>2457.2111500000001</c:v>
                </c:pt>
                <c:pt idx="21">
                  <c:v>2155.6815000000001</c:v>
                </c:pt>
                <c:pt idx="22">
                  <c:v>1261.442</c:v>
                </c:pt>
                <c:pt idx="23">
                  <c:v>2166.732</c:v>
                </c:pt>
                <c:pt idx="24">
                  <c:v>13405.390299999999</c:v>
                </c:pt>
                <c:pt idx="25">
                  <c:v>8116.68</c:v>
                </c:pt>
                <c:pt idx="26">
                  <c:v>1631.8212000000001</c:v>
                </c:pt>
                <c:pt idx="27">
                  <c:v>4883.866</c:v>
                </c:pt>
                <c:pt idx="28">
                  <c:v>5649.7150000000001</c:v>
                </c:pt>
                <c:pt idx="29">
                  <c:v>14901.5167</c:v>
                </c:pt>
                <c:pt idx="30">
                  <c:v>11743.299000000001</c:v>
                </c:pt>
                <c:pt idx="31">
                  <c:v>2689.4953999999998</c:v>
                </c:pt>
                <c:pt idx="32">
                  <c:v>24227.337240000001</c:v>
                </c:pt>
                <c:pt idx="33">
                  <c:v>1615.7666999999999</c:v>
                </c:pt>
                <c:pt idx="34">
                  <c:v>12648.7034</c:v>
                </c:pt>
                <c:pt idx="35">
                  <c:v>1986.9333999999999</c:v>
                </c:pt>
                <c:pt idx="36">
                  <c:v>5400.9804999999997</c:v>
                </c:pt>
                <c:pt idx="37">
                  <c:v>11837.16</c:v>
                </c:pt>
                <c:pt idx="38">
                  <c:v>3172.018</c:v>
                </c:pt>
                <c:pt idx="39">
                  <c:v>2156.7518</c:v>
                </c:pt>
                <c:pt idx="40">
                  <c:v>11944.594349999999</c:v>
                </c:pt>
                <c:pt idx="41">
                  <c:v>8444.4740000000002</c:v>
                </c:pt>
                <c:pt idx="42">
                  <c:v>8124.4084000000003</c:v>
                </c:pt>
                <c:pt idx="43">
                  <c:v>9722.7695000000003</c:v>
                </c:pt>
                <c:pt idx="44">
                  <c:v>10435.06525</c:v>
                </c:pt>
                <c:pt idx="45">
                  <c:v>11566.30055</c:v>
                </c:pt>
                <c:pt idx="46">
                  <c:v>2866.0909999999999</c:v>
                </c:pt>
                <c:pt idx="47">
                  <c:v>11658.379150000001</c:v>
                </c:pt>
                <c:pt idx="48">
                  <c:v>13822.803</c:v>
                </c:pt>
                <c:pt idx="49">
                  <c:v>12142.578600000001</c:v>
                </c:pt>
                <c:pt idx="50">
                  <c:v>18955.220170000001</c:v>
                </c:pt>
                <c:pt idx="51">
                  <c:v>13217.094499999999</c:v>
                </c:pt>
                <c:pt idx="52">
                  <c:v>13981.850350000001</c:v>
                </c:pt>
                <c:pt idx="53">
                  <c:v>3554.203</c:v>
                </c:pt>
                <c:pt idx="54">
                  <c:v>12404.8791</c:v>
                </c:pt>
                <c:pt idx="55">
                  <c:v>14133.03775</c:v>
                </c:pt>
                <c:pt idx="56">
                  <c:v>24603.04837</c:v>
                </c:pt>
                <c:pt idx="57">
                  <c:v>1837.2819</c:v>
                </c:pt>
                <c:pt idx="58">
                  <c:v>1391.5287000000001</c:v>
                </c:pt>
                <c:pt idx="59">
                  <c:v>20781.48892</c:v>
                </c:pt>
                <c:pt idx="60">
                  <c:v>11856.4115</c:v>
                </c:pt>
                <c:pt idx="61">
                  <c:v>16586.49771</c:v>
                </c:pt>
                <c:pt idx="62">
                  <c:v>9140.9509999999991</c:v>
                </c:pt>
                <c:pt idx="63">
                  <c:v>2727.3951000000002</c:v>
                </c:pt>
                <c:pt idx="64">
                  <c:v>7323.7348190000002</c:v>
                </c:pt>
                <c:pt idx="65">
                  <c:v>23082.955330000001</c:v>
                </c:pt>
                <c:pt idx="66">
                  <c:v>5969.723</c:v>
                </c:pt>
                <c:pt idx="67">
                  <c:v>12638.195</c:v>
                </c:pt>
                <c:pt idx="68">
                  <c:v>2254.7966999999999</c:v>
                </c:pt>
                <c:pt idx="69">
                  <c:v>2897.3235</c:v>
                </c:pt>
                <c:pt idx="70">
                  <c:v>7345.0839999999998</c:v>
                </c:pt>
                <c:pt idx="71">
                  <c:v>5910.9440000000004</c:v>
                </c:pt>
                <c:pt idx="72">
                  <c:v>21797.000400000001</c:v>
                </c:pt>
                <c:pt idx="73">
                  <c:v>10601.412</c:v>
                </c:pt>
                <c:pt idx="74">
                  <c:v>11165.417649999999</c:v>
                </c:pt>
                <c:pt idx="75">
                  <c:v>2497.0383000000002</c:v>
                </c:pt>
                <c:pt idx="76">
                  <c:v>2203.4718499999999</c:v>
                </c:pt>
                <c:pt idx="77">
                  <c:v>1744.4649999999999</c:v>
                </c:pt>
                <c:pt idx="78">
                  <c:v>20878.78443</c:v>
                </c:pt>
                <c:pt idx="79">
                  <c:v>1534.3045</c:v>
                </c:pt>
                <c:pt idx="80">
                  <c:v>1622.1885</c:v>
                </c:pt>
                <c:pt idx="81">
                  <c:v>4347.0233500000004</c:v>
                </c:pt>
                <c:pt idx="82">
                  <c:v>1748.7739999999999</c:v>
                </c:pt>
                <c:pt idx="83">
                  <c:v>24513.091260000001</c:v>
                </c:pt>
                <c:pt idx="84">
                  <c:v>2196.4731999999999</c:v>
                </c:pt>
                <c:pt idx="85">
                  <c:v>12574.049000000001</c:v>
                </c:pt>
                <c:pt idx="86">
                  <c:v>1967.0227</c:v>
                </c:pt>
                <c:pt idx="87">
                  <c:v>6837.3687</c:v>
                </c:pt>
                <c:pt idx="88">
                  <c:v>3044.2132999999999</c:v>
                </c:pt>
                <c:pt idx="89">
                  <c:v>11455.28</c:v>
                </c:pt>
                <c:pt idx="90">
                  <c:v>2498.4144000000001</c:v>
                </c:pt>
                <c:pt idx="91">
                  <c:v>1256.299</c:v>
                </c:pt>
                <c:pt idx="92">
                  <c:v>25656.575260000001</c:v>
                </c:pt>
                <c:pt idx="93">
                  <c:v>3994.1777999999999</c:v>
                </c:pt>
                <c:pt idx="94">
                  <c:v>5397.6166999999996</c:v>
                </c:pt>
                <c:pt idx="95">
                  <c:v>1708.0014000000001</c:v>
                </c:pt>
                <c:pt idx="96">
                  <c:v>14043.476699999999</c:v>
                </c:pt>
                <c:pt idx="97">
                  <c:v>13831.1152</c:v>
                </c:pt>
                <c:pt idx="98">
                  <c:v>13887.204</c:v>
                </c:pt>
                <c:pt idx="99">
                  <c:v>3268.84665</c:v>
                </c:pt>
                <c:pt idx="100">
                  <c:v>3972.9247</c:v>
                </c:pt>
                <c:pt idx="101">
                  <c:v>17878.900679999999</c:v>
                </c:pt>
                <c:pt idx="102">
                  <c:v>3935.1799000000001</c:v>
                </c:pt>
                <c:pt idx="103">
                  <c:v>10923.933199999999</c:v>
                </c:pt>
                <c:pt idx="104">
                  <c:v>2494.0219999999999</c:v>
                </c:pt>
                <c:pt idx="105">
                  <c:v>3761.2919999999999</c:v>
                </c:pt>
                <c:pt idx="106">
                  <c:v>1664.9996000000001</c:v>
                </c:pt>
                <c:pt idx="107">
                  <c:v>13635.6379</c:v>
                </c:pt>
                <c:pt idx="108">
                  <c:v>11842.441999999999</c:v>
                </c:pt>
                <c:pt idx="109">
                  <c:v>5709.1643999999997</c:v>
                </c:pt>
                <c:pt idx="110">
                  <c:v>1633.0444</c:v>
                </c:pt>
                <c:pt idx="111">
                  <c:v>11070.535</c:v>
                </c:pt>
                <c:pt idx="112">
                  <c:v>9283.5619999999999</c:v>
                </c:pt>
                <c:pt idx="113">
                  <c:v>3558.6202499999999</c:v>
                </c:pt>
                <c:pt idx="114">
                  <c:v>2207.6974500000001</c:v>
                </c:pt>
                <c:pt idx="115">
                  <c:v>10713.644</c:v>
                </c:pt>
                <c:pt idx="116">
                  <c:v>1977.8150000000001</c:v>
                </c:pt>
                <c:pt idx="117">
                  <c:v>3366.6696999999999</c:v>
                </c:pt>
                <c:pt idx="118">
                  <c:v>14410.9321</c:v>
                </c:pt>
                <c:pt idx="119">
                  <c:v>13143.86485</c:v>
                </c:pt>
                <c:pt idx="120">
                  <c:v>1712.2270000000001</c:v>
                </c:pt>
                <c:pt idx="121">
                  <c:v>12430.95335</c:v>
                </c:pt>
                <c:pt idx="122">
                  <c:v>8280.6226999999999</c:v>
                </c:pt>
                <c:pt idx="123">
                  <c:v>1136.3994</c:v>
                </c:pt>
                <c:pt idx="124">
                  <c:v>3943.5954000000002</c:v>
                </c:pt>
                <c:pt idx="125">
                  <c:v>4399.7309999999998</c:v>
                </c:pt>
                <c:pt idx="126">
                  <c:v>6185.3208000000004</c:v>
                </c:pt>
                <c:pt idx="127">
                  <c:v>5438.7491</c:v>
                </c:pt>
                <c:pt idx="128">
                  <c:v>2104.1134000000002</c:v>
                </c:pt>
                <c:pt idx="129">
                  <c:v>9541.6955500000004</c:v>
                </c:pt>
                <c:pt idx="130">
                  <c:v>5469.0065999999997</c:v>
                </c:pt>
                <c:pt idx="131">
                  <c:v>12146.971</c:v>
                </c:pt>
                <c:pt idx="132">
                  <c:v>9875.6803999999993</c:v>
                </c:pt>
                <c:pt idx="133">
                  <c:v>12979.358</c:v>
                </c:pt>
                <c:pt idx="134">
                  <c:v>1263.249</c:v>
                </c:pt>
                <c:pt idx="135">
                  <c:v>2217.6012000000001</c:v>
                </c:pt>
                <c:pt idx="136">
                  <c:v>3757.8447999999999</c:v>
                </c:pt>
                <c:pt idx="137">
                  <c:v>14319.031000000001</c:v>
                </c:pt>
                <c:pt idx="138">
                  <c:v>12797.20962</c:v>
                </c:pt>
                <c:pt idx="139">
                  <c:v>1146.7965999999999</c:v>
                </c:pt>
                <c:pt idx="140">
                  <c:v>12741.167450000001</c:v>
                </c:pt>
                <c:pt idx="141">
                  <c:v>5662.2250000000004</c:v>
                </c:pt>
                <c:pt idx="142">
                  <c:v>11848.141</c:v>
                </c:pt>
                <c:pt idx="143">
                  <c:v>14313.846299999999</c:v>
                </c:pt>
                <c:pt idx="144">
                  <c:v>1815.8759</c:v>
                </c:pt>
                <c:pt idx="145">
                  <c:v>1877.9294</c:v>
                </c:pt>
                <c:pt idx="146">
                  <c:v>1621.8827000000001</c:v>
                </c:pt>
                <c:pt idx="147">
                  <c:v>13393.755999999999</c:v>
                </c:pt>
                <c:pt idx="148">
                  <c:v>4402.2330000000002</c:v>
                </c:pt>
                <c:pt idx="149">
                  <c:v>1526.3119999999999</c:v>
                </c:pt>
                <c:pt idx="150">
                  <c:v>1875.3440000000001</c:v>
                </c:pt>
                <c:pt idx="151">
                  <c:v>10965.446</c:v>
                </c:pt>
                <c:pt idx="152">
                  <c:v>8782.4689999999991</c:v>
                </c:pt>
                <c:pt idx="153">
                  <c:v>1141.4450999999999</c:v>
                </c:pt>
                <c:pt idx="154">
                  <c:v>8457.8179999999993</c:v>
                </c:pt>
                <c:pt idx="155">
                  <c:v>1682.597</c:v>
                </c:pt>
                <c:pt idx="156">
                  <c:v>13555.0049</c:v>
                </c:pt>
                <c:pt idx="157">
                  <c:v>13063.883</c:v>
                </c:pt>
                <c:pt idx="158">
                  <c:v>1634.5734</c:v>
                </c:pt>
                <c:pt idx="159">
                  <c:v>8125.7844999999998</c:v>
                </c:pt>
                <c:pt idx="160">
                  <c:v>12644.589</c:v>
                </c:pt>
                <c:pt idx="161">
                  <c:v>2473.3341</c:v>
                </c:pt>
                <c:pt idx="162">
                  <c:v>13041.921</c:v>
                </c:pt>
                <c:pt idx="163">
                  <c:v>13451.121999999999</c:v>
                </c:pt>
                <c:pt idx="164">
                  <c:v>13462.52</c:v>
                </c:pt>
                <c:pt idx="165">
                  <c:v>13470.804400000001</c:v>
                </c:pt>
                <c:pt idx="166">
                  <c:v>7348.1419999999998</c:v>
                </c:pt>
                <c:pt idx="167">
                  <c:v>12233.828</c:v>
                </c:pt>
                <c:pt idx="168">
                  <c:v>9487.6442000000006</c:v>
                </c:pt>
                <c:pt idx="169">
                  <c:v>2217.4691499999999</c:v>
                </c:pt>
                <c:pt idx="170">
                  <c:v>12982.8747</c:v>
                </c:pt>
                <c:pt idx="171">
                  <c:v>3353.2840000000001</c:v>
                </c:pt>
                <c:pt idx="172">
                  <c:v>1759.338</c:v>
                </c:pt>
                <c:pt idx="173">
                  <c:v>2322.6217999999999</c:v>
                </c:pt>
                <c:pt idx="174">
                  <c:v>4889.0367999999999</c:v>
                </c:pt>
                <c:pt idx="175">
                  <c:v>4518.8262500000001</c:v>
                </c:pt>
                <c:pt idx="176">
                  <c:v>13887.968500000001</c:v>
                </c:pt>
                <c:pt idx="177">
                  <c:v>1972.95</c:v>
                </c:pt>
                <c:pt idx="178">
                  <c:v>21232.182260000001</c:v>
                </c:pt>
                <c:pt idx="179">
                  <c:v>5383.5360000000001</c:v>
                </c:pt>
                <c:pt idx="180">
                  <c:v>8798.5930000000008</c:v>
                </c:pt>
                <c:pt idx="181">
                  <c:v>2020.1769999999999</c:v>
                </c:pt>
                <c:pt idx="182">
                  <c:v>9850.4320000000007</c:v>
                </c:pt>
                <c:pt idx="183">
                  <c:v>4137.5227000000004</c:v>
                </c:pt>
                <c:pt idx="184">
                  <c:v>2250.8352</c:v>
                </c:pt>
                <c:pt idx="185">
                  <c:v>3161.4540000000002</c:v>
                </c:pt>
                <c:pt idx="186">
                  <c:v>7325.0482000000002</c:v>
                </c:pt>
                <c:pt idx="187">
                  <c:v>14394.5579</c:v>
                </c:pt>
                <c:pt idx="188">
                  <c:v>8277.5229999999992</c:v>
                </c:pt>
                <c:pt idx="189">
                  <c:v>17929.303370000001</c:v>
                </c:pt>
                <c:pt idx="190">
                  <c:v>2480.9791</c:v>
                </c:pt>
                <c:pt idx="191">
                  <c:v>1981.5818999999999</c:v>
                </c:pt>
                <c:pt idx="192">
                  <c:v>5757.41345</c:v>
                </c:pt>
                <c:pt idx="193">
                  <c:v>13974.455550000001</c:v>
                </c:pt>
                <c:pt idx="194">
                  <c:v>2102.2647000000002</c:v>
                </c:pt>
                <c:pt idx="195">
                  <c:v>10796.35025</c:v>
                </c:pt>
                <c:pt idx="196">
                  <c:v>11286.538699999999</c:v>
                </c:pt>
                <c:pt idx="197">
                  <c:v>1674.6323</c:v>
                </c:pt>
                <c:pt idx="198">
                  <c:v>23045.566159999998</c:v>
                </c:pt>
                <c:pt idx="199">
                  <c:v>11363.2832</c:v>
                </c:pt>
                <c:pt idx="200">
                  <c:v>20420.604650000001</c:v>
                </c:pt>
                <c:pt idx="201">
                  <c:v>10338.9316</c:v>
                </c:pt>
                <c:pt idx="202">
                  <c:v>10214.636</c:v>
                </c:pt>
                <c:pt idx="203">
                  <c:v>20709.020339999999</c:v>
                </c:pt>
                <c:pt idx="204">
                  <c:v>5979.7309999999998</c:v>
                </c:pt>
                <c:pt idx="205">
                  <c:v>2203.7359499999998</c:v>
                </c:pt>
                <c:pt idx="206">
                  <c:v>2459.7201</c:v>
                </c:pt>
                <c:pt idx="207">
                  <c:v>3989.8409999999999</c:v>
                </c:pt>
                <c:pt idx="208">
                  <c:v>2200.8308499999998</c:v>
                </c:pt>
                <c:pt idx="209">
                  <c:v>10982.5013</c:v>
                </c:pt>
                <c:pt idx="210">
                  <c:v>11093.6229</c:v>
                </c:pt>
                <c:pt idx="211">
                  <c:v>2154.3609999999999</c:v>
                </c:pt>
                <c:pt idx="212">
                  <c:v>2899.4893499999998</c:v>
                </c:pt>
                <c:pt idx="213">
                  <c:v>2632.9920000000002</c:v>
                </c:pt>
                <c:pt idx="214">
                  <c:v>13126.677449999999</c:v>
                </c:pt>
                <c:pt idx="215">
                  <c:v>5699.8374999999996</c:v>
                </c:pt>
                <c:pt idx="216">
                  <c:v>12890.057650000001</c:v>
                </c:pt>
                <c:pt idx="217">
                  <c:v>5415.6611999999996</c:v>
                </c:pt>
                <c:pt idx="218">
                  <c:v>8442.6669999999995</c:v>
                </c:pt>
                <c:pt idx="219">
                  <c:v>10594.225700000001</c:v>
                </c:pt>
                <c:pt idx="220">
                  <c:v>11938.255950000001</c:v>
                </c:pt>
                <c:pt idx="221">
                  <c:v>3171.6149</c:v>
                </c:pt>
                <c:pt idx="222">
                  <c:v>1135.9407000000001</c:v>
                </c:pt>
                <c:pt idx="223">
                  <c:v>4415.1588000000002</c:v>
                </c:pt>
                <c:pt idx="224">
                  <c:v>1880.4870000000001</c:v>
                </c:pt>
                <c:pt idx="225">
                  <c:v>2741.9479999999999</c:v>
                </c:pt>
                <c:pt idx="226">
                  <c:v>8283.6807000000008</c:v>
                </c:pt>
                <c:pt idx="227">
                  <c:v>11931.125249999999</c:v>
                </c:pt>
                <c:pt idx="228">
                  <c:v>1708.9257500000001</c:v>
                </c:pt>
                <c:pt idx="229">
                  <c:v>2464.6188000000002</c:v>
                </c:pt>
                <c:pt idx="230">
                  <c:v>1163.4627</c:v>
                </c:pt>
                <c:pt idx="231">
                  <c:v>12981.3457</c:v>
                </c:pt>
                <c:pt idx="232">
                  <c:v>10795.937330000001</c:v>
                </c:pt>
                <c:pt idx="233">
                  <c:v>1629.8335</c:v>
                </c:pt>
                <c:pt idx="234">
                  <c:v>3866.8552</c:v>
                </c:pt>
                <c:pt idx="235">
                  <c:v>28923.136920000001</c:v>
                </c:pt>
                <c:pt idx="236">
                  <c:v>13770.097900000001</c:v>
                </c:pt>
                <c:pt idx="237">
                  <c:v>3556.9223000000002</c:v>
                </c:pt>
                <c:pt idx="238">
                  <c:v>11356.660900000001</c:v>
                </c:pt>
                <c:pt idx="239">
                  <c:v>8026.6665999999996</c:v>
                </c:pt>
                <c:pt idx="240">
                  <c:v>11082.5772</c:v>
                </c:pt>
                <c:pt idx="241">
                  <c:v>2257.47525</c:v>
                </c:pt>
                <c:pt idx="242">
                  <c:v>1632.5644500000001</c:v>
                </c:pt>
                <c:pt idx="243">
                  <c:v>2045.68525</c:v>
                </c:pt>
                <c:pt idx="244">
                  <c:v>2855.4375500000001</c:v>
                </c:pt>
                <c:pt idx="245">
                  <c:v>11735.87905</c:v>
                </c:pt>
                <c:pt idx="246">
                  <c:v>7419.4778999999999</c:v>
                </c:pt>
                <c:pt idx="247">
                  <c:v>1639.5631000000001</c:v>
                </c:pt>
                <c:pt idx="248">
                  <c:v>2130.6759000000002</c:v>
                </c:pt>
                <c:pt idx="249">
                  <c:v>24476.478510000001</c:v>
                </c:pt>
                <c:pt idx="250">
                  <c:v>2523.1695</c:v>
                </c:pt>
                <c:pt idx="251">
                  <c:v>14256.192800000001</c:v>
                </c:pt>
                <c:pt idx="252">
                  <c:v>7421.1945500000002</c:v>
                </c:pt>
                <c:pt idx="253">
                  <c:v>13429.035400000001</c:v>
                </c:pt>
                <c:pt idx="254">
                  <c:v>1635.7336499999999</c:v>
                </c:pt>
                <c:pt idx="255">
                  <c:v>2138.0707000000002</c:v>
                </c:pt>
                <c:pt idx="256">
                  <c:v>14692.66935</c:v>
                </c:pt>
                <c:pt idx="257">
                  <c:v>2134.9014999999999</c:v>
                </c:pt>
                <c:pt idx="258">
                  <c:v>11454.021500000001</c:v>
                </c:pt>
                <c:pt idx="259">
                  <c:v>1769.5316499999999</c:v>
                </c:pt>
                <c:pt idx="260">
                  <c:v>1632.0362500000001</c:v>
                </c:pt>
                <c:pt idx="261">
                  <c:v>2534.3937500000002</c:v>
                </c:pt>
                <c:pt idx="262">
                  <c:v>10231.499900000001</c:v>
                </c:pt>
                <c:pt idx="263">
                  <c:v>1646.4296999999999</c:v>
                </c:pt>
                <c:pt idx="264">
                  <c:v>2128.4310500000001</c:v>
                </c:pt>
                <c:pt idx="265">
                  <c:v>1639.5631000000001</c:v>
                </c:pt>
                <c:pt idx="266">
                  <c:v>9174.1356500000002</c:v>
                </c:pt>
                <c:pt idx="267">
                  <c:v>12129.614149999999</c:v>
                </c:pt>
                <c:pt idx="268">
                  <c:v>3736.4647</c:v>
                </c:pt>
                <c:pt idx="269">
                  <c:v>3201.2451500000002</c:v>
                </c:pt>
                <c:pt idx="270">
                  <c:v>3062.5082499999999</c:v>
                </c:pt>
                <c:pt idx="271">
                  <c:v>1906.35825</c:v>
                </c:pt>
                <c:pt idx="272">
                  <c:v>14210.53595</c:v>
                </c:pt>
                <c:pt idx="273">
                  <c:v>9869.8101999999999</c:v>
                </c:pt>
                <c:pt idx="274">
                  <c:v>1917.3184000000001</c:v>
                </c:pt>
                <c:pt idx="275">
                  <c:v>7731.8578500000003</c:v>
                </c:pt>
                <c:pt idx="276">
                  <c:v>5266.3656000000001</c:v>
                </c:pt>
                <c:pt idx="277">
                  <c:v>11743.9341</c:v>
                </c:pt>
                <c:pt idx="278">
                  <c:v>12622.1795</c:v>
                </c:pt>
                <c:pt idx="279">
                  <c:v>10601.632250000001</c:v>
                </c:pt>
                <c:pt idx="280">
                  <c:v>2690.1138000000001</c:v>
                </c:pt>
                <c:pt idx="281">
                  <c:v>5272.1758</c:v>
                </c:pt>
                <c:pt idx="282">
                  <c:v>4320.4108500000002</c:v>
                </c:pt>
                <c:pt idx="283">
                  <c:v>6358.7764500000003</c:v>
                </c:pt>
                <c:pt idx="284">
                  <c:v>5267.8181500000001</c:v>
                </c:pt>
                <c:pt idx="285">
                  <c:v>12124.992399999999</c:v>
                </c:pt>
                <c:pt idx="286">
                  <c:v>12950.0712</c:v>
                </c:pt>
                <c:pt idx="287">
                  <c:v>10594.501550000001</c:v>
                </c:pt>
                <c:pt idx="288">
                  <c:v>1909.52745</c:v>
                </c:pt>
                <c:pt idx="289">
                  <c:v>11353.2276</c:v>
                </c:pt>
                <c:pt idx="290">
                  <c:v>8988.1587500000005</c:v>
                </c:pt>
                <c:pt idx="291">
                  <c:v>14254.608200000001</c:v>
                </c:pt>
                <c:pt idx="292">
                  <c:v>19673.335729999999</c:v>
                </c:pt>
                <c:pt idx="293">
                  <c:v>2261.5688</c:v>
                </c:pt>
                <c:pt idx="294">
                  <c:v>12235.8392</c:v>
                </c:pt>
                <c:pt idx="295">
                  <c:v>2850.6837500000001</c:v>
                </c:pt>
                <c:pt idx="296">
                  <c:v>8671.1912499999999</c:v>
                </c:pt>
                <c:pt idx="297">
                  <c:v>2055.3249000000001</c:v>
                </c:pt>
                <c:pt idx="298">
                  <c:v>2699.56835</c:v>
                </c:pt>
                <c:pt idx="299">
                  <c:v>12224.350850000001</c:v>
                </c:pt>
                <c:pt idx="300">
                  <c:v>3021.80915</c:v>
                </c:pt>
                <c:pt idx="301">
                  <c:v>4357.0436499999996</c:v>
                </c:pt>
                <c:pt idx="302">
                  <c:v>21348.705999999998</c:v>
                </c:pt>
                <c:pt idx="303">
                  <c:v>43921.183700000001</c:v>
                </c:pt>
                <c:pt idx="304">
                  <c:v>18033.9679</c:v>
                </c:pt>
                <c:pt idx="305">
                  <c:v>17468.983899999999</c:v>
                </c:pt>
                <c:pt idx="306">
                  <c:v>42983.458500000001</c:v>
                </c:pt>
                <c:pt idx="307">
                  <c:v>17748.5062</c:v>
                </c:pt>
                <c:pt idx="308">
                  <c:v>18310.741999999998</c:v>
                </c:pt>
                <c:pt idx="309">
                  <c:v>29330.98315</c:v>
                </c:pt>
                <c:pt idx="310">
                  <c:v>21774.32215</c:v>
                </c:pt>
                <c:pt idx="311">
                  <c:v>36898.733079999998</c:v>
                </c:pt>
                <c:pt idx="312">
                  <c:v>33307.550799999997</c:v>
                </c:pt>
                <c:pt idx="313">
                  <c:v>16884.923999999999</c:v>
                </c:pt>
                <c:pt idx="314">
                  <c:v>36837.466999999997</c:v>
                </c:pt>
                <c:pt idx="315">
                  <c:v>35585.576000000001</c:v>
                </c:pt>
                <c:pt idx="316">
                  <c:v>48173.360999999997</c:v>
                </c:pt>
                <c:pt idx="317">
                  <c:v>37742.575700000001</c:v>
                </c:pt>
                <c:pt idx="318">
                  <c:v>47055.532099999997</c:v>
                </c:pt>
                <c:pt idx="319">
                  <c:v>17081.080000000002</c:v>
                </c:pt>
                <c:pt idx="320">
                  <c:v>15518.180249999999</c:v>
                </c:pt>
                <c:pt idx="321">
                  <c:v>36950.256699999998</c:v>
                </c:pt>
                <c:pt idx="322">
                  <c:v>36149.483500000002</c:v>
                </c:pt>
                <c:pt idx="323">
                  <c:v>48824.45</c:v>
                </c:pt>
                <c:pt idx="324">
                  <c:v>37133.898200000003</c:v>
                </c:pt>
                <c:pt idx="325">
                  <c:v>34779.614999999998</c:v>
                </c:pt>
                <c:pt idx="326">
                  <c:v>29523.1656</c:v>
                </c:pt>
                <c:pt idx="327">
                  <c:v>41097.161749999999</c:v>
                </c:pt>
                <c:pt idx="328">
                  <c:v>16297.846</c:v>
                </c:pt>
                <c:pt idx="329">
                  <c:v>34838.873</c:v>
                </c:pt>
                <c:pt idx="330">
                  <c:v>35491.64</c:v>
                </c:pt>
                <c:pt idx="331">
                  <c:v>38126.246500000001</c:v>
                </c:pt>
                <c:pt idx="332">
                  <c:v>42303.692150000003</c:v>
                </c:pt>
                <c:pt idx="333">
                  <c:v>46889.261200000001</c:v>
                </c:pt>
                <c:pt idx="334">
                  <c:v>46599.108399999997</c:v>
                </c:pt>
                <c:pt idx="335">
                  <c:v>37079.372000000003</c:v>
                </c:pt>
                <c:pt idx="336">
                  <c:v>22144.031999999999</c:v>
                </c:pt>
                <c:pt idx="337">
                  <c:v>35147.528480000001</c:v>
                </c:pt>
                <c:pt idx="338">
                  <c:v>48885.135609999998</c:v>
                </c:pt>
                <c:pt idx="339">
                  <c:v>36197.699000000001</c:v>
                </c:pt>
                <c:pt idx="340">
                  <c:v>32548.340499999998</c:v>
                </c:pt>
                <c:pt idx="341">
                  <c:v>63770.428010000003</c:v>
                </c:pt>
                <c:pt idx="342">
                  <c:v>45863.205000000002</c:v>
                </c:pt>
                <c:pt idx="343">
                  <c:v>34439.855900000002</c:v>
                </c:pt>
                <c:pt idx="344">
                  <c:v>34617.840649999998</c:v>
                </c:pt>
                <c:pt idx="345">
                  <c:v>20149.322899999999</c:v>
                </c:pt>
                <c:pt idx="346">
                  <c:v>44400.4064</c:v>
                </c:pt>
                <c:pt idx="347">
                  <c:v>40419.019099999998</c:v>
                </c:pt>
                <c:pt idx="348">
                  <c:v>18246.495500000001</c:v>
                </c:pt>
                <c:pt idx="349">
                  <c:v>23065.420699999999</c:v>
                </c:pt>
                <c:pt idx="350">
                  <c:v>36307.798300000002</c:v>
                </c:pt>
                <c:pt idx="351">
                  <c:v>27533.912899999999</c:v>
                </c:pt>
                <c:pt idx="352">
                  <c:v>40974.164900000003</c:v>
                </c:pt>
                <c:pt idx="353">
                  <c:v>27218.437249999999</c:v>
                </c:pt>
                <c:pt idx="354">
                  <c:v>48673.558799999999</c:v>
                </c:pt>
                <c:pt idx="355">
                  <c:v>33732.686699999998</c:v>
                </c:pt>
                <c:pt idx="356">
                  <c:v>44423.803</c:v>
                </c:pt>
                <c:pt idx="357">
                  <c:v>33475.817150000003</c:v>
                </c:pt>
                <c:pt idx="358">
                  <c:v>39727.614000000001</c:v>
                </c:pt>
                <c:pt idx="359">
                  <c:v>41676.081100000003</c:v>
                </c:pt>
                <c:pt idx="360">
                  <c:v>34166.273000000001</c:v>
                </c:pt>
                <c:pt idx="361">
                  <c:v>52590.829389999999</c:v>
                </c:pt>
                <c:pt idx="362">
                  <c:v>39722.746200000001</c:v>
                </c:pt>
                <c:pt idx="363">
                  <c:v>19350.368900000001</c:v>
                </c:pt>
                <c:pt idx="364">
                  <c:v>16232.847</c:v>
                </c:pt>
                <c:pt idx="365">
                  <c:v>34254.053350000002</c:v>
                </c:pt>
                <c:pt idx="366">
                  <c:v>34828.654000000002</c:v>
                </c:pt>
                <c:pt idx="367">
                  <c:v>37829.724199999997</c:v>
                </c:pt>
                <c:pt idx="368">
                  <c:v>33900.652999999998</c:v>
                </c:pt>
                <c:pt idx="369">
                  <c:v>28101.333050000001</c:v>
                </c:pt>
                <c:pt idx="370">
                  <c:v>37701.876799999998</c:v>
                </c:pt>
                <c:pt idx="371">
                  <c:v>37165.163800000002</c:v>
                </c:pt>
                <c:pt idx="372">
                  <c:v>17560.37975</c:v>
                </c:pt>
                <c:pt idx="373">
                  <c:v>19107.779600000002</c:v>
                </c:pt>
                <c:pt idx="374">
                  <c:v>39556.494500000001</c:v>
                </c:pt>
                <c:pt idx="375">
                  <c:v>17085.267599999999</c:v>
                </c:pt>
                <c:pt idx="376">
                  <c:v>22331.566800000001</c:v>
                </c:pt>
                <c:pt idx="377">
                  <c:v>47896.79135</c:v>
                </c:pt>
                <c:pt idx="378">
                  <c:v>47928.03</c:v>
                </c:pt>
                <c:pt idx="379">
                  <c:v>48517.563150000002</c:v>
                </c:pt>
                <c:pt idx="380">
                  <c:v>39125.332249999999</c:v>
                </c:pt>
                <c:pt idx="381">
                  <c:v>26109.32905</c:v>
                </c:pt>
                <c:pt idx="382">
                  <c:v>19521.968199999999</c:v>
                </c:pt>
                <c:pt idx="383">
                  <c:v>28868.6639</c:v>
                </c:pt>
                <c:pt idx="384">
                  <c:v>21082.16</c:v>
                </c:pt>
                <c:pt idx="385">
                  <c:v>38245.593269999998</c:v>
                </c:pt>
                <c:pt idx="386">
                  <c:v>48675.517699999997</c:v>
                </c:pt>
                <c:pt idx="387">
                  <c:v>43943.876100000001</c:v>
                </c:pt>
                <c:pt idx="388">
                  <c:v>42969.852700000003</c:v>
                </c:pt>
                <c:pt idx="389">
                  <c:v>34806.467700000001</c:v>
                </c:pt>
                <c:pt idx="390">
                  <c:v>40273.645499999999</c:v>
                </c:pt>
                <c:pt idx="391">
                  <c:v>24520.263999999999</c:v>
                </c:pt>
                <c:pt idx="392">
                  <c:v>23401.30575</c:v>
                </c:pt>
                <c:pt idx="393">
                  <c:v>20773.62775</c:v>
                </c:pt>
                <c:pt idx="394">
                  <c:v>19719.6947</c:v>
                </c:pt>
                <c:pt idx="395">
                  <c:v>39047.285000000003</c:v>
                </c:pt>
                <c:pt idx="396">
                  <c:v>20009.63365</c:v>
                </c:pt>
                <c:pt idx="397">
                  <c:v>41999.519999999997</c:v>
                </c:pt>
                <c:pt idx="398">
                  <c:v>42211.138200000001</c:v>
                </c:pt>
                <c:pt idx="399">
                  <c:v>16450.894700000001</c:v>
                </c:pt>
                <c:pt idx="400">
                  <c:v>39725.518049999999</c:v>
                </c:pt>
                <c:pt idx="401">
                  <c:v>48970.247600000002</c:v>
                </c:pt>
                <c:pt idx="402">
                  <c:v>39871.704299999998</c:v>
                </c:pt>
                <c:pt idx="403">
                  <c:v>38282.749499999998</c:v>
                </c:pt>
                <c:pt idx="404">
                  <c:v>40904.199500000002</c:v>
                </c:pt>
                <c:pt idx="405">
                  <c:v>17178.682400000002</c:v>
                </c:pt>
                <c:pt idx="406">
                  <c:v>18328.238099999999</c:v>
                </c:pt>
                <c:pt idx="407">
                  <c:v>20296.863450000001</c:v>
                </c:pt>
                <c:pt idx="408">
                  <c:v>41661.601999999999</c:v>
                </c:pt>
                <c:pt idx="409">
                  <c:v>37607.527699999999</c:v>
                </c:pt>
                <c:pt idx="410">
                  <c:v>22462.043750000001</c:v>
                </c:pt>
                <c:pt idx="411">
                  <c:v>47403.88</c:v>
                </c:pt>
                <c:pt idx="412">
                  <c:v>10825.253699999999</c:v>
                </c:pt>
                <c:pt idx="413">
                  <c:v>10959.6947</c:v>
                </c:pt>
                <c:pt idx="414">
                  <c:v>12044.342000000001</c:v>
                </c:pt>
                <c:pt idx="415">
                  <c:v>7443.6430499999997</c:v>
                </c:pt>
                <c:pt idx="416">
                  <c:v>9249.4951999999994</c:v>
                </c:pt>
                <c:pt idx="417">
                  <c:v>4894.7533000000003</c:v>
                </c:pt>
                <c:pt idx="418">
                  <c:v>13937.666499999999</c:v>
                </c:pt>
                <c:pt idx="419">
                  <c:v>4243.5900499999998</c:v>
                </c:pt>
                <c:pt idx="420">
                  <c:v>4738.2682000000004</c:v>
                </c:pt>
                <c:pt idx="421">
                  <c:v>10461.9794</c:v>
                </c:pt>
                <c:pt idx="422">
                  <c:v>2643.2685000000001</c:v>
                </c:pt>
                <c:pt idx="423">
                  <c:v>6373.55735</c:v>
                </c:pt>
                <c:pt idx="424">
                  <c:v>6123.5688</c:v>
                </c:pt>
                <c:pt idx="425">
                  <c:v>2362.2290499999999</c:v>
                </c:pt>
                <c:pt idx="426">
                  <c:v>5385.3379000000004</c:v>
                </c:pt>
                <c:pt idx="427">
                  <c:v>8930.9345499999999</c:v>
                </c:pt>
                <c:pt idx="428">
                  <c:v>6664.68595</c:v>
                </c:pt>
                <c:pt idx="429">
                  <c:v>9583.8932999999997</c:v>
                </c:pt>
                <c:pt idx="430">
                  <c:v>9910.3598500000007</c:v>
                </c:pt>
                <c:pt idx="431">
                  <c:v>5377.4578000000001</c:v>
                </c:pt>
                <c:pt idx="432">
                  <c:v>11945.1327</c:v>
                </c:pt>
                <c:pt idx="433">
                  <c:v>2221.5644499999999</c:v>
                </c:pt>
                <c:pt idx="434">
                  <c:v>2639.0428999999999</c:v>
                </c:pt>
                <c:pt idx="435">
                  <c:v>4527.1829500000003</c:v>
                </c:pt>
                <c:pt idx="436">
                  <c:v>12609.88702</c:v>
                </c:pt>
                <c:pt idx="437">
                  <c:v>28468.919010000001</c:v>
                </c:pt>
                <c:pt idx="438">
                  <c:v>2730.1078499999999</c:v>
                </c:pt>
                <c:pt idx="439">
                  <c:v>7518.0253499999999</c:v>
                </c:pt>
                <c:pt idx="440">
                  <c:v>28340.188849999999</c:v>
                </c:pt>
                <c:pt idx="441">
                  <c:v>8023.1354499999998</c:v>
                </c:pt>
                <c:pt idx="442">
                  <c:v>4454.40265</c:v>
                </c:pt>
                <c:pt idx="443">
                  <c:v>5630.4578499999998</c:v>
                </c:pt>
                <c:pt idx="444">
                  <c:v>7727.2532000000001</c:v>
                </c:pt>
                <c:pt idx="445">
                  <c:v>7153.5538999999999</c:v>
                </c:pt>
                <c:pt idx="446">
                  <c:v>6112.3529500000004</c:v>
                </c:pt>
                <c:pt idx="447">
                  <c:v>6393.6034499999996</c:v>
                </c:pt>
                <c:pt idx="448">
                  <c:v>5373.3642499999996</c:v>
                </c:pt>
                <c:pt idx="449">
                  <c:v>3956.0714499999999</c:v>
                </c:pt>
                <c:pt idx="450">
                  <c:v>11305.93455</c:v>
                </c:pt>
                <c:pt idx="451">
                  <c:v>3292.5298499999999</c:v>
                </c:pt>
                <c:pt idx="452">
                  <c:v>2710.8285500000002</c:v>
                </c:pt>
                <c:pt idx="453">
                  <c:v>6940.90985</c:v>
                </c:pt>
                <c:pt idx="454">
                  <c:v>4239.8926499999998</c:v>
                </c:pt>
                <c:pt idx="455">
                  <c:v>10797.3362</c:v>
                </c:pt>
                <c:pt idx="456">
                  <c:v>4149.7359999999999</c:v>
                </c:pt>
                <c:pt idx="457">
                  <c:v>6079.6715000000004</c:v>
                </c:pt>
                <c:pt idx="458">
                  <c:v>4441.2131499999996</c:v>
                </c:pt>
                <c:pt idx="459">
                  <c:v>5003.8530000000001</c:v>
                </c:pt>
                <c:pt idx="460">
                  <c:v>2331.5189999999998</c:v>
                </c:pt>
                <c:pt idx="461">
                  <c:v>7077.1894000000002</c:v>
                </c:pt>
                <c:pt idx="462">
                  <c:v>10450.552</c:v>
                </c:pt>
                <c:pt idx="463">
                  <c:v>5246.0469999999996</c:v>
                </c:pt>
                <c:pt idx="464">
                  <c:v>10436.096</c:v>
                </c:pt>
                <c:pt idx="465">
                  <c:v>6775.9610000000002</c:v>
                </c:pt>
                <c:pt idx="466">
                  <c:v>4337.7352000000001</c:v>
                </c:pt>
                <c:pt idx="467">
                  <c:v>6610.1097</c:v>
                </c:pt>
                <c:pt idx="468">
                  <c:v>5012.4709999999995</c:v>
                </c:pt>
                <c:pt idx="469">
                  <c:v>12333.828</c:v>
                </c:pt>
                <c:pt idx="470">
                  <c:v>35160.134570000002</c:v>
                </c:pt>
                <c:pt idx="471">
                  <c:v>7441.0529999999999</c:v>
                </c:pt>
                <c:pt idx="472">
                  <c:v>9282.4806000000008</c:v>
                </c:pt>
                <c:pt idx="473">
                  <c:v>9617.6624499999998</c:v>
                </c:pt>
                <c:pt idx="474">
                  <c:v>4237.12655</c:v>
                </c:pt>
                <c:pt idx="475">
                  <c:v>11879.10405</c:v>
                </c:pt>
                <c:pt idx="476">
                  <c:v>20277.807509999999</c:v>
                </c:pt>
                <c:pt idx="477">
                  <c:v>4667.6076499999999</c:v>
                </c:pt>
                <c:pt idx="478">
                  <c:v>6600.2059499999996</c:v>
                </c:pt>
                <c:pt idx="479">
                  <c:v>8334.4575499999992</c:v>
                </c:pt>
                <c:pt idx="480">
                  <c:v>4751.07</c:v>
                </c:pt>
                <c:pt idx="481">
                  <c:v>2597.779</c:v>
                </c:pt>
                <c:pt idx="482">
                  <c:v>7639.4174499999999</c:v>
                </c:pt>
                <c:pt idx="483">
                  <c:v>6555.07035</c:v>
                </c:pt>
                <c:pt idx="484">
                  <c:v>13224.692999999999</c:v>
                </c:pt>
                <c:pt idx="485">
                  <c:v>11763.000899999999</c:v>
                </c:pt>
                <c:pt idx="486">
                  <c:v>9861.0249999999996</c:v>
                </c:pt>
                <c:pt idx="487">
                  <c:v>6067.1267500000004</c:v>
                </c:pt>
                <c:pt idx="488">
                  <c:v>31620.001059999999</c:v>
                </c:pt>
                <c:pt idx="489">
                  <c:v>9724.5300000000007</c:v>
                </c:pt>
                <c:pt idx="490">
                  <c:v>12913.992399999999</c:v>
                </c:pt>
                <c:pt idx="491">
                  <c:v>5594.8455000000004</c:v>
                </c:pt>
                <c:pt idx="492">
                  <c:v>3659.346</c:v>
                </c:pt>
                <c:pt idx="493">
                  <c:v>9391.3459999999995</c:v>
                </c:pt>
                <c:pt idx="494">
                  <c:v>8703.4560000000001</c:v>
                </c:pt>
                <c:pt idx="495">
                  <c:v>3577.9989999999998</c:v>
                </c:pt>
                <c:pt idx="496">
                  <c:v>9447.2503500000003</c:v>
                </c:pt>
                <c:pt idx="497">
                  <c:v>8556.9069999999992</c:v>
                </c:pt>
                <c:pt idx="498">
                  <c:v>8062.7640000000001</c:v>
                </c:pt>
                <c:pt idx="499">
                  <c:v>7050.6419999999998</c:v>
                </c:pt>
                <c:pt idx="500">
                  <c:v>3309.7926000000002</c:v>
                </c:pt>
                <c:pt idx="501">
                  <c:v>7445.9179999999997</c:v>
                </c:pt>
                <c:pt idx="502">
                  <c:v>9872.7009999999991</c:v>
                </c:pt>
                <c:pt idx="503">
                  <c:v>11576.13</c:v>
                </c:pt>
                <c:pt idx="504">
                  <c:v>6849.0259999999998</c:v>
                </c:pt>
                <c:pt idx="505">
                  <c:v>26140.3603</c:v>
                </c:pt>
                <c:pt idx="506">
                  <c:v>7626.9930000000004</c:v>
                </c:pt>
                <c:pt idx="507">
                  <c:v>5488.2619999999997</c:v>
                </c:pt>
                <c:pt idx="508">
                  <c:v>11674.13</c:v>
                </c:pt>
                <c:pt idx="509">
                  <c:v>4746.3440000000001</c:v>
                </c:pt>
                <c:pt idx="510">
                  <c:v>25517.11363</c:v>
                </c:pt>
                <c:pt idx="511">
                  <c:v>16796.411940000002</c:v>
                </c:pt>
                <c:pt idx="512">
                  <c:v>7624.63</c:v>
                </c:pt>
                <c:pt idx="513">
                  <c:v>9957.7216000000008</c:v>
                </c:pt>
                <c:pt idx="514">
                  <c:v>11394.065549999999</c:v>
                </c:pt>
                <c:pt idx="515">
                  <c:v>9288.0267000000003</c:v>
                </c:pt>
                <c:pt idx="516">
                  <c:v>7045.4989999999998</c:v>
                </c:pt>
                <c:pt idx="517">
                  <c:v>4076.4969999999998</c:v>
                </c:pt>
                <c:pt idx="518">
                  <c:v>2904.0880000000002</c:v>
                </c:pt>
                <c:pt idx="519">
                  <c:v>18903.491409999999</c:v>
                </c:pt>
                <c:pt idx="520">
                  <c:v>14358.364369999999</c:v>
                </c:pt>
                <c:pt idx="521">
                  <c:v>7650.7737500000003</c:v>
                </c:pt>
                <c:pt idx="522">
                  <c:v>9447.3824000000004</c:v>
                </c:pt>
                <c:pt idx="523">
                  <c:v>13019.161050000001</c:v>
                </c:pt>
                <c:pt idx="524">
                  <c:v>9964.06</c:v>
                </c:pt>
                <c:pt idx="525">
                  <c:v>12347.172</c:v>
                </c:pt>
                <c:pt idx="526">
                  <c:v>3277.1610000000001</c:v>
                </c:pt>
                <c:pt idx="527">
                  <c:v>7337.7479999999996</c:v>
                </c:pt>
                <c:pt idx="528">
                  <c:v>5472.4489999999996</c:v>
                </c:pt>
                <c:pt idx="529">
                  <c:v>4536.259</c:v>
                </c:pt>
                <c:pt idx="530">
                  <c:v>1725.5523000000001</c:v>
                </c:pt>
                <c:pt idx="531">
                  <c:v>8240.5895999999993</c:v>
                </c:pt>
                <c:pt idx="532">
                  <c:v>11946.625899999999</c:v>
                </c:pt>
                <c:pt idx="533">
                  <c:v>3947.4131000000002</c:v>
                </c:pt>
                <c:pt idx="534">
                  <c:v>3766.8838000000001</c:v>
                </c:pt>
                <c:pt idx="535">
                  <c:v>9877.6077000000005</c:v>
                </c:pt>
                <c:pt idx="536">
                  <c:v>8871.1517000000003</c:v>
                </c:pt>
                <c:pt idx="537">
                  <c:v>5002.7826999999997</c:v>
                </c:pt>
                <c:pt idx="538">
                  <c:v>3392.9767999999999</c:v>
                </c:pt>
                <c:pt idx="539">
                  <c:v>7152.6714000000002</c:v>
                </c:pt>
                <c:pt idx="540">
                  <c:v>1719.4363000000001</c:v>
                </c:pt>
                <c:pt idx="541">
                  <c:v>8232.6388000000006</c:v>
                </c:pt>
                <c:pt idx="542">
                  <c:v>5478.0367999999999</c:v>
                </c:pt>
                <c:pt idx="543">
                  <c:v>27000.98473</c:v>
                </c:pt>
                <c:pt idx="544">
                  <c:v>8083.9197999999997</c:v>
                </c:pt>
                <c:pt idx="545">
                  <c:v>4074.4537</c:v>
                </c:pt>
                <c:pt idx="546">
                  <c:v>7345.7266</c:v>
                </c:pt>
                <c:pt idx="547">
                  <c:v>14418.2804</c:v>
                </c:pt>
                <c:pt idx="548">
                  <c:v>27724.28875</c:v>
                </c:pt>
                <c:pt idx="549">
                  <c:v>8233.0974999999999</c:v>
                </c:pt>
                <c:pt idx="550">
                  <c:v>9058.7302999999993</c:v>
                </c:pt>
                <c:pt idx="551">
                  <c:v>4779.6022999999996</c:v>
                </c:pt>
                <c:pt idx="552">
                  <c:v>5976.8311000000003</c:v>
                </c:pt>
                <c:pt idx="553">
                  <c:v>10579.710999999999</c:v>
                </c:pt>
                <c:pt idx="554">
                  <c:v>6500.2358999999997</c:v>
                </c:pt>
                <c:pt idx="555">
                  <c:v>1727.54</c:v>
                </c:pt>
                <c:pt idx="556">
                  <c:v>9386.1612999999998</c:v>
                </c:pt>
                <c:pt idx="557">
                  <c:v>4350.5144</c:v>
                </c:pt>
                <c:pt idx="558">
                  <c:v>7046.7222000000002</c:v>
                </c:pt>
                <c:pt idx="559">
                  <c:v>2438.0551999999998</c:v>
                </c:pt>
                <c:pt idx="560">
                  <c:v>18218.161390000001</c:v>
                </c:pt>
                <c:pt idx="561">
                  <c:v>3392.3652000000002</c:v>
                </c:pt>
                <c:pt idx="562">
                  <c:v>7633.7205999999996</c:v>
                </c:pt>
                <c:pt idx="563">
                  <c:v>6289.7548999999999</c:v>
                </c:pt>
                <c:pt idx="564">
                  <c:v>2927.0646999999999</c:v>
                </c:pt>
                <c:pt idx="565">
                  <c:v>9549.5650999999998</c:v>
                </c:pt>
                <c:pt idx="566">
                  <c:v>3875.7341000000001</c:v>
                </c:pt>
                <c:pt idx="567">
                  <c:v>14474.674999999999</c:v>
                </c:pt>
                <c:pt idx="568">
                  <c:v>2902.9065000000001</c:v>
                </c:pt>
                <c:pt idx="569">
                  <c:v>5484.4673000000003</c:v>
                </c:pt>
                <c:pt idx="570">
                  <c:v>8569.8618000000006</c:v>
                </c:pt>
                <c:pt idx="571">
                  <c:v>11554.223599999999</c:v>
                </c:pt>
                <c:pt idx="572">
                  <c:v>10928.849</c:v>
                </c:pt>
                <c:pt idx="573">
                  <c:v>4562.8420999999998</c:v>
                </c:pt>
                <c:pt idx="574">
                  <c:v>9048.0272999999997</c:v>
                </c:pt>
                <c:pt idx="575">
                  <c:v>18963.171920000001</c:v>
                </c:pt>
                <c:pt idx="576">
                  <c:v>6770.1925000000001</c:v>
                </c:pt>
                <c:pt idx="577">
                  <c:v>4747.0528999999997</c:v>
                </c:pt>
                <c:pt idx="578">
                  <c:v>7147.4727999999996</c:v>
                </c:pt>
                <c:pt idx="579">
                  <c:v>9377.9046999999991</c:v>
                </c:pt>
                <c:pt idx="580">
                  <c:v>14235.072</c:v>
                </c:pt>
                <c:pt idx="581">
                  <c:v>11881.358</c:v>
                </c:pt>
                <c:pt idx="582">
                  <c:v>7740.3370000000004</c:v>
                </c:pt>
                <c:pt idx="583">
                  <c:v>6082.4049999999997</c:v>
                </c:pt>
                <c:pt idx="584">
                  <c:v>11163.567999999999</c:v>
                </c:pt>
                <c:pt idx="585">
                  <c:v>5152.134</c:v>
                </c:pt>
                <c:pt idx="586">
                  <c:v>8823.2790000000005</c:v>
                </c:pt>
                <c:pt idx="587">
                  <c:v>8520.0259999999998</c:v>
                </c:pt>
                <c:pt idx="588">
                  <c:v>7371.7719999999999</c:v>
                </c:pt>
                <c:pt idx="589">
                  <c:v>20177.671129999999</c:v>
                </c:pt>
                <c:pt idx="590">
                  <c:v>14988.432000000001</c:v>
                </c:pt>
                <c:pt idx="591">
                  <c:v>8968.33</c:v>
                </c:pt>
                <c:pt idx="592">
                  <c:v>8027.9679999999998</c:v>
                </c:pt>
                <c:pt idx="593">
                  <c:v>8825.0859999999993</c:v>
                </c:pt>
                <c:pt idx="594">
                  <c:v>11538.421</c:v>
                </c:pt>
                <c:pt idx="595">
                  <c:v>7441.5010000000002</c:v>
                </c:pt>
                <c:pt idx="596">
                  <c:v>6571.5439999999999</c:v>
                </c:pt>
                <c:pt idx="597">
                  <c:v>5375.0379999999996</c:v>
                </c:pt>
                <c:pt idx="598">
                  <c:v>11737.848840000001</c:v>
                </c:pt>
                <c:pt idx="599">
                  <c:v>11150.78</c:v>
                </c:pt>
                <c:pt idx="600">
                  <c:v>6311.9520000000002</c:v>
                </c:pt>
                <c:pt idx="601">
                  <c:v>7160.0940000000001</c:v>
                </c:pt>
                <c:pt idx="602">
                  <c:v>10118.424000000001</c:v>
                </c:pt>
                <c:pt idx="603">
                  <c:v>3987.9259999999999</c:v>
                </c:pt>
                <c:pt idx="604">
                  <c:v>3693.4279999999999</c:v>
                </c:pt>
                <c:pt idx="605">
                  <c:v>9630.3970000000008</c:v>
                </c:pt>
                <c:pt idx="606">
                  <c:v>4670.6400000000003</c:v>
                </c:pt>
                <c:pt idx="607">
                  <c:v>4934.7049999999999</c:v>
                </c:pt>
                <c:pt idx="608">
                  <c:v>36910.608030000003</c:v>
                </c:pt>
                <c:pt idx="609">
                  <c:v>10806.839</c:v>
                </c:pt>
                <c:pt idx="610">
                  <c:v>6406.4107000000004</c:v>
                </c:pt>
                <c:pt idx="611">
                  <c:v>12268.632250000001</c:v>
                </c:pt>
                <c:pt idx="612">
                  <c:v>4949.7587000000003</c:v>
                </c:pt>
                <c:pt idx="613">
                  <c:v>6313.759</c:v>
                </c:pt>
                <c:pt idx="614">
                  <c:v>3393.35635</c:v>
                </c:pt>
                <c:pt idx="615">
                  <c:v>3579.8287</c:v>
                </c:pt>
                <c:pt idx="616">
                  <c:v>13607.36875</c:v>
                </c:pt>
                <c:pt idx="617">
                  <c:v>5989.5236500000001</c:v>
                </c:pt>
                <c:pt idx="618">
                  <c:v>5729.0052999999998</c:v>
                </c:pt>
                <c:pt idx="619">
                  <c:v>3877.3042500000001</c:v>
                </c:pt>
                <c:pt idx="620">
                  <c:v>18157.876</c:v>
                </c:pt>
                <c:pt idx="621">
                  <c:v>6455.86265</c:v>
                </c:pt>
                <c:pt idx="622">
                  <c:v>4922.9159</c:v>
                </c:pt>
                <c:pt idx="623">
                  <c:v>8516.8289999999997</c:v>
                </c:pt>
                <c:pt idx="624">
                  <c:v>3537.703</c:v>
                </c:pt>
                <c:pt idx="625">
                  <c:v>9225.2564000000002</c:v>
                </c:pt>
                <c:pt idx="626">
                  <c:v>4463.2051000000001</c:v>
                </c:pt>
                <c:pt idx="627">
                  <c:v>7265.7025000000003</c:v>
                </c:pt>
                <c:pt idx="628">
                  <c:v>9715.8410000000003</c:v>
                </c:pt>
                <c:pt idx="629">
                  <c:v>12928.7911</c:v>
                </c:pt>
                <c:pt idx="630">
                  <c:v>9432.9253000000008</c:v>
                </c:pt>
                <c:pt idx="631">
                  <c:v>12265.5069</c:v>
                </c:pt>
                <c:pt idx="632">
                  <c:v>4349.4620000000004</c:v>
                </c:pt>
                <c:pt idx="633">
                  <c:v>19442.353500000001</c:v>
                </c:pt>
                <c:pt idx="634">
                  <c:v>7749.1563999999998</c:v>
                </c:pt>
                <c:pt idx="635">
                  <c:v>19144.576519999999</c:v>
                </c:pt>
                <c:pt idx="636">
                  <c:v>4889.9994999999999</c:v>
                </c:pt>
                <c:pt idx="637">
                  <c:v>10043.249</c:v>
                </c:pt>
                <c:pt idx="638">
                  <c:v>8116.2688500000004</c:v>
                </c:pt>
                <c:pt idx="639">
                  <c:v>5846.9175999999998</c:v>
                </c:pt>
                <c:pt idx="640">
                  <c:v>30284.642940000002</c:v>
                </c:pt>
                <c:pt idx="641">
                  <c:v>11396.9002</c:v>
                </c:pt>
                <c:pt idx="642">
                  <c:v>4686.3887000000004</c:v>
                </c:pt>
                <c:pt idx="643">
                  <c:v>11881.9696</c:v>
                </c:pt>
                <c:pt idx="644">
                  <c:v>15230.324049999999</c:v>
                </c:pt>
                <c:pt idx="645">
                  <c:v>12643.3778</c:v>
                </c:pt>
                <c:pt idx="646">
                  <c:v>8413.4630500000003</c:v>
                </c:pt>
                <c:pt idx="647">
                  <c:v>24059.680189999999</c:v>
                </c:pt>
                <c:pt idx="648">
                  <c:v>12925.886</c:v>
                </c:pt>
                <c:pt idx="649">
                  <c:v>3056.3881000000001</c:v>
                </c:pt>
                <c:pt idx="650">
                  <c:v>11187.6567</c:v>
                </c:pt>
                <c:pt idx="651">
                  <c:v>2801.2588000000001</c:v>
                </c:pt>
                <c:pt idx="652">
                  <c:v>7256.7231000000002</c:v>
                </c:pt>
                <c:pt idx="653">
                  <c:v>13224.057049999999</c:v>
                </c:pt>
                <c:pt idx="654">
                  <c:v>6356.2707</c:v>
                </c:pt>
                <c:pt idx="655">
                  <c:v>2566.4706999999999</c:v>
                </c:pt>
                <c:pt idx="656">
                  <c:v>33471.971890000001</c:v>
                </c:pt>
                <c:pt idx="657">
                  <c:v>4435.0941999999995</c:v>
                </c:pt>
                <c:pt idx="658">
                  <c:v>18806.145469999999</c:v>
                </c:pt>
                <c:pt idx="659">
                  <c:v>9800.8881999999994</c:v>
                </c:pt>
                <c:pt idx="660">
                  <c:v>8527.5319999999992</c:v>
                </c:pt>
                <c:pt idx="661">
                  <c:v>4058.71245</c:v>
                </c:pt>
                <c:pt idx="662">
                  <c:v>11244.376899999999</c:v>
                </c:pt>
                <c:pt idx="663">
                  <c:v>7729.6457499999997</c:v>
                </c:pt>
                <c:pt idx="664">
                  <c:v>29186.482360000002</c:v>
                </c:pt>
                <c:pt idx="665">
                  <c:v>8310.8391499999998</c:v>
                </c:pt>
                <c:pt idx="666">
                  <c:v>10848.1343</c:v>
                </c:pt>
                <c:pt idx="667">
                  <c:v>5031.26955</c:v>
                </c:pt>
                <c:pt idx="668">
                  <c:v>3925.7582000000002</c:v>
                </c:pt>
                <c:pt idx="669">
                  <c:v>9095.0682500000003</c:v>
                </c:pt>
                <c:pt idx="670">
                  <c:v>7261.741</c:v>
                </c:pt>
                <c:pt idx="671">
                  <c:v>7209.4917999999998</c:v>
                </c:pt>
                <c:pt idx="672">
                  <c:v>4266.1657999999998</c:v>
                </c:pt>
                <c:pt idx="673">
                  <c:v>5584.3056999999999</c:v>
                </c:pt>
                <c:pt idx="674">
                  <c:v>8219.2039000000004</c:v>
                </c:pt>
                <c:pt idx="675">
                  <c:v>14119.62</c:v>
                </c:pt>
                <c:pt idx="676">
                  <c:v>12269.68865</c:v>
                </c:pt>
                <c:pt idx="677">
                  <c:v>4564.1914500000003</c:v>
                </c:pt>
                <c:pt idx="678">
                  <c:v>25333.332839999999</c:v>
                </c:pt>
                <c:pt idx="679">
                  <c:v>4673.3922000000002</c:v>
                </c:pt>
                <c:pt idx="680">
                  <c:v>32108.662820000001</c:v>
                </c:pt>
                <c:pt idx="681">
                  <c:v>2304.0021999999999</c:v>
                </c:pt>
                <c:pt idx="682">
                  <c:v>26467.09737</c:v>
                </c:pt>
                <c:pt idx="683">
                  <c:v>7144.86265</c:v>
                </c:pt>
                <c:pt idx="684">
                  <c:v>4433.3877000000002</c:v>
                </c:pt>
                <c:pt idx="685">
                  <c:v>26018.950519999999</c:v>
                </c:pt>
                <c:pt idx="686">
                  <c:v>8978.1851000000006</c:v>
                </c:pt>
                <c:pt idx="687">
                  <c:v>12096.6512</c:v>
                </c:pt>
                <c:pt idx="688">
                  <c:v>15019.760050000001</c:v>
                </c:pt>
                <c:pt idx="689">
                  <c:v>10493.9458</c:v>
                </c:pt>
                <c:pt idx="690">
                  <c:v>5836.5204000000003</c:v>
                </c:pt>
                <c:pt idx="691">
                  <c:v>6338.0756000000001</c:v>
                </c:pt>
                <c:pt idx="692">
                  <c:v>6457.8433999999997</c:v>
                </c:pt>
                <c:pt idx="693">
                  <c:v>5327.4002499999997</c:v>
                </c:pt>
                <c:pt idx="694">
                  <c:v>8733.2292500000003</c:v>
                </c:pt>
                <c:pt idx="695">
                  <c:v>23563.016179999999</c:v>
                </c:pt>
                <c:pt idx="696">
                  <c:v>4058.1161000000002</c:v>
                </c:pt>
                <c:pt idx="697">
                  <c:v>7162.0122000000001</c:v>
                </c:pt>
                <c:pt idx="698">
                  <c:v>8515.7587000000003</c:v>
                </c:pt>
                <c:pt idx="699">
                  <c:v>10370.912549999999</c:v>
                </c:pt>
                <c:pt idx="700">
                  <c:v>4189.1130999999996</c:v>
                </c:pt>
                <c:pt idx="701">
                  <c:v>7201.7008500000002</c:v>
                </c:pt>
                <c:pt idx="702">
                  <c:v>38711</c:v>
                </c:pt>
                <c:pt idx="703">
                  <c:v>34303.167200000004</c:v>
                </c:pt>
                <c:pt idx="704">
                  <c:v>47291.055</c:v>
                </c:pt>
                <c:pt idx="705">
                  <c:v>18972.494999999999</c:v>
                </c:pt>
                <c:pt idx="706">
                  <c:v>38511.628299999997</c:v>
                </c:pt>
                <c:pt idx="707">
                  <c:v>47305.305</c:v>
                </c:pt>
                <c:pt idx="708">
                  <c:v>44260.749900000003</c:v>
                </c:pt>
                <c:pt idx="709">
                  <c:v>42856.838000000003</c:v>
                </c:pt>
                <c:pt idx="710">
                  <c:v>42112.2356</c:v>
                </c:pt>
                <c:pt idx="711">
                  <c:v>42760.502200000003</c:v>
                </c:pt>
                <c:pt idx="712">
                  <c:v>36085.218999999997</c:v>
                </c:pt>
                <c:pt idx="713">
                  <c:v>23807.240600000001</c:v>
                </c:pt>
                <c:pt idx="714">
                  <c:v>39241.442000000003</c:v>
                </c:pt>
                <c:pt idx="715">
                  <c:v>23306.546999999999</c:v>
                </c:pt>
                <c:pt idx="716">
                  <c:v>24667.419000000002</c:v>
                </c:pt>
                <c:pt idx="717">
                  <c:v>42560.430399999997</c:v>
                </c:pt>
                <c:pt idx="718">
                  <c:v>40003.332249999999</c:v>
                </c:pt>
                <c:pt idx="719">
                  <c:v>40103.89</c:v>
                </c:pt>
                <c:pt idx="720">
                  <c:v>44585.455869999998</c:v>
                </c:pt>
                <c:pt idx="721">
                  <c:v>43813.866099999999</c:v>
                </c:pt>
                <c:pt idx="722">
                  <c:v>44202.653599999998</c:v>
                </c:pt>
                <c:pt idx="723">
                  <c:v>47462.894</c:v>
                </c:pt>
                <c:pt idx="724">
                  <c:v>38998.546000000002</c:v>
                </c:pt>
                <c:pt idx="725">
                  <c:v>36124.573700000001</c:v>
                </c:pt>
                <c:pt idx="726">
                  <c:v>22478.6</c:v>
                </c:pt>
                <c:pt idx="727">
                  <c:v>38415.474000000002</c:v>
                </c:pt>
                <c:pt idx="728">
                  <c:v>49577.662400000001</c:v>
                </c:pt>
                <c:pt idx="729">
                  <c:v>24535.698550000001</c:v>
                </c:pt>
                <c:pt idx="730">
                  <c:v>38344.565999999999</c:v>
                </c:pt>
                <c:pt idx="731">
                  <c:v>36397.576000000001</c:v>
                </c:pt>
                <c:pt idx="732">
                  <c:v>30184.936699999998</c:v>
                </c:pt>
                <c:pt idx="733">
                  <c:v>20745.989099999999</c:v>
                </c:pt>
                <c:pt idx="734">
                  <c:v>40720.551050000002</c:v>
                </c:pt>
                <c:pt idx="735">
                  <c:v>43753.337050000002</c:v>
                </c:pt>
                <c:pt idx="736">
                  <c:v>46151.124499999998</c:v>
                </c:pt>
                <c:pt idx="737">
                  <c:v>38746.355100000001</c:v>
                </c:pt>
                <c:pt idx="738">
                  <c:v>42124.515299999999</c:v>
                </c:pt>
                <c:pt idx="739">
                  <c:v>25382.296999999999</c:v>
                </c:pt>
                <c:pt idx="740">
                  <c:v>39983.425949999997</c:v>
                </c:pt>
                <c:pt idx="741">
                  <c:v>32787.458590000002</c:v>
                </c:pt>
                <c:pt idx="742">
                  <c:v>46130.5265</c:v>
                </c:pt>
                <c:pt idx="743">
                  <c:v>40932.429499999998</c:v>
                </c:pt>
                <c:pt idx="744">
                  <c:v>39597.407200000001</c:v>
                </c:pt>
                <c:pt idx="745">
                  <c:v>46255.112500000003</c:v>
                </c:pt>
                <c:pt idx="746">
                  <c:v>19933.457999999999</c:v>
                </c:pt>
                <c:pt idx="747">
                  <c:v>19199.944</c:v>
                </c:pt>
                <c:pt idx="748">
                  <c:v>24915.220850000002</c:v>
                </c:pt>
                <c:pt idx="749">
                  <c:v>35595.589800000002</c:v>
                </c:pt>
                <c:pt idx="750">
                  <c:v>25309.489000000001</c:v>
                </c:pt>
                <c:pt idx="751">
                  <c:v>41949.244100000004</c:v>
                </c:pt>
                <c:pt idx="752">
                  <c:v>24180.933499999999</c:v>
                </c:pt>
                <c:pt idx="753">
                  <c:v>46661.4424</c:v>
                </c:pt>
                <c:pt idx="754">
                  <c:v>40941.285400000001</c:v>
                </c:pt>
                <c:pt idx="755">
                  <c:v>37465.34375</c:v>
                </c:pt>
                <c:pt idx="756">
                  <c:v>18223.4512</c:v>
                </c:pt>
                <c:pt idx="757">
                  <c:v>46718.163249999998</c:v>
                </c:pt>
                <c:pt idx="758">
                  <c:v>4449.4620000000004</c:v>
                </c:pt>
                <c:pt idx="759">
                  <c:v>14001.1338</c:v>
                </c:pt>
                <c:pt idx="760">
                  <c:v>27322.73386</c:v>
                </c:pt>
                <c:pt idx="761">
                  <c:v>5138.2566999999999</c:v>
                </c:pt>
                <c:pt idx="762">
                  <c:v>19749.383379999999</c:v>
                </c:pt>
                <c:pt idx="763">
                  <c:v>14001.286700000001</c:v>
                </c:pt>
                <c:pt idx="764">
                  <c:v>8944.1151000000009</c:v>
                </c:pt>
                <c:pt idx="765">
                  <c:v>7682.67</c:v>
                </c:pt>
                <c:pt idx="766">
                  <c:v>10381.4787</c:v>
                </c:pt>
                <c:pt idx="767">
                  <c:v>16085.127500000001</c:v>
                </c:pt>
                <c:pt idx="768">
                  <c:v>6435.6237000000001</c:v>
                </c:pt>
                <c:pt idx="769">
                  <c:v>12485.8009</c:v>
                </c:pt>
                <c:pt idx="770">
                  <c:v>10560.4917</c:v>
                </c:pt>
                <c:pt idx="771">
                  <c:v>5934.3797999999997</c:v>
                </c:pt>
                <c:pt idx="772">
                  <c:v>10702.642400000001</c:v>
                </c:pt>
                <c:pt idx="773">
                  <c:v>7281.5056000000004</c:v>
                </c:pt>
                <c:pt idx="774">
                  <c:v>15612.19335</c:v>
                </c:pt>
                <c:pt idx="775">
                  <c:v>8059.6791000000003</c:v>
                </c:pt>
                <c:pt idx="776">
                  <c:v>8606.2173999999995</c:v>
                </c:pt>
                <c:pt idx="777">
                  <c:v>11741.726000000001</c:v>
                </c:pt>
                <c:pt idx="778">
                  <c:v>12105.32</c:v>
                </c:pt>
                <c:pt idx="779">
                  <c:v>11488.31695</c:v>
                </c:pt>
                <c:pt idx="780">
                  <c:v>10115.00885</c:v>
                </c:pt>
                <c:pt idx="781">
                  <c:v>6334.3435499999996</c:v>
                </c:pt>
                <c:pt idx="782">
                  <c:v>6128.79745</c:v>
                </c:pt>
                <c:pt idx="783">
                  <c:v>5325.6509999999998</c:v>
                </c:pt>
                <c:pt idx="784">
                  <c:v>5253.5240000000003</c:v>
                </c:pt>
                <c:pt idx="785">
                  <c:v>13047.332350000001</c:v>
                </c:pt>
                <c:pt idx="786">
                  <c:v>3906.127</c:v>
                </c:pt>
                <c:pt idx="787">
                  <c:v>6746.7425000000003</c:v>
                </c:pt>
                <c:pt idx="788">
                  <c:v>13430.264999999999</c:v>
                </c:pt>
                <c:pt idx="789">
                  <c:v>3481.8679999999999</c:v>
                </c:pt>
                <c:pt idx="790">
                  <c:v>16455.707849999999</c:v>
                </c:pt>
                <c:pt idx="791">
                  <c:v>4618.0798999999997</c:v>
                </c:pt>
                <c:pt idx="792">
                  <c:v>8522.0030000000006</c:v>
                </c:pt>
                <c:pt idx="793">
                  <c:v>10269.459999999999</c:v>
                </c:pt>
                <c:pt idx="794">
                  <c:v>18804.752400000001</c:v>
                </c:pt>
                <c:pt idx="795">
                  <c:v>5926.8459999999995</c:v>
                </c:pt>
                <c:pt idx="796">
                  <c:v>15555.188749999999</c:v>
                </c:pt>
                <c:pt idx="797">
                  <c:v>6796.8632500000003</c:v>
                </c:pt>
                <c:pt idx="798">
                  <c:v>6196.4480000000003</c:v>
                </c:pt>
                <c:pt idx="799">
                  <c:v>6748.5911999999998</c:v>
                </c:pt>
                <c:pt idx="800">
                  <c:v>4466.6214</c:v>
                </c:pt>
                <c:pt idx="801">
                  <c:v>10141.136200000001</c:v>
                </c:pt>
                <c:pt idx="802">
                  <c:v>10264.4421</c:v>
                </c:pt>
                <c:pt idx="803">
                  <c:v>4234.9269999999997</c:v>
                </c:pt>
                <c:pt idx="804">
                  <c:v>6360.9935999999998</c:v>
                </c:pt>
                <c:pt idx="805">
                  <c:v>3597.596</c:v>
                </c:pt>
                <c:pt idx="806">
                  <c:v>3443.0639999999999</c:v>
                </c:pt>
                <c:pt idx="807">
                  <c:v>4661.2863500000003</c:v>
                </c:pt>
                <c:pt idx="808">
                  <c:v>4846.9201499999999</c:v>
                </c:pt>
                <c:pt idx="809">
                  <c:v>14382.709049999999</c:v>
                </c:pt>
                <c:pt idx="810">
                  <c:v>9704.6680500000002</c:v>
                </c:pt>
                <c:pt idx="811">
                  <c:v>6551.7501000000002</c:v>
                </c:pt>
                <c:pt idx="812">
                  <c:v>6548.1950500000003</c:v>
                </c:pt>
                <c:pt idx="813">
                  <c:v>3591.48</c:v>
                </c:pt>
                <c:pt idx="814">
                  <c:v>11253.421</c:v>
                </c:pt>
                <c:pt idx="815">
                  <c:v>5312.1698500000002</c:v>
                </c:pt>
                <c:pt idx="816">
                  <c:v>11085.586799999999</c:v>
                </c:pt>
                <c:pt idx="817">
                  <c:v>7954.5169999999998</c:v>
                </c:pt>
                <c:pt idx="818">
                  <c:v>11289.10925</c:v>
                </c:pt>
                <c:pt idx="819">
                  <c:v>18838.703659999999</c:v>
                </c:pt>
                <c:pt idx="820">
                  <c:v>9101.7980000000007</c:v>
                </c:pt>
                <c:pt idx="821">
                  <c:v>30063.580549999999</c:v>
                </c:pt>
                <c:pt idx="822">
                  <c:v>8615.2999999999993</c:v>
                </c:pt>
                <c:pt idx="823">
                  <c:v>9301.8935500000007</c:v>
                </c:pt>
                <c:pt idx="824">
                  <c:v>5425.0233500000004</c:v>
                </c:pt>
                <c:pt idx="825">
                  <c:v>11411.684999999999</c:v>
                </c:pt>
                <c:pt idx="826">
                  <c:v>6799.4579999999996</c:v>
                </c:pt>
                <c:pt idx="827">
                  <c:v>10407.085849999999</c:v>
                </c:pt>
                <c:pt idx="828">
                  <c:v>8162.7162500000004</c:v>
                </c:pt>
                <c:pt idx="829">
                  <c:v>24671.663339999999</c:v>
                </c:pt>
                <c:pt idx="830">
                  <c:v>10977.2063</c:v>
                </c:pt>
                <c:pt idx="831">
                  <c:v>17942.106</c:v>
                </c:pt>
                <c:pt idx="832">
                  <c:v>11552.904</c:v>
                </c:pt>
                <c:pt idx="833">
                  <c:v>40182.245999999999</c:v>
                </c:pt>
                <c:pt idx="834">
                  <c:v>12949.1554</c:v>
                </c:pt>
                <c:pt idx="835">
                  <c:v>14394.398150000001</c:v>
                </c:pt>
                <c:pt idx="836">
                  <c:v>17128.426080000001</c:v>
                </c:pt>
                <c:pt idx="837">
                  <c:v>6653.7885999999999</c:v>
                </c:pt>
                <c:pt idx="838">
                  <c:v>4877.9810500000003</c:v>
                </c:pt>
                <c:pt idx="839">
                  <c:v>7243.8136000000004</c:v>
                </c:pt>
                <c:pt idx="840">
                  <c:v>10096.969999999999</c:v>
                </c:pt>
                <c:pt idx="841">
                  <c:v>8596.8277999999991</c:v>
                </c:pt>
                <c:pt idx="842">
                  <c:v>4915.0598499999996</c:v>
                </c:pt>
                <c:pt idx="843">
                  <c:v>36580.282160000002</c:v>
                </c:pt>
                <c:pt idx="844">
                  <c:v>11299.343000000001</c:v>
                </c:pt>
                <c:pt idx="845">
                  <c:v>4561.1885000000002</c:v>
                </c:pt>
                <c:pt idx="846">
                  <c:v>9222.4025999999994</c:v>
                </c:pt>
                <c:pt idx="847">
                  <c:v>11015.1747</c:v>
                </c:pt>
                <c:pt idx="848">
                  <c:v>6059.1729999999998</c:v>
                </c:pt>
                <c:pt idx="849">
                  <c:v>14478.33015</c:v>
                </c:pt>
                <c:pt idx="850">
                  <c:v>21472.478800000001</c:v>
                </c:pt>
                <c:pt idx="851">
                  <c:v>19496.71917</c:v>
                </c:pt>
                <c:pt idx="852">
                  <c:v>1837.2370000000001</c:v>
                </c:pt>
                <c:pt idx="853">
                  <c:v>6272.4772000000003</c:v>
                </c:pt>
                <c:pt idx="854">
                  <c:v>23244.790199999999</c:v>
                </c:pt>
                <c:pt idx="855">
                  <c:v>30166.618170000002</c:v>
                </c:pt>
                <c:pt idx="856">
                  <c:v>17663.144199999999</c:v>
                </c:pt>
                <c:pt idx="857">
                  <c:v>21098.554049999999</c:v>
                </c:pt>
                <c:pt idx="858">
                  <c:v>10942.13205</c:v>
                </c:pt>
                <c:pt idx="859">
                  <c:v>6686.4313000000002</c:v>
                </c:pt>
                <c:pt idx="860">
                  <c:v>27375.904780000001</c:v>
                </c:pt>
                <c:pt idx="861">
                  <c:v>5125.2156999999997</c:v>
                </c:pt>
                <c:pt idx="862">
                  <c:v>4827.9049500000001</c:v>
                </c:pt>
                <c:pt idx="863">
                  <c:v>4005.4225000000001</c:v>
                </c:pt>
                <c:pt idx="864">
                  <c:v>6710.1918999999998</c:v>
                </c:pt>
                <c:pt idx="865">
                  <c:v>19444.265800000001</c:v>
                </c:pt>
                <c:pt idx="866">
                  <c:v>1832.0940000000001</c:v>
                </c:pt>
                <c:pt idx="867">
                  <c:v>11520.099850000001</c:v>
                </c:pt>
                <c:pt idx="868">
                  <c:v>24869.836800000001</c:v>
                </c:pt>
                <c:pt idx="869">
                  <c:v>17179.522000000001</c:v>
                </c:pt>
                <c:pt idx="870">
                  <c:v>2803.69785</c:v>
                </c:pt>
                <c:pt idx="871">
                  <c:v>9855.1314000000002</c:v>
                </c:pt>
                <c:pt idx="872">
                  <c:v>24873.384900000001</c:v>
                </c:pt>
                <c:pt idx="873">
                  <c:v>3561.8888999999999</c:v>
                </c:pt>
                <c:pt idx="874">
                  <c:v>21659.930100000001</c:v>
                </c:pt>
                <c:pt idx="875">
                  <c:v>8302.5356499999998</c:v>
                </c:pt>
                <c:pt idx="876">
                  <c:v>8539.6710000000003</c:v>
                </c:pt>
                <c:pt idx="877">
                  <c:v>6652.5288</c:v>
                </c:pt>
                <c:pt idx="878">
                  <c:v>19594.809649999999</c:v>
                </c:pt>
                <c:pt idx="879">
                  <c:v>5080.0959999999995</c:v>
                </c:pt>
                <c:pt idx="880">
                  <c:v>9788.8659000000007</c:v>
                </c:pt>
                <c:pt idx="881">
                  <c:v>4032.2406999999998</c:v>
                </c:pt>
                <c:pt idx="882">
                  <c:v>23288.928400000001</c:v>
                </c:pt>
                <c:pt idx="883">
                  <c:v>2201.0971</c:v>
                </c:pt>
                <c:pt idx="884">
                  <c:v>12475.3513</c:v>
                </c:pt>
                <c:pt idx="885">
                  <c:v>4931.6469999999999</c:v>
                </c:pt>
                <c:pt idx="886">
                  <c:v>8211.1002000000008</c:v>
                </c:pt>
                <c:pt idx="887">
                  <c:v>22218.1149</c:v>
                </c:pt>
                <c:pt idx="888">
                  <c:v>3847.674</c:v>
                </c:pt>
                <c:pt idx="889">
                  <c:v>9193.8384999999998</c:v>
                </c:pt>
                <c:pt idx="890">
                  <c:v>17626.239509999999</c:v>
                </c:pt>
                <c:pt idx="891">
                  <c:v>3861.2096499999998</c:v>
                </c:pt>
                <c:pt idx="892">
                  <c:v>8428.0692999999992</c:v>
                </c:pt>
                <c:pt idx="893">
                  <c:v>15359.104499999999</c:v>
                </c:pt>
                <c:pt idx="894">
                  <c:v>6753.0379999999996</c:v>
                </c:pt>
                <c:pt idx="895">
                  <c:v>9182.17</c:v>
                </c:pt>
                <c:pt idx="896">
                  <c:v>7173.35995</c:v>
                </c:pt>
                <c:pt idx="897">
                  <c:v>2709.1118999999999</c:v>
                </c:pt>
                <c:pt idx="898">
                  <c:v>8252.2842999999993</c:v>
                </c:pt>
                <c:pt idx="899">
                  <c:v>22192.437109999999</c:v>
                </c:pt>
                <c:pt idx="900">
                  <c:v>10156.7832</c:v>
                </c:pt>
                <c:pt idx="901">
                  <c:v>4766.0219999999999</c:v>
                </c:pt>
                <c:pt idx="902">
                  <c:v>26236.579969999999</c:v>
                </c:pt>
                <c:pt idx="903">
                  <c:v>10107.220600000001</c:v>
                </c:pt>
                <c:pt idx="904">
                  <c:v>9566.9909000000007</c:v>
                </c:pt>
                <c:pt idx="905">
                  <c:v>13112.604799999999</c:v>
                </c:pt>
                <c:pt idx="906">
                  <c:v>16657.71745</c:v>
                </c:pt>
                <c:pt idx="907">
                  <c:v>19361.998800000001</c:v>
                </c:pt>
                <c:pt idx="908">
                  <c:v>10065.413</c:v>
                </c:pt>
                <c:pt idx="909">
                  <c:v>8604.4836500000001</c:v>
                </c:pt>
                <c:pt idx="910">
                  <c:v>7985.8149999999996</c:v>
                </c:pt>
                <c:pt idx="911">
                  <c:v>6933.2422500000002</c:v>
                </c:pt>
                <c:pt idx="912">
                  <c:v>18259.216</c:v>
                </c:pt>
                <c:pt idx="913">
                  <c:v>5209.5788499999999</c:v>
                </c:pt>
                <c:pt idx="914">
                  <c:v>2103.08</c:v>
                </c:pt>
                <c:pt idx="915">
                  <c:v>11013.7119</c:v>
                </c:pt>
                <c:pt idx="916">
                  <c:v>4428.8878500000001</c:v>
                </c:pt>
                <c:pt idx="917">
                  <c:v>4719.7365499999996</c:v>
                </c:pt>
                <c:pt idx="918">
                  <c:v>11729.6795</c:v>
                </c:pt>
                <c:pt idx="919">
                  <c:v>24106.912550000001</c:v>
                </c:pt>
                <c:pt idx="920">
                  <c:v>4391.652</c:v>
                </c:pt>
                <c:pt idx="921">
                  <c:v>19798.054550000001</c:v>
                </c:pt>
                <c:pt idx="922">
                  <c:v>2913.569</c:v>
                </c:pt>
                <c:pt idx="923">
                  <c:v>12032.325999999999</c:v>
                </c:pt>
                <c:pt idx="924">
                  <c:v>8965.7957499999993</c:v>
                </c:pt>
                <c:pt idx="925">
                  <c:v>23967.38305</c:v>
                </c:pt>
                <c:pt idx="926">
                  <c:v>7986.4752500000004</c:v>
                </c:pt>
                <c:pt idx="927">
                  <c:v>17361.766100000001</c:v>
                </c:pt>
                <c:pt idx="928">
                  <c:v>8627.5411000000004</c:v>
                </c:pt>
                <c:pt idx="929">
                  <c:v>23241.47453</c:v>
                </c:pt>
                <c:pt idx="930">
                  <c:v>18767.737700000001</c:v>
                </c:pt>
                <c:pt idx="931">
                  <c:v>1711.0268000000001</c:v>
                </c:pt>
                <c:pt idx="932">
                  <c:v>21677.283449999999</c:v>
                </c:pt>
                <c:pt idx="933">
                  <c:v>3594.17085</c:v>
                </c:pt>
                <c:pt idx="934">
                  <c:v>14349.8544</c:v>
                </c:pt>
                <c:pt idx="935">
                  <c:v>5855.9025000000001</c:v>
                </c:pt>
                <c:pt idx="936">
                  <c:v>8605.3615000000009</c:v>
                </c:pt>
                <c:pt idx="937">
                  <c:v>5693.4305000000004</c:v>
                </c:pt>
                <c:pt idx="938">
                  <c:v>8582.3022999999994</c:v>
                </c:pt>
                <c:pt idx="939">
                  <c:v>7228.2156500000001</c:v>
                </c:pt>
                <c:pt idx="940">
                  <c:v>14426.073850000001</c:v>
                </c:pt>
                <c:pt idx="941">
                  <c:v>4529.4769999999999</c:v>
                </c:pt>
                <c:pt idx="942">
                  <c:v>8603.8233999999993</c:v>
                </c:pt>
                <c:pt idx="943">
                  <c:v>13725.47184</c:v>
                </c:pt>
                <c:pt idx="944">
                  <c:v>6198.7518</c:v>
                </c:pt>
                <c:pt idx="945">
                  <c:v>6858.4795999999997</c:v>
                </c:pt>
                <c:pt idx="946">
                  <c:v>4296.2712000000001</c:v>
                </c:pt>
                <c:pt idx="947">
                  <c:v>1964.78</c:v>
                </c:pt>
                <c:pt idx="948">
                  <c:v>21259.377949999998</c:v>
                </c:pt>
                <c:pt idx="949">
                  <c:v>18765.87545</c:v>
                </c:pt>
                <c:pt idx="950">
                  <c:v>22395.74424</c:v>
                </c:pt>
                <c:pt idx="951">
                  <c:v>12629.896699999999</c:v>
                </c:pt>
                <c:pt idx="952">
                  <c:v>16577.779500000001</c:v>
                </c:pt>
                <c:pt idx="953">
                  <c:v>21223.675800000001</c:v>
                </c:pt>
                <c:pt idx="954">
                  <c:v>2483.7359999999999</c:v>
                </c:pt>
                <c:pt idx="955">
                  <c:v>25081.76784</c:v>
                </c:pt>
                <c:pt idx="956">
                  <c:v>19515.5416</c:v>
                </c:pt>
                <c:pt idx="957">
                  <c:v>1607.5101</c:v>
                </c:pt>
                <c:pt idx="958">
                  <c:v>4185.0978999999998</c:v>
                </c:pt>
                <c:pt idx="959">
                  <c:v>27037.914100000002</c:v>
                </c:pt>
                <c:pt idx="960">
                  <c:v>11833.782300000001</c:v>
                </c:pt>
                <c:pt idx="961">
                  <c:v>21195.817999999999</c:v>
                </c:pt>
                <c:pt idx="962">
                  <c:v>5966.8873999999996</c:v>
                </c:pt>
                <c:pt idx="963">
                  <c:v>1121.8739</c:v>
                </c:pt>
                <c:pt idx="964">
                  <c:v>27117.993780000001</c:v>
                </c:pt>
                <c:pt idx="965">
                  <c:v>26125.674770000001</c:v>
                </c:pt>
                <c:pt idx="966">
                  <c:v>26926.5144</c:v>
                </c:pt>
                <c:pt idx="967">
                  <c:v>1515.3449000000001</c:v>
                </c:pt>
                <c:pt idx="968">
                  <c:v>21984.47061</c:v>
                </c:pt>
                <c:pt idx="969">
                  <c:v>2395.17155</c:v>
                </c:pt>
                <c:pt idx="970">
                  <c:v>14451.835150000001</c:v>
                </c:pt>
                <c:pt idx="971">
                  <c:v>2302.3000000000002</c:v>
                </c:pt>
                <c:pt idx="972">
                  <c:v>22412.648499999999</c:v>
                </c:pt>
                <c:pt idx="973">
                  <c:v>15820.699000000001</c:v>
                </c:pt>
                <c:pt idx="974">
                  <c:v>1705.6244999999999</c:v>
                </c:pt>
                <c:pt idx="975">
                  <c:v>13616.3586</c:v>
                </c:pt>
                <c:pt idx="976">
                  <c:v>19964.746299999999</c:v>
                </c:pt>
                <c:pt idx="977">
                  <c:v>13012.20865</c:v>
                </c:pt>
                <c:pt idx="978">
                  <c:v>7147.1049999999996</c:v>
                </c:pt>
                <c:pt idx="979">
                  <c:v>2150.4690000000001</c:v>
                </c:pt>
                <c:pt idx="980">
                  <c:v>1704.5681</c:v>
                </c:pt>
                <c:pt idx="981">
                  <c:v>11830.6072</c:v>
                </c:pt>
                <c:pt idx="982">
                  <c:v>13844.505999999999</c:v>
                </c:pt>
                <c:pt idx="983">
                  <c:v>13415.0381</c:v>
                </c:pt>
                <c:pt idx="984">
                  <c:v>12029.286700000001</c:v>
                </c:pt>
                <c:pt idx="985">
                  <c:v>7526.7064499999997</c:v>
                </c:pt>
                <c:pt idx="986">
                  <c:v>9264.7970000000005</c:v>
                </c:pt>
                <c:pt idx="987">
                  <c:v>3260.1990000000001</c:v>
                </c:pt>
                <c:pt idx="988">
                  <c:v>1969.614</c:v>
                </c:pt>
                <c:pt idx="989">
                  <c:v>9361.3268000000007</c:v>
                </c:pt>
                <c:pt idx="990">
                  <c:v>12957.118</c:v>
                </c:pt>
                <c:pt idx="991">
                  <c:v>3206.4913499999998</c:v>
                </c:pt>
                <c:pt idx="992">
                  <c:v>1242.816</c:v>
                </c:pt>
                <c:pt idx="993">
                  <c:v>25678.778450000002</c:v>
                </c:pt>
                <c:pt idx="994">
                  <c:v>7222.7862500000001</c:v>
                </c:pt>
                <c:pt idx="995">
                  <c:v>1242.26</c:v>
                </c:pt>
                <c:pt idx="996">
                  <c:v>9863.4717999999993</c:v>
                </c:pt>
                <c:pt idx="997">
                  <c:v>2352.9684499999998</c:v>
                </c:pt>
                <c:pt idx="998">
                  <c:v>2457.502</c:v>
                </c:pt>
                <c:pt idx="999">
                  <c:v>1627.2824499999999</c:v>
                </c:pt>
                <c:pt idx="1000">
                  <c:v>2731.9122000000002</c:v>
                </c:pt>
                <c:pt idx="1001">
                  <c:v>2842.7607499999999</c:v>
                </c:pt>
                <c:pt idx="1002">
                  <c:v>12523.604799999999</c:v>
                </c:pt>
                <c:pt idx="1003">
                  <c:v>12323.936</c:v>
                </c:pt>
                <c:pt idx="1004">
                  <c:v>2974.1260000000002</c:v>
                </c:pt>
                <c:pt idx="1005">
                  <c:v>15817.985699999999</c:v>
                </c:pt>
                <c:pt idx="1006">
                  <c:v>5458.0464499999998</c:v>
                </c:pt>
                <c:pt idx="1007">
                  <c:v>13129.603450000001</c:v>
                </c:pt>
                <c:pt idx="1008">
                  <c:v>2585.8506499999999</c:v>
                </c:pt>
                <c:pt idx="1009">
                  <c:v>10422.916649999999</c:v>
                </c:pt>
                <c:pt idx="1010">
                  <c:v>2117.3388500000001</c:v>
                </c:pt>
                <c:pt idx="1011">
                  <c:v>8688.8588500000005</c:v>
                </c:pt>
                <c:pt idx="1012">
                  <c:v>17496.306</c:v>
                </c:pt>
                <c:pt idx="1013">
                  <c:v>6250.4350000000004</c:v>
                </c:pt>
                <c:pt idx="1014">
                  <c:v>1628.4709</c:v>
                </c:pt>
                <c:pt idx="1015">
                  <c:v>4992.3764000000001</c:v>
                </c:pt>
                <c:pt idx="1016">
                  <c:v>2527.8186500000002</c:v>
                </c:pt>
                <c:pt idx="1017">
                  <c:v>4500.33925</c:v>
                </c:pt>
                <c:pt idx="1018">
                  <c:v>14571.890799999999</c:v>
                </c:pt>
                <c:pt idx="1019">
                  <c:v>8269.0439999999999</c:v>
                </c:pt>
                <c:pt idx="1020">
                  <c:v>21595.382290000001</c:v>
                </c:pt>
                <c:pt idx="1021">
                  <c:v>1704.7001499999999</c:v>
                </c:pt>
                <c:pt idx="1022">
                  <c:v>10577.087</c:v>
                </c:pt>
                <c:pt idx="1023">
                  <c:v>2396.0958999999998</c:v>
                </c:pt>
                <c:pt idx="1024">
                  <c:v>1728.8969999999999</c:v>
                </c:pt>
                <c:pt idx="1025">
                  <c:v>3176.2876999999999</c:v>
                </c:pt>
                <c:pt idx="1026">
                  <c:v>4134.0824499999999</c:v>
                </c:pt>
                <c:pt idx="1027">
                  <c:v>1702.4553000000001</c:v>
                </c:pt>
                <c:pt idx="1028">
                  <c:v>20167.336029999999</c:v>
                </c:pt>
                <c:pt idx="1029">
                  <c:v>11345.519</c:v>
                </c:pt>
                <c:pt idx="1030">
                  <c:v>14449.8544</c:v>
                </c:pt>
                <c:pt idx="1031">
                  <c:v>10197.772199999999</c:v>
                </c:pt>
                <c:pt idx="1032">
                  <c:v>4544.2348000000002</c:v>
                </c:pt>
                <c:pt idx="1033">
                  <c:v>10959.33</c:v>
                </c:pt>
                <c:pt idx="1034">
                  <c:v>14283.4594</c:v>
                </c:pt>
                <c:pt idx="1035">
                  <c:v>8534.6718000000001</c:v>
                </c:pt>
                <c:pt idx="1036">
                  <c:v>16115.3045</c:v>
                </c:pt>
                <c:pt idx="1037">
                  <c:v>1731.6769999999999</c:v>
                </c:pt>
                <c:pt idx="1038">
                  <c:v>2775.1921499999999</c:v>
                </c:pt>
                <c:pt idx="1039">
                  <c:v>32734.186300000001</c:v>
                </c:pt>
                <c:pt idx="1040">
                  <c:v>1694.7963999999999</c:v>
                </c:pt>
                <c:pt idx="1041">
                  <c:v>9644.2525000000005</c:v>
                </c:pt>
                <c:pt idx="1042">
                  <c:v>1727.7850000000001</c:v>
                </c:pt>
                <c:pt idx="1043">
                  <c:v>12829.455099999999</c:v>
                </c:pt>
                <c:pt idx="1044">
                  <c:v>15006.579449999999</c:v>
                </c:pt>
                <c:pt idx="1045">
                  <c:v>1621.3402000000001</c:v>
                </c:pt>
                <c:pt idx="1046">
                  <c:v>14455.644050000001</c:v>
                </c:pt>
                <c:pt idx="1047">
                  <c:v>2585.2689999999998</c:v>
                </c:pt>
                <c:pt idx="1048">
                  <c:v>2680.9493000000002</c:v>
                </c:pt>
                <c:pt idx="1049">
                  <c:v>6877.9800999999998</c:v>
                </c:pt>
                <c:pt idx="1050">
                  <c:v>9991.0376500000002</c:v>
                </c:pt>
                <c:pt idx="1051">
                  <c:v>5116.5003999999999</c:v>
                </c:pt>
                <c:pt idx="1052">
                  <c:v>6640.5448500000002</c:v>
                </c:pt>
                <c:pt idx="1053">
                  <c:v>3732.6251000000002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D48-4096-B511-058325BEB16C}"/>
            </c:ext>
          </c:extLst>
        </c:ser>
        <c:ser>
          <c:idx val="1"/>
          <c:order val="1"/>
          <c:tx>
            <c:v>Predicted charges</c:v>
          </c:tx>
          <c:spPr>
            <a:ln w="38100">
              <a:noFill/>
            </a:ln>
          </c:spPr>
          <c:xVal>
            <c:numRef>
              <c:f>Model!$I$2:$I$1055</c:f>
              <c:numCache>
                <c:formatCode>General</c:formatCode>
                <c:ptCount val="1054"/>
                <c:pt idx="0">
                  <c:v>1</c:v>
                </c:pt>
                <c:pt idx="1">
                  <c:v>0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1</c:v>
                </c:pt>
                <c:pt idx="18">
                  <c:v>1</c:v>
                </c:pt>
                <c:pt idx="19">
                  <c:v>0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1</c:v>
                </c:pt>
                <c:pt idx="25">
                  <c:v>0</c:v>
                </c:pt>
                <c:pt idx="26">
                  <c:v>1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1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1</c:v>
                </c:pt>
                <c:pt idx="56">
                  <c:v>0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1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1</c:v>
                </c:pt>
                <c:pt idx="80">
                  <c:v>1</c:v>
                </c:pt>
                <c:pt idx="81">
                  <c:v>0</c:v>
                </c:pt>
                <c:pt idx="82">
                  <c:v>0</c:v>
                </c:pt>
                <c:pt idx="83">
                  <c:v>1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1</c:v>
                </c:pt>
                <c:pt idx="91">
                  <c:v>0</c:v>
                </c:pt>
                <c:pt idx="92">
                  <c:v>0</c:v>
                </c:pt>
                <c:pt idx="93">
                  <c:v>1</c:v>
                </c:pt>
                <c:pt idx="94">
                  <c:v>1</c:v>
                </c:pt>
                <c:pt idx="95">
                  <c:v>0</c:v>
                </c:pt>
                <c:pt idx="96">
                  <c:v>0</c:v>
                </c:pt>
                <c:pt idx="97">
                  <c:v>1</c:v>
                </c:pt>
                <c:pt idx="98">
                  <c:v>1</c:v>
                </c:pt>
                <c:pt idx="99">
                  <c:v>0</c:v>
                </c:pt>
                <c:pt idx="100">
                  <c:v>1</c:v>
                </c:pt>
                <c:pt idx="101">
                  <c:v>0</c:v>
                </c:pt>
                <c:pt idx="102">
                  <c:v>1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1</c:v>
                </c:pt>
                <c:pt idx="107">
                  <c:v>0</c:v>
                </c:pt>
                <c:pt idx="108">
                  <c:v>0</c:v>
                </c:pt>
                <c:pt idx="109">
                  <c:v>1</c:v>
                </c:pt>
                <c:pt idx="110">
                  <c:v>1</c:v>
                </c:pt>
                <c:pt idx="111">
                  <c:v>0</c:v>
                </c:pt>
                <c:pt idx="112">
                  <c:v>1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1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1</c:v>
                </c:pt>
                <c:pt idx="123">
                  <c:v>1</c:v>
                </c:pt>
                <c:pt idx="124">
                  <c:v>0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1</c:v>
                </c:pt>
                <c:pt idx="137">
                  <c:v>0</c:v>
                </c:pt>
                <c:pt idx="138">
                  <c:v>0</c:v>
                </c:pt>
                <c:pt idx="139">
                  <c:v>1</c:v>
                </c:pt>
                <c:pt idx="140">
                  <c:v>0</c:v>
                </c:pt>
                <c:pt idx="141">
                  <c:v>1</c:v>
                </c:pt>
                <c:pt idx="142">
                  <c:v>0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1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1</c:v>
                </c:pt>
                <c:pt idx="159">
                  <c:v>1</c:v>
                </c:pt>
                <c:pt idx="160">
                  <c:v>0</c:v>
                </c:pt>
                <c:pt idx="161">
                  <c:v>1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1</c:v>
                </c:pt>
                <c:pt idx="166">
                  <c:v>0</c:v>
                </c:pt>
                <c:pt idx="167">
                  <c:v>0</c:v>
                </c:pt>
                <c:pt idx="168">
                  <c:v>1</c:v>
                </c:pt>
                <c:pt idx="169">
                  <c:v>0</c:v>
                </c:pt>
                <c:pt idx="170">
                  <c:v>1</c:v>
                </c:pt>
                <c:pt idx="171">
                  <c:v>0</c:v>
                </c:pt>
                <c:pt idx="172">
                  <c:v>0</c:v>
                </c:pt>
                <c:pt idx="173">
                  <c:v>1</c:v>
                </c:pt>
                <c:pt idx="174">
                  <c:v>1</c:v>
                </c:pt>
                <c:pt idx="175">
                  <c:v>0</c:v>
                </c:pt>
                <c:pt idx="176">
                  <c:v>1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1</c:v>
                </c:pt>
                <c:pt idx="198">
                  <c:v>0</c:v>
                </c:pt>
                <c:pt idx="199">
                  <c:v>1</c:v>
                </c:pt>
                <c:pt idx="200">
                  <c:v>0</c:v>
                </c:pt>
                <c:pt idx="201">
                  <c:v>1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1</c:v>
                </c:pt>
                <c:pt idx="210">
                  <c:v>1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1</c:v>
                </c:pt>
                <c:pt idx="216">
                  <c:v>0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0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0</c:v>
                </c:pt>
                <c:pt idx="225">
                  <c:v>0</c:v>
                </c:pt>
                <c:pt idx="226">
                  <c:v>1</c:v>
                </c:pt>
                <c:pt idx="227">
                  <c:v>0</c:v>
                </c:pt>
                <c:pt idx="228">
                  <c:v>0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0</c:v>
                </c:pt>
                <c:pt idx="233">
                  <c:v>1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1</c:v>
                </c:pt>
                <c:pt idx="318">
                  <c:v>1</c:v>
                </c:pt>
                <c:pt idx="319">
                  <c:v>0</c:v>
                </c:pt>
                <c:pt idx="320">
                  <c:v>0</c:v>
                </c:pt>
                <c:pt idx="321">
                  <c:v>1</c:v>
                </c:pt>
                <c:pt idx="322">
                  <c:v>1</c:v>
                </c:pt>
                <c:pt idx="323">
                  <c:v>0</c:v>
                </c:pt>
                <c:pt idx="324">
                  <c:v>1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1</c:v>
                </c:pt>
                <c:pt idx="332">
                  <c:v>0</c:v>
                </c:pt>
                <c:pt idx="333">
                  <c:v>1</c:v>
                </c:pt>
                <c:pt idx="334">
                  <c:v>1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1</c:v>
                </c:pt>
                <c:pt idx="339">
                  <c:v>0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0</c:v>
                </c:pt>
                <c:pt idx="345">
                  <c:v>0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0</c:v>
                </c:pt>
                <c:pt idx="354">
                  <c:v>1</c:v>
                </c:pt>
                <c:pt idx="355">
                  <c:v>0</c:v>
                </c:pt>
                <c:pt idx="356">
                  <c:v>1</c:v>
                </c:pt>
                <c:pt idx="357">
                  <c:v>0</c:v>
                </c:pt>
                <c:pt idx="358">
                  <c:v>0</c:v>
                </c:pt>
                <c:pt idx="359">
                  <c:v>1</c:v>
                </c:pt>
                <c:pt idx="360">
                  <c:v>0</c:v>
                </c:pt>
                <c:pt idx="361">
                  <c:v>0</c:v>
                </c:pt>
                <c:pt idx="362">
                  <c:v>1</c:v>
                </c:pt>
                <c:pt idx="363">
                  <c:v>1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1</c:v>
                </c:pt>
                <c:pt idx="372">
                  <c:v>0</c:v>
                </c:pt>
                <c:pt idx="373">
                  <c:v>1</c:v>
                </c:pt>
                <c:pt idx="374">
                  <c:v>0</c:v>
                </c:pt>
                <c:pt idx="375">
                  <c:v>1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1</c:v>
                </c:pt>
                <c:pt idx="383">
                  <c:v>0</c:v>
                </c:pt>
                <c:pt idx="384">
                  <c:v>0</c:v>
                </c:pt>
                <c:pt idx="385">
                  <c:v>1</c:v>
                </c:pt>
                <c:pt idx="386">
                  <c:v>1</c:v>
                </c:pt>
                <c:pt idx="387">
                  <c:v>0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1</c:v>
                </c:pt>
                <c:pt idx="395">
                  <c:v>0</c:v>
                </c:pt>
                <c:pt idx="396">
                  <c:v>0</c:v>
                </c:pt>
                <c:pt idx="397">
                  <c:v>1</c:v>
                </c:pt>
                <c:pt idx="398">
                  <c:v>1</c:v>
                </c:pt>
                <c:pt idx="399">
                  <c:v>0</c:v>
                </c:pt>
                <c:pt idx="400">
                  <c:v>0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0</c:v>
                </c:pt>
                <c:pt idx="405">
                  <c:v>0</c:v>
                </c:pt>
                <c:pt idx="406">
                  <c:v>1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1</c:v>
                </c:pt>
                <c:pt idx="613">
                  <c:v>1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1</c:v>
                </c:pt>
                <c:pt idx="624">
                  <c:v>0</c:v>
                </c:pt>
                <c:pt idx="625">
                  <c:v>0</c:v>
                </c:pt>
                <c:pt idx="626">
                  <c:v>1</c:v>
                </c:pt>
                <c:pt idx="627">
                  <c:v>0</c:v>
                </c:pt>
                <c:pt idx="628">
                  <c:v>0</c:v>
                </c:pt>
                <c:pt idx="629">
                  <c:v>1</c:v>
                </c:pt>
                <c:pt idx="630">
                  <c:v>0</c:v>
                </c:pt>
                <c:pt idx="631">
                  <c:v>1</c:v>
                </c:pt>
                <c:pt idx="632">
                  <c:v>1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1</c:v>
                </c:pt>
                <c:pt idx="637">
                  <c:v>0</c:v>
                </c:pt>
                <c:pt idx="638">
                  <c:v>0</c:v>
                </c:pt>
                <c:pt idx="639">
                  <c:v>1</c:v>
                </c:pt>
                <c:pt idx="640">
                  <c:v>0</c:v>
                </c:pt>
                <c:pt idx="641">
                  <c:v>0</c:v>
                </c:pt>
                <c:pt idx="642">
                  <c:v>1</c:v>
                </c:pt>
                <c:pt idx="643">
                  <c:v>1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1</c:v>
                </c:pt>
                <c:pt idx="649">
                  <c:v>1</c:v>
                </c:pt>
                <c:pt idx="650">
                  <c:v>0</c:v>
                </c:pt>
                <c:pt idx="651">
                  <c:v>1</c:v>
                </c:pt>
                <c:pt idx="652">
                  <c:v>0</c:v>
                </c:pt>
                <c:pt idx="653">
                  <c:v>0</c:v>
                </c:pt>
                <c:pt idx="654">
                  <c:v>1</c:v>
                </c:pt>
                <c:pt idx="655">
                  <c:v>1</c:v>
                </c:pt>
                <c:pt idx="656">
                  <c:v>0</c:v>
                </c:pt>
                <c:pt idx="657">
                  <c:v>0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1</c:v>
                </c:pt>
                <c:pt idx="680">
                  <c:v>0</c:v>
                </c:pt>
                <c:pt idx="681">
                  <c:v>1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1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1</c:v>
                </c:pt>
                <c:pt idx="691">
                  <c:v>1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1</c:v>
                </c:pt>
                <c:pt idx="704">
                  <c:v>0</c:v>
                </c:pt>
                <c:pt idx="705">
                  <c:v>1</c:v>
                </c:pt>
                <c:pt idx="706">
                  <c:v>0</c:v>
                </c:pt>
                <c:pt idx="707">
                  <c:v>0</c:v>
                </c:pt>
                <c:pt idx="708">
                  <c:v>1</c:v>
                </c:pt>
                <c:pt idx="709">
                  <c:v>0</c:v>
                </c:pt>
                <c:pt idx="710">
                  <c:v>1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1</c:v>
                </c:pt>
                <c:pt idx="717">
                  <c:v>1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0</c:v>
                </c:pt>
                <c:pt idx="725">
                  <c:v>1</c:v>
                </c:pt>
                <c:pt idx="726">
                  <c:v>0</c:v>
                </c:pt>
                <c:pt idx="727">
                  <c:v>0</c:v>
                </c:pt>
                <c:pt idx="728">
                  <c:v>1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1</c:v>
                </c:pt>
                <c:pt idx="737">
                  <c:v>0</c:v>
                </c:pt>
                <c:pt idx="738">
                  <c:v>1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1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1</c:v>
                </c:pt>
                <c:pt idx="750">
                  <c:v>0</c:v>
                </c:pt>
                <c:pt idx="751">
                  <c:v>1</c:v>
                </c:pt>
                <c:pt idx="752">
                  <c:v>1</c:v>
                </c:pt>
                <c:pt idx="753">
                  <c:v>0</c:v>
                </c:pt>
                <c:pt idx="754">
                  <c:v>1</c:v>
                </c:pt>
                <c:pt idx="755">
                  <c:v>0</c:v>
                </c:pt>
                <c:pt idx="756">
                  <c:v>1</c:v>
                </c:pt>
                <c:pt idx="757">
                  <c:v>0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1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1</c:v>
                </c:pt>
                <c:pt idx="835">
                  <c:v>0</c:v>
                </c:pt>
                <c:pt idx="836">
                  <c:v>0</c:v>
                </c:pt>
                <c:pt idx="837">
                  <c:v>1</c:v>
                </c:pt>
                <c:pt idx="838">
                  <c:v>0</c:v>
                </c:pt>
                <c:pt idx="839">
                  <c:v>1</c:v>
                </c:pt>
                <c:pt idx="840">
                  <c:v>0</c:v>
                </c:pt>
                <c:pt idx="841">
                  <c:v>1</c:v>
                </c:pt>
                <c:pt idx="842">
                  <c:v>0</c:v>
                </c:pt>
                <c:pt idx="843">
                  <c:v>1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1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1</c:v>
                </c:pt>
                <c:pt idx="854">
                  <c:v>1</c:v>
                </c:pt>
                <c:pt idx="855">
                  <c:v>0</c:v>
                </c:pt>
                <c:pt idx="856">
                  <c:v>1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1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1</c:v>
                </c:pt>
                <c:pt idx="870">
                  <c:v>0</c:v>
                </c:pt>
                <c:pt idx="871">
                  <c:v>1</c:v>
                </c:pt>
                <c:pt idx="872">
                  <c:v>0</c:v>
                </c:pt>
                <c:pt idx="873">
                  <c:v>1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1</c:v>
                </c:pt>
                <c:pt idx="878">
                  <c:v>0</c:v>
                </c:pt>
                <c:pt idx="879">
                  <c:v>0</c:v>
                </c:pt>
                <c:pt idx="880">
                  <c:v>1</c:v>
                </c:pt>
                <c:pt idx="881">
                  <c:v>0</c:v>
                </c:pt>
                <c:pt idx="882">
                  <c:v>0</c:v>
                </c:pt>
                <c:pt idx="883">
                  <c:v>1</c:v>
                </c:pt>
                <c:pt idx="884">
                  <c:v>0</c:v>
                </c:pt>
                <c:pt idx="885">
                  <c:v>0</c:v>
                </c:pt>
                <c:pt idx="886">
                  <c:v>1</c:v>
                </c:pt>
                <c:pt idx="887">
                  <c:v>1</c:v>
                </c:pt>
                <c:pt idx="888">
                  <c:v>0</c:v>
                </c:pt>
                <c:pt idx="889">
                  <c:v>0</c:v>
                </c:pt>
                <c:pt idx="890">
                  <c:v>1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1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1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1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1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1</c:v>
                </c:pt>
                <c:pt idx="931">
                  <c:v>1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1</c:v>
                </c:pt>
                <c:pt idx="937">
                  <c:v>0</c:v>
                </c:pt>
                <c:pt idx="938">
                  <c:v>1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</c:numCache>
            </c:numRef>
          </c:xVal>
          <c:yVal>
            <c:numRef>
              <c:f>Model!$N$34:$N$1087</c:f>
              <c:numCache>
                <c:formatCode>General</c:formatCode>
                <c:ptCount val="1054"/>
                <c:pt idx="0">
                  <c:v>4814.5658558539217</c:v>
                </c:pt>
                <c:pt idx="1">
                  <c:v>3145.9435010959724</c:v>
                </c:pt>
                <c:pt idx="2">
                  <c:v>12246.129969559983</c:v>
                </c:pt>
                <c:pt idx="3">
                  <c:v>11763.795139844391</c:v>
                </c:pt>
                <c:pt idx="4">
                  <c:v>15064.028356119368</c:v>
                </c:pt>
                <c:pt idx="5">
                  <c:v>2472.620791938567</c:v>
                </c:pt>
                <c:pt idx="6">
                  <c:v>4244.3250543450185</c:v>
                </c:pt>
                <c:pt idx="7">
                  <c:v>4905.784738353891</c:v>
                </c:pt>
                <c:pt idx="8">
                  <c:v>4335.5279974560062</c:v>
                </c:pt>
                <c:pt idx="9">
                  <c:v>3281.702032903353</c:v>
                </c:pt>
                <c:pt idx="10">
                  <c:v>6960.3488634210225</c:v>
                </c:pt>
                <c:pt idx="11">
                  <c:v>2779.5698126995148</c:v>
                </c:pt>
                <c:pt idx="12">
                  <c:v>9618.3796969963187</c:v>
                </c:pt>
                <c:pt idx="13">
                  <c:v>7324.5797943124026</c:v>
                </c:pt>
                <c:pt idx="14">
                  <c:v>4281.5507454107274</c:v>
                </c:pt>
                <c:pt idx="15">
                  <c:v>3842.2381004448962</c:v>
                </c:pt>
                <c:pt idx="16">
                  <c:v>5666.585738563359</c:v>
                </c:pt>
                <c:pt idx="17">
                  <c:v>12509.749006099128</c:v>
                </c:pt>
                <c:pt idx="18">
                  <c:v>9570.4817021599792</c:v>
                </c:pt>
                <c:pt idx="19">
                  <c:v>5211.4449375996464</c:v>
                </c:pt>
                <c:pt idx="20">
                  <c:v>4455.7279186857149</c:v>
                </c:pt>
                <c:pt idx="21">
                  <c:v>3448.8653171028382</c:v>
                </c:pt>
                <c:pt idx="22">
                  <c:v>2703.8927926293845</c:v>
                </c:pt>
                <c:pt idx="23">
                  <c:v>3668.4580186618814</c:v>
                </c:pt>
                <c:pt idx="24">
                  <c:v>14581.554483350066</c:v>
                </c:pt>
                <c:pt idx="25">
                  <c:v>9114.1068938454737</c:v>
                </c:pt>
                <c:pt idx="26">
                  <c:v>3142.3187117378911</c:v>
                </c:pt>
                <c:pt idx="27">
                  <c:v>6015.1394635943989</c:v>
                </c:pt>
                <c:pt idx="28">
                  <c:v>6809.456694481134</c:v>
                </c:pt>
                <c:pt idx="29">
                  <c:v>16862.052584299316</c:v>
                </c:pt>
                <c:pt idx="30">
                  <c:v>12700.823234985266</c:v>
                </c:pt>
                <c:pt idx="31">
                  <c:v>3770.9422453793832</c:v>
                </c:pt>
                <c:pt idx="32">
                  <c:v>13068.455589115692</c:v>
                </c:pt>
                <c:pt idx="33">
                  <c:v>3029.1722033671167</c:v>
                </c:pt>
                <c:pt idx="34">
                  <c:v>13864.941329706668</c:v>
                </c:pt>
                <c:pt idx="35">
                  <c:v>3148.5299218216287</c:v>
                </c:pt>
                <c:pt idx="36">
                  <c:v>6488.4382477406789</c:v>
                </c:pt>
                <c:pt idx="37">
                  <c:v>13046.473148127267</c:v>
                </c:pt>
                <c:pt idx="38">
                  <c:v>4495.7540896342625</c:v>
                </c:pt>
                <c:pt idx="39">
                  <c:v>3456.4084176608903</c:v>
                </c:pt>
                <c:pt idx="40">
                  <c:v>13589.909745791378</c:v>
                </c:pt>
                <c:pt idx="41">
                  <c:v>9418.1307823792831</c:v>
                </c:pt>
                <c:pt idx="42">
                  <c:v>9026.861320259517</c:v>
                </c:pt>
                <c:pt idx="43">
                  <c:v>11265.583620414729</c:v>
                </c:pt>
                <c:pt idx="44">
                  <c:v>11998.082390677759</c:v>
                </c:pt>
                <c:pt idx="45">
                  <c:v>13244.501387522769</c:v>
                </c:pt>
                <c:pt idx="46">
                  <c:v>3976.7015242773568</c:v>
                </c:pt>
                <c:pt idx="47">
                  <c:v>13357.24681024372</c:v>
                </c:pt>
                <c:pt idx="48">
                  <c:v>15108.481461144986</c:v>
                </c:pt>
                <c:pt idx="49">
                  <c:v>13115.502061150797</c:v>
                </c:pt>
                <c:pt idx="50">
                  <c:v>3838.0753219089938</c:v>
                </c:pt>
                <c:pt idx="51">
                  <c:v>14981.201193498166</c:v>
                </c:pt>
                <c:pt idx="52">
                  <c:v>15754.681488361681</c:v>
                </c:pt>
                <c:pt idx="53">
                  <c:v>4788.8704877419959</c:v>
                </c:pt>
                <c:pt idx="54">
                  <c:v>5895.6272589290529</c:v>
                </c:pt>
                <c:pt idx="55">
                  <c:v>3142.3187117378911</c:v>
                </c:pt>
                <c:pt idx="56">
                  <c:v>8115.3718231360772</c:v>
                </c:pt>
                <c:pt idx="57">
                  <c:v>3077.8005847674194</c:v>
                </c:pt>
                <c:pt idx="58">
                  <c:v>2652.283856528501</c:v>
                </c:pt>
                <c:pt idx="59">
                  <c:v>11161.775403686568</c:v>
                </c:pt>
                <c:pt idx="60">
                  <c:v>13040.438358471501</c:v>
                </c:pt>
                <c:pt idx="61">
                  <c:v>2735.3887951452125</c:v>
                </c:pt>
                <c:pt idx="62">
                  <c:v>10054.692131440403</c:v>
                </c:pt>
                <c:pt idx="63">
                  <c:v>4454.2060485483698</c:v>
                </c:pt>
                <c:pt idx="64">
                  <c:v>4272.2443226443002</c:v>
                </c:pt>
                <c:pt idx="65">
                  <c:v>2694.0965581384089</c:v>
                </c:pt>
                <c:pt idx="66">
                  <c:v>6925.3582809048648</c:v>
                </c:pt>
                <c:pt idx="67">
                  <c:v>13932.594434310671</c:v>
                </c:pt>
                <c:pt idx="68">
                  <c:v>4075.384088694243</c:v>
                </c:pt>
                <c:pt idx="69">
                  <c:v>4589.2097739091005</c:v>
                </c:pt>
                <c:pt idx="70">
                  <c:v>8490.0805702247344</c:v>
                </c:pt>
                <c:pt idx="71">
                  <c:v>7037.5043154812729</c:v>
                </c:pt>
                <c:pt idx="72">
                  <c:v>12950.294451741787</c:v>
                </c:pt>
                <c:pt idx="73">
                  <c:v>11756.937775700708</c:v>
                </c:pt>
                <c:pt idx="74">
                  <c:v>12700.577882317391</c:v>
                </c:pt>
                <c:pt idx="75">
                  <c:v>3555.7942318367468</c:v>
                </c:pt>
                <c:pt idx="76">
                  <c:v>4281.5507454107274</c:v>
                </c:pt>
                <c:pt idx="77">
                  <c:v>3290.5186439452309</c:v>
                </c:pt>
                <c:pt idx="78">
                  <c:v>10193.914141566325</c:v>
                </c:pt>
                <c:pt idx="79">
                  <c:v>2792.5008422276032</c:v>
                </c:pt>
                <c:pt idx="80">
                  <c:v>3074.4308067154261</c:v>
                </c:pt>
                <c:pt idx="81">
                  <c:v>6085.9490928100267</c:v>
                </c:pt>
                <c:pt idx="82">
                  <c:v>3320.8869708672573</c:v>
                </c:pt>
                <c:pt idx="83">
                  <c:v>14167.017985421286</c:v>
                </c:pt>
                <c:pt idx="84">
                  <c:v>4232.226704748663</c:v>
                </c:pt>
                <c:pt idx="85">
                  <c:v>13859.447979024706</c:v>
                </c:pt>
                <c:pt idx="86">
                  <c:v>3818.6024785688865</c:v>
                </c:pt>
                <c:pt idx="87">
                  <c:v>8277.9990946385988</c:v>
                </c:pt>
                <c:pt idx="88">
                  <c:v>4892.7557464808933</c:v>
                </c:pt>
                <c:pt idx="89">
                  <c:v>12675.790504871937</c:v>
                </c:pt>
                <c:pt idx="90">
                  <c:v>3565.4925039828131</c:v>
                </c:pt>
                <c:pt idx="91">
                  <c:v>2667.6467250127735</c:v>
                </c:pt>
                <c:pt idx="92">
                  <c:v>11131.831231155342</c:v>
                </c:pt>
                <c:pt idx="93">
                  <c:v>5190.2963327950974</c:v>
                </c:pt>
                <c:pt idx="94">
                  <c:v>6464.7313602725162</c:v>
                </c:pt>
                <c:pt idx="95">
                  <c:v>3607.1996142281891</c:v>
                </c:pt>
                <c:pt idx="96">
                  <c:v>15888.700450963339</c:v>
                </c:pt>
                <c:pt idx="97">
                  <c:v>15025.350306045237</c:v>
                </c:pt>
                <c:pt idx="98">
                  <c:v>15159.657610658765</c:v>
                </c:pt>
                <c:pt idx="99">
                  <c:v>4964.445418132228</c:v>
                </c:pt>
                <c:pt idx="100">
                  <c:v>5040.5119074280728</c:v>
                </c:pt>
                <c:pt idx="101">
                  <c:v>5188.1182854360432</c:v>
                </c:pt>
                <c:pt idx="102">
                  <c:v>4877.1408084430041</c:v>
                </c:pt>
                <c:pt idx="103">
                  <c:v>12625.901408028161</c:v>
                </c:pt>
                <c:pt idx="104">
                  <c:v>3676.2490403471111</c:v>
                </c:pt>
                <c:pt idx="105">
                  <c:v>4989.1938410993844</c:v>
                </c:pt>
                <c:pt idx="106">
                  <c:v>2808.2622137417138</c:v>
                </c:pt>
                <c:pt idx="107">
                  <c:v>15492.329493250212</c:v>
                </c:pt>
                <c:pt idx="108">
                  <c:v>13083.698839192975</c:v>
                </c:pt>
                <c:pt idx="109">
                  <c:v>6638.9528880214275</c:v>
                </c:pt>
                <c:pt idx="110">
                  <c:v>3150.9393980899495</c:v>
                </c:pt>
                <c:pt idx="111">
                  <c:v>12245.601282106794</c:v>
                </c:pt>
                <c:pt idx="112">
                  <c:v>10326.996957961197</c:v>
                </c:pt>
                <c:pt idx="113">
                  <c:v>5330.3394022455823</c:v>
                </c:pt>
                <c:pt idx="114">
                  <c:v>4311.3312982632951</c:v>
                </c:pt>
                <c:pt idx="115">
                  <c:v>11972.402262082398</c:v>
                </c:pt>
                <c:pt idx="116">
                  <c:v>3225.9792609166079</c:v>
                </c:pt>
                <c:pt idx="117">
                  <c:v>4545.3411798584502</c:v>
                </c:pt>
                <c:pt idx="118">
                  <c:v>16222.135217352557</c:v>
                </c:pt>
                <c:pt idx="119">
                  <c:v>14844.036345813671</c:v>
                </c:pt>
                <c:pt idx="120">
                  <c:v>3636.9801670807569</c:v>
                </c:pt>
                <c:pt idx="121">
                  <c:v>14200.046559885568</c:v>
                </c:pt>
                <c:pt idx="122">
                  <c:v>9277.0922730717411</c:v>
                </c:pt>
                <c:pt idx="123">
                  <c:v>2468.3104487625369</c:v>
                </c:pt>
                <c:pt idx="124">
                  <c:v>5721.7499234245406</c:v>
                </c:pt>
                <c:pt idx="125">
                  <c:v>5278.9639873299875</c:v>
                </c:pt>
                <c:pt idx="126">
                  <c:v>7177.1853409518535</c:v>
                </c:pt>
                <c:pt idx="127">
                  <c:v>6385.4784934943455</c:v>
                </c:pt>
                <c:pt idx="128">
                  <c:v>3918.752865199896</c:v>
                </c:pt>
                <c:pt idx="129">
                  <c:v>11302.138767780962</c:v>
                </c:pt>
                <c:pt idx="130">
                  <c:v>7107.7313156463752</c:v>
                </c:pt>
                <c:pt idx="131">
                  <c:v>13288.170799498064</c:v>
                </c:pt>
                <c:pt idx="132">
                  <c:v>11610.478544513657</c:v>
                </c:pt>
                <c:pt idx="133">
                  <c:v>14237.989789964256</c:v>
                </c:pt>
                <c:pt idx="134">
                  <c:v>2716.6278974676534</c:v>
                </c:pt>
                <c:pt idx="135">
                  <c:v>4381.1294690115001</c:v>
                </c:pt>
                <c:pt idx="136">
                  <c:v>4823.1865422059809</c:v>
                </c:pt>
                <c:pt idx="137">
                  <c:v>15788.171540125106</c:v>
                </c:pt>
                <c:pt idx="138">
                  <c:v>9300.8647299792665</c:v>
                </c:pt>
                <c:pt idx="139">
                  <c:v>2541.5862827550382</c:v>
                </c:pt>
                <c:pt idx="140">
                  <c:v>14444.585119258751</c:v>
                </c:pt>
                <c:pt idx="141">
                  <c:v>6755.9101675441361</c:v>
                </c:pt>
                <c:pt idx="142">
                  <c:v>13123.863400605976</c:v>
                </c:pt>
                <c:pt idx="143">
                  <c:v>15609.918948117978</c:v>
                </c:pt>
                <c:pt idx="144">
                  <c:v>2926.9385736063878</c:v>
                </c:pt>
                <c:pt idx="145">
                  <c:v>3262.7145576574194</c:v>
                </c:pt>
                <c:pt idx="146">
                  <c:v>3072.2756351274111</c:v>
                </c:pt>
                <c:pt idx="147">
                  <c:v>14641.27263801638</c:v>
                </c:pt>
                <c:pt idx="148">
                  <c:v>5438.3098467695272</c:v>
                </c:pt>
                <c:pt idx="149">
                  <c:v>2877.8851312602728</c:v>
                </c:pt>
                <c:pt idx="150">
                  <c:v>3386.2061988599871</c:v>
                </c:pt>
                <c:pt idx="151">
                  <c:v>12041.163104550307</c:v>
                </c:pt>
                <c:pt idx="152">
                  <c:v>9754.7326956184424</c:v>
                </c:pt>
                <c:pt idx="153">
                  <c:v>2503.87077996478</c:v>
                </c:pt>
                <c:pt idx="154">
                  <c:v>9512.1746334926538</c:v>
                </c:pt>
                <c:pt idx="155">
                  <c:v>3073.9951797532531</c:v>
                </c:pt>
                <c:pt idx="156">
                  <c:v>15263.673360442865</c:v>
                </c:pt>
                <c:pt idx="157">
                  <c:v>14494.075379346337</c:v>
                </c:pt>
                <c:pt idx="158">
                  <c:v>3161.7152560300237</c:v>
                </c:pt>
                <c:pt idx="159">
                  <c:v>9036.5595924055833</c:v>
                </c:pt>
                <c:pt idx="160">
                  <c:v>13977.657112969162</c:v>
                </c:pt>
                <c:pt idx="161">
                  <c:v>3758.960622950548</c:v>
                </c:pt>
                <c:pt idx="162">
                  <c:v>14339.294874388914</c:v>
                </c:pt>
                <c:pt idx="163">
                  <c:v>14745.266141903197</c:v>
                </c:pt>
                <c:pt idx="164">
                  <c:v>14825.595264729202</c:v>
                </c:pt>
                <c:pt idx="165">
                  <c:v>14742.268184939634</c:v>
                </c:pt>
                <c:pt idx="166">
                  <c:v>8511.632286104883</c:v>
                </c:pt>
                <c:pt idx="167">
                  <c:v>13482.061389908167</c:v>
                </c:pt>
                <c:pt idx="168">
                  <c:v>10373.965799676254</c:v>
                </c:pt>
                <c:pt idx="169">
                  <c:v>4380.198826734857</c:v>
                </c:pt>
                <c:pt idx="170">
                  <c:v>14121.061625870641</c:v>
                </c:pt>
                <c:pt idx="171">
                  <c:v>4592.7160790661328</c:v>
                </c:pt>
                <c:pt idx="172">
                  <c:v>3395.3383529986759</c:v>
                </c:pt>
                <c:pt idx="173">
                  <c:v>3428.4750055285713</c:v>
                </c:pt>
                <c:pt idx="174">
                  <c:v>5909.8688185450465</c:v>
                </c:pt>
                <c:pt idx="175">
                  <c:v>6100.9143457729651</c:v>
                </c:pt>
                <c:pt idx="176">
                  <c:v>15165.045539628802</c:v>
                </c:pt>
                <c:pt idx="177">
                  <c:v>3191.6924401981914</c:v>
                </c:pt>
                <c:pt idx="178">
                  <c:v>8775.0670120292871</c:v>
                </c:pt>
                <c:pt idx="179">
                  <c:v>6507.2081422347119</c:v>
                </c:pt>
                <c:pt idx="180">
                  <c:v>9868.3690157137662</c:v>
                </c:pt>
                <c:pt idx="181">
                  <c:v>3540.9216116057332</c:v>
                </c:pt>
                <c:pt idx="182">
                  <c:v>10909.06616421499</c:v>
                </c:pt>
                <c:pt idx="183">
                  <c:v>5868.6292726107949</c:v>
                </c:pt>
                <c:pt idx="184">
                  <c:v>4047.4648203949614</c:v>
                </c:pt>
                <c:pt idx="185">
                  <c:v>4421.302707502844</c:v>
                </c:pt>
                <c:pt idx="186">
                  <c:v>8897.4423314992164</c:v>
                </c:pt>
                <c:pt idx="187">
                  <c:v>16106.735575048859</c:v>
                </c:pt>
                <c:pt idx="188">
                  <c:v>9396.9593075126486</c:v>
                </c:pt>
                <c:pt idx="189">
                  <c:v>8335.5348656857714</c:v>
                </c:pt>
                <c:pt idx="190">
                  <c:v>3812.8399126509166</c:v>
                </c:pt>
                <c:pt idx="191">
                  <c:v>3110.8144190313706</c:v>
                </c:pt>
                <c:pt idx="192">
                  <c:v>7354.7545766985322</c:v>
                </c:pt>
                <c:pt idx="193">
                  <c:v>15702.565520869688</c:v>
                </c:pt>
                <c:pt idx="194">
                  <c:v>3905.7238733268973</c:v>
                </c:pt>
                <c:pt idx="195">
                  <c:v>12341.563848152045</c:v>
                </c:pt>
                <c:pt idx="196">
                  <c:v>12978.689288268875</c:v>
                </c:pt>
                <c:pt idx="197">
                  <c:v>2876.1501187641779</c:v>
                </c:pt>
                <c:pt idx="198">
                  <c:v>11871.067223125705</c:v>
                </c:pt>
                <c:pt idx="199">
                  <c:v>12382.593882406258</c:v>
                </c:pt>
                <c:pt idx="200">
                  <c:v>5656.7895040723824</c:v>
                </c:pt>
                <c:pt idx="201">
                  <c:v>11392.576542069499</c:v>
                </c:pt>
                <c:pt idx="202">
                  <c:v>11273.119714120327</c:v>
                </c:pt>
                <c:pt idx="203">
                  <c:v>13237.98689158627</c:v>
                </c:pt>
                <c:pt idx="204">
                  <c:v>6995.8911692398933</c:v>
                </c:pt>
                <c:pt idx="205">
                  <c:v>4283.4120299640126</c:v>
                </c:pt>
                <c:pt idx="206">
                  <c:v>4473.4101219419272</c:v>
                </c:pt>
                <c:pt idx="207">
                  <c:v>5301.4447185390354</c:v>
                </c:pt>
                <c:pt idx="208">
                  <c:v>4262.937899877873</c:v>
                </c:pt>
                <c:pt idx="209">
                  <c:v>12019.650264398801</c:v>
                </c:pt>
                <c:pt idx="210">
                  <c:v>12266.604099646123</c:v>
                </c:pt>
                <c:pt idx="211">
                  <c:v>3581.271531692194</c:v>
                </c:pt>
                <c:pt idx="212">
                  <c:v>4856.7540606971943</c:v>
                </c:pt>
                <c:pt idx="213">
                  <c:v>4002.6091492371579</c:v>
                </c:pt>
                <c:pt idx="214">
                  <c:v>3711.9972599807697</c:v>
                </c:pt>
                <c:pt idx="215">
                  <c:v>6573.2201545869775</c:v>
                </c:pt>
                <c:pt idx="216">
                  <c:v>3741.2121020647423</c:v>
                </c:pt>
                <c:pt idx="217">
                  <c:v>6222.7630385992325</c:v>
                </c:pt>
                <c:pt idx="218">
                  <c:v>9263.6830401852294</c:v>
                </c:pt>
                <c:pt idx="219">
                  <c:v>11564.578606026578</c:v>
                </c:pt>
                <c:pt idx="220">
                  <c:v>13545.238916512526</c:v>
                </c:pt>
                <c:pt idx="221">
                  <c:v>4351.2005442760965</c:v>
                </c:pt>
                <c:pt idx="222">
                  <c:v>2465.0776913805148</c:v>
                </c:pt>
                <c:pt idx="223">
                  <c:v>5442.3129062236139</c:v>
                </c:pt>
                <c:pt idx="224">
                  <c:v>3422.4522664765982</c:v>
                </c:pt>
                <c:pt idx="225">
                  <c:v>4691.1047564482888</c:v>
                </c:pt>
                <c:pt idx="226">
                  <c:v>9298.6439889518897</c:v>
                </c:pt>
                <c:pt idx="227">
                  <c:v>13494.984233573819</c:v>
                </c:pt>
                <c:pt idx="228">
                  <c:v>3613.7141101646889</c:v>
                </c:pt>
                <c:pt idx="229">
                  <c:v>3697.5382326921272</c:v>
                </c:pt>
                <c:pt idx="230">
                  <c:v>2659.0431343018417</c:v>
                </c:pt>
                <c:pt idx="231">
                  <c:v>14110.285767930567</c:v>
                </c:pt>
                <c:pt idx="232">
                  <c:v>3764.8969262320406</c:v>
                </c:pt>
                <c:pt idx="233">
                  <c:v>3128.3100964157948</c:v>
                </c:pt>
                <c:pt idx="234">
                  <c:v>5022.0983384065676</c:v>
                </c:pt>
                <c:pt idx="235">
                  <c:v>14356.057246557026</c:v>
                </c:pt>
                <c:pt idx="236">
                  <c:v>15063.461939778908</c:v>
                </c:pt>
                <c:pt idx="237">
                  <c:v>4978.2881958612052</c:v>
                </c:pt>
                <c:pt idx="238">
                  <c:v>12568.172115366278</c:v>
                </c:pt>
                <c:pt idx="239">
                  <c:v>9214.6062205661619</c:v>
                </c:pt>
                <c:pt idx="240">
                  <c:v>12342.377634008024</c:v>
                </c:pt>
                <c:pt idx="241">
                  <c:v>3849.1968172774314</c:v>
                </c:pt>
                <c:pt idx="242">
                  <c:v>3089.2972338782974</c:v>
                </c:pt>
                <c:pt idx="243">
                  <c:v>3402.7773856443255</c:v>
                </c:pt>
                <c:pt idx="244">
                  <c:v>4363.4679540339557</c:v>
                </c:pt>
                <c:pt idx="245">
                  <c:v>12920.094969571388</c:v>
                </c:pt>
                <c:pt idx="246">
                  <c:v>8593.824262693568</c:v>
                </c:pt>
                <c:pt idx="247">
                  <c:v>3138.6212745403627</c:v>
                </c:pt>
                <c:pt idx="248">
                  <c:v>3782.2612105936905</c:v>
                </c:pt>
                <c:pt idx="249">
                  <c:v>11362.701378693551</c:v>
                </c:pt>
                <c:pt idx="250">
                  <c:v>3816.0331097342332</c:v>
                </c:pt>
                <c:pt idx="251">
                  <c:v>15671.737469319813</c:v>
                </c:pt>
                <c:pt idx="252">
                  <c:v>8605.9226122899236</c:v>
                </c:pt>
                <c:pt idx="253">
                  <c:v>14837.404993456506</c:v>
                </c:pt>
                <c:pt idx="254">
                  <c:v>3111.6326485177233</c:v>
                </c:pt>
                <c:pt idx="255">
                  <c:v>3834.3771780856841</c:v>
                </c:pt>
                <c:pt idx="256">
                  <c:v>16191.307165802684</c:v>
                </c:pt>
                <c:pt idx="257">
                  <c:v>3812.0417634462583</c:v>
                </c:pt>
                <c:pt idx="258">
                  <c:v>12718.143229152938</c:v>
                </c:pt>
                <c:pt idx="259">
                  <c:v>3227.8922958635285</c:v>
                </c:pt>
                <c:pt idx="260">
                  <c:v>3085.5746647717269</c:v>
                </c:pt>
                <c:pt idx="261">
                  <c:v>3895.1377032488654</c:v>
                </c:pt>
                <c:pt idx="262">
                  <c:v>11364.562663246836</c:v>
                </c:pt>
                <c:pt idx="263">
                  <c:v>3187.0146729257849</c:v>
                </c:pt>
                <c:pt idx="264">
                  <c:v>3766.4402918907645</c:v>
                </c:pt>
                <c:pt idx="265">
                  <c:v>3138.6212745403627</c:v>
                </c:pt>
                <c:pt idx="266">
                  <c:v>10284.925482643983</c:v>
                </c:pt>
                <c:pt idx="267">
                  <c:v>13335.013156576331</c:v>
                </c:pt>
                <c:pt idx="268">
                  <c:v>5063.1028545242643</c:v>
                </c:pt>
                <c:pt idx="269">
                  <c:v>4714.7296248352059</c:v>
                </c:pt>
                <c:pt idx="270">
                  <c:v>4311.3822028918084</c:v>
                </c:pt>
                <c:pt idx="271">
                  <c:v>3326.1813979412527</c:v>
                </c:pt>
                <c:pt idx="272">
                  <c:v>15610.950904561061</c:v>
                </c:pt>
                <c:pt idx="273">
                  <c:v>10978.913961311757</c:v>
                </c:pt>
                <c:pt idx="274">
                  <c:v>3403.4247069025996</c:v>
                </c:pt>
                <c:pt idx="275">
                  <c:v>8985.7906118420378</c:v>
                </c:pt>
                <c:pt idx="276">
                  <c:v>6480.7260841519519</c:v>
                </c:pt>
                <c:pt idx="277">
                  <c:v>12976.864148446595</c:v>
                </c:pt>
                <c:pt idx="278">
                  <c:v>13988.890157672729</c:v>
                </c:pt>
                <c:pt idx="279">
                  <c:v>11770.397153256185</c:v>
                </c:pt>
                <c:pt idx="280">
                  <c:v>4182.2860730939919</c:v>
                </c:pt>
                <c:pt idx="281">
                  <c:v>6521.6743443242322</c:v>
                </c:pt>
                <c:pt idx="282">
                  <c:v>5503.6896671311088</c:v>
                </c:pt>
                <c:pt idx="283">
                  <c:v>7437.1341470873713</c:v>
                </c:pt>
                <c:pt idx="284">
                  <c:v>6490.9631491950222</c:v>
                </c:pt>
                <c:pt idx="285">
                  <c:v>13302.440676893835</c:v>
                </c:pt>
                <c:pt idx="286">
                  <c:v>14279.384146854309</c:v>
                </c:pt>
                <c:pt idx="287">
                  <c:v>11720.142470317478</c:v>
                </c:pt>
                <c:pt idx="288">
                  <c:v>3348.5168125806786</c:v>
                </c:pt>
                <c:pt idx="289">
                  <c:v>12543.975416173567</c:v>
                </c:pt>
                <c:pt idx="290">
                  <c:v>10208.296230512706</c:v>
                </c:pt>
                <c:pt idx="291">
                  <c:v>15660.569762000101</c:v>
                </c:pt>
                <c:pt idx="292">
                  <c:v>4340.2321134677322</c:v>
                </c:pt>
                <c:pt idx="293">
                  <c:v>3878.0467278533561</c:v>
                </c:pt>
                <c:pt idx="294">
                  <c:v>13626.087938159779</c:v>
                </c:pt>
                <c:pt idx="295">
                  <c:v>4329.9648320748174</c:v>
                </c:pt>
                <c:pt idx="296">
                  <c:v>9941.2586722051947</c:v>
                </c:pt>
                <c:pt idx="297">
                  <c:v>3470.7142718392452</c:v>
                </c:pt>
                <c:pt idx="298">
                  <c:v>3996.6383066504586</c:v>
                </c:pt>
                <c:pt idx="299">
                  <c:v>13545.122060091862</c:v>
                </c:pt>
                <c:pt idx="300">
                  <c:v>4512.7196555561977</c:v>
                </c:pt>
                <c:pt idx="301">
                  <c:v>5659.2237785233965</c:v>
                </c:pt>
                <c:pt idx="302">
                  <c:v>25598.485618490417</c:v>
                </c:pt>
                <c:pt idx="303">
                  <c:v>40165.877978777622</c:v>
                </c:pt>
                <c:pt idx="304">
                  <c:v>24296.971305090665</c:v>
                </c:pt>
                <c:pt idx="305">
                  <c:v>23857.859466971371</c:v>
                </c:pt>
                <c:pt idx="306">
                  <c:v>44600.466011794488</c:v>
                </c:pt>
                <c:pt idx="307">
                  <c:v>24708.316875335186</c:v>
                </c:pt>
                <c:pt idx="308">
                  <c:v>24520.218302017507</c:v>
                </c:pt>
                <c:pt idx="309">
                  <c:v>34132.386120781026</c:v>
                </c:pt>
                <c:pt idx="310">
                  <c:v>26307.372209477337</c:v>
                </c:pt>
                <c:pt idx="311">
                  <c:v>30094.547128306061</c:v>
                </c:pt>
                <c:pt idx="312">
                  <c:v>26409.231692062836</c:v>
                </c:pt>
                <c:pt idx="313">
                  <c:v>22777.013680191503</c:v>
                </c:pt>
                <c:pt idx="314">
                  <c:v>34708.213960112073</c:v>
                </c:pt>
                <c:pt idx="315">
                  <c:v>33954.101907053613</c:v>
                </c:pt>
                <c:pt idx="316">
                  <c:v>50687.848938656149</c:v>
                </c:pt>
                <c:pt idx="317">
                  <c:v>34509.398079684586</c:v>
                </c:pt>
                <c:pt idx="318">
                  <c:v>44681.427052798725</c:v>
                </c:pt>
                <c:pt idx="319">
                  <c:v>23373.825896587176</c:v>
                </c:pt>
                <c:pt idx="320">
                  <c:v>19070.427083969844</c:v>
                </c:pt>
                <c:pt idx="321">
                  <c:v>34909.668347183797</c:v>
                </c:pt>
                <c:pt idx="322">
                  <c:v>35899.415021353678</c:v>
                </c:pt>
                <c:pt idx="323">
                  <c:v>49346.089061763261</c:v>
                </c:pt>
                <c:pt idx="324">
                  <c:v>35847.733560012304</c:v>
                </c:pt>
                <c:pt idx="325">
                  <c:v>32443.274753389673</c:v>
                </c:pt>
                <c:pt idx="326">
                  <c:v>35562.970524447082</c:v>
                </c:pt>
                <c:pt idx="327">
                  <c:v>35869.69929331501</c:v>
                </c:pt>
                <c:pt idx="328">
                  <c:v>21849.857912366631</c:v>
                </c:pt>
                <c:pt idx="329">
                  <c:v>29006.743265538811</c:v>
                </c:pt>
                <c:pt idx="330">
                  <c:v>28789.035656808428</c:v>
                </c:pt>
                <c:pt idx="331">
                  <c:v>40853.03390416981</c:v>
                </c:pt>
                <c:pt idx="332">
                  <c:v>35991.445834508195</c:v>
                </c:pt>
                <c:pt idx="333">
                  <c:v>43329.564193043072</c:v>
                </c:pt>
                <c:pt idx="334">
                  <c:v>44947.564695111643</c:v>
                </c:pt>
                <c:pt idx="335">
                  <c:v>33235.396836602435</c:v>
                </c:pt>
                <c:pt idx="336">
                  <c:v>29573.526533252214</c:v>
                </c:pt>
                <c:pt idx="337">
                  <c:v>24690.096389937742</c:v>
                </c:pt>
                <c:pt idx="338">
                  <c:v>42661.732927984049</c:v>
                </c:pt>
                <c:pt idx="339">
                  <c:v>33186.86528662972</c:v>
                </c:pt>
                <c:pt idx="340">
                  <c:v>25512.823154533209</c:v>
                </c:pt>
                <c:pt idx="341">
                  <c:v>59974.48085534729</c:v>
                </c:pt>
                <c:pt idx="342">
                  <c:v>54515.11620635289</c:v>
                </c:pt>
                <c:pt idx="343">
                  <c:v>30408.780161389255</c:v>
                </c:pt>
                <c:pt idx="344">
                  <c:v>31543.802406639221</c:v>
                </c:pt>
                <c:pt idx="345">
                  <c:v>24492.193512489459</c:v>
                </c:pt>
                <c:pt idx="346">
                  <c:v>44930.398482346151</c:v>
                </c:pt>
                <c:pt idx="347">
                  <c:v>41281.721937566224</c:v>
                </c:pt>
                <c:pt idx="348">
                  <c:v>24879.212251330373</c:v>
                </c:pt>
                <c:pt idx="349">
                  <c:v>28322.021100381193</c:v>
                </c:pt>
                <c:pt idx="350">
                  <c:v>37240.145675832333</c:v>
                </c:pt>
                <c:pt idx="351">
                  <c:v>34881.127094991796</c:v>
                </c:pt>
                <c:pt idx="352">
                  <c:v>36524.037435998551</c:v>
                </c:pt>
                <c:pt idx="353">
                  <c:v>34225.750221930473</c:v>
                </c:pt>
                <c:pt idx="354">
                  <c:v>52068.007453109312</c:v>
                </c:pt>
                <c:pt idx="355">
                  <c:v>28850.68728015379</c:v>
                </c:pt>
                <c:pt idx="356">
                  <c:v>42137.495098409643</c:v>
                </c:pt>
                <c:pt idx="357">
                  <c:v>27478.721529968105</c:v>
                </c:pt>
                <c:pt idx="358">
                  <c:v>33071.795435813743</c:v>
                </c:pt>
                <c:pt idx="359">
                  <c:v>40166.646763423531</c:v>
                </c:pt>
                <c:pt idx="360">
                  <c:v>28438.232411772868</c:v>
                </c:pt>
                <c:pt idx="361">
                  <c:v>40094.4320976331</c:v>
                </c:pt>
                <c:pt idx="362">
                  <c:v>47341.229969204636</c:v>
                </c:pt>
                <c:pt idx="363">
                  <c:v>26561.862277795812</c:v>
                </c:pt>
                <c:pt idx="364">
                  <c:v>21350.692497783923</c:v>
                </c:pt>
                <c:pt idx="365">
                  <c:v>28517.15472757494</c:v>
                </c:pt>
                <c:pt idx="366">
                  <c:v>32592.477807488594</c:v>
                </c:pt>
                <c:pt idx="367">
                  <c:v>26574.717229881069</c:v>
                </c:pt>
                <c:pt idx="368">
                  <c:v>26915.876312513017</c:v>
                </c:pt>
                <c:pt idx="369">
                  <c:v>32929.642293123048</c:v>
                </c:pt>
                <c:pt idx="370">
                  <c:v>32904.216395261938</c:v>
                </c:pt>
                <c:pt idx="371">
                  <c:v>37564.142184478646</c:v>
                </c:pt>
                <c:pt idx="372">
                  <c:v>23639.379126958091</c:v>
                </c:pt>
                <c:pt idx="373">
                  <c:v>24773.23623609373</c:v>
                </c:pt>
                <c:pt idx="374">
                  <c:v>33978.527848594109</c:v>
                </c:pt>
                <c:pt idx="375">
                  <c:v>21889.246693182893</c:v>
                </c:pt>
                <c:pt idx="376">
                  <c:v>28669.562190561963</c:v>
                </c:pt>
                <c:pt idx="377">
                  <c:v>48033.295384271201</c:v>
                </c:pt>
                <c:pt idx="378">
                  <c:v>44718.51526872949</c:v>
                </c:pt>
                <c:pt idx="379">
                  <c:v>48316.699899032377</c:v>
                </c:pt>
                <c:pt idx="380">
                  <c:v>34986.214699239463</c:v>
                </c:pt>
                <c:pt idx="381">
                  <c:v>30556.497399000509</c:v>
                </c:pt>
                <c:pt idx="382">
                  <c:v>25608.250860721062</c:v>
                </c:pt>
                <c:pt idx="383">
                  <c:v>35031.411234956293</c:v>
                </c:pt>
                <c:pt idx="384">
                  <c:v>26972.47680600583</c:v>
                </c:pt>
                <c:pt idx="385">
                  <c:v>24305.98509179175</c:v>
                </c:pt>
                <c:pt idx="386">
                  <c:v>53372.044922333946</c:v>
                </c:pt>
                <c:pt idx="387">
                  <c:v>29744.451784208897</c:v>
                </c:pt>
                <c:pt idx="388">
                  <c:v>42189.74108306854</c:v>
                </c:pt>
                <c:pt idx="389">
                  <c:v>28571.283944471637</c:v>
                </c:pt>
                <c:pt idx="390">
                  <c:v>38473.270280239733</c:v>
                </c:pt>
                <c:pt idx="391">
                  <c:v>29854.96548830971</c:v>
                </c:pt>
                <c:pt idx="392">
                  <c:v>27735.178538269061</c:v>
                </c:pt>
                <c:pt idx="393">
                  <c:v>26910.011974923385</c:v>
                </c:pt>
                <c:pt idx="394">
                  <c:v>26181.422687256018</c:v>
                </c:pt>
                <c:pt idx="395">
                  <c:v>36358.433821468978</c:v>
                </c:pt>
                <c:pt idx="396">
                  <c:v>25572.129589732594</c:v>
                </c:pt>
                <c:pt idx="397">
                  <c:v>35300.955131873023</c:v>
                </c:pt>
                <c:pt idx="398">
                  <c:v>40740.37462589745</c:v>
                </c:pt>
                <c:pt idx="399">
                  <c:v>20565.131395871766</c:v>
                </c:pt>
                <c:pt idx="400">
                  <c:v>33023.031773474693</c:v>
                </c:pt>
                <c:pt idx="401">
                  <c:v>52712.961053180079</c:v>
                </c:pt>
                <c:pt idx="402">
                  <c:v>39421.343185816208</c:v>
                </c:pt>
                <c:pt idx="403">
                  <c:v>36559.854478827947</c:v>
                </c:pt>
                <c:pt idx="404">
                  <c:v>47188.135924918446</c:v>
                </c:pt>
                <c:pt idx="405">
                  <c:v>23068.365038013882</c:v>
                </c:pt>
                <c:pt idx="406">
                  <c:v>24692.562122121351</c:v>
                </c:pt>
                <c:pt idx="407">
                  <c:v>24088.579454244722</c:v>
                </c:pt>
                <c:pt idx="408">
                  <c:v>38986.624081499649</c:v>
                </c:pt>
                <c:pt idx="409">
                  <c:v>34413.184518196736</c:v>
                </c:pt>
                <c:pt idx="410">
                  <c:v>30474.53208604909</c:v>
                </c:pt>
                <c:pt idx="411">
                  <c:v>46483.621992485379</c:v>
                </c:pt>
                <c:pt idx="412">
                  <c:v>12135.9170071887</c:v>
                </c:pt>
                <c:pt idx="413">
                  <c:v>12429.272647819373</c:v>
                </c:pt>
                <c:pt idx="414">
                  <c:v>13465.300873902093</c:v>
                </c:pt>
                <c:pt idx="415">
                  <c:v>8852.1284270825618</c:v>
                </c:pt>
                <c:pt idx="416">
                  <c:v>10603.727869779859</c:v>
                </c:pt>
                <c:pt idx="417">
                  <c:v>6138.2395964064935</c:v>
                </c:pt>
                <c:pt idx="418">
                  <c:v>15348.461367185173</c:v>
                </c:pt>
                <c:pt idx="419">
                  <c:v>5562.4615700114291</c:v>
                </c:pt>
                <c:pt idx="420">
                  <c:v>6231.2288475341111</c:v>
                </c:pt>
                <c:pt idx="421">
                  <c:v>11739.100597933908</c:v>
                </c:pt>
                <c:pt idx="422">
                  <c:v>4201.1203556088303</c:v>
                </c:pt>
                <c:pt idx="423">
                  <c:v>7841.1808093672489</c:v>
                </c:pt>
                <c:pt idx="424">
                  <c:v>7323.2122988604979</c:v>
                </c:pt>
                <c:pt idx="425">
                  <c:v>3991.801501592252</c:v>
                </c:pt>
                <c:pt idx="426">
                  <c:v>6778.1569633532508</c:v>
                </c:pt>
                <c:pt idx="427">
                  <c:v>10286.147286521773</c:v>
                </c:pt>
                <c:pt idx="428">
                  <c:v>7871.4956524437193</c:v>
                </c:pt>
                <c:pt idx="429">
                  <c:v>10993.610208604212</c:v>
                </c:pt>
                <c:pt idx="430">
                  <c:v>11288.278693199138</c:v>
                </c:pt>
                <c:pt idx="431">
                  <c:v>6668.0015977456242</c:v>
                </c:pt>
                <c:pt idx="432">
                  <c:v>13302.300768242434</c:v>
                </c:pt>
                <c:pt idx="433">
                  <c:v>3827.1484558610246</c:v>
                </c:pt>
                <c:pt idx="434">
                  <c:v>4171.3398027562625</c:v>
                </c:pt>
                <c:pt idx="435">
                  <c:v>6002.7413200151668</c:v>
                </c:pt>
                <c:pt idx="436">
                  <c:v>4408.3551993012898</c:v>
                </c:pt>
                <c:pt idx="437">
                  <c:v>10051.290876837518</c:v>
                </c:pt>
                <c:pt idx="438">
                  <c:v>4593.633172431194</c:v>
                </c:pt>
                <c:pt idx="439">
                  <c:v>8692.68876000618</c:v>
                </c:pt>
                <c:pt idx="440">
                  <c:v>9643.6065980334897</c:v>
                </c:pt>
                <c:pt idx="441">
                  <c:v>9434.9767773836375</c:v>
                </c:pt>
                <c:pt idx="442">
                  <c:v>5749.7124953462244</c:v>
                </c:pt>
                <c:pt idx="443">
                  <c:v>7089.248927722565</c:v>
                </c:pt>
                <c:pt idx="444">
                  <c:v>9119.9653951846449</c:v>
                </c:pt>
                <c:pt idx="445">
                  <c:v>8499.3146697941211</c:v>
                </c:pt>
                <c:pt idx="446">
                  <c:v>7534.6764401401115</c:v>
                </c:pt>
                <c:pt idx="447">
                  <c:v>7613.3190653609699</c:v>
                </c:pt>
                <c:pt idx="448">
                  <c:v>6639.1516871696995</c:v>
                </c:pt>
                <c:pt idx="449">
                  <c:v>5519.3593439718752</c:v>
                </c:pt>
                <c:pt idx="450">
                  <c:v>12706.036203387253</c:v>
                </c:pt>
                <c:pt idx="451">
                  <c:v>4762.4087969324673</c:v>
                </c:pt>
                <c:pt idx="452">
                  <c:v>4457.7594000413555</c:v>
                </c:pt>
                <c:pt idx="453">
                  <c:v>8126.5919706846753</c:v>
                </c:pt>
                <c:pt idx="454">
                  <c:v>5536.4035862654328</c:v>
                </c:pt>
                <c:pt idx="455">
                  <c:v>12607.987802831789</c:v>
                </c:pt>
                <c:pt idx="456">
                  <c:v>5572.7640118323116</c:v>
                </c:pt>
                <c:pt idx="457">
                  <c:v>7786.3897714659906</c:v>
                </c:pt>
                <c:pt idx="458">
                  <c:v>6154.1023949934288</c:v>
                </c:pt>
                <c:pt idx="459">
                  <c:v>6319.72159397411</c:v>
                </c:pt>
                <c:pt idx="460">
                  <c:v>4014.6551376405914</c:v>
                </c:pt>
                <c:pt idx="461">
                  <c:v>8812.3047776072326</c:v>
                </c:pt>
                <c:pt idx="462">
                  <c:v>11725.287262125525</c:v>
                </c:pt>
                <c:pt idx="463">
                  <c:v>6610.1924847399196</c:v>
                </c:pt>
                <c:pt idx="464">
                  <c:v>11623.406423419374</c:v>
                </c:pt>
                <c:pt idx="465">
                  <c:v>8068.3087569897134</c:v>
                </c:pt>
                <c:pt idx="466">
                  <c:v>6266.8319826536517</c:v>
                </c:pt>
                <c:pt idx="467">
                  <c:v>8338.0417359028797</c:v>
                </c:pt>
                <c:pt idx="468">
                  <c:v>6380.4582478181619</c:v>
                </c:pt>
                <c:pt idx="469">
                  <c:v>13591.162952263849</c:v>
                </c:pt>
                <c:pt idx="470">
                  <c:v>12609.35226880807</c:v>
                </c:pt>
                <c:pt idx="471">
                  <c:v>8570.7730525565858</c:v>
                </c:pt>
                <c:pt idx="472">
                  <c:v>10885.77256093432</c:v>
                </c:pt>
                <c:pt idx="473">
                  <c:v>11241.863435787665</c:v>
                </c:pt>
                <c:pt idx="474">
                  <c:v>5974.9389081365489</c:v>
                </c:pt>
                <c:pt idx="475">
                  <c:v>13741.667851720955</c:v>
                </c:pt>
                <c:pt idx="476">
                  <c:v>5815.9612093539399</c:v>
                </c:pt>
                <c:pt idx="477">
                  <c:v>6451.1691089720662</c:v>
                </c:pt>
                <c:pt idx="478">
                  <c:v>8268.2435651546748</c:v>
                </c:pt>
                <c:pt idx="479">
                  <c:v>9987.0080632053341</c:v>
                </c:pt>
                <c:pt idx="480">
                  <c:v>5939.3190168016772</c:v>
                </c:pt>
                <c:pt idx="481">
                  <c:v>4198.4437107624562</c:v>
                </c:pt>
                <c:pt idx="482">
                  <c:v>9430.7402601915655</c:v>
                </c:pt>
                <c:pt idx="483">
                  <c:v>8319.2832765988351</c:v>
                </c:pt>
                <c:pt idx="484">
                  <c:v>14652.81243420964</c:v>
                </c:pt>
                <c:pt idx="485">
                  <c:v>13498.920852281895</c:v>
                </c:pt>
                <c:pt idx="486">
                  <c:v>11125.252071024604</c:v>
                </c:pt>
                <c:pt idx="487">
                  <c:v>7697.9787551849313</c:v>
                </c:pt>
                <c:pt idx="488">
                  <c:v>16676.806355884775</c:v>
                </c:pt>
                <c:pt idx="489">
                  <c:v>10896.050676264105</c:v>
                </c:pt>
                <c:pt idx="490">
                  <c:v>14648.684284838131</c:v>
                </c:pt>
                <c:pt idx="491">
                  <c:v>7453.5555932330963</c:v>
                </c:pt>
                <c:pt idx="492">
                  <c:v>4934.2181177142902</c:v>
                </c:pt>
                <c:pt idx="493">
                  <c:v>10632.670070822127</c:v>
                </c:pt>
                <c:pt idx="494">
                  <c:v>9836.2841406426378</c:v>
                </c:pt>
                <c:pt idx="495">
                  <c:v>5084.9737302680805</c:v>
                </c:pt>
                <c:pt idx="496">
                  <c:v>11196.299337038503</c:v>
                </c:pt>
                <c:pt idx="497">
                  <c:v>9880.2687151867212</c:v>
                </c:pt>
                <c:pt idx="498">
                  <c:v>9215.2729879430644</c:v>
                </c:pt>
                <c:pt idx="499">
                  <c:v>8312.5312549456867</c:v>
                </c:pt>
                <c:pt idx="500">
                  <c:v>5145.52515669896</c:v>
                </c:pt>
                <c:pt idx="501">
                  <c:v>8605.0598732750022</c:v>
                </c:pt>
                <c:pt idx="502">
                  <c:v>11207.540440748804</c:v>
                </c:pt>
                <c:pt idx="503">
                  <c:v>12931.835584592262</c:v>
                </c:pt>
                <c:pt idx="504">
                  <c:v>7978.2153400637244</c:v>
                </c:pt>
                <c:pt idx="505">
                  <c:v>10449.359825084122</c:v>
                </c:pt>
                <c:pt idx="506">
                  <c:v>8873.2401152971543</c:v>
                </c:pt>
                <c:pt idx="507">
                  <c:v>6649.6169018597129</c:v>
                </c:pt>
                <c:pt idx="508">
                  <c:v>13086.31296624477</c:v>
                </c:pt>
                <c:pt idx="509">
                  <c:v>5906.0118195323585</c:v>
                </c:pt>
                <c:pt idx="510">
                  <c:v>12664.274157358996</c:v>
                </c:pt>
                <c:pt idx="511">
                  <c:v>6121.2372339969452</c:v>
                </c:pt>
                <c:pt idx="512">
                  <c:v>8856.5865166624953</c:v>
                </c:pt>
                <c:pt idx="513">
                  <c:v>11593.012757245926</c:v>
                </c:pt>
                <c:pt idx="514">
                  <c:v>13140.837460393192</c:v>
                </c:pt>
                <c:pt idx="515">
                  <c:v>10924.859536553315</c:v>
                </c:pt>
                <c:pt idx="516">
                  <c:v>8276.2851873290747</c:v>
                </c:pt>
                <c:pt idx="517">
                  <c:v>5316.502429781347</c:v>
                </c:pt>
                <c:pt idx="518">
                  <c:v>4254.943273925991</c:v>
                </c:pt>
                <c:pt idx="519">
                  <c:v>6138.9194372531565</c:v>
                </c:pt>
                <c:pt idx="520">
                  <c:v>5742.8919771492383</c:v>
                </c:pt>
                <c:pt idx="521">
                  <c:v>9510.7754959828399</c:v>
                </c:pt>
                <c:pt idx="522">
                  <c:v>11197.229979315145</c:v>
                </c:pt>
                <c:pt idx="523">
                  <c:v>14932.313928208438</c:v>
                </c:pt>
                <c:pt idx="524">
                  <c:v>11637.683586524778</c:v>
                </c:pt>
                <c:pt idx="525">
                  <c:v>13685.206803377219</c:v>
                </c:pt>
                <c:pt idx="526">
                  <c:v>4641.1017196065568</c:v>
                </c:pt>
                <c:pt idx="527">
                  <c:v>8605.0057527925746</c:v>
                </c:pt>
                <c:pt idx="528">
                  <c:v>6750.0518152298328</c:v>
                </c:pt>
                <c:pt idx="529">
                  <c:v>5841.8339455080968</c:v>
                </c:pt>
                <c:pt idx="530">
                  <c:v>3207.2392565392711</c:v>
                </c:pt>
                <c:pt idx="531">
                  <c:v>9397.4700768173661</c:v>
                </c:pt>
                <c:pt idx="532">
                  <c:v>13080.574430010711</c:v>
                </c:pt>
                <c:pt idx="533">
                  <c:v>5225.0027689647786</c:v>
                </c:pt>
                <c:pt idx="534">
                  <c:v>5133.2327838131259</c:v>
                </c:pt>
                <c:pt idx="535">
                  <c:v>11100.408511146166</c:v>
                </c:pt>
                <c:pt idx="536">
                  <c:v>10025.719352994542</c:v>
                </c:pt>
                <c:pt idx="537">
                  <c:v>6170.4658560602747</c:v>
                </c:pt>
                <c:pt idx="538">
                  <c:v>4741.1965974379746</c:v>
                </c:pt>
                <c:pt idx="539">
                  <c:v>8206.2260545390345</c:v>
                </c:pt>
                <c:pt idx="540">
                  <c:v>3164.1358247789758</c:v>
                </c:pt>
                <c:pt idx="541">
                  <c:v>9341.4356155289825</c:v>
                </c:pt>
                <c:pt idx="542">
                  <c:v>6647.7200405277736</c:v>
                </c:pt>
                <c:pt idx="543">
                  <c:v>14775.938741714801</c:v>
                </c:pt>
                <c:pt idx="544">
                  <c:v>9222.6590395399362</c:v>
                </c:pt>
                <c:pt idx="545">
                  <c:v>5160.3893277238294</c:v>
                </c:pt>
                <c:pt idx="546">
                  <c:v>8519.523501414993</c:v>
                </c:pt>
                <c:pt idx="547">
                  <c:v>15750.270498499878</c:v>
                </c:pt>
                <c:pt idx="548">
                  <c:v>3409.5316228033598</c:v>
                </c:pt>
                <c:pt idx="549">
                  <c:v>9344.6683729110046</c:v>
                </c:pt>
                <c:pt idx="550">
                  <c:v>10192.266947707261</c:v>
                </c:pt>
                <c:pt idx="551">
                  <c:v>5974.6811166726093</c:v>
                </c:pt>
                <c:pt idx="552">
                  <c:v>7133.6170914387712</c:v>
                </c:pt>
                <c:pt idx="553">
                  <c:v>11839.704574334704</c:v>
                </c:pt>
                <c:pt idx="554">
                  <c:v>7635.7001093513209</c:v>
                </c:pt>
                <c:pt idx="555">
                  <c:v>3221.2478718613665</c:v>
                </c:pt>
                <c:pt idx="556">
                  <c:v>10454.417478815003</c:v>
                </c:pt>
                <c:pt idx="557">
                  <c:v>5586.8998232448848</c:v>
                </c:pt>
                <c:pt idx="558">
                  <c:v>8143.1932363253491</c:v>
                </c:pt>
                <c:pt idx="559">
                  <c:v>3898.6259128887141</c:v>
                </c:pt>
                <c:pt idx="560">
                  <c:v>4617.6544664316853</c:v>
                </c:pt>
                <c:pt idx="561">
                  <c:v>4736.8862542619454</c:v>
                </c:pt>
                <c:pt idx="562">
                  <c:v>8778.9412528776957</c:v>
                </c:pt>
                <c:pt idx="563">
                  <c:v>7317.5368913337479</c:v>
                </c:pt>
                <c:pt idx="564">
                  <c:v>4275.1623927060427</c:v>
                </c:pt>
                <c:pt idx="565">
                  <c:v>10833.947636862395</c:v>
                </c:pt>
                <c:pt idx="566">
                  <c:v>5058.365642460526</c:v>
                </c:pt>
                <c:pt idx="567">
                  <c:v>15886.732974701419</c:v>
                </c:pt>
                <c:pt idx="568">
                  <c:v>4104.9038372528785</c:v>
                </c:pt>
                <c:pt idx="569">
                  <c:v>6481.1605443435637</c:v>
                </c:pt>
                <c:pt idx="570">
                  <c:v>9829.8569832868343</c:v>
                </c:pt>
                <c:pt idx="571">
                  <c:v>12635.734291658693</c:v>
                </c:pt>
                <c:pt idx="572">
                  <c:v>12136.893278816269</c:v>
                </c:pt>
                <c:pt idx="573">
                  <c:v>5784.8286441748442</c:v>
                </c:pt>
                <c:pt idx="574">
                  <c:v>10116.835942126745</c:v>
                </c:pt>
                <c:pt idx="575">
                  <c:v>4865.29150262646</c:v>
                </c:pt>
                <c:pt idx="576">
                  <c:v>7885.9417464963808</c:v>
                </c:pt>
                <c:pt idx="577">
                  <c:v>5769.2952617669735</c:v>
                </c:pt>
                <c:pt idx="578">
                  <c:v>8169.5881375427834</c:v>
                </c:pt>
                <c:pt idx="579">
                  <c:v>10396.227845938605</c:v>
                </c:pt>
                <c:pt idx="580">
                  <c:v>15921.776274306008</c:v>
                </c:pt>
                <c:pt idx="581">
                  <c:v>13375.61257081463</c:v>
                </c:pt>
                <c:pt idx="582">
                  <c:v>9076.3855287662082</c:v>
                </c:pt>
                <c:pt idx="583">
                  <c:v>7423.7141914590511</c:v>
                </c:pt>
                <c:pt idx="584">
                  <c:v>12683.022366056604</c:v>
                </c:pt>
                <c:pt idx="585">
                  <c:v>6666.4497127564591</c:v>
                </c:pt>
                <c:pt idx="586">
                  <c:v>10232.559031566845</c:v>
                </c:pt>
                <c:pt idx="587">
                  <c:v>9944.2312983100419</c:v>
                </c:pt>
                <c:pt idx="588">
                  <c:v>8854.1615279782254</c:v>
                </c:pt>
                <c:pt idx="589">
                  <c:v>5913.658750102958</c:v>
                </c:pt>
                <c:pt idx="590">
                  <c:v>16496.997418140752</c:v>
                </c:pt>
                <c:pt idx="591">
                  <c:v>10256.647196689328</c:v>
                </c:pt>
                <c:pt idx="592">
                  <c:v>9293.9299228028503</c:v>
                </c:pt>
                <c:pt idx="593">
                  <c:v>10245.294136405115</c:v>
                </c:pt>
                <c:pt idx="594">
                  <c:v>13161.441408621227</c:v>
                </c:pt>
                <c:pt idx="595">
                  <c:v>8740.5571482738924</c:v>
                </c:pt>
                <c:pt idx="596">
                  <c:v>8053.4434745351928</c:v>
                </c:pt>
                <c:pt idx="597">
                  <c:v>6899.6015417043391</c:v>
                </c:pt>
                <c:pt idx="598">
                  <c:v>6423.9250390843035</c:v>
                </c:pt>
                <c:pt idx="599">
                  <c:v>12592.897008739625</c:v>
                </c:pt>
                <c:pt idx="600">
                  <c:v>7758.3027373175892</c:v>
                </c:pt>
                <c:pt idx="601">
                  <c:v>8488.2472118400074</c:v>
                </c:pt>
                <c:pt idx="602">
                  <c:v>11571.564058426662</c:v>
                </c:pt>
                <c:pt idx="603">
                  <c:v>5662.6883403978627</c:v>
                </c:pt>
                <c:pt idx="604">
                  <c:v>5302.8134954735979</c:v>
                </c:pt>
                <c:pt idx="605">
                  <c:v>10949.671762943301</c:v>
                </c:pt>
                <c:pt idx="606">
                  <c:v>6090.5997193806861</c:v>
                </c:pt>
                <c:pt idx="607">
                  <c:v>6432.5687112446176</c:v>
                </c:pt>
                <c:pt idx="608">
                  <c:v>15029.276345657749</c:v>
                </c:pt>
                <c:pt idx="609">
                  <c:v>12293.019884795904</c:v>
                </c:pt>
                <c:pt idx="610">
                  <c:v>8210.2914860084402</c:v>
                </c:pt>
                <c:pt idx="611">
                  <c:v>13874.849256848684</c:v>
                </c:pt>
                <c:pt idx="612">
                  <c:v>6396.9492934261061</c:v>
                </c:pt>
                <c:pt idx="613">
                  <c:v>7629.3252048000741</c:v>
                </c:pt>
                <c:pt idx="614">
                  <c:v>5841.0109942740273</c:v>
                </c:pt>
                <c:pt idx="615">
                  <c:v>5476.2349730892456</c:v>
                </c:pt>
                <c:pt idx="616">
                  <c:v>15664.581296531309</c:v>
                </c:pt>
                <c:pt idx="617">
                  <c:v>7623.0320471498917</c:v>
                </c:pt>
                <c:pt idx="618">
                  <c:v>7188.1134250351779</c:v>
                </c:pt>
                <c:pt idx="619">
                  <c:v>5470.4794660626276</c:v>
                </c:pt>
                <c:pt idx="620">
                  <c:v>5946.3506876517404</c:v>
                </c:pt>
                <c:pt idx="621">
                  <c:v>7825.5763066528043</c:v>
                </c:pt>
                <c:pt idx="622">
                  <c:v>6598.3664041948532</c:v>
                </c:pt>
                <c:pt idx="623">
                  <c:v>9779.9873216250126</c:v>
                </c:pt>
                <c:pt idx="624">
                  <c:v>5162.957982263586</c:v>
                </c:pt>
                <c:pt idx="625">
                  <c:v>10963.623616943389</c:v>
                </c:pt>
                <c:pt idx="626">
                  <c:v>5785.4410065031789</c:v>
                </c:pt>
                <c:pt idx="627">
                  <c:v>8694.0353216009353</c:v>
                </c:pt>
                <c:pt idx="628">
                  <c:v>11603.540983890147</c:v>
                </c:pt>
                <c:pt idx="629">
                  <c:v>14229.327382857082</c:v>
                </c:pt>
                <c:pt idx="630">
                  <c:v>11497.858497694731</c:v>
                </c:pt>
                <c:pt idx="631">
                  <c:v>13699.203111851282</c:v>
                </c:pt>
                <c:pt idx="632">
                  <c:v>5825.8254024475436</c:v>
                </c:pt>
                <c:pt idx="633">
                  <c:v>5981.7150941641639</c:v>
                </c:pt>
                <c:pt idx="634">
                  <c:v>9283.6980056089851</c:v>
                </c:pt>
                <c:pt idx="635">
                  <c:v>10477.376710448656</c:v>
                </c:pt>
                <c:pt idx="636">
                  <c:v>6157.0585130207928</c:v>
                </c:pt>
                <c:pt idx="637">
                  <c:v>11983.474599683295</c:v>
                </c:pt>
                <c:pt idx="638">
                  <c:v>9495.6849413538985</c:v>
                </c:pt>
                <c:pt idx="639">
                  <c:v>7289.9909119198001</c:v>
                </c:pt>
                <c:pt idx="640">
                  <c:v>11350.848141722685</c:v>
                </c:pt>
                <c:pt idx="641">
                  <c:v>13420.290406945935</c:v>
                </c:pt>
                <c:pt idx="642">
                  <c:v>6059.8784188076615</c:v>
                </c:pt>
                <c:pt idx="643">
                  <c:v>13238.210276634874</c:v>
                </c:pt>
                <c:pt idx="644">
                  <c:v>17426.755927463855</c:v>
                </c:pt>
                <c:pt idx="645">
                  <c:v>14273.880908909669</c:v>
                </c:pt>
                <c:pt idx="646">
                  <c:v>9780.6274286884545</c:v>
                </c:pt>
                <c:pt idx="647">
                  <c:v>5243.0733781328618</c:v>
                </c:pt>
                <c:pt idx="648">
                  <c:v>14208.853252770941</c:v>
                </c:pt>
                <c:pt idx="649">
                  <c:v>4741.6497590048957</c:v>
                </c:pt>
                <c:pt idx="650">
                  <c:v>12746.753061619374</c:v>
                </c:pt>
                <c:pt idx="651">
                  <c:v>4557.6763512389316</c:v>
                </c:pt>
                <c:pt idx="652">
                  <c:v>8630.7516467892292</c:v>
                </c:pt>
                <c:pt idx="653">
                  <c:v>15283.808531750276</c:v>
                </c:pt>
                <c:pt idx="654">
                  <c:v>7638.4232830847886</c:v>
                </c:pt>
                <c:pt idx="655">
                  <c:v>4106.4345846138067</c:v>
                </c:pt>
                <c:pt idx="656">
                  <c:v>12803.522240494582</c:v>
                </c:pt>
                <c:pt idx="657">
                  <c:v>6357.3206994764796</c:v>
                </c:pt>
                <c:pt idx="658">
                  <c:v>8625.3923063886541</c:v>
                </c:pt>
                <c:pt idx="659">
                  <c:v>11198.123743080474</c:v>
                </c:pt>
                <c:pt idx="660">
                  <c:v>9855.4183272055288</c:v>
                </c:pt>
                <c:pt idx="661">
                  <c:v>5647.0737518604119</c:v>
                </c:pt>
                <c:pt idx="662">
                  <c:v>13038.81209204607</c:v>
                </c:pt>
                <c:pt idx="663">
                  <c:v>9470.974294075686</c:v>
                </c:pt>
                <c:pt idx="664">
                  <c:v>13725.261572824964</c:v>
                </c:pt>
                <c:pt idx="665">
                  <c:v>9819.6602838250219</c:v>
                </c:pt>
                <c:pt idx="666">
                  <c:v>12438.701626898546</c:v>
                </c:pt>
                <c:pt idx="667">
                  <c:v>6899.3987551892978</c:v>
                </c:pt>
                <c:pt idx="668">
                  <c:v>6207.7554605860232</c:v>
                </c:pt>
                <c:pt idx="669">
                  <c:v>10965.653506785076</c:v>
                </c:pt>
                <c:pt idx="670">
                  <c:v>8666.1160533016537</c:v>
                </c:pt>
                <c:pt idx="671">
                  <c:v>8745.651717068833</c:v>
                </c:pt>
                <c:pt idx="672">
                  <c:v>5655.9444285155478</c:v>
                </c:pt>
                <c:pt idx="673">
                  <c:v>6801.0026204377573</c:v>
                </c:pt>
                <c:pt idx="674">
                  <c:v>9492.008001598253</c:v>
                </c:pt>
                <c:pt idx="675">
                  <c:v>15695.525485114627</c:v>
                </c:pt>
                <c:pt idx="676">
                  <c:v>13882.294395061826</c:v>
                </c:pt>
                <c:pt idx="677">
                  <c:v>6692.7312352249573</c:v>
                </c:pt>
                <c:pt idx="678">
                  <c:v>12025.316129325887</c:v>
                </c:pt>
                <c:pt idx="679">
                  <c:v>5968.2836263170357</c:v>
                </c:pt>
                <c:pt idx="680">
                  <c:v>10081.741912676043</c:v>
                </c:pt>
                <c:pt idx="681">
                  <c:v>3870.737058735489</c:v>
                </c:pt>
                <c:pt idx="682">
                  <c:v>12167.327442654394</c:v>
                </c:pt>
                <c:pt idx="683">
                  <c:v>9062.718352241418</c:v>
                </c:pt>
                <c:pt idx="684">
                  <c:v>5965.8941754612379</c:v>
                </c:pt>
                <c:pt idx="685">
                  <c:v>5466.9285503228184</c:v>
                </c:pt>
                <c:pt idx="686">
                  <c:v>10184.389861874564</c:v>
                </c:pt>
                <c:pt idx="687">
                  <c:v>14064.378160927907</c:v>
                </c:pt>
                <c:pt idx="688">
                  <c:v>16743.91215937087</c:v>
                </c:pt>
                <c:pt idx="689">
                  <c:v>11987.973581839513</c:v>
                </c:pt>
                <c:pt idx="690">
                  <c:v>7216.7150779272979</c:v>
                </c:pt>
                <c:pt idx="691">
                  <c:v>7510.1905735979108</c:v>
                </c:pt>
                <c:pt idx="692">
                  <c:v>7839.535940802446</c:v>
                </c:pt>
                <c:pt idx="693">
                  <c:v>6970.0107117934813</c:v>
                </c:pt>
                <c:pt idx="694">
                  <c:v>10185.334427698055</c:v>
                </c:pt>
                <c:pt idx="695">
                  <c:v>7527.4319463020292</c:v>
                </c:pt>
                <c:pt idx="696">
                  <c:v>5409.5353369009772</c:v>
                </c:pt>
                <c:pt idx="697">
                  <c:v>8360.0533780817696</c:v>
                </c:pt>
                <c:pt idx="698">
                  <c:v>9772.4442210669604</c:v>
                </c:pt>
                <c:pt idx="699">
                  <c:v>12325.894182398868</c:v>
                </c:pt>
                <c:pt idx="700">
                  <c:v>5913.0400751135903</c:v>
                </c:pt>
                <c:pt idx="701">
                  <c:v>8690.743822746912</c:v>
                </c:pt>
                <c:pt idx="702">
                  <c:v>37862.555570136705</c:v>
                </c:pt>
                <c:pt idx="703">
                  <c:v>29032.569908778129</c:v>
                </c:pt>
                <c:pt idx="704">
                  <c:v>41726.290138239317</c:v>
                </c:pt>
                <c:pt idx="705">
                  <c:v>21916.857487977715</c:v>
                </c:pt>
                <c:pt idx="706">
                  <c:v>38854.441457687077</c:v>
                </c:pt>
                <c:pt idx="707">
                  <c:v>42615.623530288329</c:v>
                </c:pt>
                <c:pt idx="708">
                  <c:v>41126.630498628787</c:v>
                </c:pt>
                <c:pt idx="709">
                  <c:v>39811.468621193853</c:v>
                </c:pt>
                <c:pt idx="710">
                  <c:v>50508.864958269376</c:v>
                </c:pt>
                <c:pt idx="711">
                  <c:v>42061.936123650499</c:v>
                </c:pt>
                <c:pt idx="712">
                  <c:v>31937.482990202599</c:v>
                </c:pt>
                <c:pt idx="713">
                  <c:v>27466.936607348351</c:v>
                </c:pt>
                <c:pt idx="714">
                  <c:v>39913.992756550419</c:v>
                </c:pt>
                <c:pt idx="715">
                  <c:v>26639.736012536654</c:v>
                </c:pt>
                <c:pt idx="716">
                  <c:v>27724.236056396167</c:v>
                </c:pt>
                <c:pt idx="717">
                  <c:v>43216.940387039533</c:v>
                </c:pt>
                <c:pt idx="718">
                  <c:v>35744.423194887662</c:v>
                </c:pt>
                <c:pt idx="719">
                  <c:v>38154.541814912678</c:v>
                </c:pt>
                <c:pt idx="720">
                  <c:v>36303.801325683249</c:v>
                </c:pt>
                <c:pt idx="721">
                  <c:v>38285.418324992927</c:v>
                </c:pt>
                <c:pt idx="722">
                  <c:v>45745.433195109174</c:v>
                </c:pt>
                <c:pt idx="723">
                  <c:v>52998.779085072092</c:v>
                </c:pt>
                <c:pt idx="724">
                  <c:v>31923.03829750343</c:v>
                </c:pt>
                <c:pt idx="725">
                  <c:v>32291.172052791717</c:v>
                </c:pt>
                <c:pt idx="726">
                  <c:v>27037.935738385488</c:v>
                </c:pt>
                <c:pt idx="727">
                  <c:v>34590.021703786981</c:v>
                </c:pt>
                <c:pt idx="728">
                  <c:v>49400.720703255138</c:v>
                </c:pt>
                <c:pt idx="729">
                  <c:v>30132.523796593741</c:v>
                </c:pt>
                <c:pt idx="730">
                  <c:v>40879.964487718215</c:v>
                </c:pt>
                <c:pt idx="731">
                  <c:v>34398.523802883254</c:v>
                </c:pt>
                <c:pt idx="732">
                  <c:v>38533.016366849777</c:v>
                </c:pt>
                <c:pt idx="733">
                  <c:v>27528.559015096205</c:v>
                </c:pt>
                <c:pt idx="734">
                  <c:v>34177.904760051861</c:v>
                </c:pt>
                <c:pt idx="735">
                  <c:v>49080.178022408509</c:v>
                </c:pt>
                <c:pt idx="736">
                  <c:v>51255.100921148274</c:v>
                </c:pt>
                <c:pt idx="737">
                  <c:v>36219.741723804444</c:v>
                </c:pt>
                <c:pt idx="738">
                  <c:v>40836.447778354901</c:v>
                </c:pt>
                <c:pt idx="739">
                  <c:v>28413.796129556045</c:v>
                </c:pt>
                <c:pt idx="740">
                  <c:v>37250.571564308812</c:v>
                </c:pt>
                <c:pt idx="741">
                  <c:v>29734.661849903012</c:v>
                </c:pt>
                <c:pt idx="742">
                  <c:v>40613.654744121312</c:v>
                </c:pt>
                <c:pt idx="743">
                  <c:v>43003.919177040858</c:v>
                </c:pt>
                <c:pt idx="744">
                  <c:v>33752.799223780719</c:v>
                </c:pt>
                <c:pt idx="745">
                  <c:v>46856.219590186935</c:v>
                </c:pt>
                <c:pt idx="746">
                  <c:v>27754.665048339575</c:v>
                </c:pt>
                <c:pt idx="747">
                  <c:v>23083.289165832161</c:v>
                </c:pt>
                <c:pt idx="748">
                  <c:v>31092.082767313248</c:v>
                </c:pt>
                <c:pt idx="749">
                  <c:v>29821.19271754269</c:v>
                </c:pt>
                <c:pt idx="750">
                  <c:v>32987.837909806767</c:v>
                </c:pt>
                <c:pt idx="751">
                  <c:v>43109.746638302793</c:v>
                </c:pt>
                <c:pt idx="752">
                  <c:v>27905.449374365424</c:v>
                </c:pt>
                <c:pt idx="753">
                  <c:v>46685.318506127842</c:v>
                </c:pt>
                <c:pt idx="754">
                  <c:v>36377.373293208919</c:v>
                </c:pt>
                <c:pt idx="755">
                  <c:v>36454.51368244116</c:v>
                </c:pt>
                <c:pt idx="756">
                  <c:v>23834.236410035595</c:v>
                </c:pt>
                <c:pt idx="757">
                  <c:v>40771.491234444351</c:v>
                </c:pt>
                <c:pt idx="758">
                  <c:v>5934.9269648032259</c:v>
                </c:pt>
                <c:pt idx="759">
                  <c:v>15556.057590088581</c:v>
                </c:pt>
                <c:pt idx="760">
                  <c:v>13612.595722781723</c:v>
                </c:pt>
                <c:pt idx="761">
                  <c:v>6791.2224196268526</c:v>
                </c:pt>
                <c:pt idx="762">
                  <c:v>12130.770839022623</c:v>
                </c:pt>
                <c:pt idx="763">
                  <c:v>15557.135175882588</c:v>
                </c:pt>
                <c:pt idx="764">
                  <c:v>10346.793511586475</c:v>
                </c:pt>
                <c:pt idx="765">
                  <c:v>9142.6525413429899</c:v>
                </c:pt>
                <c:pt idx="766">
                  <c:v>11876.707746392794</c:v>
                </c:pt>
                <c:pt idx="767">
                  <c:v>17853.645016298367</c:v>
                </c:pt>
                <c:pt idx="768">
                  <c:v>7892.5215356988101</c:v>
                </c:pt>
                <c:pt idx="769">
                  <c:v>14080.587320636316</c:v>
                </c:pt>
                <c:pt idx="770">
                  <c:v>11904.25786372428</c:v>
                </c:pt>
                <c:pt idx="771">
                  <c:v>7310.7304391668767</c:v>
                </c:pt>
                <c:pt idx="772">
                  <c:v>12134.003596404646</c:v>
                </c:pt>
                <c:pt idx="773">
                  <c:v>8948.0258515705009</c:v>
                </c:pt>
                <c:pt idx="774">
                  <c:v>17505.960080546309</c:v>
                </c:pt>
                <c:pt idx="775">
                  <c:v>9711.2566730169692</c:v>
                </c:pt>
                <c:pt idx="776">
                  <c:v>10504.581752459777</c:v>
                </c:pt>
                <c:pt idx="777">
                  <c:v>13344.462959009717</c:v>
                </c:pt>
                <c:pt idx="778">
                  <c:v>13743.532502197433</c:v>
                </c:pt>
                <c:pt idx="779">
                  <c:v>13468.90022131984</c:v>
                </c:pt>
                <c:pt idx="780">
                  <c:v>11804.659275212793</c:v>
                </c:pt>
                <c:pt idx="781">
                  <c:v>8553.759928011279</c:v>
                </c:pt>
                <c:pt idx="782">
                  <c:v>7906.2805664307152</c:v>
                </c:pt>
                <c:pt idx="783">
                  <c:v>7033.7721040613005</c:v>
                </c:pt>
                <c:pt idx="784">
                  <c:v>6785.347509603117</c:v>
                </c:pt>
                <c:pt idx="785">
                  <c:v>15148.502767214848</c:v>
                </c:pt>
                <c:pt idx="786">
                  <c:v>5553.1263348398779</c:v>
                </c:pt>
                <c:pt idx="787">
                  <c:v>8690.6740374142264</c:v>
                </c:pt>
                <c:pt idx="788">
                  <c:v>15605.234240427681</c:v>
                </c:pt>
                <c:pt idx="789">
                  <c:v>5869.1466785617922</c:v>
                </c:pt>
                <c:pt idx="790">
                  <c:v>18376.941563451583</c:v>
                </c:pt>
                <c:pt idx="791">
                  <c:v>6546.3104248529262</c:v>
                </c:pt>
                <c:pt idx="792">
                  <c:v>10124.791251967421</c:v>
                </c:pt>
                <c:pt idx="793">
                  <c:v>11816.36629374991</c:v>
                </c:pt>
                <c:pt idx="794">
                  <c:v>6986.6860074475435</c:v>
                </c:pt>
                <c:pt idx="795">
                  <c:v>7399.3474855815703</c:v>
                </c:pt>
                <c:pt idx="796">
                  <c:v>17404.513597627145</c:v>
                </c:pt>
                <c:pt idx="797">
                  <c:v>8349.9873870726678</c:v>
                </c:pt>
                <c:pt idx="798">
                  <c:v>7898.2845000948118</c:v>
                </c:pt>
                <c:pt idx="799">
                  <c:v>8703.7030292872241</c:v>
                </c:pt>
                <c:pt idx="800">
                  <c:v>6462.8459829604499</c:v>
                </c:pt>
                <c:pt idx="801">
                  <c:v>12077.685885612693</c:v>
                </c:pt>
                <c:pt idx="802">
                  <c:v>11781.001887237486</c:v>
                </c:pt>
                <c:pt idx="803">
                  <c:v>6076.1195740846151</c:v>
                </c:pt>
                <c:pt idx="804">
                  <c:v>8204.92022295077</c:v>
                </c:pt>
                <c:pt idx="805">
                  <c:v>5385.9470001697891</c:v>
                </c:pt>
                <c:pt idx="806">
                  <c:v>5241.5065435938459</c:v>
                </c:pt>
                <c:pt idx="807">
                  <c:v>6781.3586674944981</c:v>
                </c:pt>
                <c:pt idx="808">
                  <c:v>6987.7335061448521</c:v>
                </c:pt>
                <c:pt idx="809">
                  <c:v>16156.842352065416</c:v>
                </c:pt>
                <c:pt idx="810">
                  <c:v>11848.684923924069</c:v>
                </c:pt>
                <c:pt idx="811">
                  <c:v>8748.1676495473475</c:v>
                </c:pt>
                <c:pt idx="812">
                  <c:v>8092.5187164957269</c:v>
                </c:pt>
                <c:pt idx="813">
                  <c:v>5342.8435684094939</c:v>
                </c:pt>
                <c:pt idx="814">
                  <c:v>12720.61141662816</c:v>
                </c:pt>
                <c:pt idx="815">
                  <c:v>7109.014699188182</c:v>
                </c:pt>
                <c:pt idx="816">
                  <c:v>12744.437649355094</c:v>
                </c:pt>
                <c:pt idx="817">
                  <c:v>9547.9296947515595</c:v>
                </c:pt>
                <c:pt idx="818">
                  <c:v>12866.091689018125</c:v>
                </c:pt>
                <c:pt idx="819">
                  <c:v>5954.8666163695916</c:v>
                </c:pt>
                <c:pt idx="820">
                  <c:v>10631.142100939693</c:v>
                </c:pt>
                <c:pt idx="821">
                  <c:v>14032.344217589787</c:v>
                </c:pt>
                <c:pt idx="822">
                  <c:v>10020.025663396404</c:v>
                </c:pt>
                <c:pt idx="823">
                  <c:v>10779.866739077801</c:v>
                </c:pt>
                <c:pt idx="824">
                  <c:v>7062.3607131695944</c:v>
                </c:pt>
                <c:pt idx="825">
                  <c:v>13142.548179975758</c:v>
                </c:pt>
                <c:pt idx="826">
                  <c:v>9121.3282016272624</c:v>
                </c:pt>
                <c:pt idx="827">
                  <c:v>12466.314686931482</c:v>
                </c:pt>
                <c:pt idx="828">
                  <c:v>9841.7630077354352</c:v>
                </c:pt>
                <c:pt idx="829">
                  <c:v>8171.2256060203399</c:v>
                </c:pt>
                <c:pt idx="830">
                  <c:v>12661.972743311846</c:v>
                </c:pt>
                <c:pt idx="831">
                  <c:v>22020.582760423036</c:v>
                </c:pt>
                <c:pt idx="832">
                  <c:v>13447.786638571715</c:v>
                </c:pt>
                <c:pt idx="833">
                  <c:v>37345.278782382367</c:v>
                </c:pt>
                <c:pt idx="834">
                  <c:v>14508.440393399434</c:v>
                </c:pt>
                <c:pt idx="835">
                  <c:v>16705.533723670451</c:v>
                </c:pt>
                <c:pt idx="836">
                  <c:v>7297.3074951293165</c:v>
                </c:pt>
                <c:pt idx="837">
                  <c:v>8347.9828772948185</c:v>
                </c:pt>
                <c:pt idx="838">
                  <c:v>6759.0622171753575</c:v>
                </c:pt>
                <c:pt idx="839">
                  <c:v>8852.6530201238966</c:v>
                </c:pt>
                <c:pt idx="840">
                  <c:v>11786.994710965955</c:v>
                </c:pt>
                <c:pt idx="841">
                  <c:v>10371.89044346527</c:v>
                </c:pt>
                <c:pt idx="842">
                  <c:v>7529.2633608453034</c:v>
                </c:pt>
                <c:pt idx="843">
                  <c:v>17199.241807902745</c:v>
                </c:pt>
                <c:pt idx="844">
                  <c:v>13067.838594823166</c:v>
                </c:pt>
                <c:pt idx="845">
                  <c:v>7245.0539829379904</c:v>
                </c:pt>
                <c:pt idx="846">
                  <c:v>11443.391275932552</c:v>
                </c:pt>
                <c:pt idx="847">
                  <c:v>12807.975112961614</c:v>
                </c:pt>
                <c:pt idx="848">
                  <c:v>7712.267505324332</c:v>
                </c:pt>
                <c:pt idx="849">
                  <c:v>10743.040836670178</c:v>
                </c:pt>
                <c:pt idx="850">
                  <c:v>27797.257517333066</c:v>
                </c:pt>
                <c:pt idx="851">
                  <c:v>9320.6016533476213</c:v>
                </c:pt>
                <c:pt idx="852">
                  <c:v>3348.6797869478378</c:v>
                </c:pt>
                <c:pt idx="853">
                  <c:v>7195.7696966109161</c:v>
                </c:pt>
                <c:pt idx="854">
                  <c:v>23740.203196803825</c:v>
                </c:pt>
                <c:pt idx="855">
                  <c:v>16219.442850090452</c:v>
                </c:pt>
                <c:pt idx="856">
                  <c:v>19541.314330000867</c:v>
                </c:pt>
                <c:pt idx="857">
                  <c:v>21792.701224312757</c:v>
                </c:pt>
                <c:pt idx="858">
                  <c:v>12305.497225025891</c:v>
                </c:pt>
                <c:pt idx="859">
                  <c:v>8167.3650848622101</c:v>
                </c:pt>
                <c:pt idx="860">
                  <c:v>7456.563936051507</c:v>
                </c:pt>
                <c:pt idx="861">
                  <c:v>6346.0302680684645</c:v>
                </c:pt>
                <c:pt idx="862">
                  <c:v>6853.7210183082989</c:v>
                </c:pt>
                <c:pt idx="863">
                  <c:v>6173.5381123387251</c:v>
                </c:pt>
                <c:pt idx="864">
                  <c:v>8044.3119598636558</c:v>
                </c:pt>
                <c:pt idx="865">
                  <c:v>19385.21493241698</c:v>
                </c:pt>
                <c:pt idx="866">
                  <c:v>3312.4337193312258</c:v>
                </c:pt>
                <c:pt idx="867">
                  <c:v>13165.601557550044</c:v>
                </c:pt>
                <c:pt idx="868">
                  <c:v>27590.365976874127</c:v>
                </c:pt>
                <c:pt idx="869">
                  <c:v>14407.900141613442</c:v>
                </c:pt>
                <c:pt idx="870">
                  <c:v>4516.6062794583304</c:v>
                </c:pt>
                <c:pt idx="871">
                  <c:v>10942.003399427082</c:v>
                </c:pt>
                <c:pt idx="872">
                  <c:v>26032.275682993866</c:v>
                </c:pt>
                <c:pt idx="873">
                  <c:v>4829.7227351618849</c:v>
                </c:pt>
                <c:pt idx="874">
                  <c:v>25066.610415761163</c:v>
                </c:pt>
                <c:pt idx="875">
                  <c:v>10007.290530544624</c:v>
                </c:pt>
                <c:pt idx="876">
                  <c:v>9758.7954074986174</c:v>
                </c:pt>
                <c:pt idx="877">
                  <c:v>7886.8199116985397</c:v>
                </c:pt>
                <c:pt idx="878">
                  <c:v>18023.358045126632</c:v>
                </c:pt>
                <c:pt idx="879">
                  <c:v>7000.4196987815003</c:v>
                </c:pt>
                <c:pt idx="880">
                  <c:v>11322.765481979861</c:v>
                </c:pt>
                <c:pt idx="881">
                  <c:v>5332.1127579391987</c:v>
                </c:pt>
                <c:pt idx="882">
                  <c:v>6222.1611533748001</c:v>
                </c:pt>
                <c:pt idx="883">
                  <c:v>3741.161366293667</c:v>
                </c:pt>
                <c:pt idx="884">
                  <c:v>14121.24689937093</c:v>
                </c:pt>
                <c:pt idx="885">
                  <c:v>6411.0169953644699</c:v>
                </c:pt>
                <c:pt idx="886">
                  <c:v>9434.8959545158632</c:v>
                </c:pt>
                <c:pt idx="887">
                  <c:v>22882.846511012795</c:v>
                </c:pt>
                <c:pt idx="888">
                  <c:v>5248.6630228593012</c:v>
                </c:pt>
                <c:pt idx="889">
                  <c:v>10613.995997846912</c:v>
                </c:pt>
                <c:pt idx="890">
                  <c:v>5726.6390112984463</c:v>
                </c:pt>
                <c:pt idx="891">
                  <c:v>6062.5083603998719</c:v>
                </c:pt>
                <c:pt idx="892">
                  <c:v>9559.6801878472415</c:v>
                </c:pt>
                <c:pt idx="893">
                  <c:v>15768.966822229508</c:v>
                </c:pt>
                <c:pt idx="894">
                  <c:v>8789.6616957021397</c:v>
                </c:pt>
                <c:pt idx="895">
                  <c:v>10392.54166503646</c:v>
                </c:pt>
                <c:pt idx="896">
                  <c:v>8894.4177139402746</c:v>
                </c:pt>
                <c:pt idx="897">
                  <c:v>4445.661050445</c:v>
                </c:pt>
                <c:pt idx="898">
                  <c:v>10267.533091486546</c:v>
                </c:pt>
                <c:pt idx="899">
                  <c:v>13225.690862701473</c:v>
                </c:pt>
                <c:pt idx="900">
                  <c:v>11617.923072836527</c:v>
                </c:pt>
                <c:pt idx="901">
                  <c:v>6020.6845430515559</c:v>
                </c:pt>
                <c:pt idx="902">
                  <c:v>9763.6935247441052</c:v>
                </c:pt>
                <c:pt idx="903">
                  <c:v>11350.89377107361</c:v>
                </c:pt>
                <c:pt idx="904">
                  <c:v>10874.487997193943</c:v>
                </c:pt>
                <c:pt idx="905">
                  <c:v>14450.268532486423</c:v>
                </c:pt>
                <c:pt idx="906">
                  <c:v>16764.245628367426</c:v>
                </c:pt>
                <c:pt idx="907">
                  <c:v>21560.680212871663</c:v>
                </c:pt>
                <c:pt idx="908">
                  <c:v>11174.376084327678</c:v>
                </c:pt>
                <c:pt idx="909">
                  <c:v>10325.736139838318</c:v>
                </c:pt>
                <c:pt idx="910">
                  <c:v>10002.553666455427</c:v>
                </c:pt>
                <c:pt idx="911">
                  <c:v>8372.4294459352877</c:v>
                </c:pt>
                <c:pt idx="912">
                  <c:v>20658.634729278398</c:v>
                </c:pt>
                <c:pt idx="913">
                  <c:v>7221.8654825711892</c:v>
                </c:pt>
                <c:pt idx="914">
                  <c:v>3529.5294897224094</c:v>
                </c:pt>
                <c:pt idx="915">
                  <c:v>12139.313847565223</c:v>
                </c:pt>
                <c:pt idx="916">
                  <c:v>6313.580512474271</c:v>
                </c:pt>
                <c:pt idx="917">
                  <c:v>6346.9667780127447</c:v>
                </c:pt>
                <c:pt idx="918">
                  <c:v>13641.503767927117</c:v>
                </c:pt>
                <c:pt idx="919">
                  <c:v>26465.32894564631</c:v>
                </c:pt>
                <c:pt idx="920">
                  <c:v>6157.3854082394819</c:v>
                </c:pt>
                <c:pt idx="921">
                  <c:v>18185.9781390385</c:v>
                </c:pt>
                <c:pt idx="922">
                  <c:v>4703.5251871684386</c:v>
                </c:pt>
                <c:pt idx="923">
                  <c:v>13329.39411023227</c:v>
                </c:pt>
                <c:pt idx="924">
                  <c:v>10883.823358608954</c:v>
                </c:pt>
                <c:pt idx="925">
                  <c:v>26596.392042793435</c:v>
                </c:pt>
                <c:pt idx="926">
                  <c:v>10007.206877838642</c:v>
                </c:pt>
                <c:pt idx="927">
                  <c:v>18286.133709475256</c:v>
                </c:pt>
                <c:pt idx="928">
                  <c:v>10164.350004702241</c:v>
                </c:pt>
                <c:pt idx="929">
                  <c:v>5875.000598191903</c:v>
                </c:pt>
                <c:pt idx="930">
                  <c:v>16464.832787103875</c:v>
                </c:pt>
                <c:pt idx="931">
                  <c:v>3104.86860610857</c:v>
                </c:pt>
                <c:pt idx="932">
                  <c:v>23125.463075347594</c:v>
                </c:pt>
                <c:pt idx="933">
                  <c:v>5133.3099506819408</c:v>
                </c:pt>
                <c:pt idx="934">
                  <c:v>15736.168202396646</c:v>
                </c:pt>
                <c:pt idx="935">
                  <c:v>7010.4817757087303</c:v>
                </c:pt>
                <c:pt idx="936">
                  <c:v>9808.2699494301414</c:v>
                </c:pt>
                <c:pt idx="937">
                  <c:v>7395.6166013594166</c:v>
                </c:pt>
                <c:pt idx="938">
                  <c:v>10269.519793034569</c:v>
                </c:pt>
                <c:pt idx="939">
                  <c:v>9266.3770872726345</c:v>
                </c:pt>
                <c:pt idx="940">
                  <c:v>5609.595118674024</c:v>
                </c:pt>
                <c:pt idx="941">
                  <c:v>6055.6834181933182</c:v>
                </c:pt>
                <c:pt idx="942">
                  <c:v>10321.082928455106</c:v>
                </c:pt>
                <c:pt idx="943">
                  <c:v>9043.4927386673426</c:v>
                </c:pt>
                <c:pt idx="944">
                  <c:v>7547.9218480015925</c:v>
                </c:pt>
                <c:pt idx="945">
                  <c:v>8436.1478514030805</c:v>
                </c:pt>
                <c:pt idx="946">
                  <c:v>6206.9243778771988</c:v>
                </c:pt>
                <c:pt idx="947">
                  <c:v>3420.8563790842509</c:v>
                </c:pt>
                <c:pt idx="948">
                  <c:v>24077.229859517014</c:v>
                </c:pt>
                <c:pt idx="949">
                  <c:v>20644.934900842825</c:v>
                </c:pt>
                <c:pt idx="950">
                  <c:v>6228.2245696786631</c:v>
                </c:pt>
                <c:pt idx="951">
                  <c:v>13732.39827704376</c:v>
                </c:pt>
                <c:pt idx="952">
                  <c:v>18943.027530605108</c:v>
                </c:pt>
                <c:pt idx="953">
                  <c:v>22929.542375175697</c:v>
                </c:pt>
                <c:pt idx="954">
                  <c:v>3462.044267758105</c:v>
                </c:pt>
                <c:pt idx="955">
                  <c:v>3653.3572151378257</c:v>
                </c:pt>
                <c:pt idx="956">
                  <c:v>21434.53019619453</c:v>
                </c:pt>
                <c:pt idx="957">
                  <c:v>2970.9825704907189</c:v>
                </c:pt>
                <c:pt idx="958">
                  <c:v>5198.036806105617</c:v>
                </c:pt>
                <c:pt idx="959">
                  <c:v>27710.101261298154</c:v>
                </c:pt>
                <c:pt idx="960">
                  <c:v>12880.955660958411</c:v>
                </c:pt>
                <c:pt idx="961">
                  <c:v>19419.381844035517</c:v>
                </c:pt>
                <c:pt idx="962">
                  <c:v>6763.6613251874896</c:v>
                </c:pt>
                <c:pt idx="963">
                  <c:v>2365.9397983318368</c:v>
                </c:pt>
                <c:pt idx="964">
                  <c:v>10592.924584370827</c:v>
                </c:pt>
                <c:pt idx="965">
                  <c:v>17540.681562006397</c:v>
                </c:pt>
                <c:pt idx="966">
                  <c:v>28230.215118232765</c:v>
                </c:pt>
                <c:pt idx="967">
                  <c:v>2658.8802037706891</c:v>
                </c:pt>
                <c:pt idx="968">
                  <c:v>5164.3900924506434</c:v>
                </c:pt>
                <c:pt idx="969">
                  <c:v>4120.0498969795926</c:v>
                </c:pt>
                <c:pt idx="970">
                  <c:v>16249.418660152172</c:v>
                </c:pt>
                <c:pt idx="971">
                  <c:v>3426.9666946262842</c:v>
                </c:pt>
                <c:pt idx="972">
                  <c:v>20363.292564007465</c:v>
                </c:pt>
                <c:pt idx="973">
                  <c:v>12555.042582227312</c:v>
                </c:pt>
                <c:pt idx="974">
                  <c:v>3590.44805324862</c:v>
                </c:pt>
                <c:pt idx="975">
                  <c:v>15356.455720860375</c:v>
                </c:pt>
                <c:pt idx="976">
                  <c:v>21387.619357056996</c:v>
                </c:pt>
                <c:pt idx="977">
                  <c:v>14338.375043300814</c:v>
                </c:pt>
                <c:pt idx="978">
                  <c:v>8063.4517803339031</c:v>
                </c:pt>
                <c:pt idx="979">
                  <c:v>3553.8420751174608</c:v>
                </c:pt>
                <c:pt idx="980">
                  <c:v>3583.0029150354781</c:v>
                </c:pt>
                <c:pt idx="981">
                  <c:v>13090.828555456053</c:v>
                </c:pt>
                <c:pt idx="982">
                  <c:v>13526.42432605871</c:v>
                </c:pt>
                <c:pt idx="983">
                  <c:v>14738.756912132378</c:v>
                </c:pt>
                <c:pt idx="984">
                  <c:v>13689.914518651196</c:v>
                </c:pt>
                <c:pt idx="985">
                  <c:v>8508.6132519777711</c:v>
                </c:pt>
                <c:pt idx="986">
                  <c:v>10336.460429688803</c:v>
                </c:pt>
                <c:pt idx="987">
                  <c:v>4275.2169414008476</c:v>
                </c:pt>
                <c:pt idx="988">
                  <c:v>3168.1814774198492</c:v>
                </c:pt>
                <c:pt idx="989">
                  <c:v>10803.045567771207</c:v>
                </c:pt>
                <c:pt idx="990">
                  <c:v>14081.250038108637</c:v>
                </c:pt>
                <c:pt idx="991">
                  <c:v>5013.1575374272097</c:v>
                </c:pt>
                <c:pt idx="992">
                  <c:v>2572.623250450305</c:v>
                </c:pt>
                <c:pt idx="993">
                  <c:v>27126.531383959013</c:v>
                </c:pt>
                <c:pt idx="994">
                  <c:v>8215.5833261652988</c:v>
                </c:pt>
                <c:pt idx="995">
                  <c:v>2568.704756653914</c:v>
                </c:pt>
                <c:pt idx="996">
                  <c:v>10934.243132032905</c:v>
                </c:pt>
                <c:pt idx="997">
                  <c:v>3639.7927821893527</c:v>
                </c:pt>
                <c:pt idx="998">
                  <c:v>3789.094149454113</c:v>
                </c:pt>
                <c:pt idx="999">
                  <c:v>3052.0715428125886</c:v>
                </c:pt>
                <c:pt idx="1000">
                  <c:v>4620.3759434234416</c:v>
                </c:pt>
                <c:pt idx="1001">
                  <c:v>4274.1262954762542</c:v>
                </c:pt>
                <c:pt idx="1002">
                  <c:v>13712.417310503697</c:v>
                </c:pt>
                <c:pt idx="1003">
                  <c:v>13903.387924642262</c:v>
                </c:pt>
                <c:pt idx="1004">
                  <c:v>4242.3027992319094</c:v>
                </c:pt>
                <c:pt idx="1005">
                  <c:v>17699.614534056072</c:v>
                </c:pt>
                <c:pt idx="1006">
                  <c:v>7030.4880066850292</c:v>
                </c:pt>
                <c:pt idx="1007">
                  <c:v>14743.526979936256</c:v>
                </c:pt>
                <c:pt idx="1008">
                  <c:v>4496.3171996115898</c:v>
                </c:pt>
                <c:pt idx="1009">
                  <c:v>11912.463301226628</c:v>
                </c:pt>
                <c:pt idx="1010">
                  <c:v>3688.2663406527754</c:v>
                </c:pt>
                <c:pt idx="1011">
                  <c:v>10115.348859269097</c:v>
                </c:pt>
                <c:pt idx="1012">
                  <c:v>19753.541519773058</c:v>
                </c:pt>
                <c:pt idx="1013">
                  <c:v>7172.770100093262</c:v>
                </c:pt>
                <c:pt idx="1014">
                  <c:v>3060.4473233023728</c:v>
                </c:pt>
                <c:pt idx="1015">
                  <c:v>6620.7788590328109</c:v>
                </c:pt>
                <c:pt idx="1016">
                  <c:v>3983.1336468859481</c:v>
                </c:pt>
                <c:pt idx="1017">
                  <c:v>5970.6244270429825</c:v>
                </c:pt>
                <c:pt idx="1018">
                  <c:v>13412.442332471284</c:v>
                </c:pt>
                <c:pt idx="1019">
                  <c:v>9337.2022771176944</c:v>
                </c:pt>
                <c:pt idx="1020">
                  <c:v>3461.4028280793164</c:v>
                </c:pt>
                <c:pt idx="1021">
                  <c:v>3583.9335573121211</c:v>
                </c:pt>
                <c:pt idx="1022">
                  <c:v>11585.503672108625</c:v>
                </c:pt>
                <c:pt idx="1023">
                  <c:v>4126.5643929160924</c:v>
                </c:pt>
                <c:pt idx="1024">
                  <c:v>3180.800817646299</c:v>
                </c:pt>
                <c:pt idx="1025">
                  <c:v>4538.8382345497293</c:v>
                </c:pt>
                <c:pt idx="1026">
                  <c:v>5386.3537637374702</c:v>
                </c:pt>
                <c:pt idx="1027">
                  <c:v>3568.1126386091951</c:v>
                </c:pt>
                <c:pt idx="1028">
                  <c:v>13773.274181970581</c:v>
                </c:pt>
                <c:pt idx="1029">
                  <c:v>12399.110642967365</c:v>
                </c:pt>
                <c:pt idx="1030">
                  <c:v>16235.459026002532</c:v>
                </c:pt>
                <c:pt idx="1031">
                  <c:v>11795.685198717645</c:v>
                </c:pt>
                <c:pt idx="1032">
                  <c:v>6177.3438636506207</c:v>
                </c:pt>
                <c:pt idx="1033">
                  <c:v>11998.059672790012</c:v>
                </c:pt>
                <c:pt idx="1034">
                  <c:v>14454.689392019984</c:v>
                </c:pt>
                <c:pt idx="1035">
                  <c:v>10105.503125285266</c:v>
                </c:pt>
                <c:pt idx="1036">
                  <c:v>16168.13730777867</c:v>
                </c:pt>
                <c:pt idx="1037">
                  <c:v>3200.3932866282512</c:v>
                </c:pt>
                <c:pt idx="1038">
                  <c:v>4186.2250581890457</c:v>
                </c:pt>
                <c:pt idx="1039">
                  <c:v>11500.328481051898</c:v>
                </c:pt>
                <c:pt idx="1040">
                  <c:v>3514.1353865639162</c:v>
                </c:pt>
                <c:pt idx="1041">
                  <c:v>10780.593296711117</c:v>
                </c:pt>
                <c:pt idx="1042">
                  <c:v>3172.963830053518</c:v>
                </c:pt>
                <c:pt idx="1043">
                  <c:v>8781.4687122357645</c:v>
                </c:pt>
                <c:pt idx="1044">
                  <c:v>11499.60073684087</c:v>
                </c:pt>
                <c:pt idx="1045">
                  <c:v>3010.1926403636653</c:v>
                </c:pt>
                <c:pt idx="1046">
                  <c:v>10211.398654530754</c:v>
                </c:pt>
                <c:pt idx="1047">
                  <c:v>4110.277600343672</c:v>
                </c:pt>
                <c:pt idx="1048">
                  <c:v>3865.4177456438338</c:v>
                </c:pt>
                <c:pt idx="1049">
                  <c:v>8716.1963651186434</c:v>
                </c:pt>
                <c:pt idx="1050">
                  <c:v>11139.830056647295</c:v>
                </c:pt>
                <c:pt idx="1051">
                  <c:v>6284.6078778100446</c:v>
                </c:pt>
                <c:pt idx="1052">
                  <c:v>8326.0141885238172</c:v>
                </c:pt>
                <c:pt idx="1053">
                  <c:v>5415.4424029205111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D48-4096-B511-058325BEB1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5890656"/>
        <c:axId val="1735891136"/>
      </c:scatterChart>
      <c:valAx>
        <c:axId val="17358906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region_southeast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35891136"/>
        <c:crosses val="autoZero"/>
        <c:crossBetween val="midCat"/>
      </c:valAx>
      <c:valAx>
        <c:axId val="1735891136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charges</a:t>
                </a:r>
              </a:p>
            </c:rich>
          </c:tx>
          <c:overlay val="0"/>
        </c:title>
        <c:numFmt formatCode="&quot;£&quot;#,##0.00" sourceLinked="1"/>
        <c:majorTickMark val="out"/>
        <c:minorTickMark val="none"/>
        <c:tickLblPos val="nextTo"/>
        <c:crossAx val="173589065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region_southwest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charges</c:v>
          </c:tx>
          <c:spPr>
            <a:ln w="38100">
              <a:noFill/>
            </a:ln>
          </c:spPr>
          <c:xVal>
            <c:numRef>
              <c:f>Model!$J$2:$J$1055</c:f>
              <c:numCache>
                <c:formatCode>General</c:formatCode>
                <c:ptCount val="1054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1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1</c:v>
                </c:pt>
                <c:pt idx="23">
                  <c:v>1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1</c:v>
                </c:pt>
                <c:pt idx="28">
                  <c:v>1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1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1</c:v>
                </c:pt>
                <c:pt idx="51">
                  <c:v>0</c:v>
                </c:pt>
                <c:pt idx="52">
                  <c:v>0</c:v>
                </c:pt>
                <c:pt idx="53">
                  <c:v>1</c:v>
                </c:pt>
                <c:pt idx="54">
                  <c:v>0</c:v>
                </c:pt>
                <c:pt idx="55">
                  <c:v>0</c:v>
                </c:pt>
                <c:pt idx="56">
                  <c:v>1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0</c:v>
                </c:pt>
                <c:pt idx="69">
                  <c:v>0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1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1</c:v>
                </c:pt>
                <c:pt idx="83">
                  <c:v>0</c:v>
                </c:pt>
                <c:pt idx="84">
                  <c:v>0</c:v>
                </c:pt>
                <c:pt idx="85">
                  <c:v>1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1</c:v>
                </c:pt>
                <c:pt idx="90">
                  <c:v>0</c:v>
                </c:pt>
                <c:pt idx="91">
                  <c:v>1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1</c:v>
                </c:pt>
                <c:pt idx="105">
                  <c:v>1</c:v>
                </c:pt>
                <c:pt idx="106">
                  <c:v>0</c:v>
                </c:pt>
                <c:pt idx="107">
                  <c:v>0</c:v>
                </c:pt>
                <c:pt idx="108">
                  <c:v>1</c:v>
                </c:pt>
                <c:pt idx="109">
                  <c:v>0</c:v>
                </c:pt>
                <c:pt idx="110">
                  <c:v>0</c:v>
                </c:pt>
                <c:pt idx="111">
                  <c:v>1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1</c:v>
                </c:pt>
                <c:pt idx="116">
                  <c:v>1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1</c:v>
                </c:pt>
                <c:pt idx="132">
                  <c:v>0</c:v>
                </c:pt>
                <c:pt idx="133">
                  <c:v>1</c:v>
                </c:pt>
                <c:pt idx="134">
                  <c:v>1</c:v>
                </c:pt>
                <c:pt idx="135">
                  <c:v>0</c:v>
                </c:pt>
                <c:pt idx="136">
                  <c:v>0</c:v>
                </c:pt>
                <c:pt idx="137">
                  <c:v>1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1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0</c:v>
                </c:pt>
                <c:pt idx="154">
                  <c:v>1</c:v>
                </c:pt>
                <c:pt idx="155">
                  <c:v>1</c:v>
                </c:pt>
                <c:pt idx="156">
                  <c:v>0</c:v>
                </c:pt>
                <c:pt idx="157">
                  <c:v>1</c:v>
                </c:pt>
                <c:pt idx="158">
                  <c:v>0</c:v>
                </c:pt>
                <c:pt idx="159">
                  <c:v>0</c:v>
                </c:pt>
                <c:pt idx="160">
                  <c:v>1</c:v>
                </c:pt>
                <c:pt idx="161">
                  <c:v>0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0</c:v>
                </c:pt>
                <c:pt idx="166">
                  <c:v>1</c:v>
                </c:pt>
                <c:pt idx="167">
                  <c:v>1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1</c:v>
                </c:pt>
                <c:pt idx="172">
                  <c:v>1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0</c:v>
                </c:pt>
                <c:pt idx="184">
                  <c:v>0</c:v>
                </c:pt>
                <c:pt idx="185">
                  <c:v>1</c:v>
                </c:pt>
                <c:pt idx="186">
                  <c:v>0</c:v>
                </c:pt>
                <c:pt idx="187">
                  <c:v>0</c:v>
                </c:pt>
                <c:pt idx="188">
                  <c:v>1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1</c:v>
                </c:pt>
                <c:pt idx="201">
                  <c:v>0</c:v>
                </c:pt>
                <c:pt idx="202">
                  <c:v>1</c:v>
                </c:pt>
                <c:pt idx="203">
                  <c:v>0</c:v>
                </c:pt>
                <c:pt idx="204">
                  <c:v>1</c:v>
                </c:pt>
                <c:pt idx="205">
                  <c:v>0</c:v>
                </c:pt>
                <c:pt idx="206">
                  <c:v>0</c:v>
                </c:pt>
                <c:pt idx="207">
                  <c:v>1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1</c:v>
                </c:pt>
                <c:pt idx="212">
                  <c:v>0</c:v>
                </c:pt>
                <c:pt idx="213">
                  <c:v>1</c:v>
                </c:pt>
                <c:pt idx="214">
                  <c:v>1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1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1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0</c:v>
                </c:pt>
                <c:pt idx="318">
                  <c:v>0</c:v>
                </c:pt>
                <c:pt idx="319">
                  <c:v>1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1</c:v>
                </c:pt>
                <c:pt idx="324">
                  <c:v>0</c:v>
                </c:pt>
                <c:pt idx="325">
                  <c:v>1</c:v>
                </c:pt>
                <c:pt idx="326">
                  <c:v>0</c:v>
                </c:pt>
                <c:pt idx="327">
                  <c:v>0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1</c:v>
                </c:pt>
                <c:pt idx="336">
                  <c:v>1</c:v>
                </c:pt>
                <c:pt idx="337">
                  <c:v>0</c:v>
                </c:pt>
                <c:pt idx="338">
                  <c:v>0</c:v>
                </c:pt>
                <c:pt idx="339">
                  <c:v>1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1</c:v>
                </c:pt>
                <c:pt idx="359">
                  <c:v>0</c:v>
                </c:pt>
                <c:pt idx="360">
                  <c:v>1</c:v>
                </c:pt>
                <c:pt idx="361">
                  <c:v>1</c:v>
                </c:pt>
                <c:pt idx="362">
                  <c:v>0</c:v>
                </c:pt>
                <c:pt idx="363">
                  <c:v>0</c:v>
                </c:pt>
                <c:pt idx="364">
                  <c:v>1</c:v>
                </c:pt>
                <c:pt idx="365">
                  <c:v>0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1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1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1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1</c:v>
                </c:pt>
                <c:pt idx="409">
                  <c:v>0</c:v>
                </c:pt>
                <c:pt idx="410">
                  <c:v>0</c:v>
                </c:pt>
                <c:pt idx="411">
                  <c:v>1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1</c:v>
                </c:pt>
                <c:pt idx="457">
                  <c:v>0</c:v>
                </c:pt>
                <c:pt idx="458">
                  <c:v>0</c:v>
                </c:pt>
                <c:pt idx="459">
                  <c:v>1</c:v>
                </c:pt>
                <c:pt idx="460">
                  <c:v>1</c:v>
                </c:pt>
                <c:pt idx="461">
                  <c:v>0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0</c:v>
                </c:pt>
                <c:pt idx="467">
                  <c:v>0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1</c:v>
                </c:pt>
                <c:pt idx="481">
                  <c:v>1</c:v>
                </c:pt>
                <c:pt idx="482">
                  <c:v>0</c:v>
                </c:pt>
                <c:pt idx="483">
                  <c:v>0</c:v>
                </c:pt>
                <c:pt idx="484">
                  <c:v>1</c:v>
                </c:pt>
                <c:pt idx="485">
                  <c:v>0</c:v>
                </c:pt>
                <c:pt idx="486">
                  <c:v>1</c:v>
                </c:pt>
                <c:pt idx="487">
                  <c:v>0</c:v>
                </c:pt>
                <c:pt idx="488">
                  <c:v>0</c:v>
                </c:pt>
                <c:pt idx="489">
                  <c:v>1</c:v>
                </c:pt>
                <c:pt idx="490">
                  <c:v>0</c:v>
                </c:pt>
                <c:pt idx="491">
                  <c:v>0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0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0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0</c:v>
                </c:pt>
                <c:pt idx="511">
                  <c:v>0</c:v>
                </c:pt>
                <c:pt idx="512">
                  <c:v>1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0</c:v>
                </c:pt>
                <c:pt idx="520">
                  <c:v>1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1</c:v>
                </c:pt>
                <c:pt idx="703">
                  <c:v>0</c:v>
                </c:pt>
                <c:pt idx="704">
                  <c:v>1</c:v>
                </c:pt>
                <c:pt idx="705">
                  <c:v>0</c:v>
                </c:pt>
                <c:pt idx="706">
                  <c:v>0</c:v>
                </c:pt>
                <c:pt idx="707">
                  <c:v>1</c:v>
                </c:pt>
                <c:pt idx="708">
                  <c:v>0</c:v>
                </c:pt>
                <c:pt idx="709">
                  <c:v>1</c:v>
                </c:pt>
                <c:pt idx="710">
                  <c:v>0</c:v>
                </c:pt>
                <c:pt idx="711">
                  <c:v>0</c:v>
                </c:pt>
                <c:pt idx="712">
                  <c:v>1</c:v>
                </c:pt>
                <c:pt idx="713">
                  <c:v>0</c:v>
                </c:pt>
                <c:pt idx="714">
                  <c:v>1</c:v>
                </c:pt>
                <c:pt idx="715">
                  <c:v>1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1</c:v>
                </c:pt>
                <c:pt idx="720">
                  <c:v>1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1</c:v>
                </c:pt>
                <c:pt idx="725">
                  <c:v>0</c:v>
                </c:pt>
                <c:pt idx="726">
                  <c:v>1</c:v>
                </c:pt>
                <c:pt idx="727">
                  <c:v>1</c:v>
                </c:pt>
                <c:pt idx="728">
                  <c:v>0</c:v>
                </c:pt>
                <c:pt idx="729">
                  <c:v>0</c:v>
                </c:pt>
                <c:pt idx="730">
                  <c:v>1</c:v>
                </c:pt>
                <c:pt idx="731">
                  <c:v>1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1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1</c:v>
                </c:pt>
                <c:pt idx="747">
                  <c:v>1</c:v>
                </c:pt>
                <c:pt idx="748">
                  <c:v>0</c:v>
                </c:pt>
                <c:pt idx="749">
                  <c:v>0</c:v>
                </c:pt>
                <c:pt idx="750">
                  <c:v>1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1</c:v>
                </c:pt>
                <c:pt idx="778">
                  <c:v>1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1</c:v>
                </c:pt>
                <c:pt idx="784">
                  <c:v>1</c:v>
                </c:pt>
                <c:pt idx="785">
                  <c:v>0</c:v>
                </c:pt>
                <c:pt idx="786">
                  <c:v>1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1</c:v>
                </c:pt>
                <c:pt idx="793">
                  <c:v>0</c:v>
                </c:pt>
                <c:pt idx="794">
                  <c:v>0</c:v>
                </c:pt>
                <c:pt idx="795">
                  <c:v>1</c:v>
                </c:pt>
                <c:pt idx="796">
                  <c:v>0</c:v>
                </c:pt>
                <c:pt idx="797">
                  <c:v>0</c:v>
                </c:pt>
                <c:pt idx="798">
                  <c:v>1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1</c:v>
                </c:pt>
                <c:pt idx="804">
                  <c:v>0</c:v>
                </c:pt>
                <c:pt idx="805">
                  <c:v>1</c:v>
                </c:pt>
                <c:pt idx="806">
                  <c:v>1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1</c:v>
                </c:pt>
                <c:pt idx="814">
                  <c:v>1</c:v>
                </c:pt>
                <c:pt idx="815">
                  <c:v>0</c:v>
                </c:pt>
                <c:pt idx="816">
                  <c:v>0</c:v>
                </c:pt>
                <c:pt idx="817">
                  <c:v>1</c:v>
                </c:pt>
                <c:pt idx="818">
                  <c:v>0</c:v>
                </c:pt>
                <c:pt idx="819">
                  <c:v>0</c:v>
                </c:pt>
                <c:pt idx="820">
                  <c:v>1</c:v>
                </c:pt>
                <c:pt idx="821">
                  <c:v>0</c:v>
                </c:pt>
                <c:pt idx="822">
                  <c:v>1</c:v>
                </c:pt>
                <c:pt idx="823">
                  <c:v>0</c:v>
                </c:pt>
                <c:pt idx="824">
                  <c:v>0</c:v>
                </c:pt>
                <c:pt idx="825">
                  <c:v>1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1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1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1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1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1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1</c:v>
                </c:pt>
                <c:pt idx="877">
                  <c:v>0</c:v>
                </c:pt>
                <c:pt idx="878">
                  <c:v>0</c:v>
                </c:pt>
                <c:pt idx="879">
                  <c:v>1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1</c:v>
                </c:pt>
                <c:pt idx="886">
                  <c:v>0</c:v>
                </c:pt>
                <c:pt idx="887">
                  <c:v>0</c:v>
                </c:pt>
                <c:pt idx="888">
                  <c:v>1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1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1</c:v>
                </c:pt>
                <c:pt idx="902">
                  <c:v>1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1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1</c:v>
                </c:pt>
                <c:pt idx="913">
                  <c:v>0</c:v>
                </c:pt>
                <c:pt idx="914">
                  <c:v>1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1</c:v>
                </c:pt>
                <c:pt idx="921">
                  <c:v>0</c:v>
                </c:pt>
                <c:pt idx="922">
                  <c:v>1</c:v>
                </c:pt>
                <c:pt idx="923">
                  <c:v>1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1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1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1</c:v>
                </c:pt>
                <c:pt idx="972">
                  <c:v>0</c:v>
                </c:pt>
                <c:pt idx="973">
                  <c:v>1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1</c:v>
                </c:pt>
                <c:pt idx="979">
                  <c:v>1</c:v>
                </c:pt>
                <c:pt idx="980">
                  <c:v>0</c:v>
                </c:pt>
                <c:pt idx="981">
                  <c:v>0</c:v>
                </c:pt>
                <c:pt idx="982">
                  <c:v>1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0</c:v>
                </c:pt>
                <c:pt idx="990">
                  <c:v>1</c:v>
                </c:pt>
                <c:pt idx="991">
                  <c:v>0</c:v>
                </c:pt>
                <c:pt idx="992">
                  <c:v>1</c:v>
                </c:pt>
                <c:pt idx="993">
                  <c:v>0</c:v>
                </c:pt>
                <c:pt idx="994">
                  <c:v>0</c:v>
                </c:pt>
                <c:pt idx="995">
                  <c:v>1</c:v>
                </c:pt>
                <c:pt idx="996">
                  <c:v>0</c:v>
                </c:pt>
                <c:pt idx="997">
                  <c:v>0</c:v>
                </c:pt>
                <c:pt idx="998">
                  <c:v>1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1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1</c:v>
                </c:pt>
                <c:pt idx="1013">
                  <c:v>1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1</c:v>
                </c:pt>
                <c:pt idx="1020">
                  <c:v>0</c:v>
                </c:pt>
                <c:pt idx="1021">
                  <c:v>0</c:v>
                </c:pt>
                <c:pt idx="1022">
                  <c:v>1</c:v>
                </c:pt>
                <c:pt idx="1023">
                  <c:v>0</c:v>
                </c:pt>
                <c:pt idx="1024">
                  <c:v>1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1</c:v>
                </c:pt>
                <c:pt idx="1029">
                  <c:v>1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1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1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1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1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</c:numCache>
            </c:numRef>
          </c:xVal>
          <c:yVal>
            <c:numRef>
              <c:f>Model!$A$2:$A$1055</c:f>
              <c:numCache>
                <c:formatCode>"£"#,##0.00</c:formatCode>
                <c:ptCount val="1054"/>
                <c:pt idx="0">
                  <c:v>3756.6215999999999</c:v>
                </c:pt>
                <c:pt idx="1">
                  <c:v>1826.8430000000001</c:v>
                </c:pt>
                <c:pt idx="2">
                  <c:v>11090.7178</c:v>
                </c:pt>
                <c:pt idx="3">
                  <c:v>10602.385</c:v>
                </c:pt>
                <c:pt idx="4">
                  <c:v>13228.846949999999</c:v>
                </c:pt>
                <c:pt idx="5">
                  <c:v>1137.011</c:v>
                </c:pt>
                <c:pt idx="6">
                  <c:v>2198.1898500000002</c:v>
                </c:pt>
                <c:pt idx="7">
                  <c:v>3046.0619999999999</c:v>
                </c:pt>
                <c:pt idx="8">
                  <c:v>2211.1307499999998</c:v>
                </c:pt>
                <c:pt idx="9">
                  <c:v>1743.2139999999999</c:v>
                </c:pt>
                <c:pt idx="10">
                  <c:v>5920.1040999999996</c:v>
                </c:pt>
                <c:pt idx="11">
                  <c:v>1532.4697000000001</c:v>
                </c:pt>
                <c:pt idx="12">
                  <c:v>7935.29115</c:v>
                </c:pt>
                <c:pt idx="13">
                  <c:v>6186.1270000000004</c:v>
                </c:pt>
                <c:pt idx="14">
                  <c:v>21344.846699999998</c:v>
                </c:pt>
                <c:pt idx="15">
                  <c:v>2867.1196</c:v>
                </c:pt>
                <c:pt idx="16">
                  <c:v>4646.759</c:v>
                </c:pt>
                <c:pt idx="17">
                  <c:v>11381.3254</c:v>
                </c:pt>
                <c:pt idx="18">
                  <c:v>8601.3292999999994</c:v>
                </c:pt>
                <c:pt idx="19">
                  <c:v>3385.3991500000002</c:v>
                </c:pt>
                <c:pt idx="20">
                  <c:v>2457.2111500000001</c:v>
                </c:pt>
                <c:pt idx="21">
                  <c:v>2155.6815000000001</c:v>
                </c:pt>
                <c:pt idx="22">
                  <c:v>1261.442</c:v>
                </c:pt>
                <c:pt idx="23">
                  <c:v>2166.732</c:v>
                </c:pt>
                <c:pt idx="24">
                  <c:v>13405.390299999999</c:v>
                </c:pt>
                <c:pt idx="25">
                  <c:v>8116.68</c:v>
                </c:pt>
                <c:pt idx="26">
                  <c:v>1631.8212000000001</c:v>
                </c:pt>
                <c:pt idx="27">
                  <c:v>4883.866</c:v>
                </c:pt>
                <c:pt idx="28">
                  <c:v>5649.7150000000001</c:v>
                </c:pt>
                <c:pt idx="29">
                  <c:v>14901.5167</c:v>
                </c:pt>
                <c:pt idx="30">
                  <c:v>11743.299000000001</c:v>
                </c:pt>
                <c:pt idx="31">
                  <c:v>2689.4953999999998</c:v>
                </c:pt>
                <c:pt idx="32">
                  <c:v>24227.337240000001</c:v>
                </c:pt>
                <c:pt idx="33">
                  <c:v>1615.7666999999999</c:v>
                </c:pt>
                <c:pt idx="34">
                  <c:v>12648.7034</c:v>
                </c:pt>
                <c:pt idx="35">
                  <c:v>1986.9333999999999</c:v>
                </c:pt>
                <c:pt idx="36">
                  <c:v>5400.9804999999997</c:v>
                </c:pt>
                <c:pt idx="37">
                  <c:v>11837.16</c:v>
                </c:pt>
                <c:pt idx="38">
                  <c:v>3172.018</c:v>
                </c:pt>
                <c:pt idx="39">
                  <c:v>2156.7518</c:v>
                </c:pt>
                <c:pt idx="40">
                  <c:v>11944.594349999999</c:v>
                </c:pt>
                <c:pt idx="41">
                  <c:v>8444.4740000000002</c:v>
                </c:pt>
                <c:pt idx="42">
                  <c:v>8124.4084000000003</c:v>
                </c:pt>
                <c:pt idx="43">
                  <c:v>9722.7695000000003</c:v>
                </c:pt>
                <c:pt idx="44">
                  <c:v>10435.06525</c:v>
                </c:pt>
                <c:pt idx="45">
                  <c:v>11566.30055</c:v>
                </c:pt>
                <c:pt idx="46">
                  <c:v>2866.0909999999999</c:v>
                </c:pt>
                <c:pt idx="47">
                  <c:v>11658.379150000001</c:v>
                </c:pt>
                <c:pt idx="48">
                  <c:v>13822.803</c:v>
                </c:pt>
                <c:pt idx="49">
                  <c:v>12142.578600000001</c:v>
                </c:pt>
                <c:pt idx="50">
                  <c:v>18955.220170000001</c:v>
                </c:pt>
                <c:pt idx="51">
                  <c:v>13217.094499999999</c:v>
                </c:pt>
                <c:pt idx="52">
                  <c:v>13981.850350000001</c:v>
                </c:pt>
                <c:pt idx="53">
                  <c:v>3554.203</c:v>
                </c:pt>
                <c:pt idx="54">
                  <c:v>12404.8791</c:v>
                </c:pt>
                <c:pt idx="55">
                  <c:v>14133.03775</c:v>
                </c:pt>
                <c:pt idx="56">
                  <c:v>24603.04837</c:v>
                </c:pt>
                <c:pt idx="57">
                  <c:v>1837.2819</c:v>
                </c:pt>
                <c:pt idx="58">
                  <c:v>1391.5287000000001</c:v>
                </c:pt>
                <c:pt idx="59">
                  <c:v>20781.48892</c:v>
                </c:pt>
                <c:pt idx="60">
                  <c:v>11856.4115</c:v>
                </c:pt>
                <c:pt idx="61">
                  <c:v>16586.49771</c:v>
                </c:pt>
                <c:pt idx="62">
                  <c:v>9140.9509999999991</c:v>
                </c:pt>
                <c:pt idx="63">
                  <c:v>2727.3951000000002</c:v>
                </c:pt>
                <c:pt idx="64">
                  <c:v>7323.7348190000002</c:v>
                </c:pt>
                <c:pt idx="65">
                  <c:v>23082.955330000001</c:v>
                </c:pt>
                <c:pt idx="66">
                  <c:v>5969.723</c:v>
                </c:pt>
                <c:pt idx="67">
                  <c:v>12638.195</c:v>
                </c:pt>
                <c:pt idx="68">
                  <c:v>2254.7966999999999</c:v>
                </c:pt>
                <c:pt idx="69">
                  <c:v>2897.3235</c:v>
                </c:pt>
                <c:pt idx="70">
                  <c:v>7345.0839999999998</c:v>
                </c:pt>
                <c:pt idx="71">
                  <c:v>5910.9440000000004</c:v>
                </c:pt>
                <c:pt idx="72">
                  <c:v>21797.000400000001</c:v>
                </c:pt>
                <c:pt idx="73">
                  <c:v>10601.412</c:v>
                </c:pt>
                <c:pt idx="74">
                  <c:v>11165.417649999999</c:v>
                </c:pt>
                <c:pt idx="75">
                  <c:v>2497.0383000000002</c:v>
                </c:pt>
                <c:pt idx="76">
                  <c:v>2203.4718499999999</c:v>
                </c:pt>
                <c:pt idx="77">
                  <c:v>1744.4649999999999</c:v>
                </c:pt>
                <c:pt idx="78">
                  <c:v>20878.78443</c:v>
                </c:pt>
                <c:pt idx="79">
                  <c:v>1534.3045</c:v>
                </c:pt>
                <c:pt idx="80">
                  <c:v>1622.1885</c:v>
                </c:pt>
                <c:pt idx="81">
                  <c:v>4347.0233500000004</c:v>
                </c:pt>
                <c:pt idx="82">
                  <c:v>1748.7739999999999</c:v>
                </c:pt>
                <c:pt idx="83">
                  <c:v>24513.091260000001</c:v>
                </c:pt>
                <c:pt idx="84">
                  <c:v>2196.4731999999999</c:v>
                </c:pt>
                <c:pt idx="85">
                  <c:v>12574.049000000001</c:v>
                </c:pt>
                <c:pt idx="86">
                  <c:v>1967.0227</c:v>
                </c:pt>
                <c:pt idx="87">
                  <c:v>6837.3687</c:v>
                </c:pt>
                <c:pt idx="88">
                  <c:v>3044.2132999999999</c:v>
                </c:pt>
                <c:pt idx="89">
                  <c:v>11455.28</c:v>
                </c:pt>
                <c:pt idx="90">
                  <c:v>2498.4144000000001</c:v>
                </c:pt>
                <c:pt idx="91">
                  <c:v>1256.299</c:v>
                </c:pt>
                <c:pt idx="92">
                  <c:v>25656.575260000001</c:v>
                </c:pt>
                <c:pt idx="93">
                  <c:v>3994.1777999999999</c:v>
                </c:pt>
                <c:pt idx="94">
                  <c:v>5397.6166999999996</c:v>
                </c:pt>
                <c:pt idx="95">
                  <c:v>1708.0014000000001</c:v>
                </c:pt>
                <c:pt idx="96">
                  <c:v>14043.476699999999</c:v>
                </c:pt>
                <c:pt idx="97">
                  <c:v>13831.1152</c:v>
                </c:pt>
                <c:pt idx="98">
                  <c:v>13887.204</c:v>
                </c:pt>
                <c:pt idx="99">
                  <c:v>3268.84665</c:v>
                </c:pt>
                <c:pt idx="100">
                  <c:v>3972.9247</c:v>
                </c:pt>
                <c:pt idx="101">
                  <c:v>17878.900679999999</c:v>
                </c:pt>
                <c:pt idx="102">
                  <c:v>3935.1799000000001</c:v>
                </c:pt>
                <c:pt idx="103">
                  <c:v>10923.933199999999</c:v>
                </c:pt>
                <c:pt idx="104">
                  <c:v>2494.0219999999999</c:v>
                </c:pt>
                <c:pt idx="105">
                  <c:v>3761.2919999999999</c:v>
                </c:pt>
                <c:pt idx="106">
                  <c:v>1664.9996000000001</c:v>
                </c:pt>
                <c:pt idx="107">
                  <c:v>13635.6379</c:v>
                </c:pt>
                <c:pt idx="108">
                  <c:v>11842.441999999999</c:v>
                </c:pt>
                <c:pt idx="109">
                  <c:v>5709.1643999999997</c:v>
                </c:pt>
                <c:pt idx="110">
                  <c:v>1633.0444</c:v>
                </c:pt>
                <c:pt idx="111">
                  <c:v>11070.535</c:v>
                </c:pt>
                <c:pt idx="112">
                  <c:v>9283.5619999999999</c:v>
                </c:pt>
                <c:pt idx="113">
                  <c:v>3558.6202499999999</c:v>
                </c:pt>
                <c:pt idx="114">
                  <c:v>2207.6974500000001</c:v>
                </c:pt>
                <c:pt idx="115">
                  <c:v>10713.644</c:v>
                </c:pt>
                <c:pt idx="116">
                  <c:v>1977.8150000000001</c:v>
                </c:pt>
                <c:pt idx="117">
                  <c:v>3366.6696999999999</c:v>
                </c:pt>
                <c:pt idx="118">
                  <c:v>14410.9321</c:v>
                </c:pt>
                <c:pt idx="119">
                  <c:v>13143.86485</c:v>
                </c:pt>
                <c:pt idx="120">
                  <c:v>1712.2270000000001</c:v>
                </c:pt>
                <c:pt idx="121">
                  <c:v>12430.95335</c:v>
                </c:pt>
                <c:pt idx="122">
                  <c:v>8280.6226999999999</c:v>
                </c:pt>
                <c:pt idx="123">
                  <c:v>1136.3994</c:v>
                </c:pt>
                <c:pt idx="124">
                  <c:v>3943.5954000000002</c:v>
                </c:pt>
                <c:pt idx="125">
                  <c:v>4399.7309999999998</c:v>
                </c:pt>
                <c:pt idx="126">
                  <c:v>6185.3208000000004</c:v>
                </c:pt>
                <c:pt idx="127">
                  <c:v>5438.7491</c:v>
                </c:pt>
                <c:pt idx="128">
                  <c:v>2104.1134000000002</c:v>
                </c:pt>
                <c:pt idx="129">
                  <c:v>9541.6955500000004</c:v>
                </c:pt>
                <c:pt idx="130">
                  <c:v>5469.0065999999997</c:v>
                </c:pt>
                <c:pt idx="131">
                  <c:v>12146.971</c:v>
                </c:pt>
                <c:pt idx="132">
                  <c:v>9875.6803999999993</c:v>
                </c:pt>
                <c:pt idx="133">
                  <c:v>12979.358</c:v>
                </c:pt>
                <c:pt idx="134">
                  <c:v>1263.249</c:v>
                </c:pt>
                <c:pt idx="135">
                  <c:v>2217.6012000000001</c:v>
                </c:pt>
                <c:pt idx="136">
                  <c:v>3757.8447999999999</c:v>
                </c:pt>
                <c:pt idx="137">
                  <c:v>14319.031000000001</c:v>
                </c:pt>
                <c:pt idx="138">
                  <c:v>12797.20962</c:v>
                </c:pt>
                <c:pt idx="139">
                  <c:v>1146.7965999999999</c:v>
                </c:pt>
                <c:pt idx="140">
                  <c:v>12741.167450000001</c:v>
                </c:pt>
                <c:pt idx="141">
                  <c:v>5662.2250000000004</c:v>
                </c:pt>
                <c:pt idx="142">
                  <c:v>11848.141</c:v>
                </c:pt>
                <c:pt idx="143">
                  <c:v>14313.846299999999</c:v>
                </c:pt>
                <c:pt idx="144">
                  <c:v>1815.8759</c:v>
                </c:pt>
                <c:pt idx="145">
                  <c:v>1877.9294</c:v>
                </c:pt>
                <c:pt idx="146">
                  <c:v>1621.8827000000001</c:v>
                </c:pt>
                <c:pt idx="147">
                  <c:v>13393.755999999999</c:v>
                </c:pt>
                <c:pt idx="148">
                  <c:v>4402.2330000000002</c:v>
                </c:pt>
                <c:pt idx="149">
                  <c:v>1526.3119999999999</c:v>
                </c:pt>
                <c:pt idx="150">
                  <c:v>1875.3440000000001</c:v>
                </c:pt>
                <c:pt idx="151">
                  <c:v>10965.446</c:v>
                </c:pt>
                <c:pt idx="152">
                  <c:v>8782.4689999999991</c:v>
                </c:pt>
                <c:pt idx="153">
                  <c:v>1141.4450999999999</c:v>
                </c:pt>
                <c:pt idx="154">
                  <c:v>8457.8179999999993</c:v>
                </c:pt>
                <c:pt idx="155">
                  <c:v>1682.597</c:v>
                </c:pt>
                <c:pt idx="156">
                  <c:v>13555.0049</c:v>
                </c:pt>
                <c:pt idx="157">
                  <c:v>13063.883</c:v>
                </c:pt>
                <c:pt idx="158">
                  <c:v>1634.5734</c:v>
                </c:pt>
                <c:pt idx="159">
                  <c:v>8125.7844999999998</c:v>
                </c:pt>
                <c:pt idx="160">
                  <c:v>12644.589</c:v>
                </c:pt>
                <c:pt idx="161">
                  <c:v>2473.3341</c:v>
                </c:pt>
                <c:pt idx="162">
                  <c:v>13041.921</c:v>
                </c:pt>
                <c:pt idx="163">
                  <c:v>13451.121999999999</c:v>
                </c:pt>
                <c:pt idx="164">
                  <c:v>13462.52</c:v>
                </c:pt>
                <c:pt idx="165">
                  <c:v>13470.804400000001</c:v>
                </c:pt>
                <c:pt idx="166">
                  <c:v>7348.1419999999998</c:v>
                </c:pt>
                <c:pt idx="167">
                  <c:v>12233.828</c:v>
                </c:pt>
                <c:pt idx="168">
                  <c:v>9487.6442000000006</c:v>
                </c:pt>
                <c:pt idx="169">
                  <c:v>2217.4691499999999</c:v>
                </c:pt>
                <c:pt idx="170">
                  <c:v>12982.8747</c:v>
                </c:pt>
                <c:pt idx="171">
                  <c:v>3353.2840000000001</c:v>
                </c:pt>
                <c:pt idx="172">
                  <c:v>1759.338</c:v>
                </c:pt>
                <c:pt idx="173">
                  <c:v>2322.6217999999999</c:v>
                </c:pt>
                <c:pt idx="174">
                  <c:v>4889.0367999999999</c:v>
                </c:pt>
                <c:pt idx="175">
                  <c:v>4518.8262500000001</c:v>
                </c:pt>
                <c:pt idx="176">
                  <c:v>13887.968500000001</c:v>
                </c:pt>
                <c:pt idx="177">
                  <c:v>1972.95</c:v>
                </c:pt>
                <c:pt idx="178">
                  <c:v>21232.182260000001</c:v>
                </c:pt>
                <c:pt idx="179">
                  <c:v>5383.5360000000001</c:v>
                </c:pt>
                <c:pt idx="180">
                  <c:v>8798.5930000000008</c:v>
                </c:pt>
                <c:pt idx="181">
                  <c:v>2020.1769999999999</c:v>
                </c:pt>
                <c:pt idx="182">
                  <c:v>9850.4320000000007</c:v>
                </c:pt>
                <c:pt idx="183">
                  <c:v>4137.5227000000004</c:v>
                </c:pt>
                <c:pt idx="184">
                  <c:v>2250.8352</c:v>
                </c:pt>
                <c:pt idx="185">
                  <c:v>3161.4540000000002</c:v>
                </c:pt>
                <c:pt idx="186">
                  <c:v>7325.0482000000002</c:v>
                </c:pt>
                <c:pt idx="187">
                  <c:v>14394.5579</c:v>
                </c:pt>
                <c:pt idx="188">
                  <c:v>8277.5229999999992</c:v>
                </c:pt>
                <c:pt idx="189">
                  <c:v>17929.303370000001</c:v>
                </c:pt>
                <c:pt idx="190">
                  <c:v>2480.9791</c:v>
                </c:pt>
                <c:pt idx="191">
                  <c:v>1981.5818999999999</c:v>
                </c:pt>
                <c:pt idx="192">
                  <c:v>5757.41345</c:v>
                </c:pt>
                <c:pt idx="193">
                  <c:v>13974.455550000001</c:v>
                </c:pt>
                <c:pt idx="194">
                  <c:v>2102.2647000000002</c:v>
                </c:pt>
                <c:pt idx="195">
                  <c:v>10796.35025</c:v>
                </c:pt>
                <c:pt idx="196">
                  <c:v>11286.538699999999</c:v>
                </c:pt>
                <c:pt idx="197">
                  <c:v>1674.6323</c:v>
                </c:pt>
                <c:pt idx="198">
                  <c:v>23045.566159999998</c:v>
                </c:pt>
                <c:pt idx="199">
                  <c:v>11363.2832</c:v>
                </c:pt>
                <c:pt idx="200">
                  <c:v>20420.604650000001</c:v>
                </c:pt>
                <c:pt idx="201">
                  <c:v>10338.9316</c:v>
                </c:pt>
                <c:pt idx="202">
                  <c:v>10214.636</c:v>
                </c:pt>
                <c:pt idx="203">
                  <c:v>20709.020339999999</c:v>
                </c:pt>
                <c:pt idx="204">
                  <c:v>5979.7309999999998</c:v>
                </c:pt>
                <c:pt idx="205">
                  <c:v>2203.7359499999998</c:v>
                </c:pt>
                <c:pt idx="206">
                  <c:v>2459.7201</c:v>
                </c:pt>
                <c:pt idx="207">
                  <c:v>3989.8409999999999</c:v>
                </c:pt>
                <c:pt idx="208">
                  <c:v>2200.8308499999998</c:v>
                </c:pt>
                <c:pt idx="209">
                  <c:v>10982.5013</c:v>
                </c:pt>
                <c:pt idx="210">
                  <c:v>11093.6229</c:v>
                </c:pt>
                <c:pt idx="211">
                  <c:v>2154.3609999999999</c:v>
                </c:pt>
                <c:pt idx="212">
                  <c:v>2899.4893499999998</c:v>
                </c:pt>
                <c:pt idx="213">
                  <c:v>2632.9920000000002</c:v>
                </c:pt>
                <c:pt idx="214">
                  <c:v>13126.677449999999</c:v>
                </c:pt>
                <c:pt idx="215">
                  <c:v>5699.8374999999996</c:v>
                </c:pt>
                <c:pt idx="216">
                  <c:v>12890.057650000001</c:v>
                </c:pt>
                <c:pt idx="217">
                  <c:v>5415.6611999999996</c:v>
                </c:pt>
                <c:pt idx="218">
                  <c:v>8442.6669999999995</c:v>
                </c:pt>
                <c:pt idx="219">
                  <c:v>10594.225700000001</c:v>
                </c:pt>
                <c:pt idx="220">
                  <c:v>11938.255950000001</c:v>
                </c:pt>
                <c:pt idx="221">
                  <c:v>3171.6149</c:v>
                </c:pt>
                <c:pt idx="222">
                  <c:v>1135.9407000000001</c:v>
                </c:pt>
                <c:pt idx="223">
                  <c:v>4415.1588000000002</c:v>
                </c:pt>
                <c:pt idx="224">
                  <c:v>1880.4870000000001</c:v>
                </c:pt>
                <c:pt idx="225">
                  <c:v>2741.9479999999999</c:v>
                </c:pt>
                <c:pt idx="226">
                  <c:v>8283.6807000000008</c:v>
                </c:pt>
                <c:pt idx="227">
                  <c:v>11931.125249999999</c:v>
                </c:pt>
                <c:pt idx="228">
                  <c:v>1708.9257500000001</c:v>
                </c:pt>
                <c:pt idx="229">
                  <c:v>2464.6188000000002</c:v>
                </c:pt>
                <c:pt idx="230">
                  <c:v>1163.4627</c:v>
                </c:pt>
                <c:pt idx="231">
                  <c:v>12981.3457</c:v>
                </c:pt>
                <c:pt idx="232">
                  <c:v>10795.937330000001</c:v>
                </c:pt>
                <c:pt idx="233">
                  <c:v>1629.8335</c:v>
                </c:pt>
                <c:pt idx="234">
                  <c:v>3866.8552</c:v>
                </c:pt>
                <c:pt idx="235">
                  <c:v>28923.136920000001</c:v>
                </c:pt>
                <c:pt idx="236">
                  <c:v>13770.097900000001</c:v>
                </c:pt>
                <c:pt idx="237">
                  <c:v>3556.9223000000002</c:v>
                </c:pt>
                <c:pt idx="238">
                  <c:v>11356.660900000001</c:v>
                </c:pt>
                <c:pt idx="239">
                  <c:v>8026.6665999999996</c:v>
                </c:pt>
                <c:pt idx="240">
                  <c:v>11082.5772</c:v>
                </c:pt>
                <c:pt idx="241">
                  <c:v>2257.47525</c:v>
                </c:pt>
                <c:pt idx="242">
                  <c:v>1632.5644500000001</c:v>
                </c:pt>
                <c:pt idx="243">
                  <c:v>2045.68525</c:v>
                </c:pt>
                <c:pt idx="244">
                  <c:v>2855.4375500000001</c:v>
                </c:pt>
                <c:pt idx="245">
                  <c:v>11735.87905</c:v>
                </c:pt>
                <c:pt idx="246">
                  <c:v>7419.4778999999999</c:v>
                </c:pt>
                <c:pt idx="247">
                  <c:v>1639.5631000000001</c:v>
                </c:pt>
                <c:pt idx="248">
                  <c:v>2130.6759000000002</c:v>
                </c:pt>
                <c:pt idx="249">
                  <c:v>24476.478510000001</c:v>
                </c:pt>
                <c:pt idx="250">
                  <c:v>2523.1695</c:v>
                </c:pt>
                <c:pt idx="251">
                  <c:v>14256.192800000001</c:v>
                </c:pt>
                <c:pt idx="252">
                  <c:v>7421.1945500000002</c:v>
                </c:pt>
                <c:pt idx="253">
                  <c:v>13429.035400000001</c:v>
                </c:pt>
                <c:pt idx="254">
                  <c:v>1635.7336499999999</c:v>
                </c:pt>
                <c:pt idx="255">
                  <c:v>2138.0707000000002</c:v>
                </c:pt>
                <c:pt idx="256">
                  <c:v>14692.66935</c:v>
                </c:pt>
                <c:pt idx="257">
                  <c:v>2134.9014999999999</c:v>
                </c:pt>
                <c:pt idx="258">
                  <c:v>11454.021500000001</c:v>
                </c:pt>
                <c:pt idx="259">
                  <c:v>1769.5316499999999</c:v>
                </c:pt>
                <c:pt idx="260">
                  <c:v>1632.0362500000001</c:v>
                </c:pt>
                <c:pt idx="261">
                  <c:v>2534.3937500000002</c:v>
                </c:pt>
                <c:pt idx="262">
                  <c:v>10231.499900000001</c:v>
                </c:pt>
                <c:pt idx="263">
                  <c:v>1646.4296999999999</c:v>
                </c:pt>
                <c:pt idx="264">
                  <c:v>2128.4310500000001</c:v>
                </c:pt>
                <c:pt idx="265">
                  <c:v>1639.5631000000001</c:v>
                </c:pt>
                <c:pt idx="266">
                  <c:v>9174.1356500000002</c:v>
                </c:pt>
                <c:pt idx="267">
                  <c:v>12129.614149999999</c:v>
                </c:pt>
                <c:pt idx="268">
                  <c:v>3736.4647</c:v>
                </c:pt>
                <c:pt idx="269">
                  <c:v>3201.2451500000002</c:v>
                </c:pt>
                <c:pt idx="270">
                  <c:v>3062.5082499999999</c:v>
                </c:pt>
                <c:pt idx="271">
                  <c:v>1906.35825</c:v>
                </c:pt>
                <c:pt idx="272">
                  <c:v>14210.53595</c:v>
                </c:pt>
                <c:pt idx="273">
                  <c:v>9869.8101999999999</c:v>
                </c:pt>
                <c:pt idx="274">
                  <c:v>1917.3184000000001</c:v>
                </c:pt>
                <c:pt idx="275">
                  <c:v>7731.8578500000003</c:v>
                </c:pt>
                <c:pt idx="276">
                  <c:v>5266.3656000000001</c:v>
                </c:pt>
                <c:pt idx="277">
                  <c:v>11743.9341</c:v>
                </c:pt>
                <c:pt idx="278">
                  <c:v>12622.1795</c:v>
                </c:pt>
                <c:pt idx="279">
                  <c:v>10601.632250000001</c:v>
                </c:pt>
                <c:pt idx="280">
                  <c:v>2690.1138000000001</c:v>
                </c:pt>
                <c:pt idx="281">
                  <c:v>5272.1758</c:v>
                </c:pt>
                <c:pt idx="282">
                  <c:v>4320.4108500000002</c:v>
                </c:pt>
                <c:pt idx="283">
                  <c:v>6358.7764500000003</c:v>
                </c:pt>
                <c:pt idx="284">
                  <c:v>5267.8181500000001</c:v>
                </c:pt>
                <c:pt idx="285">
                  <c:v>12124.992399999999</c:v>
                </c:pt>
                <c:pt idx="286">
                  <c:v>12950.0712</c:v>
                </c:pt>
                <c:pt idx="287">
                  <c:v>10594.501550000001</c:v>
                </c:pt>
                <c:pt idx="288">
                  <c:v>1909.52745</c:v>
                </c:pt>
                <c:pt idx="289">
                  <c:v>11353.2276</c:v>
                </c:pt>
                <c:pt idx="290">
                  <c:v>8988.1587500000005</c:v>
                </c:pt>
                <c:pt idx="291">
                  <c:v>14254.608200000001</c:v>
                </c:pt>
                <c:pt idx="292">
                  <c:v>19673.335729999999</c:v>
                </c:pt>
                <c:pt idx="293">
                  <c:v>2261.5688</c:v>
                </c:pt>
                <c:pt idx="294">
                  <c:v>12235.8392</c:v>
                </c:pt>
                <c:pt idx="295">
                  <c:v>2850.6837500000001</c:v>
                </c:pt>
                <c:pt idx="296">
                  <c:v>8671.1912499999999</c:v>
                </c:pt>
                <c:pt idx="297">
                  <c:v>2055.3249000000001</c:v>
                </c:pt>
                <c:pt idx="298">
                  <c:v>2699.56835</c:v>
                </c:pt>
                <c:pt idx="299">
                  <c:v>12224.350850000001</c:v>
                </c:pt>
                <c:pt idx="300">
                  <c:v>3021.80915</c:v>
                </c:pt>
                <c:pt idx="301">
                  <c:v>4357.0436499999996</c:v>
                </c:pt>
                <c:pt idx="302">
                  <c:v>21348.705999999998</c:v>
                </c:pt>
                <c:pt idx="303">
                  <c:v>43921.183700000001</c:v>
                </c:pt>
                <c:pt idx="304">
                  <c:v>18033.9679</c:v>
                </c:pt>
                <c:pt idx="305">
                  <c:v>17468.983899999999</c:v>
                </c:pt>
                <c:pt idx="306">
                  <c:v>42983.458500000001</c:v>
                </c:pt>
                <c:pt idx="307">
                  <c:v>17748.5062</c:v>
                </c:pt>
                <c:pt idx="308">
                  <c:v>18310.741999999998</c:v>
                </c:pt>
                <c:pt idx="309">
                  <c:v>29330.98315</c:v>
                </c:pt>
                <c:pt idx="310">
                  <c:v>21774.32215</c:v>
                </c:pt>
                <c:pt idx="311">
                  <c:v>36898.733079999998</c:v>
                </c:pt>
                <c:pt idx="312">
                  <c:v>33307.550799999997</c:v>
                </c:pt>
                <c:pt idx="313">
                  <c:v>16884.923999999999</c:v>
                </c:pt>
                <c:pt idx="314">
                  <c:v>36837.466999999997</c:v>
                </c:pt>
                <c:pt idx="315">
                  <c:v>35585.576000000001</c:v>
                </c:pt>
                <c:pt idx="316">
                  <c:v>48173.360999999997</c:v>
                </c:pt>
                <c:pt idx="317">
                  <c:v>37742.575700000001</c:v>
                </c:pt>
                <c:pt idx="318">
                  <c:v>47055.532099999997</c:v>
                </c:pt>
                <c:pt idx="319">
                  <c:v>17081.080000000002</c:v>
                </c:pt>
                <c:pt idx="320">
                  <c:v>15518.180249999999</c:v>
                </c:pt>
                <c:pt idx="321">
                  <c:v>36950.256699999998</c:v>
                </c:pt>
                <c:pt idx="322">
                  <c:v>36149.483500000002</c:v>
                </c:pt>
                <c:pt idx="323">
                  <c:v>48824.45</c:v>
                </c:pt>
                <c:pt idx="324">
                  <c:v>37133.898200000003</c:v>
                </c:pt>
                <c:pt idx="325">
                  <c:v>34779.614999999998</c:v>
                </c:pt>
                <c:pt idx="326">
                  <c:v>29523.1656</c:v>
                </c:pt>
                <c:pt idx="327">
                  <c:v>41097.161749999999</c:v>
                </c:pt>
                <c:pt idx="328">
                  <c:v>16297.846</c:v>
                </c:pt>
                <c:pt idx="329">
                  <c:v>34838.873</c:v>
                </c:pt>
                <c:pt idx="330">
                  <c:v>35491.64</c:v>
                </c:pt>
                <c:pt idx="331">
                  <c:v>38126.246500000001</c:v>
                </c:pt>
                <c:pt idx="332">
                  <c:v>42303.692150000003</c:v>
                </c:pt>
                <c:pt idx="333">
                  <c:v>46889.261200000001</c:v>
                </c:pt>
                <c:pt idx="334">
                  <c:v>46599.108399999997</c:v>
                </c:pt>
                <c:pt idx="335">
                  <c:v>37079.372000000003</c:v>
                </c:pt>
                <c:pt idx="336">
                  <c:v>22144.031999999999</c:v>
                </c:pt>
                <c:pt idx="337">
                  <c:v>35147.528480000001</c:v>
                </c:pt>
                <c:pt idx="338">
                  <c:v>48885.135609999998</c:v>
                </c:pt>
                <c:pt idx="339">
                  <c:v>36197.699000000001</c:v>
                </c:pt>
                <c:pt idx="340">
                  <c:v>32548.340499999998</c:v>
                </c:pt>
                <c:pt idx="341">
                  <c:v>63770.428010000003</c:v>
                </c:pt>
                <c:pt idx="342">
                  <c:v>45863.205000000002</c:v>
                </c:pt>
                <c:pt idx="343">
                  <c:v>34439.855900000002</c:v>
                </c:pt>
                <c:pt idx="344">
                  <c:v>34617.840649999998</c:v>
                </c:pt>
                <c:pt idx="345">
                  <c:v>20149.322899999999</c:v>
                </c:pt>
                <c:pt idx="346">
                  <c:v>44400.4064</c:v>
                </c:pt>
                <c:pt idx="347">
                  <c:v>40419.019099999998</c:v>
                </c:pt>
                <c:pt idx="348">
                  <c:v>18246.495500000001</c:v>
                </c:pt>
                <c:pt idx="349">
                  <c:v>23065.420699999999</c:v>
                </c:pt>
                <c:pt idx="350">
                  <c:v>36307.798300000002</c:v>
                </c:pt>
                <c:pt idx="351">
                  <c:v>27533.912899999999</c:v>
                </c:pt>
                <c:pt idx="352">
                  <c:v>40974.164900000003</c:v>
                </c:pt>
                <c:pt idx="353">
                  <c:v>27218.437249999999</c:v>
                </c:pt>
                <c:pt idx="354">
                  <c:v>48673.558799999999</c:v>
                </c:pt>
                <c:pt idx="355">
                  <c:v>33732.686699999998</c:v>
                </c:pt>
                <c:pt idx="356">
                  <c:v>44423.803</c:v>
                </c:pt>
                <c:pt idx="357">
                  <c:v>33475.817150000003</c:v>
                </c:pt>
                <c:pt idx="358">
                  <c:v>39727.614000000001</c:v>
                </c:pt>
                <c:pt idx="359">
                  <c:v>41676.081100000003</c:v>
                </c:pt>
                <c:pt idx="360">
                  <c:v>34166.273000000001</c:v>
                </c:pt>
                <c:pt idx="361">
                  <c:v>52590.829389999999</c:v>
                </c:pt>
                <c:pt idx="362">
                  <c:v>39722.746200000001</c:v>
                </c:pt>
                <c:pt idx="363">
                  <c:v>19350.368900000001</c:v>
                </c:pt>
                <c:pt idx="364">
                  <c:v>16232.847</c:v>
                </c:pt>
                <c:pt idx="365">
                  <c:v>34254.053350000002</c:v>
                </c:pt>
                <c:pt idx="366">
                  <c:v>34828.654000000002</c:v>
                </c:pt>
                <c:pt idx="367">
                  <c:v>37829.724199999997</c:v>
                </c:pt>
                <c:pt idx="368">
                  <c:v>33900.652999999998</c:v>
                </c:pt>
                <c:pt idx="369">
                  <c:v>28101.333050000001</c:v>
                </c:pt>
                <c:pt idx="370">
                  <c:v>37701.876799999998</c:v>
                </c:pt>
                <c:pt idx="371">
                  <c:v>37165.163800000002</c:v>
                </c:pt>
                <c:pt idx="372">
                  <c:v>17560.37975</c:v>
                </c:pt>
                <c:pt idx="373">
                  <c:v>19107.779600000002</c:v>
                </c:pt>
                <c:pt idx="374">
                  <c:v>39556.494500000001</c:v>
                </c:pt>
                <c:pt idx="375">
                  <c:v>17085.267599999999</c:v>
                </c:pt>
                <c:pt idx="376">
                  <c:v>22331.566800000001</c:v>
                </c:pt>
                <c:pt idx="377">
                  <c:v>47896.79135</c:v>
                </c:pt>
                <c:pt idx="378">
                  <c:v>47928.03</c:v>
                </c:pt>
                <c:pt idx="379">
                  <c:v>48517.563150000002</c:v>
                </c:pt>
                <c:pt idx="380">
                  <c:v>39125.332249999999</c:v>
                </c:pt>
                <c:pt idx="381">
                  <c:v>26109.32905</c:v>
                </c:pt>
                <c:pt idx="382">
                  <c:v>19521.968199999999</c:v>
                </c:pt>
                <c:pt idx="383">
                  <c:v>28868.6639</c:v>
                </c:pt>
                <c:pt idx="384">
                  <c:v>21082.16</c:v>
                </c:pt>
                <c:pt idx="385">
                  <c:v>38245.593269999998</c:v>
                </c:pt>
                <c:pt idx="386">
                  <c:v>48675.517699999997</c:v>
                </c:pt>
                <c:pt idx="387">
                  <c:v>43943.876100000001</c:v>
                </c:pt>
                <c:pt idx="388">
                  <c:v>42969.852700000003</c:v>
                </c:pt>
                <c:pt idx="389">
                  <c:v>34806.467700000001</c:v>
                </c:pt>
                <c:pt idx="390">
                  <c:v>40273.645499999999</c:v>
                </c:pt>
                <c:pt idx="391">
                  <c:v>24520.263999999999</c:v>
                </c:pt>
                <c:pt idx="392">
                  <c:v>23401.30575</c:v>
                </c:pt>
                <c:pt idx="393">
                  <c:v>20773.62775</c:v>
                </c:pt>
                <c:pt idx="394">
                  <c:v>19719.6947</c:v>
                </c:pt>
                <c:pt idx="395">
                  <c:v>39047.285000000003</c:v>
                </c:pt>
                <c:pt idx="396">
                  <c:v>20009.63365</c:v>
                </c:pt>
                <c:pt idx="397">
                  <c:v>41999.519999999997</c:v>
                </c:pt>
                <c:pt idx="398">
                  <c:v>42211.138200000001</c:v>
                </c:pt>
                <c:pt idx="399">
                  <c:v>16450.894700000001</c:v>
                </c:pt>
                <c:pt idx="400">
                  <c:v>39725.518049999999</c:v>
                </c:pt>
                <c:pt idx="401">
                  <c:v>48970.247600000002</c:v>
                </c:pt>
                <c:pt idx="402">
                  <c:v>39871.704299999998</c:v>
                </c:pt>
                <c:pt idx="403">
                  <c:v>38282.749499999998</c:v>
                </c:pt>
                <c:pt idx="404">
                  <c:v>40904.199500000002</c:v>
                </c:pt>
                <c:pt idx="405">
                  <c:v>17178.682400000002</c:v>
                </c:pt>
                <c:pt idx="406">
                  <c:v>18328.238099999999</c:v>
                </c:pt>
                <c:pt idx="407">
                  <c:v>20296.863450000001</c:v>
                </c:pt>
                <c:pt idx="408">
                  <c:v>41661.601999999999</c:v>
                </c:pt>
                <c:pt idx="409">
                  <c:v>37607.527699999999</c:v>
                </c:pt>
                <c:pt idx="410">
                  <c:v>22462.043750000001</c:v>
                </c:pt>
                <c:pt idx="411">
                  <c:v>47403.88</c:v>
                </c:pt>
                <c:pt idx="412">
                  <c:v>10825.253699999999</c:v>
                </c:pt>
                <c:pt idx="413">
                  <c:v>10959.6947</c:v>
                </c:pt>
                <c:pt idx="414">
                  <c:v>12044.342000000001</c:v>
                </c:pt>
                <c:pt idx="415">
                  <c:v>7443.6430499999997</c:v>
                </c:pt>
                <c:pt idx="416">
                  <c:v>9249.4951999999994</c:v>
                </c:pt>
                <c:pt idx="417">
                  <c:v>4894.7533000000003</c:v>
                </c:pt>
                <c:pt idx="418">
                  <c:v>13937.666499999999</c:v>
                </c:pt>
                <c:pt idx="419">
                  <c:v>4243.5900499999998</c:v>
                </c:pt>
                <c:pt idx="420">
                  <c:v>4738.2682000000004</c:v>
                </c:pt>
                <c:pt idx="421">
                  <c:v>10461.9794</c:v>
                </c:pt>
                <c:pt idx="422">
                  <c:v>2643.2685000000001</c:v>
                </c:pt>
                <c:pt idx="423">
                  <c:v>6373.55735</c:v>
                </c:pt>
                <c:pt idx="424">
                  <c:v>6123.5688</c:v>
                </c:pt>
                <c:pt idx="425">
                  <c:v>2362.2290499999999</c:v>
                </c:pt>
                <c:pt idx="426">
                  <c:v>5385.3379000000004</c:v>
                </c:pt>
                <c:pt idx="427">
                  <c:v>8930.9345499999999</c:v>
                </c:pt>
                <c:pt idx="428">
                  <c:v>6664.68595</c:v>
                </c:pt>
                <c:pt idx="429">
                  <c:v>9583.8932999999997</c:v>
                </c:pt>
                <c:pt idx="430">
                  <c:v>9910.3598500000007</c:v>
                </c:pt>
                <c:pt idx="431">
                  <c:v>5377.4578000000001</c:v>
                </c:pt>
                <c:pt idx="432">
                  <c:v>11945.1327</c:v>
                </c:pt>
                <c:pt idx="433">
                  <c:v>2221.5644499999999</c:v>
                </c:pt>
                <c:pt idx="434">
                  <c:v>2639.0428999999999</c:v>
                </c:pt>
                <c:pt idx="435">
                  <c:v>4527.1829500000003</c:v>
                </c:pt>
                <c:pt idx="436">
                  <c:v>12609.88702</c:v>
                </c:pt>
                <c:pt idx="437">
                  <c:v>28468.919010000001</c:v>
                </c:pt>
                <c:pt idx="438">
                  <c:v>2730.1078499999999</c:v>
                </c:pt>
                <c:pt idx="439">
                  <c:v>7518.0253499999999</c:v>
                </c:pt>
                <c:pt idx="440">
                  <c:v>28340.188849999999</c:v>
                </c:pt>
                <c:pt idx="441">
                  <c:v>8023.1354499999998</c:v>
                </c:pt>
                <c:pt idx="442">
                  <c:v>4454.40265</c:v>
                </c:pt>
                <c:pt idx="443">
                  <c:v>5630.4578499999998</c:v>
                </c:pt>
                <c:pt idx="444">
                  <c:v>7727.2532000000001</c:v>
                </c:pt>
                <c:pt idx="445">
                  <c:v>7153.5538999999999</c:v>
                </c:pt>
                <c:pt idx="446">
                  <c:v>6112.3529500000004</c:v>
                </c:pt>
                <c:pt idx="447">
                  <c:v>6393.6034499999996</c:v>
                </c:pt>
                <c:pt idx="448">
                  <c:v>5373.3642499999996</c:v>
                </c:pt>
                <c:pt idx="449">
                  <c:v>3956.0714499999999</c:v>
                </c:pt>
                <c:pt idx="450">
                  <c:v>11305.93455</c:v>
                </c:pt>
                <c:pt idx="451">
                  <c:v>3292.5298499999999</c:v>
                </c:pt>
                <c:pt idx="452">
                  <c:v>2710.8285500000002</c:v>
                </c:pt>
                <c:pt idx="453">
                  <c:v>6940.90985</c:v>
                </c:pt>
                <c:pt idx="454">
                  <c:v>4239.8926499999998</c:v>
                </c:pt>
                <c:pt idx="455">
                  <c:v>10797.3362</c:v>
                </c:pt>
                <c:pt idx="456">
                  <c:v>4149.7359999999999</c:v>
                </c:pt>
                <c:pt idx="457">
                  <c:v>6079.6715000000004</c:v>
                </c:pt>
                <c:pt idx="458">
                  <c:v>4441.2131499999996</c:v>
                </c:pt>
                <c:pt idx="459">
                  <c:v>5003.8530000000001</c:v>
                </c:pt>
                <c:pt idx="460">
                  <c:v>2331.5189999999998</c:v>
                </c:pt>
                <c:pt idx="461">
                  <c:v>7077.1894000000002</c:v>
                </c:pt>
                <c:pt idx="462">
                  <c:v>10450.552</c:v>
                </c:pt>
                <c:pt idx="463">
                  <c:v>5246.0469999999996</c:v>
                </c:pt>
                <c:pt idx="464">
                  <c:v>10436.096</c:v>
                </c:pt>
                <c:pt idx="465">
                  <c:v>6775.9610000000002</c:v>
                </c:pt>
                <c:pt idx="466">
                  <c:v>4337.7352000000001</c:v>
                </c:pt>
                <c:pt idx="467">
                  <c:v>6610.1097</c:v>
                </c:pt>
                <c:pt idx="468">
                  <c:v>5012.4709999999995</c:v>
                </c:pt>
                <c:pt idx="469">
                  <c:v>12333.828</c:v>
                </c:pt>
                <c:pt idx="470">
                  <c:v>35160.134570000002</c:v>
                </c:pt>
                <c:pt idx="471">
                  <c:v>7441.0529999999999</c:v>
                </c:pt>
                <c:pt idx="472">
                  <c:v>9282.4806000000008</c:v>
                </c:pt>
                <c:pt idx="473">
                  <c:v>9617.6624499999998</c:v>
                </c:pt>
                <c:pt idx="474">
                  <c:v>4237.12655</c:v>
                </c:pt>
                <c:pt idx="475">
                  <c:v>11879.10405</c:v>
                </c:pt>
                <c:pt idx="476">
                  <c:v>20277.807509999999</c:v>
                </c:pt>
                <c:pt idx="477">
                  <c:v>4667.6076499999999</c:v>
                </c:pt>
                <c:pt idx="478">
                  <c:v>6600.2059499999996</c:v>
                </c:pt>
                <c:pt idx="479">
                  <c:v>8334.4575499999992</c:v>
                </c:pt>
                <c:pt idx="480">
                  <c:v>4751.07</c:v>
                </c:pt>
                <c:pt idx="481">
                  <c:v>2597.779</c:v>
                </c:pt>
                <c:pt idx="482">
                  <c:v>7639.4174499999999</c:v>
                </c:pt>
                <c:pt idx="483">
                  <c:v>6555.07035</c:v>
                </c:pt>
                <c:pt idx="484">
                  <c:v>13224.692999999999</c:v>
                </c:pt>
                <c:pt idx="485">
                  <c:v>11763.000899999999</c:v>
                </c:pt>
                <c:pt idx="486">
                  <c:v>9861.0249999999996</c:v>
                </c:pt>
                <c:pt idx="487">
                  <c:v>6067.1267500000004</c:v>
                </c:pt>
                <c:pt idx="488">
                  <c:v>31620.001059999999</c:v>
                </c:pt>
                <c:pt idx="489">
                  <c:v>9724.5300000000007</c:v>
                </c:pt>
                <c:pt idx="490">
                  <c:v>12913.992399999999</c:v>
                </c:pt>
                <c:pt idx="491">
                  <c:v>5594.8455000000004</c:v>
                </c:pt>
                <c:pt idx="492">
                  <c:v>3659.346</c:v>
                </c:pt>
                <c:pt idx="493">
                  <c:v>9391.3459999999995</c:v>
                </c:pt>
                <c:pt idx="494">
                  <c:v>8703.4560000000001</c:v>
                </c:pt>
                <c:pt idx="495">
                  <c:v>3577.9989999999998</c:v>
                </c:pt>
                <c:pt idx="496">
                  <c:v>9447.2503500000003</c:v>
                </c:pt>
                <c:pt idx="497">
                  <c:v>8556.9069999999992</c:v>
                </c:pt>
                <c:pt idx="498">
                  <c:v>8062.7640000000001</c:v>
                </c:pt>
                <c:pt idx="499">
                  <c:v>7050.6419999999998</c:v>
                </c:pt>
                <c:pt idx="500">
                  <c:v>3309.7926000000002</c:v>
                </c:pt>
                <c:pt idx="501">
                  <c:v>7445.9179999999997</c:v>
                </c:pt>
                <c:pt idx="502">
                  <c:v>9872.7009999999991</c:v>
                </c:pt>
                <c:pt idx="503">
                  <c:v>11576.13</c:v>
                </c:pt>
                <c:pt idx="504">
                  <c:v>6849.0259999999998</c:v>
                </c:pt>
                <c:pt idx="505">
                  <c:v>26140.3603</c:v>
                </c:pt>
                <c:pt idx="506">
                  <c:v>7626.9930000000004</c:v>
                </c:pt>
                <c:pt idx="507">
                  <c:v>5488.2619999999997</c:v>
                </c:pt>
                <c:pt idx="508">
                  <c:v>11674.13</c:v>
                </c:pt>
                <c:pt idx="509">
                  <c:v>4746.3440000000001</c:v>
                </c:pt>
                <c:pt idx="510">
                  <c:v>25517.11363</c:v>
                </c:pt>
                <c:pt idx="511">
                  <c:v>16796.411940000002</c:v>
                </c:pt>
                <c:pt idx="512">
                  <c:v>7624.63</c:v>
                </c:pt>
                <c:pt idx="513">
                  <c:v>9957.7216000000008</c:v>
                </c:pt>
                <c:pt idx="514">
                  <c:v>11394.065549999999</c:v>
                </c:pt>
                <c:pt idx="515">
                  <c:v>9288.0267000000003</c:v>
                </c:pt>
                <c:pt idx="516">
                  <c:v>7045.4989999999998</c:v>
                </c:pt>
                <c:pt idx="517">
                  <c:v>4076.4969999999998</c:v>
                </c:pt>
                <c:pt idx="518">
                  <c:v>2904.0880000000002</c:v>
                </c:pt>
                <c:pt idx="519">
                  <c:v>18903.491409999999</c:v>
                </c:pt>
                <c:pt idx="520">
                  <c:v>14358.364369999999</c:v>
                </c:pt>
                <c:pt idx="521">
                  <c:v>7650.7737500000003</c:v>
                </c:pt>
                <c:pt idx="522">
                  <c:v>9447.3824000000004</c:v>
                </c:pt>
                <c:pt idx="523">
                  <c:v>13019.161050000001</c:v>
                </c:pt>
                <c:pt idx="524">
                  <c:v>9964.06</c:v>
                </c:pt>
                <c:pt idx="525">
                  <c:v>12347.172</c:v>
                </c:pt>
                <c:pt idx="526">
                  <c:v>3277.1610000000001</c:v>
                </c:pt>
                <c:pt idx="527">
                  <c:v>7337.7479999999996</c:v>
                </c:pt>
                <c:pt idx="528">
                  <c:v>5472.4489999999996</c:v>
                </c:pt>
                <c:pt idx="529">
                  <c:v>4536.259</c:v>
                </c:pt>
                <c:pt idx="530">
                  <c:v>1725.5523000000001</c:v>
                </c:pt>
                <c:pt idx="531">
                  <c:v>8240.5895999999993</c:v>
                </c:pt>
                <c:pt idx="532">
                  <c:v>11946.625899999999</c:v>
                </c:pt>
                <c:pt idx="533">
                  <c:v>3947.4131000000002</c:v>
                </c:pt>
                <c:pt idx="534">
                  <c:v>3766.8838000000001</c:v>
                </c:pt>
                <c:pt idx="535">
                  <c:v>9877.6077000000005</c:v>
                </c:pt>
                <c:pt idx="536">
                  <c:v>8871.1517000000003</c:v>
                </c:pt>
                <c:pt idx="537">
                  <c:v>5002.7826999999997</c:v>
                </c:pt>
                <c:pt idx="538">
                  <c:v>3392.9767999999999</c:v>
                </c:pt>
                <c:pt idx="539">
                  <c:v>7152.6714000000002</c:v>
                </c:pt>
                <c:pt idx="540">
                  <c:v>1719.4363000000001</c:v>
                </c:pt>
                <c:pt idx="541">
                  <c:v>8232.6388000000006</c:v>
                </c:pt>
                <c:pt idx="542">
                  <c:v>5478.0367999999999</c:v>
                </c:pt>
                <c:pt idx="543">
                  <c:v>27000.98473</c:v>
                </c:pt>
                <c:pt idx="544">
                  <c:v>8083.9197999999997</c:v>
                </c:pt>
                <c:pt idx="545">
                  <c:v>4074.4537</c:v>
                </c:pt>
                <c:pt idx="546">
                  <c:v>7345.7266</c:v>
                </c:pt>
                <c:pt idx="547">
                  <c:v>14418.2804</c:v>
                </c:pt>
                <c:pt idx="548">
                  <c:v>27724.28875</c:v>
                </c:pt>
                <c:pt idx="549">
                  <c:v>8233.0974999999999</c:v>
                </c:pt>
                <c:pt idx="550">
                  <c:v>9058.7302999999993</c:v>
                </c:pt>
                <c:pt idx="551">
                  <c:v>4779.6022999999996</c:v>
                </c:pt>
                <c:pt idx="552">
                  <c:v>5976.8311000000003</c:v>
                </c:pt>
                <c:pt idx="553">
                  <c:v>10579.710999999999</c:v>
                </c:pt>
                <c:pt idx="554">
                  <c:v>6500.2358999999997</c:v>
                </c:pt>
                <c:pt idx="555">
                  <c:v>1727.54</c:v>
                </c:pt>
                <c:pt idx="556">
                  <c:v>9386.1612999999998</c:v>
                </c:pt>
                <c:pt idx="557">
                  <c:v>4350.5144</c:v>
                </c:pt>
                <c:pt idx="558">
                  <c:v>7046.7222000000002</c:v>
                </c:pt>
                <c:pt idx="559">
                  <c:v>2438.0551999999998</c:v>
                </c:pt>
                <c:pt idx="560">
                  <c:v>18218.161390000001</c:v>
                </c:pt>
                <c:pt idx="561">
                  <c:v>3392.3652000000002</c:v>
                </c:pt>
                <c:pt idx="562">
                  <c:v>7633.7205999999996</c:v>
                </c:pt>
                <c:pt idx="563">
                  <c:v>6289.7548999999999</c:v>
                </c:pt>
                <c:pt idx="564">
                  <c:v>2927.0646999999999</c:v>
                </c:pt>
                <c:pt idx="565">
                  <c:v>9549.5650999999998</c:v>
                </c:pt>
                <c:pt idx="566">
                  <c:v>3875.7341000000001</c:v>
                </c:pt>
                <c:pt idx="567">
                  <c:v>14474.674999999999</c:v>
                </c:pt>
                <c:pt idx="568">
                  <c:v>2902.9065000000001</c:v>
                </c:pt>
                <c:pt idx="569">
                  <c:v>5484.4673000000003</c:v>
                </c:pt>
                <c:pt idx="570">
                  <c:v>8569.8618000000006</c:v>
                </c:pt>
                <c:pt idx="571">
                  <c:v>11554.223599999999</c:v>
                </c:pt>
                <c:pt idx="572">
                  <c:v>10928.849</c:v>
                </c:pt>
                <c:pt idx="573">
                  <c:v>4562.8420999999998</c:v>
                </c:pt>
                <c:pt idx="574">
                  <c:v>9048.0272999999997</c:v>
                </c:pt>
                <c:pt idx="575">
                  <c:v>18963.171920000001</c:v>
                </c:pt>
                <c:pt idx="576">
                  <c:v>6770.1925000000001</c:v>
                </c:pt>
                <c:pt idx="577">
                  <c:v>4747.0528999999997</c:v>
                </c:pt>
                <c:pt idx="578">
                  <c:v>7147.4727999999996</c:v>
                </c:pt>
                <c:pt idx="579">
                  <c:v>9377.9046999999991</c:v>
                </c:pt>
                <c:pt idx="580">
                  <c:v>14235.072</c:v>
                </c:pt>
                <c:pt idx="581">
                  <c:v>11881.358</c:v>
                </c:pt>
                <c:pt idx="582">
                  <c:v>7740.3370000000004</c:v>
                </c:pt>
                <c:pt idx="583">
                  <c:v>6082.4049999999997</c:v>
                </c:pt>
                <c:pt idx="584">
                  <c:v>11163.567999999999</c:v>
                </c:pt>
                <c:pt idx="585">
                  <c:v>5152.134</c:v>
                </c:pt>
                <c:pt idx="586">
                  <c:v>8823.2790000000005</c:v>
                </c:pt>
                <c:pt idx="587">
                  <c:v>8520.0259999999998</c:v>
                </c:pt>
                <c:pt idx="588">
                  <c:v>7371.7719999999999</c:v>
                </c:pt>
                <c:pt idx="589">
                  <c:v>20177.671129999999</c:v>
                </c:pt>
                <c:pt idx="590">
                  <c:v>14988.432000000001</c:v>
                </c:pt>
                <c:pt idx="591">
                  <c:v>8968.33</c:v>
                </c:pt>
                <c:pt idx="592">
                  <c:v>8027.9679999999998</c:v>
                </c:pt>
                <c:pt idx="593">
                  <c:v>8825.0859999999993</c:v>
                </c:pt>
                <c:pt idx="594">
                  <c:v>11538.421</c:v>
                </c:pt>
                <c:pt idx="595">
                  <c:v>7441.5010000000002</c:v>
                </c:pt>
                <c:pt idx="596">
                  <c:v>6571.5439999999999</c:v>
                </c:pt>
                <c:pt idx="597">
                  <c:v>5375.0379999999996</c:v>
                </c:pt>
                <c:pt idx="598">
                  <c:v>11737.848840000001</c:v>
                </c:pt>
                <c:pt idx="599">
                  <c:v>11150.78</c:v>
                </c:pt>
                <c:pt idx="600">
                  <c:v>6311.9520000000002</c:v>
                </c:pt>
                <c:pt idx="601">
                  <c:v>7160.0940000000001</c:v>
                </c:pt>
                <c:pt idx="602">
                  <c:v>10118.424000000001</c:v>
                </c:pt>
                <c:pt idx="603">
                  <c:v>3987.9259999999999</c:v>
                </c:pt>
                <c:pt idx="604">
                  <c:v>3693.4279999999999</c:v>
                </c:pt>
                <c:pt idx="605">
                  <c:v>9630.3970000000008</c:v>
                </c:pt>
                <c:pt idx="606">
                  <c:v>4670.6400000000003</c:v>
                </c:pt>
                <c:pt idx="607">
                  <c:v>4934.7049999999999</c:v>
                </c:pt>
                <c:pt idx="608">
                  <c:v>36910.608030000003</c:v>
                </c:pt>
                <c:pt idx="609">
                  <c:v>10806.839</c:v>
                </c:pt>
                <c:pt idx="610">
                  <c:v>6406.4107000000004</c:v>
                </c:pt>
                <c:pt idx="611">
                  <c:v>12268.632250000001</c:v>
                </c:pt>
                <c:pt idx="612">
                  <c:v>4949.7587000000003</c:v>
                </c:pt>
                <c:pt idx="613">
                  <c:v>6313.759</c:v>
                </c:pt>
                <c:pt idx="614">
                  <c:v>3393.35635</c:v>
                </c:pt>
                <c:pt idx="615">
                  <c:v>3579.8287</c:v>
                </c:pt>
                <c:pt idx="616">
                  <c:v>13607.36875</c:v>
                </c:pt>
                <c:pt idx="617">
                  <c:v>5989.5236500000001</c:v>
                </c:pt>
                <c:pt idx="618">
                  <c:v>5729.0052999999998</c:v>
                </c:pt>
                <c:pt idx="619">
                  <c:v>3877.3042500000001</c:v>
                </c:pt>
                <c:pt idx="620">
                  <c:v>18157.876</c:v>
                </c:pt>
                <c:pt idx="621">
                  <c:v>6455.86265</c:v>
                </c:pt>
                <c:pt idx="622">
                  <c:v>4922.9159</c:v>
                </c:pt>
                <c:pt idx="623">
                  <c:v>8516.8289999999997</c:v>
                </c:pt>
                <c:pt idx="624">
                  <c:v>3537.703</c:v>
                </c:pt>
                <c:pt idx="625">
                  <c:v>9225.2564000000002</c:v>
                </c:pt>
                <c:pt idx="626">
                  <c:v>4463.2051000000001</c:v>
                </c:pt>
                <c:pt idx="627">
                  <c:v>7265.7025000000003</c:v>
                </c:pt>
                <c:pt idx="628">
                  <c:v>9715.8410000000003</c:v>
                </c:pt>
                <c:pt idx="629">
                  <c:v>12928.7911</c:v>
                </c:pt>
                <c:pt idx="630">
                  <c:v>9432.9253000000008</c:v>
                </c:pt>
                <c:pt idx="631">
                  <c:v>12265.5069</c:v>
                </c:pt>
                <c:pt idx="632">
                  <c:v>4349.4620000000004</c:v>
                </c:pt>
                <c:pt idx="633">
                  <c:v>19442.353500000001</c:v>
                </c:pt>
                <c:pt idx="634">
                  <c:v>7749.1563999999998</c:v>
                </c:pt>
                <c:pt idx="635">
                  <c:v>19144.576519999999</c:v>
                </c:pt>
                <c:pt idx="636">
                  <c:v>4889.9994999999999</c:v>
                </c:pt>
                <c:pt idx="637">
                  <c:v>10043.249</c:v>
                </c:pt>
                <c:pt idx="638">
                  <c:v>8116.2688500000004</c:v>
                </c:pt>
                <c:pt idx="639">
                  <c:v>5846.9175999999998</c:v>
                </c:pt>
                <c:pt idx="640">
                  <c:v>30284.642940000002</c:v>
                </c:pt>
                <c:pt idx="641">
                  <c:v>11396.9002</c:v>
                </c:pt>
                <c:pt idx="642">
                  <c:v>4686.3887000000004</c:v>
                </c:pt>
                <c:pt idx="643">
                  <c:v>11881.9696</c:v>
                </c:pt>
                <c:pt idx="644">
                  <c:v>15230.324049999999</c:v>
                </c:pt>
                <c:pt idx="645">
                  <c:v>12643.3778</c:v>
                </c:pt>
                <c:pt idx="646">
                  <c:v>8413.4630500000003</c:v>
                </c:pt>
                <c:pt idx="647">
                  <c:v>24059.680189999999</c:v>
                </c:pt>
                <c:pt idx="648">
                  <c:v>12925.886</c:v>
                </c:pt>
                <c:pt idx="649">
                  <c:v>3056.3881000000001</c:v>
                </c:pt>
                <c:pt idx="650">
                  <c:v>11187.6567</c:v>
                </c:pt>
                <c:pt idx="651">
                  <c:v>2801.2588000000001</c:v>
                </c:pt>
                <c:pt idx="652">
                  <c:v>7256.7231000000002</c:v>
                </c:pt>
                <c:pt idx="653">
                  <c:v>13224.057049999999</c:v>
                </c:pt>
                <c:pt idx="654">
                  <c:v>6356.2707</c:v>
                </c:pt>
                <c:pt idx="655">
                  <c:v>2566.4706999999999</c:v>
                </c:pt>
                <c:pt idx="656">
                  <c:v>33471.971890000001</c:v>
                </c:pt>
                <c:pt idx="657">
                  <c:v>4435.0941999999995</c:v>
                </c:pt>
                <c:pt idx="658">
                  <c:v>18806.145469999999</c:v>
                </c:pt>
                <c:pt idx="659">
                  <c:v>9800.8881999999994</c:v>
                </c:pt>
                <c:pt idx="660">
                  <c:v>8527.5319999999992</c:v>
                </c:pt>
                <c:pt idx="661">
                  <c:v>4058.71245</c:v>
                </c:pt>
                <c:pt idx="662">
                  <c:v>11244.376899999999</c:v>
                </c:pt>
                <c:pt idx="663">
                  <c:v>7729.6457499999997</c:v>
                </c:pt>
                <c:pt idx="664">
                  <c:v>29186.482360000002</c:v>
                </c:pt>
                <c:pt idx="665">
                  <c:v>8310.8391499999998</c:v>
                </c:pt>
                <c:pt idx="666">
                  <c:v>10848.1343</c:v>
                </c:pt>
                <c:pt idx="667">
                  <c:v>5031.26955</c:v>
                </c:pt>
                <c:pt idx="668">
                  <c:v>3925.7582000000002</c:v>
                </c:pt>
                <c:pt idx="669">
                  <c:v>9095.0682500000003</c:v>
                </c:pt>
                <c:pt idx="670">
                  <c:v>7261.741</c:v>
                </c:pt>
                <c:pt idx="671">
                  <c:v>7209.4917999999998</c:v>
                </c:pt>
                <c:pt idx="672">
                  <c:v>4266.1657999999998</c:v>
                </c:pt>
                <c:pt idx="673">
                  <c:v>5584.3056999999999</c:v>
                </c:pt>
                <c:pt idx="674">
                  <c:v>8219.2039000000004</c:v>
                </c:pt>
                <c:pt idx="675">
                  <c:v>14119.62</c:v>
                </c:pt>
                <c:pt idx="676">
                  <c:v>12269.68865</c:v>
                </c:pt>
                <c:pt idx="677">
                  <c:v>4564.1914500000003</c:v>
                </c:pt>
                <c:pt idx="678">
                  <c:v>25333.332839999999</c:v>
                </c:pt>
                <c:pt idx="679">
                  <c:v>4673.3922000000002</c:v>
                </c:pt>
                <c:pt idx="680">
                  <c:v>32108.662820000001</c:v>
                </c:pt>
                <c:pt idx="681">
                  <c:v>2304.0021999999999</c:v>
                </c:pt>
                <c:pt idx="682">
                  <c:v>26467.09737</c:v>
                </c:pt>
                <c:pt idx="683">
                  <c:v>7144.86265</c:v>
                </c:pt>
                <c:pt idx="684">
                  <c:v>4433.3877000000002</c:v>
                </c:pt>
                <c:pt idx="685">
                  <c:v>26018.950519999999</c:v>
                </c:pt>
                <c:pt idx="686">
                  <c:v>8978.1851000000006</c:v>
                </c:pt>
                <c:pt idx="687">
                  <c:v>12096.6512</c:v>
                </c:pt>
                <c:pt idx="688">
                  <c:v>15019.760050000001</c:v>
                </c:pt>
                <c:pt idx="689">
                  <c:v>10493.9458</c:v>
                </c:pt>
                <c:pt idx="690">
                  <c:v>5836.5204000000003</c:v>
                </c:pt>
                <c:pt idx="691">
                  <c:v>6338.0756000000001</c:v>
                </c:pt>
                <c:pt idx="692">
                  <c:v>6457.8433999999997</c:v>
                </c:pt>
                <c:pt idx="693">
                  <c:v>5327.4002499999997</c:v>
                </c:pt>
                <c:pt idx="694">
                  <c:v>8733.2292500000003</c:v>
                </c:pt>
                <c:pt idx="695">
                  <c:v>23563.016179999999</c:v>
                </c:pt>
                <c:pt idx="696">
                  <c:v>4058.1161000000002</c:v>
                </c:pt>
                <c:pt idx="697">
                  <c:v>7162.0122000000001</c:v>
                </c:pt>
                <c:pt idx="698">
                  <c:v>8515.7587000000003</c:v>
                </c:pt>
                <c:pt idx="699">
                  <c:v>10370.912549999999</c:v>
                </c:pt>
                <c:pt idx="700">
                  <c:v>4189.1130999999996</c:v>
                </c:pt>
                <c:pt idx="701">
                  <c:v>7201.7008500000002</c:v>
                </c:pt>
                <c:pt idx="702">
                  <c:v>38711</c:v>
                </c:pt>
                <c:pt idx="703">
                  <c:v>34303.167200000004</c:v>
                </c:pt>
                <c:pt idx="704">
                  <c:v>47291.055</c:v>
                </c:pt>
                <c:pt idx="705">
                  <c:v>18972.494999999999</c:v>
                </c:pt>
                <c:pt idx="706">
                  <c:v>38511.628299999997</c:v>
                </c:pt>
                <c:pt idx="707">
                  <c:v>47305.305</c:v>
                </c:pt>
                <c:pt idx="708">
                  <c:v>44260.749900000003</c:v>
                </c:pt>
                <c:pt idx="709">
                  <c:v>42856.838000000003</c:v>
                </c:pt>
                <c:pt idx="710">
                  <c:v>42112.2356</c:v>
                </c:pt>
                <c:pt idx="711">
                  <c:v>42760.502200000003</c:v>
                </c:pt>
                <c:pt idx="712">
                  <c:v>36085.218999999997</c:v>
                </c:pt>
                <c:pt idx="713">
                  <c:v>23807.240600000001</c:v>
                </c:pt>
                <c:pt idx="714">
                  <c:v>39241.442000000003</c:v>
                </c:pt>
                <c:pt idx="715">
                  <c:v>23306.546999999999</c:v>
                </c:pt>
                <c:pt idx="716">
                  <c:v>24667.419000000002</c:v>
                </c:pt>
                <c:pt idx="717">
                  <c:v>42560.430399999997</c:v>
                </c:pt>
                <c:pt idx="718">
                  <c:v>40003.332249999999</c:v>
                </c:pt>
                <c:pt idx="719">
                  <c:v>40103.89</c:v>
                </c:pt>
                <c:pt idx="720">
                  <c:v>44585.455869999998</c:v>
                </c:pt>
                <c:pt idx="721">
                  <c:v>43813.866099999999</c:v>
                </c:pt>
                <c:pt idx="722">
                  <c:v>44202.653599999998</c:v>
                </c:pt>
                <c:pt idx="723">
                  <c:v>47462.894</c:v>
                </c:pt>
                <c:pt idx="724">
                  <c:v>38998.546000000002</c:v>
                </c:pt>
                <c:pt idx="725">
                  <c:v>36124.573700000001</c:v>
                </c:pt>
                <c:pt idx="726">
                  <c:v>22478.6</c:v>
                </c:pt>
                <c:pt idx="727">
                  <c:v>38415.474000000002</c:v>
                </c:pt>
                <c:pt idx="728">
                  <c:v>49577.662400000001</c:v>
                </c:pt>
                <c:pt idx="729">
                  <c:v>24535.698550000001</c:v>
                </c:pt>
                <c:pt idx="730">
                  <c:v>38344.565999999999</c:v>
                </c:pt>
                <c:pt idx="731">
                  <c:v>36397.576000000001</c:v>
                </c:pt>
                <c:pt idx="732">
                  <c:v>30184.936699999998</c:v>
                </c:pt>
                <c:pt idx="733">
                  <c:v>20745.989099999999</c:v>
                </c:pt>
                <c:pt idx="734">
                  <c:v>40720.551050000002</c:v>
                </c:pt>
                <c:pt idx="735">
                  <c:v>43753.337050000002</c:v>
                </c:pt>
                <c:pt idx="736">
                  <c:v>46151.124499999998</c:v>
                </c:pt>
                <c:pt idx="737">
                  <c:v>38746.355100000001</c:v>
                </c:pt>
                <c:pt idx="738">
                  <c:v>42124.515299999999</c:v>
                </c:pt>
                <c:pt idx="739">
                  <c:v>25382.296999999999</c:v>
                </c:pt>
                <c:pt idx="740">
                  <c:v>39983.425949999997</c:v>
                </c:pt>
                <c:pt idx="741">
                  <c:v>32787.458590000002</c:v>
                </c:pt>
                <c:pt idx="742">
                  <c:v>46130.5265</c:v>
                </c:pt>
                <c:pt idx="743">
                  <c:v>40932.429499999998</c:v>
                </c:pt>
                <c:pt idx="744">
                  <c:v>39597.407200000001</c:v>
                </c:pt>
                <c:pt idx="745">
                  <c:v>46255.112500000003</c:v>
                </c:pt>
                <c:pt idx="746">
                  <c:v>19933.457999999999</c:v>
                </c:pt>
                <c:pt idx="747">
                  <c:v>19199.944</c:v>
                </c:pt>
                <c:pt idx="748">
                  <c:v>24915.220850000002</c:v>
                </c:pt>
                <c:pt idx="749">
                  <c:v>35595.589800000002</c:v>
                </c:pt>
                <c:pt idx="750">
                  <c:v>25309.489000000001</c:v>
                </c:pt>
                <c:pt idx="751">
                  <c:v>41949.244100000004</c:v>
                </c:pt>
                <c:pt idx="752">
                  <c:v>24180.933499999999</c:v>
                </c:pt>
                <c:pt idx="753">
                  <c:v>46661.4424</c:v>
                </c:pt>
                <c:pt idx="754">
                  <c:v>40941.285400000001</c:v>
                </c:pt>
                <c:pt idx="755">
                  <c:v>37465.34375</c:v>
                </c:pt>
                <c:pt idx="756">
                  <c:v>18223.4512</c:v>
                </c:pt>
                <c:pt idx="757">
                  <c:v>46718.163249999998</c:v>
                </c:pt>
                <c:pt idx="758">
                  <c:v>4449.4620000000004</c:v>
                </c:pt>
                <c:pt idx="759">
                  <c:v>14001.1338</c:v>
                </c:pt>
                <c:pt idx="760">
                  <c:v>27322.73386</c:v>
                </c:pt>
                <c:pt idx="761">
                  <c:v>5138.2566999999999</c:v>
                </c:pt>
                <c:pt idx="762">
                  <c:v>19749.383379999999</c:v>
                </c:pt>
                <c:pt idx="763">
                  <c:v>14001.286700000001</c:v>
                </c:pt>
                <c:pt idx="764">
                  <c:v>8944.1151000000009</c:v>
                </c:pt>
                <c:pt idx="765">
                  <c:v>7682.67</c:v>
                </c:pt>
                <c:pt idx="766">
                  <c:v>10381.4787</c:v>
                </c:pt>
                <c:pt idx="767">
                  <c:v>16085.127500000001</c:v>
                </c:pt>
                <c:pt idx="768">
                  <c:v>6435.6237000000001</c:v>
                </c:pt>
                <c:pt idx="769">
                  <c:v>12485.8009</c:v>
                </c:pt>
                <c:pt idx="770">
                  <c:v>10560.4917</c:v>
                </c:pt>
                <c:pt idx="771">
                  <c:v>5934.3797999999997</c:v>
                </c:pt>
                <c:pt idx="772">
                  <c:v>10702.642400000001</c:v>
                </c:pt>
                <c:pt idx="773">
                  <c:v>7281.5056000000004</c:v>
                </c:pt>
                <c:pt idx="774">
                  <c:v>15612.19335</c:v>
                </c:pt>
                <c:pt idx="775">
                  <c:v>8059.6791000000003</c:v>
                </c:pt>
                <c:pt idx="776">
                  <c:v>8606.2173999999995</c:v>
                </c:pt>
                <c:pt idx="777">
                  <c:v>11741.726000000001</c:v>
                </c:pt>
                <c:pt idx="778">
                  <c:v>12105.32</c:v>
                </c:pt>
                <c:pt idx="779">
                  <c:v>11488.31695</c:v>
                </c:pt>
                <c:pt idx="780">
                  <c:v>10115.00885</c:v>
                </c:pt>
                <c:pt idx="781">
                  <c:v>6334.3435499999996</c:v>
                </c:pt>
                <c:pt idx="782">
                  <c:v>6128.79745</c:v>
                </c:pt>
                <c:pt idx="783">
                  <c:v>5325.6509999999998</c:v>
                </c:pt>
                <c:pt idx="784">
                  <c:v>5253.5240000000003</c:v>
                </c:pt>
                <c:pt idx="785">
                  <c:v>13047.332350000001</c:v>
                </c:pt>
                <c:pt idx="786">
                  <c:v>3906.127</c:v>
                </c:pt>
                <c:pt idx="787">
                  <c:v>6746.7425000000003</c:v>
                </c:pt>
                <c:pt idx="788">
                  <c:v>13430.264999999999</c:v>
                </c:pt>
                <c:pt idx="789">
                  <c:v>3481.8679999999999</c:v>
                </c:pt>
                <c:pt idx="790">
                  <c:v>16455.707849999999</c:v>
                </c:pt>
                <c:pt idx="791">
                  <c:v>4618.0798999999997</c:v>
                </c:pt>
                <c:pt idx="792">
                  <c:v>8522.0030000000006</c:v>
                </c:pt>
                <c:pt idx="793">
                  <c:v>10269.459999999999</c:v>
                </c:pt>
                <c:pt idx="794">
                  <c:v>18804.752400000001</c:v>
                </c:pt>
                <c:pt idx="795">
                  <c:v>5926.8459999999995</c:v>
                </c:pt>
                <c:pt idx="796">
                  <c:v>15555.188749999999</c:v>
                </c:pt>
                <c:pt idx="797">
                  <c:v>6796.8632500000003</c:v>
                </c:pt>
                <c:pt idx="798">
                  <c:v>6196.4480000000003</c:v>
                </c:pt>
                <c:pt idx="799">
                  <c:v>6748.5911999999998</c:v>
                </c:pt>
                <c:pt idx="800">
                  <c:v>4466.6214</c:v>
                </c:pt>
                <c:pt idx="801">
                  <c:v>10141.136200000001</c:v>
                </c:pt>
                <c:pt idx="802">
                  <c:v>10264.4421</c:v>
                </c:pt>
                <c:pt idx="803">
                  <c:v>4234.9269999999997</c:v>
                </c:pt>
                <c:pt idx="804">
                  <c:v>6360.9935999999998</c:v>
                </c:pt>
                <c:pt idx="805">
                  <c:v>3597.596</c:v>
                </c:pt>
                <c:pt idx="806">
                  <c:v>3443.0639999999999</c:v>
                </c:pt>
                <c:pt idx="807">
                  <c:v>4661.2863500000003</c:v>
                </c:pt>
                <c:pt idx="808">
                  <c:v>4846.9201499999999</c:v>
                </c:pt>
                <c:pt idx="809">
                  <c:v>14382.709049999999</c:v>
                </c:pt>
                <c:pt idx="810">
                  <c:v>9704.6680500000002</c:v>
                </c:pt>
                <c:pt idx="811">
                  <c:v>6551.7501000000002</c:v>
                </c:pt>
                <c:pt idx="812">
                  <c:v>6548.1950500000003</c:v>
                </c:pt>
                <c:pt idx="813">
                  <c:v>3591.48</c:v>
                </c:pt>
                <c:pt idx="814">
                  <c:v>11253.421</c:v>
                </c:pt>
                <c:pt idx="815">
                  <c:v>5312.1698500000002</c:v>
                </c:pt>
                <c:pt idx="816">
                  <c:v>11085.586799999999</c:v>
                </c:pt>
                <c:pt idx="817">
                  <c:v>7954.5169999999998</c:v>
                </c:pt>
                <c:pt idx="818">
                  <c:v>11289.10925</c:v>
                </c:pt>
                <c:pt idx="819">
                  <c:v>18838.703659999999</c:v>
                </c:pt>
                <c:pt idx="820">
                  <c:v>9101.7980000000007</c:v>
                </c:pt>
                <c:pt idx="821">
                  <c:v>30063.580549999999</c:v>
                </c:pt>
                <c:pt idx="822">
                  <c:v>8615.2999999999993</c:v>
                </c:pt>
                <c:pt idx="823">
                  <c:v>9301.8935500000007</c:v>
                </c:pt>
                <c:pt idx="824">
                  <c:v>5425.0233500000004</c:v>
                </c:pt>
                <c:pt idx="825">
                  <c:v>11411.684999999999</c:v>
                </c:pt>
                <c:pt idx="826">
                  <c:v>6799.4579999999996</c:v>
                </c:pt>
                <c:pt idx="827">
                  <c:v>10407.085849999999</c:v>
                </c:pt>
                <c:pt idx="828">
                  <c:v>8162.7162500000004</c:v>
                </c:pt>
                <c:pt idx="829">
                  <c:v>24671.663339999999</c:v>
                </c:pt>
                <c:pt idx="830">
                  <c:v>10977.2063</c:v>
                </c:pt>
                <c:pt idx="831">
                  <c:v>17942.106</c:v>
                </c:pt>
                <c:pt idx="832">
                  <c:v>11552.904</c:v>
                </c:pt>
                <c:pt idx="833">
                  <c:v>40182.245999999999</c:v>
                </c:pt>
                <c:pt idx="834">
                  <c:v>12949.1554</c:v>
                </c:pt>
                <c:pt idx="835">
                  <c:v>14394.398150000001</c:v>
                </c:pt>
                <c:pt idx="836">
                  <c:v>17128.426080000001</c:v>
                </c:pt>
                <c:pt idx="837">
                  <c:v>6653.7885999999999</c:v>
                </c:pt>
                <c:pt idx="838">
                  <c:v>4877.9810500000003</c:v>
                </c:pt>
                <c:pt idx="839">
                  <c:v>7243.8136000000004</c:v>
                </c:pt>
                <c:pt idx="840">
                  <c:v>10096.969999999999</c:v>
                </c:pt>
                <c:pt idx="841">
                  <c:v>8596.8277999999991</c:v>
                </c:pt>
                <c:pt idx="842">
                  <c:v>4915.0598499999996</c:v>
                </c:pt>
                <c:pt idx="843">
                  <c:v>36580.282160000002</c:v>
                </c:pt>
                <c:pt idx="844">
                  <c:v>11299.343000000001</c:v>
                </c:pt>
                <c:pt idx="845">
                  <c:v>4561.1885000000002</c:v>
                </c:pt>
                <c:pt idx="846">
                  <c:v>9222.4025999999994</c:v>
                </c:pt>
                <c:pt idx="847">
                  <c:v>11015.1747</c:v>
                </c:pt>
                <c:pt idx="848">
                  <c:v>6059.1729999999998</c:v>
                </c:pt>
                <c:pt idx="849">
                  <c:v>14478.33015</c:v>
                </c:pt>
                <c:pt idx="850">
                  <c:v>21472.478800000001</c:v>
                </c:pt>
                <c:pt idx="851">
                  <c:v>19496.71917</c:v>
                </c:pt>
                <c:pt idx="852">
                  <c:v>1837.2370000000001</c:v>
                </c:pt>
                <c:pt idx="853">
                  <c:v>6272.4772000000003</c:v>
                </c:pt>
                <c:pt idx="854">
                  <c:v>23244.790199999999</c:v>
                </c:pt>
                <c:pt idx="855">
                  <c:v>30166.618170000002</c:v>
                </c:pt>
                <c:pt idx="856">
                  <c:v>17663.144199999999</c:v>
                </c:pt>
                <c:pt idx="857">
                  <c:v>21098.554049999999</c:v>
                </c:pt>
                <c:pt idx="858">
                  <c:v>10942.13205</c:v>
                </c:pt>
                <c:pt idx="859">
                  <c:v>6686.4313000000002</c:v>
                </c:pt>
                <c:pt idx="860">
                  <c:v>27375.904780000001</c:v>
                </c:pt>
                <c:pt idx="861">
                  <c:v>5125.2156999999997</c:v>
                </c:pt>
                <c:pt idx="862">
                  <c:v>4827.9049500000001</c:v>
                </c:pt>
                <c:pt idx="863">
                  <c:v>4005.4225000000001</c:v>
                </c:pt>
                <c:pt idx="864">
                  <c:v>6710.1918999999998</c:v>
                </c:pt>
                <c:pt idx="865">
                  <c:v>19444.265800000001</c:v>
                </c:pt>
                <c:pt idx="866">
                  <c:v>1832.0940000000001</c:v>
                </c:pt>
                <c:pt idx="867">
                  <c:v>11520.099850000001</c:v>
                </c:pt>
                <c:pt idx="868">
                  <c:v>24869.836800000001</c:v>
                </c:pt>
                <c:pt idx="869">
                  <c:v>17179.522000000001</c:v>
                </c:pt>
                <c:pt idx="870">
                  <c:v>2803.69785</c:v>
                </c:pt>
                <c:pt idx="871">
                  <c:v>9855.1314000000002</c:v>
                </c:pt>
                <c:pt idx="872">
                  <c:v>24873.384900000001</c:v>
                </c:pt>
                <c:pt idx="873">
                  <c:v>3561.8888999999999</c:v>
                </c:pt>
                <c:pt idx="874">
                  <c:v>21659.930100000001</c:v>
                </c:pt>
                <c:pt idx="875">
                  <c:v>8302.5356499999998</c:v>
                </c:pt>
                <c:pt idx="876">
                  <c:v>8539.6710000000003</c:v>
                </c:pt>
                <c:pt idx="877">
                  <c:v>6652.5288</c:v>
                </c:pt>
                <c:pt idx="878">
                  <c:v>19594.809649999999</c:v>
                </c:pt>
                <c:pt idx="879">
                  <c:v>5080.0959999999995</c:v>
                </c:pt>
                <c:pt idx="880">
                  <c:v>9788.8659000000007</c:v>
                </c:pt>
                <c:pt idx="881">
                  <c:v>4032.2406999999998</c:v>
                </c:pt>
                <c:pt idx="882">
                  <c:v>23288.928400000001</c:v>
                </c:pt>
                <c:pt idx="883">
                  <c:v>2201.0971</c:v>
                </c:pt>
                <c:pt idx="884">
                  <c:v>12475.3513</c:v>
                </c:pt>
                <c:pt idx="885">
                  <c:v>4931.6469999999999</c:v>
                </c:pt>
                <c:pt idx="886">
                  <c:v>8211.1002000000008</c:v>
                </c:pt>
                <c:pt idx="887">
                  <c:v>22218.1149</c:v>
                </c:pt>
                <c:pt idx="888">
                  <c:v>3847.674</c:v>
                </c:pt>
                <c:pt idx="889">
                  <c:v>9193.8384999999998</c:v>
                </c:pt>
                <c:pt idx="890">
                  <c:v>17626.239509999999</c:v>
                </c:pt>
                <c:pt idx="891">
                  <c:v>3861.2096499999998</c:v>
                </c:pt>
                <c:pt idx="892">
                  <c:v>8428.0692999999992</c:v>
                </c:pt>
                <c:pt idx="893">
                  <c:v>15359.104499999999</c:v>
                </c:pt>
                <c:pt idx="894">
                  <c:v>6753.0379999999996</c:v>
                </c:pt>
                <c:pt idx="895">
                  <c:v>9182.17</c:v>
                </c:pt>
                <c:pt idx="896">
                  <c:v>7173.35995</c:v>
                </c:pt>
                <c:pt idx="897">
                  <c:v>2709.1118999999999</c:v>
                </c:pt>
                <c:pt idx="898">
                  <c:v>8252.2842999999993</c:v>
                </c:pt>
                <c:pt idx="899">
                  <c:v>22192.437109999999</c:v>
                </c:pt>
                <c:pt idx="900">
                  <c:v>10156.7832</c:v>
                </c:pt>
                <c:pt idx="901">
                  <c:v>4766.0219999999999</c:v>
                </c:pt>
                <c:pt idx="902">
                  <c:v>26236.579969999999</c:v>
                </c:pt>
                <c:pt idx="903">
                  <c:v>10107.220600000001</c:v>
                </c:pt>
                <c:pt idx="904">
                  <c:v>9566.9909000000007</c:v>
                </c:pt>
                <c:pt idx="905">
                  <c:v>13112.604799999999</c:v>
                </c:pt>
                <c:pt idx="906">
                  <c:v>16657.71745</c:v>
                </c:pt>
                <c:pt idx="907">
                  <c:v>19361.998800000001</c:v>
                </c:pt>
                <c:pt idx="908">
                  <c:v>10065.413</c:v>
                </c:pt>
                <c:pt idx="909">
                  <c:v>8604.4836500000001</c:v>
                </c:pt>
                <c:pt idx="910">
                  <c:v>7985.8149999999996</c:v>
                </c:pt>
                <c:pt idx="911">
                  <c:v>6933.2422500000002</c:v>
                </c:pt>
                <c:pt idx="912">
                  <c:v>18259.216</c:v>
                </c:pt>
                <c:pt idx="913">
                  <c:v>5209.5788499999999</c:v>
                </c:pt>
                <c:pt idx="914">
                  <c:v>2103.08</c:v>
                </c:pt>
                <c:pt idx="915">
                  <c:v>11013.7119</c:v>
                </c:pt>
                <c:pt idx="916">
                  <c:v>4428.8878500000001</c:v>
                </c:pt>
                <c:pt idx="917">
                  <c:v>4719.7365499999996</c:v>
                </c:pt>
                <c:pt idx="918">
                  <c:v>11729.6795</c:v>
                </c:pt>
                <c:pt idx="919">
                  <c:v>24106.912550000001</c:v>
                </c:pt>
                <c:pt idx="920">
                  <c:v>4391.652</c:v>
                </c:pt>
                <c:pt idx="921">
                  <c:v>19798.054550000001</c:v>
                </c:pt>
                <c:pt idx="922">
                  <c:v>2913.569</c:v>
                </c:pt>
                <c:pt idx="923">
                  <c:v>12032.325999999999</c:v>
                </c:pt>
                <c:pt idx="924">
                  <c:v>8965.7957499999993</c:v>
                </c:pt>
                <c:pt idx="925">
                  <c:v>23967.38305</c:v>
                </c:pt>
                <c:pt idx="926">
                  <c:v>7986.4752500000004</c:v>
                </c:pt>
                <c:pt idx="927">
                  <c:v>17361.766100000001</c:v>
                </c:pt>
                <c:pt idx="928">
                  <c:v>8627.5411000000004</c:v>
                </c:pt>
                <c:pt idx="929">
                  <c:v>23241.47453</c:v>
                </c:pt>
                <c:pt idx="930">
                  <c:v>18767.737700000001</c:v>
                </c:pt>
                <c:pt idx="931">
                  <c:v>1711.0268000000001</c:v>
                </c:pt>
                <c:pt idx="932">
                  <c:v>21677.283449999999</c:v>
                </c:pt>
                <c:pt idx="933">
                  <c:v>3594.17085</c:v>
                </c:pt>
                <c:pt idx="934">
                  <c:v>14349.8544</c:v>
                </c:pt>
                <c:pt idx="935">
                  <c:v>5855.9025000000001</c:v>
                </c:pt>
                <c:pt idx="936">
                  <c:v>8605.3615000000009</c:v>
                </c:pt>
                <c:pt idx="937">
                  <c:v>5693.4305000000004</c:v>
                </c:pt>
                <c:pt idx="938">
                  <c:v>8582.3022999999994</c:v>
                </c:pt>
                <c:pt idx="939">
                  <c:v>7228.2156500000001</c:v>
                </c:pt>
                <c:pt idx="940">
                  <c:v>14426.073850000001</c:v>
                </c:pt>
                <c:pt idx="941">
                  <c:v>4529.4769999999999</c:v>
                </c:pt>
                <c:pt idx="942">
                  <c:v>8603.8233999999993</c:v>
                </c:pt>
                <c:pt idx="943">
                  <c:v>13725.47184</c:v>
                </c:pt>
                <c:pt idx="944">
                  <c:v>6198.7518</c:v>
                </c:pt>
                <c:pt idx="945">
                  <c:v>6858.4795999999997</c:v>
                </c:pt>
                <c:pt idx="946">
                  <c:v>4296.2712000000001</c:v>
                </c:pt>
                <c:pt idx="947">
                  <c:v>1964.78</c:v>
                </c:pt>
                <c:pt idx="948">
                  <c:v>21259.377949999998</c:v>
                </c:pt>
                <c:pt idx="949">
                  <c:v>18765.87545</c:v>
                </c:pt>
                <c:pt idx="950">
                  <c:v>22395.74424</c:v>
                </c:pt>
                <c:pt idx="951">
                  <c:v>12629.896699999999</c:v>
                </c:pt>
                <c:pt idx="952">
                  <c:v>16577.779500000001</c:v>
                </c:pt>
                <c:pt idx="953">
                  <c:v>21223.675800000001</c:v>
                </c:pt>
                <c:pt idx="954">
                  <c:v>2483.7359999999999</c:v>
                </c:pt>
                <c:pt idx="955">
                  <c:v>25081.76784</c:v>
                </c:pt>
                <c:pt idx="956">
                  <c:v>19515.5416</c:v>
                </c:pt>
                <c:pt idx="957">
                  <c:v>1607.5101</c:v>
                </c:pt>
                <c:pt idx="958">
                  <c:v>4185.0978999999998</c:v>
                </c:pt>
                <c:pt idx="959">
                  <c:v>27037.914100000002</c:v>
                </c:pt>
                <c:pt idx="960">
                  <c:v>11833.782300000001</c:v>
                </c:pt>
                <c:pt idx="961">
                  <c:v>21195.817999999999</c:v>
                </c:pt>
                <c:pt idx="962">
                  <c:v>5966.8873999999996</c:v>
                </c:pt>
                <c:pt idx="963">
                  <c:v>1121.8739</c:v>
                </c:pt>
                <c:pt idx="964">
                  <c:v>27117.993780000001</c:v>
                </c:pt>
                <c:pt idx="965">
                  <c:v>26125.674770000001</c:v>
                </c:pt>
                <c:pt idx="966">
                  <c:v>26926.5144</c:v>
                </c:pt>
                <c:pt idx="967">
                  <c:v>1515.3449000000001</c:v>
                </c:pt>
                <c:pt idx="968">
                  <c:v>21984.47061</c:v>
                </c:pt>
                <c:pt idx="969">
                  <c:v>2395.17155</c:v>
                </c:pt>
                <c:pt idx="970">
                  <c:v>14451.835150000001</c:v>
                </c:pt>
                <c:pt idx="971">
                  <c:v>2302.3000000000002</c:v>
                </c:pt>
                <c:pt idx="972">
                  <c:v>22412.648499999999</c:v>
                </c:pt>
                <c:pt idx="973">
                  <c:v>15820.699000000001</c:v>
                </c:pt>
                <c:pt idx="974">
                  <c:v>1705.6244999999999</c:v>
                </c:pt>
                <c:pt idx="975">
                  <c:v>13616.3586</c:v>
                </c:pt>
                <c:pt idx="976">
                  <c:v>19964.746299999999</c:v>
                </c:pt>
                <c:pt idx="977">
                  <c:v>13012.20865</c:v>
                </c:pt>
                <c:pt idx="978">
                  <c:v>7147.1049999999996</c:v>
                </c:pt>
                <c:pt idx="979">
                  <c:v>2150.4690000000001</c:v>
                </c:pt>
                <c:pt idx="980">
                  <c:v>1704.5681</c:v>
                </c:pt>
                <c:pt idx="981">
                  <c:v>11830.6072</c:v>
                </c:pt>
                <c:pt idx="982">
                  <c:v>13844.505999999999</c:v>
                </c:pt>
                <c:pt idx="983">
                  <c:v>13415.0381</c:v>
                </c:pt>
                <c:pt idx="984">
                  <c:v>12029.286700000001</c:v>
                </c:pt>
                <c:pt idx="985">
                  <c:v>7526.7064499999997</c:v>
                </c:pt>
                <c:pt idx="986">
                  <c:v>9264.7970000000005</c:v>
                </c:pt>
                <c:pt idx="987">
                  <c:v>3260.1990000000001</c:v>
                </c:pt>
                <c:pt idx="988">
                  <c:v>1969.614</c:v>
                </c:pt>
                <c:pt idx="989">
                  <c:v>9361.3268000000007</c:v>
                </c:pt>
                <c:pt idx="990">
                  <c:v>12957.118</c:v>
                </c:pt>
                <c:pt idx="991">
                  <c:v>3206.4913499999998</c:v>
                </c:pt>
                <c:pt idx="992">
                  <c:v>1242.816</c:v>
                </c:pt>
                <c:pt idx="993">
                  <c:v>25678.778450000002</c:v>
                </c:pt>
                <c:pt idx="994">
                  <c:v>7222.7862500000001</c:v>
                </c:pt>
                <c:pt idx="995">
                  <c:v>1242.26</c:v>
                </c:pt>
                <c:pt idx="996">
                  <c:v>9863.4717999999993</c:v>
                </c:pt>
                <c:pt idx="997">
                  <c:v>2352.9684499999998</c:v>
                </c:pt>
                <c:pt idx="998">
                  <c:v>2457.502</c:v>
                </c:pt>
                <c:pt idx="999">
                  <c:v>1627.2824499999999</c:v>
                </c:pt>
                <c:pt idx="1000">
                  <c:v>2731.9122000000002</c:v>
                </c:pt>
                <c:pt idx="1001">
                  <c:v>2842.7607499999999</c:v>
                </c:pt>
                <c:pt idx="1002">
                  <c:v>12523.604799999999</c:v>
                </c:pt>
                <c:pt idx="1003">
                  <c:v>12323.936</c:v>
                </c:pt>
                <c:pt idx="1004">
                  <c:v>2974.1260000000002</c:v>
                </c:pt>
                <c:pt idx="1005">
                  <c:v>15817.985699999999</c:v>
                </c:pt>
                <c:pt idx="1006">
                  <c:v>5458.0464499999998</c:v>
                </c:pt>
                <c:pt idx="1007">
                  <c:v>13129.603450000001</c:v>
                </c:pt>
                <c:pt idx="1008">
                  <c:v>2585.8506499999999</c:v>
                </c:pt>
                <c:pt idx="1009">
                  <c:v>10422.916649999999</c:v>
                </c:pt>
                <c:pt idx="1010">
                  <c:v>2117.3388500000001</c:v>
                </c:pt>
                <c:pt idx="1011">
                  <c:v>8688.8588500000005</c:v>
                </c:pt>
                <c:pt idx="1012">
                  <c:v>17496.306</c:v>
                </c:pt>
                <c:pt idx="1013">
                  <c:v>6250.4350000000004</c:v>
                </c:pt>
                <c:pt idx="1014">
                  <c:v>1628.4709</c:v>
                </c:pt>
                <c:pt idx="1015">
                  <c:v>4992.3764000000001</c:v>
                </c:pt>
                <c:pt idx="1016">
                  <c:v>2527.8186500000002</c:v>
                </c:pt>
                <c:pt idx="1017">
                  <c:v>4500.33925</c:v>
                </c:pt>
                <c:pt idx="1018">
                  <c:v>14571.890799999999</c:v>
                </c:pt>
                <c:pt idx="1019">
                  <c:v>8269.0439999999999</c:v>
                </c:pt>
                <c:pt idx="1020">
                  <c:v>21595.382290000001</c:v>
                </c:pt>
                <c:pt idx="1021">
                  <c:v>1704.7001499999999</c:v>
                </c:pt>
                <c:pt idx="1022">
                  <c:v>10577.087</c:v>
                </c:pt>
                <c:pt idx="1023">
                  <c:v>2396.0958999999998</c:v>
                </c:pt>
                <c:pt idx="1024">
                  <c:v>1728.8969999999999</c:v>
                </c:pt>
                <c:pt idx="1025">
                  <c:v>3176.2876999999999</c:v>
                </c:pt>
                <c:pt idx="1026">
                  <c:v>4134.0824499999999</c:v>
                </c:pt>
                <c:pt idx="1027">
                  <c:v>1702.4553000000001</c:v>
                </c:pt>
                <c:pt idx="1028">
                  <c:v>20167.336029999999</c:v>
                </c:pt>
                <c:pt idx="1029">
                  <c:v>11345.519</c:v>
                </c:pt>
                <c:pt idx="1030">
                  <c:v>14449.8544</c:v>
                </c:pt>
                <c:pt idx="1031">
                  <c:v>10197.772199999999</c:v>
                </c:pt>
                <c:pt idx="1032">
                  <c:v>4544.2348000000002</c:v>
                </c:pt>
                <c:pt idx="1033">
                  <c:v>10959.33</c:v>
                </c:pt>
                <c:pt idx="1034">
                  <c:v>14283.4594</c:v>
                </c:pt>
                <c:pt idx="1035">
                  <c:v>8534.6718000000001</c:v>
                </c:pt>
                <c:pt idx="1036">
                  <c:v>16115.3045</c:v>
                </c:pt>
                <c:pt idx="1037">
                  <c:v>1731.6769999999999</c:v>
                </c:pt>
                <c:pt idx="1038">
                  <c:v>2775.1921499999999</c:v>
                </c:pt>
                <c:pt idx="1039">
                  <c:v>32734.186300000001</c:v>
                </c:pt>
                <c:pt idx="1040">
                  <c:v>1694.7963999999999</c:v>
                </c:pt>
                <c:pt idx="1041">
                  <c:v>9644.2525000000005</c:v>
                </c:pt>
                <c:pt idx="1042">
                  <c:v>1727.7850000000001</c:v>
                </c:pt>
                <c:pt idx="1043">
                  <c:v>12829.455099999999</c:v>
                </c:pt>
                <c:pt idx="1044">
                  <c:v>15006.579449999999</c:v>
                </c:pt>
                <c:pt idx="1045">
                  <c:v>1621.3402000000001</c:v>
                </c:pt>
                <c:pt idx="1046">
                  <c:v>14455.644050000001</c:v>
                </c:pt>
                <c:pt idx="1047">
                  <c:v>2585.2689999999998</c:v>
                </c:pt>
                <c:pt idx="1048">
                  <c:v>2680.9493000000002</c:v>
                </c:pt>
                <c:pt idx="1049">
                  <c:v>6877.9800999999998</c:v>
                </c:pt>
                <c:pt idx="1050">
                  <c:v>9991.0376500000002</c:v>
                </c:pt>
                <c:pt idx="1051">
                  <c:v>5116.5003999999999</c:v>
                </c:pt>
                <c:pt idx="1052">
                  <c:v>6640.5448500000002</c:v>
                </c:pt>
                <c:pt idx="1053">
                  <c:v>3732.6251000000002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922-43E0-A782-5DBA73CA3222}"/>
            </c:ext>
          </c:extLst>
        </c:ser>
        <c:ser>
          <c:idx val="1"/>
          <c:order val="1"/>
          <c:tx>
            <c:v>Predicted charges</c:v>
          </c:tx>
          <c:spPr>
            <a:ln w="38100">
              <a:noFill/>
            </a:ln>
          </c:spPr>
          <c:xVal>
            <c:numRef>
              <c:f>Model!$J$2:$J$1055</c:f>
              <c:numCache>
                <c:formatCode>General</c:formatCode>
                <c:ptCount val="1054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1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1</c:v>
                </c:pt>
                <c:pt idx="23">
                  <c:v>1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1</c:v>
                </c:pt>
                <c:pt idx="28">
                  <c:v>1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1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1</c:v>
                </c:pt>
                <c:pt idx="51">
                  <c:v>0</c:v>
                </c:pt>
                <c:pt idx="52">
                  <c:v>0</c:v>
                </c:pt>
                <c:pt idx="53">
                  <c:v>1</c:v>
                </c:pt>
                <c:pt idx="54">
                  <c:v>0</c:v>
                </c:pt>
                <c:pt idx="55">
                  <c:v>0</c:v>
                </c:pt>
                <c:pt idx="56">
                  <c:v>1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0</c:v>
                </c:pt>
                <c:pt idx="69">
                  <c:v>0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1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1</c:v>
                </c:pt>
                <c:pt idx="83">
                  <c:v>0</c:v>
                </c:pt>
                <c:pt idx="84">
                  <c:v>0</c:v>
                </c:pt>
                <c:pt idx="85">
                  <c:v>1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1</c:v>
                </c:pt>
                <c:pt idx="90">
                  <c:v>0</c:v>
                </c:pt>
                <c:pt idx="91">
                  <c:v>1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1</c:v>
                </c:pt>
                <c:pt idx="105">
                  <c:v>1</c:v>
                </c:pt>
                <c:pt idx="106">
                  <c:v>0</c:v>
                </c:pt>
                <c:pt idx="107">
                  <c:v>0</c:v>
                </c:pt>
                <c:pt idx="108">
                  <c:v>1</c:v>
                </c:pt>
                <c:pt idx="109">
                  <c:v>0</c:v>
                </c:pt>
                <c:pt idx="110">
                  <c:v>0</c:v>
                </c:pt>
                <c:pt idx="111">
                  <c:v>1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1</c:v>
                </c:pt>
                <c:pt idx="116">
                  <c:v>1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1</c:v>
                </c:pt>
                <c:pt idx="132">
                  <c:v>0</c:v>
                </c:pt>
                <c:pt idx="133">
                  <c:v>1</c:v>
                </c:pt>
                <c:pt idx="134">
                  <c:v>1</c:v>
                </c:pt>
                <c:pt idx="135">
                  <c:v>0</c:v>
                </c:pt>
                <c:pt idx="136">
                  <c:v>0</c:v>
                </c:pt>
                <c:pt idx="137">
                  <c:v>1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1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0</c:v>
                </c:pt>
                <c:pt idx="154">
                  <c:v>1</c:v>
                </c:pt>
                <c:pt idx="155">
                  <c:v>1</c:v>
                </c:pt>
                <c:pt idx="156">
                  <c:v>0</c:v>
                </c:pt>
                <c:pt idx="157">
                  <c:v>1</c:v>
                </c:pt>
                <c:pt idx="158">
                  <c:v>0</c:v>
                </c:pt>
                <c:pt idx="159">
                  <c:v>0</c:v>
                </c:pt>
                <c:pt idx="160">
                  <c:v>1</c:v>
                </c:pt>
                <c:pt idx="161">
                  <c:v>0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0</c:v>
                </c:pt>
                <c:pt idx="166">
                  <c:v>1</c:v>
                </c:pt>
                <c:pt idx="167">
                  <c:v>1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1</c:v>
                </c:pt>
                <c:pt idx="172">
                  <c:v>1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0</c:v>
                </c:pt>
                <c:pt idx="184">
                  <c:v>0</c:v>
                </c:pt>
                <c:pt idx="185">
                  <c:v>1</c:v>
                </c:pt>
                <c:pt idx="186">
                  <c:v>0</c:v>
                </c:pt>
                <c:pt idx="187">
                  <c:v>0</c:v>
                </c:pt>
                <c:pt idx="188">
                  <c:v>1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1</c:v>
                </c:pt>
                <c:pt idx="201">
                  <c:v>0</c:v>
                </c:pt>
                <c:pt idx="202">
                  <c:v>1</c:v>
                </c:pt>
                <c:pt idx="203">
                  <c:v>0</c:v>
                </c:pt>
                <c:pt idx="204">
                  <c:v>1</c:v>
                </c:pt>
                <c:pt idx="205">
                  <c:v>0</c:v>
                </c:pt>
                <c:pt idx="206">
                  <c:v>0</c:v>
                </c:pt>
                <c:pt idx="207">
                  <c:v>1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1</c:v>
                </c:pt>
                <c:pt idx="212">
                  <c:v>0</c:v>
                </c:pt>
                <c:pt idx="213">
                  <c:v>1</c:v>
                </c:pt>
                <c:pt idx="214">
                  <c:v>1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1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1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0</c:v>
                </c:pt>
                <c:pt idx="318">
                  <c:v>0</c:v>
                </c:pt>
                <c:pt idx="319">
                  <c:v>1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1</c:v>
                </c:pt>
                <c:pt idx="324">
                  <c:v>0</c:v>
                </c:pt>
                <c:pt idx="325">
                  <c:v>1</c:v>
                </c:pt>
                <c:pt idx="326">
                  <c:v>0</c:v>
                </c:pt>
                <c:pt idx="327">
                  <c:v>0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1</c:v>
                </c:pt>
                <c:pt idx="336">
                  <c:v>1</c:v>
                </c:pt>
                <c:pt idx="337">
                  <c:v>0</c:v>
                </c:pt>
                <c:pt idx="338">
                  <c:v>0</c:v>
                </c:pt>
                <c:pt idx="339">
                  <c:v>1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1</c:v>
                </c:pt>
                <c:pt idx="359">
                  <c:v>0</c:v>
                </c:pt>
                <c:pt idx="360">
                  <c:v>1</c:v>
                </c:pt>
                <c:pt idx="361">
                  <c:v>1</c:v>
                </c:pt>
                <c:pt idx="362">
                  <c:v>0</c:v>
                </c:pt>
                <c:pt idx="363">
                  <c:v>0</c:v>
                </c:pt>
                <c:pt idx="364">
                  <c:v>1</c:v>
                </c:pt>
                <c:pt idx="365">
                  <c:v>0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1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1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1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1</c:v>
                </c:pt>
                <c:pt idx="409">
                  <c:v>0</c:v>
                </c:pt>
                <c:pt idx="410">
                  <c:v>0</c:v>
                </c:pt>
                <c:pt idx="411">
                  <c:v>1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1</c:v>
                </c:pt>
                <c:pt idx="457">
                  <c:v>0</c:v>
                </c:pt>
                <c:pt idx="458">
                  <c:v>0</c:v>
                </c:pt>
                <c:pt idx="459">
                  <c:v>1</c:v>
                </c:pt>
                <c:pt idx="460">
                  <c:v>1</c:v>
                </c:pt>
                <c:pt idx="461">
                  <c:v>0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0</c:v>
                </c:pt>
                <c:pt idx="467">
                  <c:v>0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1</c:v>
                </c:pt>
                <c:pt idx="481">
                  <c:v>1</c:v>
                </c:pt>
                <c:pt idx="482">
                  <c:v>0</c:v>
                </c:pt>
                <c:pt idx="483">
                  <c:v>0</c:v>
                </c:pt>
                <c:pt idx="484">
                  <c:v>1</c:v>
                </c:pt>
                <c:pt idx="485">
                  <c:v>0</c:v>
                </c:pt>
                <c:pt idx="486">
                  <c:v>1</c:v>
                </c:pt>
                <c:pt idx="487">
                  <c:v>0</c:v>
                </c:pt>
                <c:pt idx="488">
                  <c:v>0</c:v>
                </c:pt>
                <c:pt idx="489">
                  <c:v>1</c:v>
                </c:pt>
                <c:pt idx="490">
                  <c:v>0</c:v>
                </c:pt>
                <c:pt idx="491">
                  <c:v>0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0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0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0</c:v>
                </c:pt>
                <c:pt idx="511">
                  <c:v>0</c:v>
                </c:pt>
                <c:pt idx="512">
                  <c:v>1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0</c:v>
                </c:pt>
                <c:pt idx="520">
                  <c:v>1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1</c:v>
                </c:pt>
                <c:pt idx="703">
                  <c:v>0</c:v>
                </c:pt>
                <c:pt idx="704">
                  <c:v>1</c:v>
                </c:pt>
                <c:pt idx="705">
                  <c:v>0</c:v>
                </c:pt>
                <c:pt idx="706">
                  <c:v>0</c:v>
                </c:pt>
                <c:pt idx="707">
                  <c:v>1</c:v>
                </c:pt>
                <c:pt idx="708">
                  <c:v>0</c:v>
                </c:pt>
                <c:pt idx="709">
                  <c:v>1</c:v>
                </c:pt>
                <c:pt idx="710">
                  <c:v>0</c:v>
                </c:pt>
                <c:pt idx="711">
                  <c:v>0</c:v>
                </c:pt>
                <c:pt idx="712">
                  <c:v>1</c:v>
                </c:pt>
                <c:pt idx="713">
                  <c:v>0</c:v>
                </c:pt>
                <c:pt idx="714">
                  <c:v>1</c:v>
                </c:pt>
                <c:pt idx="715">
                  <c:v>1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1</c:v>
                </c:pt>
                <c:pt idx="720">
                  <c:v>1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1</c:v>
                </c:pt>
                <c:pt idx="725">
                  <c:v>0</c:v>
                </c:pt>
                <c:pt idx="726">
                  <c:v>1</c:v>
                </c:pt>
                <c:pt idx="727">
                  <c:v>1</c:v>
                </c:pt>
                <c:pt idx="728">
                  <c:v>0</c:v>
                </c:pt>
                <c:pt idx="729">
                  <c:v>0</c:v>
                </c:pt>
                <c:pt idx="730">
                  <c:v>1</c:v>
                </c:pt>
                <c:pt idx="731">
                  <c:v>1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1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1</c:v>
                </c:pt>
                <c:pt idx="747">
                  <c:v>1</c:v>
                </c:pt>
                <c:pt idx="748">
                  <c:v>0</c:v>
                </c:pt>
                <c:pt idx="749">
                  <c:v>0</c:v>
                </c:pt>
                <c:pt idx="750">
                  <c:v>1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1</c:v>
                </c:pt>
                <c:pt idx="778">
                  <c:v>1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1</c:v>
                </c:pt>
                <c:pt idx="784">
                  <c:v>1</c:v>
                </c:pt>
                <c:pt idx="785">
                  <c:v>0</c:v>
                </c:pt>
                <c:pt idx="786">
                  <c:v>1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1</c:v>
                </c:pt>
                <c:pt idx="793">
                  <c:v>0</c:v>
                </c:pt>
                <c:pt idx="794">
                  <c:v>0</c:v>
                </c:pt>
                <c:pt idx="795">
                  <c:v>1</c:v>
                </c:pt>
                <c:pt idx="796">
                  <c:v>0</c:v>
                </c:pt>
                <c:pt idx="797">
                  <c:v>0</c:v>
                </c:pt>
                <c:pt idx="798">
                  <c:v>1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1</c:v>
                </c:pt>
                <c:pt idx="804">
                  <c:v>0</c:v>
                </c:pt>
                <c:pt idx="805">
                  <c:v>1</c:v>
                </c:pt>
                <c:pt idx="806">
                  <c:v>1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1</c:v>
                </c:pt>
                <c:pt idx="814">
                  <c:v>1</c:v>
                </c:pt>
                <c:pt idx="815">
                  <c:v>0</c:v>
                </c:pt>
                <c:pt idx="816">
                  <c:v>0</c:v>
                </c:pt>
                <c:pt idx="817">
                  <c:v>1</c:v>
                </c:pt>
                <c:pt idx="818">
                  <c:v>0</c:v>
                </c:pt>
                <c:pt idx="819">
                  <c:v>0</c:v>
                </c:pt>
                <c:pt idx="820">
                  <c:v>1</c:v>
                </c:pt>
                <c:pt idx="821">
                  <c:v>0</c:v>
                </c:pt>
                <c:pt idx="822">
                  <c:v>1</c:v>
                </c:pt>
                <c:pt idx="823">
                  <c:v>0</c:v>
                </c:pt>
                <c:pt idx="824">
                  <c:v>0</c:v>
                </c:pt>
                <c:pt idx="825">
                  <c:v>1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1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1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1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1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1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1</c:v>
                </c:pt>
                <c:pt idx="877">
                  <c:v>0</c:v>
                </c:pt>
                <c:pt idx="878">
                  <c:v>0</c:v>
                </c:pt>
                <c:pt idx="879">
                  <c:v>1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1</c:v>
                </c:pt>
                <c:pt idx="886">
                  <c:v>0</c:v>
                </c:pt>
                <c:pt idx="887">
                  <c:v>0</c:v>
                </c:pt>
                <c:pt idx="888">
                  <c:v>1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1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1</c:v>
                </c:pt>
                <c:pt idx="902">
                  <c:v>1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1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1</c:v>
                </c:pt>
                <c:pt idx="913">
                  <c:v>0</c:v>
                </c:pt>
                <c:pt idx="914">
                  <c:v>1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1</c:v>
                </c:pt>
                <c:pt idx="921">
                  <c:v>0</c:v>
                </c:pt>
                <c:pt idx="922">
                  <c:v>1</c:v>
                </c:pt>
                <c:pt idx="923">
                  <c:v>1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1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1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1</c:v>
                </c:pt>
                <c:pt idx="972">
                  <c:v>0</c:v>
                </c:pt>
                <c:pt idx="973">
                  <c:v>1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1</c:v>
                </c:pt>
                <c:pt idx="979">
                  <c:v>1</c:v>
                </c:pt>
                <c:pt idx="980">
                  <c:v>0</c:v>
                </c:pt>
                <c:pt idx="981">
                  <c:v>0</c:v>
                </c:pt>
                <c:pt idx="982">
                  <c:v>1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0</c:v>
                </c:pt>
                <c:pt idx="990">
                  <c:v>1</c:v>
                </c:pt>
                <c:pt idx="991">
                  <c:v>0</c:v>
                </c:pt>
                <c:pt idx="992">
                  <c:v>1</c:v>
                </c:pt>
                <c:pt idx="993">
                  <c:v>0</c:v>
                </c:pt>
                <c:pt idx="994">
                  <c:v>0</c:v>
                </c:pt>
                <c:pt idx="995">
                  <c:v>1</c:v>
                </c:pt>
                <c:pt idx="996">
                  <c:v>0</c:v>
                </c:pt>
                <c:pt idx="997">
                  <c:v>0</c:v>
                </c:pt>
                <c:pt idx="998">
                  <c:v>1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1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1</c:v>
                </c:pt>
                <c:pt idx="1013">
                  <c:v>1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1</c:v>
                </c:pt>
                <c:pt idx="1020">
                  <c:v>0</c:v>
                </c:pt>
                <c:pt idx="1021">
                  <c:v>0</c:v>
                </c:pt>
                <c:pt idx="1022">
                  <c:v>1</c:v>
                </c:pt>
                <c:pt idx="1023">
                  <c:v>0</c:v>
                </c:pt>
                <c:pt idx="1024">
                  <c:v>1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1</c:v>
                </c:pt>
                <c:pt idx="1029">
                  <c:v>1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1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1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1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1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</c:numCache>
            </c:numRef>
          </c:xVal>
          <c:yVal>
            <c:numRef>
              <c:f>Model!$N$34:$N$1087</c:f>
              <c:numCache>
                <c:formatCode>General</c:formatCode>
                <c:ptCount val="1054"/>
                <c:pt idx="0">
                  <c:v>4814.5658558539217</c:v>
                </c:pt>
                <c:pt idx="1">
                  <c:v>3145.9435010959724</c:v>
                </c:pt>
                <c:pt idx="2">
                  <c:v>12246.129969559983</c:v>
                </c:pt>
                <c:pt idx="3">
                  <c:v>11763.795139844391</c:v>
                </c:pt>
                <c:pt idx="4">
                  <c:v>15064.028356119368</c:v>
                </c:pt>
                <c:pt idx="5">
                  <c:v>2472.620791938567</c:v>
                </c:pt>
                <c:pt idx="6">
                  <c:v>4244.3250543450185</c:v>
                </c:pt>
                <c:pt idx="7">
                  <c:v>4905.784738353891</c:v>
                </c:pt>
                <c:pt idx="8">
                  <c:v>4335.5279974560062</c:v>
                </c:pt>
                <c:pt idx="9">
                  <c:v>3281.702032903353</c:v>
                </c:pt>
                <c:pt idx="10">
                  <c:v>6960.3488634210225</c:v>
                </c:pt>
                <c:pt idx="11">
                  <c:v>2779.5698126995148</c:v>
                </c:pt>
                <c:pt idx="12">
                  <c:v>9618.3796969963187</c:v>
                </c:pt>
                <c:pt idx="13">
                  <c:v>7324.5797943124026</c:v>
                </c:pt>
                <c:pt idx="14">
                  <c:v>4281.5507454107274</c:v>
                </c:pt>
                <c:pt idx="15">
                  <c:v>3842.2381004448962</c:v>
                </c:pt>
                <c:pt idx="16">
                  <c:v>5666.585738563359</c:v>
                </c:pt>
                <c:pt idx="17">
                  <c:v>12509.749006099128</c:v>
                </c:pt>
                <c:pt idx="18">
                  <c:v>9570.4817021599792</c:v>
                </c:pt>
                <c:pt idx="19">
                  <c:v>5211.4449375996464</c:v>
                </c:pt>
                <c:pt idx="20">
                  <c:v>4455.7279186857149</c:v>
                </c:pt>
                <c:pt idx="21">
                  <c:v>3448.8653171028382</c:v>
                </c:pt>
                <c:pt idx="22">
                  <c:v>2703.8927926293845</c:v>
                </c:pt>
                <c:pt idx="23">
                  <c:v>3668.4580186618814</c:v>
                </c:pt>
                <c:pt idx="24">
                  <c:v>14581.554483350066</c:v>
                </c:pt>
                <c:pt idx="25">
                  <c:v>9114.1068938454737</c:v>
                </c:pt>
                <c:pt idx="26">
                  <c:v>3142.3187117378911</c:v>
                </c:pt>
                <c:pt idx="27">
                  <c:v>6015.1394635943989</c:v>
                </c:pt>
                <c:pt idx="28">
                  <c:v>6809.456694481134</c:v>
                </c:pt>
                <c:pt idx="29">
                  <c:v>16862.052584299316</c:v>
                </c:pt>
                <c:pt idx="30">
                  <c:v>12700.823234985266</c:v>
                </c:pt>
                <c:pt idx="31">
                  <c:v>3770.9422453793832</c:v>
                </c:pt>
                <c:pt idx="32">
                  <c:v>13068.455589115692</c:v>
                </c:pt>
                <c:pt idx="33">
                  <c:v>3029.1722033671167</c:v>
                </c:pt>
                <c:pt idx="34">
                  <c:v>13864.941329706668</c:v>
                </c:pt>
                <c:pt idx="35">
                  <c:v>3148.5299218216287</c:v>
                </c:pt>
                <c:pt idx="36">
                  <c:v>6488.4382477406789</c:v>
                </c:pt>
                <c:pt idx="37">
                  <c:v>13046.473148127267</c:v>
                </c:pt>
                <c:pt idx="38">
                  <c:v>4495.7540896342625</c:v>
                </c:pt>
                <c:pt idx="39">
                  <c:v>3456.4084176608903</c:v>
                </c:pt>
                <c:pt idx="40">
                  <c:v>13589.909745791378</c:v>
                </c:pt>
                <c:pt idx="41">
                  <c:v>9418.1307823792831</c:v>
                </c:pt>
                <c:pt idx="42">
                  <c:v>9026.861320259517</c:v>
                </c:pt>
                <c:pt idx="43">
                  <c:v>11265.583620414729</c:v>
                </c:pt>
                <c:pt idx="44">
                  <c:v>11998.082390677759</c:v>
                </c:pt>
                <c:pt idx="45">
                  <c:v>13244.501387522769</c:v>
                </c:pt>
                <c:pt idx="46">
                  <c:v>3976.7015242773568</c:v>
                </c:pt>
                <c:pt idx="47">
                  <c:v>13357.24681024372</c:v>
                </c:pt>
                <c:pt idx="48">
                  <c:v>15108.481461144986</c:v>
                </c:pt>
                <c:pt idx="49">
                  <c:v>13115.502061150797</c:v>
                </c:pt>
                <c:pt idx="50">
                  <c:v>3838.0753219089938</c:v>
                </c:pt>
                <c:pt idx="51">
                  <c:v>14981.201193498166</c:v>
                </c:pt>
                <c:pt idx="52">
                  <c:v>15754.681488361681</c:v>
                </c:pt>
                <c:pt idx="53">
                  <c:v>4788.8704877419959</c:v>
                </c:pt>
                <c:pt idx="54">
                  <c:v>5895.6272589290529</c:v>
                </c:pt>
                <c:pt idx="55">
                  <c:v>3142.3187117378911</c:v>
                </c:pt>
                <c:pt idx="56">
                  <c:v>8115.3718231360772</c:v>
                </c:pt>
                <c:pt idx="57">
                  <c:v>3077.8005847674194</c:v>
                </c:pt>
                <c:pt idx="58">
                  <c:v>2652.283856528501</c:v>
                </c:pt>
                <c:pt idx="59">
                  <c:v>11161.775403686568</c:v>
                </c:pt>
                <c:pt idx="60">
                  <c:v>13040.438358471501</c:v>
                </c:pt>
                <c:pt idx="61">
                  <c:v>2735.3887951452125</c:v>
                </c:pt>
                <c:pt idx="62">
                  <c:v>10054.692131440403</c:v>
                </c:pt>
                <c:pt idx="63">
                  <c:v>4454.2060485483698</c:v>
                </c:pt>
                <c:pt idx="64">
                  <c:v>4272.2443226443002</c:v>
                </c:pt>
                <c:pt idx="65">
                  <c:v>2694.0965581384089</c:v>
                </c:pt>
                <c:pt idx="66">
                  <c:v>6925.3582809048648</c:v>
                </c:pt>
                <c:pt idx="67">
                  <c:v>13932.594434310671</c:v>
                </c:pt>
                <c:pt idx="68">
                  <c:v>4075.384088694243</c:v>
                </c:pt>
                <c:pt idx="69">
                  <c:v>4589.2097739091005</c:v>
                </c:pt>
                <c:pt idx="70">
                  <c:v>8490.0805702247344</c:v>
                </c:pt>
                <c:pt idx="71">
                  <c:v>7037.5043154812729</c:v>
                </c:pt>
                <c:pt idx="72">
                  <c:v>12950.294451741787</c:v>
                </c:pt>
                <c:pt idx="73">
                  <c:v>11756.937775700708</c:v>
                </c:pt>
                <c:pt idx="74">
                  <c:v>12700.577882317391</c:v>
                </c:pt>
                <c:pt idx="75">
                  <c:v>3555.7942318367468</c:v>
                </c:pt>
                <c:pt idx="76">
                  <c:v>4281.5507454107274</c:v>
                </c:pt>
                <c:pt idx="77">
                  <c:v>3290.5186439452309</c:v>
                </c:pt>
                <c:pt idx="78">
                  <c:v>10193.914141566325</c:v>
                </c:pt>
                <c:pt idx="79">
                  <c:v>2792.5008422276032</c:v>
                </c:pt>
                <c:pt idx="80">
                  <c:v>3074.4308067154261</c:v>
                </c:pt>
                <c:pt idx="81">
                  <c:v>6085.9490928100267</c:v>
                </c:pt>
                <c:pt idx="82">
                  <c:v>3320.8869708672573</c:v>
                </c:pt>
                <c:pt idx="83">
                  <c:v>14167.017985421286</c:v>
                </c:pt>
                <c:pt idx="84">
                  <c:v>4232.226704748663</c:v>
                </c:pt>
                <c:pt idx="85">
                  <c:v>13859.447979024706</c:v>
                </c:pt>
                <c:pt idx="86">
                  <c:v>3818.6024785688865</c:v>
                </c:pt>
                <c:pt idx="87">
                  <c:v>8277.9990946385988</c:v>
                </c:pt>
                <c:pt idx="88">
                  <c:v>4892.7557464808933</c:v>
                </c:pt>
                <c:pt idx="89">
                  <c:v>12675.790504871937</c:v>
                </c:pt>
                <c:pt idx="90">
                  <c:v>3565.4925039828131</c:v>
                </c:pt>
                <c:pt idx="91">
                  <c:v>2667.6467250127735</c:v>
                </c:pt>
                <c:pt idx="92">
                  <c:v>11131.831231155342</c:v>
                </c:pt>
                <c:pt idx="93">
                  <c:v>5190.2963327950974</c:v>
                </c:pt>
                <c:pt idx="94">
                  <c:v>6464.7313602725162</c:v>
                </c:pt>
                <c:pt idx="95">
                  <c:v>3607.1996142281891</c:v>
                </c:pt>
                <c:pt idx="96">
                  <c:v>15888.700450963339</c:v>
                </c:pt>
                <c:pt idx="97">
                  <c:v>15025.350306045237</c:v>
                </c:pt>
                <c:pt idx="98">
                  <c:v>15159.657610658765</c:v>
                </c:pt>
                <c:pt idx="99">
                  <c:v>4964.445418132228</c:v>
                </c:pt>
                <c:pt idx="100">
                  <c:v>5040.5119074280728</c:v>
                </c:pt>
                <c:pt idx="101">
                  <c:v>5188.1182854360432</c:v>
                </c:pt>
                <c:pt idx="102">
                  <c:v>4877.1408084430041</c:v>
                </c:pt>
                <c:pt idx="103">
                  <c:v>12625.901408028161</c:v>
                </c:pt>
                <c:pt idx="104">
                  <c:v>3676.2490403471111</c:v>
                </c:pt>
                <c:pt idx="105">
                  <c:v>4989.1938410993844</c:v>
                </c:pt>
                <c:pt idx="106">
                  <c:v>2808.2622137417138</c:v>
                </c:pt>
                <c:pt idx="107">
                  <c:v>15492.329493250212</c:v>
                </c:pt>
                <c:pt idx="108">
                  <c:v>13083.698839192975</c:v>
                </c:pt>
                <c:pt idx="109">
                  <c:v>6638.9528880214275</c:v>
                </c:pt>
                <c:pt idx="110">
                  <c:v>3150.9393980899495</c:v>
                </c:pt>
                <c:pt idx="111">
                  <c:v>12245.601282106794</c:v>
                </c:pt>
                <c:pt idx="112">
                  <c:v>10326.996957961197</c:v>
                </c:pt>
                <c:pt idx="113">
                  <c:v>5330.3394022455823</c:v>
                </c:pt>
                <c:pt idx="114">
                  <c:v>4311.3312982632951</c:v>
                </c:pt>
                <c:pt idx="115">
                  <c:v>11972.402262082398</c:v>
                </c:pt>
                <c:pt idx="116">
                  <c:v>3225.9792609166079</c:v>
                </c:pt>
                <c:pt idx="117">
                  <c:v>4545.3411798584502</c:v>
                </c:pt>
                <c:pt idx="118">
                  <c:v>16222.135217352557</c:v>
                </c:pt>
                <c:pt idx="119">
                  <c:v>14844.036345813671</c:v>
                </c:pt>
                <c:pt idx="120">
                  <c:v>3636.9801670807569</c:v>
                </c:pt>
                <c:pt idx="121">
                  <c:v>14200.046559885568</c:v>
                </c:pt>
                <c:pt idx="122">
                  <c:v>9277.0922730717411</c:v>
                </c:pt>
                <c:pt idx="123">
                  <c:v>2468.3104487625369</c:v>
                </c:pt>
                <c:pt idx="124">
                  <c:v>5721.7499234245406</c:v>
                </c:pt>
                <c:pt idx="125">
                  <c:v>5278.9639873299875</c:v>
                </c:pt>
                <c:pt idx="126">
                  <c:v>7177.1853409518535</c:v>
                </c:pt>
                <c:pt idx="127">
                  <c:v>6385.4784934943455</c:v>
                </c:pt>
                <c:pt idx="128">
                  <c:v>3918.752865199896</c:v>
                </c:pt>
                <c:pt idx="129">
                  <c:v>11302.138767780962</c:v>
                </c:pt>
                <c:pt idx="130">
                  <c:v>7107.7313156463752</c:v>
                </c:pt>
                <c:pt idx="131">
                  <c:v>13288.170799498064</c:v>
                </c:pt>
                <c:pt idx="132">
                  <c:v>11610.478544513657</c:v>
                </c:pt>
                <c:pt idx="133">
                  <c:v>14237.989789964256</c:v>
                </c:pt>
                <c:pt idx="134">
                  <c:v>2716.6278974676534</c:v>
                </c:pt>
                <c:pt idx="135">
                  <c:v>4381.1294690115001</c:v>
                </c:pt>
                <c:pt idx="136">
                  <c:v>4823.1865422059809</c:v>
                </c:pt>
                <c:pt idx="137">
                  <c:v>15788.171540125106</c:v>
                </c:pt>
                <c:pt idx="138">
                  <c:v>9300.8647299792665</c:v>
                </c:pt>
                <c:pt idx="139">
                  <c:v>2541.5862827550382</c:v>
                </c:pt>
                <c:pt idx="140">
                  <c:v>14444.585119258751</c:v>
                </c:pt>
                <c:pt idx="141">
                  <c:v>6755.9101675441361</c:v>
                </c:pt>
                <c:pt idx="142">
                  <c:v>13123.863400605976</c:v>
                </c:pt>
                <c:pt idx="143">
                  <c:v>15609.918948117978</c:v>
                </c:pt>
                <c:pt idx="144">
                  <c:v>2926.9385736063878</c:v>
                </c:pt>
                <c:pt idx="145">
                  <c:v>3262.7145576574194</c:v>
                </c:pt>
                <c:pt idx="146">
                  <c:v>3072.2756351274111</c:v>
                </c:pt>
                <c:pt idx="147">
                  <c:v>14641.27263801638</c:v>
                </c:pt>
                <c:pt idx="148">
                  <c:v>5438.3098467695272</c:v>
                </c:pt>
                <c:pt idx="149">
                  <c:v>2877.8851312602728</c:v>
                </c:pt>
                <c:pt idx="150">
                  <c:v>3386.2061988599871</c:v>
                </c:pt>
                <c:pt idx="151">
                  <c:v>12041.163104550307</c:v>
                </c:pt>
                <c:pt idx="152">
                  <c:v>9754.7326956184424</c:v>
                </c:pt>
                <c:pt idx="153">
                  <c:v>2503.87077996478</c:v>
                </c:pt>
                <c:pt idx="154">
                  <c:v>9512.1746334926538</c:v>
                </c:pt>
                <c:pt idx="155">
                  <c:v>3073.9951797532531</c:v>
                </c:pt>
                <c:pt idx="156">
                  <c:v>15263.673360442865</c:v>
                </c:pt>
                <c:pt idx="157">
                  <c:v>14494.075379346337</c:v>
                </c:pt>
                <c:pt idx="158">
                  <c:v>3161.7152560300237</c:v>
                </c:pt>
                <c:pt idx="159">
                  <c:v>9036.5595924055833</c:v>
                </c:pt>
                <c:pt idx="160">
                  <c:v>13977.657112969162</c:v>
                </c:pt>
                <c:pt idx="161">
                  <c:v>3758.960622950548</c:v>
                </c:pt>
                <c:pt idx="162">
                  <c:v>14339.294874388914</c:v>
                </c:pt>
                <c:pt idx="163">
                  <c:v>14745.266141903197</c:v>
                </c:pt>
                <c:pt idx="164">
                  <c:v>14825.595264729202</c:v>
                </c:pt>
                <c:pt idx="165">
                  <c:v>14742.268184939634</c:v>
                </c:pt>
                <c:pt idx="166">
                  <c:v>8511.632286104883</c:v>
                </c:pt>
                <c:pt idx="167">
                  <c:v>13482.061389908167</c:v>
                </c:pt>
                <c:pt idx="168">
                  <c:v>10373.965799676254</c:v>
                </c:pt>
                <c:pt idx="169">
                  <c:v>4380.198826734857</c:v>
                </c:pt>
                <c:pt idx="170">
                  <c:v>14121.061625870641</c:v>
                </c:pt>
                <c:pt idx="171">
                  <c:v>4592.7160790661328</c:v>
                </c:pt>
                <c:pt idx="172">
                  <c:v>3395.3383529986759</c:v>
                </c:pt>
                <c:pt idx="173">
                  <c:v>3428.4750055285713</c:v>
                </c:pt>
                <c:pt idx="174">
                  <c:v>5909.8688185450465</c:v>
                </c:pt>
                <c:pt idx="175">
                  <c:v>6100.9143457729651</c:v>
                </c:pt>
                <c:pt idx="176">
                  <c:v>15165.045539628802</c:v>
                </c:pt>
                <c:pt idx="177">
                  <c:v>3191.6924401981914</c:v>
                </c:pt>
                <c:pt idx="178">
                  <c:v>8775.0670120292871</c:v>
                </c:pt>
                <c:pt idx="179">
                  <c:v>6507.2081422347119</c:v>
                </c:pt>
                <c:pt idx="180">
                  <c:v>9868.3690157137662</c:v>
                </c:pt>
                <c:pt idx="181">
                  <c:v>3540.9216116057332</c:v>
                </c:pt>
                <c:pt idx="182">
                  <c:v>10909.06616421499</c:v>
                </c:pt>
                <c:pt idx="183">
                  <c:v>5868.6292726107949</c:v>
                </c:pt>
                <c:pt idx="184">
                  <c:v>4047.4648203949614</c:v>
                </c:pt>
                <c:pt idx="185">
                  <c:v>4421.302707502844</c:v>
                </c:pt>
                <c:pt idx="186">
                  <c:v>8897.4423314992164</c:v>
                </c:pt>
                <c:pt idx="187">
                  <c:v>16106.735575048859</c:v>
                </c:pt>
                <c:pt idx="188">
                  <c:v>9396.9593075126486</c:v>
                </c:pt>
                <c:pt idx="189">
                  <c:v>8335.5348656857714</c:v>
                </c:pt>
                <c:pt idx="190">
                  <c:v>3812.8399126509166</c:v>
                </c:pt>
                <c:pt idx="191">
                  <c:v>3110.8144190313706</c:v>
                </c:pt>
                <c:pt idx="192">
                  <c:v>7354.7545766985322</c:v>
                </c:pt>
                <c:pt idx="193">
                  <c:v>15702.565520869688</c:v>
                </c:pt>
                <c:pt idx="194">
                  <c:v>3905.7238733268973</c:v>
                </c:pt>
                <c:pt idx="195">
                  <c:v>12341.563848152045</c:v>
                </c:pt>
                <c:pt idx="196">
                  <c:v>12978.689288268875</c:v>
                </c:pt>
                <c:pt idx="197">
                  <c:v>2876.1501187641779</c:v>
                </c:pt>
                <c:pt idx="198">
                  <c:v>11871.067223125705</c:v>
                </c:pt>
                <c:pt idx="199">
                  <c:v>12382.593882406258</c:v>
                </c:pt>
                <c:pt idx="200">
                  <c:v>5656.7895040723824</c:v>
                </c:pt>
                <c:pt idx="201">
                  <c:v>11392.576542069499</c:v>
                </c:pt>
                <c:pt idx="202">
                  <c:v>11273.119714120327</c:v>
                </c:pt>
                <c:pt idx="203">
                  <c:v>13237.98689158627</c:v>
                </c:pt>
                <c:pt idx="204">
                  <c:v>6995.8911692398933</c:v>
                </c:pt>
                <c:pt idx="205">
                  <c:v>4283.4120299640126</c:v>
                </c:pt>
                <c:pt idx="206">
                  <c:v>4473.4101219419272</c:v>
                </c:pt>
                <c:pt idx="207">
                  <c:v>5301.4447185390354</c:v>
                </c:pt>
                <c:pt idx="208">
                  <c:v>4262.937899877873</c:v>
                </c:pt>
                <c:pt idx="209">
                  <c:v>12019.650264398801</c:v>
                </c:pt>
                <c:pt idx="210">
                  <c:v>12266.604099646123</c:v>
                </c:pt>
                <c:pt idx="211">
                  <c:v>3581.271531692194</c:v>
                </c:pt>
                <c:pt idx="212">
                  <c:v>4856.7540606971943</c:v>
                </c:pt>
                <c:pt idx="213">
                  <c:v>4002.6091492371579</c:v>
                </c:pt>
                <c:pt idx="214">
                  <c:v>3711.9972599807697</c:v>
                </c:pt>
                <c:pt idx="215">
                  <c:v>6573.2201545869775</c:v>
                </c:pt>
                <c:pt idx="216">
                  <c:v>3741.2121020647423</c:v>
                </c:pt>
                <c:pt idx="217">
                  <c:v>6222.7630385992325</c:v>
                </c:pt>
                <c:pt idx="218">
                  <c:v>9263.6830401852294</c:v>
                </c:pt>
                <c:pt idx="219">
                  <c:v>11564.578606026578</c:v>
                </c:pt>
                <c:pt idx="220">
                  <c:v>13545.238916512526</c:v>
                </c:pt>
                <c:pt idx="221">
                  <c:v>4351.2005442760965</c:v>
                </c:pt>
                <c:pt idx="222">
                  <c:v>2465.0776913805148</c:v>
                </c:pt>
                <c:pt idx="223">
                  <c:v>5442.3129062236139</c:v>
                </c:pt>
                <c:pt idx="224">
                  <c:v>3422.4522664765982</c:v>
                </c:pt>
                <c:pt idx="225">
                  <c:v>4691.1047564482888</c:v>
                </c:pt>
                <c:pt idx="226">
                  <c:v>9298.6439889518897</c:v>
                </c:pt>
                <c:pt idx="227">
                  <c:v>13494.984233573819</c:v>
                </c:pt>
                <c:pt idx="228">
                  <c:v>3613.7141101646889</c:v>
                </c:pt>
                <c:pt idx="229">
                  <c:v>3697.5382326921272</c:v>
                </c:pt>
                <c:pt idx="230">
                  <c:v>2659.0431343018417</c:v>
                </c:pt>
                <c:pt idx="231">
                  <c:v>14110.285767930567</c:v>
                </c:pt>
                <c:pt idx="232">
                  <c:v>3764.8969262320406</c:v>
                </c:pt>
                <c:pt idx="233">
                  <c:v>3128.3100964157948</c:v>
                </c:pt>
                <c:pt idx="234">
                  <c:v>5022.0983384065676</c:v>
                </c:pt>
                <c:pt idx="235">
                  <c:v>14356.057246557026</c:v>
                </c:pt>
                <c:pt idx="236">
                  <c:v>15063.461939778908</c:v>
                </c:pt>
                <c:pt idx="237">
                  <c:v>4978.2881958612052</c:v>
                </c:pt>
                <c:pt idx="238">
                  <c:v>12568.172115366278</c:v>
                </c:pt>
                <c:pt idx="239">
                  <c:v>9214.6062205661619</c:v>
                </c:pt>
                <c:pt idx="240">
                  <c:v>12342.377634008024</c:v>
                </c:pt>
                <c:pt idx="241">
                  <c:v>3849.1968172774314</c:v>
                </c:pt>
                <c:pt idx="242">
                  <c:v>3089.2972338782974</c:v>
                </c:pt>
                <c:pt idx="243">
                  <c:v>3402.7773856443255</c:v>
                </c:pt>
                <c:pt idx="244">
                  <c:v>4363.4679540339557</c:v>
                </c:pt>
                <c:pt idx="245">
                  <c:v>12920.094969571388</c:v>
                </c:pt>
                <c:pt idx="246">
                  <c:v>8593.824262693568</c:v>
                </c:pt>
                <c:pt idx="247">
                  <c:v>3138.6212745403627</c:v>
                </c:pt>
                <c:pt idx="248">
                  <c:v>3782.2612105936905</c:v>
                </c:pt>
                <c:pt idx="249">
                  <c:v>11362.701378693551</c:v>
                </c:pt>
                <c:pt idx="250">
                  <c:v>3816.0331097342332</c:v>
                </c:pt>
                <c:pt idx="251">
                  <c:v>15671.737469319813</c:v>
                </c:pt>
                <c:pt idx="252">
                  <c:v>8605.9226122899236</c:v>
                </c:pt>
                <c:pt idx="253">
                  <c:v>14837.404993456506</c:v>
                </c:pt>
                <c:pt idx="254">
                  <c:v>3111.6326485177233</c:v>
                </c:pt>
                <c:pt idx="255">
                  <c:v>3834.3771780856841</c:v>
                </c:pt>
                <c:pt idx="256">
                  <c:v>16191.307165802684</c:v>
                </c:pt>
                <c:pt idx="257">
                  <c:v>3812.0417634462583</c:v>
                </c:pt>
                <c:pt idx="258">
                  <c:v>12718.143229152938</c:v>
                </c:pt>
                <c:pt idx="259">
                  <c:v>3227.8922958635285</c:v>
                </c:pt>
                <c:pt idx="260">
                  <c:v>3085.5746647717269</c:v>
                </c:pt>
                <c:pt idx="261">
                  <c:v>3895.1377032488654</c:v>
                </c:pt>
                <c:pt idx="262">
                  <c:v>11364.562663246836</c:v>
                </c:pt>
                <c:pt idx="263">
                  <c:v>3187.0146729257849</c:v>
                </c:pt>
                <c:pt idx="264">
                  <c:v>3766.4402918907645</c:v>
                </c:pt>
                <c:pt idx="265">
                  <c:v>3138.6212745403627</c:v>
                </c:pt>
                <c:pt idx="266">
                  <c:v>10284.925482643983</c:v>
                </c:pt>
                <c:pt idx="267">
                  <c:v>13335.013156576331</c:v>
                </c:pt>
                <c:pt idx="268">
                  <c:v>5063.1028545242643</c:v>
                </c:pt>
                <c:pt idx="269">
                  <c:v>4714.7296248352059</c:v>
                </c:pt>
                <c:pt idx="270">
                  <c:v>4311.3822028918084</c:v>
                </c:pt>
                <c:pt idx="271">
                  <c:v>3326.1813979412527</c:v>
                </c:pt>
                <c:pt idx="272">
                  <c:v>15610.950904561061</c:v>
                </c:pt>
                <c:pt idx="273">
                  <c:v>10978.913961311757</c:v>
                </c:pt>
                <c:pt idx="274">
                  <c:v>3403.4247069025996</c:v>
                </c:pt>
                <c:pt idx="275">
                  <c:v>8985.7906118420378</c:v>
                </c:pt>
                <c:pt idx="276">
                  <c:v>6480.7260841519519</c:v>
                </c:pt>
                <c:pt idx="277">
                  <c:v>12976.864148446595</c:v>
                </c:pt>
                <c:pt idx="278">
                  <c:v>13988.890157672729</c:v>
                </c:pt>
                <c:pt idx="279">
                  <c:v>11770.397153256185</c:v>
                </c:pt>
                <c:pt idx="280">
                  <c:v>4182.2860730939919</c:v>
                </c:pt>
                <c:pt idx="281">
                  <c:v>6521.6743443242322</c:v>
                </c:pt>
                <c:pt idx="282">
                  <c:v>5503.6896671311088</c:v>
                </c:pt>
                <c:pt idx="283">
                  <c:v>7437.1341470873713</c:v>
                </c:pt>
                <c:pt idx="284">
                  <c:v>6490.9631491950222</c:v>
                </c:pt>
                <c:pt idx="285">
                  <c:v>13302.440676893835</c:v>
                </c:pt>
                <c:pt idx="286">
                  <c:v>14279.384146854309</c:v>
                </c:pt>
                <c:pt idx="287">
                  <c:v>11720.142470317478</c:v>
                </c:pt>
                <c:pt idx="288">
                  <c:v>3348.5168125806786</c:v>
                </c:pt>
                <c:pt idx="289">
                  <c:v>12543.975416173567</c:v>
                </c:pt>
                <c:pt idx="290">
                  <c:v>10208.296230512706</c:v>
                </c:pt>
                <c:pt idx="291">
                  <c:v>15660.569762000101</c:v>
                </c:pt>
                <c:pt idx="292">
                  <c:v>4340.2321134677322</c:v>
                </c:pt>
                <c:pt idx="293">
                  <c:v>3878.0467278533561</c:v>
                </c:pt>
                <c:pt idx="294">
                  <c:v>13626.087938159779</c:v>
                </c:pt>
                <c:pt idx="295">
                  <c:v>4329.9648320748174</c:v>
                </c:pt>
                <c:pt idx="296">
                  <c:v>9941.2586722051947</c:v>
                </c:pt>
                <c:pt idx="297">
                  <c:v>3470.7142718392452</c:v>
                </c:pt>
                <c:pt idx="298">
                  <c:v>3996.6383066504586</c:v>
                </c:pt>
                <c:pt idx="299">
                  <c:v>13545.122060091862</c:v>
                </c:pt>
                <c:pt idx="300">
                  <c:v>4512.7196555561977</c:v>
                </c:pt>
                <c:pt idx="301">
                  <c:v>5659.2237785233965</c:v>
                </c:pt>
                <c:pt idx="302">
                  <c:v>25598.485618490417</c:v>
                </c:pt>
                <c:pt idx="303">
                  <c:v>40165.877978777622</c:v>
                </c:pt>
                <c:pt idx="304">
                  <c:v>24296.971305090665</c:v>
                </c:pt>
                <c:pt idx="305">
                  <c:v>23857.859466971371</c:v>
                </c:pt>
                <c:pt idx="306">
                  <c:v>44600.466011794488</c:v>
                </c:pt>
                <c:pt idx="307">
                  <c:v>24708.316875335186</c:v>
                </c:pt>
                <c:pt idx="308">
                  <c:v>24520.218302017507</c:v>
                </c:pt>
                <c:pt idx="309">
                  <c:v>34132.386120781026</c:v>
                </c:pt>
                <c:pt idx="310">
                  <c:v>26307.372209477337</c:v>
                </c:pt>
                <c:pt idx="311">
                  <c:v>30094.547128306061</c:v>
                </c:pt>
                <c:pt idx="312">
                  <c:v>26409.231692062836</c:v>
                </c:pt>
                <c:pt idx="313">
                  <c:v>22777.013680191503</c:v>
                </c:pt>
                <c:pt idx="314">
                  <c:v>34708.213960112073</c:v>
                </c:pt>
                <c:pt idx="315">
                  <c:v>33954.101907053613</c:v>
                </c:pt>
                <c:pt idx="316">
                  <c:v>50687.848938656149</c:v>
                </c:pt>
                <c:pt idx="317">
                  <c:v>34509.398079684586</c:v>
                </c:pt>
                <c:pt idx="318">
                  <c:v>44681.427052798725</c:v>
                </c:pt>
                <c:pt idx="319">
                  <c:v>23373.825896587176</c:v>
                </c:pt>
                <c:pt idx="320">
                  <c:v>19070.427083969844</c:v>
                </c:pt>
                <c:pt idx="321">
                  <c:v>34909.668347183797</c:v>
                </c:pt>
                <c:pt idx="322">
                  <c:v>35899.415021353678</c:v>
                </c:pt>
                <c:pt idx="323">
                  <c:v>49346.089061763261</c:v>
                </c:pt>
                <c:pt idx="324">
                  <c:v>35847.733560012304</c:v>
                </c:pt>
                <c:pt idx="325">
                  <c:v>32443.274753389673</c:v>
                </c:pt>
                <c:pt idx="326">
                  <c:v>35562.970524447082</c:v>
                </c:pt>
                <c:pt idx="327">
                  <c:v>35869.69929331501</c:v>
                </c:pt>
                <c:pt idx="328">
                  <c:v>21849.857912366631</c:v>
                </c:pt>
                <c:pt idx="329">
                  <c:v>29006.743265538811</c:v>
                </c:pt>
                <c:pt idx="330">
                  <c:v>28789.035656808428</c:v>
                </c:pt>
                <c:pt idx="331">
                  <c:v>40853.03390416981</c:v>
                </c:pt>
                <c:pt idx="332">
                  <c:v>35991.445834508195</c:v>
                </c:pt>
                <c:pt idx="333">
                  <c:v>43329.564193043072</c:v>
                </c:pt>
                <c:pt idx="334">
                  <c:v>44947.564695111643</c:v>
                </c:pt>
                <c:pt idx="335">
                  <c:v>33235.396836602435</c:v>
                </c:pt>
                <c:pt idx="336">
                  <c:v>29573.526533252214</c:v>
                </c:pt>
                <c:pt idx="337">
                  <c:v>24690.096389937742</c:v>
                </c:pt>
                <c:pt idx="338">
                  <c:v>42661.732927984049</c:v>
                </c:pt>
                <c:pt idx="339">
                  <c:v>33186.86528662972</c:v>
                </c:pt>
                <c:pt idx="340">
                  <c:v>25512.823154533209</c:v>
                </c:pt>
                <c:pt idx="341">
                  <c:v>59974.48085534729</c:v>
                </c:pt>
                <c:pt idx="342">
                  <c:v>54515.11620635289</c:v>
                </c:pt>
                <c:pt idx="343">
                  <c:v>30408.780161389255</c:v>
                </c:pt>
                <c:pt idx="344">
                  <c:v>31543.802406639221</c:v>
                </c:pt>
                <c:pt idx="345">
                  <c:v>24492.193512489459</c:v>
                </c:pt>
                <c:pt idx="346">
                  <c:v>44930.398482346151</c:v>
                </c:pt>
                <c:pt idx="347">
                  <c:v>41281.721937566224</c:v>
                </c:pt>
                <c:pt idx="348">
                  <c:v>24879.212251330373</c:v>
                </c:pt>
                <c:pt idx="349">
                  <c:v>28322.021100381193</c:v>
                </c:pt>
                <c:pt idx="350">
                  <c:v>37240.145675832333</c:v>
                </c:pt>
                <c:pt idx="351">
                  <c:v>34881.127094991796</c:v>
                </c:pt>
                <c:pt idx="352">
                  <c:v>36524.037435998551</c:v>
                </c:pt>
                <c:pt idx="353">
                  <c:v>34225.750221930473</c:v>
                </c:pt>
                <c:pt idx="354">
                  <c:v>52068.007453109312</c:v>
                </c:pt>
                <c:pt idx="355">
                  <c:v>28850.68728015379</c:v>
                </c:pt>
                <c:pt idx="356">
                  <c:v>42137.495098409643</c:v>
                </c:pt>
                <c:pt idx="357">
                  <c:v>27478.721529968105</c:v>
                </c:pt>
                <c:pt idx="358">
                  <c:v>33071.795435813743</c:v>
                </c:pt>
                <c:pt idx="359">
                  <c:v>40166.646763423531</c:v>
                </c:pt>
                <c:pt idx="360">
                  <c:v>28438.232411772868</c:v>
                </c:pt>
                <c:pt idx="361">
                  <c:v>40094.4320976331</c:v>
                </c:pt>
                <c:pt idx="362">
                  <c:v>47341.229969204636</c:v>
                </c:pt>
                <c:pt idx="363">
                  <c:v>26561.862277795812</c:v>
                </c:pt>
                <c:pt idx="364">
                  <c:v>21350.692497783923</c:v>
                </c:pt>
                <c:pt idx="365">
                  <c:v>28517.15472757494</c:v>
                </c:pt>
                <c:pt idx="366">
                  <c:v>32592.477807488594</c:v>
                </c:pt>
                <c:pt idx="367">
                  <c:v>26574.717229881069</c:v>
                </c:pt>
                <c:pt idx="368">
                  <c:v>26915.876312513017</c:v>
                </c:pt>
                <c:pt idx="369">
                  <c:v>32929.642293123048</c:v>
                </c:pt>
                <c:pt idx="370">
                  <c:v>32904.216395261938</c:v>
                </c:pt>
                <c:pt idx="371">
                  <c:v>37564.142184478646</c:v>
                </c:pt>
                <c:pt idx="372">
                  <c:v>23639.379126958091</c:v>
                </c:pt>
                <c:pt idx="373">
                  <c:v>24773.23623609373</c:v>
                </c:pt>
                <c:pt idx="374">
                  <c:v>33978.527848594109</c:v>
                </c:pt>
                <c:pt idx="375">
                  <c:v>21889.246693182893</c:v>
                </c:pt>
                <c:pt idx="376">
                  <c:v>28669.562190561963</c:v>
                </c:pt>
                <c:pt idx="377">
                  <c:v>48033.295384271201</c:v>
                </c:pt>
                <c:pt idx="378">
                  <c:v>44718.51526872949</c:v>
                </c:pt>
                <c:pt idx="379">
                  <c:v>48316.699899032377</c:v>
                </c:pt>
                <c:pt idx="380">
                  <c:v>34986.214699239463</c:v>
                </c:pt>
                <c:pt idx="381">
                  <c:v>30556.497399000509</c:v>
                </c:pt>
                <c:pt idx="382">
                  <c:v>25608.250860721062</c:v>
                </c:pt>
                <c:pt idx="383">
                  <c:v>35031.411234956293</c:v>
                </c:pt>
                <c:pt idx="384">
                  <c:v>26972.47680600583</c:v>
                </c:pt>
                <c:pt idx="385">
                  <c:v>24305.98509179175</c:v>
                </c:pt>
                <c:pt idx="386">
                  <c:v>53372.044922333946</c:v>
                </c:pt>
                <c:pt idx="387">
                  <c:v>29744.451784208897</c:v>
                </c:pt>
                <c:pt idx="388">
                  <c:v>42189.74108306854</c:v>
                </c:pt>
                <c:pt idx="389">
                  <c:v>28571.283944471637</c:v>
                </c:pt>
                <c:pt idx="390">
                  <c:v>38473.270280239733</c:v>
                </c:pt>
                <c:pt idx="391">
                  <c:v>29854.96548830971</c:v>
                </c:pt>
                <c:pt idx="392">
                  <c:v>27735.178538269061</c:v>
                </c:pt>
                <c:pt idx="393">
                  <c:v>26910.011974923385</c:v>
                </c:pt>
                <c:pt idx="394">
                  <c:v>26181.422687256018</c:v>
                </c:pt>
                <c:pt idx="395">
                  <c:v>36358.433821468978</c:v>
                </c:pt>
                <c:pt idx="396">
                  <c:v>25572.129589732594</c:v>
                </c:pt>
                <c:pt idx="397">
                  <c:v>35300.955131873023</c:v>
                </c:pt>
                <c:pt idx="398">
                  <c:v>40740.37462589745</c:v>
                </c:pt>
                <c:pt idx="399">
                  <c:v>20565.131395871766</c:v>
                </c:pt>
                <c:pt idx="400">
                  <c:v>33023.031773474693</c:v>
                </c:pt>
                <c:pt idx="401">
                  <c:v>52712.961053180079</c:v>
                </c:pt>
                <c:pt idx="402">
                  <c:v>39421.343185816208</c:v>
                </c:pt>
                <c:pt idx="403">
                  <c:v>36559.854478827947</c:v>
                </c:pt>
                <c:pt idx="404">
                  <c:v>47188.135924918446</c:v>
                </c:pt>
                <c:pt idx="405">
                  <c:v>23068.365038013882</c:v>
                </c:pt>
                <c:pt idx="406">
                  <c:v>24692.562122121351</c:v>
                </c:pt>
                <c:pt idx="407">
                  <c:v>24088.579454244722</c:v>
                </c:pt>
                <c:pt idx="408">
                  <c:v>38986.624081499649</c:v>
                </c:pt>
                <c:pt idx="409">
                  <c:v>34413.184518196736</c:v>
                </c:pt>
                <c:pt idx="410">
                  <c:v>30474.53208604909</c:v>
                </c:pt>
                <c:pt idx="411">
                  <c:v>46483.621992485379</c:v>
                </c:pt>
                <c:pt idx="412">
                  <c:v>12135.9170071887</c:v>
                </c:pt>
                <c:pt idx="413">
                  <c:v>12429.272647819373</c:v>
                </c:pt>
                <c:pt idx="414">
                  <c:v>13465.300873902093</c:v>
                </c:pt>
                <c:pt idx="415">
                  <c:v>8852.1284270825618</c:v>
                </c:pt>
                <c:pt idx="416">
                  <c:v>10603.727869779859</c:v>
                </c:pt>
                <c:pt idx="417">
                  <c:v>6138.2395964064935</c:v>
                </c:pt>
                <c:pt idx="418">
                  <c:v>15348.461367185173</c:v>
                </c:pt>
                <c:pt idx="419">
                  <c:v>5562.4615700114291</c:v>
                </c:pt>
                <c:pt idx="420">
                  <c:v>6231.2288475341111</c:v>
                </c:pt>
                <c:pt idx="421">
                  <c:v>11739.100597933908</c:v>
                </c:pt>
                <c:pt idx="422">
                  <c:v>4201.1203556088303</c:v>
                </c:pt>
                <c:pt idx="423">
                  <c:v>7841.1808093672489</c:v>
                </c:pt>
                <c:pt idx="424">
                  <c:v>7323.2122988604979</c:v>
                </c:pt>
                <c:pt idx="425">
                  <c:v>3991.801501592252</c:v>
                </c:pt>
                <c:pt idx="426">
                  <c:v>6778.1569633532508</c:v>
                </c:pt>
                <c:pt idx="427">
                  <c:v>10286.147286521773</c:v>
                </c:pt>
                <c:pt idx="428">
                  <c:v>7871.4956524437193</c:v>
                </c:pt>
                <c:pt idx="429">
                  <c:v>10993.610208604212</c:v>
                </c:pt>
                <c:pt idx="430">
                  <c:v>11288.278693199138</c:v>
                </c:pt>
                <c:pt idx="431">
                  <c:v>6668.0015977456242</c:v>
                </c:pt>
                <c:pt idx="432">
                  <c:v>13302.300768242434</c:v>
                </c:pt>
                <c:pt idx="433">
                  <c:v>3827.1484558610246</c:v>
                </c:pt>
                <c:pt idx="434">
                  <c:v>4171.3398027562625</c:v>
                </c:pt>
                <c:pt idx="435">
                  <c:v>6002.7413200151668</c:v>
                </c:pt>
                <c:pt idx="436">
                  <c:v>4408.3551993012898</c:v>
                </c:pt>
                <c:pt idx="437">
                  <c:v>10051.290876837518</c:v>
                </c:pt>
                <c:pt idx="438">
                  <c:v>4593.633172431194</c:v>
                </c:pt>
                <c:pt idx="439">
                  <c:v>8692.68876000618</c:v>
                </c:pt>
                <c:pt idx="440">
                  <c:v>9643.6065980334897</c:v>
                </c:pt>
                <c:pt idx="441">
                  <c:v>9434.9767773836375</c:v>
                </c:pt>
                <c:pt idx="442">
                  <c:v>5749.7124953462244</c:v>
                </c:pt>
                <c:pt idx="443">
                  <c:v>7089.248927722565</c:v>
                </c:pt>
                <c:pt idx="444">
                  <c:v>9119.9653951846449</c:v>
                </c:pt>
                <c:pt idx="445">
                  <c:v>8499.3146697941211</c:v>
                </c:pt>
                <c:pt idx="446">
                  <c:v>7534.6764401401115</c:v>
                </c:pt>
                <c:pt idx="447">
                  <c:v>7613.3190653609699</c:v>
                </c:pt>
                <c:pt idx="448">
                  <c:v>6639.1516871696995</c:v>
                </c:pt>
                <c:pt idx="449">
                  <c:v>5519.3593439718752</c:v>
                </c:pt>
                <c:pt idx="450">
                  <c:v>12706.036203387253</c:v>
                </c:pt>
                <c:pt idx="451">
                  <c:v>4762.4087969324673</c:v>
                </c:pt>
                <c:pt idx="452">
                  <c:v>4457.7594000413555</c:v>
                </c:pt>
                <c:pt idx="453">
                  <c:v>8126.5919706846753</c:v>
                </c:pt>
                <c:pt idx="454">
                  <c:v>5536.4035862654328</c:v>
                </c:pt>
                <c:pt idx="455">
                  <c:v>12607.987802831789</c:v>
                </c:pt>
                <c:pt idx="456">
                  <c:v>5572.7640118323116</c:v>
                </c:pt>
                <c:pt idx="457">
                  <c:v>7786.3897714659906</c:v>
                </c:pt>
                <c:pt idx="458">
                  <c:v>6154.1023949934288</c:v>
                </c:pt>
                <c:pt idx="459">
                  <c:v>6319.72159397411</c:v>
                </c:pt>
                <c:pt idx="460">
                  <c:v>4014.6551376405914</c:v>
                </c:pt>
                <c:pt idx="461">
                  <c:v>8812.3047776072326</c:v>
                </c:pt>
                <c:pt idx="462">
                  <c:v>11725.287262125525</c:v>
                </c:pt>
                <c:pt idx="463">
                  <c:v>6610.1924847399196</c:v>
                </c:pt>
                <c:pt idx="464">
                  <c:v>11623.406423419374</c:v>
                </c:pt>
                <c:pt idx="465">
                  <c:v>8068.3087569897134</c:v>
                </c:pt>
                <c:pt idx="466">
                  <c:v>6266.8319826536517</c:v>
                </c:pt>
                <c:pt idx="467">
                  <c:v>8338.0417359028797</c:v>
                </c:pt>
                <c:pt idx="468">
                  <c:v>6380.4582478181619</c:v>
                </c:pt>
                <c:pt idx="469">
                  <c:v>13591.162952263849</c:v>
                </c:pt>
                <c:pt idx="470">
                  <c:v>12609.35226880807</c:v>
                </c:pt>
                <c:pt idx="471">
                  <c:v>8570.7730525565858</c:v>
                </c:pt>
                <c:pt idx="472">
                  <c:v>10885.77256093432</c:v>
                </c:pt>
                <c:pt idx="473">
                  <c:v>11241.863435787665</c:v>
                </c:pt>
                <c:pt idx="474">
                  <c:v>5974.9389081365489</c:v>
                </c:pt>
                <c:pt idx="475">
                  <c:v>13741.667851720955</c:v>
                </c:pt>
                <c:pt idx="476">
                  <c:v>5815.9612093539399</c:v>
                </c:pt>
                <c:pt idx="477">
                  <c:v>6451.1691089720662</c:v>
                </c:pt>
                <c:pt idx="478">
                  <c:v>8268.2435651546748</c:v>
                </c:pt>
                <c:pt idx="479">
                  <c:v>9987.0080632053341</c:v>
                </c:pt>
                <c:pt idx="480">
                  <c:v>5939.3190168016772</c:v>
                </c:pt>
                <c:pt idx="481">
                  <c:v>4198.4437107624562</c:v>
                </c:pt>
                <c:pt idx="482">
                  <c:v>9430.7402601915655</c:v>
                </c:pt>
                <c:pt idx="483">
                  <c:v>8319.2832765988351</c:v>
                </c:pt>
                <c:pt idx="484">
                  <c:v>14652.81243420964</c:v>
                </c:pt>
                <c:pt idx="485">
                  <c:v>13498.920852281895</c:v>
                </c:pt>
                <c:pt idx="486">
                  <c:v>11125.252071024604</c:v>
                </c:pt>
                <c:pt idx="487">
                  <c:v>7697.9787551849313</c:v>
                </c:pt>
                <c:pt idx="488">
                  <c:v>16676.806355884775</c:v>
                </c:pt>
                <c:pt idx="489">
                  <c:v>10896.050676264105</c:v>
                </c:pt>
                <c:pt idx="490">
                  <c:v>14648.684284838131</c:v>
                </c:pt>
                <c:pt idx="491">
                  <c:v>7453.5555932330963</c:v>
                </c:pt>
                <c:pt idx="492">
                  <c:v>4934.2181177142902</c:v>
                </c:pt>
                <c:pt idx="493">
                  <c:v>10632.670070822127</c:v>
                </c:pt>
                <c:pt idx="494">
                  <c:v>9836.2841406426378</c:v>
                </c:pt>
                <c:pt idx="495">
                  <c:v>5084.9737302680805</c:v>
                </c:pt>
                <c:pt idx="496">
                  <c:v>11196.299337038503</c:v>
                </c:pt>
                <c:pt idx="497">
                  <c:v>9880.2687151867212</c:v>
                </c:pt>
                <c:pt idx="498">
                  <c:v>9215.2729879430644</c:v>
                </c:pt>
                <c:pt idx="499">
                  <c:v>8312.5312549456867</c:v>
                </c:pt>
                <c:pt idx="500">
                  <c:v>5145.52515669896</c:v>
                </c:pt>
                <c:pt idx="501">
                  <c:v>8605.0598732750022</c:v>
                </c:pt>
                <c:pt idx="502">
                  <c:v>11207.540440748804</c:v>
                </c:pt>
                <c:pt idx="503">
                  <c:v>12931.835584592262</c:v>
                </c:pt>
                <c:pt idx="504">
                  <c:v>7978.2153400637244</c:v>
                </c:pt>
                <c:pt idx="505">
                  <c:v>10449.359825084122</c:v>
                </c:pt>
                <c:pt idx="506">
                  <c:v>8873.2401152971543</c:v>
                </c:pt>
                <c:pt idx="507">
                  <c:v>6649.6169018597129</c:v>
                </c:pt>
                <c:pt idx="508">
                  <c:v>13086.31296624477</c:v>
                </c:pt>
                <c:pt idx="509">
                  <c:v>5906.0118195323585</c:v>
                </c:pt>
                <c:pt idx="510">
                  <c:v>12664.274157358996</c:v>
                </c:pt>
                <c:pt idx="511">
                  <c:v>6121.2372339969452</c:v>
                </c:pt>
                <c:pt idx="512">
                  <c:v>8856.5865166624953</c:v>
                </c:pt>
                <c:pt idx="513">
                  <c:v>11593.012757245926</c:v>
                </c:pt>
                <c:pt idx="514">
                  <c:v>13140.837460393192</c:v>
                </c:pt>
                <c:pt idx="515">
                  <c:v>10924.859536553315</c:v>
                </c:pt>
                <c:pt idx="516">
                  <c:v>8276.2851873290747</c:v>
                </c:pt>
                <c:pt idx="517">
                  <c:v>5316.502429781347</c:v>
                </c:pt>
                <c:pt idx="518">
                  <c:v>4254.943273925991</c:v>
                </c:pt>
                <c:pt idx="519">
                  <c:v>6138.9194372531565</c:v>
                </c:pt>
                <c:pt idx="520">
                  <c:v>5742.8919771492383</c:v>
                </c:pt>
                <c:pt idx="521">
                  <c:v>9510.7754959828399</c:v>
                </c:pt>
                <c:pt idx="522">
                  <c:v>11197.229979315145</c:v>
                </c:pt>
                <c:pt idx="523">
                  <c:v>14932.313928208438</c:v>
                </c:pt>
                <c:pt idx="524">
                  <c:v>11637.683586524778</c:v>
                </c:pt>
                <c:pt idx="525">
                  <c:v>13685.206803377219</c:v>
                </c:pt>
                <c:pt idx="526">
                  <c:v>4641.1017196065568</c:v>
                </c:pt>
                <c:pt idx="527">
                  <c:v>8605.0057527925746</c:v>
                </c:pt>
                <c:pt idx="528">
                  <c:v>6750.0518152298328</c:v>
                </c:pt>
                <c:pt idx="529">
                  <c:v>5841.8339455080968</c:v>
                </c:pt>
                <c:pt idx="530">
                  <c:v>3207.2392565392711</c:v>
                </c:pt>
                <c:pt idx="531">
                  <c:v>9397.4700768173661</c:v>
                </c:pt>
                <c:pt idx="532">
                  <c:v>13080.574430010711</c:v>
                </c:pt>
                <c:pt idx="533">
                  <c:v>5225.0027689647786</c:v>
                </c:pt>
                <c:pt idx="534">
                  <c:v>5133.2327838131259</c:v>
                </c:pt>
                <c:pt idx="535">
                  <c:v>11100.408511146166</c:v>
                </c:pt>
                <c:pt idx="536">
                  <c:v>10025.719352994542</c:v>
                </c:pt>
                <c:pt idx="537">
                  <c:v>6170.4658560602747</c:v>
                </c:pt>
                <c:pt idx="538">
                  <c:v>4741.1965974379746</c:v>
                </c:pt>
                <c:pt idx="539">
                  <c:v>8206.2260545390345</c:v>
                </c:pt>
                <c:pt idx="540">
                  <c:v>3164.1358247789758</c:v>
                </c:pt>
                <c:pt idx="541">
                  <c:v>9341.4356155289825</c:v>
                </c:pt>
                <c:pt idx="542">
                  <c:v>6647.7200405277736</c:v>
                </c:pt>
                <c:pt idx="543">
                  <c:v>14775.938741714801</c:v>
                </c:pt>
                <c:pt idx="544">
                  <c:v>9222.6590395399362</c:v>
                </c:pt>
                <c:pt idx="545">
                  <c:v>5160.3893277238294</c:v>
                </c:pt>
                <c:pt idx="546">
                  <c:v>8519.523501414993</c:v>
                </c:pt>
                <c:pt idx="547">
                  <c:v>15750.270498499878</c:v>
                </c:pt>
                <c:pt idx="548">
                  <c:v>3409.5316228033598</c:v>
                </c:pt>
                <c:pt idx="549">
                  <c:v>9344.6683729110046</c:v>
                </c:pt>
                <c:pt idx="550">
                  <c:v>10192.266947707261</c:v>
                </c:pt>
                <c:pt idx="551">
                  <c:v>5974.6811166726093</c:v>
                </c:pt>
                <c:pt idx="552">
                  <c:v>7133.6170914387712</c:v>
                </c:pt>
                <c:pt idx="553">
                  <c:v>11839.704574334704</c:v>
                </c:pt>
                <c:pt idx="554">
                  <c:v>7635.7001093513209</c:v>
                </c:pt>
                <c:pt idx="555">
                  <c:v>3221.2478718613665</c:v>
                </c:pt>
                <c:pt idx="556">
                  <c:v>10454.417478815003</c:v>
                </c:pt>
                <c:pt idx="557">
                  <c:v>5586.8998232448848</c:v>
                </c:pt>
                <c:pt idx="558">
                  <c:v>8143.1932363253491</c:v>
                </c:pt>
                <c:pt idx="559">
                  <c:v>3898.6259128887141</c:v>
                </c:pt>
                <c:pt idx="560">
                  <c:v>4617.6544664316853</c:v>
                </c:pt>
                <c:pt idx="561">
                  <c:v>4736.8862542619454</c:v>
                </c:pt>
                <c:pt idx="562">
                  <c:v>8778.9412528776957</c:v>
                </c:pt>
                <c:pt idx="563">
                  <c:v>7317.5368913337479</c:v>
                </c:pt>
                <c:pt idx="564">
                  <c:v>4275.1623927060427</c:v>
                </c:pt>
                <c:pt idx="565">
                  <c:v>10833.947636862395</c:v>
                </c:pt>
                <c:pt idx="566">
                  <c:v>5058.365642460526</c:v>
                </c:pt>
                <c:pt idx="567">
                  <c:v>15886.732974701419</c:v>
                </c:pt>
                <c:pt idx="568">
                  <c:v>4104.9038372528785</c:v>
                </c:pt>
                <c:pt idx="569">
                  <c:v>6481.1605443435637</c:v>
                </c:pt>
                <c:pt idx="570">
                  <c:v>9829.8569832868343</c:v>
                </c:pt>
                <c:pt idx="571">
                  <c:v>12635.734291658693</c:v>
                </c:pt>
                <c:pt idx="572">
                  <c:v>12136.893278816269</c:v>
                </c:pt>
                <c:pt idx="573">
                  <c:v>5784.8286441748442</c:v>
                </c:pt>
                <c:pt idx="574">
                  <c:v>10116.835942126745</c:v>
                </c:pt>
                <c:pt idx="575">
                  <c:v>4865.29150262646</c:v>
                </c:pt>
                <c:pt idx="576">
                  <c:v>7885.9417464963808</c:v>
                </c:pt>
                <c:pt idx="577">
                  <c:v>5769.2952617669735</c:v>
                </c:pt>
                <c:pt idx="578">
                  <c:v>8169.5881375427834</c:v>
                </c:pt>
                <c:pt idx="579">
                  <c:v>10396.227845938605</c:v>
                </c:pt>
                <c:pt idx="580">
                  <c:v>15921.776274306008</c:v>
                </c:pt>
                <c:pt idx="581">
                  <c:v>13375.61257081463</c:v>
                </c:pt>
                <c:pt idx="582">
                  <c:v>9076.3855287662082</c:v>
                </c:pt>
                <c:pt idx="583">
                  <c:v>7423.7141914590511</c:v>
                </c:pt>
                <c:pt idx="584">
                  <c:v>12683.022366056604</c:v>
                </c:pt>
                <c:pt idx="585">
                  <c:v>6666.4497127564591</c:v>
                </c:pt>
                <c:pt idx="586">
                  <c:v>10232.559031566845</c:v>
                </c:pt>
                <c:pt idx="587">
                  <c:v>9944.2312983100419</c:v>
                </c:pt>
                <c:pt idx="588">
                  <c:v>8854.1615279782254</c:v>
                </c:pt>
                <c:pt idx="589">
                  <c:v>5913.658750102958</c:v>
                </c:pt>
                <c:pt idx="590">
                  <c:v>16496.997418140752</c:v>
                </c:pt>
                <c:pt idx="591">
                  <c:v>10256.647196689328</c:v>
                </c:pt>
                <c:pt idx="592">
                  <c:v>9293.9299228028503</c:v>
                </c:pt>
                <c:pt idx="593">
                  <c:v>10245.294136405115</c:v>
                </c:pt>
                <c:pt idx="594">
                  <c:v>13161.441408621227</c:v>
                </c:pt>
                <c:pt idx="595">
                  <c:v>8740.5571482738924</c:v>
                </c:pt>
                <c:pt idx="596">
                  <c:v>8053.4434745351928</c:v>
                </c:pt>
                <c:pt idx="597">
                  <c:v>6899.6015417043391</c:v>
                </c:pt>
                <c:pt idx="598">
                  <c:v>6423.9250390843035</c:v>
                </c:pt>
                <c:pt idx="599">
                  <c:v>12592.897008739625</c:v>
                </c:pt>
                <c:pt idx="600">
                  <c:v>7758.3027373175892</c:v>
                </c:pt>
                <c:pt idx="601">
                  <c:v>8488.2472118400074</c:v>
                </c:pt>
                <c:pt idx="602">
                  <c:v>11571.564058426662</c:v>
                </c:pt>
                <c:pt idx="603">
                  <c:v>5662.6883403978627</c:v>
                </c:pt>
                <c:pt idx="604">
                  <c:v>5302.8134954735979</c:v>
                </c:pt>
                <c:pt idx="605">
                  <c:v>10949.671762943301</c:v>
                </c:pt>
                <c:pt idx="606">
                  <c:v>6090.5997193806861</c:v>
                </c:pt>
                <c:pt idx="607">
                  <c:v>6432.5687112446176</c:v>
                </c:pt>
                <c:pt idx="608">
                  <c:v>15029.276345657749</c:v>
                </c:pt>
                <c:pt idx="609">
                  <c:v>12293.019884795904</c:v>
                </c:pt>
                <c:pt idx="610">
                  <c:v>8210.2914860084402</c:v>
                </c:pt>
                <c:pt idx="611">
                  <c:v>13874.849256848684</c:v>
                </c:pt>
                <c:pt idx="612">
                  <c:v>6396.9492934261061</c:v>
                </c:pt>
                <c:pt idx="613">
                  <c:v>7629.3252048000741</c:v>
                </c:pt>
                <c:pt idx="614">
                  <c:v>5841.0109942740273</c:v>
                </c:pt>
                <c:pt idx="615">
                  <c:v>5476.2349730892456</c:v>
                </c:pt>
                <c:pt idx="616">
                  <c:v>15664.581296531309</c:v>
                </c:pt>
                <c:pt idx="617">
                  <c:v>7623.0320471498917</c:v>
                </c:pt>
                <c:pt idx="618">
                  <c:v>7188.1134250351779</c:v>
                </c:pt>
                <c:pt idx="619">
                  <c:v>5470.4794660626276</c:v>
                </c:pt>
                <c:pt idx="620">
                  <c:v>5946.3506876517404</c:v>
                </c:pt>
                <c:pt idx="621">
                  <c:v>7825.5763066528043</c:v>
                </c:pt>
                <c:pt idx="622">
                  <c:v>6598.3664041948532</c:v>
                </c:pt>
                <c:pt idx="623">
                  <c:v>9779.9873216250126</c:v>
                </c:pt>
                <c:pt idx="624">
                  <c:v>5162.957982263586</c:v>
                </c:pt>
                <c:pt idx="625">
                  <c:v>10963.623616943389</c:v>
                </c:pt>
                <c:pt idx="626">
                  <c:v>5785.4410065031789</c:v>
                </c:pt>
                <c:pt idx="627">
                  <c:v>8694.0353216009353</c:v>
                </c:pt>
                <c:pt idx="628">
                  <c:v>11603.540983890147</c:v>
                </c:pt>
                <c:pt idx="629">
                  <c:v>14229.327382857082</c:v>
                </c:pt>
                <c:pt idx="630">
                  <c:v>11497.858497694731</c:v>
                </c:pt>
                <c:pt idx="631">
                  <c:v>13699.203111851282</c:v>
                </c:pt>
                <c:pt idx="632">
                  <c:v>5825.8254024475436</c:v>
                </c:pt>
                <c:pt idx="633">
                  <c:v>5981.7150941641639</c:v>
                </c:pt>
                <c:pt idx="634">
                  <c:v>9283.6980056089851</c:v>
                </c:pt>
                <c:pt idx="635">
                  <c:v>10477.376710448656</c:v>
                </c:pt>
                <c:pt idx="636">
                  <c:v>6157.0585130207928</c:v>
                </c:pt>
                <c:pt idx="637">
                  <c:v>11983.474599683295</c:v>
                </c:pt>
                <c:pt idx="638">
                  <c:v>9495.6849413538985</c:v>
                </c:pt>
                <c:pt idx="639">
                  <c:v>7289.9909119198001</c:v>
                </c:pt>
                <c:pt idx="640">
                  <c:v>11350.848141722685</c:v>
                </c:pt>
                <c:pt idx="641">
                  <c:v>13420.290406945935</c:v>
                </c:pt>
                <c:pt idx="642">
                  <c:v>6059.8784188076615</c:v>
                </c:pt>
                <c:pt idx="643">
                  <c:v>13238.210276634874</c:v>
                </c:pt>
                <c:pt idx="644">
                  <c:v>17426.755927463855</c:v>
                </c:pt>
                <c:pt idx="645">
                  <c:v>14273.880908909669</c:v>
                </c:pt>
                <c:pt idx="646">
                  <c:v>9780.6274286884545</c:v>
                </c:pt>
                <c:pt idx="647">
                  <c:v>5243.0733781328618</c:v>
                </c:pt>
                <c:pt idx="648">
                  <c:v>14208.853252770941</c:v>
                </c:pt>
                <c:pt idx="649">
                  <c:v>4741.6497590048957</c:v>
                </c:pt>
                <c:pt idx="650">
                  <c:v>12746.753061619374</c:v>
                </c:pt>
                <c:pt idx="651">
                  <c:v>4557.6763512389316</c:v>
                </c:pt>
                <c:pt idx="652">
                  <c:v>8630.7516467892292</c:v>
                </c:pt>
                <c:pt idx="653">
                  <c:v>15283.808531750276</c:v>
                </c:pt>
                <c:pt idx="654">
                  <c:v>7638.4232830847886</c:v>
                </c:pt>
                <c:pt idx="655">
                  <c:v>4106.4345846138067</c:v>
                </c:pt>
                <c:pt idx="656">
                  <c:v>12803.522240494582</c:v>
                </c:pt>
                <c:pt idx="657">
                  <c:v>6357.3206994764796</c:v>
                </c:pt>
                <c:pt idx="658">
                  <c:v>8625.3923063886541</c:v>
                </c:pt>
                <c:pt idx="659">
                  <c:v>11198.123743080474</c:v>
                </c:pt>
                <c:pt idx="660">
                  <c:v>9855.4183272055288</c:v>
                </c:pt>
                <c:pt idx="661">
                  <c:v>5647.0737518604119</c:v>
                </c:pt>
                <c:pt idx="662">
                  <c:v>13038.81209204607</c:v>
                </c:pt>
                <c:pt idx="663">
                  <c:v>9470.974294075686</c:v>
                </c:pt>
                <c:pt idx="664">
                  <c:v>13725.261572824964</c:v>
                </c:pt>
                <c:pt idx="665">
                  <c:v>9819.6602838250219</c:v>
                </c:pt>
                <c:pt idx="666">
                  <c:v>12438.701626898546</c:v>
                </c:pt>
                <c:pt idx="667">
                  <c:v>6899.3987551892978</c:v>
                </c:pt>
                <c:pt idx="668">
                  <c:v>6207.7554605860232</c:v>
                </c:pt>
                <c:pt idx="669">
                  <c:v>10965.653506785076</c:v>
                </c:pt>
                <c:pt idx="670">
                  <c:v>8666.1160533016537</c:v>
                </c:pt>
                <c:pt idx="671">
                  <c:v>8745.651717068833</c:v>
                </c:pt>
                <c:pt idx="672">
                  <c:v>5655.9444285155478</c:v>
                </c:pt>
                <c:pt idx="673">
                  <c:v>6801.0026204377573</c:v>
                </c:pt>
                <c:pt idx="674">
                  <c:v>9492.008001598253</c:v>
                </c:pt>
                <c:pt idx="675">
                  <c:v>15695.525485114627</c:v>
                </c:pt>
                <c:pt idx="676">
                  <c:v>13882.294395061826</c:v>
                </c:pt>
                <c:pt idx="677">
                  <c:v>6692.7312352249573</c:v>
                </c:pt>
                <c:pt idx="678">
                  <c:v>12025.316129325887</c:v>
                </c:pt>
                <c:pt idx="679">
                  <c:v>5968.2836263170357</c:v>
                </c:pt>
                <c:pt idx="680">
                  <c:v>10081.741912676043</c:v>
                </c:pt>
                <c:pt idx="681">
                  <c:v>3870.737058735489</c:v>
                </c:pt>
                <c:pt idx="682">
                  <c:v>12167.327442654394</c:v>
                </c:pt>
                <c:pt idx="683">
                  <c:v>9062.718352241418</c:v>
                </c:pt>
                <c:pt idx="684">
                  <c:v>5965.8941754612379</c:v>
                </c:pt>
                <c:pt idx="685">
                  <c:v>5466.9285503228184</c:v>
                </c:pt>
                <c:pt idx="686">
                  <c:v>10184.389861874564</c:v>
                </c:pt>
                <c:pt idx="687">
                  <c:v>14064.378160927907</c:v>
                </c:pt>
                <c:pt idx="688">
                  <c:v>16743.91215937087</c:v>
                </c:pt>
                <c:pt idx="689">
                  <c:v>11987.973581839513</c:v>
                </c:pt>
                <c:pt idx="690">
                  <c:v>7216.7150779272979</c:v>
                </c:pt>
                <c:pt idx="691">
                  <c:v>7510.1905735979108</c:v>
                </c:pt>
                <c:pt idx="692">
                  <c:v>7839.535940802446</c:v>
                </c:pt>
                <c:pt idx="693">
                  <c:v>6970.0107117934813</c:v>
                </c:pt>
                <c:pt idx="694">
                  <c:v>10185.334427698055</c:v>
                </c:pt>
                <c:pt idx="695">
                  <c:v>7527.4319463020292</c:v>
                </c:pt>
                <c:pt idx="696">
                  <c:v>5409.5353369009772</c:v>
                </c:pt>
                <c:pt idx="697">
                  <c:v>8360.0533780817696</c:v>
                </c:pt>
                <c:pt idx="698">
                  <c:v>9772.4442210669604</c:v>
                </c:pt>
                <c:pt idx="699">
                  <c:v>12325.894182398868</c:v>
                </c:pt>
                <c:pt idx="700">
                  <c:v>5913.0400751135903</c:v>
                </c:pt>
                <c:pt idx="701">
                  <c:v>8690.743822746912</c:v>
                </c:pt>
                <c:pt idx="702">
                  <c:v>37862.555570136705</c:v>
                </c:pt>
                <c:pt idx="703">
                  <c:v>29032.569908778129</c:v>
                </c:pt>
                <c:pt idx="704">
                  <c:v>41726.290138239317</c:v>
                </c:pt>
                <c:pt idx="705">
                  <c:v>21916.857487977715</c:v>
                </c:pt>
                <c:pt idx="706">
                  <c:v>38854.441457687077</c:v>
                </c:pt>
                <c:pt idx="707">
                  <c:v>42615.623530288329</c:v>
                </c:pt>
                <c:pt idx="708">
                  <c:v>41126.630498628787</c:v>
                </c:pt>
                <c:pt idx="709">
                  <c:v>39811.468621193853</c:v>
                </c:pt>
                <c:pt idx="710">
                  <c:v>50508.864958269376</c:v>
                </c:pt>
                <c:pt idx="711">
                  <c:v>42061.936123650499</c:v>
                </c:pt>
                <c:pt idx="712">
                  <c:v>31937.482990202599</c:v>
                </c:pt>
                <c:pt idx="713">
                  <c:v>27466.936607348351</c:v>
                </c:pt>
                <c:pt idx="714">
                  <c:v>39913.992756550419</c:v>
                </c:pt>
                <c:pt idx="715">
                  <c:v>26639.736012536654</c:v>
                </c:pt>
                <c:pt idx="716">
                  <c:v>27724.236056396167</c:v>
                </c:pt>
                <c:pt idx="717">
                  <c:v>43216.940387039533</c:v>
                </c:pt>
                <c:pt idx="718">
                  <c:v>35744.423194887662</c:v>
                </c:pt>
                <c:pt idx="719">
                  <c:v>38154.541814912678</c:v>
                </c:pt>
                <c:pt idx="720">
                  <c:v>36303.801325683249</c:v>
                </c:pt>
                <c:pt idx="721">
                  <c:v>38285.418324992927</c:v>
                </c:pt>
                <c:pt idx="722">
                  <c:v>45745.433195109174</c:v>
                </c:pt>
                <c:pt idx="723">
                  <c:v>52998.779085072092</c:v>
                </c:pt>
                <c:pt idx="724">
                  <c:v>31923.03829750343</c:v>
                </c:pt>
                <c:pt idx="725">
                  <c:v>32291.172052791717</c:v>
                </c:pt>
                <c:pt idx="726">
                  <c:v>27037.935738385488</c:v>
                </c:pt>
                <c:pt idx="727">
                  <c:v>34590.021703786981</c:v>
                </c:pt>
                <c:pt idx="728">
                  <c:v>49400.720703255138</c:v>
                </c:pt>
                <c:pt idx="729">
                  <c:v>30132.523796593741</c:v>
                </c:pt>
                <c:pt idx="730">
                  <c:v>40879.964487718215</c:v>
                </c:pt>
                <c:pt idx="731">
                  <c:v>34398.523802883254</c:v>
                </c:pt>
                <c:pt idx="732">
                  <c:v>38533.016366849777</c:v>
                </c:pt>
                <c:pt idx="733">
                  <c:v>27528.559015096205</c:v>
                </c:pt>
                <c:pt idx="734">
                  <c:v>34177.904760051861</c:v>
                </c:pt>
                <c:pt idx="735">
                  <c:v>49080.178022408509</c:v>
                </c:pt>
                <c:pt idx="736">
                  <c:v>51255.100921148274</c:v>
                </c:pt>
                <c:pt idx="737">
                  <c:v>36219.741723804444</c:v>
                </c:pt>
                <c:pt idx="738">
                  <c:v>40836.447778354901</c:v>
                </c:pt>
                <c:pt idx="739">
                  <c:v>28413.796129556045</c:v>
                </c:pt>
                <c:pt idx="740">
                  <c:v>37250.571564308812</c:v>
                </c:pt>
                <c:pt idx="741">
                  <c:v>29734.661849903012</c:v>
                </c:pt>
                <c:pt idx="742">
                  <c:v>40613.654744121312</c:v>
                </c:pt>
                <c:pt idx="743">
                  <c:v>43003.919177040858</c:v>
                </c:pt>
                <c:pt idx="744">
                  <c:v>33752.799223780719</c:v>
                </c:pt>
                <c:pt idx="745">
                  <c:v>46856.219590186935</c:v>
                </c:pt>
                <c:pt idx="746">
                  <c:v>27754.665048339575</c:v>
                </c:pt>
                <c:pt idx="747">
                  <c:v>23083.289165832161</c:v>
                </c:pt>
                <c:pt idx="748">
                  <c:v>31092.082767313248</c:v>
                </c:pt>
                <c:pt idx="749">
                  <c:v>29821.19271754269</c:v>
                </c:pt>
                <c:pt idx="750">
                  <c:v>32987.837909806767</c:v>
                </c:pt>
                <c:pt idx="751">
                  <c:v>43109.746638302793</c:v>
                </c:pt>
                <c:pt idx="752">
                  <c:v>27905.449374365424</c:v>
                </c:pt>
                <c:pt idx="753">
                  <c:v>46685.318506127842</c:v>
                </c:pt>
                <c:pt idx="754">
                  <c:v>36377.373293208919</c:v>
                </c:pt>
                <c:pt idx="755">
                  <c:v>36454.51368244116</c:v>
                </c:pt>
                <c:pt idx="756">
                  <c:v>23834.236410035595</c:v>
                </c:pt>
                <c:pt idx="757">
                  <c:v>40771.491234444351</c:v>
                </c:pt>
                <c:pt idx="758">
                  <c:v>5934.9269648032259</c:v>
                </c:pt>
                <c:pt idx="759">
                  <c:v>15556.057590088581</c:v>
                </c:pt>
                <c:pt idx="760">
                  <c:v>13612.595722781723</c:v>
                </c:pt>
                <c:pt idx="761">
                  <c:v>6791.2224196268526</c:v>
                </c:pt>
                <c:pt idx="762">
                  <c:v>12130.770839022623</c:v>
                </c:pt>
                <c:pt idx="763">
                  <c:v>15557.135175882588</c:v>
                </c:pt>
                <c:pt idx="764">
                  <c:v>10346.793511586475</c:v>
                </c:pt>
                <c:pt idx="765">
                  <c:v>9142.6525413429899</c:v>
                </c:pt>
                <c:pt idx="766">
                  <c:v>11876.707746392794</c:v>
                </c:pt>
                <c:pt idx="767">
                  <c:v>17853.645016298367</c:v>
                </c:pt>
                <c:pt idx="768">
                  <c:v>7892.5215356988101</c:v>
                </c:pt>
                <c:pt idx="769">
                  <c:v>14080.587320636316</c:v>
                </c:pt>
                <c:pt idx="770">
                  <c:v>11904.25786372428</c:v>
                </c:pt>
                <c:pt idx="771">
                  <c:v>7310.7304391668767</c:v>
                </c:pt>
                <c:pt idx="772">
                  <c:v>12134.003596404646</c:v>
                </c:pt>
                <c:pt idx="773">
                  <c:v>8948.0258515705009</c:v>
                </c:pt>
                <c:pt idx="774">
                  <c:v>17505.960080546309</c:v>
                </c:pt>
                <c:pt idx="775">
                  <c:v>9711.2566730169692</c:v>
                </c:pt>
                <c:pt idx="776">
                  <c:v>10504.581752459777</c:v>
                </c:pt>
                <c:pt idx="777">
                  <c:v>13344.462959009717</c:v>
                </c:pt>
                <c:pt idx="778">
                  <c:v>13743.532502197433</c:v>
                </c:pt>
                <c:pt idx="779">
                  <c:v>13468.90022131984</c:v>
                </c:pt>
                <c:pt idx="780">
                  <c:v>11804.659275212793</c:v>
                </c:pt>
                <c:pt idx="781">
                  <c:v>8553.759928011279</c:v>
                </c:pt>
                <c:pt idx="782">
                  <c:v>7906.2805664307152</c:v>
                </c:pt>
                <c:pt idx="783">
                  <c:v>7033.7721040613005</c:v>
                </c:pt>
                <c:pt idx="784">
                  <c:v>6785.347509603117</c:v>
                </c:pt>
                <c:pt idx="785">
                  <c:v>15148.502767214848</c:v>
                </c:pt>
                <c:pt idx="786">
                  <c:v>5553.1263348398779</c:v>
                </c:pt>
                <c:pt idx="787">
                  <c:v>8690.6740374142264</c:v>
                </c:pt>
                <c:pt idx="788">
                  <c:v>15605.234240427681</c:v>
                </c:pt>
                <c:pt idx="789">
                  <c:v>5869.1466785617922</c:v>
                </c:pt>
                <c:pt idx="790">
                  <c:v>18376.941563451583</c:v>
                </c:pt>
                <c:pt idx="791">
                  <c:v>6546.3104248529262</c:v>
                </c:pt>
                <c:pt idx="792">
                  <c:v>10124.791251967421</c:v>
                </c:pt>
                <c:pt idx="793">
                  <c:v>11816.36629374991</c:v>
                </c:pt>
                <c:pt idx="794">
                  <c:v>6986.6860074475435</c:v>
                </c:pt>
                <c:pt idx="795">
                  <c:v>7399.3474855815703</c:v>
                </c:pt>
                <c:pt idx="796">
                  <c:v>17404.513597627145</c:v>
                </c:pt>
                <c:pt idx="797">
                  <c:v>8349.9873870726678</c:v>
                </c:pt>
                <c:pt idx="798">
                  <c:v>7898.2845000948118</c:v>
                </c:pt>
                <c:pt idx="799">
                  <c:v>8703.7030292872241</c:v>
                </c:pt>
                <c:pt idx="800">
                  <c:v>6462.8459829604499</c:v>
                </c:pt>
                <c:pt idx="801">
                  <c:v>12077.685885612693</c:v>
                </c:pt>
                <c:pt idx="802">
                  <c:v>11781.001887237486</c:v>
                </c:pt>
                <c:pt idx="803">
                  <c:v>6076.1195740846151</c:v>
                </c:pt>
                <c:pt idx="804">
                  <c:v>8204.92022295077</c:v>
                </c:pt>
                <c:pt idx="805">
                  <c:v>5385.9470001697891</c:v>
                </c:pt>
                <c:pt idx="806">
                  <c:v>5241.5065435938459</c:v>
                </c:pt>
                <c:pt idx="807">
                  <c:v>6781.3586674944981</c:v>
                </c:pt>
                <c:pt idx="808">
                  <c:v>6987.7335061448521</c:v>
                </c:pt>
                <c:pt idx="809">
                  <c:v>16156.842352065416</c:v>
                </c:pt>
                <c:pt idx="810">
                  <c:v>11848.684923924069</c:v>
                </c:pt>
                <c:pt idx="811">
                  <c:v>8748.1676495473475</c:v>
                </c:pt>
                <c:pt idx="812">
                  <c:v>8092.5187164957269</c:v>
                </c:pt>
                <c:pt idx="813">
                  <c:v>5342.8435684094939</c:v>
                </c:pt>
                <c:pt idx="814">
                  <c:v>12720.61141662816</c:v>
                </c:pt>
                <c:pt idx="815">
                  <c:v>7109.014699188182</c:v>
                </c:pt>
                <c:pt idx="816">
                  <c:v>12744.437649355094</c:v>
                </c:pt>
                <c:pt idx="817">
                  <c:v>9547.9296947515595</c:v>
                </c:pt>
                <c:pt idx="818">
                  <c:v>12866.091689018125</c:v>
                </c:pt>
                <c:pt idx="819">
                  <c:v>5954.8666163695916</c:v>
                </c:pt>
                <c:pt idx="820">
                  <c:v>10631.142100939693</c:v>
                </c:pt>
                <c:pt idx="821">
                  <c:v>14032.344217589787</c:v>
                </c:pt>
                <c:pt idx="822">
                  <c:v>10020.025663396404</c:v>
                </c:pt>
                <c:pt idx="823">
                  <c:v>10779.866739077801</c:v>
                </c:pt>
                <c:pt idx="824">
                  <c:v>7062.3607131695944</c:v>
                </c:pt>
                <c:pt idx="825">
                  <c:v>13142.548179975758</c:v>
                </c:pt>
                <c:pt idx="826">
                  <c:v>9121.3282016272624</c:v>
                </c:pt>
                <c:pt idx="827">
                  <c:v>12466.314686931482</c:v>
                </c:pt>
                <c:pt idx="828">
                  <c:v>9841.7630077354352</c:v>
                </c:pt>
                <c:pt idx="829">
                  <c:v>8171.2256060203399</c:v>
                </c:pt>
                <c:pt idx="830">
                  <c:v>12661.972743311846</c:v>
                </c:pt>
                <c:pt idx="831">
                  <c:v>22020.582760423036</c:v>
                </c:pt>
                <c:pt idx="832">
                  <c:v>13447.786638571715</c:v>
                </c:pt>
                <c:pt idx="833">
                  <c:v>37345.278782382367</c:v>
                </c:pt>
                <c:pt idx="834">
                  <c:v>14508.440393399434</c:v>
                </c:pt>
                <c:pt idx="835">
                  <c:v>16705.533723670451</c:v>
                </c:pt>
                <c:pt idx="836">
                  <c:v>7297.3074951293165</c:v>
                </c:pt>
                <c:pt idx="837">
                  <c:v>8347.9828772948185</c:v>
                </c:pt>
                <c:pt idx="838">
                  <c:v>6759.0622171753575</c:v>
                </c:pt>
                <c:pt idx="839">
                  <c:v>8852.6530201238966</c:v>
                </c:pt>
                <c:pt idx="840">
                  <c:v>11786.994710965955</c:v>
                </c:pt>
                <c:pt idx="841">
                  <c:v>10371.89044346527</c:v>
                </c:pt>
                <c:pt idx="842">
                  <c:v>7529.2633608453034</c:v>
                </c:pt>
                <c:pt idx="843">
                  <c:v>17199.241807902745</c:v>
                </c:pt>
                <c:pt idx="844">
                  <c:v>13067.838594823166</c:v>
                </c:pt>
                <c:pt idx="845">
                  <c:v>7245.0539829379904</c:v>
                </c:pt>
                <c:pt idx="846">
                  <c:v>11443.391275932552</c:v>
                </c:pt>
                <c:pt idx="847">
                  <c:v>12807.975112961614</c:v>
                </c:pt>
                <c:pt idx="848">
                  <c:v>7712.267505324332</c:v>
                </c:pt>
                <c:pt idx="849">
                  <c:v>10743.040836670178</c:v>
                </c:pt>
                <c:pt idx="850">
                  <c:v>27797.257517333066</c:v>
                </c:pt>
                <c:pt idx="851">
                  <c:v>9320.6016533476213</c:v>
                </c:pt>
                <c:pt idx="852">
                  <c:v>3348.6797869478378</c:v>
                </c:pt>
                <c:pt idx="853">
                  <c:v>7195.7696966109161</c:v>
                </c:pt>
                <c:pt idx="854">
                  <c:v>23740.203196803825</c:v>
                </c:pt>
                <c:pt idx="855">
                  <c:v>16219.442850090452</c:v>
                </c:pt>
                <c:pt idx="856">
                  <c:v>19541.314330000867</c:v>
                </c:pt>
                <c:pt idx="857">
                  <c:v>21792.701224312757</c:v>
                </c:pt>
                <c:pt idx="858">
                  <c:v>12305.497225025891</c:v>
                </c:pt>
                <c:pt idx="859">
                  <c:v>8167.3650848622101</c:v>
                </c:pt>
                <c:pt idx="860">
                  <c:v>7456.563936051507</c:v>
                </c:pt>
                <c:pt idx="861">
                  <c:v>6346.0302680684645</c:v>
                </c:pt>
                <c:pt idx="862">
                  <c:v>6853.7210183082989</c:v>
                </c:pt>
                <c:pt idx="863">
                  <c:v>6173.5381123387251</c:v>
                </c:pt>
                <c:pt idx="864">
                  <c:v>8044.3119598636558</c:v>
                </c:pt>
                <c:pt idx="865">
                  <c:v>19385.21493241698</c:v>
                </c:pt>
                <c:pt idx="866">
                  <c:v>3312.4337193312258</c:v>
                </c:pt>
                <c:pt idx="867">
                  <c:v>13165.601557550044</c:v>
                </c:pt>
                <c:pt idx="868">
                  <c:v>27590.365976874127</c:v>
                </c:pt>
                <c:pt idx="869">
                  <c:v>14407.900141613442</c:v>
                </c:pt>
                <c:pt idx="870">
                  <c:v>4516.6062794583304</c:v>
                </c:pt>
                <c:pt idx="871">
                  <c:v>10942.003399427082</c:v>
                </c:pt>
                <c:pt idx="872">
                  <c:v>26032.275682993866</c:v>
                </c:pt>
                <c:pt idx="873">
                  <c:v>4829.7227351618849</c:v>
                </c:pt>
                <c:pt idx="874">
                  <c:v>25066.610415761163</c:v>
                </c:pt>
                <c:pt idx="875">
                  <c:v>10007.290530544624</c:v>
                </c:pt>
                <c:pt idx="876">
                  <c:v>9758.7954074986174</c:v>
                </c:pt>
                <c:pt idx="877">
                  <c:v>7886.8199116985397</c:v>
                </c:pt>
                <c:pt idx="878">
                  <c:v>18023.358045126632</c:v>
                </c:pt>
                <c:pt idx="879">
                  <c:v>7000.4196987815003</c:v>
                </c:pt>
                <c:pt idx="880">
                  <c:v>11322.765481979861</c:v>
                </c:pt>
                <c:pt idx="881">
                  <c:v>5332.1127579391987</c:v>
                </c:pt>
                <c:pt idx="882">
                  <c:v>6222.1611533748001</c:v>
                </c:pt>
                <c:pt idx="883">
                  <c:v>3741.161366293667</c:v>
                </c:pt>
                <c:pt idx="884">
                  <c:v>14121.24689937093</c:v>
                </c:pt>
                <c:pt idx="885">
                  <c:v>6411.0169953644699</c:v>
                </c:pt>
                <c:pt idx="886">
                  <c:v>9434.8959545158632</c:v>
                </c:pt>
                <c:pt idx="887">
                  <c:v>22882.846511012795</c:v>
                </c:pt>
                <c:pt idx="888">
                  <c:v>5248.6630228593012</c:v>
                </c:pt>
                <c:pt idx="889">
                  <c:v>10613.995997846912</c:v>
                </c:pt>
                <c:pt idx="890">
                  <c:v>5726.6390112984463</c:v>
                </c:pt>
                <c:pt idx="891">
                  <c:v>6062.5083603998719</c:v>
                </c:pt>
                <c:pt idx="892">
                  <c:v>9559.6801878472415</c:v>
                </c:pt>
                <c:pt idx="893">
                  <c:v>15768.966822229508</c:v>
                </c:pt>
                <c:pt idx="894">
                  <c:v>8789.6616957021397</c:v>
                </c:pt>
                <c:pt idx="895">
                  <c:v>10392.54166503646</c:v>
                </c:pt>
                <c:pt idx="896">
                  <c:v>8894.4177139402746</c:v>
                </c:pt>
                <c:pt idx="897">
                  <c:v>4445.661050445</c:v>
                </c:pt>
                <c:pt idx="898">
                  <c:v>10267.533091486546</c:v>
                </c:pt>
                <c:pt idx="899">
                  <c:v>13225.690862701473</c:v>
                </c:pt>
                <c:pt idx="900">
                  <c:v>11617.923072836527</c:v>
                </c:pt>
                <c:pt idx="901">
                  <c:v>6020.6845430515559</c:v>
                </c:pt>
                <c:pt idx="902">
                  <c:v>9763.6935247441052</c:v>
                </c:pt>
                <c:pt idx="903">
                  <c:v>11350.89377107361</c:v>
                </c:pt>
                <c:pt idx="904">
                  <c:v>10874.487997193943</c:v>
                </c:pt>
                <c:pt idx="905">
                  <c:v>14450.268532486423</c:v>
                </c:pt>
                <c:pt idx="906">
                  <c:v>16764.245628367426</c:v>
                </c:pt>
                <c:pt idx="907">
                  <c:v>21560.680212871663</c:v>
                </c:pt>
                <c:pt idx="908">
                  <c:v>11174.376084327678</c:v>
                </c:pt>
                <c:pt idx="909">
                  <c:v>10325.736139838318</c:v>
                </c:pt>
                <c:pt idx="910">
                  <c:v>10002.553666455427</c:v>
                </c:pt>
                <c:pt idx="911">
                  <c:v>8372.4294459352877</c:v>
                </c:pt>
                <c:pt idx="912">
                  <c:v>20658.634729278398</c:v>
                </c:pt>
                <c:pt idx="913">
                  <c:v>7221.8654825711892</c:v>
                </c:pt>
                <c:pt idx="914">
                  <c:v>3529.5294897224094</c:v>
                </c:pt>
                <c:pt idx="915">
                  <c:v>12139.313847565223</c:v>
                </c:pt>
                <c:pt idx="916">
                  <c:v>6313.580512474271</c:v>
                </c:pt>
                <c:pt idx="917">
                  <c:v>6346.9667780127447</c:v>
                </c:pt>
                <c:pt idx="918">
                  <c:v>13641.503767927117</c:v>
                </c:pt>
                <c:pt idx="919">
                  <c:v>26465.32894564631</c:v>
                </c:pt>
                <c:pt idx="920">
                  <c:v>6157.3854082394819</c:v>
                </c:pt>
                <c:pt idx="921">
                  <c:v>18185.9781390385</c:v>
                </c:pt>
                <c:pt idx="922">
                  <c:v>4703.5251871684386</c:v>
                </c:pt>
                <c:pt idx="923">
                  <c:v>13329.39411023227</c:v>
                </c:pt>
                <c:pt idx="924">
                  <c:v>10883.823358608954</c:v>
                </c:pt>
                <c:pt idx="925">
                  <c:v>26596.392042793435</c:v>
                </c:pt>
                <c:pt idx="926">
                  <c:v>10007.206877838642</c:v>
                </c:pt>
                <c:pt idx="927">
                  <c:v>18286.133709475256</c:v>
                </c:pt>
                <c:pt idx="928">
                  <c:v>10164.350004702241</c:v>
                </c:pt>
                <c:pt idx="929">
                  <c:v>5875.000598191903</c:v>
                </c:pt>
                <c:pt idx="930">
                  <c:v>16464.832787103875</c:v>
                </c:pt>
                <c:pt idx="931">
                  <c:v>3104.86860610857</c:v>
                </c:pt>
                <c:pt idx="932">
                  <c:v>23125.463075347594</c:v>
                </c:pt>
                <c:pt idx="933">
                  <c:v>5133.3099506819408</c:v>
                </c:pt>
                <c:pt idx="934">
                  <c:v>15736.168202396646</c:v>
                </c:pt>
                <c:pt idx="935">
                  <c:v>7010.4817757087303</c:v>
                </c:pt>
                <c:pt idx="936">
                  <c:v>9808.2699494301414</c:v>
                </c:pt>
                <c:pt idx="937">
                  <c:v>7395.6166013594166</c:v>
                </c:pt>
                <c:pt idx="938">
                  <c:v>10269.519793034569</c:v>
                </c:pt>
                <c:pt idx="939">
                  <c:v>9266.3770872726345</c:v>
                </c:pt>
                <c:pt idx="940">
                  <c:v>5609.595118674024</c:v>
                </c:pt>
                <c:pt idx="941">
                  <c:v>6055.6834181933182</c:v>
                </c:pt>
                <c:pt idx="942">
                  <c:v>10321.082928455106</c:v>
                </c:pt>
                <c:pt idx="943">
                  <c:v>9043.4927386673426</c:v>
                </c:pt>
                <c:pt idx="944">
                  <c:v>7547.9218480015925</c:v>
                </c:pt>
                <c:pt idx="945">
                  <c:v>8436.1478514030805</c:v>
                </c:pt>
                <c:pt idx="946">
                  <c:v>6206.9243778771988</c:v>
                </c:pt>
                <c:pt idx="947">
                  <c:v>3420.8563790842509</c:v>
                </c:pt>
                <c:pt idx="948">
                  <c:v>24077.229859517014</c:v>
                </c:pt>
                <c:pt idx="949">
                  <c:v>20644.934900842825</c:v>
                </c:pt>
                <c:pt idx="950">
                  <c:v>6228.2245696786631</c:v>
                </c:pt>
                <c:pt idx="951">
                  <c:v>13732.39827704376</c:v>
                </c:pt>
                <c:pt idx="952">
                  <c:v>18943.027530605108</c:v>
                </c:pt>
                <c:pt idx="953">
                  <c:v>22929.542375175697</c:v>
                </c:pt>
                <c:pt idx="954">
                  <c:v>3462.044267758105</c:v>
                </c:pt>
                <c:pt idx="955">
                  <c:v>3653.3572151378257</c:v>
                </c:pt>
                <c:pt idx="956">
                  <c:v>21434.53019619453</c:v>
                </c:pt>
                <c:pt idx="957">
                  <c:v>2970.9825704907189</c:v>
                </c:pt>
                <c:pt idx="958">
                  <c:v>5198.036806105617</c:v>
                </c:pt>
                <c:pt idx="959">
                  <c:v>27710.101261298154</c:v>
                </c:pt>
                <c:pt idx="960">
                  <c:v>12880.955660958411</c:v>
                </c:pt>
                <c:pt idx="961">
                  <c:v>19419.381844035517</c:v>
                </c:pt>
                <c:pt idx="962">
                  <c:v>6763.6613251874896</c:v>
                </c:pt>
                <c:pt idx="963">
                  <c:v>2365.9397983318368</c:v>
                </c:pt>
                <c:pt idx="964">
                  <c:v>10592.924584370827</c:v>
                </c:pt>
                <c:pt idx="965">
                  <c:v>17540.681562006397</c:v>
                </c:pt>
                <c:pt idx="966">
                  <c:v>28230.215118232765</c:v>
                </c:pt>
                <c:pt idx="967">
                  <c:v>2658.8802037706891</c:v>
                </c:pt>
                <c:pt idx="968">
                  <c:v>5164.3900924506434</c:v>
                </c:pt>
                <c:pt idx="969">
                  <c:v>4120.0498969795926</c:v>
                </c:pt>
                <c:pt idx="970">
                  <c:v>16249.418660152172</c:v>
                </c:pt>
                <c:pt idx="971">
                  <c:v>3426.9666946262842</c:v>
                </c:pt>
                <c:pt idx="972">
                  <c:v>20363.292564007465</c:v>
                </c:pt>
                <c:pt idx="973">
                  <c:v>12555.042582227312</c:v>
                </c:pt>
                <c:pt idx="974">
                  <c:v>3590.44805324862</c:v>
                </c:pt>
                <c:pt idx="975">
                  <c:v>15356.455720860375</c:v>
                </c:pt>
                <c:pt idx="976">
                  <c:v>21387.619357056996</c:v>
                </c:pt>
                <c:pt idx="977">
                  <c:v>14338.375043300814</c:v>
                </c:pt>
                <c:pt idx="978">
                  <c:v>8063.4517803339031</c:v>
                </c:pt>
                <c:pt idx="979">
                  <c:v>3553.8420751174608</c:v>
                </c:pt>
                <c:pt idx="980">
                  <c:v>3583.0029150354781</c:v>
                </c:pt>
                <c:pt idx="981">
                  <c:v>13090.828555456053</c:v>
                </c:pt>
                <c:pt idx="982">
                  <c:v>13526.42432605871</c:v>
                </c:pt>
                <c:pt idx="983">
                  <c:v>14738.756912132378</c:v>
                </c:pt>
                <c:pt idx="984">
                  <c:v>13689.914518651196</c:v>
                </c:pt>
                <c:pt idx="985">
                  <c:v>8508.6132519777711</c:v>
                </c:pt>
                <c:pt idx="986">
                  <c:v>10336.460429688803</c:v>
                </c:pt>
                <c:pt idx="987">
                  <c:v>4275.2169414008476</c:v>
                </c:pt>
                <c:pt idx="988">
                  <c:v>3168.1814774198492</c:v>
                </c:pt>
                <c:pt idx="989">
                  <c:v>10803.045567771207</c:v>
                </c:pt>
                <c:pt idx="990">
                  <c:v>14081.250038108637</c:v>
                </c:pt>
                <c:pt idx="991">
                  <c:v>5013.1575374272097</c:v>
                </c:pt>
                <c:pt idx="992">
                  <c:v>2572.623250450305</c:v>
                </c:pt>
                <c:pt idx="993">
                  <c:v>27126.531383959013</c:v>
                </c:pt>
                <c:pt idx="994">
                  <c:v>8215.5833261652988</c:v>
                </c:pt>
                <c:pt idx="995">
                  <c:v>2568.704756653914</c:v>
                </c:pt>
                <c:pt idx="996">
                  <c:v>10934.243132032905</c:v>
                </c:pt>
                <c:pt idx="997">
                  <c:v>3639.7927821893527</c:v>
                </c:pt>
                <c:pt idx="998">
                  <c:v>3789.094149454113</c:v>
                </c:pt>
                <c:pt idx="999">
                  <c:v>3052.0715428125886</c:v>
                </c:pt>
                <c:pt idx="1000">
                  <c:v>4620.3759434234416</c:v>
                </c:pt>
                <c:pt idx="1001">
                  <c:v>4274.1262954762542</c:v>
                </c:pt>
                <c:pt idx="1002">
                  <c:v>13712.417310503697</c:v>
                </c:pt>
                <c:pt idx="1003">
                  <c:v>13903.387924642262</c:v>
                </c:pt>
                <c:pt idx="1004">
                  <c:v>4242.3027992319094</c:v>
                </c:pt>
                <c:pt idx="1005">
                  <c:v>17699.614534056072</c:v>
                </c:pt>
                <c:pt idx="1006">
                  <c:v>7030.4880066850292</c:v>
                </c:pt>
                <c:pt idx="1007">
                  <c:v>14743.526979936256</c:v>
                </c:pt>
                <c:pt idx="1008">
                  <c:v>4496.3171996115898</c:v>
                </c:pt>
                <c:pt idx="1009">
                  <c:v>11912.463301226628</c:v>
                </c:pt>
                <c:pt idx="1010">
                  <c:v>3688.2663406527754</c:v>
                </c:pt>
                <c:pt idx="1011">
                  <c:v>10115.348859269097</c:v>
                </c:pt>
                <c:pt idx="1012">
                  <c:v>19753.541519773058</c:v>
                </c:pt>
                <c:pt idx="1013">
                  <c:v>7172.770100093262</c:v>
                </c:pt>
                <c:pt idx="1014">
                  <c:v>3060.4473233023728</c:v>
                </c:pt>
                <c:pt idx="1015">
                  <c:v>6620.7788590328109</c:v>
                </c:pt>
                <c:pt idx="1016">
                  <c:v>3983.1336468859481</c:v>
                </c:pt>
                <c:pt idx="1017">
                  <c:v>5970.6244270429825</c:v>
                </c:pt>
                <c:pt idx="1018">
                  <c:v>13412.442332471284</c:v>
                </c:pt>
                <c:pt idx="1019">
                  <c:v>9337.2022771176944</c:v>
                </c:pt>
                <c:pt idx="1020">
                  <c:v>3461.4028280793164</c:v>
                </c:pt>
                <c:pt idx="1021">
                  <c:v>3583.9335573121211</c:v>
                </c:pt>
                <c:pt idx="1022">
                  <c:v>11585.503672108625</c:v>
                </c:pt>
                <c:pt idx="1023">
                  <c:v>4126.5643929160924</c:v>
                </c:pt>
                <c:pt idx="1024">
                  <c:v>3180.800817646299</c:v>
                </c:pt>
                <c:pt idx="1025">
                  <c:v>4538.8382345497293</c:v>
                </c:pt>
                <c:pt idx="1026">
                  <c:v>5386.3537637374702</c:v>
                </c:pt>
                <c:pt idx="1027">
                  <c:v>3568.1126386091951</c:v>
                </c:pt>
                <c:pt idx="1028">
                  <c:v>13773.274181970581</c:v>
                </c:pt>
                <c:pt idx="1029">
                  <c:v>12399.110642967365</c:v>
                </c:pt>
                <c:pt idx="1030">
                  <c:v>16235.459026002532</c:v>
                </c:pt>
                <c:pt idx="1031">
                  <c:v>11795.685198717645</c:v>
                </c:pt>
                <c:pt idx="1032">
                  <c:v>6177.3438636506207</c:v>
                </c:pt>
                <c:pt idx="1033">
                  <c:v>11998.059672790012</c:v>
                </c:pt>
                <c:pt idx="1034">
                  <c:v>14454.689392019984</c:v>
                </c:pt>
                <c:pt idx="1035">
                  <c:v>10105.503125285266</c:v>
                </c:pt>
                <c:pt idx="1036">
                  <c:v>16168.13730777867</c:v>
                </c:pt>
                <c:pt idx="1037">
                  <c:v>3200.3932866282512</c:v>
                </c:pt>
                <c:pt idx="1038">
                  <c:v>4186.2250581890457</c:v>
                </c:pt>
                <c:pt idx="1039">
                  <c:v>11500.328481051898</c:v>
                </c:pt>
                <c:pt idx="1040">
                  <c:v>3514.1353865639162</c:v>
                </c:pt>
                <c:pt idx="1041">
                  <c:v>10780.593296711117</c:v>
                </c:pt>
                <c:pt idx="1042">
                  <c:v>3172.963830053518</c:v>
                </c:pt>
                <c:pt idx="1043">
                  <c:v>8781.4687122357645</c:v>
                </c:pt>
                <c:pt idx="1044">
                  <c:v>11499.60073684087</c:v>
                </c:pt>
                <c:pt idx="1045">
                  <c:v>3010.1926403636653</c:v>
                </c:pt>
                <c:pt idx="1046">
                  <c:v>10211.398654530754</c:v>
                </c:pt>
                <c:pt idx="1047">
                  <c:v>4110.277600343672</c:v>
                </c:pt>
                <c:pt idx="1048">
                  <c:v>3865.4177456438338</c:v>
                </c:pt>
                <c:pt idx="1049">
                  <c:v>8716.1963651186434</c:v>
                </c:pt>
                <c:pt idx="1050">
                  <c:v>11139.830056647295</c:v>
                </c:pt>
                <c:pt idx="1051">
                  <c:v>6284.6078778100446</c:v>
                </c:pt>
                <c:pt idx="1052">
                  <c:v>8326.0141885238172</c:v>
                </c:pt>
                <c:pt idx="1053">
                  <c:v>5415.4424029205111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922-43E0-A782-5DBA73CA32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5877920"/>
        <c:axId val="1735888256"/>
      </c:scatterChart>
      <c:valAx>
        <c:axId val="151587792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region_southwest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35888256"/>
        <c:crosses val="autoZero"/>
        <c:crossBetween val="midCat"/>
      </c:valAx>
      <c:valAx>
        <c:axId val="1735888256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charges</a:t>
                </a:r>
              </a:p>
            </c:rich>
          </c:tx>
          <c:overlay val="0"/>
        </c:title>
        <c:numFmt formatCode="&quot;£&quot;#,##0.00" sourceLinked="1"/>
        <c:majorTickMark val="out"/>
        <c:minorTickMark val="none"/>
        <c:tickLblPos val="nextTo"/>
        <c:crossAx val="151587792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smoker_bmi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charges</c:v>
          </c:tx>
          <c:spPr>
            <a:ln w="38100">
              <a:noFill/>
            </a:ln>
          </c:spPr>
          <c:xVal>
            <c:numRef>
              <c:f>Model!$K$2:$K$1055</c:f>
              <c:numCache>
                <c:formatCode>General</c:formatCode>
                <c:ptCount val="10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26.6</c:v>
                </c:pt>
                <c:pt idx="303">
                  <c:v>33.630000000000003</c:v>
                </c:pt>
                <c:pt idx="304">
                  <c:v>28.31</c:v>
                </c:pt>
                <c:pt idx="305">
                  <c:v>28.31</c:v>
                </c:pt>
                <c:pt idx="306">
                  <c:v>38.950000000000003</c:v>
                </c:pt>
                <c:pt idx="307">
                  <c:v>28.88</c:v>
                </c:pt>
                <c:pt idx="308">
                  <c:v>28.5</c:v>
                </c:pt>
                <c:pt idx="309">
                  <c:v>26.885000000000002</c:v>
                </c:pt>
                <c:pt idx="310">
                  <c:v>26.885000000000002</c:v>
                </c:pt>
                <c:pt idx="311">
                  <c:v>32.49</c:v>
                </c:pt>
                <c:pt idx="312">
                  <c:v>30.02</c:v>
                </c:pt>
                <c:pt idx="313">
                  <c:v>27.9</c:v>
                </c:pt>
                <c:pt idx="314">
                  <c:v>35.299999999999997</c:v>
                </c:pt>
                <c:pt idx="315">
                  <c:v>35.6</c:v>
                </c:pt>
                <c:pt idx="316">
                  <c:v>39.9</c:v>
                </c:pt>
                <c:pt idx="317">
                  <c:v>34.43</c:v>
                </c:pt>
                <c:pt idx="318">
                  <c:v>35.090000000000003</c:v>
                </c:pt>
                <c:pt idx="319">
                  <c:v>28.3</c:v>
                </c:pt>
                <c:pt idx="320">
                  <c:v>25.175000000000001</c:v>
                </c:pt>
                <c:pt idx="321">
                  <c:v>35.53</c:v>
                </c:pt>
                <c:pt idx="322">
                  <c:v>36.85</c:v>
                </c:pt>
                <c:pt idx="323">
                  <c:v>37.700000000000003</c:v>
                </c:pt>
                <c:pt idx="324">
                  <c:v>36.08</c:v>
                </c:pt>
                <c:pt idx="325">
                  <c:v>34.799999999999997</c:v>
                </c:pt>
                <c:pt idx="326">
                  <c:v>27.74</c:v>
                </c:pt>
                <c:pt idx="327">
                  <c:v>31.824999999999999</c:v>
                </c:pt>
                <c:pt idx="328">
                  <c:v>27.7</c:v>
                </c:pt>
                <c:pt idx="329">
                  <c:v>31.4</c:v>
                </c:pt>
                <c:pt idx="330">
                  <c:v>30.8</c:v>
                </c:pt>
                <c:pt idx="331">
                  <c:v>40.15</c:v>
                </c:pt>
                <c:pt idx="332">
                  <c:v>30.684999999999999</c:v>
                </c:pt>
                <c:pt idx="333">
                  <c:v>33.880000000000003</c:v>
                </c:pt>
                <c:pt idx="334">
                  <c:v>35.86</c:v>
                </c:pt>
                <c:pt idx="335">
                  <c:v>33.5</c:v>
                </c:pt>
                <c:pt idx="336">
                  <c:v>30</c:v>
                </c:pt>
                <c:pt idx="337">
                  <c:v>28.5</c:v>
                </c:pt>
                <c:pt idx="338">
                  <c:v>38.06</c:v>
                </c:pt>
                <c:pt idx="339">
                  <c:v>34.4</c:v>
                </c:pt>
                <c:pt idx="340">
                  <c:v>30.25</c:v>
                </c:pt>
                <c:pt idx="341">
                  <c:v>47.41</c:v>
                </c:pt>
                <c:pt idx="342">
                  <c:v>46.2</c:v>
                </c:pt>
                <c:pt idx="343">
                  <c:v>33.11</c:v>
                </c:pt>
                <c:pt idx="344">
                  <c:v>33.534999999999997</c:v>
                </c:pt>
                <c:pt idx="345">
                  <c:v>26.41</c:v>
                </c:pt>
                <c:pt idx="346">
                  <c:v>38.06</c:v>
                </c:pt>
                <c:pt idx="347">
                  <c:v>38.39</c:v>
                </c:pt>
                <c:pt idx="348">
                  <c:v>29.15</c:v>
                </c:pt>
                <c:pt idx="349">
                  <c:v>27.83</c:v>
                </c:pt>
                <c:pt idx="350">
                  <c:v>38.17</c:v>
                </c:pt>
                <c:pt idx="351">
                  <c:v>29.81</c:v>
                </c:pt>
                <c:pt idx="352">
                  <c:v>33.11</c:v>
                </c:pt>
                <c:pt idx="353">
                  <c:v>28.975000000000001</c:v>
                </c:pt>
                <c:pt idx="354">
                  <c:v>40.92</c:v>
                </c:pt>
                <c:pt idx="355">
                  <c:v>31.73</c:v>
                </c:pt>
                <c:pt idx="356">
                  <c:v>35.200000000000003</c:v>
                </c:pt>
                <c:pt idx="357">
                  <c:v>30.684999999999999</c:v>
                </c:pt>
                <c:pt idx="358">
                  <c:v>30.9</c:v>
                </c:pt>
                <c:pt idx="359">
                  <c:v>36.19</c:v>
                </c:pt>
                <c:pt idx="360">
                  <c:v>31.4</c:v>
                </c:pt>
                <c:pt idx="361">
                  <c:v>32.799999999999997</c:v>
                </c:pt>
                <c:pt idx="362">
                  <c:v>44.88</c:v>
                </c:pt>
                <c:pt idx="363">
                  <c:v>29.81</c:v>
                </c:pt>
                <c:pt idx="364">
                  <c:v>27.3</c:v>
                </c:pt>
                <c:pt idx="365">
                  <c:v>31.065000000000001</c:v>
                </c:pt>
                <c:pt idx="366">
                  <c:v>34.9</c:v>
                </c:pt>
                <c:pt idx="367">
                  <c:v>27.8</c:v>
                </c:pt>
                <c:pt idx="368">
                  <c:v>30.2</c:v>
                </c:pt>
                <c:pt idx="369">
                  <c:v>26.695</c:v>
                </c:pt>
                <c:pt idx="370">
                  <c:v>31.92</c:v>
                </c:pt>
                <c:pt idx="371">
                  <c:v>37.619999999999997</c:v>
                </c:pt>
                <c:pt idx="372">
                  <c:v>28.024999999999999</c:v>
                </c:pt>
                <c:pt idx="373">
                  <c:v>27.94</c:v>
                </c:pt>
                <c:pt idx="374">
                  <c:v>31.35</c:v>
                </c:pt>
                <c:pt idx="375">
                  <c:v>26.84</c:v>
                </c:pt>
                <c:pt idx="376">
                  <c:v>28.12</c:v>
                </c:pt>
                <c:pt idx="377">
                  <c:v>36.765000000000001</c:v>
                </c:pt>
                <c:pt idx="378">
                  <c:v>33.799999999999997</c:v>
                </c:pt>
                <c:pt idx="379">
                  <c:v>36.384999999999998</c:v>
                </c:pt>
                <c:pt idx="380">
                  <c:v>32.774999999999999</c:v>
                </c:pt>
                <c:pt idx="381">
                  <c:v>26.695</c:v>
                </c:pt>
                <c:pt idx="382">
                  <c:v>28.38</c:v>
                </c:pt>
                <c:pt idx="383">
                  <c:v>28.31</c:v>
                </c:pt>
                <c:pt idx="384">
                  <c:v>28.3</c:v>
                </c:pt>
                <c:pt idx="385">
                  <c:v>26.07</c:v>
                </c:pt>
                <c:pt idx="386">
                  <c:v>42.13</c:v>
                </c:pt>
                <c:pt idx="387">
                  <c:v>30.21</c:v>
                </c:pt>
                <c:pt idx="388">
                  <c:v>36.630000000000003</c:v>
                </c:pt>
                <c:pt idx="389">
                  <c:v>31.13</c:v>
                </c:pt>
                <c:pt idx="390">
                  <c:v>35.75</c:v>
                </c:pt>
                <c:pt idx="391">
                  <c:v>27.6</c:v>
                </c:pt>
                <c:pt idx="392">
                  <c:v>26.125</c:v>
                </c:pt>
                <c:pt idx="393">
                  <c:v>28.024999999999999</c:v>
                </c:pt>
                <c:pt idx="394">
                  <c:v>28.93</c:v>
                </c:pt>
                <c:pt idx="395">
                  <c:v>34.200000000000003</c:v>
                </c:pt>
                <c:pt idx="396">
                  <c:v>27.835000000000001</c:v>
                </c:pt>
                <c:pt idx="397">
                  <c:v>30.8</c:v>
                </c:pt>
                <c:pt idx="398">
                  <c:v>36.08</c:v>
                </c:pt>
                <c:pt idx="399">
                  <c:v>26.03</c:v>
                </c:pt>
                <c:pt idx="400">
                  <c:v>30.495000000000001</c:v>
                </c:pt>
                <c:pt idx="401">
                  <c:v>41.14</c:v>
                </c:pt>
                <c:pt idx="402">
                  <c:v>37.07</c:v>
                </c:pt>
                <c:pt idx="403">
                  <c:v>35.75</c:v>
                </c:pt>
                <c:pt idx="404">
                  <c:v>42.75</c:v>
                </c:pt>
                <c:pt idx="405">
                  <c:v>27.36</c:v>
                </c:pt>
                <c:pt idx="406">
                  <c:v>28.49</c:v>
                </c:pt>
                <c:pt idx="407">
                  <c:v>25.555</c:v>
                </c:pt>
                <c:pt idx="408">
                  <c:v>34.6</c:v>
                </c:pt>
                <c:pt idx="409">
                  <c:v>33.630000000000003</c:v>
                </c:pt>
                <c:pt idx="410">
                  <c:v>29.925000000000001</c:v>
                </c:pt>
                <c:pt idx="411">
                  <c:v>36.299999999999997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36.299999999999997</c:v>
                </c:pt>
                <c:pt idx="703">
                  <c:v>31.68</c:v>
                </c:pt>
                <c:pt idx="704">
                  <c:v>31.3</c:v>
                </c:pt>
                <c:pt idx="705">
                  <c:v>25.3</c:v>
                </c:pt>
                <c:pt idx="706">
                  <c:v>36.67</c:v>
                </c:pt>
                <c:pt idx="707">
                  <c:v>32.200000000000003</c:v>
                </c:pt>
                <c:pt idx="708">
                  <c:v>34.21</c:v>
                </c:pt>
                <c:pt idx="709">
                  <c:v>34.200000000000003</c:v>
                </c:pt>
                <c:pt idx="710">
                  <c:v>45.54</c:v>
                </c:pt>
                <c:pt idx="711">
                  <c:v>36.479999999999997</c:v>
                </c:pt>
                <c:pt idx="712">
                  <c:v>32.9</c:v>
                </c:pt>
                <c:pt idx="713">
                  <c:v>25.84</c:v>
                </c:pt>
                <c:pt idx="714">
                  <c:v>37.799999999999997</c:v>
                </c:pt>
                <c:pt idx="715">
                  <c:v>25.6</c:v>
                </c:pt>
                <c:pt idx="716">
                  <c:v>25.3</c:v>
                </c:pt>
                <c:pt idx="717">
                  <c:v>38.06</c:v>
                </c:pt>
                <c:pt idx="718">
                  <c:v>32.774999999999999</c:v>
                </c:pt>
                <c:pt idx="719">
                  <c:v>35.299999999999997</c:v>
                </c:pt>
                <c:pt idx="720">
                  <c:v>35.5</c:v>
                </c:pt>
                <c:pt idx="721">
                  <c:v>31.79</c:v>
                </c:pt>
                <c:pt idx="722">
                  <c:v>38.94</c:v>
                </c:pt>
                <c:pt idx="723">
                  <c:v>42.9</c:v>
                </c:pt>
                <c:pt idx="724">
                  <c:v>30.2</c:v>
                </c:pt>
                <c:pt idx="725">
                  <c:v>33.33</c:v>
                </c:pt>
                <c:pt idx="726">
                  <c:v>26.7</c:v>
                </c:pt>
                <c:pt idx="727">
                  <c:v>33.4</c:v>
                </c:pt>
                <c:pt idx="728">
                  <c:v>36.96</c:v>
                </c:pt>
                <c:pt idx="729">
                  <c:v>27.645</c:v>
                </c:pt>
                <c:pt idx="730">
                  <c:v>39.4</c:v>
                </c:pt>
                <c:pt idx="731">
                  <c:v>34.700000000000003</c:v>
                </c:pt>
                <c:pt idx="732">
                  <c:v>29.83</c:v>
                </c:pt>
                <c:pt idx="733">
                  <c:v>28.69</c:v>
                </c:pt>
                <c:pt idx="734">
                  <c:v>30.495000000000001</c:v>
                </c:pt>
                <c:pt idx="735">
                  <c:v>41.895000000000003</c:v>
                </c:pt>
                <c:pt idx="736">
                  <c:v>42.35</c:v>
                </c:pt>
                <c:pt idx="737">
                  <c:v>34.39</c:v>
                </c:pt>
                <c:pt idx="738">
                  <c:v>35.97</c:v>
                </c:pt>
                <c:pt idx="739">
                  <c:v>25.1</c:v>
                </c:pt>
                <c:pt idx="740">
                  <c:v>34.104999999999997</c:v>
                </c:pt>
                <c:pt idx="741">
                  <c:v>28.31</c:v>
                </c:pt>
                <c:pt idx="742">
                  <c:v>31.35</c:v>
                </c:pt>
                <c:pt idx="743">
                  <c:v>39.049999999999997</c:v>
                </c:pt>
                <c:pt idx="744">
                  <c:v>30.78</c:v>
                </c:pt>
                <c:pt idx="745">
                  <c:v>37.049999999999997</c:v>
                </c:pt>
                <c:pt idx="746">
                  <c:v>29.7</c:v>
                </c:pt>
                <c:pt idx="747">
                  <c:v>25.9</c:v>
                </c:pt>
                <c:pt idx="748">
                  <c:v>28.215</c:v>
                </c:pt>
                <c:pt idx="749">
                  <c:v>31.02</c:v>
                </c:pt>
                <c:pt idx="750">
                  <c:v>29.8</c:v>
                </c:pt>
                <c:pt idx="751">
                  <c:v>38.39</c:v>
                </c:pt>
                <c:pt idx="752">
                  <c:v>25.85</c:v>
                </c:pt>
                <c:pt idx="753">
                  <c:v>36.86</c:v>
                </c:pt>
                <c:pt idx="754">
                  <c:v>32.56</c:v>
                </c:pt>
                <c:pt idx="755">
                  <c:v>35.625</c:v>
                </c:pt>
                <c:pt idx="756">
                  <c:v>27.28</c:v>
                </c:pt>
                <c:pt idx="757">
                  <c:v>30.875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25.7</c:v>
                </c:pt>
                <c:pt idx="832">
                  <c:v>0</c:v>
                </c:pt>
                <c:pt idx="833">
                  <c:v>34.1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28.12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22.88</c:v>
                </c:pt>
                <c:pt idx="855">
                  <c:v>0</c:v>
                </c:pt>
                <c:pt idx="856">
                  <c:v>23.98</c:v>
                </c:pt>
                <c:pt idx="857">
                  <c:v>22.895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22.22</c:v>
                </c:pt>
                <c:pt idx="866">
                  <c:v>0</c:v>
                </c:pt>
                <c:pt idx="867">
                  <c:v>0</c:v>
                </c:pt>
                <c:pt idx="868">
                  <c:v>24.32</c:v>
                </c:pt>
                <c:pt idx="869">
                  <c:v>19.8</c:v>
                </c:pt>
                <c:pt idx="870">
                  <c:v>0</c:v>
                </c:pt>
                <c:pt idx="871">
                  <c:v>0</c:v>
                </c:pt>
                <c:pt idx="872">
                  <c:v>22.61</c:v>
                </c:pt>
                <c:pt idx="873">
                  <c:v>0</c:v>
                </c:pt>
                <c:pt idx="874">
                  <c:v>24.89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20.234999999999999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23.21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21.85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21.754999999999999</c:v>
                </c:pt>
                <c:pt idx="907">
                  <c:v>24.42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24.4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23.844999999999999</c:v>
                </c:pt>
                <c:pt idx="920">
                  <c:v>0</c:v>
                </c:pt>
                <c:pt idx="921">
                  <c:v>20.045000000000002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24.795000000000002</c:v>
                </c:pt>
                <c:pt idx="926">
                  <c:v>0</c:v>
                </c:pt>
                <c:pt idx="927">
                  <c:v>22.99</c:v>
                </c:pt>
                <c:pt idx="928">
                  <c:v>0</c:v>
                </c:pt>
                <c:pt idx="929">
                  <c:v>0</c:v>
                </c:pt>
                <c:pt idx="930">
                  <c:v>20.13</c:v>
                </c:pt>
                <c:pt idx="931">
                  <c:v>0</c:v>
                </c:pt>
                <c:pt idx="932">
                  <c:v>23.655000000000001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24.605</c:v>
                </c:pt>
                <c:pt idx="949">
                  <c:v>23.655000000000001</c:v>
                </c:pt>
                <c:pt idx="950">
                  <c:v>0</c:v>
                </c:pt>
                <c:pt idx="951">
                  <c:v>0</c:v>
                </c:pt>
                <c:pt idx="952">
                  <c:v>24.75</c:v>
                </c:pt>
                <c:pt idx="953">
                  <c:v>24.42</c:v>
                </c:pt>
                <c:pt idx="954">
                  <c:v>0</c:v>
                </c:pt>
                <c:pt idx="955">
                  <c:v>0</c:v>
                </c:pt>
                <c:pt idx="956">
                  <c:v>24.64</c:v>
                </c:pt>
                <c:pt idx="957">
                  <c:v>0</c:v>
                </c:pt>
                <c:pt idx="958">
                  <c:v>0</c:v>
                </c:pt>
                <c:pt idx="959">
                  <c:v>22.99</c:v>
                </c:pt>
                <c:pt idx="960">
                  <c:v>0</c:v>
                </c:pt>
                <c:pt idx="961">
                  <c:v>20.9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24.42</c:v>
                </c:pt>
                <c:pt idx="966">
                  <c:v>23.76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19.95</c:v>
                </c:pt>
                <c:pt idx="973">
                  <c:v>19.3</c:v>
                </c:pt>
                <c:pt idx="974">
                  <c:v>0</c:v>
                </c:pt>
                <c:pt idx="975">
                  <c:v>0</c:v>
                </c:pt>
                <c:pt idx="976">
                  <c:v>23.37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21.7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23.655000000000001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24.13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24.6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20.52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21.8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21.66</c:v>
                </c:pt>
                <c:pt idx="1035">
                  <c:v>0</c:v>
                </c:pt>
                <c:pt idx="1036">
                  <c:v>21.85</c:v>
                </c:pt>
                <c:pt idx="1037">
                  <c:v>0</c:v>
                </c:pt>
                <c:pt idx="1038">
                  <c:v>0</c:v>
                </c:pt>
                <c:pt idx="1039">
                  <c:v>17.765000000000001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17.29</c:v>
                </c:pt>
                <c:pt idx="1044">
                  <c:v>17.954999999999998</c:v>
                </c:pt>
                <c:pt idx="1045">
                  <c:v>0</c:v>
                </c:pt>
                <c:pt idx="1046">
                  <c:v>17.195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</c:numCache>
            </c:numRef>
          </c:xVal>
          <c:yVal>
            <c:numRef>
              <c:f>Model!$A$2:$A$1055</c:f>
              <c:numCache>
                <c:formatCode>"£"#,##0.00</c:formatCode>
                <c:ptCount val="1054"/>
                <c:pt idx="0">
                  <c:v>3756.6215999999999</c:v>
                </c:pt>
                <c:pt idx="1">
                  <c:v>1826.8430000000001</c:v>
                </c:pt>
                <c:pt idx="2">
                  <c:v>11090.7178</c:v>
                </c:pt>
                <c:pt idx="3">
                  <c:v>10602.385</c:v>
                </c:pt>
                <c:pt idx="4">
                  <c:v>13228.846949999999</c:v>
                </c:pt>
                <c:pt idx="5">
                  <c:v>1137.011</c:v>
                </c:pt>
                <c:pt idx="6">
                  <c:v>2198.1898500000002</c:v>
                </c:pt>
                <c:pt idx="7">
                  <c:v>3046.0619999999999</c:v>
                </c:pt>
                <c:pt idx="8">
                  <c:v>2211.1307499999998</c:v>
                </c:pt>
                <c:pt idx="9">
                  <c:v>1743.2139999999999</c:v>
                </c:pt>
                <c:pt idx="10">
                  <c:v>5920.1040999999996</c:v>
                </c:pt>
                <c:pt idx="11">
                  <c:v>1532.4697000000001</c:v>
                </c:pt>
                <c:pt idx="12">
                  <c:v>7935.29115</c:v>
                </c:pt>
                <c:pt idx="13">
                  <c:v>6186.1270000000004</c:v>
                </c:pt>
                <c:pt idx="14">
                  <c:v>21344.846699999998</c:v>
                </c:pt>
                <c:pt idx="15">
                  <c:v>2867.1196</c:v>
                </c:pt>
                <c:pt idx="16">
                  <c:v>4646.759</c:v>
                </c:pt>
                <c:pt idx="17">
                  <c:v>11381.3254</c:v>
                </c:pt>
                <c:pt idx="18">
                  <c:v>8601.3292999999994</c:v>
                </c:pt>
                <c:pt idx="19">
                  <c:v>3385.3991500000002</c:v>
                </c:pt>
                <c:pt idx="20">
                  <c:v>2457.2111500000001</c:v>
                </c:pt>
                <c:pt idx="21">
                  <c:v>2155.6815000000001</c:v>
                </c:pt>
                <c:pt idx="22">
                  <c:v>1261.442</c:v>
                </c:pt>
                <c:pt idx="23">
                  <c:v>2166.732</c:v>
                </c:pt>
                <c:pt idx="24">
                  <c:v>13405.390299999999</c:v>
                </c:pt>
                <c:pt idx="25">
                  <c:v>8116.68</c:v>
                </c:pt>
                <c:pt idx="26">
                  <c:v>1631.8212000000001</c:v>
                </c:pt>
                <c:pt idx="27">
                  <c:v>4883.866</c:v>
                </c:pt>
                <c:pt idx="28">
                  <c:v>5649.7150000000001</c:v>
                </c:pt>
                <c:pt idx="29">
                  <c:v>14901.5167</c:v>
                </c:pt>
                <c:pt idx="30">
                  <c:v>11743.299000000001</c:v>
                </c:pt>
                <c:pt idx="31">
                  <c:v>2689.4953999999998</c:v>
                </c:pt>
                <c:pt idx="32">
                  <c:v>24227.337240000001</c:v>
                </c:pt>
                <c:pt idx="33">
                  <c:v>1615.7666999999999</c:v>
                </c:pt>
                <c:pt idx="34">
                  <c:v>12648.7034</c:v>
                </c:pt>
                <c:pt idx="35">
                  <c:v>1986.9333999999999</c:v>
                </c:pt>
                <c:pt idx="36">
                  <c:v>5400.9804999999997</c:v>
                </c:pt>
                <c:pt idx="37">
                  <c:v>11837.16</c:v>
                </c:pt>
                <c:pt idx="38">
                  <c:v>3172.018</c:v>
                </c:pt>
                <c:pt idx="39">
                  <c:v>2156.7518</c:v>
                </c:pt>
                <c:pt idx="40">
                  <c:v>11944.594349999999</c:v>
                </c:pt>
                <c:pt idx="41">
                  <c:v>8444.4740000000002</c:v>
                </c:pt>
                <c:pt idx="42">
                  <c:v>8124.4084000000003</c:v>
                </c:pt>
                <c:pt idx="43">
                  <c:v>9722.7695000000003</c:v>
                </c:pt>
                <c:pt idx="44">
                  <c:v>10435.06525</c:v>
                </c:pt>
                <c:pt idx="45">
                  <c:v>11566.30055</c:v>
                </c:pt>
                <c:pt idx="46">
                  <c:v>2866.0909999999999</c:v>
                </c:pt>
                <c:pt idx="47">
                  <c:v>11658.379150000001</c:v>
                </c:pt>
                <c:pt idx="48">
                  <c:v>13822.803</c:v>
                </c:pt>
                <c:pt idx="49">
                  <c:v>12142.578600000001</c:v>
                </c:pt>
                <c:pt idx="50">
                  <c:v>18955.220170000001</c:v>
                </c:pt>
                <c:pt idx="51">
                  <c:v>13217.094499999999</c:v>
                </c:pt>
                <c:pt idx="52">
                  <c:v>13981.850350000001</c:v>
                </c:pt>
                <c:pt idx="53">
                  <c:v>3554.203</c:v>
                </c:pt>
                <c:pt idx="54">
                  <c:v>12404.8791</c:v>
                </c:pt>
                <c:pt idx="55">
                  <c:v>14133.03775</c:v>
                </c:pt>
                <c:pt idx="56">
                  <c:v>24603.04837</c:v>
                </c:pt>
                <c:pt idx="57">
                  <c:v>1837.2819</c:v>
                </c:pt>
                <c:pt idx="58">
                  <c:v>1391.5287000000001</c:v>
                </c:pt>
                <c:pt idx="59">
                  <c:v>20781.48892</c:v>
                </c:pt>
                <c:pt idx="60">
                  <c:v>11856.4115</c:v>
                </c:pt>
                <c:pt idx="61">
                  <c:v>16586.49771</c:v>
                </c:pt>
                <c:pt idx="62">
                  <c:v>9140.9509999999991</c:v>
                </c:pt>
                <c:pt idx="63">
                  <c:v>2727.3951000000002</c:v>
                </c:pt>
                <c:pt idx="64">
                  <c:v>7323.7348190000002</c:v>
                </c:pt>
                <c:pt idx="65">
                  <c:v>23082.955330000001</c:v>
                </c:pt>
                <c:pt idx="66">
                  <c:v>5969.723</c:v>
                </c:pt>
                <c:pt idx="67">
                  <c:v>12638.195</c:v>
                </c:pt>
                <c:pt idx="68">
                  <c:v>2254.7966999999999</c:v>
                </c:pt>
                <c:pt idx="69">
                  <c:v>2897.3235</c:v>
                </c:pt>
                <c:pt idx="70">
                  <c:v>7345.0839999999998</c:v>
                </c:pt>
                <c:pt idx="71">
                  <c:v>5910.9440000000004</c:v>
                </c:pt>
                <c:pt idx="72">
                  <c:v>21797.000400000001</c:v>
                </c:pt>
                <c:pt idx="73">
                  <c:v>10601.412</c:v>
                </c:pt>
                <c:pt idx="74">
                  <c:v>11165.417649999999</c:v>
                </c:pt>
                <c:pt idx="75">
                  <c:v>2497.0383000000002</c:v>
                </c:pt>
                <c:pt idx="76">
                  <c:v>2203.4718499999999</c:v>
                </c:pt>
                <c:pt idx="77">
                  <c:v>1744.4649999999999</c:v>
                </c:pt>
                <c:pt idx="78">
                  <c:v>20878.78443</c:v>
                </c:pt>
                <c:pt idx="79">
                  <c:v>1534.3045</c:v>
                </c:pt>
                <c:pt idx="80">
                  <c:v>1622.1885</c:v>
                </c:pt>
                <c:pt idx="81">
                  <c:v>4347.0233500000004</c:v>
                </c:pt>
                <c:pt idx="82">
                  <c:v>1748.7739999999999</c:v>
                </c:pt>
                <c:pt idx="83">
                  <c:v>24513.091260000001</c:v>
                </c:pt>
                <c:pt idx="84">
                  <c:v>2196.4731999999999</c:v>
                </c:pt>
                <c:pt idx="85">
                  <c:v>12574.049000000001</c:v>
                </c:pt>
                <c:pt idx="86">
                  <c:v>1967.0227</c:v>
                </c:pt>
                <c:pt idx="87">
                  <c:v>6837.3687</c:v>
                </c:pt>
                <c:pt idx="88">
                  <c:v>3044.2132999999999</c:v>
                </c:pt>
                <c:pt idx="89">
                  <c:v>11455.28</c:v>
                </c:pt>
                <c:pt idx="90">
                  <c:v>2498.4144000000001</c:v>
                </c:pt>
                <c:pt idx="91">
                  <c:v>1256.299</c:v>
                </c:pt>
                <c:pt idx="92">
                  <c:v>25656.575260000001</c:v>
                </c:pt>
                <c:pt idx="93">
                  <c:v>3994.1777999999999</c:v>
                </c:pt>
                <c:pt idx="94">
                  <c:v>5397.6166999999996</c:v>
                </c:pt>
                <c:pt idx="95">
                  <c:v>1708.0014000000001</c:v>
                </c:pt>
                <c:pt idx="96">
                  <c:v>14043.476699999999</c:v>
                </c:pt>
                <c:pt idx="97">
                  <c:v>13831.1152</c:v>
                </c:pt>
                <c:pt idx="98">
                  <c:v>13887.204</c:v>
                </c:pt>
                <c:pt idx="99">
                  <c:v>3268.84665</c:v>
                </c:pt>
                <c:pt idx="100">
                  <c:v>3972.9247</c:v>
                </c:pt>
                <c:pt idx="101">
                  <c:v>17878.900679999999</c:v>
                </c:pt>
                <c:pt idx="102">
                  <c:v>3935.1799000000001</c:v>
                </c:pt>
                <c:pt idx="103">
                  <c:v>10923.933199999999</c:v>
                </c:pt>
                <c:pt idx="104">
                  <c:v>2494.0219999999999</c:v>
                </c:pt>
                <c:pt idx="105">
                  <c:v>3761.2919999999999</c:v>
                </c:pt>
                <c:pt idx="106">
                  <c:v>1664.9996000000001</c:v>
                </c:pt>
                <c:pt idx="107">
                  <c:v>13635.6379</c:v>
                </c:pt>
                <c:pt idx="108">
                  <c:v>11842.441999999999</c:v>
                </c:pt>
                <c:pt idx="109">
                  <c:v>5709.1643999999997</c:v>
                </c:pt>
                <c:pt idx="110">
                  <c:v>1633.0444</c:v>
                </c:pt>
                <c:pt idx="111">
                  <c:v>11070.535</c:v>
                </c:pt>
                <c:pt idx="112">
                  <c:v>9283.5619999999999</c:v>
                </c:pt>
                <c:pt idx="113">
                  <c:v>3558.6202499999999</c:v>
                </c:pt>
                <c:pt idx="114">
                  <c:v>2207.6974500000001</c:v>
                </c:pt>
                <c:pt idx="115">
                  <c:v>10713.644</c:v>
                </c:pt>
                <c:pt idx="116">
                  <c:v>1977.8150000000001</c:v>
                </c:pt>
                <c:pt idx="117">
                  <c:v>3366.6696999999999</c:v>
                </c:pt>
                <c:pt idx="118">
                  <c:v>14410.9321</c:v>
                </c:pt>
                <c:pt idx="119">
                  <c:v>13143.86485</c:v>
                </c:pt>
                <c:pt idx="120">
                  <c:v>1712.2270000000001</c:v>
                </c:pt>
                <c:pt idx="121">
                  <c:v>12430.95335</c:v>
                </c:pt>
                <c:pt idx="122">
                  <c:v>8280.6226999999999</c:v>
                </c:pt>
                <c:pt idx="123">
                  <c:v>1136.3994</c:v>
                </c:pt>
                <c:pt idx="124">
                  <c:v>3943.5954000000002</c:v>
                </c:pt>
                <c:pt idx="125">
                  <c:v>4399.7309999999998</c:v>
                </c:pt>
                <c:pt idx="126">
                  <c:v>6185.3208000000004</c:v>
                </c:pt>
                <c:pt idx="127">
                  <c:v>5438.7491</c:v>
                </c:pt>
                <c:pt idx="128">
                  <c:v>2104.1134000000002</c:v>
                </c:pt>
                <c:pt idx="129">
                  <c:v>9541.6955500000004</c:v>
                </c:pt>
                <c:pt idx="130">
                  <c:v>5469.0065999999997</c:v>
                </c:pt>
                <c:pt idx="131">
                  <c:v>12146.971</c:v>
                </c:pt>
                <c:pt idx="132">
                  <c:v>9875.6803999999993</c:v>
                </c:pt>
                <c:pt idx="133">
                  <c:v>12979.358</c:v>
                </c:pt>
                <c:pt idx="134">
                  <c:v>1263.249</c:v>
                </c:pt>
                <c:pt idx="135">
                  <c:v>2217.6012000000001</c:v>
                </c:pt>
                <c:pt idx="136">
                  <c:v>3757.8447999999999</c:v>
                </c:pt>
                <c:pt idx="137">
                  <c:v>14319.031000000001</c:v>
                </c:pt>
                <c:pt idx="138">
                  <c:v>12797.20962</c:v>
                </c:pt>
                <c:pt idx="139">
                  <c:v>1146.7965999999999</c:v>
                </c:pt>
                <c:pt idx="140">
                  <c:v>12741.167450000001</c:v>
                </c:pt>
                <c:pt idx="141">
                  <c:v>5662.2250000000004</c:v>
                </c:pt>
                <c:pt idx="142">
                  <c:v>11848.141</c:v>
                </c:pt>
                <c:pt idx="143">
                  <c:v>14313.846299999999</c:v>
                </c:pt>
                <c:pt idx="144">
                  <c:v>1815.8759</c:v>
                </c:pt>
                <c:pt idx="145">
                  <c:v>1877.9294</c:v>
                </c:pt>
                <c:pt idx="146">
                  <c:v>1621.8827000000001</c:v>
                </c:pt>
                <c:pt idx="147">
                  <c:v>13393.755999999999</c:v>
                </c:pt>
                <c:pt idx="148">
                  <c:v>4402.2330000000002</c:v>
                </c:pt>
                <c:pt idx="149">
                  <c:v>1526.3119999999999</c:v>
                </c:pt>
                <c:pt idx="150">
                  <c:v>1875.3440000000001</c:v>
                </c:pt>
                <c:pt idx="151">
                  <c:v>10965.446</c:v>
                </c:pt>
                <c:pt idx="152">
                  <c:v>8782.4689999999991</c:v>
                </c:pt>
                <c:pt idx="153">
                  <c:v>1141.4450999999999</c:v>
                </c:pt>
                <c:pt idx="154">
                  <c:v>8457.8179999999993</c:v>
                </c:pt>
                <c:pt idx="155">
                  <c:v>1682.597</c:v>
                </c:pt>
                <c:pt idx="156">
                  <c:v>13555.0049</c:v>
                </c:pt>
                <c:pt idx="157">
                  <c:v>13063.883</c:v>
                </c:pt>
                <c:pt idx="158">
                  <c:v>1634.5734</c:v>
                </c:pt>
                <c:pt idx="159">
                  <c:v>8125.7844999999998</c:v>
                </c:pt>
                <c:pt idx="160">
                  <c:v>12644.589</c:v>
                </c:pt>
                <c:pt idx="161">
                  <c:v>2473.3341</c:v>
                </c:pt>
                <c:pt idx="162">
                  <c:v>13041.921</c:v>
                </c:pt>
                <c:pt idx="163">
                  <c:v>13451.121999999999</c:v>
                </c:pt>
                <c:pt idx="164">
                  <c:v>13462.52</c:v>
                </c:pt>
                <c:pt idx="165">
                  <c:v>13470.804400000001</c:v>
                </c:pt>
                <c:pt idx="166">
                  <c:v>7348.1419999999998</c:v>
                </c:pt>
                <c:pt idx="167">
                  <c:v>12233.828</c:v>
                </c:pt>
                <c:pt idx="168">
                  <c:v>9487.6442000000006</c:v>
                </c:pt>
                <c:pt idx="169">
                  <c:v>2217.4691499999999</c:v>
                </c:pt>
                <c:pt idx="170">
                  <c:v>12982.8747</c:v>
                </c:pt>
                <c:pt idx="171">
                  <c:v>3353.2840000000001</c:v>
                </c:pt>
                <c:pt idx="172">
                  <c:v>1759.338</c:v>
                </c:pt>
                <c:pt idx="173">
                  <c:v>2322.6217999999999</c:v>
                </c:pt>
                <c:pt idx="174">
                  <c:v>4889.0367999999999</c:v>
                </c:pt>
                <c:pt idx="175">
                  <c:v>4518.8262500000001</c:v>
                </c:pt>
                <c:pt idx="176">
                  <c:v>13887.968500000001</c:v>
                </c:pt>
                <c:pt idx="177">
                  <c:v>1972.95</c:v>
                </c:pt>
                <c:pt idx="178">
                  <c:v>21232.182260000001</c:v>
                </c:pt>
                <c:pt idx="179">
                  <c:v>5383.5360000000001</c:v>
                </c:pt>
                <c:pt idx="180">
                  <c:v>8798.5930000000008</c:v>
                </c:pt>
                <c:pt idx="181">
                  <c:v>2020.1769999999999</c:v>
                </c:pt>
                <c:pt idx="182">
                  <c:v>9850.4320000000007</c:v>
                </c:pt>
                <c:pt idx="183">
                  <c:v>4137.5227000000004</c:v>
                </c:pt>
                <c:pt idx="184">
                  <c:v>2250.8352</c:v>
                </c:pt>
                <c:pt idx="185">
                  <c:v>3161.4540000000002</c:v>
                </c:pt>
                <c:pt idx="186">
                  <c:v>7325.0482000000002</c:v>
                </c:pt>
                <c:pt idx="187">
                  <c:v>14394.5579</c:v>
                </c:pt>
                <c:pt idx="188">
                  <c:v>8277.5229999999992</c:v>
                </c:pt>
                <c:pt idx="189">
                  <c:v>17929.303370000001</c:v>
                </c:pt>
                <c:pt idx="190">
                  <c:v>2480.9791</c:v>
                </c:pt>
                <c:pt idx="191">
                  <c:v>1981.5818999999999</c:v>
                </c:pt>
                <c:pt idx="192">
                  <c:v>5757.41345</c:v>
                </c:pt>
                <c:pt idx="193">
                  <c:v>13974.455550000001</c:v>
                </c:pt>
                <c:pt idx="194">
                  <c:v>2102.2647000000002</c:v>
                </c:pt>
                <c:pt idx="195">
                  <c:v>10796.35025</c:v>
                </c:pt>
                <c:pt idx="196">
                  <c:v>11286.538699999999</c:v>
                </c:pt>
                <c:pt idx="197">
                  <c:v>1674.6323</c:v>
                </c:pt>
                <c:pt idx="198">
                  <c:v>23045.566159999998</c:v>
                </c:pt>
                <c:pt idx="199">
                  <c:v>11363.2832</c:v>
                </c:pt>
                <c:pt idx="200">
                  <c:v>20420.604650000001</c:v>
                </c:pt>
                <c:pt idx="201">
                  <c:v>10338.9316</c:v>
                </c:pt>
                <c:pt idx="202">
                  <c:v>10214.636</c:v>
                </c:pt>
                <c:pt idx="203">
                  <c:v>20709.020339999999</c:v>
                </c:pt>
                <c:pt idx="204">
                  <c:v>5979.7309999999998</c:v>
                </c:pt>
                <c:pt idx="205">
                  <c:v>2203.7359499999998</c:v>
                </c:pt>
                <c:pt idx="206">
                  <c:v>2459.7201</c:v>
                </c:pt>
                <c:pt idx="207">
                  <c:v>3989.8409999999999</c:v>
                </c:pt>
                <c:pt idx="208">
                  <c:v>2200.8308499999998</c:v>
                </c:pt>
                <c:pt idx="209">
                  <c:v>10982.5013</c:v>
                </c:pt>
                <c:pt idx="210">
                  <c:v>11093.6229</c:v>
                </c:pt>
                <c:pt idx="211">
                  <c:v>2154.3609999999999</c:v>
                </c:pt>
                <c:pt idx="212">
                  <c:v>2899.4893499999998</c:v>
                </c:pt>
                <c:pt idx="213">
                  <c:v>2632.9920000000002</c:v>
                </c:pt>
                <c:pt idx="214">
                  <c:v>13126.677449999999</c:v>
                </c:pt>
                <c:pt idx="215">
                  <c:v>5699.8374999999996</c:v>
                </c:pt>
                <c:pt idx="216">
                  <c:v>12890.057650000001</c:v>
                </c:pt>
                <c:pt idx="217">
                  <c:v>5415.6611999999996</c:v>
                </c:pt>
                <c:pt idx="218">
                  <c:v>8442.6669999999995</c:v>
                </c:pt>
                <c:pt idx="219">
                  <c:v>10594.225700000001</c:v>
                </c:pt>
                <c:pt idx="220">
                  <c:v>11938.255950000001</c:v>
                </c:pt>
                <c:pt idx="221">
                  <c:v>3171.6149</c:v>
                </c:pt>
                <c:pt idx="222">
                  <c:v>1135.9407000000001</c:v>
                </c:pt>
                <c:pt idx="223">
                  <c:v>4415.1588000000002</c:v>
                </c:pt>
                <c:pt idx="224">
                  <c:v>1880.4870000000001</c:v>
                </c:pt>
                <c:pt idx="225">
                  <c:v>2741.9479999999999</c:v>
                </c:pt>
                <c:pt idx="226">
                  <c:v>8283.6807000000008</c:v>
                </c:pt>
                <c:pt idx="227">
                  <c:v>11931.125249999999</c:v>
                </c:pt>
                <c:pt idx="228">
                  <c:v>1708.9257500000001</c:v>
                </c:pt>
                <c:pt idx="229">
                  <c:v>2464.6188000000002</c:v>
                </c:pt>
                <c:pt idx="230">
                  <c:v>1163.4627</c:v>
                </c:pt>
                <c:pt idx="231">
                  <c:v>12981.3457</c:v>
                </c:pt>
                <c:pt idx="232">
                  <c:v>10795.937330000001</c:v>
                </c:pt>
                <c:pt idx="233">
                  <c:v>1629.8335</c:v>
                </c:pt>
                <c:pt idx="234">
                  <c:v>3866.8552</c:v>
                </c:pt>
                <c:pt idx="235">
                  <c:v>28923.136920000001</c:v>
                </c:pt>
                <c:pt idx="236">
                  <c:v>13770.097900000001</c:v>
                </c:pt>
                <c:pt idx="237">
                  <c:v>3556.9223000000002</c:v>
                </c:pt>
                <c:pt idx="238">
                  <c:v>11356.660900000001</c:v>
                </c:pt>
                <c:pt idx="239">
                  <c:v>8026.6665999999996</c:v>
                </c:pt>
                <c:pt idx="240">
                  <c:v>11082.5772</c:v>
                </c:pt>
                <c:pt idx="241">
                  <c:v>2257.47525</c:v>
                </c:pt>
                <c:pt idx="242">
                  <c:v>1632.5644500000001</c:v>
                </c:pt>
                <c:pt idx="243">
                  <c:v>2045.68525</c:v>
                </c:pt>
                <c:pt idx="244">
                  <c:v>2855.4375500000001</c:v>
                </c:pt>
                <c:pt idx="245">
                  <c:v>11735.87905</c:v>
                </c:pt>
                <c:pt idx="246">
                  <c:v>7419.4778999999999</c:v>
                </c:pt>
                <c:pt idx="247">
                  <c:v>1639.5631000000001</c:v>
                </c:pt>
                <c:pt idx="248">
                  <c:v>2130.6759000000002</c:v>
                </c:pt>
                <c:pt idx="249">
                  <c:v>24476.478510000001</c:v>
                </c:pt>
                <c:pt idx="250">
                  <c:v>2523.1695</c:v>
                </c:pt>
                <c:pt idx="251">
                  <c:v>14256.192800000001</c:v>
                </c:pt>
                <c:pt idx="252">
                  <c:v>7421.1945500000002</c:v>
                </c:pt>
                <c:pt idx="253">
                  <c:v>13429.035400000001</c:v>
                </c:pt>
                <c:pt idx="254">
                  <c:v>1635.7336499999999</c:v>
                </c:pt>
                <c:pt idx="255">
                  <c:v>2138.0707000000002</c:v>
                </c:pt>
                <c:pt idx="256">
                  <c:v>14692.66935</c:v>
                </c:pt>
                <c:pt idx="257">
                  <c:v>2134.9014999999999</c:v>
                </c:pt>
                <c:pt idx="258">
                  <c:v>11454.021500000001</c:v>
                </c:pt>
                <c:pt idx="259">
                  <c:v>1769.5316499999999</c:v>
                </c:pt>
                <c:pt idx="260">
                  <c:v>1632.0362500000001</c:v>
                </c:pt>
                <c:pt idx="261">
                  <c:v>2534.3937500000002</c:v>
                </c:pt>
                <c:pt idx="262">
                  <c:v>10231.499900000001</c:v>
                </c:pt>
                <c:pt idx="263">
                  <c:v>1646.4296999999999</c:v>
                </c:pt>
                <c:pt idx="264">
                  <c:v>2128.4310500000001</c:v>
                </c:pt>
                <c:pt idx="265">
                  <c:v>1639.5631000000001</c:v>
                </c:pt>
                <c:pt idx="266">
                  <c:v>9174.1356500000002</c:v>
                </c:pt>
                <c:pt idx="267">
                  <c:v>12129.614149999999</c:v>
                </c:pt>
                <c:pt idx="268">
                  <c:v>3736.4647</c:v>
                </c:pt>
                <c:pt idx="269">
                  <c:v>3201.2451500000002</c:v>
                </c:pt>
                <c:pt idx="270">
                  <c:v>3062.5082499999999</c:v>
                </c:pt>
                <c:pt idx="271">
                  <c:v>1906.35825</c:v>
                </c:pt>
                <c:pt idx="272">
                  <c:v>14210.53595</c:v>
                </c:pt>
                <c:pt idx="273">
                  <c:v>9869.8101999999999</c:v>
                </c:pt>
                <c:pt idx="274">
                  <c:v>1917.3184000000001</c:v>
                </c:pt>
                <c:pt idx="275">
                  <c:v>7731.8578500000003</c:v>
                </c:pt>
                <c:pt idx="276">
                  <c:v>5266.3656000000001</c:v>
                </c:pt>
                <c:pt idx="277">
                  <c:v>11743.9341</c:v>
                </c:pt>
                <c:pt idx="278">
                  <c:v>12622.1795</c:v>
                </c:pt>
                <c:pt idx="279">
                  <c:v>10601.632250000001</c:v>
                </c:pt>
                <c:pt idx="280">
                  <c:v>2690.1138000000001</c:v>
                </c:pt>
                <c:pt idx="281">
                  <c:v>5272.1758</c:v>
                </c:pt>
                <c:pt idx="282">
                  <c:v>4320.4108500000002</c:v>
                </c:pt>
                <c:pt idx="283">
                  <c:v>6358.7764500000003</c:v>
                </c:pt>
                <c:pt idx="284">
                  <c:v>5267.8181500000001</c:v>
                </c:pt>
                <c:pt idx="285">
                  <c:v>12124.992399999999</c:v>
                </c:pt>
                <c:pt idx="286">
                  <c:v>12950.0712</c:v>
                </c:pt>
                <c:pt idx="287">
                  <c:v>10594.501550000001</c:v>
                </c:pt>
                <c:pt idx="288">
                  <c:v>1909.52745</c:v>
                </c:pt>
                <c:pt idx="289">
                  <c:v>11353.2276</c:v>
                </c:pt>
                <c:pt idx="290">
                  <c:v>8988.1587500000005</c:v>
                </c:pt>
                <c:pt idx="291">
                  <c:v>14254.608200000001</c:v>
                </c:pt>
                <c:pt idx="292">
                  <c:v>19673.335729999999</c:v>
                </c:pt>
                <c:pt idx="293">
                  <c:v>2261.5688</c:v>
                </c:pt>
                <c:pt idx="294">
                  <c:v>12235.8392</c:v>
                </c:pt>
                <c:pt idx="295">
                  <c:v>2850.6837500000001</c:v>
                </c:pt>
                <c:pt idx="296">
                  <c:v>8671.1912499999999</c:v>
                </c:pt>
                <c:pt idx="297">
                  <c:v>2055.3249000000001</c:v>
                </c:pt>
                <c:pt idx="298">
                  <c:v>2699.56835</c:v>
                </c:pt>
                <c:pt idx="299">
                  <c:v>12224.350850000001</c:v>
                </c:pt>
                <c:pt idx="300">
                  <c:v>3021.80915</c:v>
                </c:pt>
                <c:pt idx="301">
                  <c:v>4357.0436499999996</c:v>
                </c:pt>
                <c:pt idx="302">
                  <c:v>21348.705999999998</c:v>
                </c:pt>
                <c:pt idx="303">
                  <c:v>43921.183700000001</c:v>
                </c:pt>
                <c:pt idx="304">
                  <c:v>18033.9679</c:v>
                </c:pt>
                <c:pt idx="305">
                  <c:v>17468.983899999999</c:v>
                </c:pt>
                <c:pt idx="306">
                  <c:v>42983.458500000001</c:v>
                </c:pt>
                <c:pt idx="307">
                  <c:v>17748.5062</c:v>
                </c:pt>
                <c:pt idx="308">
                  <c:v>18310.741999999998</c:v>
                </c:pt>
                <c:pt idx="309">
                  <c:v>29330.98315</c:v>
                </c:pt>
                <c:pt idx="310">
                  <c:v>21774.32215</c:v>
                </c:pt>
                <c:pt idx="311">
                  <c:v>36898.733079999998</c:v>
                </c:pt>
                <c:pt idx="312">
                  <c:v>33307.550799999997</c:v>
                </c:pt>
                <c:pt idx="313">
                  <c:v>16884.923999999999</c:v>
                </c:pt>
                <c:pt idx="314">
                  <c:v>36837.466999999997</c:v>
                </c:pt>
                <c:pt idx="315">
                  <c:v>35585.576000000001</c:v>
                </c:pt>
                <c:pt idx="316">
                  <c:v>48173.360999999997</c:v>
                </c:pt>
                <c:pt idx="317">
                  <c:v>37742.575700000001</c:v>
                </c:pt>
                <c:pt idx="318">
                  <c:v>47055.532099999997</c:v>
                </c:pt>
                <c:pt idx="319">
                  <c:v>17081.080000000002</c:v>
                </c:pt>
                <c:pt idx="320">
                  <c:v>15518.180249999999</c:v>
                </c:pt>
                <c:pt idx="321">
                  <c:v>36950.256699999998</c:v>
                </c:pt>
                <c:pt idx="322">
                  <c:v>36149.483500000002</c:v>
                </c:pt>
                <c:pt idx="323">
                  <c:v>48824.45</c:v>
                </c:pt>
                <c:pt idx="324">
                  <c:v>37133.898200000003</c:v>
                </c:pt>
                <c:pt idx="325">
                  <c:v>34779.614999999998</c:v>
                </c:pt>
                <c:pt idx="326">
                  <c:v>29523.1656</c:v>
                </c:pt>
                <c:pt idx="327">
                  <c:v>41097.161749999999</c:v>
                </c:pt>
                <c:pt idx="328">
                  <c:v>16297.846</c:v>
                </c:pt>
                <c:pt idx="329">
                  <c:v>34838.873</c:v>
                </c:pt>
                <c:pt idx="330">
                  <c:v>35491.64</c:v>
                </c:pt>
                <c:pt idx="331">
                  <c:v>38126.246500000001</c:v>
                </c:pt>
                <c:pt idx="332">
                  <c:v>42303.692150000003</c:v>
                </c:pt>
                <c:pt idx="333">
                  <c:v>46889.261200000001</c:v>
                </c:pt>
                <c:pt idx="334">
                  <c:v>46599.108399999997</c:v>
                </c:pt>
                <c:pt idx="335">
                  <c:v>37079.372000000003</c:v>
                </c:pt>
                <c:pt idx="336">
                  <c:v>22144.031999999999</c:v>
                </c:pt>
                <c:pt idx="337">
                  <c:v>35147.528480000001</c:v>
                </c:pt>
                <c:pt idx="338">
                  <c:v>48885.135609999998</c:v>
                </c:pt>
                <c:pt idx="339">
                  <c:v>36197.699000000001</c:v>
                </c:pt>
                <c:pt idx="340">
                  <c:v>32548.340499999998</c:v>
                </c:pt>
                <c:pt idx="341">
                  <c:v>63770.428010000003</c:v>
                </c:pt>
                <c:pt idx="342">
                  <c:v>45863.205000000002</c:v>
                </c:pt>
                <c:pt idx="343">
                  <c:v>34439.855900000002</c:v>
                </c:pt>
                <c:pt idx="344">
                  <c:v>34617.840649999998</c:v>
                </c:pt>
                <c:pt idx="345">
                  <c:v>20149.322899999999</c:v>
                </c:pt>
                <c:pt idx="346">
                  <c:v>44400.4064</c:v>
                </c:pt>
                <c:pt idx="347">
                  <c:v>40419.019099999998</c:v>
                </c:pt>
                <c:pt idx="348">
                  <c:v>18246.495500000001</c:v>
                </c:pt>
                <c:pt idx="349">
                  <c:v>23065.420699999999</c:v>
                </c:pt>
                <c:pt idx="350">
                  <c:v>36307.798300000002</c:v>
                </c:pt>
                <c:pt idx="351">
                  <c:v>27533.912899999999</c:v>
                </c:pt>
                <c:pt idx="352">
                  <c:v>40974.164900000003</c:v>
                </c:pt>
                <c:pt idx="353">
                  <c:v>27218.437249999999</c:v>
                </c:pt>
                <c:pt idx="354">
                  <c:v>48673.558799999999</c:v>
                </c:pt>
                <c:pt idx="355">
                  <c:v>33732.686699999998</c:v>
                </c:pt>
                <c:pt idx="356">
                  <c:v>44423.803</c:v>
                </c:pt>
                <c:pt idx="357">
                  <c:v>33475.817150000003</c:v>
                </c:pt>
                <c:pt idx="358">
                  <c:v>39727.614000000001</c:v>
                </c:pt>
                <c:pt idx="359">
                  <c:v>41676.081100000003</c:v>
                </c:pt>
                <c:pt idx="360">
                  <c:v>34166.273000000001</c:v>
                </c:pt>
                <c:pt idx="361">
                  <c:v>52590.829389999999</c:v>
                </c:pt>
                <c:pt idx="362">
                  <c:v>39722.746200000001</c:v>
                </c:pt>
                <c:pt idx="363">
                  <c:v>19350.368900000001</c:v>
                </c:pt>
                <c:pt idx="364">
                  <c:v>16232.847</c:v>
                </c:pt>
                <c:pt idx="365">
                  <c:v>34254.053350000002</c:v>
                </c:pt>
                <c:pt idx="366">
                  <c:v>34828.654000000002</c:v>
                </c:pt>
                <c:pt idx="367">
                  <c:v>37829.724199999997</c:v>
                </c:pt>
                <c:pt idx="368">
                  <c:v>33900.652999999998</c:v>
                </c:pt>
                <c:pt idx="369">
                  <c:v>28101.333050000001</c:v>
                </c:pt>
                <c:pt idx="370">
                  <c:v>37701.876799999998</c:v>
                </c:pt>
                <c:pt idx="371">
                  <c:v>37165.163800000002</c:v>
                </c:pt>
                <c:pt idx="372">
                  <c:v>17560.37975</c:v>
                </c:pt>
                <c:pt idx="373">
                  <c:v>19107.779600000002</c:v>
                </c:pt>
                <c:pt idx="374">
                  <c:v>39556.494500000001</c:v>
                </c:pt>
                <c:pt idx="375">
                  <c:v>17085.267599999999</c:v>
                </c:pt>
                <c:pt idx="376">
                  <c:v>22331.566800000001</c:v>
                </c:pt>
                <c:pt idx="377">
                  <c:v>47896.79135</c:v>
                </c:pt>
                <c:pt idx="378">
                  <c:v>47928.03</c:v>
                </c:pt>
                <c:pt idx="379">
                  <c:v>48517.563150000002</c:v>
                </c:pt>
                <c:pt idx="380">
                  <c:v>39125.332249999999</c:v>
                </c:pt>
                <c:pt idx="381">
                  <c:v>26109.32905</c:v>
                </c:pt>
                <c:pt idx="382">
                  <c:v>19521.968199999999</c:v>
                </c:pt>
                <c:pt idx="383">
                  <c:v>28868.6639</c:v>
                </c:pt>
                <c:pt idx="384">
                  <c:v>21082.16</c:v>
                </c:pt>
                <c:pt idx="385">
                  <c:v>38245.593269999998</c:v>
                </c:pt>
                <c:pt idx="386">
                  <c:v>48675.517699999997</c:v>
                </c:pt>
                <c:pt idx="387">
                  <c:v>43943.876100000001</c:v>
                </c:pt>
                <c:pt idx="388">
                  <c:v>42969.852700000003</c:v>
                </c:pt>
                <c:pt idx="389">
                  <c:v>34806.467700000001</c:v>
                </c:pt>
                <c:pt idx="390">
                  <c:v>40273.645499999999</c:v>
                </c:pt>
                <c:pt idx="391">
                  <c:v>24520.263999999999</c:v>
                </c:pt>
                <c:pt idx="392">
                  <c:v>23401.30575</c:v>
                </c:pt>
                <c:pt idx="393">
                  <c:v>20773.62775</c:v>
                </c:pt>
                <c:pt idx="394">
                  <c:v>19719.6947</c:v>
                </c:pt>
                <c:pt idx="395">
                  <c:v>39047.285000000003</c:v>
                </c:pt>
                <c:pt idx="396">
                  <c:v>20009.63365</c:v>
                </c:pt>
                <c:pt idx="397">
                  <c:v>41999.519999999997</c:v>
                </c:pt>
                <c:pt idx="398">
                  <c:v>42211.138200000001</c:v>
                </c:pt>
                <c:pt idx="399">
                  <c:v>16450.894700000001</c:v>
                </c:pt>
                <c:pt idx="400">
                  <c:v>39725.518049999999</c:v>
                </c:pt>
                <c:pt idx="401">
                  <c:v>48970.247600000002</c:v>
                </c:pt>
                <c:pt idx="402">
                  <c:v>39871.704299999998</c:v>
                </c:pt>
                <c:pt idx="403">
                  <c:v>38282.749499999998</c:v>
                </c:pt>
                <c:pt idx="404">
                  <c:v>40904.199500000002</c:v>
                </c:pt>
                <c:pt idx="405">
                  <c:v>17178.682400000002</c:v>
                </c:pt>
                <c:pt idx="406">
                  <c:v>18328.238099999999</c:v>
                </c:pt>
                <c:pt idx="407">
                  <c:v>20296.863450000001</c:v>
                </c:pt>
                <c:pt idx="408">
                  <c:v>41661.601999999999</c:v>
                </c:pt>
                <c:pt idx="409">
                  <c:v>37607.527699999999</c:v>
                </c:pt>
                <c:pt idx="410">
                  <c:v>22462.043750000001</c:v>
                </c:pt>
                <c:pt idx="411">
                  <c:v>47403.88</c:v>
                </c:pt>
                <c:pt idx="412">
                  <c:v>10825.253699999999</c:v>
                </c:pt>
                <c:pt idx="413">
                  <c:v>10959.6947</c:v>
                </c:pt>
                <c:pt idx="414">
                  <c:v>12044.342000000001</c:v>
                </c:pt>
                <c:pt idx="415">
                  <c:v>7443.6430499999997</c:v>
                </c:pt>
                <c:pt idx="416">
                  <c:v>9249.4951999999994</c:v>
                </c:pt>
                <c:pt idx="417">
                  <c:v>4894.7533000000003</c:v>
                </c:pt>
                <c:pt idx="418">
                  <c:v>13937.666499999999</c:v>
                </c:pt>
                <c:pt idx="419">
                  <c:v>4243.5900499999998</c:v>
                </c:pt>
                <c:pt idx="420">
                  <c:v>4738.2682000000004</c:v>
                </c:pt>
                <c:pt idx="421">
                  <c:v>10461.9794</c:v>
                </c:pt>
                <c:pt idx="422">
                  <c:v>2643.2685000000001</c:v>
                </c:pt>
                <c:pt idx="423">
                  <c:v>6373.55735</c:v>
                </c:pt>
                <c:pt idx="424">
                  <c:v>6123.5688</c:v>
                </c:pt>
                <c:pt idx="425">
                  <c:v>2362.2290499999999</c:v>
                </c:pt>
                <c:pt idx="426">
                  <c:v>5385.3379000000004</c:v>
                </c:pt>
                <c:pt idx="427">
                  <c:v>8930.9345499999999</c:v>
                </c:pt>
                <c:pt idx="428">
                  <c:v>6664.68595</c:v>
                </c:pt>
                <c:pt idx="429">
                  <c:v>9583.8932999999997</c:v>
                </c:pt>
                <c:pt idx="430">
                  <c:v>9910.3598500000007</c:v>
                </c:pt>
                <c:pt idx="431">
                  <c:v>5377.4578000000001</c:v>
                </c:pt>
                <c:pt idx="432">
                  <c:v>11945.1327</c:v>
                </c:pt>
                <c:pt idx="433">
                  <c:v>2221.5644499999999</c:v>
                </c:pt>
                <c:pt idx="434">
                  <c:v>2639.0428999999999</c:v>
                </c:pt>
                <c:pt idx="435">
                  <c:v>4527.1829500000003</c:v>
                </c:pt>
                <c:pt idx="436">
                  <c:v>12609.88702</c:v>
                </c:pt>
                <c:pt idx="437">
                  <c:v>28468.919010000001</c:v>
                </c:pt>
                <c:pt idx="438">
                  <c:v>2730.1078499999999</c:v>
                </c:pt>
                <c:pt idx="439">
                  <c:v>7518.0253499999999</c:v>
                </c:pt>
                <c:pt idx="440">
                  <c:v>28340.188849999999</c:v>
                </c:pt>
                <c:pt idx="441">
                  <c:v>8023.1354499999998</c:v>
                </c:pt>
                <c:pt idx="442">
                  <c:v>4454.40265</c:v>
                </c:pt>
                <c:pt idx="443">
                  <c:v>5630.4578499999998</c:v>
                </c:pt>
                <c:pt idx="444">
                  <c:v>7727.2532000000001</c:v>
                </c:pt>
                <c:pt idx="445">
                  <c:v>7153.5538999999999</c:v>
                </c:pt>
                <c:pt idx="446">
                  <c:v>6112.3529500000004</c:v>
                </c:pt>
                <c:pt idx="447">
                  <c:v>6393.6034499999996</c:v>
                </c:pt>
                <c:pt idx="448">
                  <c:v>5373.3642499999996</c:v>
                </c:pt>
                <c:pt idx="449">
                  <c:v>3956.0714499999999</c:v>
                </c:pt>
                <c:pt idx="450">
                  <c:v>11305.93455</c:v>
                </c:pt>
                <c:pt idx="451">
                  <c:v>3292.5298499999999</c:v>
                </c:pt>
                <c:pt idx="452">
                  <c:v>2710.8285500000002</c:v>
                </c:pt>
                <c:pt idx="453">
                  <c:v>6940.90985</c:v>
                </c:pt>
                <c:pt idx="454">
                  <c:v>4239.8926499999998</c:v>
                </c:pt>
                <c:pt idx="455">
                  <c:v>10797.3362</c:v>
                </c:pt>
                <c:pt idx="456">
                  <c:v>4149.7359999999999</c:v>
                </c:pt>
                <c:pt idx="457">
                  <c:v>6079.6715000000004</c:v>
                </c:pt>
                <c:pt idx="458">
                  <c:v>4441.2131499999996</c:v>
                </c:pt>
                <c:pt idx="459">
                  <c:v>5003.8530000000001</c:v>
                </c:pt>
                <c:pt idx="460">
                  <c:v>2331.5189999999998</c:v>
                </c:pt>
                <c:pt idx="461">
                  <c:v>7077.1894000000002</c:v>
                </c:pt>
                <c:pt idx="462">
                  <c:v>10450.552</c:v>
                </c:pt>
                <c:pt idx="463">
                  <c:v>5246.0469999999996</c:v>
                </c:pt>
                <c:pt idx="464">
                  <c:v>10436.096</c:v>
                </c:pt>
                <c:pt idx="465">
                  <c:v>6775.9610000000002</c:v>
                </c:pt>
                <c:pt idx="466">
                  <c:v>4337.7352000000001</c:v>
                </c:pt>
                <c:pt idx="467">
                  <c:v>6610.1097</c:v>
                </c:pt>
                <c:pt idx="468">
                  <c:v>5012.4709999999995</c:v>
                </c:pt>
                <c:pt idx="469">
                  <c:v>12333.828</c:v>
                </c:pt>
                <c:pt idx="470">
                  <c:v>35160.134570000002</c:v>
                </c:pt>
                <c:pt idx="471">
                  <c:v>7441.0529999999999</c:v>
                </c:pt>
                <c:pt idx="472">
                  <c:v>9282.4806000000008</c:v>
                </c:pt>
                <c:pt idx="473">
                  <c:v>9617.6624499999998</c:v>
                </c:pt>
                <c:pt idx="474">
                  <c:v>4237.12655</c:v>
                </c:pt>
                <c:pt idx="475">
                  <c:v>11879.10405</c:v>
                </c:pt>
                <c:pt idx="476">
                  <c:v>20277.807509999999</c:v>
                </c:pt>
                <c:pt idx="477">
                  <c:v>4667.6076499999999</c:v>
                </c:pt>
                <c:pt idx="478">
                  <c:v>6600.2059499999996</c:v>
                </c:pt>
                <c:pt idx="479">
                  <c:v>8334.4575499999992</c:v>
                </c:pt>
                <c:pt idx="480">
                  <c:v>4751.07</c:v>
                </c:pt>
                <c:pt idx="481">
                  <c:v>2597.779</c:v>
                </c:pt>
                <c:pt idx="482">
                  <c:v>7639.4174499999999</c:v>
                </c:pt>
                <c:pt idx="483">
                  <c:v>6555.07035</c:v>
                </c:pt>
                <c:pt idx="484">
                  <c:v>13224.692999999999</c:v>
                </c:pt>
                <c:pt idx="485">
                  <c:v>11763.000899999999</c:v>
                </c:pt>
                <c:pt idx="486">
                  <c:v>9861.0249999999996</c:v>
                </c:pt>
                <c:pt idx="487">
                  <c:v>6067.1267500000004</c:v>
                </c:pt>
                <c:pt idx="488">
                  <c:v>31620.001059999999</c:v>
                </c:pt>
                <c:pt idx="489">
                  <c:v>9724.5300000000007</c:v>
                </c:pt>
                <c:pt idx="490">
                  <c:v>12913.992399999999</c:v>
                </c:pt>
                <c:pt idx="491">
                  <c:v>5594.8455000000004</c:v>
                </c:pt>
                <c:pt idx="492">
                  <c:v>3659.346</c:v>
                </c:pt>
                <c:pt idx="493">
                  <c:v>9391.3459999999995</c:v>
                </c:pt>
                <c:pt idx="494">
                  <c:v>8703.4560000000001</c:v>
                </c:pt>
                <c:pt idx="495">
                  <c:v>3577.9989999999998</c:v>
                </c:pt>
                <c:pt idx="496">
                  <c:v>9447.2503500000003</c:v>
                </c:pt>
                <c:pt idx="497">
                  <c:v>8556.9069999999992</c:v>
                </c:pt>
                <c:pt idx="498">
                  <c:v>8062.7640000000001</c:v>
                </c:pt>
                <c:pt idx="499">
                  <c:v>7050.6419999999998</c:v>
                </c:pt>
                <c:pt idx="500">
                  <c:v>3309.7926000000002</c:v>
                </c:pt>
                <c:pt idx="501">
                  <c:v>7445.9179999999997</c:v>
                </c:pt>
                <c:pt idx="502">
                  <c:v>9872.7009999999991</c:v>
                </c:pt>
                <c:pt idx="503">
                  <c:v>11576.13</c:v>
                </c:pt>
                <c:pt idx="504">
                  <c:v>6849.0259999999998</c:v>
                </c:pt>
                <c:pt idx="505">
                  <c:v>26140.3603</c:v>
                </c:pt>
                <c:pt idx="506">
                  <c:v>7626.9930000000004</c:v>
                </c:pt>
                <c:pt idx="507">
                  <c:v>5488.2619999999997</c:v>
                </c:pt>
                <c:pt idx="508">
                  <c:v>11674.13</c:v>
                </c:pt>
                <c:pt idx="509">
                  <c:v>4746.3440000000001</c:v>
                </c:pt>
                <c:pt idx="510">
                  <c:v>25517.11363</c:v>
                </c:pt>
                <c:pt idx="511">
                  <c:v>16796.411940000002</c:v>
                </c:pt>
                <c:pt idx="512">
                  <c:v>7624.63</c:v>
                </c:pt>
                <c:pt idx="513">
                  <c:v>9957.7216000000008</c:v>
                </c:pt>
                <c:pt idx="514">
                  <c:v>11394.065549999999</c:v>
                </c:pt>
                <c:pt idx="515">
                  <c:v>9288.0267000000003</c:v>
                </c:pt>
                <c:pt idx="516">
                  <c:v>7045.4989999999998</c:v>
                </c:pt>
                <c:pt idx="517">
                  <c:v>4076.4969999999998</c:v>
                </c:pt>
                <c:pt idx="518">
                  <c:v>2904.0880000000002</c:v>
                </c:pt>
                <c:pt idx="519">
                  <c:v>18903.491409999999</c:v>
                </c:pt>
                <c:pt idx="520">
                  <c:v>14358.364369999999</c:v>
                </c:pt>
                <c:pt idx="521">
                  <c:v>7650.7737500000003</c:v>
                </c:pt>
                <c:pt idx="522">
                  <c:v>9447.3824000000004</c:v>
                </c:pt>
                <c:pt idx="523">
                  <c:v>13019.161050000001</c:v>
                </c:pt>
                <c:pt idx="524">
                  <c:v>9964.06</c:v>
                </c:pt>
                <c:pt idx="525">
                  <c:v>12347.172</c:v>
                </c:pt>
                <c:pt idx="526">
                  <c:v>3277.1610000000001</c:v>
                </c:pt>
                <c:pt idx="527">
                  <c:v>7337.7479999999996</c:v>
                </c:pt>
                <c:pt idx="528">
                  <c:v>5472.4489999999996</c:v>
                </c:pt>
                <c:pt idx="529">
                  <c:v>4536.259</c:v>
                </c:pt>
                <c:pt idx="530">
                  <c:v>1725.5523000000001</c:v>
                </c:pt>
                <c:pt idx="531">
                  <c:v>8240.5895999999993</c:v>
                </c:pt>
                <c:pt idx="532">
                  <c:v>11946.625899999999</c:v>
                </c:pt>
                <c:pt idx="533">
                  <c:v>3947.4131000000002</c:v>
                </c:pt>
                <c:pt idx="534">
                  <c:v>3766.8838000000001</c:v>
                </c:pt>
                <c:pt idx="535">
                  <c:v>9877.6077000000005</c:v>
                </c:pt>
                <c:pt idx="536">
                  <c:v>8871.1517000000003</c:v>
                </c:pt>
                <c:pt idx="537">
                  <c:v>5002.7826999999997</c:v>
                </c:pt>
                <c:pt idx="538">
                  <c:v>3392.9767999999999</c:v>
                </c:pt>
                <c:pt idx="539">
                  <c:v>7152.6714000000002</c:v>
                </c:pt>
                <c:pt idx="540">
                  <c:v>1719.4363000000001</c:v>
                </c:pt>
                <c:pt idx="541">
                  <c:v>8232.6388000000006</c:v>
                </c:pt>
                <c:pt idx="542">
                  <c:v>5478.0367999999999</c:v>
                </c:pt>
                <c:pt idx="543">
                  <c:v>27000.98473</c:v>
                </c:pt>
                <c:pt idx="544">
                  <c:v>8083.9197999999997</c:v>
                </c:pt>
                <c:pt idx="545">
                  <c:v>4074.4537</c:v>
                </c:pt>
                <c:pt idx="546">
                  <c:v>7345.7266</c:v>
                </c:pt>
                <c:pt idx="547">
                  <c:v>14418.2804</c:v>
                </c:pt>
                <c:pt idx="548">
                  <c:v>27724.28875</c:v>
                </c:pt>
                <c:pt idx="549">
                  <c:v>8233.0974999999999</c:v>
                </c:pt>
                <c:pt idx="550">
                  <c:v>9058.7302999999993</c:v>
                </c:pt>
                <c:pt idx="551">
                  <c:v>4779.6022999999996</c:v>
                </c:pt>
                <c:pt idx="552">
                  <c:v>5976.8311000000003</c:v>
                </c:pt>
                <c:pt idx="553">
                  <c:v>10579.710999999999</c:v>
                </c:pt>
                <c:pt idx="554">
                  <c:v>6500.2358999999997</c:v>
                </c:pt>
                <c:pt idx="555">
                  <c:v>1727.54</c:v>
                </c:pt>
                <c:pt idx="556">
                  <c:v>9386.1612999999998</c:v>
                </c:pt>
                <c:pt idx="557">
                  <c:v>4350.5144</c:v>
                </c:pt>
                <c:pt idx="558">
                  <c:v>7046.7222000000002</c:v>
                </c:pt>
                <c:pt idx="559">
                  <c:v>2438.0551999999998</c:v>
                </c:pt>
                <c:pt idx="560">
                  <c:v>18218.161390000001</c:v>
                </c:pt>
                <c:pt idx="561">
                  <c:v>3392.3652000000002</c:v>
                </c:pt>
                <c:pt idx="562">
                  <c:v>7633.7205999999996</c:v>
                </c:pt>
                <c:pt idx="563">
                  <c:v>6289.7548999999999</c:v>
                </c:pt>
                <c:pt idx="564">
                  <c:v>2927.0646999999999</c:v>
                </c:pt>
                <c:pt idx="565">
                  <c:v>9549.5650999999998</c:v>
                </c:pt>
                <c:pt idx="566">
                  <c:v>3875.7341000000001</c:v>
                </c:pt>
                <c:pt idx="567">
                  <c:v>14474.674999999999</c:v>
                </c:pt>
                <c:pt idx="568">
                  <c:v>2902.9065000000001</c:v>
                </c:pt>
                <c:pt idx="569">
                  <c:v>5484.4673000000003</c:v>
                </c:pt>
                <c:pt idx="570">
                  <c:v>8569.8618000000006</c:v>
                </c:pt>
                <c:pt idx="571">
                  <c:v>11554.223599999999</c:v>
                </c:pt>
                <c:pt idx="572">
                  <c:v>10928.849</c:v>
                </c:pt>
                <c:pt idx="573">
                  <c:v>4562.8420999999998</c:v>
                </c:pt>
                <c:pt idx="574">
                  <c:v>9048.0272999999997</c:v>
                </c:pt>
                <c:pt idx="575">
                  <c:v>18963.171920000001</c:v>
                </c:pt>
                <c:pt idx="576">
                  <c:v>6770.1925000000001</c:v>
                </c:pt>
                <c:pt idx="577">
                  <c:v>4747.0528999999997</c:v>
                </c:pt>
                <c:pt idx="578">
                  <c:v>7147.4727999999996</c:v>
                </c:pt>
                <c:pt idx="579">
                  <c:v>9377.9046999999991</c:v>
                </c:pt>
                <c:pt idx="580">
                  <c:v>14235.072</c:v>
                </c:pt>
                <c:pt idx="581">
                  <c:v>11881.358</c:v>
                </c:pt>
                <c:pt idx="582">
                  <c:v>7740.3370000000004</c:v>
                </c:pt>
                <c:pt idx="583">
                  <c:v>6082.4049999999997</c:v>
                </c:pt>
                <c:pt idx="584">
                  <c:v>11163.567999999999</c:v>
                </c:pt>
                <c:pt idx="585">
                  <c:v>5152.134</c:v>
                </c:pt>
                <c:pt idx="586">
                  <c:v>8823.2790000000005</c:v>
                </c:pt>
                <c:pt idx="587">
                  <c:v>8520.0259999999998</c:v>
                </c:pt>
                <c:pt idx="588">
                  <c:v>7371.7719999999999</c:v>
                </c:pt>
                <c:pt idx="589">
                  <c:v>20177.671129999999</c:v>
                </c:pt>
                <c:pt idx="590">
                  <c:v>14988.432000000001</c:v>
                </c:pt>
                <c:pt idx="591">
                  <c:v>8968.33</c:v>
                </c:pt>
                <c:pt idx="592">
                  <c:v>8027.9679999999998</c:v>
                </c:pt>
                <c:pt idx="593">
                  <c:v>8825.0859999999993</c:v>
                </c:pt>
                <c:pt idx="594">
                  <c:v>11538.421</c:v>
                </c:pt>
                <c:pt idx="595">
                  <c:v>7441.5010000000002</c:v>
                </c:pt>
                <c:pt idx="596">
                  <c:v>6571.5439999999999</c:v>
                </c:pt>
                <c:pt idx="597">
                  <c:v>5375.0379999999996</c:v>
                </c:pt>
                <c:pt idx="598">
                  <c:v>11737.848840000001</c:v>
                </c:pt>
                <c:pt idx="599">
                  <c:v>11150.78</c:v>
                </c:pt>
                <c:pt idx="600">
                  <c:v>6311.9520000000002</c:v>
                </c:pt>
                <c:pt idx="601">
                  <c:v>7160.0940000000001</c:v>
                </c:pt>
                <c:pt idx="602">
                  <c:v>10118.424000000001</c:v>
                </c:pt>
                <c:pt idx="603">
                  <c:v>3987.9259999999999</c:v>
                </c:pt>
                <c:pt idx="604">
                  <c:v>3693.4279999999999</c:v>
                </c:pt>
                <c:pt idx="605">
                  <c:v>9630.3970000000008</c:v>
                </c:pt>
                <c:pt idx="606">
                  <c:v>4670.6400000000003</c:v>
                </c:pt>
                <c:pt idx="607">
                  <c:v>4934.7049999999999</c:v>
                </c:pt>
                <c:pt idx="608">
                  <c:v>36910.608030000003</c:v>
                </c:pt>
                <c:pt idx="609">
                  <c:v>10806.839</c:v>
                </c:pt>
                <c:pt idx="610">
                  <c:v>6406.4107000000004</c:v>
                </c:pt>
                <c:pt idx="611">
                  <c:v>12268.632250000001</c:v>
                </c:pt>
                <c:pt idx="612">
                  <c:v>4949.7587000000003</c:v>
                </c:pt>
                <c:pt idx="613">
                  <c:v>6313.759</c:v>
                </c:pt>
                <c:pt idx="614">
                  <c:v>3393.35635</c:v>
                </c:pt>
                <c:pt idx="615">
                  <c:v>3579.8287</c:v>
                </c:pt>
                <c:pt idx="616">
                  <c:v>13607.36875</c:v>
                </c:pt>
                <c:pt idx="617">
                  <c:v>5989.5236500000001</c:v>
                </c:pt>
                <c:pt idx="618">
                  <c:v>5729.0052999999998</c:v>
                </c:pt>
                <c:pt idx="619">
                  <c:v>3877.3042500000001</c:v>
                </c:pt>
                <c:pt idx="620">
                  <c:v>18157.876</c:v>
                </c:pt>
                <c:pt idx="621">
                  <c:v>6455.86265</c:v>
                </c:pt>
                <c:pt idx="622">
                  <c:v>4922.9159</c:v>
                </c:pt>
                <c:pt idx="623">
                  <c:v>8516.8289999999997</c:v>
                </c:pt>
                <c:pt idx="624">
                  <c:v>3537.703</c:v>
                </c:pt>
                <c:pt idx="625">
                  <c:v>9225.2564000000002</c:v>
                </c:pt>
                <c:pt idx="626">
                  <c:v>4463.2051000000001</c:v>
                </c:pt>
                <c:pt idx="627">
                  <c:v>7265.7025000000003</c:v>
                </c:pt>
                <c:pt idx="628">
                  <c:v>9715.8410000000003</c:v>
                </c:pt>
                <c:pt idx="629">
                  <c:v>12928.7911</c:v>
                </c:pt>
                <c:pt idx="630">
                  <c:v>9432.9253000000008</c:v>
                </c:pt>
                <c:pt idx="631">
                  <c:v>12265.5069</c:v>
                </c:pt>
                <c:pt idx="632">
                  <c:v>4349.4620000000004</c:v>
                </c:pt>
                <c:pt idx="633">
                  <c:v>19442.353500000001</c:v>
                </c:pt>
                <c:pt idx="634">
                  <c:v>7749.1563999999998</c:v>
                </c:pt>
                <c:pt idx="635">
                  <c:v>19144.576519999999</c:v>
                </c:pt>
                <c:pt idx="636">
                  <c:v>4889.9994999999999</c:v>
                </c:pt>
                <c:pt idx="637">
                  <c:v>10043.249</c:v>
                </c:pt>
                <c:pt idx="638">
                  <c:v>8116.2688500000004</c:v>
                </c:pt>
                <c:pt idx="639">
                  <c:v>5846.9175999999998</c:v>
                </c:pt>
                <c:pt idx="640">
                  <c:v>30284.642940000002</c:v>
                </c:pt>
                <c:pt idx="641">
                  <c:v>11396.9002</c:v>
                </c:pt>
                <c:pt idx="642">
                  <c:v>4686.3887000000004</c:v>
                </c:pt>
                <c:pt idx="643">
                  <c:v>11881.9696</c:v>
                </c:pt>
                <c:pt idx="644">
                  <c:v>15230.324049999999</c:v>
                </c:pt>
                <c:pt idx="645">
                  <c:v>12643.3778</c:v>
                </c:pt>
                <c:pt idx="646">
                  <c:v>8413.4630500000003</c:v>
                </c:pt>
                <c:pt idx="647">
                  <c:v>24059.680189999999</c:v>
                </c:pt>
                <c:pt idx="648">
                  <c:v>12925.886</c:v>
                </c:pt>
                <c:pt idx="649">
                  <c:v>3056.3881000000001</c:v>
                </c:pt>
                <c:pt idx="650">
                  <c:v>11187.6567</c:v>
                </c:pt>
                <c:pt idx="651">
                  <c:v>2801.2588000000001</c:v>
                </c:pt>
                <c:pt idx="652">
                  <c:v>7256.7231000000002</c:v>
                </c:pt>
                <c:pt idx="653">
                  <c:v>13224.057049999999</c:v>
                </c:pt>
                <c:pt idx="654">
                  <c:v>6356.2707</c:v>
                </c:pt>
                <c:pt idx="655">
                  <c:v>2566.4706999999999</c:v>
                </c:pt>
                <c:pt idx="656">
                  <c:v>33471.971890000001</c:v>
                </c:pt>
                <c:pt idx="657">
                  <c:v>4435.0941999999995</c:v>
                </c:pt>
                <c:pt idx="658">
                  <c:v>18806.145469999999</c:v>
                </c:pt>
                <c:pt idx="659">
                  <c:v>9800.8881999999994</c:v>
                </c:pt>
                <c:pt idx="660">
                  <c:v>8527.5319999999992</c:v>
                </c:pt>
                <c:pt idx="661">
                  <c:v>4058.71245</c:v>
                </c:pt>
                <c:pt idx="662">
                  <c:v>11244.376899999999</c:v>
                </c:pt>
                <c:pt idx="663">
                  <c:v>7729.6457499999997</c:v>
                </c:pt>
                <c:pt idx="664">
                  <c:v>29186.482360000002</c:v>
                </c:pt>
                <c:pt idx="665">
                  <c:v>8310.8391499999998</c:v>
                </c:pt>
                <c:pt idx="666">
                  <c:v>10848.1343</c:v>
                </c:pt>
                <c:pt idx="667">
                  <c:v>5031.26955</c:v>
                </c:pt>
                <c:pt idx="668">
                  <c:v>3925.7582000000002</c:v>
                </c:pt>
                <c:pt idx="669">
                  <c:v>9095.0682500000003</c:v>
                </c:pt>
                <c:pt idx="670">
                  <c:v>7261.741</c:v>
                </c:pt>
                <c:pt idx="671">
                  <c:v>7209.4917999999998</c:v>
                </c:pt>
                <c:pt idx="672">
                  <c:v>4266.1657999999998</c:v>
                </c:pt>
                <c:pt idx="673">
                  <c:v>5584.3056999999999</c:v>
                </c:pt>
                <c:pt idx="674">
                  <c:v>8219.2039000000004</c:v>
                </c:pt>
                <c:pt idx="675">
                  <c:v>14119.62</c:v>
                </c:pt>
                <c:pt idx="676">
                  <c:v>12269.68865</c:v>
                </c:pt>
                <c:pt idx="677">
                  <c:v>4564.1914500000003</c:v>
                </c:pt>
                <c:pt idx="678">
                  <c:v>25333.332839999999</c:v>
                </c:pt>
                <c:pt idx="679">
                  <c:v>4673.3922000000002</c:v>
                </c:pt>
                <c:pt idx="680">
                  <c:v>32108.662820000001</c:v>
                </c:pt>
                <c:pt idx="681">
                  <c:v>2304.0021999999999</c:v>
                </c:pt>
                <c:pt idx="682">
                  <c:v>26467.09737</c:v>
                </c:pt>
                <c:pt idx="683">
                  <c:v>7144.86265</c:v>
                </c:pt>
                <c:pt idx="684">
                  <c:v>4433.3877000000002</c:v>
                </c:pt>
                <c:pt idx="685">
                  <c:v>26018.950519999999</c:v>
                </c:pt>
                <c:pt idx="686">
                  <c:v>8978.1851000000006</c:v>
                </c:pt>
                <c:pt idx="687">
                  <c:v>12096.6512</c:v>
                </c:pt>
                <c:pt idx="688">
                  <c:v>15019.760050000001</c:v>
                </c:pt>
                <c:pt idx="689">
                  <c:v>10493.9458</c:v>
                </c:pt>
                <c:pt idx="690">
                  <c:v>5836.5204000000003</c:v>
                </c:pt>
                <c:pt idx="691">
                  <c:v>6338.0756000000001</c:v>
                </c:pt>
                <c:pt idx="692">
                  <c:v>6457.8433999999997</c:v>
                </c:pt>
                <c:pt idx="693">
                  <c:v>5327.4002499999997</c:v>
                </c:pt>
                <c:pt idx="694">
                  <c:v>8733.2292500000003</c:v>
                </c:pt>
                <c:pt idx="695">
                  <c:v>23563.016179999999</c:v>
                </c:pt>
                <c:pt idx="696">
                  <c:v>4058.1161000000002</c:v>
                </c:pt>
                <c:pt idx="697">
                  <c:v>7162.0122000000001</c:v>
                </c:pt>
                <c:pt idx="698">
                  <c:v>8515.7587000000003</c:v>
                </c:pt>
                <c:pt idx="699">
                  <c:v>10370.912549999999</c:v>
                </c:pt>
                <c:pt idx="700">
                  <c:v>4189.1130999999996</c:v>
                </c:pt>
                <c:pt idx="701">
                  <c:v>7201.7008500000002</c:v>
                </c:pt>
                <c:pt idx="702">
                  <c:v>38711</c:v>
                </c:pt>
                <c:pt idx="703">
                  <c:v>34303.167200000004</c:v>
                </c:pt>
                <c:pt idx="704">
                  <c:v>47291.055</c:v>
                </c:pt>
                <c:pt idx="705">
                  <c:v>18972.494999999999</c:v>
                </c:pt>
                <c:pt idx="706">
                  <c:v>38511.628299999997</c:v>
                </c:pt>
                <c:pt idx="707">
                  <c:v>47305.305</c:v>
                </c:pt>
                <c:pt idx="708">
                  <c:v>44260.749900000003</c:v>
                </c:pt>
                <c:pt idx="709">
                  <c:v>42856.838000000003</c:v>
                </c:pt>
                <c:pt idx="710">
                  <c:v>42112.2356</c:v>
                </c:pt>
                <c:pt idx="711">
                  <c:v>42760.502200000003</c:v>
                </c:pt>
                <c:pt idx="712">
                  <c:v>36085.218999999997</c:v>
                </c:pt>
                <c:pt idx="713">
                  <c:v>23807.240600000001</c:v>
                </c:pt>
                <c:pt idx="714">
                  <c:v>39241.442000000003</c:v>
                </c:pt>
                <c:pt idx="715">
                  <c:v>23306.546999999999</c:v>
                </c:pt>
                <c:pt idx="716">
                  <c:v>24667.419000000002</c:v>
                </c:pt>
                <c:pt idx="717">
                  <c:v>42560.430399999997</c:v>
                </c:pt>
                <c:pt idx="718">
                  <c:v>40003.332249999999</c:v>
                </c:pt>
                <c:pt idx="719">
                  <c:v>40103.89</c:v>
                </c:pt>
                <c:pt idx="720">
                  <c:v>44585.455869999998</c:v>
                </c:pt>
                <c:pt idx="721">
                  <c:v>43813.866099999999</c:v>
                </c:pt>
                <c:pt idx="722">
                  <c:v>44202.653599999998</c:v>
                </c:pt>
                <c:pt idx="723">
                  <c:v>47462.894</c:v>
                </c:pt>
                <c:pt idx="724">
                  <c:v>38998.546000000002</c:v>
                </c:pt>
                <c:pt idx="725">
                  <c:v>36124.573700000001</c:v>
                </c:pt>
                <c:pt idx="726">
                  <c:v>22478.6</c:v>
                </c:pt>
                <c:pt idx="727">
                  <c:v>38415.474000000002</c:v>
                </c:pt>
                <c:pt idx="728">
                  <c:v>49577.662400000001</c:v>
                </c:pt>
                <c:pt idx="729">
                  <c:v>24535.698550000001</c:v>
                </c:pt>
                <c:pt idx="730">
                  <c:v>38344.565999999999</c:v>
                </c:pt>
                <c:pt idx="731">
                  <c:v>36397.576000000001</c:v>
                </c:pt>
                <c:pt idx="732">
                  <c:v>30184.936699999998</c:v>
                </c:pt>
                <c:pt idx="733">
                  <c:v>20745.989099999999</c:v>
                </c:pt>
                <c:pt idx="734">
                  <c:v>40720.551050000002</c:v>
                </c:pt>
                <c:pt idx="735">
                  <c:v>43753.337050000002</c:v>
                </c:pt>
                <c:pt idx="736">
                  <c:v>46151.124499999998</c:v>
                </c:pt>
                <c:pt idx="737">
                  <c:v>38746.355100000001</c:v>
                </c:pt>
                <c:pt idx="738">
                  <c:v>42124.515299999999</c:v>
                </c:pt>
                <c:pt idx="739">
                  <c:v>25382.296999999999</c:v>
                </c:pt>
                <c:pt idx="740">
                  <c:v>39983.425949999997</c:v>
                </c:pt>
                <c:pt idx="741">
                  <c:v>32787.458590000002</c:v>
                </c:pt>
                <c:pt idx="742">
                  <c:v>46130.5265</c:v>
                </c:pt>
                <c:pt idx="743">
                  <c:v>40932.429499999998</c:v>
                </c:pt>
                <c:pt idx="744">
                  <c:v>39597.407200000001</c:v>
                </c:pt>
                <c:pt idx="745">
                  <c:v>46255.112500000003</c:v>
                </c:pt>
                <c:pt idx="746">
                  <c:v>19933.457999999999</c:v>
                </c:pt>
                <c:pt idx="747">
                  <c:v>19199.944</c:v>
                </c:pt>
                <c:pt idx="748">
                  <c:v>24915.220850000002</c:v>
                </c:pt>
                <c:pt idx="749">
                  <c:v>35595.589800000002</c:v>
                </c:pt>
                <c:pt idx="750">
                  <c:v>25309.489000000001</c:v>
                </c:pt>
                <c:pt idx="751">
                  <c:v>41949.244100000004</c:v>
                </c:pt>
                <c:pt idx="752">
                  <c:v>24180.933499999999</c:v>
                </c:pt>
                <c:pt idx="753">
                  <c:v>46661.4424</c:v>
                </c:pt>
                <c:pt idx="754">
                  <c:v>40941.285400000001</c:v>
                </c:pt>
                <c:pt idx="755">
                  <c:v>37465.34375</c:v>
                </c:pt>
                <c:pt idx="756">
                  <c:v>18223.4512</c:v>
                </c:pt>
                <c:pt idx="757">
                  <c:v>46718.163249999998</c:v>
                </c:pt>
                <c:pt idx="758">
                  <c:v>4449.4620000000004</c:v>
                </c:pt>
                <c:pt idx="759">
                  <c:v>14001.1338</c:v>
                </c:pt>
                <c:pt idx="760">
                  <c:v>27322.73386</c:v>
                </c:pt>
                <c:pt idx="761">
                  <c:v>5138.2566999999999</c:v>
                </c:pt>
                <c:pt idx="762">
                  <c:v>19749.383379999999</c:v>
                </c:pt>
                <c:pt idx="763">
                  <c:v>14001.286700000001</c:v>
                </c:pt>
                <c:pt idx="764">
                  <c:v>8944.1151000000009</c:v>
                </c:pt>
                <c:pt idx="765">
                  <c:v>7682.67</c:v>
                </c:pt>
                <c:pt idx="766">
                  <c:v>10381.4787</c:v>
                </c:pt>
                <c:pt idx="767">
                  <c:v>16085.127500000001</c:v>
                </c:pt>
                <c:pt idx="768">
                  <c:v>6435.6237000000001</c:v>
                </c:pt>
                <c:pt idx="769">
                  <c:v>12485.8009</c:v>
                </c:pt>
                <c:pt idx="770">
                  <c:v>10560.4917</c:v>
                </c:pt>
                <c:pt idx="771">
                  <c:v>5934.3797999999997</c:v>
                </c:pt>
                <c:pt idx="772">
                  <c:v>10702.642400000001</c:v>
                </c:pt>
                <c:pt idx="773">
                  <c:v>7281.5056000000004</c:v>
                </c:pt>
                <c:pt idx="774">
                  <c:v>15612.19335</c:v>
                </c:pt>
                <c:pt idx="775">
                  <c:v>8059.6791000000003</c:v>
                </c:pt>
                <c:pt idx="776">
                  <c:v>8606.2173999999995</c:v>
                </c:pt>
                <c:pt idx="777">
                  <c:v>11741.726000000001</c:v>
                </c:pt>
                <c:pt idx="778">
                  <c:v>12105.32</c:v>
                </c:pt>
                <c:pt idx="779">
                  <c:v>11488.31695</c:v>
                </c:pt>
                <c:pt idx="780">
                  <c:v>10115.00885</c:v>
                </c:pt>
                <c:pt idx="781">
                  <c:v>6334.3435499999996</c:v>
                </c:pt>
                <c:pt idx="782">
                  <c:v>6128.79745</c:v>
                </c:pt>
                <c:pt idx="783">
                  <c:v>5325.6509999999998</c:v>
                </c:pt>
                <c:pt idx="784">
                  <c:v>5253.5240000000003</c:v>
                </c:pt>
                <c:pt idx="785">
                  <c:v>13047.332350000001</c:v>
                </c:pt>
                <c:pt idx="786">
                  <c:v>3906.127</c:v>
                </c:pt>
                <c:pt idx="787">
                  <c:v>6746.7425000000003</c:v>
                </c:pt>
                <c:pt idx="788">
                  <c:v>13430.264999999999</c:v>
                </c:pt>
                <c:pt idx="789">
                  <c:v>3481.8679999999999</c:v>
                </c:pt>
                <c:pt idx="790">
                  <c:v>16455.707849999999</c:v>
                </c:pt>
                <c:pt idx="791">
                  <c:v>4618.0798999999997</c:v>
                </c:pt>
                <c:pt idx="792">
                  <c:v>8522.0030000000006</c:v>
                </c:pt>
                <c:pt idx="793">
                  <c:v>10269.459999999999</c:v>
                </c:pt>
                <c:pt idx="794">
                  <c:v>18804.752400000001</c:v>
                </c:pt>
                <c:pt idx="795">
                  <c:v>5926.8459999999995</c:v>
                </c:pt>
                <c:pt idx="796">
                  <c:v>15555.188749999999</c:v>
                </c:pt>
                <c:pt idx="797">
                  <c:v>6796.8632500000003</c:v>
                </c:pt>
                <c:pt idx="798">
                  <c:v>6196.4480000000003</c:v>
                </c:pt>
                <c:pt idx="799">
                  <c:v>6748.5911999999998</c:v>
                </c:pt>
                <c:pt idx="800">
                  <c:v>4466.6214</c:v>
                </c:pt>
                <c:pt idx="801">
                  <c:v>10141.136200000001</c:v>
                </c:pt>
                <c:pt idx="802">
                  <c:v>10264.4421</c:v>
                </c:pt>
                <c:pt idx="803">
                  <c:v>4234.9269999999997</c:v>
                </c:pt>
                <c:pt idx="804">
                  <c:v>6360.9935999999998</c:v>
                </c:pt>
                <c:pt idx="805">
                  <c:v>3597.596</c:v>
                </c:pt>
                <c:pt idx="806">
                  <c:v>3443.0639999999999</c:v>
                </c:pt>
                <c:pt idx="807">
                  <c:v>4661.2863500000003</c:v>
                </c:pt>
                <c:pt idx="808">
                  <c:v>4846.9201499999999</c:v>
                </c:pt>
                <c:pt idx="809">
                  <c:v>14382.709049999999</c:v>
                </c:pt>
                <c:pt idx="810">
                  <c:v>9704.6680500000002</c:v>
                </c:pt>
                <c:pt idx="811">
                  <c:v>6551.7501000000002</c:v>
                </c:pt>
                <c:pt idx="812">
                  <c:v>6548.1950500000003</c:v>
                </c:pt>
                <c:pt idx="813">
                  <c:v>3591.48</c:v>
                </c:pt>
                <c:pt idx="814">
                  <c:v>11253.421</c:v>
                </c:pt>
                <c:pt idx="815">
                  <c:v>5312.1698500000002</c:v>
                </c:pt>
                <c:pt idx="816">
                  <c:v>11085.586799999999</c:v>
                </c:pt>
                <c:pt idx="817">
                  <c:v>7954.5169999999998</c:v>
                </c:pt>
                <c:pt idx="818">
                  <c:v>11289.10925</c:v>
                </c:pt>
                <c:pt idx="819">
                  <c:v>18838.703659999999</c:v>
                </c:pt>
                <c:pt idx="820">
                  <c:v>9101.7980000000007</c:v>
                </c:pt>
                <c:pt idx="821">
                  <c:v>30063.580549999999</c:v>
                </c:pt>
                <c:pt idx="822">
                  <c:v>8615.2999999999993</c:v>
                </c:pt>
                <c:pt idx="823">
                  <c:v>9301.8935500000007</c:v>
                </c:pt>
                <c:pt idx="824">
                  <c:v>5425.0233500000004</c:v>
                </c:pt>
                <c:pt idx="825">
                  <c:v>11411.684999999999</c:v>
                </c:pt>
                <c:pt idx="826">
                  <c:v>6799.4579999999996</c:v>
                </c:pt>
                <c:pt idx="827">
                  <c:v>10407.085849999999</c:v>
                </c:pt>
                <c:pt idx="828">
                  <c:v>8162.7162500000004</c:v>
                </c:pt>
                <c:pt idx="829">
                  <c:v>24671.663339999999</c:v>
                </c:pt>
                <c:pt idx="830">
                  <c:v>10977.2063</c:v>
                </c:pt>
                <c:pt idx="831">
                  <c:v>17942.106</c:v>
                </c:pt>
                <c:pt idx="832">
                  <c:v>11552.904</c:v>
                </c:pt>
                <c:pt idx="833">
                  <c:v>40182.245999999999</c:v>
                </c:pt>
                <c:pt idx="834">
                  <c:v>12949.1554</c:v>
                </c:pt>
                <c:pt idx="835">
                  <c:v>14394.398150000001</c:v>
                </c:pt>
                <c:pt idx="836">
                  <c:v>17128.426080000001</c:v>
                </c:pt>
                <c:pt idx="837">
                  <c:v>6653.7885999999999</c:v>
                </c:pt>
                <c:pt idx="838">
                  <c:v>4877.9810500000003</c:v>
                </c:pt>
                <c:pt idx="839">
                  <c:v>7243.8136000000004</c:v>
                </c:pt>
                <c:pt idx="840">
                  <c:v>10096.969999999999</c:v>
                </c:pt>
                <c:pt idx="841">
                  <c:v>8596.8277999999991</c:v>
                </c:pt>
                <c:pt idx="842">
                  <c:v>4915.0598499999996</c:v>
                </c:pt>
                <c:pt idx="843">
                  <c:v>36580.282160000002</c:v>
                </c:pt>
                <c:pt idx="844">
                  <c:v>11299.343000000001</c:v>
                </c:pt>
                <c:pt idx="845">
                  <c:v>4561.1885000000002</c:v>
                </c:pt>
                <c:pt idx="846">
                  <c:v>9222.4025999999994</c:v>
                </c:pt>
                <c:pt idx="847">
                  <c:v>11015.1747</c:v>
                </c:pt>
                <c:pt idx="848">
                  <c:v>6059.1729999999998</c:v>
                </c:pt>
                <c:pt idx="849">
                  <c:v>14478.33015</c:v>
                </c:pt>
                <c:pt idx="850">
                  <c:v>21472.478800000001</c:v>
                </c:pt>
                <c:pt idx="851">
                  <c:v>19496.71917</c:v>
                </c:pt>
                <c:pt idx="852">
                  <c:v>1837.2370000000001</c:v>
                </c:pt>
                <c:pt idx="853">
                  <c:v>6272.4772000000003</c:v>
                </c:pt>
                <c:pt idx="854">
                  <c:v>23244.790199999999</c:v>
                </c:pt>
                <c:pt idx="855">
                  <c:v>30166.618170000002</c:v>
                </c:pt>
                <c:pt idx="856">
                  <c:v>17663.144199999999</c:v>
                </c:pt>
                <c:pt idx="857">
                  <c:v>21098.554049999999</c:v>
                </c:pt>
                <c:pt idx="858">
                  <c:v>10942.13205</c:v>
                </c:pt>
                <c:pt idx="859">
                  <c:v>6686.4313000000002</c:v>
                </c:pt>
                <c:pt idx="860">
                  <c:v>27375.904780000001</c:v>
                </c:pt>
                <c:pt idx="861">
                  <c:v>5125.2156999999997</c:v>
                </c:pt>
                <c:pt idx="862">
                  <c:v>4827.9049500000001</c:v>
                </c:pt>
                <c:pt idx="863">
                  <c:v>4005.4225000000001</c:v>
                </c:pt>
                <c:pt idx="864">
                  <c:v>6710.1918999999998</c:v>
                </c:pt>
                <c:pt idx="865">
                  <c:v>19444.265800000001</c:v>
                </c:pt>
                <c:pt idx="866">
                  <c:v>1832.0940000000001</c:v>
                </c:pt>
                <c:pt idx="867">
                  <c:v>11520.099850000001</c:v>
                </c:pt>
                <c:pt idx="868">
                  <c:v>24869.836800000001</c:v>
                </c:pt>
                <c:pt idx="869">
                  <c:v>17179.522000000001</c:v>
                </c:pt>
                <c:pt idx="870">
                  <c:v>2803.69785</c:v>
                </c:pt>
                <c:pt idx="871">
                  <c:v>9855.1314000000002</c:v>
                </c:pt>
                <c:pt idx="872">
                  <c:v>24873.384900000001</c:v>
                </c:pt>
                <c:pt idx="873">
                  <c:v>3561.8888999999999</c:v>
                </c:pt>
                <c:pt idx="874">
                  <c:v>21659.930100000001</c:v>
                </c:pt>
                <c:pt idx="875">
                  <c:v>8302.5356499999998</c:v>
                </c:pt>
                <c:pt idx="876">
                  <c:v>8539.6710000000003</c:v>
                </c:pt>
                <c:pt idx="877">
                  <c:v>6652.5288</c:v>
                </c:pt>
                <c:pt idx="878">
                  <c:v>19594.809649999999</c:v>
                </c:pt>
                <c:pt idx="879">
                  <c:v>5080.0959999999995</c:v>
                </c:pt>
                <c:pt idx="880">
                  <c:v>9788.8659000000007</c:v>
                </c:pt>
                <c:pt idx="881">
                  <c:v>4032.2406999999998</c:v>
                </c:pt>
                <c:pt idx="882">
                  <c:v>23288.928400000001</c:v>
                </c:pt>
                <c:pt idx="883">
                  <c:v>2201.0971</c:v>
                </c:pt>
                <c:pt idx="884">
                  <c:v>12475.3513</c:v>
                </c:pt>
                <c:pt idx="885">
                  <c:v>4931.6469999999999</c:v>
                </c:pt>
                <c:pt idx="886">
                  <c:v>8211.1002000000008</c:v>
                </c:pt>
                <c:pt idx="887">
                  <c:v>22218.1149</c:v>
                </c:pt>
                <c:pt idx="888">
                  <c:v>3847.674</c:v>
                </c:pt>
                <c:pt idx="889">
                  <c:v>9193.8384999999998</c:v>
                </c:pt>
                <c:pt idx="890">
                  <c:v>17626.239509999999</c:v>
                </c:pt>
                <c:pt idx="891">
                  <c:v>3861.2096499999998</c:v>
                </c:pt>
                <c:pt idx="892">
                  <c:v>8428.0692999999992</c:v>
                </c:pt>
                <c:pt idx="893">
                  <c:v>15359.104499999999</c:v>
                </c:pt>
                <c:pt idx="894">
                  <c:v>6753.0379999999996</c:v>
                </c:pt>
                <c:pt idx="895">
                  <c:v>9182.17</c:v>
                </c:pt>
                <c:pt idx="896">
                  <c:v>7173.35995</c:v>
                </c:pt>
                <c:pt idx="897">
                  <c:v>2709.1118999999999</c:v>
                </c:pt>
                <c:pt idx="898">
                  <c:v>8252.2842999999993</c:v>
                </c:pt>
                <c:pt idx="899">
                  <c:v>22192.437109999999</c:v>
                </c:pt>
                <c:pt idx="900">
                  <c:v>10156.7832</c:v>
                </c:pt>
                <c:pt idx="901">
                  <c:v>4766.0219999999999</c:v>
                </c:pt>
                <c:pt idx="902">
                  <c:v>26236.579969999999</c:v>
                </c:pt>
                <c:pt idx="903">
                  <c:v>10107.220600000001</c:v>
                </c:pt>
                <c:pt idx="904">
                  <c:v>9566.9909000000007</c:v>
                </c:pt>
                <c:pt idx="905">
                  <c:v>13112.604799999999</c:v>
                </c:pt>
                <c:pt idx="906">
                  <c:v>16657.71745</c:v>
                </c:pt>
                <c:pt idx="907">
                  <c:v>19361.998800000001</c:v>
                </c:pt>
                <c:pt idx="908">
                  <c:v>10065.413</c:v>
                </c:pt>
                <c:pt idx="909">
                  <c:v>8604.4836500000001</c:v>
                </c:pt>
                <c:pt idx="910">
                  <c:v>7985.8149999999996</c:v>
                </c:pt>
                <c:pt idx="911">
                  <c:v>6933.2422500000002</c:v>
                </c:pt>
                <c:pt idx="912">
                  <c:v>18259.216</c:v>
                </c:pt>
                <c:pt idx="913">
                  <c:v>5209.5788499999999</c:v>
                </c:pt>
                <c:pt idx="914">
                  <c:v>2103.08</c:v>
                </c:pt>
                <c:pt idx="915">
                  <c:v>11013.7119</c:v>
                </c:pt>
                <c:pt idx="916">
                  <c:v>4428.8878500000001</c:v>
                </c:pt>
                <c:pt idx="917">
                  <c:v>4719.7365499999996</c:v>
                </c:pt>
                <c:pt idx="918">
                  <c:v>11729.6795</c:v>
                </c:pt>
                <c:pt idx="919">
                  <c:v>24106.912550000001</c:v>
                </c:pt>
                <c:pt idx="920">
                  <c:v>4391.652</c:v>
                </c:pt>
                <c:pt idx="921">
                  <c:v>19798.054550000001</c:v>
                </c:pt>
                <c:pt idx="922">
                  <c:v>2913.569</c:v>
                </c:pt>
                <c:pt idx="923">
                  <c:v>12032.325999999999</c:v>
                </c:pt>
                <c:pt idx="924">
                  <c:v>8965.7957499999993</c:v>
                </c:pt>
                <c:pt idx="925">
                  <c:v>23967.38305</c:v>
                </c:pt>
                <c:pt idx="926">
                  <c:v>7986.4752500000004</c:v>
                </c:pt>
                <c:pt idx="927">
                  <c:v>17361.766100000001</c:v>
                </c:pt>
                <c:pt idx="928">
                  <c:v>8627.5411000000004</c:v>
                </c:pt>
                <c:pt idx="929">
                  <c:v>23241.47453</c:v>
                </c:pt>
                <c:pt idx="930">
                  <c:v>18767.737700000001</c:v>
                </c:pt>
                <c:pt idx="931">
                  <c:v>1711.0268000000001</c:v>
                </c:pt>
                <c:pt idx="932">
                  <c:v>21677.283449999999</c:v>
                </c:pt>
                <c:pt idx="933">
                  <c:v>3594.17085</c:v>
                </c:pt>
                <c:pt idx="934">
                  <c:v>14349.8544</c:v>
                </c:pt>
                <c:pt idx="935">
                  <c:v>5855.9025000000001</c:v>
                </c:pt>
                <c:pt idx="936">
                  <c:v>8605.3615000000009</c:v>
                </c:pt>
                <c:pt idx="937">
                  <c:v>5693.4305000000004</c:v>
                </c:pt>
                <c:pt idx="938">
                  <c:v>8582.3022999999994</c:v>
                </c:pt>
                <c:pt idx="939">
                  <c:v>7228.2156500000001</c:v>
                </c:pt>
                <c:pt idx="940">
                  <c:v>14426.073850000001</c:v>
                </c:pt>
                <c:pt idx="941">
                  <c:v>4529.4769999999999</c:v>
                </c:pt>
                <c:pt idx="942">
                  <c:v>8603.8233999999993</c:v>
                </c:pt>
                <c:pt idx="943">
                  <c:v>13725.47184</c:v>
                </c:pt>
                <c:pt idx="944">
                  <c:v>6198.7518</c:v>
                </c:pt>
                <c:pt idx="945">
                  <c:v>6858.4795999999997</c:v>
                </c:pt>
                <c:pt idx="946">
                  <c:v>4296.2712000000001</c:v>
                </c:pt>
                <c:pt idx="947">
                  <c:v>1964.78</c:v>
                </c:pt>
                <c:pt idx="948">
                  <c:v>21259.377949999998</c:v>
                </c:pt>
                <c:pt idx="949">
                  <c:v>18765.87545</c:v>
                </c:pt>
                <c:pt idx="950">
                  <c:v>22395.74424</c:v>
                </c:pt>
                <c:pt idx="951">
                  <c:v>12629.896699999999</c:v>
                </c:pt>
                <c:pt idx="952">
                  <c:v>16577.779500000001</c:v>
                </c:pt>
                <c:pt idx="953">
                  <c:v>21223.675800000001</c:v>
                </c:pt>
                <c:pt idx="954">
                  <c:v>2483.7359999999999</c:v>
                </c:pt>
                <c:pt idx="955">
                  <c:v>25081.76784</c:v>
                </c:pt>
                <c:pt idx="956">
                  <c:v>19515.5416</c:v>
                </c:pt>
                <c:pt idx="957">
                  <c:v>1607.5101</c:v>
                </c:pt>
                <c:pt idx="958">
                  <c:v>4185.0978999999998</c:v>
                </c:pt>
                <c:pt idx="959">
                  <c:v>27037.914100000002</c:v>
                </c:pt>
                <c:pt idx="960">
                  <c:v>11833.782300000001</c:v>
                </c:pt>
                <c:pt idx="961">
                  <c:v>21195.817999999999</c:v>
                </c:pt>
                <c:pt idx="962">
                  <c:v>5966.8873999999996</c:v>
                </c:pt>
                <c:pt idx="963">
                  <c:v>1121.8739</c:v>
                </c:pt>
                <c:pt idx="964">
                  <c:v>27117.993780000001</c:v>
                </c:pt>
                <c:pt idx="965">
                  <c:v>26125.674770000001</c:v>
                </c:pt>
                <c:pt idx="966">
                  <c:v>26926.5144</c:v>
                </c:pt>
                <c:pt idx="967">
                  <c:v>1515.3449000000001</c:v>
                </c:pt>
                <c:pt idx="968">
                  <c:v>21984.47061</c:v>
                </c:pt>
                <c:pt idx="969">
                  <c:v>2395.17155</c:v>
                </c:pt>
                <c:pt idx="970">
                  <c:v>14451.835150000001</c:v>
                </c:pt>
                <c:pt idx="971">
                  <c:v>2302.3000000000002</c:v>
                </c:pt>
                <c:pt idx="972">
                  <c:v>22412.648499999999</c:v>
                </c:pt>
                <c:pt idx="973">
                  <c:v>15820.699000000001</c:v>
                </c:pt>
                <c:pt idx="974">
                  <c:v>1705.6244999999999</c:v>
                </c:pt>
                <c:pt idx="975">
                  <c:v>13616.3586</c:v>
                </c:pt>
                <c:pt idx="976">
                  <c:v>19964.746299999999</c:v>
                </c:pt>
                <c:pt idx="977">
                  <c:v>13012.20865</c:v>
                </c:pt>
                <c:pt idx="978">
                  <c:v>7147.1049999999996</c:v>
                </c:pt>
                <c:pt idx="979">
                  <c:v>2150.4690000000001</c:v>
                </c:pt>
                <c:pt idx="980">
                  <c:v>1704.5681</c:v>
                </c:pt>
                <c:pt idx="981">
                  <c:v>11830.6072</c:v>
                </c:pt>
                <c:pt idx="982">
                  <c:v>13844.505999999999</c:v>
                </c:pt>
                <c:pt idx="983">
                  <c:v>13415.0381</c:v>
                </c:pt>
                <c:pt idx="984">
                  <c:v>12029.286700000001</c:v>
                </c:pt>
                <c:pt idx="985">
                  <c:v>7526.7064499999997</c:v>
                </c:pt>
                <c:pt idx="986">
                  <c:v>9264.7970000000005</c:v>
                </c:pt>
                <c:pt idx="987">
                  <c:v>3260.1990000000001</c:v>
                </c:pt>
                <c:pt idx="988">
                  <c:v>1969.614</c:v>
                </c:pt>
                <c:pt idx="989">
                  <c:v>9361.3268000000007</c:v>
                </c:pt>
                <c:pt idx="990">
                  <c:v>12957.118</c:v>
                </c:pt>
                <c:pt idx="991">
                  <c:v>3206.4913499999998</c:v>
                </c:pt>
                <c:pt idx="992">
                  <c:v>1242.816</c:v>
                </c:pt>
                <c:pt idx="993">
                  <c:v>25678.778450000002</c:v>
                </c:pt>
                <c:pt idx="994">
                  <c:v>7222.7862500000001</c:v>
                </c:pt>
                <c:pt idx="995">
                  <c:v>1242.26</c:v>
                </c:pt>
                <c:pt idx="996">
                  <c:v>9863.4717999999993</c:v>
                </c:pt>
                <c:pt idx="997">
                  <c:v>2352.9684499999998</c:v>
                </c:pt>
                <c:pt idx="998">
                  <c:v>2457.502</c:v>
                </c:pt>
                <c:pt idx="999">
                  <c:v>1627.2824499999999</c:v>
                </c:pt>
                <c:pt idx="1000">
                  <c:v>2731.9122000000002</c:v>
                </c:pt>
                <c:pt idx="1001">
                  <c:v>2842.7607499999999</c:v>
                </c:pt>
                <c:pt idx="1002">
                  <c:v>12523.604799999999</c:v>
                </c:pt>
                <c:pt idx="1003">
                  <c:v>12323.936</c:v>
                </c:pt>
                <c:pt idx="1004">
                  <c:v>2974.1260000000002</c:v>
                </c:pt>
                <c:pt idx="1005">
                  <c:v>15817.985699999999</c:v>
                </c:pt>
                <c:pt idx="1006">
                  <c:v>5458.0464499999998</c:v>
                </c:pt>
                <c:pt idx="1007">
                  <c:v>13129.603450000001</c:v>
                </c:pt>
                <c:pt idx="1008">
                  <c:v>2585.8506499999999</c:v>
                </c:pt>
                <c:pt idx="1009">
                  <c:v>10422.916649999999</c:v>
                </c:pt>
                <c:pt idx="1010">
                  <c:v>2117.3388500000001</c:v>
                </c:pt>
                <c:pt idx="1011">
                  <c:v>8688.8588500000005</c:v>
                </c:pt>
                <c:pt idx="1012">
                  <c:v>17496.306</c:v>
                </c:pt>
                <c:pt idx="1013">
                  <c:v>6250.4350000000004</c:v>
                </c:pt>
                <c:pt idx="1014">
                  <c:v>1628.4709</c:v>
                </c:pt>
                <c:pt idx="1015">
                  <c:v>4992.3764000000001</c:v>
                </c:pt>
                <c:pt idx="1016">
                  <c:v>2527.8186500000002</c:v>
                </c:pt>
                <c:pt idx="1017">
                  <c:v>4500.33925</c:v>
                </c:pt>
                <c:pt idx="1018">
                  <c:v>14571.890799999999</c:v>
                </c:pt>
                <c:pt idx="1019">
                  <c:v>8269.0439999999999</c:v>
                </c:pt>
                <c:pt idx="1020">
                  <c:v>21595.382290000001</c:v>
                </c:pt>
                <c:pt idx="1021">
                  <c:v>1704.7001499999999</c:v>
                </c:pt>
                <c:pt idx="1022">
                  <c:v>10577.087</c:v>
                </c:pt>
                <c:pt idx="1023">
                  <c:v>2396.0958999999998</c:v>
                </c:pt>
                <c:pt idx="1024">
                  <c:v>1728.8969999999999</c:v>
                </c:pt>
                <c:pt idx="1025">
                  <c:v>3176.2876999999999</c:v>
                </c:pt>
                <c:pt idx="1026">
                  <c:v>4134.0824499999999</c:v>
                </c:pt>
                <c:pt idx="1027">
                  <c:v>1702.4553000000001</c:v>
                </c:pt>
                <c:pt idx="1028">
                  <c:v>20167.336029999999</c:v>
                </c:pt>
                <c:pt idx="1029">
                  <c:v>11345.519</c:v>
                </c:pt>
                <c:pt idx="1030">
                  <c:v>14449.8544</c:v>
                </c:pt>
                <c:pt idx="1031">
                  <c:v>10197.772199999999</c:v>
                </c:pt>
                <c:pt idx="1032">
                  <c:v>4544.2348000000002</c:v>
                </c:pt>
                <c:pt idx="1033">
                  <c:v>10959.33</c:v>
                </c:pt>
                <c:pt idx="1034">
                  <c:v>14283.4594</c:v>
                </c:pt>
                <c:pt idx="1035">
                  <c:v>8534.6718000000001</c:v>
                </c:pt>
                <c:pt idx="1036">
                  <c:v>16115.3045</c:v>
                </c:pt>
                <c:pt idx="1037">
                  <c:v>1731.6769999999999</c:v>
                </c:pt>
                <c:pt idx="1038">
                  <c:v>2775.1921499999999</c:v>
                </c:pt>
                <c:pt idx="1039">
                  <c:v>32734.186300000001</c:v>
                </c:pt>
                <c:pt idx="1040">
                  <c:v>1694.7963999999999</c:v>
                </c:pt>
                <c:pt idx="1041">
                  <c:v>9644.2525000000005</c:v>
                </c:pt>
                <c:pt idx="1042">
                  <c:v>1727.7850000000001</c:v>
                </c:pt>
                <c:pt idx="1043">
                  <c:v>12829.455099999999</c:v>
                </c:pt>
                <c:pt idx="1044">
                  <c:v>15006.579449999999</c:v>
                </c:pt>
                <c:pt idx="1045">
                  <c:v>1621.3402000000001</c:v>
                </c:pt>
                <c:pt idx="1046">
                  <c:v>14455.644050000001</c:v>
                </c:pt>
                <c:pt idx="1047">
                  <c:v>2585.2689999999998</c:v>
                </c:pt>
                <c:pt idx="1048">
                  <c:v>2680.9493000000002</c:v>
                </c:pt>
                <c:pt idx="1049">
                  <c:v>6877.9800999999998</c:v>
                </c:pt>
                <c:pt idx="1050">
                  <c:v>9991.0376500000002</c:v>
                </c:pt>
                <c:pt idx="1051">
                  <c:v>5116.5003999999999</c:v>
                </c:pt>
                <c:pt idx="1052">
                  <c:v>6640.5448500000002</c:v>
                </c:pt>
                <c:pt idx="1053">
                  <c:v>3732.6251000000002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7D7-4236-AA14-E7B0B2507A6D}"/>
            </c:ext>
          </c:extLst>
        </c:ser>
        <c:ser>
          <c:idx val="1"/>
          <c:order val="1"/>
          <c:tx>
            <c:v>Predicted charges</c:v>
          </c:tx>
          <c:spPr>
            <a:ln w="38100">
              <a:noFill/>
            </a:ln>
          </c:spPr>
          <c:xVal>
            <c:numRef>
              <c:f>Model!$K$2:$K$1055</c:f>
              <c:numCache>
                <c:formatCode>General</c:formatCode>
                <c:ptCount val="10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26.6</c:v>
                </c:pt>
                <c:pt idx="303">
                  <c:v>33.630000000000003</c:v>
                </c:pt>
                <c:pt idx="304">
                  <c:v>28.31</c:v>
                </c:pt>
                <c:pt idx="305">
                  <c:v>28.31</c:v>
                </c:pt>
                <c:pt idx="306">
                  <c:v>38.950000000000003</c:v>
                </c:pt>
                <c:pt idx="307">
                  <c:v>28.88</c:v>
                </c:pt>
                <c:pt idx="308">
                  <c:v>28.5</c:v>
                </c:pt>
                <c:pt idx="309">
                  <c:v>26.885000000000002</c:v>
                </c:pt>
                <c:pt idx="310">
                  <c:v>26.885000000000002</c:v>
                </c:pt>
                <c:pt idx="311">
                  <c:v>32.49</c:v>
                </c:pt>
                <c:pt idx="312">
                  <c:v>30.02</c:v>
                </c:pt>
                <c:pt idx="313">
                  <c:v>27.9</c:v>
                </c:pt>
                <c:pt idx="314">
                  <c:v>35.299999999999997</c:v>
                </c:pt>
                <c:pt idx="315">
                  <c:v>35.6</c:v>
                </c:pt>
                <c:pt idx="316">
                  <c:v>39.9</c:v>
                </c:pt>
                <c:pt idx="317">
                  <c:v>34.43</c:v>
                </c:pt>
                <c:pt idx="318">
                  <c:v>35.090000000000003</c:v>
                </c:pt>
                <c:pt idx="319">
                  <c:v>28.3</c:v>
                </c:pt>
                <c:pt idx="320">
                  <c:v>25.175000000000001</c:v>
                </c:pt>
                <c:pt idx="321">
                  <c:v>35.53</c:v>
                </c:pt>
                <c:pt idx="322">
                  <c:v>36.85</c:v>
                </c:pt>
                <c:pt idx="323">
                  <c:v>37.700000000000003</c:v>
                </c:pt>
                <c:pt idx="324">
                  <c:v>36.08</c:v>
                </c:pt>
                <c:pt idx="325">
                  <c:v>34.799999999999997</c:v>
                </c:pt>
                <c:pt idx="326">
                  <c:v>27.74</c:v>
                </c:pt>
                <c:pt idx="327">
                  <c:v>31.824999999999999</c:v>
                </c:pt>
                <c:pt idx="328">
                  <c:v>27.7</c:v>
                </c:pt>
                <c:pt idx="329">
                  <c:v>31.4</c:v>
                </c:pt>
                <c:pt idx="330">
                  <c:v>30.8</c:v>
                </c:pt>
                <c:pt idx="331">
                  <c:v>40.15</c:v>
                </c:pt>
                <c:pt idx="332">
                  <c:v>30.684999999999999</c:v>
                </c:pt>
                <c:pt idx="333">
                  <c:v>33.880000000000003</c:v>
                </c:pt>
                <c:pt idx="334">
                  <c:v>35.86</c:v>
                </c:pt>
                <c:pt idx="335">
                  <c:v>33.5</c:v>
                </c:pt>
                <c:pt idx="336">
                  <c:v>30</c:v>
                </c:pt>
                <c:pt idx="337">
                  <c:v>28.5</c:v>
                </c:pt>
                <c:pt idx="338">
                  <c:v>38.06</c:v>
                </c:pt>
                <c:pt idx="339">
                  <c:v>34.4</c:v>
                </c:pt>
                <c:pt idx="340">
                  <c:v>30.25</c:v>
                </c:pt>
                <c:pt idx="341">
                  <c:v>47.41</c:v>
                </c:pt>
                <c:pt idx="342">
                  <c:v>46.2</c:v>
                </c:pt>
                <c:pt idx="343">
                  <c:v>33.11</c:v>
                </c:pt>
                <c:pt idx="344">
                  <c:v>33.534999999999997</c:v>
                </c:pt>
                <c:pt idx="345">
                  <c:v>26.41</c:v>
                </c:pt>
                <c:pt idx="346">
                  <c:v>38.06</c:v>
                </c:pt>
                <c:pt idx="347">
                  <c:v>38.39</c:v>
                </c:pt>
                <c:pt idx="348">
                  <c:v>29.15</c:v>
                </c:pt>
                <c:pt idx="349">
                  <c:v>27.83</c:v>
                </c:pt>
                <c:pt idx="350">
                  <c:v>38.17</c:v>
                </c:pt>
                <c:pt idx="351">
                  <c:v>29.81</c:v>
                </c:pt>
                <c:pt idx="352">
                  <c:v>33.11</c:v>
                </c:pt>
                <c:pt idx="353">
                  <c:v>28.975000000000001</c:v>
                </c:pt>
                <c:pt idx="354">
                  <c:v>40.92</c:v>
                </c:pt>
                <c:pt idx="355">
                  <c:v>31.73</c:v>
                </c:pt>
                <c:pt idx="356">
                  <c:v>35.200000000000003</c:v>
                </c:pt>
                <c:pt idx="357">
                  <c:v>30.684999999999999</c:v>
                </c:pt>
                <c:pt idx="358">
                  <c:v>30.9</c:v>
                </c:pt>
                <c:pt idx="359">
                  <c:v>36.19</c:v>
                </c:pt>
                <c:pt idx="360">
                  <c:v>31.4</c:v>
                </c:pt>
                <c:pt idx="361">
                  <c:v>32.799999999999997</c:v>
                </c:pt>
                <c:pt idx="362">
                  <c:v>44.88</c:v>
                </c:pt>
                <c:pt idx="363">
                  <c:v>29.81</c:v>
                </c:pt>
                <c:pt idx="364">
                  <c:v>27.3</c:v>
                </c:pt>
                <c:pt idx="365">
                  <c:v>31.065000000000001</c:v>
                </c:pt>
                <c:pt idx="366">
                  <c:v>34.9</c:v>
                </c:pt>
                <c:pt idx="367">
                  <c:v>27.8</c:v>
                </c:pt>
                <c:pt idx="368">
                  <c:v>30.2</c:v>
                </c:pt>
                <c:pt idx="369">
                  <c:v>26.695</c:v>
                </c:pt>
                <c:pt idx="370">
                  <c:v>31.92</c:v>
                </c:pt>
                <c:pt idx="371">
                  <c:v>37.619999999999997</c:v>
                </c:pt>
                <c:pt idx="372">
                  <c:v>28.024999999999999</c:v>
                </c:pt>
                <c:pt idx="373">
                  <c:v>27.94</c:v>
                </c:pt>
                <c:pt idx="374">
                  <c:v>31.35</c:v>
                </c:pt>
                <c:pt idx="375">
                  <c:v>26.84</c:v>
                </c:pt>
                <c:pt idx="376">
                  <c:v>28.12</c:v>
                </c:pt>
                <c:pt idx="377">
                  <c:v>36.765000000000001</c:v>
                </c:pt>
                <c:pt idx="378">
                  <c:v>33.799999999999997</c:v>
                </c:pt>
                <c:pt idx="379">
                  <c:v>36.384999999999998</c:v>
                </c:pt>
                <c:pt idx="380">
                  <c:v>32.774999999999999</c:v>
                </c:pt>
                <c:pt idx="381">
                  <c:v>26.695</c:v>
                </c:pt>
                <c:pt idx="382">
                  <c:v>28.38</c:v>
                </c:pt>
                <c:pt idx="383">
                  <c:v>28.31</c:v>
                </c:pt>
                <c:pt idx="384">
                  <c:v>28.3</c:v>
                </c:pt>
                <c:pt idx="385">
                  <c:v>26.07</c:v>
                </c:pt>
                <c:pt idx="386">
                  <c:v>42.13</c:v>
                </c:pt>
                <c:pt idx="387">
                  <c:v>30.21</c:v>
                </c:pt>
                <c:pt idx="388">
                  <c:v>36.630000000000003</c:v>
                </c:pt>
                <c:pt idx="389">
                  <c:v>31.13</c:v>
                </c:pt>
                <c:pt idx="390">
                  <c:v>35.75</c:v>
                </c:pt>
                <c:pt idx="391">
                  <c:v>27.6</c:v>
                </c:pt>
                <c:pt idx="392">
                  <c:v>26.125</c:v>
                </c:pt>
                <c:pt idx="393">
                  <c:v>28.024999999999999</c:v>
                </c:pt>
                <c:pt idx="394">
                  <c:v>28.93</c:v>
                </c:pt>
                <c:pt idx="395">
                  <c:v>34.200000000000003</c:v>
                </c:pt>
                <c:pt idx="396">
                  <c:v>27.835000000000001</c:v>
                </c:pt>
                <c:pt idx="397">
                  <c:v>30.8</c:v>
                </c:pt>
                <c:pt idx="398">
                  <c:v>36.08</c:v>
                </c:pt>
                <c:pt idx="399">
                  <c:v>26.03</c:v>
                </c:pt>
                <c:pt idx="400">
                  <c:v>30.495000000000001</c:v>
                </c:pt>
                <c:pt idx="401">
                  <c:v>41.14</c:v>
                </c:pt>
                <c:pt idx="402">
                  <c:v>37.07</c:v>
                </c:pt>
                <c:pt idx="403">
                  <c:v>35.75</c:v>
                </c:pt>
                <c:pt idx="404">
                  <c:v>42.75</c:v>
                </c:pt>
                <c:pt idx="405">
                  <c:v>27.36</c:v>
                </c:pt>
                <c:pt idx="406">
                  <c:v>28.49</c:v>
                </c:pt>
                <c:pt idx="407">
                  <c:v>25.555</c:v>
                </c:pt>
                <c:pt idx="408">
                  <c:v>34.6</c:v>
                </c:pt>
                <c:pt idx="409">
                  <c:v>33.630000000000003</c:v>
                </c:pt>
                <c:pt idx="410">
                  <c:v>29.925000000000001</c:v>
                </c:pt>
                <c:pt idx="411">
                  <c:v>36.299999999999997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36.299999999999997</c:v>
                </c:pt>
                <c:pt idx="703">
                  <c:v>31.68</c:v>
                </c:pt>
                <c:pt idx="704">
                  <c:v>31.3</c:v>
                </c:pt>
                <c:pt idx="705">
                  <c:v>25.3</c:v>
                </c:pt>
                <c:pt idx="706">
                  <c:v>36.67</c:v>
                </c:pt>
                <c:pt idx="707">
                  <c:v>32.200000000000003</c:v>
                </c:pt>
                <c:pt idx="708">
                  <c:v>34.21</c:v>
                </c:pt>
                <c:pt idx="709">
                  <c:v>34.200000000000003</c:v>
                </c:pt>
                <c:pt idx="710">
                  <c:v>45.54</c:v>
                </c:pt>
                <c:pt idx="711">
                  <c:v>36.479999999999997</c:v>
                </c:pt>
                <c:pt idx="712">
                  <c:v>32.9</c:v>
                </c:pt>
                <c:pt idx="713">
                  <c:v>25.84</c:v>
                </c:pt>
                <c:pt idx="714">
                  <c:v>37.799999999999997</c:v>
                </c:pt>
                <c:pt idx="715">
                  <c:v>25.6</c:v>
                </c:pt>
                <c:pt idx="716">
                  <c:v>25.3</c:v>
                </c:pt>
                <c:pt idx="717">
                  <c:v>38.06</c:v>
                </c:pt>
                <c:pt idx="718">
                  <c:v>32.774999999999999</c:v>
                </c:pt>
                <c:pt idx="719">
                  <c:v>35.299999999999997</c:v>
                </c:pt>
                <c:pt idx="720">
                  <c:v>35.5</c:v>
                </c:pt>
                <c:pt idx="721">
                  <c:v>31.79</c:v>
                </c:pt>
                <c:pt idx="722">
                  <c:v>38.94</c:v>
                </c:pt>
                <c:pt idx="723">
                  <c:v>42.9</c:v>
                </c:pt>
                <c:pt idx="724">
                  <c:v>30.2</c:v>
                </c:pt>
                <c:pt idx="725">
                  <c:v>33.33</c:v>
                </c:pt>
                <c:pt idx="726">
                  <c:v>26.7</c:v>
                </c:pt>
                <c:pt idx="727">
                  <c:v>33.4</c:v>
                </c:pt>
                <c:pt idx="728">
                  <c:v>36.96</c:v>
                </c:pt>
                <c:pt idx="729">
                  <c:v>27.645</c:v>
                </c:pt>
                <c:pt idx="730">
                  <c:v>39.4</c:v>
                </c:pt>
                <c:pt idx="731">
                  <c:v>34.700000000000003</c:v>
                </c:pt>
                <c:pt idx="732">
                  <c:v>29.83</c:v>
                </c:pt>
                <c:pt idx="733">
                  <c:v>28.69</c:v>
                </c:pt>
                <c:pt idx="734">
                  <c:v>30.495000000000001</c:v>
                </c:pt>
                <c:pt idx="735">
                  <c:v>41.895000000000003</c:v>
                </c:pt>
                <c:pt idx="736">
                  <c:v>42.35</c:v>
                </c:pt>
                <c:pt idx="737">
                  <c:v>34.39</c:v>
                </c:pt>
                <c:pt idx="738">
                  <c:v>35.97</c:v>
                </c:pt>
                <c:pt idx="739">
                  <c:v>25.1</c:v>
                </c:pt>
                <c:pt idx="740">
                  <c:v>34.104999999999997</c:v>
                </c:pt>
                <c:pt idx="741">
                  <c:v>28.31</c:v>
                </c:pt>
                <c:pt idx="742">
                  <c:v>31.35</c:v>
                </c:pt>
                <c:pt idx="743">
                  <c:v>39.049999999999997</c:v>
                </c:pt>
                <c:pt idx="744">
                  <c:v>30.78</c:v>
                </c:pt>
                <c:pt idx="745">
                  <c:v>37.049999999999997</c:v>
                </c:pt>
                <c:pt idx="746">
                  <c:v>29.7</c:v>
                </c:pt>
                <c:pt idx="747">
                  <c:v>25.9</c:v>
                </c:pt>
                <c:pt idx="748">
                  <c:v>28.215</c:v>
                </c:pt>
                <c:pt idx="749">
                  <c:v>31.02</c:v>
                </c:pt>
                <c:pt idx="750">
                  <c:v>29.8</c:v>
                </c:pt>
                <c:pt idx="751">
                  <c:v>38.39</c:v>
                </c:pt>
                <c:pt idx="752">
                  <c:v>25.85</c:v>
                </c:pt>
                <c:pt idx="753">
                  <c:v>36.86</c:v>
                </c:pt>
                <c:pt idx="754">
                  <c:v>32.56</c:v>
                </c:pt>
                <c:pt idx="755">
                  <c:v>35.625</c:v>
                </c:pt>
                <c:pt idx="756">
                  <c:v>27.28</c:v>
                </c:pt>
                <c:pt idx="757">
                  <c:v>30.875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25.7</c:v>
                </c:pt>
                <c:pt idx="832">
                  <c:v>0</c:v>
                </c:pt>
                <c:pt idx="833">
                  <c:v>34.1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28.12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22.88</c:v>
                </c:pt>
                <c:pt idx="855">
                  <c:v>0</c:v>
                </c:pt>
                <c:pt idx="856">
                  <c:v>23.98</c:v>
                </c:pt>
                <c:pt idx="857">
                  <c:v>22.895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22.22</c:v>
                </c:pt>
                <c:pt idx="866">
                  <c:v>0</c:v>
                </c:pt>
                <c:pt idx="867">
                  <c:v>0</c:v>
                </c:pt>
                <c:pt idx="868">
                  <c:v>24.32</c:v>
                </c:pt>
                <c:pt idx="869">
                  <c:v>19.8</c:v>
                </c:pt>
                <c:pt idx="870">
                  <c:v>0</c:v>
                </c:pt>
                <c:pt idx="871">
                  <c:v>0</c:v>
                </c:pt>
                <c:pt idx="872">
                  <c:v>22.61</c:v>
                </c:pt>
                <c:pt idx="873">
                  <c:v>0</c:v>
                </c:pt>
                <c:pt idx="874">
                  <c:v>24.89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20.234999999999999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23.21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21.85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21.754999999999999</c:v>
                </c:pt>
                <c:pt idx="907">
                  <c:v>24.42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24.4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23.844999999999999</c:v>
                </c:pt>
                <c:pt idx="920">
                  <c:v>0</c:v>
                </c:pt>
                <c:pt idx="921">
                  <c:v>20.045000000000002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24.795000000000002</c:v>
                </c:pt>
                <c:pt idx="926">
                  <c:v>0</c:v>
                </c:pt>
                <c:pt idx="927">
                  <c:v>22.99</c:v>
                </c:pt>
                <c:pt idx="928">
                  <c:v>0</c:v>
                </c:pt>
                <c:pt idx="929">
                  <c:v>0</c:v>
                </c:pt>
                <c:pt idx="930">
                  <c:v>20.13</c:v>
                </c:pt>
                <c:pt idx="931">
                  <c:v>0</c:v>
                </c:pt>
                <c:pt idx="932">
                  <c:v>23.655000000000001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24.605</c:v>
                </c:pt>
                <c:pt idx="949">
                  <c:v>23.655000000000001</c:v>
                </c:pt>
                <c:pt idx="950">
                  <c:v>0</c:v>
                </c:pt>
                <c:pt idx="951">
                  <c:v>0</c:v>
                </c:pt>
                <c:pt idx="952">
                  <c:v>24.75</c:v>
                </c:pt>
                <c:pt idx="953">
                  <c:v>24.42</c:v>
                </c:pt>
                <c:pt idx="954">
                  <c:v>0</c:v>
                </c:pt>
                <c:pt idx="955">
                  <c:v>0</c:v>
                </c:pt>
                <c:pt idx="956">
                  <c:v>24.64</c:v>
                </c:pt>
                <c:pt idx="957">
                  <c:v>0</c:v>
                </c:pt>
                <c:pt idx="958">
                  <c:v>0</c:v>
                </c:pt>
                <c:pt idx="959">
                  <c:v>22.99</c:v>
                </c:pt>
                <c:pt idx="960">
                  <c:v>0</c:v>
                </c:pt>
                <c:pt idx="961">
                  <c:v>20.9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24.42</c:v>
                </c:pt>
                <c:pt idx="966">
                  <c:v>23.76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19.95</c:v>
                </c:pt>
                <c:pt idx="973">
                  <c:v>19.3</c:v>
                </c:pt>
                <c:pt idx="974">
                  <c:v>0</c:v>
                </c:pt>
                <c:pt idx="975">
                  <c:v>0</c:v>
                </c:pt>
                <c:pt idx="976">
                  <c:v>23.37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21.7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23.655000000000001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24.13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24.6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20.52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21.8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21.66</c:v>
                </c:pt>
                <c:pt idx="1035">
                  <c:v>0</c:v>
                </c:pt>
                <c:pt idx="1036">
                  <c:v>21.85</c:v>
                </c:pt>
                <c:pt idx="1037">
                  <c:v>0</c:v>
                </c:pt>
                <c:pt idx="1038">
                  <c:v>0</c:v>
                </c:pt>
                <c:pt idx="1039">
                  <c:v>17.765000000000001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17.29</c:v>
                </c:pt>
                <c:pt idx="1044">
                  <c:v>17.954999999999998</c:v>
                </c:pt>
                <c:pt idx="1045">
                  <c:v>0</c:v>
                </c:pt>
                <c:pt idx="1046">
                  <c:v>17.195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</c:numCache>
            </c:numRef>
          </c:xVal>
          <c:yVal>
            <c:numRef>
              <c:f>Model!$N$34:$N$1087</c:f>
              <c:numCache>
                <c:formatCode>General</c:formatCode>
                <c:ptCount val="1054"/>
                <c:pt idx="0">
                  <c:v>4814.5658558539217</c:v>
                </c:pt>
                <c:pt idx="1">
                  <c:v>3145.9435010959724</c:v>
                </c:pt>
                <c:pt idx="2">
                  <c:v>12246.129969559983</c:v>
                </c:pt>
                <c:pt idx="3">
                  <c:v>11763.795139844391</c:v>
                </c:pt>
                <c:pt idx="4">
                  <c:v>15064.028356119368</c:v>
                </c:pt>
                <c:pt idx="5">
                  <c:v>2472.620791938567</c:v>
                </c:pt>
                <c:pt idx="6">
                  <c:v>4244.3250543450185</c:v>
                </c:pt>
                <c:pt idx="7">
                  <c:v>4905.784738353891</c:v>
                </c:pt>
                <c:pt idx="8">
                  <c:v>4335.5279974560062</c:v>
                </c:pt>
                <c:pt idx="9">
                  <c:v>3281.702032903353</c:v>
                </c:pt>
                <c:pt idx="10">
                  <c:v>6960.3488634210225</c:v>
                </c:pt>
                <c:pt idx="11">
                  <c:v>2779.5698126995148</c:v>
                </c:pt>
                <c:pt idx="12">
                  <c:v>9618.3796969963187</c:v>
                </c:pt>
                <c:pt idx="13">
                  <c:v>7324.5797943124026</c:v>
                </c:pt>
                <c:pt idx="14">
                  <c:v>4281.5507454107274</c:v>
                </c:pt>
                <c:pt idx="15">
                  <c:v>3842.2381004448962</c:v>
                </c:pt>
                <c:pt idx="16">
                  <c:v>5666.585738563359</c:v>
                </c:pt>
                <c:pt idx="17">
                  <c:v>12509.749006099128</c:v>
                </c:pt>
                <c:pt idx="18">
                  <c:v>9570.4817021599792</c:v>
                </c:pt>
                <c:pt idx="19">
                  <c:v>5211.4449375996464</c:v>
                </c:pt>
                <c:pt idx="20">
                  <c:v>4455.7279186857149</c:v>
                </c:pt>
                <c:pt idx="21">
                  <c:v>3448.8653171028382</c:v>
                </c:pt>
                <c:pt idx="22">
                  <c:v>2703.8927926293845</c:v>
                </c:pt>
                <c:pt idx="23">
                  <c:v>3668.4580186618814</c:v>
                </c:pt>
                <c:pt idx="24">
                  <c:v>14581.554483350066</c:v>
                </c:pt>
                <c:pt idx="25">
                  <c:v>9114.1068938454737</c:v>
                </c:pt>
                <c:pt idx="26">
                  <c:v>3142.3187117378911</c:v>
                </c:pt>
                <c:pt idx="27">
                  <c:v>6015.1394635943989</c:v>
                </c:pt>
                <c:pt idx="28">
                  <c:v>6809.456694481134</c:v>
                </c:pt>
                <c:pt idx="29">
                  <c:v>16862.052584299316</c:v>
                </c:pt>
                <c:pt idx="30">
                  <c:v>12700.823234985266</c:v>
                </c:pt>
                <c:pt idx="31">
                  <c:v>3770.9422453793832</c:v>
                </c:pt>
                <c:pt idx="32">
                  <c:v>13068.455589115692</c:v>
                </c:pt>
                <c:pt idx="33">
                  <c:v>3029.1722033671167</c:v>
                </c:pt>
                <c:pt idx="34">
                  <c:v>13864.941329706668</c:v>
                </c:pt>
                <c:pt idx="35">
                  <c:v>3148.5299218216287</c:v>
                </c:pt>
                <c:pt idx="36">
                  <c:v>6488.4382477406789</c:v>
                </c:pt>
                <c:pt idx="37">
                  <c:v>13046.473148127267</c:v>
                </c:pt>
                <c:pt idx="38">
                  <c:v>4495.7540896342625</c:v>
                </c:pt>
                <c:pt idx="39">
                  <c:v>3456.4084176608903</c:v>
                </c:pt>
                <c:pt idx="40">
                  <c:v>13589.909745791378</c:v>
                </c:pt>
                <c:pt idx="41">
                  <c:v>9418.1307823792831</c:v>
                </c:pt>
                <c:pt idx="42">
                  <c:v>9026.861320259517</c:v>
                </c:pt>
                <c:pt idx="43">
                  <c:v>11265.583620414729</c:v>
                </c:pt>
                <c:pt idx="44">
                  <c:v>11998.082390677759</c:v>
                </c:pt>
                <c:pt idx="45">
                  <c:v>13244.501387522769</c:v>
                </c:pt>
                <c:pt idx="46">
                  <c:v>3976.7015242773568</c:v>
                </c:pt>
                <c:pt idx="47">
                  <c:v>13357.24681024372</c:v>
                </c:pt>
                <c:pt idx="48">
                  <c:v>15108.481461144986</c:v>
                </c:pt>
                <c:pt idx="49">
                  <c:v>13115.502061150797</c:v>
                </c:pt>
                <c:pt idx="50">
                  <c:v>3838.0753219089938</c:v>
                </c:pt>
                <c:pt idx="51">
                  <c:v>14981.201193498166</c:v>
                </c:pt>
                <c:pt idx="52">
                  <c:v>15754.681488361681</c:v>
                </c:pt>
                <c:pt idx="53">
                  <c:v>4788.8704877419959</c:v>
                </c:pt>
                <c:pt idx="54">
                  <c:v>5895.6272589290529</c:v>
                </c:pt>
                <c:pt idx="55">
                  <c:v>3142.3187117378911</c:v>
                </c:pt>
                <c:pt idx="56">
                  <c:v>8115.3718231360772</c:v>
                </c:pt>
                <c:pt idx="57">
                  <c:v>3077.8005847674194</c:v>
                </c:pt>
                <c:pt idx="58">
                  <c:v>2652.283856528501</c:v>
                </c:pt>
                <c:pt idx="59">
                  <c:v>11161.775403686568</c:v>
                </c:pt>
                <c:pt idx="60">
                  <c:v>13040.438358471501</c:v>
                </c:pt>
                <c:pt idx="61">
                  <c:v>2735.3887951452125</c:v>
                </c:pt>
                <c:pt idx="62">
                  <c:v>10054.692131440403</c:v>
                </c:pt>
                <c:pt idx="63">
                  <c:v>4454.2060485483698</c:v>
                </c:pt>
                <c:pt idx="64">
                  <c:v>4272.2443226443002</c:v>
                </c:pt>
                <c:pt idx="65">
                  <c:v>2694.0965581384089</c:v>
                </c:pt>
                <c:pt idx="66">
                  <c:v>6925.3582809048648</c:v>
                </c:pt>
                <c:pt idx="67">
                  <c:v>13932.594434310671</c:v>
                </c:pt>
                <c:pt idx="68">
                  <c:v>4075.384088694243</c:v>
                </c:pt>
                <c:pt idx="69">
                  <c:v>4589.2097739091005</c:v>
                </c:pt>
                <c:pt idx="70">
                  <c:v>8490.0805702247344</c:v>
                </c:pt>
                <c:pt idx="71">
                  <c:v>7037.5043154812729</c:v>
                </c:pt>
                <c:pt idx="72">
                  <c:v>12950.294451741787</c:v>
                </c:pt>
                <c:pt idx="73">
                  <c:v>11756.937775700708</c:v>
                </c:pt>
                <c:pt idx="74">
                  <c:v>12700.577882317391</c:v>
                </c:pt>
                <c:pt idx="75">
                  <c:v>3555.7942318367468</c:v>
                </c:pt>
                <c:pt idx="76">
                  <c:v>4281.5507454107274</c:v>
                </c:pt>
                <c:pt idx="77">
                  <c:v>3290.5186439452309</c:v>
                </c:pt>
                <c:pt idx="78">
                  <c:v>10193.914141566325</c:v>
                </c:pt>
                <c:pt idx="79">
                  <c:v>2792.5008422276032</c:v>
                </c:pt>
                <c:pt idx="80">
                  <c:v>3074.4308067154261</c:v>
                </c:pt>
                <c:pt idx="81">
                  <c:v>6085.9490928100267</c:v>
                </c:pt>
                <c:pt idx="82">
                  <c:v>3320.8869708672573</c:v>
                </c:pt>
                <c:pt idx="83">
                  <c:v>14167.017985421286</c:v>
                </c:pt>
                <c:pt idx="84">
                  <c:v>4232.226704748663</c:v>
                </c:pt>
                <c:pt idx="85">
                  <c:v>13859.447979024706</c:v>
                </c:pt>
                <c:pt idx="86">
                  <c:v>3818.6024785688865</c:v>
                </c:pt>
                <c:pt idx="87">
                  <c:v>8277.9990946385988</c:v>
                </c:pt>
                <c:pt idx="88">
                  <c:v>4892.7557464808933</c:v>
                </c:pt>
                <c:pt idx="89">
                  <c:v>12675.790504871937</c:v>
                </c:pt>
                <c:pt idx="90">
                  <c:v>3565.4925039828131</c:v>
                </c:pt>
                <c:pt idx="91">
                  <c:v>2667.6467250127735</c:v>
                </c:pt>
                <c:pt idx="92">
                  <c:v>11131.831231155342</c:v>
                </c:pt>
                <c:pt idx="93">
                  <c:v>5190.2963327950974</c:v>
                </c:pt>
                <c:pt idx="94">
                  <c:v>6464.7313602725162</c:v>
                </c:pt>
                <c:pt idx="95">
                  <c:v>3607.1996142281891</c:v>
                </c:pt>
                <c:pt idx="96">
                  <c:v>15888.700450963339</c:v>
                </c:pt>
                <c:pt idx="97">
                  <c:v>15025.350306045237</c:v>
                </c:pt>
                <c:pt idx="98">
                  <c:v>15159.657610658765</c:v>
                </c:pt>
                <c:pt idx="99">
                  <c:v>4964.445418132228</c:v>
                </c:pt>
                <c:pt idx="100">
                  <c:v>5040.5119074280728</c:v>
                </c:pt>
                <c:pt idx="101">
                  <c:v>5188.1182854360432</c:v>
                </c:pt>
                <c:pt idx="102">
                  <c:v>4877.1408084430041</c:v>
                </c:pt>
                <c:pt idx="103">
                  <c:v>12625.901408028161</c:v>
                </c:pt>
                <c:pt idx="104">
                  <c:v>3676.2490403471111</c:v>
                </c:pt>
                <c:pt idx="105">
                  <c:v>4989.1938410993844</c:v>
                </c:pt>
                <c:pt idx="106">
                  <c:v>2808.2622137417138</c:v>
                </c:pt>
                <c:pt idx="107">
                  <c:v>15492.329493250212</c:v>
                </c:pt>
                <c:pt idx="108">
                  <c:v>13083.698839192975</c:v>
                </c:pt>
                <c:pt idx="109">
                  <c:v>6638.9528880214275</c:v>
                </c:pt>
                <c:pt idx="110">
                  <c:v>3150.9393980899495</c:v>
                </c:pt>
                <c:pt idx="111">
                  <c:v>12245.601282106794</c:v>
                </c:pt>
                <c:pt idx="112">
                  <c:v>10326.996957961197</c:v>
                </c:pt>
                <c:pt idx="113">
                  <c:v>5330.3394022455823</c:v>
                </c:pt>
                <c:pt idx="114">
                  <c:v>4311.3312982632951</c:v>
                </c:pt>
                <c:pt idx="115">
                  <c:v>11972.402262082398</c:v>
                </c:pt>
                <c:pt idx="116">
                  <c:v>3225.9792609166079</c:v>
                </c:pt>
                <c:pt idx="117">
                  <c:v>4545.3411798584502</c:v>
                </c:pt>
                <c:pt idx="118">
                  <c:v>16222.135217352557</c:v>
                </c:pt>
                <c:pt idx="119">
                  <c:v>14844.036345813671</c:v>
                </c:pt>
                <c:pt idx="120">
                  <c:v>3636.9801670807569</c:v>
                </c:pt>
                <c:pt idx="121">
                  <c:v>14200.046559885568</c:v>
                </c:pt>
                <c:pt idx="122">
                  <c:v>9277.0922730717411</c:v>
                </c:pt>
                <c:pt idx="123">
                  <c:v>2468.3104487625369</c:v>
                </c:pt>
                <c:pt idx="124">
                  <c:v>5721.7499234245406</c:v>
                </c:pt>
                <c:pt idx="125">
                  <c:v>5278.9639873299875</c:v>
                </c:pt>
                <c:pt idx="126">
                  <c:v>7177.1853409518535</c:v>
                </c:pt>
                <c:pt idx="127">
                  <c:v>6385.4784934943455</c:v>
                </c:pt>
                <c:pt idx="128">
                  <c:v>3918.752865199896</c:v>
                </c:pt>
                <c:pt idx="129">
                  <c:v>11302.138767780962</c:v>
                </c:pt>
                <c:pt idx="130">
                  <c:v>7107.7313156463752</c:v>
                </c:pt>
                <c:pt idx="131">
                  <c:v>13288.170799498064</c:v>
                </c:pt>
                <c:pt idx="132">
                  <c:v>11610.478544513657</c:v>
                </c:pt>
                <c:pt idx="133">
                  <c:v>14237.989789964256</c:v>
                </c:pt>
                <c:pt idx="134">
                  <c:v>2716.6278974676534</c:v>
                </c:pt>
                <c:pt idx="135">
                  <c:v>4381.1294690115001</c:v>
                </c:pt>
                <c:pt idx="136">
                  <c:v>4823.1865422059809</c:v>
                </c:pt>
                <c:pt idx="137">
                  <c:v>15788.171540125106</c:v>
                </c:pt>
                <c:pt idx="138">
                  <c:v>9300.8647299792665</c:v>
                </c:pt>
                <c:pt idx="139">
                  <c:v>2541.5862827550382</c:v>
                </c:pt>
                <c:pt idx="140">
                  <c:v>14444.585119258751</c:v>
                </c:pt>
                <c:pt idx="141">
                  <c:v>6755.9101675441361</c:v>
                </c:pt>
                <c:pt idx="142">
                  <c:v>13123.863400605976</c:v>
                </c:pt>
                <c:pt idx="143">
                  <c:v>15609.918948117978</c:v>
                </c:pt>
                <c:pt idx="144">
                  <c:v>2926.9385736063878</c:v>
                </c:pt>
                <c:pt idx="145">
                  <c:v>3262.7145576574194</c:v>
                </c:pt>
                <c:pt idx="146">
                  <c:v>3072.2756351274111</c:v>
                </c:pt>
                <c:pt idx="147">
                  <c:v>14641.27263801638</c:v>
                </c:pt>
                <c:pt idx="148">
                  <c:v>5438.3098467695272</c:v>
                </c:pt>
                <c:pt idx="149">
                  <c:v>2877.8851312602728</c:v>
                </c:pt>
                <c:pt idx="150">
                  <c:v>3386.2061988599871</c:v>
                </c:pt>
                <c:pt idx="151">
                  <c:v>12041.163104550307</c:v>
                </c:pt>
                <c:pt idx="152">
                  <c:v>9754.7326956184424</c:v>
                </c:pt>
                <c:pt idx="153">
                  <c:v>2503.87077996478</c:v>
                </c:pt>
                <c:pt idx="154">
                  <c:v>9512.1746334926538</c:v>
                </c:pt>
                <c:pt idx="155">
                  <c:v>3073.9951797532531</c:v>
                </c:pt>
                <c:pt idx="156">
                  <c:v>15263.673360442865</c:v>
                </c:pt>
                <c:pt idx="157">
                  <c:v>14494.075379346337</c:v>
                </c:pt>
                <c:pt idx="158">
                  <c:v>3161.7152560300237</c:v>
                </c:pt>
                <c:pt idx="159">
                  <c:v>9036.5595924055833</c:v>
                </c:pt>
                <c:pt idx="160">
                  <c:v>13977.657112969162</c:v>
                </c:pt>
                <c:pt idx="161">
                  <c:v>3758.960622950548</c:v>
                </c:pt>
                <c:pt idx="162">
                  <c:v>14339.294874388914</c:v>
                </c:pt>
                <c:pt idx="163">
                  <c:v>14745.266141903197</c:v>
                </c:pt>
                <c:pt idx="164">
                  <c:v>14825.595264729202</c:v>
                </c:pt>
                <c:pt idx="165">
                  <c:v>14742.268184939634</c:v>
                </c:pt>
                <c:pt idx="166">
                  <c:v>8511.632286104883</c:v>
                </c:pt>
                <c:pt idx="167">
                  <c:v>13482.061389908167</c:v>
                </c:pt>
                <c:pt idx="168">
                  <c:v>10373.965799676254</c:v>
                </c:pt>
                <c:pt idx="169">
                  <c:v>4380.198826734857</c:v>
                </c:pt>
                <c:pt idx="170">
                  <c:v>14121.061625870641</c:v>
                </c:pt>
                <c:pt idx="171">
                  <c:v>4592.7160790661328</c:v>
                </c:pt>
                <c:pt idx="172">
                  <c:v>3395.3383529986759</c:v>
                </c:pt>
                <c:pt idx="173">
                  <c:v>3428.4750055285713</c:v>
                </c:pt>
                <c:pt idx="174">
                  <c:v>5909.8688185450465</c:v>
                </c:pt>
                <c:pt idx="175">
                  <c:v>6100.9143457729651</c:v>
                </c:pt>
                <c:pt idx="176">
                  <c:v>15165.045539628802</c:v>
                </c:pt>
                <c:pt idx="177">
                  <c:v>3191.6924401981914</c:v>
                </c:pt>
                <c:pt idx="178">
                  <c:v>8775.0670120292871</c:v>
                </c:pt>
                <c:pt idx="179">
                  <c:v>6507.2081422347119</c:v>
                </c:pt>
                <c:pt idx="180">
                  <c:v>9868.3690157137662</c:v>
                </c:pt>
                <c:pt idx="181">
                  <c:v>3540.9216116057332</c:v>
                </c:pt>
                <c:pt idx="182">
                  <c:v>10909.06616421499</c:v>
                </c:pt>
                <c:pt idx="183">
                  <c:v>5868.6292726107949</c:v>
                </c:pt>
                <c:pt idx="184">
                  <c:v>4047.4648203949614</c:v>
                </c:pt>
                <c:pt idx="185">
                  <c:v>4421.302707502844</c:v>
                </c:pt>
                <c:pt idx="186">
                  <c:v>8897.4423314992164</c:v>
                </c:pt>
                <c:pt idx="187">
                  <c:v>16106.735575048859</c:v>
                </c:pt>
                <c:pt idx="188">
                  <c:v>9396.9593075126486</c:v>
                </c:pt>
                <c:pt idx="189">
                  <c:v>8335.5348656857714</c:v>
                </c:pt>
                <c:pt idx="190">
                  <c:v>3812.8399126509166</c:v>
                </c:pt>
                <c:pt idx="191">
                  <c:v>3110.8144190313706</c:v>
                </c:pt>
                <c:pt idx="192">
                  <c:v>7354.7545766985322</c:v>
                </c:pt>
                <c:pt idx="193">
                  <c:v>15702.565520869688</c:v>
                </c:pt>
                <c:pt idx="194">
                  <c:v>3905.7238733268973</c:v>
                </c:pt>
                <c:pt idx="195">
                  <c:v>12341.563848152045</c:v>
                </c:pt>
                <c:pt idx="196">
                  <c:v>12978.689288268875</c:v>
                </c:pt>
                <c:pt idx="197">
                  <c:v>2876.1501187641779</c:v>
                </c:pt>
                <c:pt idx="198">
                  <c:v>11871.067223125705</c:v>
                </c:pt>
                <c:pt idx="199">
                  <c:v>12382.593882406258</c:v>
                </c:pt>
                <c:pt idx="200">
                  <c:v>5656.7895040723824</c:v>
                </c:pt>
                <c:pt idx="201">
                  <c:v>11392.576542069499</c:v>
                </c:pt>
                <c:pt idx="202">
                  <c:v>11273.119714120327</c:v>
                </c:pt>
                <c:pt idx="203">
                  <c:v>13237.98689158627</c:v>
                </c:pt>
                <c:pt idx="204">
                  <c:v>6995.8911692398933</c:v>
                </c:pt>
                <c:pt idx="205">
                  <c:v>4283.4120299640126</c:v>
                </c:pt>
                <c:pt idx="206">
                  <c:v>4473.4101219419272</c:v>
                </c:pt>
                <c:pt idx="207">
                  <c:v>5301.4447185390354</c:v>
                </c:pt>
                <c:pt idx="208">
                  <c:v>4262.937899877873</c:v>
                </c:pt>
                <c:pt idx="209">
                  <c:v>12019.650264398801</c:v>
                </c:pt>
                <c:pt idx="210">
                  <c:v>12266.604099646123</c:v>
                </c:pt>
                <c:pt idx="211">
                  <c:v>3581.271531692194</c:v>
                </c:pt>
                <c:pt idx="212">
                  <c:v>4856.7540606971943</c:v>
                </c:pt>
                <c:pt idx="213">
                  <c:v>4002.6091492371579</c:v>
                </c:pt>
                <c:pt idx="214">
                  <c:v>3711.9972599807697</c:v>
                </c:pt>
                <c:pt idx="215">
                  <c:v>6573.2201545869775</c:v>
                </c:pt>
                <c:pt idx="216">
                  <c:v>3741.2121020647423</c:v>
                </c:pt>
                <c:pt idx="217">
                  <c:v>6222.7630385992325</c:v>
                </c:pt>
                <c:pt idx="218">
                  <c:v>9263.6830401852294</c:v>
                </c:pt>
                <c:pt idx="219">
                  <c:v>11564.578606026578</c:v>
                </c:pt>
                <c:pt idx="220">
                  <c:v>13545.238916512526</c:v>
                </c:pt>
                <c:pt idx="221">
                  <c:v>4351.2005442760965</c:v>
                </c:pt>
                <c:pt idx="222">
                  <c:v>2465.0776913805148</c:v>
                </c:pt>
                <c:pt idx="223">
                  <c:v>5442.3129062236139</c:v>
                </c:pt>
                <c:pt idx="224">
                  <c:v>3422.4522664765982</c:v>
                </c:pt>
                <c:pt idx="225">
                  <c:v>4691.1047564482888</c:v>
                </c:pt>
                <c:pt idx="226">
                  <c:v>9298.6439889518897</c:v>
                </c:pt>
                <c:pt idx="227">
                  <c:v>13494.984233573819</c:v>
                </c:pt>
                <c:pt idx="228">
                  <c:v>3613.7141101646889</c:v>
                </c:pt>
                <c:pt idx="229">
                  <c:v>3697.5382326921272</c:v>
                </c:pt>
                <c:pt idx="230">
                  <c:v>2659.0431343018417</c:v>
                </c:pt>
                <c:pt idx="231">
                  <c:v>14110.285767930567</c:v>
                </c:pt>
                <c:pt idx="232">
                  <c:v>3764.8969262320406</c:v>
                </c:pt>
                <c:pt idx="233">
                  <c:v>3128.3100964157948</c:v>
                </c:pt>
                <c:pt idx="234">
                  <c:v>5022.0983384065676</c:v>
                </c:pt>
                <c:pt idx="235">
                  <c:v>14356.057246557026</c:v>
                </c:pt>
                <c:pt idx="236">
                  <c:v>15063.461939778908</c:v>
                </c:pt>
                <c:pt idx="237">
                  <c:v>4978.2881958612052</c:v>
                </c:pt>
                <c:pt idx="238">
                  <c:v>12568.172115366278</c:v>
                </c:pt>
                <c:pt idx="239">
                  <c:v>9214.6062205661619</c:v>
                </c:pt>
                <c:pt idx="240">
                  <c:v>12342.377634008024</c:v>
                </c:pt>
                <c:pt idx="241">
                  <c:v>3849.1968172774314</c:v>
                </c:pt>
                <c:pt idx="242">
                  <c:v>3089.2972338782974</c:v>
                </c:pt>
                <c:pt idx="243">
                  <c:v>3402.7773856443255</c:v>
                </c:pt>
                <c:pt idx="244">
                  <c:v>4363.4679540339557</c:v>
                </c:pt>
                <c:pt idx="245">
                  <c:v>12920.094969571388</c:v>
                </c:pt>
                <c:pt idx="246">
                  <c:v>8593.824262693568</c:v>
                </c:pt>
                <c:pt idx="247">
                  <c:v>3138.6212745403627</c:v>
                </c:pt>
                <c:pt idx="248">
                  <c:v>3782.2612105936905</c:v>
                </c:pt>
                <c:pt idx="249">
                  <c:v>11362.701378693551</c:v>
                </c:pt>
                <c:pt idx="250">
                  <c:v>3816.0331097342332</c:v>
                </c:pt>
                <c:pt idx="251">
                  <c:v>15671.737469319813</c:v>
                </c:pt>
                <c:pt idx="252">
                  <c:v>8605.9226122899236</c:v>
                </c:pt>
                <c:pt idx="253">
                  <c:v>14837.404993456506</c:v>
                </c:pt>
                <c:pt idx="254">
                  <c:v>3111.6326485177233</c:v>
                </c:pt>
                <c:pt idx="255">
                  <c:v>3834.3771780856841</c:v>
                </c:pt>
                <c:pt idx="256">
                  <c:v>16191.307165802684</c:v>
                </c:pt>
                <c:pt idx="257">
                  <c:v>3812.0417634462583</c:v>
                </c:pt>
                <c:pt idx="258">
                  <c:v>12718.143229152938</c:v>
                </c:pt>
                <c:pt idx="259">
                  <c:v>3227.8922958635285</c:v>
                </c:pt>
                <c:pt idx="260">
                  <c:v>3085.5746647717269</c:v>
                </c:pt>
                <c:pt idx="261">
                  <c:v>3895.1377032488654</c:v>
                </c:pt>
                <c:pt idx="262">
                  <c:v>11364.562663246836</c:v>
                </c:pt>
                <c:pt idx="263">
                  <c:v>3187.0146729257849</c:v>
                </c:pt>
                <c:pt idx="264">
                  <c:v>3766.4402918907645</c:v>
                </c:pt>
                <c:pt idx="265">
                  <c:v>3138.6212745403627</c:v>
                </c:pt>
                <c:pt idx="266">
                  <c:v>10284.925482643983</c:v>
                </c:pt>
                <c:pt idx="267">
                  <c:v>13335.013156576331</c:v>
                </c:pt>
                <c:pt idx="268">
                  <c:v>5063.1028545242643</c:v>
                </c:pt>
                <c:pt idx="269">
                  <c:v>4714.7296248352059</c:v>
                </c:pt>
                <c:pt idx="270">
                  <c:v>4311.3822028918084</c:v>
                </c:pt>
                <c:pt idx="271">
                  <c:v>3326.1813979412527</c:v>
                </c:pt>
                <c:pt idx="272">
                  <c:v>15610.950904561061</c:v>
                </c:pt>
                <c:pt idx="273">
                  <c:v>10978.913961311757</c:v>
                </c:pt>
                <c:pt idx="274">
                  <c:v>3403.4247069025996</c:v>
                </c:pt>
                <c:pt idx="275">
                  <c:v>8985.7906118420378</c:v>
                </c:pt>
                <c:pt idx="276">
                  <c:v>6480.7260841519519</c:v>
                </c:pt>
                <c:pt idx="277">
                  <c:v>12976.864148446595</c:v>
                </c:pt>
                <c:pt idx="278">
                  <c:v>13988.890157672729</c:v>
                </c:pt>
                <c:pt idx="279">
                  <c:v>11770.397153256185</c:v>
                </c:pt>
                <c:pt idx="280">
                  <c:v>4182.2860730939919</c:v>
                </c:pt>
                <c:pt idx="281">
                  <c:v>6521.6743443242322</c:v>
                </c:pt>
                <c:pt idx="282">
                  <c:v>5503.6896671311088</c:v>
                </c:pt>
                <c:pt idx="283">
                  <c:v>7437.1341470873713</c:v>
                </c:pt>
                <c:pt idx="284">
                  <c:v>6490.9631491950222</c:v>
                </c:pt>
                <c:pt idx="285">
                  <c:v>13302.440676893835</c:v>
                </c:pt>
                <c:pt idx="286">
                  <c:v>14279.384146854309</c:v>
                </c:pt>
                <c:pt idx="287">
                  <c:v>11720.142470317478</c:v>
                </c:pt>
                <c:pt idx="288">
                  <c:v>3348.5168125806786</c:v>
                </c:pt>
                <c:pt idx="289">
                  <c:v>12543.975416173567</c:v>
                </c:pt>
                <c:pt idx="290">
                  <c:v>10208.296230512706</c:v>
                </c:pt>
                <c:pt idx="291">
                  <c:v>15660.569762000101</c:v>
                </c:pt>
                <c:pt idx="292">
                  <c:v>4340.2321134677322</c:v>
                </c:pt>
                <c:pt idx="293">
                  <c:v>3878.0467278533561</c:v>
                </c:pt>
                <c:pt idx="294">
                  <c:v>13626.087938159779</c:v>
                </c:pt>
                <c:pt idx="295">
                  <c:v>4329.9648320748174</c:v>
                </c:pt>
                <c:pt idx="296">
                  <c:v>9941.2586722051947</c:v>
                </c:pt>
                <c:pt idx="297">
                  <c:v>3470.7142718392452</c:v>
                </c:pt>
                <c:pt idx="298">
                  <c:v>3996.6383066504586</c:v>
                </c:pt>
                <c:pt idx="299">
                  <c:v>13545.122060091862</c:v>
                </c:pt>
                <c:pt idx="300">
                  <c:v>4512.7196555561977</c:v>
                </c:pt>
                <c:pt idx="301">
                  <c:v>5659.2237785233965</c:v>
                </c:pt>
                <c:pt idx="302">
                  <c:v>25598.485618490417</c:v>
                </c:pt>
                <c:pt idx="303">
                  <c:v>40165.877978777622</c:v>
                </c:pt>
                <c:pt idx="304">
                  <c:v>24296.971305090665</c:v>
                </c:pt>
                <c:pt idx="305">
                  <c:v>23857.859466971371</c:v>
                </c:pt>
                <c:pt idx="306">
                  <c:v>44600.466011794488</c:v>
                </c:pt>
                <c:pt idx="307">
                  <c:v>24708.316875335186</c:v>
                </c:pt>
                <c:pt idx="308">
                  <c:v>24520.218302017507</c:v>
                </c:pt>
                <c:pt idx="309">
                  <c:v>34132.386120781026</c:v>
                </c:pt>
                <c:pt idx="310">
                  <c:v>26307.372209477337</c:v>
                </c:pt>
                <c:pt idx="311">
                  <c:v>30094.547128306061</c:v>
                </c:pt>
                <c:pt idx="312">
                  <c:v>26409.231692062836</c:v>
                </c:pt>
                <c:pt idx="313">
                  <c:v>22777.013680191503</c:v>
                </c:pt>
                <c:pt idx="314">
                  <c:v>34708.213960112073</c:v>
                </c:pt>
                <c:pt idx="315">
                  <c:v>33954.101907053613</c:v>
                </c:pt>
                <c:pt idx="316">
                  <c:v>50687.848938656149</c:v>
                </c:pt>
                <c:pt idx="317">
                  <c:v>34509.398079684586</c:v>
                </c:pt>
                <c:pt idx="318">
                  <c:v>44681.427052798725</c:v>
                </c:pt>
                <c:pt idx="319">
                  <c:v>23373.825896587176</c:v>
                </c:pt>
                <c:pt idx="320">
                  <c:v>19070.427083969844</c:v>
                </c:pt>
                <c:pt idx="321">
                  <c:v>34909.668347183797</c:v>
                </c:pt>
                <c:pt idx="322">
                  <c:v>35899.415021353678</c:v>
                </c:pt>
                <c:pt idx="323">
                  <c:v>49346.089061763261</c:v>
                </c:pt>
                <c:pt idx="324">
                  <c:v>35847.733560012304</c:v>
                </c:pt>
                <c:pt idx="325">
                  <c:v>32443.274753389673</c:v>
                </c:pt>
                <c:pt idx="326">
                  <c:v>35562.970524447082</c:v>
                </c:pt>
                <c:pt idx="327">
                  <c:v>35869.69929331501</c:v>
                </c:pt>
                <c:pt idx="328">
                  <c:v>21849.857912366631</c:v>
                </c:pt>
                <c:pt idx="329">
                  <c:v>29006.743265538811</c:v>
                </c:pt>
                <c:pt idx="330">
                  <c:v>28789.035656808428</c:v>
                </c:pt>
                <c:pt idx="331">
                  <c:v>40853.03390416981</c:v>
                </c:pt>
                <c:pt idx="332">
                  <c:v>35991.445834508195</c:v>
                </c:pt>
                <c:pt idx="333">
                  <c:v>43329.564193043072</c:v>
                </c:pt>
                <c:pt idx="334">
                  <c:v>44947.564695111643</c:v>
                </c:pt>
                <c:pt idx="335">
                  <c:v>33235.396836602435</c:v>
                </c:pt>
                <c:pt idx="336">
                  <c:v>29573.526533252214</c:v>
                </c:pt>
                <c:pt idx="337">
                  <c:v>24690.096389937742</c:v>
                </c:pt>
                <c:pt idx="338">
                  <c:v>42661.732927984049</c:v>
                </c:pt>
                <c:pt idx="339">
                  <c:v>33186.86528662972</c:v>
                </c:pt>
                <c:pt idx="340">
                  <c:v>25512.823154533209</c:v>
                </c:pt>
                <c:pt idx="341">
                  <c:v>59974.48085534729</c:v>
                </c:pt>
                <c:pt idx="342">
                  <c:v>54515.11620635289</c:v>
                </c:pt>
                <c:pt idx="343">
                  <c:v>30408.780161389255</c:v>
                </c:pt>
                <c:pt idx="344">
                  <c:v>31543.802406639221</c:v>
                </c:pt>
                <c:pt idx="345">
                  <c:v>24492.193512489459</c:v>
                </c:pt>
                <c:pt idx="346">
                  <c:v>44930.398482346151</c:v>
                </c:pt>
                <c:pt idx="347">
                  <c:v>41281.721937566224</c:v>
                </c:pt>
                <c:pt idx="348">
                  <c:v>24879.212251330373</c:v>
                </c:pt>
                <c:pt idx="349">
                  <c:v>28322.021100381193</c:v>
                </c:pt>
                <c:pt idx="350">
                  <c:v>37240.145675832333</c:v>
                </c:pt>
                <c:pt idx="351">
                  <c:v>34881.127094991796</c:v>
                </c:pt>
                <c:pt idx="352">
                  <c:v>36524.037435998551</c:v>
                </c:pt>
                <c:pt idx="353">
                  <c:v>34225.750221930473</c:v>
                </c:pt>
                <c:pt idx="354">
                  <c:v>52068.007453109312</c:v>
                </c:pt>
                <c:pt idx="355">
                  <c:v>28850.68728015379</c:v>
                </c:pt>
                <c:pt idx="356">
                  <c:v>42137.495098409643</c:v>
                </c:pt>
                <c:pt idx="357">
                  <c:v>27478.721529968105</c:v>
                </c:pt>
                <c:pt idx="358">
                  <c:v>33071.795435813743</c:v>
                </c:pt>
                <c:pt idx="359">
                  <c:v>40166.646763423531</c:v>
                </c:pt>
                <c:pt idx="360">
                  <c:v>28438.232411772868</c:v>
                </c:pt>
                <c:pt idx="361">
                  <c:v>40094.4320976331</c:v>
                </c:pt>
                <c:pt idx="362">
                  <c:v>47341.229969204636</c:v>
                </c:pt>
                <c:pt idx="363">
                  <c:v>26561.862277795812</c:v>
                </c:pt>
                <c:pt idx="364">
                  <c:v>21350.692497783923</c:v>
                </c:pt>
                <c:pt idx="365">
                  <c:v>28517.15472757494</c:v>
                </c:pt>
                <c:pt idx="366">
                  <c:v>32592.477807488594</c:v>
                </c:pt>
                <c:pt idx="367">
                  <c:v>26574.717229881069</c:v>
                </c:pt>
                <c:pt idx="368">
                  <c:v>26915.876312513017</c:v>
                </c:pt>
                <c:pt idx="369">
                  <c:v>32929.642293123048</c:v>
                </c:pt>
                <c:pt idx="370">
                  <c:v>32904.216395261938</c:v>
                </c:pt>
                <c:pt idx="371">
                  <c:v>37564.142184478646</c:v>
                </c:pt>
                <c:pt idx="372">
                  <c:v>23639.379126958091</c:v>
                </c:pt>
                <c:pt idx="373">
                  <c:v>24773.23623609373</c:v>
                </c:pt>
                <c:pt idx="374">
                  <c:v>33978.527848594109</c:v>
                </c:pt>
                <c:pt idx="375">
                  <c:v>21889.246693182893</c:v>
                </c:pt>
                <c:pt idx="376">
                  <c:v>28669.562190561963</c:v>
                </c:pt>
                <c:pt idx="377">
                  <c:v>48033.295384271201</c:v>
                </c:pt>
                <c:pt idx="378">
                  <c:v>44718.51526872949</c:v>
                </c:pt>
                <c:pt idx="379">
                  <c:v>48316.699899032377</c:v>
                </c:pt>
                <c:pt idx="380">
                  <c:v>34986.214699239463</c:v>
                </c:pt>
                <c:pt idx="381">
                  <c:v>30556.497399000509</c:v>
                </c:pt>
                <c:pt idx="382">
                  <c:v>25608.250860721062</c:v>
                </c:pt>
                <c:pt idx="383">
                  <c:v>35031.411234956293</c:v>
                </c:pt>
                <c:pt idx="384">
                  <c:v>26972.47680600583</c:v>
                </c:pt>
                <c:pt idx="385">
                  <c:v>24305.98509179175</c:v>
                </c:pt>
                <c:pt idx="386">
                  <c:v>53372.044922333946</c:v>
                </c:pt>
                <c:pt idx="387">
                  <c:v>29744.451784208897</c:v>
                </c:pt>
                <c:pt idx="388">
                  <c:v>42189.74108306854</c:v>
                </c:pt>
                <c:pt idx="389">
                  <c:v>28571.283944471637</c:v>
                </c:pt>
                <c:pt idx="390">
                  <c:v>38473.270280239733</c:v>
                </c:pt>
                <c:pt idx="391">
                  <c:v>29854.96548830971</c:v>
                </c:pt>
                <c:pt idx="392">
                  <c:v>27735.178538269061</c:v>
                </c:pt>
                <c:pt idx="393">
                  <c:v>26910.011974923385</c:v>
                </c:pt>
                <c:pt idx="394">
                  <c:v>26181.422687256018</c:v>
                </c:pt>
                <c:pt idx="395">
                  <c:v>36358.433821468978</c:v>
                </c:pt>
                <c:pt idx="396">
                  <c:v>25572.129589732594</c:v>
                </c:pt>
                <c:pt idx="397">
                  <c:v>35300.955131873023</c:v>
                </c:pt>
                <c:pt idx="398">
                  <c:v>40740.37462589745</c:v>
                </c:pt>
                <c:pt idx="399">
                  <c:v>20565.131395871766</c:v>
                </c:pt>
                <c:pt idx="400">
                  <c:v>33023.031773474693</c:v>
                </c:pt>
                <c:pt idx="401">
                  <c:v>52712.961053180079</c:v>
                </c:pt>
                <c:pt idx="402">
                  <c:v>39421.343185816208</c:v>
                </c:pt>
                <c:pt idx="403">
                  <c:v>36559.854478827947</c:v>
                </c:pt>
                <c:pt idx="404">
                  <c:v>47188.135924918446</c:v>
                </c:pt>
                <c:pt idx="405">
                  <c:v>23068.365038013882</c:v>
                </c:pt>
                <c:pt idx="406">
                  <c:v>24692.562122121351</c:v>
                </c:pt>
                <c:pt idx="407">
                  <c:v>24088.579454244722</c:v>
                </c:pt>
                <c:pt idx="408">
                  <c:v>38986.624081499649</c:v>
                </c:pt>
                <c:pt idx="409">
                  <c:v>34413.184518196736</c:v>
                </c:pt>
                <c:pt idx="410">
                  <c:v>30474.53208604909</c:v>
                </c:pt>
                <c:pt idx="411">
                  <c:v>46483.621992485379</c:v>
                </c:pt>
                <c:pt idx="412">
                  <c:v>12135.9170071887</c:v>
                </c:pt>
                <c:pt idx="413">
                  <c:v>12429.272647819373</c:v>
                </c:pt>
                <c:pt idx="414">
                  <c:v>13465.300873902093</c:v>
                </c:pt>
                <c:pt idx="415">
                  <c:v>8852.1284270825618</c:v>
                </c:pt>
                <c:pt idx="416">
                  <c:v>10603.727869779859</c:v>
                </c:pt>
                <c:pt idx="417">
                  <c:v>6138.2395964064935</c:v>
                </c:pt>
                <c:pt idx="418">
                  <c:v>15348.461367185173</c:v>
                </c:pt>
                <c:pt idx="419">
                  <c:v>5562.4615700114291</c:v>
                </c:pt>
                <c:pt idx="420">
                  <c:v>6231.2288475341111</c:v>
                </c:pt>
                <c:pt idx="421">
                  <c:v>11739.100597933908</c:v>
                </c:pt>
                <c:pt idx="422">
                  <c:v>4201.1203556088303</c:v>
                </c:pt>
                <c:pt idx="423">
                  <c:v>7841.1808093672489</c:v>
                </c:pt>
                <c:pt idx="424">
                  <c:v>7323.2122988604979</c:v>
                </c:pt>
                <c:pt idx="425">
                  <c:v>3991.801501592252</c:v>
                </c:pt>
                <c:pt idx="426">
                  <c:v>6778.1569633532508</c:v>
                </c:pt>
                <c:pt idx="427">
                  <c:v>10286.147286521773</c:v>
                </c:pt>
                <c:pt idx="428">
                  <c:v>7871.4956524437193</c:v>
                </c:pt>
                <c:pt idx="429">
                  <c:v>10993.610208604212</c:v>
                </c:pt>
                <c:pt idx="430">
                  <c:v>11288.278693199138</c:v>
                </c:pt>
                <c:pt idx="431">
                  <c:v>6668.0015977456242</c:v>
                </c:pt>
                <c:pt idx="432">
                  <c:v>13302.300768242434</c:v>
                </c:pt>
                <c:pt idx="433">
                  <c:v>3827.1484558610246</c:v>
                </c:pt>
                <c:pt idx="434">
                  <c:v>4171.3398027562625</c:v>
                </c:pt>
                <c:pt idx="435">
                  <c:v>6002.7413200151668</c:v>
                </c:pt>
                <c:pt idx="436">
                  <c:v>4408.3551993012898</c:v>
                </c:pt>
                <c:pt idx="437">
                  <c:v>10051.290876837518</c:v>
                </c:pt>
                <c:pt idx="438">
                  <c:v>4593.633172431194</c:v>
                </c:pt>
                <c:pt idx="439">
                  <c:v>8692.68876000618</c:v>
                </c:pt>
                <c:pt idx="440">
                  <c:v>9643.6065980334897</c:v>
                </c:pt>
                <c:pt idx="441">
                  <c:v>9434.9767773836375</c:v>
                </c:pt>
                <c:pt idx="442">
                  <c:v>5749.7124953462244</c:v>
                </c:pt>
                <c:pt idx="443">
                  <c:v>7089.248927722565</c:v>
                </c:pt>
                <c:pt idx="444">
                  <c:v>9119.9653951846449</c:v>
                </c:pt>
                <c:pt idx="445">
                  <c:v>8499.3146697941211</c:v>
                </c:pt>
                <c:pt idx="446">
                  <c:v>7534.6764401401115</c:v>
                </c:pt>
                <c:pt idx="447">
                  <c:v>7613.3190653609699</c:v>
                </c:pt>
                <c:pt idx="448">
                  <c:v>6639.1516871696995</c:v>
                </c:pt>
                <c:pt idx="449">
                  <c:v>5519.3593439718752</c:v>
                </c:pt>
                <c:pt idx="450">
                  <c:v>12706.036203387253</c:v>
                </c:pt>
                <c:pt idx="451">
                  <c:v>4762.4087969324673</c:v>
                </c:pt>
                <c:pt idx="452">
                  <c:v>4457.7594000413555</c:v>
                </c:pt>
                <c:pt idx="453">
                  <c:v>8126.5919706846753</c:v>
                </c:pt>
                <c:pt idx="454">
                  <c:v>5536.4035862654328</c:v>
                </c:pt>
                <c:pt idx="455">
                  <c:v>12607.987802831789</c:v>
                </c:pt>
                <c:pt idx="456">
                  <c:v>5572.7640118323116</c:v>
                </c:pt>
                <c:pt idx="457">
                  <c:v>7786.3897714659906</c:v>
                </c:pt>
                <c:pt idx="458">
                  <c:v>6154.1023949934288</c:v>
                </c:pt>
                <c:pt idx="459">
                  <c:v>6319.72159397411</c:v>
                </c:pt>
                <c:pt idx="460">
                  <c:v>4014.6551376405914</c:v>
                </c:pt>
                <c:pt idx="461">
                  <c:v>8812.3047776072326</c:v>
                </c:pt>
                <c:pt idx="462">
                  <c:v>11725.287262125525</c:v>
                </c:pt>
                <c:pt idx="463">
                  <c:v>6610.1924847399196</c:v>
                </c:pt>
                <c:pt idx="464">
                  <c:v>11623.406423419374</c:v>
                </c:pt>
                <c:pt idx="465">
                  <c:v>8068.3087569897134</c:v>
                </c:pt>
                <c:pt idx="466">
                  <c:v>6266.8319826536517</c:v>
                </c:pt>
                <c:pt idx="467">
                  <c:v>8338.0417359028797</c:v>
                </c:pt>
                <c:pt idx="468">
                  <c:v>6380.4582478181619</c:v>
                </c:pt>
                <c:pt idx="469">
                  <c:v>13591.162952263849</c:v>
                </c:pt>
                <c:pt idx="470">
                  <c:v>12609.35226880807</c:v>
                </c:pt>
                <c:pt idx="471">
                  <c:v>8570.7730525565858</c:v>
                </c:pt>
                <c:pt idx="472">
                  <c:v>10885.77256093432</c:v>
                </c:pt>
                <c:pt idx="473">
                  <c:v>11241.863435787665</c:v>
                </c:pt>
                <c:pt idx="474">
                  <c:v>5974.9389081365489</c:v>
                </c:pt>
                <c:pt idx="475">
                  <c:v>13741.667851720955</c:v>
                </c:pt>
                <c:pt idx="476">
                  <c:v>5815.9612093539399</c:v>
                </c:pt>
                <c:pt idx="477">
                  <c:v>6451.1691089720662</c:v>
                </c:pt>
                <c:pt idx="478">
                  <c:v>8268.2435651546748</c:v>
                </c:pt>
                <c:pt idx="479">
                  <c:v>9987.0080632053341</c:v>
                </c:pt>
                <c:pt idx="480">
                  <c:v>5939.3190168016772</c:v>
                </c:pt>
                <c:pt idx="481">
                  <c:v>4198.4437107624562</c:v>
                </c:pt>
                <c:pt idx="482">
                  <c:v>9430.7402601915655</c:v>
                </c:pt>
                <c:pt idx="483">
                  <c:v>8319.2832765988351</c:v>
                </c:pt>
                <c:pt idx="484">
                  <c:v>14652.81243420964</c:v>
                </c:pt>
                <c:pt idx="485">
                  <c:v>13498.920852281895</c:v>
                </c:pt>
                <c:pt idx="486">
                  <c:v>11125.252071024604</c:v>
                </c:pt>
                <c:pt idx="487">
                  <c:v>7697.9787551849313</c:v>
                </c:pt>
                <c:pt idx="488">
                  <c:v>16676.806355884775</c:v>
                </c:pt>
                <c:pt idx="489">
                  <c:v>10896.050676264105</c:v>
                </c:pt>
                <c:pt idx="490">
                  <c:v>14648.684284838131</c:v>
                </c:pt>
                <c:pt idx="491">
                  <c:v>7453.5555932330963</c:v>
                </c:pt>
                <c:pt idx="492">
                  <c:v>4934.2181177142902</c:v>
                </c:pt>
                <c:pt idx="493">
                  <c:v>10632.670070822127</c:v>
                </c:pt>
                <c:pt idx="494">
                  <c:v>9836.2841406426378</c:v>
                </c:pt>
                <c:pt idx="495">
                  <c:v>5084.9737302680805</c:v>
                </c:pt>
                <c:pt idx="496">
                  <c:v>11196.299337038503</c:v>
                </c:pt>
                <c:pt idx="497">
                  <c:v>9880.2687151867212</c:v>
                </c:pt>
                <c:pt idx="498">
                  <c:v>9215.2729879430644</c:v>
                </c:pt>
                <c:pt idx="499">
                  <c:v>8312.5312549456867</c:v>
                </c:pt>
                <c:pt idx="500">
                  <c:v>5145.52515669896</c:v>
                </c:pt>
                <c:pt idx="501">
                  <c:v>8605.0598732750022</c:v>
                </c:pt>
                <c:pt idx="502">
                  <c:v>11207.540440748804</c:v>
                </c:pt>
                <c:pt idx="503">
                  <c:v>12931.835584592262</c:v>
                </c:pt>
                <c:pt idx="504">
                  <c:v>7978.2153400637244</c:v>
                </c:pt>
                <c:pt idx="505">
                  <c:v>10449.359825084122</c:v>
                </c:pt>
                <c:pt idx="506">
                  <c:v>8873.2401152971543</c:v>
                </c:pt>
                <c:pt idx="507">
                  <c:v>6649.6169018597129</c:v>
                </c:pt>
                <c:pt idx="508">
                  <c:v>13086.31296624477</c:v>
                </c:pt>
                <c:pt idx="509">
                  <c:v>5906.0118195323585</c:v>
                </c:pt>
                <c:pt idx="510">
                  <c:v>12664.274157358996</c:v>
                </c:pt>
                <c:pt idx="511">
                  <c:v>6121.2372339969452</c:v>
                </c:pt>
                <c:pt idx="512">
                  <c:v>8856.5865166624953</c:v>
                </c:pt>
                <c:pt idx="513">
                  <c:v>11593.012757245926</c:v>
                </c:pt>
                <c:pt idx="514">
                  <c:v>13140.837460393192</c:v>
                </c:pt>
                <c:pt idx="515">
                  <c:v>10924.859536553315</c:v>
                </c:pt>
                <c:pt idx="516">
                  <c:v>8276.2851873290747</c:v>
                </c:pt>
                <c:pt idx="517">
                  <c:v>5316.502429781347</c:v>
                </c:pt>
                <c:pt idx="518">
                  <c:v>4254.943273925991</c:v>
                </c:pt>
                <c:pt idx="519">
                  <c:v>6138.9194372531565</c:v>
                </c:pt>
                <c:pt idx="520">
                  <c:v>5742.8919771492383</c:v>
                </c:pt>
                <c:pt idx="521">
                  <c:v>9510.7754959828399</c:v>
                </c:pt>
                <c:pt idx="522">
                  <c:v>11197.229979315145</c:v>
                </c:pt>
                <c:pt idx="523">
                  <c:v>14932.313928208438</c:v>
                </c:pt>
                <c:pt idx="524">
                  <c:v>11637.683586524778</c:v>
                </c:pt>
                <c:pt idx="525">
                  <c:v>13685.206803377219</c:v>
                </c:pt>
                <c:pt idx="526">
                  <c:v>4641.1017196065568</c:v>
                </c:pt>
                <c:pt idx="527">
                  <c:v>8605.0057527925746</c:v>
                </c:pt>
                <c:pt idx="528">
                  <c:v>6750.0518152298328</c:v>
                </c:pt>
                <c:pt idx="529">
                  <c:v>5841.8339455080968</c:v>
                </c:pt>
                <c:pt idx="530">
                  <c:v>3207.2392565392711</c:v>
                </c:pt>
                <c:pt idx="531">
                  <c:v>9397.4700768173661</c:v>
                </c:pt>
                <c:pt idx="532">
                  <c:v>13080.574430010711</c:v>
                </c:pt>
                <c:pt idx="533">
                  <c:v>5225.0027689647786</c:v>
                </c:pt>
                <c:pt idx="534">
                  <c:v>5133.2327838131259</c:v>
                </c:pt>
                <c:pt idx="535">
                  <c:v>11100.408511146166</c:v>
                </c:pt>
                <c:pt idx="536">
                  <c:v>10025.719352994542</c:v>
                </c:pt>
                <c:pt idx="537">
                  <c:v>6170.4658560602747</c:v>
                </c:pt>
                <c:pt idx="538">
                  <c:v>4741.1965974379746</c:v>
                </c:pt>
                <c:pt idx="539">
                  <c:v>8206.2260545390345</c:v>
                </c:pt>
                <c:pt idx="540">
                  <c:v>3164.1358247789758</c:v>
                </c:pt>
                <c:pt idx="541">
                  <c:v>9341.4356155289825</c:v>
                </c:pt>
                <c:pt idx="542">
                  <c:v>6647.7200405277736</c:v>
                </c:pt>
                <c:pt idx="543">
                  <c:v>14775.938741714801</c:v>
                </c:pt>
                <c:pt idx="544">
                  <c:v>9222.6590395399362</c:v>
                </c:pt>
                <c:pt idx="545">
                  <c:v>5160.3893277238294</c:v>
                </c:pt>
                <c:pt idx="546">
                  <c:v>8519.523501414993</c:v>
                </c:pt>
                <c:pt idx="547">
                  <c:v>15750.270498499878</c:v>
                </c:pt>
                <c:pt idx="548">
                  <c:v>3409.5316228033598</c:v>
                </c:pt>
                <c:pt idx="549">
                  <c:v>9344.6683729110046</c:v>
                </c:pt>
                <c:pt idx="550">
                  <c:v>10192.266947707261</c:v>
                </c:pt>
                <c:pt idx="551">
                  <c:v>5974.6811166726093</c:v>
                </c:pt>
                <c:pt idx="552">
                  <c:v>7133.6170914387712</c:v>
                </c:pt>
                <c:pt idx="553">
                  <c:v>11839.704574334704</c:v>
                </c:pt>
                <c:pt idx="554">
                  <c:v>7635.7001093513209</c:v>
                </c:pt>
                <c:pt idx="555">
                  <c:v>3221.2478718613665</c:v>
                </c:pt>
                <c:pt idx="556">
                  <c:v>10454.417478815003</c:v>
                </c:pt>
                <c:pt idx="557">
                  <c:v>5586.8998232448848</c:v>
                </c:pt>
                <c:pt idx="558">
                  <c:v>8143.1932363253491</c:v>
                </c:pt>
                <c:pt idx="559">
                  <c:v>3898.6259128887141</c:v>
                </c:pt>
                <c:pt idx="560">
                  <c:v>4617.6544664316853</c:v>
                </c:pt>
                <c:pt idx="561">
                  <c:v>4736.8862542619454</c:v>
                </c:pt>
                <c:pt idx="562">
                  <c:v>8778.9412528776957</c:v>
                </c:pt>
                <c:pt idx="563">
                  <c:v>7317.5368913337479</c:v>
                </c:pt>
                <c:pt idx="564">
                  <c:v>4275.1623927060427</c:v>
                </c:pt>
                <c:pt idx="565">
                  <c:v>10833.947636862395</c:v>
                </c:pt>
                <c:pt idx="566">
                  <c:v>5058.365642460526</c:v>
                </c:pt>
                <c:pt idx="567">
                  <c:v>15886.732974701419</c:v>
                </c:pt>
                <c:pt idx="568">
                  <c:v>4104.9038372528785</c:v>
                </c:pt>
                <c:pt idx="569">
                  <c:v>6481.1605443435637</c:v>
                </c:pt>
                <c:pt idx="570">
                  <c:v>9829.8569832868343</c:v>
                </c:pt>
                <c:pt idx="571">
                  <c:v>12635.734291658693</c:v>
                </c:pt>
                <c:pt idx="572">
                  <c:v>12136.893278816269</c:v>
                </c:pt>
                <c:pt idx="573">
                  <c:v>5784.8286441748442</c:v>
                </c:pt>
                <c:pt idx="574">
                  <c:v>10116.835942126745</c:v>
                </c:pt>
                <c:pt idx="575">
                  <c:v>4865.29150262646</c:v>
                </c:pt>
                <c:pt idx="576">
                  <c:v>7885.9417464963808</c:v>
                </c:pt>
                <c:pt idx="577">
                  <c:v>5769.2952617669735</c:v>
                </c:pt>
                <c:pt idx="578">
                  <c:v>8169.5881375427834</c:v>
                </c:pt>
                <c:pt idx="579">
                  <c:v>10396.227845938605</c:v>
                </c:pt>
                <c:pt idx="580">
                  <c:v>15921.776274306008</c:v>
                </c:pt>
                <c:pt idx="581">
                  <c:v>13375.61257081463</c:v>
                </c:pt>
                <c:pt idx="582">
                  <c:v>9076.3855287662082</c:v>
                </c:pt>
                <c:pt idx="583">
                  <c:v>7423.7141914590511</c:v>
                </c:pt>
                <c:pt idx="584">
                  <c:v>12683.022366056604</c:v>
                </c:pt>
                <c:pt idx="585">
                  <c:v>6666.4497127564591</c:v>
                </c:pt>
                <c:pt idx="586">
                  <c:v>10232.559031566845</c:v>
                </c:pt>
                <c:pt idx="587">
                  <c:v>9944.2312983100419</c:v>
                </c:pt>
                <c:pt idx="588">
                  <c:v>8854.1615279782254</c:v>
                </c:pt>
                <c:pt idx="589">
                  <c:v>5913.658750102958</c:v>
                </c:pt>
                <c:pt idx="590">
                  <c:v>16496.997418140752</c:v>
                </c:pt>
                <c:pt idx="591">
                  <c:v>10256.647196689328</c:v>
                </c:pt>
                <c:pt idx="592">
                  <c:v>9293.9299228028503</c:v>
                </c:pt>
                <c:pt idx="593">
                  <c:v>10245.294136405115</c:v>
                </c:pt>
                <c:pt idx="594">
                  <c:v>13161.441408621227</c:v>
                </c:pt>
                <c:pt idx="595">
                  <c:v>8740.5571482738924</c:v>
                </c:pt>
                <c:pt idx="596">
                  <c:v>8053.4434745351928</c:v>
                </c:pt>
                <c:pt idx="597">
                  <c:v>6899.6015417043391</c:v>
                </c:pt>
                <c:pt idx="598">
                  <c:v>6423.9250390843035</c:v>
                </c:pt>
                <c:pt idx="599">
                  <c:v>12592.897008739625</c:v>
                </c:pt>
                <c:pt idx="600">
                  <c:v>7758.3027373175892</c:v>
                </c:pt>
                <c:pt idx="601">
                  <c:v>8488.2472118400074</c:v>
                </c:pt>
                <c:pt idx="602">
                  <c:v>11571.564058426662</c:v>
                </c:pt>
                <c:pt idx="603">
                  <c:v>5662.6883403978627</c:v>
                </c:pt>
                <c:pt idx="604">
                  <c:v>5302.8134954735979</c:v>
                </c:pt>
                <c:pt idx="605">
                  <c:v>10949.671762943301</c:v>
                </c:pt>
                <c:pt idx="606">
                  <c:v>6090.5997193806861</c:v>
                </c:pt>
                <c:pt idx="607">
                  <c:v>6432.5687112446176</c:v>
                </c:pt>
                <c:pt idx="608">
                  <c:v>15029.276345657749</c:v>
                </c:pt>
                <c:pt idx="609">
                  <c:v>12293.019884795904</c:v>
                </c:pt>
                <c:pt idx="610">
                  <c:v>8210.2914860084402</c:v>
                </c:pt>
                <c:pt idx="611">
                  <c:v>13874.849256848684</c:v>
                </c:pt>
                <c:pt idx="612">
                  <c:v>6396.9492934261061</c:v>
                </c:pt>
                <c:pt idx="613">
                  <c:v>7629.3252048000741</c:v>
                </c:pt>
                <c:pt idx="614">
                  <c:v>5841.0109942740273</c:v>
                </c:pt>
                <c:pt idx="615">
                  <c:v>5476.2349730892456</c:v>
                </c:pt>
                <c:pt idx="616">
                  <c:v>15664.581296531309</c:v>
                </c:pt>
                <c:pt idx="617">
                  <c:v>7623.0320471498917</c:v>
                </c:pt>
                <c:pt idx="618">
                  <c:v>7188.1134250351779</c:v>
                </c:pt>
                <c:pt idx="619">
                  <c:v>5470.4794660626276</c:v>
                </c:pt>
                <c:pt idx="620">
                  <c:v>5946.3506876517404</c:v>
                </c:pt>
                <c:pt idx="621">
                  <c:v>7825.5763066528043</c:v>
                </c:pt>
                <c:pt idx="622">
                  <c:v>6598.3664041948532</c:v>
                </c:pt>
                <c:pt idx="623">
                  <c:v>9779.9873216250126</c:v>
                </c:pt>
                <c:pt idx="624">
                  <c:v>5162.957982263586</c:v>
                </c:pt>
                <c:pt idx="625">
                  <c:v>10963.623616943389</c:v>
                </c:pt>
                <c:pt idx="626">
                  <c:v>5785.4410065031789</c:v>
                </c:pt>
                <c:pt idx="627">
                  <c:v>8694.0353216009353</c:v>
                </c:pt>
                <c:pt idx="628">
                  <c:v>11603.540983890147</c:v>
                </c:pt>
                <c:pt idx="629">
                  <c:v>14229.327382857082</c:v>
                </c:pt>
                <c:pt idx="630">
                  <c:v>11497.858497694731</c:v>
                </c:pt>
                <c:pt idx="631">
                  <c:v>13699.203111851282</c:v>
                </c:pt>
                <c:pt idx="632">
                  <c:v>5825.8254024475436</c:v>
                </c:pt>
                <c:pt idx="633">
                  <c:v>5981.7150941641639</c:v>
                </c:pt>
                <c:pt idx="634">
                  <c:v>9283.6980056089851</c:v>
                </c:pt>
                <c:pt idx="635">
                  <c:v>10477.376710448656</c:v>
                </c:pt>
                <c:pt idx="636">
                  <c:v>6157.0585130207928</c:v>
                </c:pt>
                <c:pt idx="637">
                  <c:v>11983.474599683295</c:v>
                </c:pt>
                <c:pt idx="638">
                  <c:v>9495.6849413538985</c:v>
                </c:pt>
                <c:pt idx="639">
                  <c:v>7289.9909119198001</c:v>
                </c:pt>
                <c:pt idx="640">
                  <c:v>11350.848141722685</c:v>
                </c:pt>
                <c:pt idx="641">
                  <c:v>13420.290406945935</c:v>
                </c:pt>
                <c:pt idx="642">
                  <c:v>6059.8784188076615</c:v>
                </c:pt>
                <c:pt idx="643">
                  <c:v>13238.210276634874</c:v>
                </c:pt>
                <c:pt idx="644">
                  <c:v>17426.755927463855</c:v>
                </c:pt>
                <c:pt idx="645">
                  <c:v>14273.880908909669</c:v>
                </c:pt>
                <c:pt idx="646">
                  <c:v>9780.6274286884545</c:v>
                </c:pt>
                <c:pt idx="647">
                  <c:v>5243.0733781328618</c:v>
                </c:pt>
                <c:pt idx="648">
                  <c:v>14208.853252770941</c:v>
                </c:pt>
                <c:pt idx="649">
                  <c:v>4741.6497590048957</c:v>
                </c:pt>
                <c:pt idx="650">
                  <c:v>12746.753061619374</c:v>
                </c:pt>
                <c:pt idx="651">
                  <c:v>4557.6763512389316</c:v>
                </c:pt>
                <c:pt idx="652">
                  <c:v>8630.7516467892292</c:v>
                </c:pt>
                <c:pt idx="653">
                  <c:v>15283.808531750276</c:v>
                </c:pt>
                <c:pt idx="654">
                  <c:v>7638.4232830847886</c:v>
                </c:pt>
                <c:pt idx="655">
                  <c:v>4106.4345846138067</c:v>
                </c:pt>
                <c:pt idx="656">
                  <c:v>12803.522240494582</c:v>
                </c:pt>
                <c:pt idx="657">
                  <c:v>6357.3206994764796</c:v>
                </c:pt>
                <c:pt idx="658">
                  <c:v>8625.3923063886541</c:v>
                </c:pt>
                <c:pt idx="659">
                  <c:v>11198.123743080474</c:v>
                </c:pt>
                <c:pt idx="660">
                  <c:v>9855.4183272055288</c:v>
                </c:pt>
                <c:pt idx="661">
                  <c:v>5647.0737518604119</c:v>
                </c:pt>
                <c:pt idx="662">
                  <c:v>13038.81209204607</c:v>
                </c:pt>
                <c:pt idx="663">
                  <c:v>9470.974294075686</c:v>
                </c:pt>
                <c:pt idx="664">
                  <c:v>13725.261572824964</c:v>
                </c:pt>
                <c:pt idx="665">
                  <c:v>9819.6602838250219</c:v>
                </c:pt>
                <c:pt idx="666">
                  <c:v>12438.701626898546</c:v>
                </c:pt>
                <c:pt idx="667">
                  <c:v>6899.3987551892978</c:v>
                </c:pt>
                <c:pt idx="668">
                  <c:v>6207.7554605860232</c:v>
                </c:pt>
                <c:pt idx="669">
                  <c:v>10965.653506785076</c:v>
                </c:pt>
                <c:pt idx="670">
                  <c:v>8666.1160533016537</c:v>
                </c:pt>
                <c:pt idx="671">
                  <c:v>8745.651717068833</c:v>
                </c:pt>
                <c:pt idx="672">
                  <c:v>5655.9444285155478</c:v>
                </c:pt>
                <c:pt idx="673">
                  <c:v>6801.0026204377573</c:v>
                </c:pt>
                <c:pt idx="674">
                  <c:v>9492.008001598253</c:v>
                </c:pt>
                <c:pt idx="675">
                  <c:v>15695.525485114627</c:v>
                </c:pt>
                <c:pt idx="676">
                  <c:v>13882.294395061826</c:v>
                </c:pt>
                <c:pt idx="677">
                  <c:v>6692.7312352249573</c:v>
                </c:pt>
                <c:pt idx="678">
                  <c:v>12025.316129325887</c:v>
                </c:pt>
                <c:pt idx="679">
                  <c:v>5968.2836263170357</c:v>
                </c:pt>
                <c:pt idx="680">
                  <c:v>10081.741912676043</c:v>
                </c:pt>
                <c:pt idx="681">
                  <c:v>3870.737058735489</c:v>
                </c:pt>
                <c:pt idx="682">
                  <c:v>12167.327442654394</c:v>
                </c:pt>
                <c:pt idx="683">
                  <c:v>9062.718352241418</c:v>
                </c:pt>
                <c:pt idx="684">
                  <c:v>5965.8941754612379</c:v>
                </c:pt>
                <c:pt idx="685">
                  <c:v>5466.9285503228184</c:v>
                </c:pt>
                <c:pt idx="686">
                  <c:v>10184.389861874564</c:v>
                </c:pt>
                <c:pt idx="687">
                  <c:v>14064.378160927907</c:v>
                </c:pt>
                <c:pt idx="688">
                  <c:v>16743.91215937087</c:v>
                </c:pt>
                <c:pt idx="689">
                  <c:v>11987.973581839513</c:v>
                </c:pt>
                <c:pt idx="690">
                  <c:v>7216.7150779272979</c:v>
                </c:pt>
                <c:pt idx="691">
                  <c:v>7510.1905735979108</c:v>
                </c:pt>
                <c:pt idx="692">
                  <c:v>7839.535940802446</c:v>
                </c:pt>
                <c:pt idx="693">
                  <c:v>6970.0107117934813</c:v>
                </c:pt>
                <c:pt idx="694">
                  <c:v>10185.334427698055</c:v>
                </c:pt>
                <c:pt idx="695">
                  <c:v>7527.4319463020292</c:v>
                </c:pt>
                <c:pt idx="696">
                  <c:v>5409.5353369009772</c:v>
                </c:pt>
                <c:pt idx="697">
                  <c:v>8360.0533780817696</c:v>
                </c:pt>
                <c:pt idx="698">
                  <c:v>9772.4442210669604</c:v>
                </c:pt>
                <c:pt idx="699">
                  <c:v>12325.894182398868</c:v>
                </c:pt>
                <c:pt idx="700">
                  <c:v>5913.0400751135903</c:v>
                </c:pt>
                <c:pt idx="701">
                  <c:v>8690.743822746912</c:v>
                </c:pt>
                <c:pt idx="702">
                  <c:v>37862.555570136705</c:v>
                </c:pt>
                <c:pt idx="703">
                  <c:v>29032.569908778129</c:v>
                </c:pt>
                <c:pt idx="704">
                  <c:v>41726.290138239317</c:v>
                </c:pt>
                <c:pt idx="705">
                  <c:v>21916.857487977715</c:v>
                </c:pt>
                <c:pt idx="706">
                  <c:v>38854.441457687077</c:v>
                </c:pt>
                <c:pt idx="707">
                  <c:v>42615.623530288329</c:v>
                </c:pt>
                <c:pt idx="708">
                  <c:v>41126.630498628787</c:v>
                </c:pt>
                <c:pt idx="709">
                  <c:v>39811.468621193853</c:v>
                </c:pt>
                <c:pt idx="710">
                  <c:v>50508.864958269376</c:v>
                </c:pt>
                <c:pt idx="711">
                  <c:v>42061.936123650499</c:v>
                </c:pt>
                <c:pt idx="712">
                  <c:v>31937.482990202599</c:v>
                </c:pt>
                <c:pt idx="713">
                  <c:v>27466.936607348351</c:v>
                </c:pt>
                <c:pt idx="714">
                  <c:v>39913.992756550419</c:v>
                </c:pt>
                <c:pt idx="715">
                  <c:v>26639.736012536654</c:v>
                </c:pt>
                <c:pt idx="716">
                  <c:v>27724.236056396167</c:v>
                </c:pt>
                <c:pt idx="717">
                  <c:v>43216.940387039533</c:v>
                </c:pt>
                <c:pt idx="718">
                  <c:v>35744.423194887662</c:v>
                </c:pt>
                <c:pt idx="719">
                  <c:v>38154.541814912678</c:v>
                </c:pt>
                <c:pt idx="720">
                  <c:v>36303.801325683249</c:v>
                </c:pt>
                <c:pt idx="721">
                  <c:v>38285.418324992927</c:v>
                </c:pt>
                <c:pt idx="722">
                  <c:v>45745.433195109174</c:v>
                </c:pt>
                <c:pt idx="723">
                  <c:v>52998.779085072092</c:v>
                </c:pt>
                <c:pt idx="724">
                  <c:v>31923.03829750343</c:v>
                </c:pt>
                <c:pt idx="725">
                  <c:v>32291.172052791717</c:v>
                </c:pt>
                <c:pt idx="726">
                  <c:v>27037.935738385488</c:v>
                </c:pt>
                <c:pt idx="727">
                  <c:v>34590.021703786981</c:v>
                </c:pt>
                <c:pt idx="728">
                  <c:v>49400.720703255138</c:v>
                </c:pt>
                <c:pt idx="729">
                  <c:v>30132.523796593741</c:v>
                </c:pt>
                <c:pt idx="730">
                  <c:v>40879.964487718215</c:v>
                </c:pt>
                <c:pt idx="731">
                  <c:v>34398.523802883254</c:v>
                </c:pt>
                <c:pt idx="732">
                  <c:v>38533.016366849777</c:v>
                </c:pt>
                <c:pt idx="733">
                  <c:v>27528.559015096205</c:v>
                </c:pt>
                <c:pt idx="734">
                  <c:v>34177.904760051861</c:v>
                </c:pt>
                <c:pt idx="735">
                  <c:v>49080.178022408509</c:v>
                </c:pt>
                <c:pt idx="736">
                  <c:v>51255.100921148274</c:v>
                </c:pt>
                <c:pt idx="737">
                  <c:v>36219.741723804444</c:v>
                </c:pt>
                <c:pt idx="738">
                  <c:v>40836.447778354901</c:v>
                </c:pt>
                <c:pt idx="739">
                  <c:v>28413.796129556045</c:v>
                </c:pt>
                <c:pt idx="740">
                  <c:v>37250.571564308812</c:v>
                </c:pt>
                <c:pt idx="741">
                  <c:v>29734.661849903012</c:v>
                </c:pt>
                <c:pt idx="742">
                  <c:v>40613.654744121312</c:v>
                </c:pt>
                <c:pt idx="743">
                  <c:v>43003.919177040858</c:v>
                </c:pt>
                <c:pt idx="744">
                  <c:v>33752.799223780719</c:v>
                </c:pt>
                <c:pt idx="745">
                  <c:v>46856.219590186935</c:v>
                </c:pt>
                <c:pt idx="746">
                  <c:v>27754.665048339575</c:v>
                </c:pt>
                <c:pt idx="747">
                  <c:v>23083.289165832161</c:v>
                </c:pt>
                <c:pt idx="748">
                  <c:v>31092.082767313248</c:v>
                </c:pt>
                <c:pt idx="749">
                  <c:v>29821.19271754269</c:v>
                </c:pt>
                <c:pt idx="750">
                  <c:v>32987.837909806767</c:v>
                </c:pt>
                <c:pt idx="751">
                  <c:v>43109.746638302793</c:v>
                </c:pt>
                <c:pt idx="752">
                  <c:v>27905.449374365424</c:v>
                </c:pt>
                <c:pt idx="753">
                  <c:v>46685.318506127842</c:v>
                </c:pt>
                <c:pt idx="754">
                  <c:v>36377.373293208919</c:v>
                </c:pt>
                <c:pt idx="755">
                  <c:v>36454.51368244116</c:v>
                </c:pt>
                <c:pt idx="756">
                  <c:v>23834.236410035595</c:v>
                </c:pt>
                <c:pt idx="757">
                  <c:v>40771.491234444351</c:v>
                </c:pt>
                <c:pt idx="758">
                  <c:v>5934.9269648032259</c:v>
                </c:pt>
                <c:pt idx="759">
                  <c:v>15556.057590088581</c:v>
                </c:pt>
                <c:pt idx="760">
                  <c:v>13612.595722781723</c:v>
                </c:pt>
                <c:pt idx="761">
                  <c:v>6791.2224196268526</c:v>
                </c:pt>
                <c:pt idx="762">
                  <c:v>12130.770839022623</c:v>
                </c:pt>
                <c:pt idx="763">
                  <c:v>15557.135175882588</c:v>
                </c:pt>
                <c:pt idx="764">
                  <c:v>10346.793511586475</c:v>
                </c:pt>
                <c:pt idx="765">
                  <c:v>9142.6525413429899</c:v>
                </c:pt>
                <c:pt idx="766">
                  <c:v>11876.707746392794</c:v>
                </c:pt>
                <c:pt idx="767">
                  <c:v>17853.645016298367</c:v>
                </c:pt>
                <c:pt idx="768">
                  <c:v>7892.5215356988101</c:v>
                </c:pt>
                <c:pt idx="769">
                  <c:v>14080.587320636316</c:v>
                </c:pt>
                <c:pt idx="770">
                  <c:v>11904.25786372428</c:v>
                </c:pt>
                <c:pt idx="771">
                  <c:v>7310.7304391668767</c:v>
                </c:pt>
                <c:pt idx="772">
                  <c:v>12134.003596404646</c:v>
                </c:pt>
                <c:pt idx="773">
                  <c:v>8948.0258515705009</c:v>
                </c:pt>
                <c:pt idx="774">
                  <c:v>17505.960080546309</c:v>
                </c:pt>
                <c:pt idx="775">
                  <c:v>9711.2566730169692</c:v>
                </c:pt>
                <c:pt idx="776">
                  <c:v>10504.581752459777</c:v>
                </c:pt>
                <c:pt idx="777">
                  <c:v>13344.462959009717</c:v>
                </c:pt>
                <c:pt idx="778">
                  <c:v>13743.532502197433</c:v>
                </c:pt>
                <c:pt idx="779">
                  <c:v>13468.90022131984</c:v>
                </c:pt>
                <c:pt idx="780">
                  <c:v>11804.659275212793</c:v>
                </c:pt>
                <c:pt idx="781">
                  <c:v>8553.759928011279</c:v>
                </c:pt>
                <c:pt idx="782">
                  <c:v>7906.2805664307152</c:v>
                </c:pt>
                <c:pt idx="783">
                  <c:v>7033.7721040613005</c:v>
                </c:pt>
                <c:pt idx="784">
                  <c:v>6785.347509603117</c:v>
                </c:pt>
                <c:pt idx="785">
                  <c:v>15148.502767214848</c:v>
                </c:pt>
                <c:pt idx="786">
                  <c:v>5553.1263348398779</c:v>
                </c:pt>
                <c:pt idx="787">
                  <c:v>8690.6740374142264</c:v>
                </c:pt>
                <c:pt idx="788">
                  <c:v>15605.234240427681</c:v>
                </c:pt>
                <c:pt idx="789">
                  <c:v>5869.1466785617922</c:v>
                </c:pt>
                <c:pt idx="790">
                  <c:v>18376.941563451583</c:v>
                </c:pt>
                <c:pt idx="791">
                  <c:v>6546.3104248529262</c:v>
                </c:pt>
                <c:pt idx="792">
                  <c:v>10124.791251967421</c:v>
                </c:pt>
                <c:pt idx="793">
                  <c:v>11816.36629374991</c:v>
                </c:pt>
                <c:pt idx="794">
                  <c:v>6986.6860074475435</c:v>
                </c:pt>
                <c:pt idx="795">
                  <c:v>7399.3474855815703</c:v>
                </c:pt>
                <c:pt idx="796">
                  <c:v>17404.513597627145</c:v>
                </c:pt>
                <c:pt idx="797">
                  <c:v>8349.9873870726678</c:v>
                </c:pt>
                <c:pt idx="798">
                  <c:v>7898.2845000948118</c:v>
                </c:pt>
                <c:pt idx="799">
                  <c:v>8703.7030292872241</c:v>
                </c:pt>
                <c:pt idx="800">
                  <c:v>6462.8459829604499</c:v>
                </c:pt>
                <c:pt idx="801">
                  <c:v>12077.685885612693</c:v>
                </c:pt>
                <c:pt idx="802">
                  <c:v>11781.001887237486</c:v>
                </c:pt>
                <c:pt idx="803">
                  <c:v>6076.1195740846151</c:v>
                </c:pt>
                <c:pt idx="804">
                  <c:v>8204.92022295077</c:v>
                </c:pt>
                <c:pt idx="805">
                  <c:v>5385.9470001697891</c:v>
                </c:pt>
                <c:pt idx="806">
                  <c:v>5241.5065435938459</c:v>
                </c:pt>
                <c:pt idx="807">
                  <c:v>6781.3586674944981</c:v>
                </c:pt>
                <c:pt idx="808">
                  <c:v>6987.7335061448521</c:v>
                </c:pt>
                <c:pt idx="809">
                  <c:v>16156.842352065416</c:v>
                </c:pt>
                <c:pt idx="810">
                  <c:v>11848.684923924069</c:v>
                </c:pt>
                <c:pt idx="811">
                  <c:v>8748.1676495473475</c:v>
                </c:pt>
                <c:pt idx="812">
                  <c:v>8092.5187164957269</c:v>
                </c:pt>
                <c:pt idx="813">
                  <c:v>5342.8435684094939</c:v>
                </c:pt>
                <c:pt idx="814">
                  <c:v>12720.61141662816</c:v>
                </c:pt>
                <c:pt idx="815">
                  <c:v>7109.014699188182</c:v>
                </c:pt>
                <c:pt idx="816">
                  <c:v>12744.437649355094</c:v>
                </c:pt>
                <c:pt idx="817">
                  <c:v>9547.9296947515595</c:v>
                </c:pt>
                <c:pt idx="818">
                  <c:v>12866.091689018125</c:v>
                </c:pt>
                <c:pt idx="819">
                  <c:v>5954.8666163695916</c:v>
                </c:pt>
                <c:pt idx="820">
                  <c:v>10631.142100939693</c:v>
                </c:pt>
                <c:pt idx="821">
                  <c:v>14032.344217589787</c:v>
                </c:pt>
                <c:pt idx="822">
                  <c:v>10020.025663396404</c:v>
                </c:pt>
                <c:pt idx="823">
                  <c:v>10779.866739077801</c:v>
                </c:pt>
                <c:pt idx="824">
                  <c:v>7062.3607131695944</c:v>
                </c:pt>
                <c:pt idx="825">
                  <c:v>13142.548179975758</c:v>
                </c:pt>
                <c:pt idx="826">
                  <c:v>9121.3282016272624</c:v>
                </c:pt>
                <c:pt idx="827">
                  <c:v>12466.314686931482</c:v>
                </c:pt>
                <c:pt idx="828">
                  <c:v>9841.7630077354352</c:v>
                </c:pt>
                <c:pt idx="829">
                  <c:v>8171.2256060203399</c:v>
                </c:pt>
                <c:pt idx="830">
                  <c:v>12661.972743311846</c:v>
                </c:pt>
                <c:pt idx="831">
                  <c:v>22020.582760423036</c:v>
                </c:pt>
                <c:pt idx="832">
                  <c:v>13447.786638571715</c:v>
                </c:pt>
                <c:pt idx="833">
                  <c:v>37345.278782382367</c:v>
                </c:pt>
                <c:pt idx="834">
                  <c:v>14508.440393399434</c:v>
                </c:pt>
                <c:pt idx="835">
                  <c:v>16705.533723670451</c:v>
                </c:pt>
                <c:pt idx="836">
                  <c:v>7297.3074951293165</c:v>
                </c:pt>
                <c:pt idx="837">
                  <c:v>8347.9828772948185</c:v>
                </c:pt>
                <c:pt idx="838">
                  <c:v>6759.0622171753575</c:v>
                </c:pt>
                <c:pt idx="839">
                  <c:v>8852.6530201238966</c:v>
                </c:pt>
                <c:pt idx="840">
                  <c:v>11786.994710965955</c:v>
                </c:pt>
                <c:pt idx="841">
                  <c:v>10371.89044346527</c:v>
                </c:pt>
                <c:pt idx="842">
                  <c:v>7529.2633608453034</c:v>
                </c:pt>
                <c:pt idx="843">
                  <c:v>17199.241807902745</c:v>
                </c:pt>
                <c:pt idx="844">
                  <c:v>13067.838594823166</c:v>
                </c:pt>
                <c:pt idx="845">
                  <c:v>7245.0539829379904</c:v>
                </c:pt>
                <c:pt idx="846">
                  <c:v>11443.391275932552</c:v>
                </c:pt>
                <c:pt idx="847">
                  <c:v>12807.975112961614</c:v>
                </c:pt>
                <c:pt idx="848">
                  <c:v>7712.267505324332</c:v>
                </c:pt>
                <c:pt idx="849">
                  <c:v>10743.040836670178</c:v>
                </c:pt>
                <c:pt idx="850">
                  <c:v>27797.257517333066</c:v>
                </c:pt>
                <c:pt idx="851">
                  <c:v>9320.6016533476213</c:v>
                </c:pt>
                <c:pt idx="852">
                  <c:v>3348.6797869478378</c:v>
                </c:pt>
                <c:pt idx="853">
                  <c:v>7195.7696966109161</c:v>
                </c:pt>
                <c:pt idx="854">
                  <c:v>23740.203196803825</c:v>
                </c:pt>
                <c:pt idx="855">
                  <c:v>16219.442850090452</c:v>
                </c:pt>
                <c:pt idx="856">
                  <c:v>19541.314330000867</c:v>
                </c:pt>
                <c:pt idx="857">
                  <c:v>21792.701224312757</c:v>
                </c:pt>
                <c:pt idx="858">
                  <c:v>12305.497225025891</c:v>
                </c:pt>
                <c:pt idx="859">
                  <c:v>8167.3650848622101</c:v>
                </c:pt>
                <c:pt idx="860">
                  <c:v>7456.563936051507</c:v>
                </c:pt>
                <c:pt idx="861">
                  <c:v>6346.0302680684645</c:v>
                </c:pt>
                <c:pt idx="862">
                  <c:v>6853.7210183082989</c:v>
                </c:pt>
                <c:pt idx="863">
                  <c:v>6173.5381123387251</c:v>
                </c:pt>
                <c:pt idx="864">
                  <c:v>8044.3119598636558</c:v>
                </c:pt>
                <c:pt idx="865">
                  <c:v>19385.21493241698</c:v>
                </c:pt>
                <c:pt idx="866">
                  <c:v>3312.4337193312258</c:v>
                </c:pt>
                <c:pt idx="867">
                  <c:v>13165.601557550044</c:v>
                </c:pt>
                <c:pt idx="868">
                  <c:v>27590.365976874127</c:v>
                </c:pt>
                <c:pt idx="869">
                  <c:v>14407.900141613442</c:v>
                </c:pt>
                <c:pt idx="870">
                  <c:v>4516.6062794583304</c:v>
                </c:pt>
                <c:pt idx="871">
                  <c:v>10942.003399427082</c:v>
                </c:pt>
                <c:pt idx="872">
                  <c:v>26032.275682993866</c:v>
                </c:pt>
                <c:pt idx="873">
                  <c:v>4829.7227351618849</c:v>
                </c:pt>
                <c:pt idx="874">
                  <c:v>25066.610415761163</c:v>
                </c:pt>
                <c:pt idx="875">
                  <c:v>10007.290530544624</c:v>
                </c:pt>
                <c:pt idx="876">
                  <c:v>9758.7954074986174</c:v>
                </c:pt>
                <c:pt idx="877">
                  <c:v>7886.8199116985397</c:v>
                </c:pt>
                <c:pt idx="878">
                  <c:v>18023.358045126632</c:v>
                </c:pt>
                <c:pt idx="879">
                  <c:v>7000.4196987815003</c:v>
                </c:pt>
                <c:pt idx="880">
                  <c:v>11322.765481979861</c:v>
                </c:pt>
                <c:pt idx="881">
                  <c:v>5332.1127579391987</c:v>
                </c:pt>
                <c:pt idx="882">
                  <c:v>6222.1611533748001</c:v>
                </c:pt>
                <c:pt idx="883">
                  <c:v>3741.161366293667</c:v>
                </c:pt>
                <c:pt idx="884">
                  <c:v>14121.24689937093</c:v>
                </c:pt>
                <c:pt idx="885">
                  <c:v>6411.0169953644699</c:v>
                </c:pt>
                <c:pt idx="886">
                  <c:v>9434.8959545158632</c:v>
                </c:pt>
                <c:pt idx="887">
                  <c:v>22882.846511012795</c:v>
                </c:pt>
                <c:pt idx="888">
                  <c:v>5248.6630228593012</c:v>
                </c:pt>
                <c:pt idx="889">
                  <c:v>10613.995997846912</c:v>
                </c:pt>
                <c:pt idx="890">
                  <c:v>5726.6390112984463</c:v>
                </c:pt>
                <c:pt idx="891">
                  <c:v>6062.5083603998719</c:v>
                </c:pt>
                <c:pt idx="892">
                  <c:v>9559.6801878472415</c:v>
                </c:pt>
                <c:pt idx="893">
                  <c:v>15768.966822229508</c:v>
                </c:pt>
                <c:pt idx="894">
                  <c:v>8789.6616957021397</c:v>
                </c:pt>
                <c:pt idx="895">
                  <c:v>10392.54166503646</c:v>
                </c:pt>
                <c:pt idx="896">
                  <c:v>8894.4177139402746</c:v>
                </c:pt>
                <c:pt idx="897">
                  <c:v>4445.661050445</c:v>
                </c:pt>
                <c:pt idx="898">
                  <c:v>10267.533091486546</c:v>
                </c:pt>
                <c:pt idx="899">
                  <c:v>13225.690862701473</c:v>
                </c:pt>
                <c:pt idx="900">
                  <c:v>11617.923072836527</c:v>
                </c:pt>
                <c:pt idx="901">
                  <c:v>6020.6845430515559</c:v>
                </c:pt>
                <c:pt idx="902">
                  <c:v>9763.6935247441052</c:v>
                </c:pt>
                <c:pt idx="903">
                  <c:v>11350.89377107361</c:v>
                </c:pt>
                <c:pt idx="904">
                  <c:v>10874.487997193943</c:v>
                </c:pt>
                <c:pt idx="905">
                  <c:v>14450.268532486423</c:v>
                </c:pt>
                <c:pt idx="906">
                  <c:v>16764.245628367426</c:v>
                </c:pt>
                <c:pt idx="907">
                  <c:v>21560.680212871663</c:v>
                </c:pt>
                <c:pt idx="908">
                  <c:v>11174.376084327678</c:v>
                </c:pt>
                <c:pt idx="909">
                  <c:v>10325.736139838318</c:v>
                </c:pt>
                <c:pt idx="910">
                  <c:v>10002.553666455427</c:v>
                </c:pt>
                <c:pt idx="911">
                  <c:v>8372.4294459352877</c:v>
                </c:pt>
                <c:pt idx="912">
                  <c:v>20658.634729278398</c:v>
                </c:pt>
                <c:pt idx="913">
                  <c:v>7221.8654825711892</c:v>
                </c:pt>
                <c:pt idx="914">
                  <c:v>3529.5294897224094</c:v>
                </c:pt>
                <c:pt idx="915">
                  <c:v>12139.313847565223</c:v>
                </c:pt>
                <c:pt idx="916">
                  <c:v>6313.580512474271</c:v>
                </c:pt>
                <c:pt idx="917">
                  <c:v>6346.9667780127447</c:v>
                </c:pt>
                <c:pt idx="918">
                  <c:v>13641.503767927117</c:v>
                </c:pt>
                <c:pt idx="919">
                  <c:v>26465.32894564631</c:v>
                </c:pt>
                <c:pt idx="920">
                  <c:v>6157.3854082394819</c:v>
                </c:pt>
                <c:pt idx="921">
                  <c:v>18185.9781390385</c:v>
                </c:pt>
                <c:pt idx="922">
                  <c:v>4703.5251871684386</c:v>
                </c:pt>
                <c:pt idx="923">
                  <c:v>13329.39411023227</c:v>
                </c:pt>
                <c:pt idx="924">
                  <c:v>10883.823358608954</c:v>
                </c:pt>
                <c:pt idx="925">
                  <c:v>26596.392042793435</c:v>
                </c:pt>
                <c:pt idx="926">
                  <c:v>10007.206877838642</c:v>
                </c:pt>
                <c:pt idx="927">
                  <c:v>18286.133709475256</c:v>
                </c:pt>
                <c:pt idx="928">
                  <c:v>10164.350004702241</c:v>
                </c:pt>
                <c:pt idx="929">
                  <c:v>5875.000598191903</c:v>
                </c:pt>
                <c:pt idx="930">
                  <c:v>16464.832787103875</c:v>
                </c:pt>
                <c:pt idx="931">
                  <c:v>3104.86860610857</c:v>
                </c:pt>
                <c:pt idx="932">
                  <c:v>23125.463075347594</c:v>
                </c:pt>
                <c:pt idx="933">
                  <c:v>5133.3099506819408</c:v>
                </c:pt>
                <c:pt idx="934">
                  <c:v>15736.168202396646</c:v>
                </c:pt>
                <c:pt idx="935">
                  <c:v>7010.4817757087303</c:v>
                </c:pt>
                <c:pt idx="936">
                  <c:v>9808.2699494301414</c:v>
                </c:pt>
                <c:pt idx="937">
                  <c:v>7395.6166013594166</c:v>
                </c:pt>
                <c:pt idx="938">
                  <c:v>10269.519793034569</c:v>
                </c:pt>
                <c:pt idx="939">
                  <c:v>9266.3770872726345</c:v>
                </c:pt>
                <c:pt idx="940">
                  <c:v>5609.595118674024</c:v>
                </c:pt>
                <c:pt idx="941">
                  <c:v>6055.6834181933182</c:v>
                </c:pt>
                <c:pt idx="942">
                  <c:v>10321.082928455106</c:v>
                </c:pt>
                <c:pt idx="943">
                  <c:v>9043.4927386673426</c:v>
                </c:pt>
                <c:pt idx="944">
                  <c:v>7547.9218480015925</c:v>
                </c:pt>
                <c:pt idx="945">
                  <c:v>8436.1478514030805</c:v>
                </c:pt>
                <c:pt idx="946">
                  <c:v>6206.9243778771988</c:v>
                </c:pt>
                <c:pt idx="947">
                  <c:v>3420.8563790842509</c:v>
                </c:pt>
                <c:pt idx="948">
                  <c:v>24077.229859517014</c:v>
                </c:pt>
                <c:pt idx="949">
                  <c:v>20644.934900842825</c:v>
                </c:pt>
                <c:pt idx="950">
                  <c:v>6228.2245696786631</c:v>
                </c:pt>
                <c:pt idx="951">
                  <c:v>13732.39827704376</c:v>
                </c:pt>
                <c:pt idx="952">
                  <c:v>18943.027530605108</c:v>
                </c:pt>
                <c:pt idx="953">
                  <c:v>22929.542375175697</c:v>
                </c:pt>
                <c:pt idx="954">
                  <c:v>3462.044267758105</c:v>
                </c:pt>
                <c:pt idx="955">
                  <c:v>3653.3572151378257</c:v>
                </c:pt>
                <c:pt idx="956">
                  <c:v>21434.53019619453</c:v>
                </c:pt>
                <c:pt idx="957">
                  <c:v>2970.9825704907189</c:v>
                </c:pt>
                <c:pt idx="958">
                  <c:v>5198.036806105617</c:v>
                </c:pt>
                <c:pt idx="959">
                  <c:v>27710.101261298154</c:v>
                </c:pt>
                <c:pt idx="960">
                  <c:v>12880.955660958411</c:v>
                </c:pt>
                <c:pt idx="961">
                  <c:v>19419.381844035517</c:v>
                </c:pt>
                <c:pt idx="962">
                  <c:v>6763.6613251874896</c:v>
                </c:pt>
                <c:pt idx="963">
                  <c:v>2365.9397983318368</c:v>
                </c:pt>
                <c:pt idx="964">
                  <c:v>10592.924584370827</c:v>
                </c:pt>
                <c:pt idx="965">
                  <c:v>17540.681562006397</c:v>
                </c:pt>
                <c:pt idx="966">
                  <c:v>28230.215118232765</c:v>
                </c:pt>
                <c:pt idx="967">
                  <c:v>2658.8802037706891</c:v>
                </c:pt>
                <c:pt idx="968">
                  <c:v>5164.3900924506434</c:v>
                </c:pt>
                <c:pt idx="969">
                  <c:v>4120.0498969795926</c:v>
                </c:pt>
                <c:pt idx="970">
                  <c:v>16249.418660152172</c:v>
                </c:pt>
                <c:pt idx="971">
                  <c:v>3426.9666946262842</c:v>
                </c:pt>
                <c:pt idx="972">
                  <c:v>20363.292564007465</c:v>
                </c:pt>
                <c:pt idx="973">
                  <c:v>12555.042582227312</c:v>
                </c:pt>
                <c:pt idx="974">
                  <c:v>3590.44805324862</c:v>
                </c:pt>
                <c:pt idx="975">
                  <c:v>15356.455720860375</c:v>
                </c:pt>
                <c:pt idx="976">
                  <c:v>21387.619357056996</c:v>
                </c:pt>
                <c:pt idx="977">
                  <c:v>14338.375043300814</c:v>
                </c:pt>
                <c:pt idx="978">
                  <c:v>8063.4517803339031</c:v>
                </c:pt>
                <c:pt idx="979">
                  <c:v>3553.8420751174608</c:v>
                </c:pt>
                <c:pt idx="980">
                  <c:v>3583.0029150354781</c:v>
                </c:pt>
                <c:pt idx="981">
                  <c:v>13090.828555456053</c:v>
                </c:pt>
                <c:pt idx="982">
                  <c:v>13526.42432605871</c:v>
                </c:pt>
                <c:pt idx="983">
                  <c:v>14738.756912132378</c:v>
                </c:pt>
                <c:pt idx="984">
                  <c:v>13689.914518651196</c:v>
                </c:pt>
                <c:pt idx="985">
                  <c:v>8508.6132519777711</c:v>
                </c:pt>
                <c:pt idx="986">
                  <c:v>10336.460429688803</c:v>
                </c:pt>
                <c:pt idx="987">
                  <c:v>4275.2169414008476</c:v>
                </c:pt>
                <c:pt idx="988">
                  <c:v>3168.1814774198492</c:v>
                </c:pt>
                <c:pt idx="989">
                  <c:v>10803.045567771207</c:v>
                </c:pt>
                <c:pt idx="990">
                  <c:v>14081.250038108637</c:v>
                </c:pt>
                <c:pt idx="991">
                  <c:v>5013.1575374272097</c:v>
                </c:pt>
                <c:pt idx="992">
                  <c:v>2572.623250450305</c:v>
                </c:pt>
                <c:pt idx="993">
                  <c:v>27126.531383959013</c:v>
                </c:pt>
                <c:pt idx="994">
                  <c:v>8215.5833261652988</c:v>
                </c:pt>
                <c:pt idx="995">
                  <c:v>2568.704756653914</c:v>
                </c:pt>
                <c:pt idx="996">
                  <c:v>10934.243132032905</c:v>
                </c:pt>
                <c:pt idx="997">
                  <c:v>3639.7927821893527</c:v>
                </c:pt>
                <c:pt idx="998">
                  <c:v>3789.094149454113</c:v>
                </c:pt>
                <c:pt idx="999">
                  <c:v>3052.0715428125886</c:v>
                </c:pt>
                <c:pt idx="1000">
                  <c:v>4620.3759434234416</c:v>
                </c:pt>
                <c:pt idx="1001">
                  <c:v>4274.1262954762542</c:v>
                </c:pt>
                <c:pt idx="1002">
                  <c:v>13712.417310503697</c:v>
                </c:pt>
                <c:pt idx="1003">
                  <c:v>13903.387924642262</c:v>
                </c:pt>
                <c:pt idx="1004">
                  <c:v>4242.3027992319094</c:v>
                </c:pt>
                <c:pt idx="1005">
                  <c:v>17699.614534056072</c:v>
                </c:pt>
                <c:pt idx="1006">
                  <c:v>7030.4880066850292</c:v>
                </c:pt>
                <c:pt idx="1007">
                  <c:v>14743.526979936256</c:v>
                </c:pt>
                <c:pt idx="1008">
                  <c:v>4496.3171996115898</c:v>
                </c:pt>
                <c:pt idx="1009">
                  <c:v>11912.463301226628</c:v>
                </c:pt>
                <c:pt idx="1010">
                  <c:v>3688.2663406527754</c:v>
                </c:pt>
                <c:pt idx="1011">
                  <c:v>10115.348859269097</c:v>
                </c:pt>
                <c:pt idx="1012">
                  <c:v>19753.541519773058</c:v>
                </c:pt>
                <c:pt idx="1013">
                  <c:v>7172.770100093262</c:v>
                </c:pt>
                <c:pt idx="1014">
                  <c:v>3060.4473233023728</c:v>
                </c:pt>
                <c:pt idx="1015">
                  <c:v>6620.7788590328109</c:v>
                </c:pt>
                <c:pt idx="1016">
                  <c:v>3983.1336468859481</c:v>
                </c:pt>
                <c:pt idx="1017">
                  <c:v>5970.6244270429825</c:v>
                </c:pt>
                <c:pt idx="1018">
                  <c:v>13412.442332471284</c:v>
                </c:pt>
                <c:pt idx="1019">
                  <c:v>9337.2022771176944</c:v>
                </c:pt>
                <c:pt idx="1020">
                  <c:v>3461.4028280793164</c:v>
                </c:pt>
                <c:pt idx="1021">
                  <c:v>3583.9335573121211</c:v>
                </c:pt>
                <c:pt idx="1022">
                  <c:v>11585.503672108625</c:v>
                </c:pt>
                <c:pt idx="1023">
                  <c:v>4126.5643929160924</c:v>
                </c:pt>
                <c:pt idx="1024">
                  <c:v>3180.800817646299</c:v>
                </c:pt>
                <c:pt idx="1025">
                  <c:v>4538.8382345497293</c:v>
                </c:pt>
                <c:pt idx="1026">
                  <c:v>5386.3537637374702</c:v>
                </c:pt>
                <c:pt idx="1027">
                  <c:v>3568.1126386091951</c:v>
                </c:pt>
                <c:pt idx="1028">
                  <c:v>13773.274181970581</c:v>
                </c:pt>
                <c:pt idx="1029">
                  <c:v>12399.110642967365</c:v>
                </c:pt>
                <c:pt idx="1030">
                  <c:v>16235.459026002532</c:v>
                </c:pt>
                <c:pt idx="1031">
                  <c:v>11795.685198717645</c:v>
                </c:pt>
                <c:pt idx="1032">
                  <c:v>6177.3438636506207</c:v>
                </c:pt>
                <c:pt idx="1033">
                  <c:v>11998.059672790012</c:v>
                </c:pt>
                <c:pt idx="1034">
                  <c:v>14454.689392019984</c:v>
                </c:pt>
                <c:pt idx="1035">
                  <c:v>10105.503125285266</c:v>
                </c:pt>
                <c:pt idx="1036">
                  <c:v>16168.13730777867</c:v>
                </c:pt>
                <c:pt idx="1037">
                  <c:v>3200.3932866282512</c:v>
                </c:pt>
                <c:pt idx="1038">
                  <c:v>4186.2250581890457</c:v>
                </c:pt>
                <c:pt idx="1039">
                  <c:v>11500.328481051898</c:v>
                </c:pt>
                <c:pt idx="1040">
                  <c:v>3514.1353865639162</c:v>
                </c:pt>
                <c:pt idx="1041">
                  <c:v>10780.593296711117</c:v>
                </c:pt>
                <c:pt idx="1042">
                  <c:v>3172.963830053518</c:v>
                </c:pt>
                <c:pt idx="1043">
                  <c:v>8781.4687122357645</c:v>
                </c:pt>
                <c:pt idx="1044">
                  <c:v>11499.60073684087</c:v>
                </c:pt>
                <c:pt idx="1045">
                  <c:v>3010.1926403636653</c:v>
                </c:pt>
                <c:pt idx="1046">
                  <c:v>10211.398654530754</c:v>
                </c:pt>
                <c:pt idx="1047">
                  <c:v>4110.277600343672</c:v>
                </c:pt>
                <c:pt idx="1048">
                  <c:v>3865.4177456438338</c:v>
                </c:pt>
                <c:pt idx="1049">
                  <c:v>8716.1963651186434</c:v>
                </c:pt>
                <c:pt idx="1050">
                  <c:v>11139.830056647295</c:v>
                </c:pt>
                <c:pt idx="1051">
                  <c:v>6284.6078778100446</c:v>
                </c:pt>
                <c:pt idx="1052">
                  <c:v>8326.0141885238172</c:v>
                </c:pt>
                <c:pt idx="1053">
                  <c:v>5415.4424029205111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7D7-4236-AA14-E7B0B2507A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24032480"/>
        <c:axId val="1524033920"/>
      </c:scatterChart>
      <c:valAx>
        <c:axId val="152403248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smoker_bmi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24033920"/>
        <c:crosses val="autoZero"/>
        <c:crossBetween val="midCat"/>
      </c:valAx>
      <c:valAx>
        <c:axId val="152403392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charges</a:t>
                </a:r>
              </a:p>
            </c:rich>
          </c:tx>
          <c:overlay val="0"/>
        </c:title>
        <c:numFmt formatCode="&quot;£&quot;#,##0.00" sourceLinked="1"/>
        <c:majorTickMark val="out"/>
        <c:minorTickMark val="none"/>
        <c:tickLblPos val="nextTo"/>
        <c:crossAx val="152403248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Normal Probability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8100">
              <a:noFill/>
            </a:ln>
          </c:spPr>
          <c:xVal>
            <c:numRef>
              <c:f>Model!$Q$34:$Q$1087</c:f>
              <c:numCache>
                <c:formatCode>General</c:formatCode>
                <c:ptCount val="1054"/>
                <c:pt idx="0">
                  <c:v>4.743833017077799E-2</c:v>
                </c:pt>
                <c:pt idx="1">
                  <c:v>0.14231499051233398</c:v>
                </c:pt>
                <c:pt idx="2">
                  <c:v>0.23719165085388993</c:v>
                </c:pt>
                <c:pt idx="3">
                  <c:v>0.33206831119544594</c:v>
                </c:pt>
                <c:pt idx="4">
                  <c:v>0.42694497153700189</c:v>
                </c:pt>
                <c:pt idx="5">
                  <c:v>0.5218216318785579</c:v>
                </c:pt>
                <c:pt idx="6">
                  <c:v>0.61669829222011396</c:v>
                </c:pt>
                <c:pt idx="7">
                  <c:v>0.71157495256166992</c:v>
                </c:pt>
                <c:pt idx="8">
                  <c:v>0.80645161290322587</c:v>
                </c:pt>
                <c:pt idx="9">
                  <c:v>0.90132827324478182</c:v>
                </c:pt>
                <c:pt idx="10">
                  <c:v>0.99620493358633777</c:v>
                </c:pt>
                <c:pt idx="11">
                  <c:v>1.0910815939278937</c:v>
                </c:pt>
                <c:pt idx="12">
                  <c:v>1.1859582542694498</c:v>
                </c:pt>
                <c:pt idx="13">
                  <c:v>1.2808349146110056</c:v>
                </c:pt>
                <c:pt idx="14">
                  <c:v>1.3757115749525617</c:v>
                </c:pt>
                <c:pt idx="15">
                  <c:v>1.4705882352941175</c:v>
                </c:pt>
                <c:pt idx="16">
                  <c:v>1.5654648956356736</c:v>
                </c:pt>
                <c:pt idx="17">
                  <c:v>1.6603415559772297</c:v>
                </c:pt>
                <c:pt idx="18">
                  <c:v>1.7552182163187855</c:v>
                </c:pt>
                <c:pt idx="19">
                  <c:v>1.8500948766603416</c:v>
                </c:pt>
                <c:pt idx="20">
                  <c:v>1.9449715370018974</c:v>
                </c:pt>
                <c:pt idx="21">
                  <c:v>2.0398481973434537</c:v>
                </c:pt>
                <c:pt idx="22">
                  <c:v>2.1347248576850095</c:v>
                </c:pt>
                <c:pt idx="23">
                  <c:v>2.2296015180265654</c:v>
                </c:pt>
                <c:pt idx="24">
                  <c:v>2.3244781783681217</c:v>
                </c:pt>
                <c:pt idx="25">
                  <c:v>2.4193548387096775</c:v>
                </c:pt>
                <c:pt idx="26">
                  <c:v>2.5142314990512333</c:v>
                </c:pt>
                <c:pt idx="27">
                  <c:v>2.6091081593927892</c:v>
                </c:pt>
                <c:pt idx="28">
                  <c:v>2.7039848197343455</c:v>
                </c:pt>
                <c:pt idx="29">
                  <c:v>2.7988614800759013</c:v>
                </c:pt>
                <c:pt idx="30">
                  <c:v>2.8937381404174571</c:v>
                </c:pt>
                <c:pt idx="31">
                  <c:v>2.9886148007590134</c:v>
                </c:pt>
                <c:pt idx="32">
                  <c:v>3.0834914611005693</c:v>
                </c:pt>
                <c:pt idx="33">
                  <c:v>3.1783681214421251</c:v>
                </c:pt>
                <c:pt idx="34">
                  <c:v>3.2732447817836814</c:v>
                </c:pt>
                <c:pt idx="35">
                  <c:v>3.3681214421252372</c:v>
                </c:pt>
                <c:pt idx="36">
                  <c:v>3.4629981024667931</c:v>
                </c:pt>
                <c:pt idx="37">
                  <c:v>3.5578747628083494</c:v>
                </c:pt>
                <c:pt idx="38">
                  <c:v>3.6527514231499052</c:v>
                </c:pt>
                <c:pt idx="39">
                  <c:v>3.747628083491461</c:v>
                </c:pt>
                <c:pt idx="40">
                  <c:v>3.8425047438330169</c:v>
                </c:pt>
                <c:pt idx="41">
                  <c:v>3.9373814041745732</c:v>
                </c:pt>
                <c:pt idx="42">
                  <c:v>4.032258064516129</c:v>
                </c:pt>
                <c:pt idx="43">
                  <c:v>4.1271347248576857</c:v>
                </c:pt>
                <c:pt idx="44">
                  <c:v>4.2220113851992416</c:v>
                </c:pt>
                <c:pt idx="45">
                  <c:v>4.3168880455407974</c:v>
                </c:pt>
                <c:pt idx="46">
                  <c:v>4.4117647058823533</c:v>
                </c:pt>
                <c:pt idx="47">
                  <c:v>4.5066413662239091</c:v>
                </c:pt>
                <c:pt idx="48">
                  <c:v>4.6015180265654658</c:v>
                </c:pt>
                <c:pt idx="49">
                  <c:v>4.6963946869070217</c:v>
                </c:pt>
                <c:pt idx="50">
                  <c:v>4.7912713472485775</c:v>
                </c:pt>
                <c:pt idx="51">
                  <c:v>4.8861480075901333</c:v>
                </c:pt>
                <c:pt idx="52">
                  <c:v>4.9810246679316892</c:v>
                </c:pt>
                <c:pt idx="53">
                  <c:v>5.075901328273245</c:v>
                </c:pt>
                <c:pt idx="54">
                  <c:v>5.1707779886148009</c:v>
                </c:pt>
                <c:pt idx="55">
                  <c:v>5.2656546489563576</c:v>
                </c:pt>
                <c:pt idx="56">
                  <c:v>5.3605313092979134</c:v>
                </c:pt>
                <c:pt idx="57">
                  <c:v>5.4554079696394693</c:v>
                </c:pt>
                <c:pt idx="58">
                  <c:v>5.5502846299810251</c:v>
                </c:pt>
                <c:pt idx="59">
                  <c:v>5.645161290322581</c:v>
                </c:pt>
                <c:pt idx="60">
                  <c:v>5.7400379506641368</c:v>
                </c:pt>
                <c:pt idx="61">
                  <c:v>5.8349146110056935</c:v>
                </c:pt>
                <c:pt idx="62">
                  <c:v>5.9297912713472494</c:v>
                </c:pt>
                <c:pt idx="63">
                  <c:v>6.0246679316888052</c:v>
                </c:pt>
                <c:pt idx="64">
                  <c:v>6.1195445920303611</c:v>
                </c:pt>
                <c:pt idx="65">
                  <c:v>6.2144212523719169</c:v>
                </c:pt>
                <c:pt idx="66">
                  <c:v>6.3092979127134727</c:v>
                </c:pt>
                <c:pt idx="67">
                  <c:v>6.4041745730550286</c:v>
                </c:pt>
                <c:pt idx="68">
                  <c:v>6.4990512333965853</c:v>
                </c:pt>
                <c:pt idx="69">
                  <c:v>6.5939278937381411</c:v>
                </c:pt>
                <c:pt idx="70">
                  <c:v>6.688804554079697</c:v>
                </c:pt>
                <c:pt idx="71">
                  <c:v>6.7836812144212528</c:v>
                </c:pt>
                <c:pt idx="72">
                  <c:v>6.8785578747628087</c:v>
                </c:pt>
                <c:pt idx="73">
                  <c:v>6.9734345351043645</c:v>
                </c:pt>
                <c:pt idx="74">
                  <c:v>7.0683111954459212</c:v>
                </c:pt>
                <c:pt idx="75">
                  <c:v>7.1631878557874771</c:v>
                </c:pt>
                <c:pt idx="76">
                  <c:v>7.2580645161290329</c:v>
                </c:pt>
                <c:pt idx="77">
                  <c:v>7.3529411764705888</c:v>
                </c:pt>
                <c:pt idx="78">
                  <c:v>7.4478178368121446</c:v>
                </c:pt>
                <c:pt idx="79">
                  <c:v>7.5426944971537004</c:v>
                </c:pt>
                <c:pt idx="80">
                  <c:v>7.6375711574952563</c:v>
                </c:pt>
                <c:pt idx="81">
                  <c:v>7.732447817836813</c:v>
                </c:pt>
                <c:pt idx="82">
                  <c:v>7.8273244781783688</c:v>
                </c:pt>
                <c:pt idx="83">
                  <c:v>7.9222011385199247</c:v>
                </c:pt>
                <c:pt idx="84">
                  <c:v>8.0170777988614805</c:v>
                </c:pt>
                <c:pt idx="85">
                  <c:v>8.1119544592030355</c:v>
                </c:pt>
                <c:pt idx="86">
                  <c:v>8.2068311195445922</c:v>
                </c:pt>
                <c:pt idx="87">
                  <c:v>8.3017077798861472</c:v>
                </c:pt>
                <c:pt idx="88">
                  <c:v>8.3965844402277039</c:v>
                </c:pt>
                <c:pt idx="89">
                  <c:v>8.4914611005692588</c:v>
                </c:pt>
                <c:pt idx="90">
                  <c:v>8.5863377609108156</c:v>
                </c:pt>
                <c:pt idx="91">
                  <c:v>8.6812144212523723</c:v>
                </c:pt>
                <c:pt idx="92">
                  <c:v>8.7760910815939273</c:v>
                </c:pt>
                <c:pt idx="93">
                  <c:v>8.870967741935484</c:v>
                </c:pt>
                <c:pt idx="94">
                  <c:v>8.9658444022770389</c:v>
                </c:pt>
                <c:pt idx="95">
                  <c:v>9.0607210626185957</c:v>
                </c:pt>
                <c:pt idx="96">
                  <c:v>9.1555977229601524</c:v>
                </c:pt>
                <c:pt idx="97">
                  <c:v>9.2504743833017073</c:v>
                </c:pt>
                <c:pt idx="98">
                  <c:v>9.3453510436432641</c:v>
                </c:pt>
                <c:pt idx="99">
                  <c:v>9.440227703984819</c:v>
                </c:pt>
                <c:pt idx="100">
                  <c:v>9.5351043643263758</c:v>
                </c:pt>
                <c:pt idx="101">
                  <c:v>9.6299810246679307</c:v>
                </c:pt>
                <c:pt idx="102">
                  <c:v>9.7248576850094874</c:v>
                </c:pt>
                <c:pt idx="103">
                  <c:v>9.8197343453510442</c:v>
                </c:pt>
                <c:pt idx="104">
                  <c:v>9.9146110056925991</c:v>
                </c:pt>
                <c:pt idx="105">
                  <c:v>10.009487666034156</c:v>
                </c:pt>
                <c:pt idx="106">
                  <c:v>10.104364326375711</c:v>
                </c:pt>
                <c:pt idx="107">
                  <c:v>10.199240986717268</c:v>
                </c:pt>
                <c:pt idx="108">
                  <c:v>10.294117647058822</c:v>
                </c:pt>
                <c:pt idx="109">
                  <c:v>10.388994307400379</c:v>
                </c:pt>
                <c:pt idx="110">
                  <c:v>10.483870967741936</c:v>
                </c:pt>
                <c:pt idx="111">
                  <c:v>10.578747628083491</c:v>
                </c:pt>
                <c:pt idx="112">
                  <c:v>10.673624288425048</c:v>
                </c:pt>
                <c:pt idx="113">
                  <c:v>10.768500948766603</c:v>
                </c:pt>
                <c:pt idx="114">
                  <c:v>10.863377609108159</c:v>
                </c:pt>
                <c:pt idx="115">
                  <c:v>10.958254269449714</c:v>
                </c:pt>
                <c:pt idx="116">
                  <c:v>11.053130929791271</c:v>
                </c:pt>
                <c:pt idx="117">
                  <c:v>11.148007590132828</c:v>
                </c:pt>
                <c:pt idx="118">
                  <c:v>11.242884250474383</c:v>
                </c:pt>
                <c:pt idx="119">
                  <c:v>11.337760910815939</c:v>
                </c:pt>
                <c:pt idx="120">
                  <c:v>11.432637571157494</c:v>
                </c:pt>
                <c:pt idx="121">
                  <c:v>11.527514231499051</c:v>
                </c:pt>
                <c:pt idx="122">
                  <c:v>11.622390891840608</c:v>
                </c:pt>
                <c:pt idx="123">
                  <c:v>11.717267552182163</c:v>
                </c:pt>
                <c:pt idx="124">
                  <c:v>11.812144212523719</c:v>
                </c:pt>
                <c:pt idx="125">
                  <c:v>11.907020872865274</c:v>
                </c:pt>
                <c:pt idx="126">
                  <c:v>12.001897533206831</c:v>
                </c:pt>
                <c:pt idx="127">
                  <c:v>12.096774193548386</c:v>
                </c:pt>
                <c:pt idx="128">
                  <c:v>12.191650853889943</c:v>
                </c:pt>
                <c:pt idx="129">
                  <c:v>12.2865275142315</c:v>
                </c:pt>
                <c:pt idx="130">
                  <c:v>12.381404174573055</c:v>
                </c:pt>
                <c:pt idx="131">
                  <c:v>12.476280834914611</c:v>
                </c:pt>
                <c:pt idx="132">
                  <c:v>12.571157495256166</c:v>
                </c:pt>
                <c:pt idx="133">
                  <c:v>12.666034155597723</c:v>
                </c:pt>
                <c:pt idx="134">
                  <c:v>12.760910815939278</c:v>
                </c:pt>
                <c:pt idx="135">
                  <c:v>12.855787476280835</c:v>
                </c:pt>
                <c:pt idx="136">
                  <c:v>12.950664136622391</c:v>
                </c:pt>
                <c:pt idx="137">
                  <c:v>13.045540796963946</c:v>
                </c:pt>
                <c:pt idx="138">
                  <c:v>13.140417457305503</c:v>
                </c:pt>
                <c:pt idx="139">
                  <c:v>13.235294117647058</c:v>
                </c:pt>
                <c:pt idx="140">
                  <c:v>13.330170777988615</c:v>
                </c:pt>
                <c:pt idx="141">
                  <c:v>13.425047438330171</c:v>
                </c:pt>
                <c:pt idx="142">
                  <c:v>13.519924098671726</c:v>
                </c:pt>
                <c:pt idx="143">
                  <c:v>13.614800759013283</c:v>
                </c:pt>
                <c:pt idx="144">
                  <c:v>13.709677419354838</c:v>
                </c:pt>
                <c:pt idx="145">
                  <c:v>13.804554079696395</c:v>
                </c:pt>
                <c:pt idx="146">
                  <c:v>13.89943074003795</c:v>
                </c:pt>
                <c:pt idx="147">
                  <c:v>13.994307400379506</c:v>
                </c:pt>
                <c:pt idx="148">
                  <c:v>14.089184060721063</c:v>
                </c:pt>
                <c:pt idx="149">
                  <c:v>14.184060721062618</c:v>
                </c:pt>
                <c:pt idx="150">
                  <c:v>14.278937381404175</c:v>
                </c:pt>
                <c:pt idx="151">
                  <c:v>14.37381404174573</c:v>
                </c:pt>
                <c:pt idx="152">
                  <c:v>14.468690702087287</c:v>
                </c:pt>
                <c:pt idx="153">
                  <c:v>14.563567362428842</c:v>
                </c:pt>
                <c:pt idx="154">
                  <c:v>14.658444022770398</c:v>
                </c:pt>
                <c:pt idx="155">
                  <c:v>14.753320683111955</c:v>
                </c:pt>
                <c:pt idx="156">
                  <c:v>14.84819734345351</c:v>
                </c:pt>
                <c:pt idx="157">
                  <c:v>14.943074003795067</c:v>
                </c:pt>
                <c:pt idx="158">
                  <c:v>15.037950664136622</c:v>
                </c:pt>
                <c:pt idx="159">
                  <c:v>15.132827324478178</c:v>
                </c:pt>
                <c:pt idx="160">
                  <c:v>15.227703984819733</c:v>
                </c:pt>
                <c:pt idx="161">
                  <c:v>15.32258064516129</c:v>
                </c:pt>
                <c:pt idx="162">
                  <c:v>15.417457305502847</c:v>
                </c:pt>
                <c:pt idx="163">
                  <c:v>15.512333965844402</c:v>
                </c:pt>
                <c:pt idx="164">
                  <c:v>15.607210626185958</c:v>
                </c:pt>
                <c:pt idx="165">
                  <c:v>15.702087286527513</c:v>
                </c:pt>
                <c:pt idx="166">
                  <c:v>15.79696394686907</c:v>
                </c:pt>
                <c:pt idx="167">
                  <c:v>15.891840607210627</c:v>
                </c:pt>
                <c:pt idx="168">
                  <c:v>15.986717267552182</c:v>
                </c:pt>
                <c:pt idx="169">
                  <c:v>16.081593927893739</c:v>
                </c:pt>
                <c:pt idx="170">
                  <c:v>16.176470588235293</c:v>
                </c:pt>
                <c:pt idx="171">
                  <c:v>16.271347248576848</c:v>
                </c:pt>
                <c:pt idx="172">
                  <c:v>16.366223908918407</c:v>
                </c:pt>
                <c:pt idx="173">
                  <c:v>16.461100569259962</c:v>
                </c:pt>
                <c:pt idx="174">
                  <c:v>16.555977229601517</c:v>
                </c:pt>
                <c:pt idx="175">
                  <c:v>16.650853889943075</c:v>
                </c:pt>
                <c:pt idx="176">
                  <c:v>16.74573055028463</c:v>
                </c:pt>
                <c:pt idx="177">
                  <c:v>16.840607210626185</c:v>
                </c:pt>
                <c:pt idx="178">
                  <c:v>16.93548387096774</c:v>
                </c:pt>
                <c:pt idx="179">
                  <c:v>17.030360531309299</c:v>
                </c:pt>
                <c:pt idx="180">
                  <c:v>17.125237191650854</c:v>
                </c:pt>
                <c:pt idx="181">
                  <c:v>17.220113851992409</c:v>
                </c:pt>
                <c:pt idx="182">
                  <c:v>17.314990512333967</c:v>
                </c:pt>
                <c:pt idx="183">
                  <c:v>17.409867172675522</c:v>
                </c:pt>
                <c:pt idx="184">
                  <c:v>17.504743833017077</c:v>
                </c:pt>
                <c:pt idx="185">
                  <c:v>17.599620493358632</c:v>
                </c:pt>
                <c:pt idx="186">
                  <c:v>17.69449715370019</c:v>
                </c:pt>
                <c:pt idx="187">
                  <c:v>17.789373814041745</c:v>
                </c:pt>
                <c:pt idx="188">
                  <c:v>17.8842504743833</c:v>
                </c:pt>
                <c:pt idx="189">
                  <c:v>17.979127134724859</c:v>
                </c:pt>
                <c:pt idx="190">
                  <c:v>18.074003795066414</c:v>
                </c:pt>
                <c:pt idx="191">
                  <c:v>18.168880455407969</c:v>
                </c:pt>
                <c:pt idx="192">
                  <c:v>18.263757115749527</c:v>
                </c:pt>
                <c:pt idx="193">
                  <c:v>18.358633776091082</c:v>
                </c:pt>
                <c:pt idx="194">
                  <c:v>18.453510436432637</c:v>
                </c:pt>
                <c:pt idx="195">
                  <c:v>18.548387096774192</c:v>
                </c:pt>
                <c:pt idx="196">
                  <c:v>18.643263757115751</c:v>
                </c:pt>
                <c:pt idx="197">
                  <c:v>18.738140417457306</c:v>
                </c:pt>
                <c:pt idx="198">
                  <c:v>18.833017077798861</c:v>
                </c:pt>
                <c:pt idx="199">
                  <c:v>18.927893738140419</c:v>
                </c:pt>
                <c:pt idx="200">
                  <c:v>19.022770398481974</c:v>
                </c:pt>
                <c:pt idx="201">
                  <c:v>19.117647058823529</c:v>
                </c:pt>
                <c:pt idx="202">
                  <c:v>19.212523719165084</c:v>
                </c:pt>
                <c:pt idx="203">
                  <c:v>19.307400379506642</c:v>
                </c:pt>
                <c:pt idx="204">
                  <c:v>19.402277039848197</c:v>
                </c:pt>
                <c:pt idx="205">
                  <c:v>19.497153700189752</c:v>
                </c:pt>
                <c:pt idx="206">
                  <c:v>19.592030360531311</c:v>
                </c:pt>
                <c:pt idx="207">
                  <c:v>19.686907020872866</c:v>
                </c:pt>
                <c:pt idx="208">
                  <c:v>19.781783681214421</c:v>
                </c:pt>
                <c:pt idx="209">
                  <c:v>19.876660341555976</c:v>
                </c:pt>
                <c:pt idx="210">
                  <c:v>19.971537001897534</c:v>
                </c:pt>
                <c:pt idx="211">
                  <c:v>20.066413662239089</c:v>
                </c:pt>
                <c:pt idx="212">
                  <c:v>20.161290322580644</c:v>
                </c:pt>
                <c:pt idx="213">
                  <c:v>20.256166982922203</c:v>
                </c:pt>
                <c:pt idx="214">
                  <c:v>20.351043643263758</c:v>
                </c:pt>
                <c:pt idx="215">
                  <c:v>20.445920303605313</c:v>
                </c:pt>
                <c:pt idx="216">
                  <c:v>20.540796963946867</c:v>
                </c:pt>
                <c:pt idx="217">
                  <c:v>20.635673624288426</c:v>
                </c:pt>
                <c:pt idx="218">
                  <c:v>20.730550284629981</c:v>
                </c:pt>
                <c:pt idx="219">
                  <c:v>20.825426944971536</c:v>
                </c:pt>
                <c:pt idx="220">
                  <c:v>20.920303605313094</c:v>
                </c:pt>
                <c:pt idx="221">
                  <c:v>21.015180265654649</c:v>
                </c:pt>
                <c:pt idx="222">
                  <c:v>21.110056925996204</c:v>
                </c:pt>
                <c:pt idx="223">
                  <c:v>21.204933586337759</c:v>
                </c:pt>
                <c:pt idx="224">
                  <c:v>21.299810246679318</c:v>
                </c:pt>
                <c:pt idx="225">
                  <c:v>21.394686907020873</c:v>
                </c:pt>
                <c:pt idx="226">
                  <c:v>21.489563567362428</c:v>
                </c:pt>
                <c:pt idx="227">
                  <c:v>21.584440227703986</c:v>
                </c:pt>
                <c:pt idx="228">
                  <c:v>21.679316888045541</c:v>
                </c:pt>
                <c:pt idx="229">
                  <c:v>21.774193548387096</c:v>
                </c:pt>
                <c:pt idx="230">
                  <c:v>21.869070208728651</c:v>
                </c:pt>
                <c:pt idx="231">
                  <c:v>21.96394686907021</c:v>
                </c:pt>
                <c:pt idx="232">
                  <c:v>22.058823529411764</c:v>
                </c:pt>
                <c:pt idx="233">
                  <c:v>22.153700189753319</c:v>
                </c:pt>
                <c:pt idx="234">
                  <c:v>22.248576850094878</c:v>
                </c:pt>
                <c:pt idx="235">
                  <c:v>22.343453510436433</c:v>
                </c:pt>
                <c:pt idx="236">
                  <c:v>22.438330170777988</c:v>
                </c:pt>
                <c:pt idx="237">
                  <c:v>22.533206831119546</c:v>
                </c:pt>
                <c:pt idx="238">
                  <c:v>22.628083491461101</c:v>
                </c:pt>
                <c:pt idx="239">
                  <c:v>22.722960151802656</c:v>
                </c:pt>
                <c:pt idx="240">
                  <c:v>22.817836812144211</c:v>
                </c:pt>
                <c:pt idx="241">
                  <c:v>22.91271347248577</c:v>
                </c:pt>
                <c:pt idx="242">
                  <c:v>23.007590132827325</c:v>
                </c:pt>
                <c:pt idx="243">
                  <c:v>23.10246679316888</c:v>
                </c:pt>
                <c:pt idx="244">
                  <c:v>23.197343453510438</c:v>
                </c:pt>
                <c:pt idx="245">
                  <c:v>23.292220113851993</c:v>
                </c:pt>
                <c:pt idx="246">
                  <c:v>23.387096774193548</c:v>
                </c:pt>
                <c:pt idx="247">
                  <c:v>23.481973434535103</c:v>
                </c:pt>
                <c:pt idx="248">
                  <c:v>23.576850094876662</c:v>
                </c:pt>
                <c:pt idx="249">
                  <c:v>23.671726755218216</c:v>
                </c:pt>
                <c:pt idx="250">
                  <c:v>23.766603415559771</c:v>
                </c:pt>
                <c:pt idx="251">
                  <c:v>23.86148007590133</c:v>
                </c:pt>
                <c:pt idx="252">
                  <c:v>23.956356736242885</c:v>
                </c:pt>
                <c:pt idx="253">
                  <c:v>24.05123339658444</c:v>
                </c:pt>
                <c:pt idx="254">
                  <c:v>24.146110056925995</c:v>
                </c:pt>
                <c:pt idx="255">
                  <c:v>24.240986717267553</c:v>
                </c:pt>
                <c:pt idx="256">
                  <c:v>24.335863377609108</c:v>
                </c:pt>
                <c:pt idx="257">
                  <c:v>24.430740037950663</c:v>
                </c:pt>
                <c:pt idx="258">
                  <c:v>24.525616698292222</c:v>
                </c:pt>
                <c:pt idx="259">
                  <c:v>24.620493358633777</c:v>
                </c:pt>
                <c:pt idx="260">
                  <c:v>24.715370018975332</c:v>
                </c:pt>
                <c:pt idx="261">
                  <c:v>24.810246679316887</c:v>
                </c:pt>
                <c:pt idx="262">
                  <c:v>24.905123339658445</c:v>
                </c:pt>
                <c:pt idx="263">
                  <c:v>25</c:v>
                </c:pt>
                <c:pt idx="264">
                  <c:v>25.094876660341555</c:v>
                </c:pt>
                <c:pt idx="265">
                  <c:v>25.189753320683113</c:v>
                </c:pt>
                <c:pt idx="266">
                  <c:v>25.284629981024668</c:v>
                </c:pt>
                <c:pt idx="267">
                  <c:v>25.379506641366223</c:v>
                </c:pt>
                <c:pt idx="268">
                  <c:v>25.474383301707778</c:v>
                </c:pt>
                <c:pt idx="269">
                  <c:v>25.569259962049337</c:v>
                </c:pt>
                <c:pt idx="270">
                  <c:v>25.664136622390892</c:v>
                </c:pt>
                <c:pt idx="271">
                  <c:v>25.759013282732447</c:v>
                </c:pt>
                <c:pt idx="272">
                  <c:v>25.853889943074005</c:v>
                </c:pt>
                <c:pt idx="273">
                  <c:v>25.94876660341556</c:v>
                </c:pt>
                <c:pt idx="274">
                  <c:v>26.043643263757115</c:v>
                </c:pt>
                <c:pt idx="275">
                  <c:v>26.13851992409867</c:v>
                </c:pt>
                <c:pt idx="276">
                  <c:v>26.233396584440229</c:v>
                </c:pt>
                <c:pt idx="277">
                  <c:v>26.328273244781784</c:v>
                </c:pt>
                <c:pt idx="278">
                  <c:v>26.423149905123338</c:v>
                </c:pt>
                <c:pt idx="279">
                  <c:v>26.518026565464897</c:v>
                </c:pt>
                <c:pt idx="280">
                  <c:v>26.612903225806452</c:v>
                </c:pt>
                <c:pt idx="281">
                  <c:v>26.707779886148007</c:v>
                </c:pt>
                <c:pt idx="282">
                  <c:v>26.802656546489565</c:v>
                </c:pt>
                <c:pt idx="283">
                  <c:v>26.89753320683112</c:v>
                </c:pt>
                <c:pt idx="284">
                  <c:v>26.992409867172675</c:v>
                </c:pt>
                <c:pt idx="285">
                  <c:v>27.08728652751423</c:v>
                </c:pt>
                <c:pt idx="286">
                  <c:v>27.182163187855789</c:v>
                </c:pt>
                <c:pt idx="287">
                  <c:v>27.277039848197344</c:v>
                </c:pt>
                <c:pt idx="288">
                  <c:v>27.371916508538899</c:v>
                </c:pt>
                <c:pt idx="289">
                  <c:v>27.466793168880457</c:v>
                </c:pt>
                <c:pt idx="290">
                  <c:v>27.561669829222012</c:v>
                </c:pt>
                <c:pt idx="291">
                  <c:v>27.656546489563567</c:v>
                </c:pt>
                <c:pt idx="292">
                  <c:v>27.751423149905122</c:v>
                </c:pt>
                <c:pt idx="293">
                  <c:v>27.846299810246681</c:v>
                </c:pt>
                <c:pt idx="294">
                  <c:v>27.941176470588236</c:v>
                </c:pt>
                <c:pt idx="295">
                  <c:v>28.03605313092979</c:v>
                </c:pt>
                <c:pt idx="296">
                  <c:v>28.130929791271349</c:v>
                </c:pt>
                <c:pt idx="297">
                  <c:v>28.225806451612904</c:v>
                </c:pt>
                <c:pt idx="298">
                  <c:v>28.320683111954459</c:v>
                </c:pt>
                <c:pt idx="299">
                  <c:v>28.415559772296014</c:v>
                </c:pt>
                <c:pt idx="300">
                  <c:v>28.510436432637572</c:v>
                </c:pt>
                <c:pt idx="301">
                  <c:v>28.605313092979127</c:v>
                </c:pt>
                <c:pt idx="302">
                  <c:v>28.700189753320682</c:v>
                </c:pt>
                <c:pt idx="303">
                  <c:v>28.795066413662241</c:v>
                </c:pt>
                <c:pt idx="304">
                  <c:v>28.889943074003796</c:v>
                </c:pt>
                <c:pt idx="305">
                  <c:v>28.984819734345351</c:v>
                </c:pt>
                <c:pt idx="306">
                  <c:v>29.079696394686906</c:v>
                </c:pt>
                <c:pt idx="307">
                  <c:v>29.174573055028464</c:v>
                </c:pt>
                <c:pt idx="308">
                  <c:v>29.269449715370019</c:v>
                </c:pt>
                <c:pt idx="309">
                  <c:v>29.364326375711574</c:v>
                </c:pt>
                <c:pt idx="310">
                  <c:v>29.459203036053133</c:v>
                </c:pt>
                <c:pt idx="311">
                  <c:v>29.554079696394687</c:v>
                </c:pt>
                <c:pt idx="312">
                  <c:v>29.648956356736242</c:v>
                </c:pt>
                <c:pt idx="313">
                  <c:v>29.743833017077797</c:v>
                </c:pt>
                <c:pt idx="314">
                  <c:v>29.838709677419356</c:v>
                </c:pt>
                <c:pt idx="315">
                  <c:v>29.933586337760911</c:v>
                </c:pt>
                <c:pt idx="316">
                  <c:v>30.028462998102466</c:v>
                </c:pt>
                <c:pt idx="317">
                  <c:v>30.123339658444024</c:v>
                </c:pt>
                <c:pt idx="318">
                  <c:v>30.218216318785579</c:v>
                </c:pt>
                <c:pt idx="319">
                  <c:v>30.313092979127134</c:v>
                </c:pt>
                <c:pt idx="320">
                  <c:v>30.407969639468689</c:v>
                </c:pt>
                <c:pt idx="321">
                  <c:v>30.502846299810248</c:v>
                </c:pt>
                <c:pt idx="322">
                  <c:v>30.597722960151803</c:v>
                </c:pt>
                <c:pt idx="323">
                  <c:v>30.692599620493358</c:v>
                </c:pt>
                <c:pt idx="324">
                  <c:v>30.787476280834916</c:v>
                </c:pt>
                <c:pt idx="325">
                  <c:v>30.882352941176471</c:v>
                </c:pt>
                <c:pt idx="326">
                  <c:v>30.977229601518026</c:v>
                </c:pt>
                <c:pt idx="327">
                  <c:v>31.072106261859584</c:v>
                </c:pt>
                <c:pt idx="328">
                  <c:v>31.166982922201139</c:v>
                </c:pt>
                <c:pt idx="329">
                  <c:v>31.261859582542694</c:v>
                </c:pt>
                <c:pt idx="330">
                  <c:v>31.356736242884249</c:v>
                </c:pt>
                <c:pt idx="331">
                  <c:v>31.451612903225808</c:v>
                </c:pt>
                <c:pt idx="332">
                  <c:v>31.546489563567363</c:v>
                </c:pt>
                <c:pt idx="333">
                  <c:v>31.641366223908918</c:v>
                </c:pt>
                <c:pt idx="334">
                  <c:v>31.736242884250476</c:v>
                </c:pt>
                <c:pt idx="335">
                  <c:v>31.831119544592031</c:v>
                </c:pt>
                <c:pt idx="336">
                  <c:v>31.925996204933586</c:v>
                </c:pt>
                <c:pt idx="337">
                  <c:v>32.020872865275145</c:v>
                </c:pt>
                <c:pt idx="338">
                  <c:v>32.1157495256167</c:v>
                </c:pt>
                <c:pt idx="339">
                  <c:v>32.210626185958255</c:v>
                </c:pt>
                <c:pt idx="340">
                  <c:v>32.30550284629981</c:v>
                </c:pt>
                <c:pt idx="341">
                  <c:v>32.400379506641364</c:v>
                </c:pt>
                <c:pt idx="342">
                  <c:v>32.495256166982919</c:v>
                </c:pt>
                <c:pt idx="343">
                  <c:v>32.590132827324481</c:v>
                </c:pt>
                <c:pt idx="344">
                  <c:v>32.685009487666036</c:v>
                </c:pt>
                <c:pt idx="345">
                  <c:v>32.779886148007591</c:v>
                </c:pt>
                <c:pt idx="346">
                  <c:v>32.874762808349146</c:v>
                </c:pt>
                <c:pt idx="347">
                  <c:v>32.969639468690701</c:v>
                </c:pt>
                <c:pt idx="348">
                  <c:v>33.064516129032256</c:v>
                </c:pt>
                <c:pt idx="349">
                  <c:v>33.159392789373811</c:v>
                </c:pt>
                <c:pt idx="350">
                  <c:v>33.254269449715373</c:v>
                </c:pt>
                <c:pt idx="351">
                  <c:v>33.349146110056928</c:v>
                </c:pt>
                <c:pt idx="352">
                  <c:v>33.444022770398483</c:v>
                </c:pt>
                <c:pt idx="353">
                  <c:v>33.538899430740038</c:v>
                </c:pt>
                <c:pt idx="354">
                  <c:v>33.633776091081593</c:v>
                </c:pt>
                <c:pt idx="355">
                  <c:v>33.728652751423148</c:v>
                </c:pt>
                <c:pt idx="356">
                  <c:v>33.823529411764703</c:v>
                </c:pt>
                <c:pt idx="357">
                  <c:v>33.918406072106265</c:v>
                </c:pt>
                <c:pt idx="358">
                  <c:v>34.01328273244782</c:v>
                </c:pt>
                <c:pt idx="359">
                  <c:v>34.108159392789375</c:v>
                </c:pt>
                <c:pt idx="360">
                  <c:v>34.20303605313093</c:v>
                </c:pt>
                <c:pt idx="361">
                  <c:v>34.297912713472485</c:v>
                </c:pt>
                <c:pt idx="362">
                  <c:v>34.39278937381404</c:v>
                </c:pt>
                <c:pt idx="363">
                  <c:v>34.487666034155595</c:v>
                </c:pt>
                <c:pt idx="364">
                  <c:v>34.582542694497157</c:v>
                </c:pt>
                <c:pt idx="365">
                  <c:v>34.677419354838712</c:v>
                </c:pt>
                <c:pt idx="366">
                  <c:v>34.772296015180267</c:v>
                </c:pt>
                <c:pt idx="367">
                  <c:v>34.867172675521822</c:v>
                </c:pt>
                <c:pt idx="368">
                  <c:v>34.962049335863377</c:v>
                </c:pt>
                <c:pt idx="369">
                  <c:v>35.056925996204932</c:v>
                </c:pt>
                <c:pt idx="370">
                  <c:v>35.151802656546487</c:v>
                </c:pt>
                <c:pt idx="371">
                  <c:v>35.246679316888049</c:v>
                </c:pt>
                <c:pt idx="372">
                  <c:v>35.341555977229604</c:v>
                </c:pt>
                <c:pt idx="373">
                  <c:v>35.436432637571158</c:v>
                </c:pt>
                <c:pt idx="374">
                  <c:v>35.531309297912713</c:v>
                </c:pt>
                <c:pt idx="375">
                  <c:v>35.626185958254268</c:v>
                </c:pt>
                <c:pt idx="376">
                  <c:v>35.721062618595823</c:v>
                </c:pt>
                <c:pt idx="377">
                  <c:v>35.815939278937378</c:v>
                </c:pt>
                <c:pt idx="378">
                  <c:v>35.91081593927894</c:v>
                </c:pt>
                <c:pt idx="379">
                  <c:v>36.005692599620495</c:v>
                </c:pt>
                <c:pt idx="380">
                  <c:v>36.10056925996205</c:v>
                </c:pt>
                <c:pt idx="381">
                  <c:v>36.195445920303605</c:v>
                </c:pt>
                <c:pt idx="382">
                  <c:v>36.29032258064516</c:v>
                </c:pt>
                <c:pt idx="383">
                  <c:v>36.385199240986715</c:v>
                </c:pt>
                <c:pt idx="384">
                  <c:v>36.480075901328277</c:v>
                </c:pt>
                <c:pt idx="385">
                  <c:v>36.574952561669832</c:v>
                </c:pt>
                <c:pt idx="386">
                  <c:v>36.669829222011387</c:v>
                </c:pt>
                <c:pt idx="387">
                  <c:v>36.764705882352942</c:v>
                </c:pt>
                <c:pt idx="388">
                  <c:v>36.859582542694497</c:v>
                </c:pt>
                <c:pt idx="389">
                  <c:v>36.954459203036052</c:v>
                </c:pt>
                <c:pt idx="390">
                  <c:v>37.049335863377607</c:v>
                </c:pt>
                <c:pt idx="391">
                  <c:v>37.144212523719169</c:v>
                </c:pt>
                <c:pt idx="392">
                  <c:v>37.239089184060724</c:v>
                </c:pt>
                <c:pt idx="393">
                  <c:v>37.333965844402279</c:v>
                </c:pt>
                <c:pt idx="394">
                  <c:v>37.428842504743834</c:v>
                </c:pt>
                <c:pt idx="395">
                  <c:v>37.523719165085389</c:v>
                </c:pt>
                <c:pt idx="396">
                  <c:v>37.618595825426944</c:v>
                </c:pt>
                <c:pt idx="397">
                  <c:v>37.713472485768499</c:v>
                </c:pt>
                <c:pt idx="398">
                  <c:v>37.808349146110061</c:v>
                </c:pt>
                <c:pt idx="399">
                  <c:v>37.903225806451616</c:v>
                </c:pt>
                <c:pt idx="400">
                  <c:v>37.998102466793171</c:v>
                </c:pt>
                <c:pt idx="401">
                  <c:v>38.092979127134726</c:v>
                </c:pt>
                <c:pt idx="402">
                  <c:v>38.187855787476281</c:v>
                </c:pt>
                <c:pt idx="403">
                  <c:v>38.282732447817835</c:v>
                </c:pt>
                <c:pt idx="404">
                  <c:v>38.37760910815939</c:v>
                </c:pt>
                <c:pt idx="405">
                  <c:v>38.472485768500952</c:v>
                </c:pt>
                <c:pt idx="406">
                  <c:v>38.567362428842507</c:v>
                </c:pt>
                <c:pt idx="407">
                  <c:v>38.662239089184062</c:v>
                </c:pt>
                <c:pt idx="408">
                  <c:v>38.757115749525617</c:v>
                </c:pt>
                <c:pt idx="409">
                  <c:v>38.851992409867172</c:v>
                </c:pt>
                <c:pt idx="410">
                  <c:v>38.946869070208727</c:v>
                </c:pt>
                <c:pt idx="411">
                  <c:v>39.041745730550282</c:v>
                </c:pt>
                <c:pt idx="412">
                  <c:v>39.136622390891844</c:v>
                </c:pt>
                <c:pt idx="413">
                  <c:v>39.231499051233399</c:v>
                </c:pt>
                <c:pt idx="414">
                  <c:v>39.326375711574954</c:v>
                </c:pt>
                <c:pt idx="415">
                  <c:v>39.421252371916509</c:v>
                </c:pt>
                <c:pt idx="416">
                  <c:v>39.516129032258064</c:v>
                </c:pt>
                <c:pt idx="417">
                  <c:v>39.611005692599619</c:v>
                </c:pt>
                <c:pt idx="418">
                  <c:v>39.705882352941174</c:v>
                </c:pt>
                <c:pt idx="419">
                  <c:v>39.800759013282736</c:v>
                </c:pt>
                <c:pt idx="420">
                  <c:v>39.895635673624291</c:v>
                </c:pt>
                <c:pt idx="421">
                  <c:v>39.990512333965846</c:v>
                </c:pt>
                <c:pt idx="422">
                  <c:v>40.085388994307401</c:v>
                </c:pt>
                <c:pt idx="423">
                  <c:v>40.180265654648956</c:v>
                </c:pt>
                <c:pt idx="424">
                  <c:v>40.275142314990511</c:v>
                </c:pt>
                <c:pt idx="425">
                  <c:v>40.370018975332066</c:v>
                </c:pt>
                <c:pt idx="426">
                  <c:v>40.464895635673628</c:v>
                </c:pt>
                <c:pt idx="427">
                  <c:v>40.559772296015183</c:v>
                </c:pt>
                <c:pt idx="428">
                  <c:v>40.654648956356738</c:v>
                </c:pt>
                <c:pt idx="429">
                  <c:v>40.749525616698293</c:v>
                </c:pt>
                <c:pt idx="430">
                  <c:v>40.844402277039848</c:v>
                </c:pt>
                <c:pt idx="431">
                  <c:v>40.939278937381403</c:v>
                </c:pt>
                <c:pt idx="432">
                  <c:v>41.034155597722958</c:v>
                </c:pt>
                <c:pt idx="433">
                  <c:v>41.12903225806452</c:v>
                </c:pt>
                <c:pt idx="434">
                  <c:v>41.223908918406075</c:v>
                </c:pt>
                <c:pt idx="435">
                  <c:v>41.318785578747629</c:v>
                </c:pt>
                <c:pt idx="436">
                  <c:v>41.413662239089184</c:v>
                </c:pt>
                <c:pt idx="437">
                  <c:v>41.508538899430739</c:v>
                </c:pt>
                <c:pt idx="438">
                  <c:v>41.603415559772294</c:v>
                </c:pt>
                <c:pt idx="439">
                  <c:v>41.698292220113849</c:v>
                </c:pt>
                <c:pt idx="440">
                  <c:v>41.793168880455411</c:v>
                </c:pt>
                <c:pt idx="441">
                  <c:v>41.888045540796966</c:v>
                </c:pt>
                <c:pt idx="442">
                  <c:v>41.982922201138521</c:v>
                </c:pt>
                <c:pt idx="443">
                  <c:v>42.077798861480076</c:v>
                </c:pt>
                <c:pt idx="444">
                  <c:v>42.172675521821631</c:v>
                </c:pt>
                <c:pt idx="445">
                  <c:v>42.267552182163186</c:v>
                </c:pt>
                <c:pt idx="446">
                  <c:v>42.362428842504741</c:v>
                </c:pt>
                <c:pt idx="447">
                  <c:v>42.457305502846303</c:v>
                </c:pt>
                <c:pt idx="448">
                  <c:v>42.552182163187858</c:v>
                </c:pt>
                <c:pt idx="449">
                  <c:v>42.647058823529413</c:v>
                </c:pt>
                <c:pt idx="450">
                  <c:v>42.741935483870968</c:v>
                </c:pt>
                <c:pt idx="451">
                  <c:v>42.836812144212523</c:v>
                </c:pt>
                <c:pt idx="452">
                  <c:v>42.931688804554078</c:v>
                </c:pt>
                <c:pt idx="453">
                  <c:v>43.026565464895633</c:v>
                </c:pt>
                <c:pt idx="454">
                  <c:v>43.121442125237195</c:v>
                </c:pt>
                <c:pt idx="455">
                  <c:v>43.21631878557875</c:v>
                </c:pt>
                <c:pt idx="456">
                  <c:v>43.311195445920305</c:v>
                </c:pt>
                <c:pt idx="457">
                  <c:v>43.40607210626186</c:v>
                </c:pt>
                <c:pt idx="458">
                  <c:v>43.500948766603415</c:v>
                </c:pt>
                <c:pt idx="459">
                  <c:v>43.59582542694497</c:v>
                </c:pt>
                <c:pt idx="460">
                  <c:v>43.690702087286525</c:v>
                </c:pt>
                <c:pt idx="461">
                  <c:v>43.785578747628087</c:v>
                </c:pt>
                <c:pt idx="462">
                  <c:v>43.880455407969642</c:v>
                </c:pt>
                <c:pt idx="463">
                  <c:v>43.975332068311197</c:v>
                </c:pt>
                <c:pt idx="464">
                  <c:v>44.070208728652752</c:v>
                </c:pt>
                <c:pt idx="465">
                  <c:v>44.165085388994306</c:v>
                </c:pt>
                <c:pt idx="466">
                  <c:v>44.259962049335861</c:v>
                </c:pt>
                <c:pt idx="467">
                  <c:v>44.354838709677416</c:v>
                </c:pt>
                <c:pt idx="468">
                  <c:v>44.449715370018978</c:v>
                </c:pt>
                <c:pt idx="469">
                  <c:v>44.544592030360533</c:v>
                </c:pt>
                <c:pt idx="470">
                  <c:v>44.639468690702088</c:v>
                </c:pt>
                <c:pt idx="471">
                  <c:v>44.734345351043643</c:v>
                </c:pt>
                <c:pt idx="472">
                  <c:v>44.829222011385198</c:v>
                </c:pt>
                <c:pt idx="473">
                  <c:v>44.924098671726753</c:v>
                </c:pt>
                <c:pt idx="474">
                  <c:v>45.018975332068315</c:v>
                </c:pt>
                <c:pt idx="475">
                  <c:v>45.11385199240987</c:v>
                </c:pt>
                <c:pt idx="476">
                  <c:v>45.208728652751425</c:v>
                </c:pt>
                <c:pt idx="477">
                  <c:v>45.30360531309298</c:v>
                </c:pt>
                <c:pt idx="478">
                  <c:v>45.398481973434535</c:v>
                </c:pt>
                <c:pt idx="479">
                  <c:v>45.49335863377609</c:v>
                </c:pt>
                <c:pt idx="480">
                  <c:v>45.588235294117645</c:v>
                </c:pt>
                <c:pt idx="481">
                  <c:v>45.683111954459207</c:v>
                </c:pt>
                <c:pt idx="482">
                  <c:v>45.777988614800762</c:v>
                </c:pt>
                <c:pt idx="483">
                  <c:v>45.872865275142317</c:v>
                </c:pt>
                <c:pt idx="484">
                  <c:v>45.967741935483872</c:v>
                </c:pt>
                <c:pt idx="485">
                  <c:v>46.062618595825427</c:v>
                </c:pt>
                <c:pt idx="486">
                  <c:v>46.157495256166982</c:v>
                </c:pt>
                <c:pt idx="487">
                  <c:v>46.252371916508537</c:v>
                </c:pt>
                <c:pt idx="488">
                  <c:v>46.347248576850099</c:v>
                </c:pt>
                <c:pt idx="489">
                  <c:v>46.442125237191654</c:v>
                </c:pt>
                <c:pt idx="490">
                  <c:v>46.537001897533209</c:v>
                </c:pt>
                <c:pt idx="491">
                  <c:v>46.631878557874764</c:v>
                </c:pt>
                <c:pt idx="492">
                  <c:v>46.726755218216319</c:v>
                </c:pt>
                <c:pt idx="493">
                  <c:v>46.821631878557874</c:v>
                </c:pt>
                <c:pt idx="494">
                  <c:v>46.916508538899429</c:v>
                </c:pt>
                <c:pt idx="495">
                  <c:v>47.011385199240991</c:v>
                </c:pt>
                <c:pt idx="496">
                  <c:v>47.106261859582546</c:v>
                </c:pt>
                <c:pt idx="497">
                  <c:v>47.2011385199241</c:v>
                </c:pt>
                <c:pt idx="498">
                  <c:v>47.296015180265655</c:v>
                </c:pt>
                <c:pt idx="499">
                  <c:v>47.39089184060721</c:v>
                </c:pt>
                <c:pt idx="500">
                  <c:v>47.485768500948765</c:v>
                </c:pt>
                <c:pt idx="501">
                  <c:v>47.58064516129032</c:v>
                </c:pt>
                <c:pt idx="502">
                  <c:v>47.675521821631882</c:v>
                </c:pt>
                <c:pt idx="503">
                  <c:v>47.770398481973437</c:v>
                </c:pt>
                <c:pt idx="504">
                  <c:v>47.865275142314992</c:v>
                </c:pt>
                <c:pt idx="505">
                  <c:v>47.960151802656547</c:v>
                </c:pt>
                <c:pt idx="506">
                  <c:v>48.055028462998102</c:v>
                </c:pt>
                <c:pt idx="507">
                  <c:v>48.149905123339657</c:v>
                </c:pt>
                <c:pt idx="508">
                  <c:v>48.244781783681212</c:v>
                </c:pt>
                <c:pt idx="509">
                  <c:v>48.339658444022774</c:v>
                </c:pt>
                <c:pt idx="510">
                  <c:v>48.434535104364329</c:v>
                </c:pt>
                <c:pt idx="511">
                  <c:v>48.529411764705884</c:v>
                </c:pt>
                <c:pt idx="512">
                  <c:v>48.624288425047439</c:v>
                </c:pt>
                <c:pt idx="513">
                  <c:v>48.719165085388994</c:v>
                </c:pt>
                <c:pt idx="514">
                  <c:v>48.814041745730549</c:v>
                </c:pt>
                <c:pt idx="515">
                  <c:v>48.908918406072104</c:v>
                </c:pt>
                <c:pt idx="516">
                  <c:v>49.003795066413666</c:v>
                </c:pt>
                <c:pt idx="517">
                  <c:v>49.098671726755221</c:v>
                </c:pt>
                <c:pt idx="518">
                  <c:v>49.193548387096776</c:v>
                </c:pt>
                <c:pt idx="519">
                  <c:v>49.288425047438331</c:v>
                </c:pt>
                <c:pt idx="520">
                  <c:v>49.383301707779886</c:v>
                </c:pt>
                <c:pt idx="521">
                  <c:v>49.478178368121441</c:v>
                </c:pt>
                <c:pt idx="522">
                  <c:v>49.573055028462996</c:v>
                </c:pt>
                <c:pt idx="523">
                  <c:v>49.667931688804558</c:v>
                </c:pt>
                <c:pt idx="524">
                  <c:v>49.762808349146113</c:v>
                </c:pt>
                <c:pt idx="525">
                  <c:v>49.857685009487668</c:v>
                </c:pt>
                <c:pt idx="526">
                  <c:v>49.952561669829223</c:v>
                </c:pt>
                <c:pt idx="527">
                  <c:v>50.047438330170777</c:v>
                </c:pt>
                <c:pt idx="528">
                  <c:v>50.142314990512332</c:v>
                </c:pt>
                <c:pt idx="529">
                  <c:v>50.237191650853887</c:v>
                </c:pt>
                <c:pt idx="530">
                  <c:v>50.332068311195449</c:v>
                </c:pt>
                <c:pt idx="531">
                  <c:v>50.426944971537004</c:v>
                </c:pt>
                <c:pt idx="532">
                  <c:v>50.521821631878559</c:v>
                </c:pt>
                <c:pt idx="533">
                  <c:v>50.616698292220114</c:v>
                </c:pt>
                <c:pt idx="534">
                  <c:v>50.711574952561669</c:v>
                </c:pt>
                <c:pt idx="535">
                  <c:v>50.806451612903224</c:v>
                </c:pt>
                <c:pt idx="536">
                  <c:v>50.901328273244779</c:v>
                </c:pt>
                <c:pt idx="537">
                  <c:v>50.996204933586341</c:v>
                </c:pt>
                <c:pt idx="538">
                  <c:v>51.091081593927896</c:v>
                </c:pt>
                <c:pt idx="539">
                  <c:v>51.185958254269451</c:v>
                </c:pt>
                <c:pt idx="540">
                  <c:v>51.280834914611006</c:v>
                </c:pt>
                <c:pt idx="541">
                  <c:v>51.375711574952561</c:v>
                </c:pt>
                <c:pt idx="542">
                  <c:v>51.470588235294116</c:v>
                </c:pt>
                <c:pt idx="543">
                  <c:v>51.565464895635671</c:v>
                </c:pt>
                <c:pt idx="544">
                  <c:v>51.660341555977233</c:v>
                </c:pt>
                <c:pt idx="545">
                  <c:v>51.755218216318788</c:v>
                </c:pt>
                <c:pt idx="546">
                  <c:v>51.850094876660343</c:v>
                </c:pt>
                <c:pt idx="547">
                  <c:v>51.944971537001898</c:v>
                </c:pt>
                <c:pt idx="548">
                  <c:v>52.039848197343453</c:v>
                </c:pt>
                <c:pt idx="549">
                  <c:v>52.134724857685008</c:v>
                </c:pt>
                <c:pt idx="550">
                  <c:v>52.229601518026563</c:v>
                </c:pt>
                <c:pt idx="551">
                  <c:v>52.324478178368125</c:v>
                </c:pt>
                <c:pt idx="552">
                  <c:v>52.41935483870968</c:v>
                </c:pt>
                <c:pt idx="553">
                  <c:v>52.514231499051235</c:v>
                </c:pt>
                <c:pt idx="554">
                  <c:v>52.60910815939279</c:v>
                </c:pt>
                <c:pt idx="555">
                  <c:v>52.703984819734345</c:v>
                </c:pt>
                <c:pt idx="556">
                  <c:v>52.7988614800759</c:v>
                </c:pt>
                <c:pt idx="557">
                  <c:v>52.893738140417462</c:v>
                </c:pt>
                <c:pt idx="558">
                  <c:v>52.988614800759017</c:v>
                </c:pt>
                <c:pt idx="559">
                  <c:v>53.083491461100571</c:v>
                </c:pt>
                <c:pt idx="560">
                  <c:v>53.178368121442126</c:v>
                </c:pt>
                <c:pt idx="561">
                  <c:v>53.273244781783681</c:v>
                </c:pt>
                <c:pt idx="562">
                  <c:v>53.368121442125236</c:v>
                </c:pt>
                <c:pt idx="563">
                  <c:v>53.462998102466791</c:v>
                </c:pt>
                <c:pt idx="564">
                  <c:v>53.557874762808353</c:v>
                </c:pt>
                <c:pt idx="565">
                  <c:v>53.652751423149908</c:v>
                </c:pt>
                <c:pt idx="566">
                  <c:v>53.747628083491463</c:v>
                </c:pt>
                <c:pt idx="567">
                  <c:v>53.842504743833018</c:v>
                </c:pt>
                <c:pt idx="568">
                  <c:v>53.937381404174573</c:v>
                </c:pt>
                <c:pt idx="569">
                  <c:v>54.032258064516128</c:v>
                </c:pt>
                <c:pt idx="570">
                  <c:v>54.127134724857683</c:v>
                </c:pt>
                <c:pt idx="571">
                  <c:v>54.222011385199245</c:v>
                </c:pt>
                <c:pt idx="572">
                  <c:v>54.3168880455408</c:v>
                </c:pt>
                <c:pt idx="573">
                  <c:v>54.411764705882355</c:v>
                </c:pt>
                <c:pt idx="574">
                  <c:v>54.50664136622391</c:v>
                </c:pt>
                <c:pt idx="575">
                  <c:v>54.601518026565465</c:v>
                </c:pt>
                <c:pt idx="576">
                  <c:v>54.69639468690702</c:v>
                </c:pt>
                <c:pt idx="577">
                  <c:v>54.791271347248575</c:v>
                </c:pt>
                <c:pt idx="578">
                  <c:v>54.886148007590137</c:v>
                </c:pt>
                <c:pt idx="579">
                  <c:v>54.981024667931692</c:v>
                </c:pt>
                <c:pt idx="580">
                  <c:v>55.075901328273247</c:v>
                </c:pt>
                <c:pt idx="581">
                  <c:v>55.170777988614802</c:v>
                </c:pt>
                <c:pt idx="582">
                  <c:v>55.265654648956357</c:v>
                </c:pt>
                <c:pt idx="583">
                  <c:v>55.360531309297912</c:v>
                </c:pt>
                <c:pt idx="584">
                  <c:v>55.455407969639467</c:v>
                </c:pt>
                <c:pt idx="585">
                  <c:v>55.550284629981029</c:v>
                </c:pt>
                <c:pt idx="586">
                  <c:v>55.645161290322584</c:v>
                </c:pt>
                <c:pt idx="587">
                  <c:v>55.740037950664139</c:v>
                </c:pt>
                <c:pt idx="588">
                  <c:v>55.834914611005694</c:v>
                </c:pt>
                <c:pt idx="589">
                  <c:v>55.929791271347248</c:v>
                </c:pt>
                <c:pt idx="590">
                  <c:v>56.024667931688803</c:v>
                </c:pt>
                <c:pt idx="591">
                  <c:v>56.119544592030358</c:v>
                </c:pt>
                <c:pt idx="592">
                  <c:v>56.21442125237192</c:v>
                </c:pt>
                <c:pt idx="593">
                  <c:v>56.309297912713475</c:v>
                </c:pt>
                <c:pt idx="594">
                  <c:v>56.40417457305503</c:v>
                </c:pt>
                <c:pt idx="595">
                  <c:v>56.499051233396585</c:v>
                </c:pt>
                <c:pt idx="596">
                  <c:v>56.59392789373814</c:v>
                </c:pt>
                <c:pt idx="597">
                  <c:v>56.688804554079695</c:v>
                </c:pt>
                <c:pt idx="598">
                  <c:v>56.78368121442125</c:v>
                </c:pt>
                <c:pt idx="599">
                  <c:v>56.878557874762812</c:v>
                </c:pt>
                <c:pt idx="600">
                  <c:v>56.973434535104367</c:v>
                </c:pt>
                <c:pt idx="601">
                  <c:v>57.068311195445922</c:v>
                </c:pt>
                <c:pt idx="602">
                  <c:v>57.163187855787477</c:v>
                </c:pt>
                <c:pt idx="603">
                  <c:v>57.258064516129032</c:v>
                </c:pt>
                <c:pt idx="604">
                  <c:v>57.352941176470587</c:v>
                </c:pt>
                <c:pt idx="605">
                  <c:v>57.447817836812142</c:v>
                </c:pt>
                <c:pt idx="606">
                  <c:v>57.542694497153704</c:v>
                </c:pt>
                <c:pt idx="607">
                  <c:v>57.637571157495259</c:v>
                </c:pt>
                <c:pt idx="608">
                  <c:v>57.732447817836814</c:v>
                </c:pt>
                <c:pt idx="609">
                  <c:v>57.827324478178369</c:v>
                </c:pt>
                <c:pt idx="610">
                  <c:v>57.922201138519924</c:v>
                </c:pt>
                <c:pt idx="611">
                  <c:v>58.017077798861479</c:v>
                </c:pt>
                <c:pt idx="612">
                  <c:v>58.111954459203034</c:v>
                </c:pt>
                <c:pt idx="613">
                  <c:v>58.206831119544596</c:v>
                </c:pt>
                <c:pt idx="614">
                  <c:v>58.301707779886151</c:v>
                </c:pt>
                <c:pt idx="615">
                  <c:v>58.396584440227706</c:v>
                </c:pt>
                <c:pt idx="616">
                  <c:v>58.491461100569261</c:v>
                </c:pt>
                <c:pt idx="617">
                  <c:v>58.586337760910816</c:v>
                </c:pt>
                <c:pt idx="618">
                  <c:v>58.681214421252371</c:v>
                </c:pt>
                <c:pt idx="619">
                  <c:v>58.776091081593925</c:v>
                </c:pt>
                <c:pt idx="620">
                  <c:v>58.870967741935488</c:v>
                </c:pt>
                <c:pt idx="621">
                  <c:v>58.965844402277042</c:v>
                </c:pt>
                <c:pt idx="622">
                  <c:v>59.060721062618597</c:v>
                </c:pt>
                <c:pt idx="623">
                  <c:v>59.155597722960152</c:v>
                </c:pt>
                <c:pt idx="624">
                  <c:v>59.250474383301707</c:v>
                </c:pt>
                <c:pt idx="625">
                  <c:v>59.345351043643262</c:v>
                </c:pt>
                <c:pt idx="626">
                  <c:v>59.440227703984817</c:v>
                </c:pt>
                <c:pt idx="627">
                  <c:v>59.535104364326379</c:v>
                </c:pt>
                <c:pt idx="628">
                  <c:v>59.629981024667934</c:v>
                </c:pt>
                <c:pt idx="629">
                  <c:v>59.724857685009489</c:v>
                </c:pt>
                <c:pt idx="630">
                  <c:v>59.819734345351044</c:v>
                </c:pt>
                <c:pt idx="631">
                  <c:v>59.914611005692599</c:v>
                </c:pt>
                <c:pt idx="632">
                  <c:v>60.009487666034154</c:v>
                </c:pt>
                <c:pt idx="633">
                  <c:v>60.104364326375709</c:v>
                </c:pt>
                <c:pt idx="634">
                  <c:v>60.199240986717271</c:v>
                </c:pt>
                <c:pt idx="635">
                  <c:v>60.294117647058826</c:v>
                </c:pt>
                <c:pt idx="636">
                  <c:v>60.388994307400381</c:v>
                </c:pt>
                <c:pt idx="637">
                  <c:v>60.483870967741936</c:v>
                </c:pt>
                <c:pt idx="638">
                  <c:v>60.578747628083491</c:v>
                </c:pt>
                <c:pt idx="639">
                  <c:v>60.673624288425046</c:v>
                </c:pt>
                <c:pt idx="640">
                  <c:v>60.768500948766601</c:v>
                </c:pt>
                <c:pt idx="641">
                  <c:v>60.863377609108163</c:v>
                </c:pt>
                <c:pt idx="642">
                  <c:v>60.958254269449718</c:v>
                </c:pt>
                <c:pt idx="643">
                  <c:v>61.053130929791273</c:v>
                </c:pt>
                <c:pt idx="644">
                  <c:v>61.148007590132828</c:v>
                </c:pt>
                <c:pt idx="645">
                  <c:v>61.242884250474383</c:v>
                </c:pt>
                <c:pt idx="646">
                  <c:v>61.337760910815938</c:v>
                </c:pt>
                <c:pt idx="647">
                  <c:v>61.4326375711575</c:v>
                </c:pt>
                <c:pt idx="648">
                  <c:v>61.527514231499055</c:v>
                </c:pt>
                <c:pt idx="649">
                  <c:v>61.62239089184061</c:v>
                </c:pt>
                <c:pt idx="650">
                  <c:v>61.717267552182165</c:v>
                </c:pt>
                <c:pt idx="651">
                  <c:v>61.812144212523719</c:v>
                </c:pt>
                <c:pt idx="652">
                  <c:v>61.907020872865274</c:v>
                </c:pt>
                <c:pt idx="653">
                  <c:v>62.001897533206829</c:v>
                </c:pt>
                <c:pt idx="654">
                  <c:v>62.096774193548391</c:v>
                </c:pt>
                <c:pt idx="655">
                  <c:v>62.191650853889946</c:v>
                </c:pt>
                <c:pt idx="656">
                  <c:v>62.286527514231501</c:v>
                </c:pt>
                <c:pt idx="657">
                  <c:v>62.381404174573056</c:v>
                </c:pt>
                <c:pt idx="658">
                  <c:v>62.476280834914611</c:v>
                </c:pt>
                <c:pt idx="659">
                  <c:v>62.571157495256166</c:v>
                </c:pt>
                <c:pt idx="660">
                  <c:v>62.666034155597721</c:v>
                </c:pt>
                <c:pt idx="661">
                  <c:v>62.760910815939283</c:v>
                </c:pt>
                <c:pt idx="662">
                  <c:v>62.855787476280838</c:v>
                </c:pt>
                <c:pt idx="663">
                  <c:v>62.950664136622393</c:v>
                </c:pt>
                <c:pt idx="664">
                  <c:v>63.045540796963948</c:v>
                </c:pt>
                <c:pt idx="665">
                  <c:v>63.140417457305503</c:v>
                </c:pt>
                <c:pt idx="666">
                  <c:v>63.235294117647058</c:v>
                </c:pt>
                <c:pt idx="667">
                  <c:v>63.330170777988613</c:v>
                </c:pt>
                <c:pt idx="668">
                  <c:v>63.425047438330175</c:v>
                </c:pt>
                <c:pt idx="669">
                  <c:v>63.51992409867173</c:v>
                </c:pt>
                <c:pt idx="670">
                  <c:v>63.614800759013285</c:v>
                </c:pt>
                <c:pt idx="671">
                  <c:v>63.70967741935484</c:v>
                </c:pt>
                <c:pt idx="672">
                  <c:v>63.804554079696395</c:v>
                </c:pt>
                <c:pt idx="673">
                  <c:v>63.89943074003795</c:v>
                </c:pt>
                <c:pt idx="674">
                  <c:v>63.994307400379505</c:v>
                </c:pt>
                <c:pt idx="675">
                  <c:v>64.089184060721067</c:v>
                </c:pt>
                <c:pt idx="676">
                  <c:v>64.184060721062622</c:v>
                </c:pt>
                <c:pt idx="677">
                  <c:v>64.278937381404177</c:v>
                </c:pt>
                <c:pt idx="678">
                  <c:v>64.373814041745732</c:v>
                </c:pt>
                <c:pt idx="679">
                  <c:v>64.468690702087287</c:v>
                </c:pt>
                <c:pt idx="680">
                  <c:v>64.563567362428842</c:v>
                </c:pt>
                <c:pt idx="681">
                  <c:v>64.658444022770396</c:v>
                </c:pt>
                <c:pt idx="682">
                  <c:v>64.753320683111951</c:v>
                </c:pt>
                <c:pt idx="683">
                  <c:v>64.848197343453506</c:v>
                </c:pt>
                <c:pt idx="684">
                  <c:v>64.943074003795061</c:v>
                </c:pt>
                <c:pt idx="685">
                  <c:v>65.037950664136631</c:v>
                </c:pt>
                <c:pt idx="686">
                  <c:v>65.132827324478185</c:v>
                </c:pt>
                <c:pt idx="687">
                  <c:v>65.22770398481974</c:v>
                </c:pt>
                <c:pt idx="688">
                  <c:v>65.322580645161295</c:v>
                </c:pt>
                <c:pt idx="689">
                  <c:v>65.41745730550285</c:v>
                </c:pt>
                <c:pt idx="690">
                  <c:v>65.512333965844405</c:v>
                </c:pt>
                <c:pt idx="691">
                  <c:v>65.60721062618596</c:v>
                </c:pt>
                <c:pt idx="692">
                  <c:v>65.702087286527515</c:v>
                </c:pt>
                <c:pt idx="693">
                  <c:v>65.79696394686907</c:v>
                </c:pt>
                <c:pt idx="694">
                  <c:v>65.891840607210625</c:v>
                </c:pt>
                <c:pt idx="695">
                  <c:v>65.98671726755218</c:v>
                </c:pt>
                <c:pt idx="696">
                  <c:v>66.081593927893735</c:v>
                </c:pt>
                <c:pt idx="697">
                  <c:v>66.17647058823529</c:v>
                </c:pt>
                <c:pt idx="698">
                  <c:v>66.271347248576845</c:v>
                </c:pt>
                <c:pt idx="699">
                  <c:v>66.366223908918414</c:v>
                </c:pt>
                <c:pt idx="700">
                  <c:v>66.461100569259969</c:v>
                </c:pt>
                <c:pt idx="701">
                  <c:v>66.555977229601524</c:v>
                </c:pt>
                <c:pt idx="702">
                  <c:v>66.650853889943079</c:v>
                </c:pt>
                <c:pt idx="703">
                  <c:v>66.745730550284634</c:v>
                </c:pt>
                <c:pt idx="704">
                  <c:v>66.840607210626189</c:v>
                </c:pt>
                <c:pt idx="705">
                  <c:v>66.935483870967744</c:v>
                </c:pt>
                <c:pt idx="706">
                  <c:v>67.030360531309299</c:v>
                </c:pt>
                <c:pt idx="707">
                  <c:v>67.125237191650854</c:v>
                </c:pt>
                <c:pt idx="708">
                  <c:v>67.220113851992409</c:v>
                </c:pt>
                <c:pt idx="709">
                  <c:v>67.314990512333964</c:v>
                </c:pt>
                <c:pt idx="710">
                  <c:v>67.409867172675519</c:v>
                </c:pt>
                <c:pt idx="711">
                  <c:v>67.504743833017073</c:v>
                </c:pt>
                <c:pt idx="712">
                  <c:v>67.599620493358628</c:v>
                </c:pt>
                <c:pt idx="713">
                  <c:v>67.694497153700198</c:v>
                </c:pt>
                <c:pt idx="714">
                  <c:v>67.789373814041753</c:v>
                </c:pt>
                <c:pt idx="715">
                  <c:v>67.884250474383308</c:v>
                </c:pt>
                <c:pt idx="716">
                  <c:v>67.979127134724862</c:v>
                </c:pt>
                <c:pt idx="717">
                  <c:v>68.074003795066417</c:v>
                </c:pt>
                <c:pt idx="718">
                  <c:v>68.168880455407972</c:v>
                </c:pt>
                <c:pt idx="719">
                  <c:v>68.263757115749527</c:v>
                </c:pt>
                <c:pt idx="720">
                  <c:v>68.358633776091082</c:v>
                </c:pt>
                <c:pt idx="721">
                  <c:v>68.453510436432637</c:v>
                </c:pt>
                <c:pt idx="722">
                  <c:v>68.548387096774192</c:v>
                </c:pt>
                <c:pt idx="723">
                  <c:v>68.643263757115747</c:v>
                </c:pt>
                <c:pt idx="724">
                  <c:v>68.738140417457302</c:v>
                </c:pt>
                <c:pt idx="725">
                  <c:v>68.833017077798857</c:v>
                </c:pt>
                <c:pt idx="726">
                  <c:v>68.927893738140412</c:v>
                </c:pt>
                <c:pt idx="727">
                  <c:v>69.022770398481981</c:v>
                </c:pt>
                <c:pt idx="728">
                  <c:v>69.117647058823536</c:v>
                </c:pt>
                <c:pt idx="729">
                  <c:v>69.212523719165091</c:v>
                </c:pt>
                <c:pt idx="730">
                  <c:v>69.307400379506646</c:v>
                </c:pt>
                <c:pt idx="731">
                  <c:v>69.402277039848201</c:v>
                </c:pt>
                <c:pt idx="732">
                  <c:v>69.497153700189756</c:v>
                </c:pt>
                <c:pt idx="733">
                  <c:v>69.592030360531311</c:v>
                </c:pt>
                <c:pt idx="734">
                  <c:v>69.686907020872866</c:v>
                </c:pt>
                <c:pt idx="735">
                  <c:v>69.781783681214421</c:v>
                </c:pt>
                <c:pt idx="736">
                  <c:v>69.876660341555976</c:v>
                </c:pt>
                <c:pt idx="737">
                  <c:v>69.971537001897531</c:v>
                </c:pt>
                <c:pt idx="738">
                  <c:v>70.066413662239086</c:v>
                </c:pt>
                <c:pt idx="739">
                  <c:v>70.161290322580641</c:v>
                </c:pt>
                <c:pt idx="740">
                  <c:v>70.256166982922196</c:v>
                </c:pt>
                <c:pt idx="741">
                  <c:v>70.351043643263765</c:v>
                </c:pt>
                <c:pt idx="742">
                  <c:v>70.44592030360532</c:v>
                </c:pt>
                <c:pt idx="743">
                  <c:v>70.540796963946875</c:v>
                </c:pt>
                <c:pt idx="744">
                  <c:v>70.63567362428843</c:v>
                </c:pt>
                <c:pt idx="745">
                  <c:v>70.730550284629985</c:v>
                </c:pt>
                <c:pt idx="746">
                  <c:v>70.825426944971539</c:v>
                </c:pt>
                <c:pt idx="747">
                  <c:v>70.920303605313094</c:v>
                </c:pt>
                <c:pt idx="748">
                  <c:v>71.015180265654649</c:v>
                </c:pt>
                <c:pt idx="749">
                  <c:v>71.110056925996204</c:v>
                </c:pt>
                <c:pt idx="750">
                  <c:v>71.204933586337759</c:v>
                </c:pt>
                <c:pt idx="751">
                  <c:v>71.299810246679314</c:v>
                </c:pt>
                <c:pt idx="752">
                  <c:v>71.394686907020869</c:v>
                </c:pt>
                <c:pt idx="753">
                  <c:v>71.489563567362424</c:v>
                </c:pt>
                <c:pt idx="754">
                  <c:v>71.584440227703979</c:v>
                </c:pt>
                <c:pt idx="755">
                  <c:v>71.679316888045548</c:v>
                </c:pt>
                <c:pt idx="756">
                  <c:v>71.774193548387103</c:v>
                </c:pt>
                <c:pt idx="757">
                  <c:v>71.869070208728658</c:v>
                </c:pt>
                <c:pt idx="758">
                  <c:v>71.963946869070213</c:v>
                </c:pt>
                <c:pt idx="759">
                  <c:v>72.058823529411768</c:v>
                </c:pt>
                <c:pt idx="760">
                  <c:v>72.153700189753323</c:v>
                </c:pt>
                <c:pt idx="761">
                  <c:v>72.248576850094878</c:v>
                </c:pt>
                <c:pt idx="762">
                  <c:v>72.343453510436433</c:v>
                </c:pt>
                <c:pt idx="763">
                  <c:v>72.438330170777988</c:v>
                </c:pt>
                <c:pt idx="764">
                  <c:v>72.533206831119543</c:v>
                </c:pt>
                <c:pt idx="765">
                  <c:v>72.628083491461098</c:v>
                </c:pt>
                <c:pt idx="766">
                  <c:v>72.722960151802653</c:v>
                </c:pt>
                <c:pt idx="767">
                  <c:v>72.817836812144208</c:v>
                </c:pt>
                <c:pt idx="768">
                  <c:v>72.912713472485777</c:v>
                </c:pt>
                <c:pt idx="769">
                  <c:v>73.007590132827332</c:v>
                </c:pt>
                <c:pt idx="770">
                  <c:v>73.102466793168887</c:v>
                </c:pt>
                <c:pt idx="771">
                  <c:v>73.197343453510442</c:v>
                </c:pt>
                <c:pt idx="772">
                  <c:v>73.292220113851997</c:v>
                </c:pt>
                <c:pt idx="773">
                  <c:v>73.387096774193552</c:v>
                </c:pt>
                <c:pt idx="774">
                  <c:v>73.481973434535107</c:v>
                </c:pt>
                <c:pt idx="775">
                  <c:v>73.576850094876662</c:v>
                </c:pt>
                <c:pt idx="776">
                  <c:v>73.671726755218216</c:v>
                </c:pt>
                <c:pt idx="777">
                  <c:v>73.766603415559771</c:v>
                </c:pt>
                <c:pt idx="778">
                  <c:v>73.861480075901326</c:v>
                </c:pt>
                <c:pt idx="779">
                  <c:v>73.956356736242881</c:v>
                </c:pt>
                <c:pt idx="780">
                  <c:v>74.051233396584436</c:v>
                </c:pt>
                <c:pt idx="781">
                  <c:v>74.146110056925991</c:v>
                </c:pt>
                <c:pt idx="782">
                  <c:v>74.24098671726756</c:v>
                </c:pt>
                <c:pt idx="783">
                  <c:v>74.335863377609115</c:v>
                </c:pt>
                <c:pt idx="784">
                  <c:v>74.43074003795067</c:v>
                </c:pt>
                <c:pt idx="785">
                  <c:v>74.525616698292225</c:v>
                </c:pt>
                <c:pt idx="786">
                  <c:v>74.62049335863378</c:v>
                </c:pt>
                <c:pt idx="787">
                  <c:v>74.715370018975335</c:v>
                </c:pt>
                <c:pt idx="788">
                  <c:v>74.81024667931689</c:v>
                </c:pt>
                <c:pt idx="789">
                  <c:v>74.905123339658445</c:v>
                </c:pt>
                <c:pt idx="790">
                  <c:v>75</c:v>
                </c:pt>
                <c:pt idx="791">
                  <c:v>75.094876660341555</c:v>
                </c:pt>
                <c:pt idx="792">
                  <c:v>75.18975332068311</c:v>
                </c:pt>
                <c:pt idx="793">
                  <c:v>75.284629981024665</c:v>
                </c:pt>
                <c:pt idx="794">
                  <c:v>75.37950664136622</c:v>
                </c:pt>
                <c:pt idx="795">
                  <c:v>75.474383301707775</c:v>
                </c:pt>
                <c:pt idx="796">
                  <c:v>75.569259962049344</c:v>
                </c:pt>
                <c:pt idx="797">
                  <c:v>75.664136622390899</c:v>
                </c:pt>
                <c:pt idx="798">
                  <c:v>75.759013282732454</c:v>
                </c:pt>
                <c:pt idx="799">
                  <c:v>75.853889943074009</c:v>
                </c:pt>
                <c:pt idx="800">
                  <c:v>75.948766603415564</c:v>
                </c:pt>
                <c:pt idx="801">
                  <c:v>76.043643263757119</c:v>
                </c:pt>
                <c:pt idx="802">
                  <c:v>76.138519924098674</c:v>
                </c:pt>
                <c:pt idx="803">
                  <c:v>76.233396584440229</c:v>
                </c:pt>
                <c:pt idx="804">
                  <c:v>76.328273244781784</c:v>
                </c:pt>
                <c:pt idx="805">
                  <c:v>76.423149905123338</c:v>
                </c:pt>
                <c:pt idx="806">
                  <c:v>76.518026565464893</c:v>
                </c:pt>
                <c:pt idx="807">
                  <c:v>76.612903225806448</c:v>
                </c:pt>
                <c:pt idx="808">
                  <c:v>76.707779886148003</c:v>
                </c:pt>
                <c:pt idx="809">
                  <c:v>76.802656546489558</c:v>
                </c:pt>
                <c:pt idx="810">
                  <c:v>76.897533206831127</c:v>
                </c:pt>
                <c:pt idx="811">
                  <c:v>76.992409867172682</c:v>
                </c:pt>
                <c:pt idx="812">
                  <c:v>77.087286527514237</c:v>
                </c:pt>
                <c:pt idx="813">
                  <c:v>77.182163187855792</c:v>
                </c:pt>
                <c:pt idx="814">
                  <c:v>77.277039848197347</c:v>
                </c:pt>
                <c:pt idx="815">
                  <c:v>77.371916508538902</c:v>
                </c:pt>
                <c:pt idx="816">
                  <c:v>77.466793168880457</c:v>
                </c:pt>
                <c:pt idx="817">
                  <c:v>77.561669829222012</c:v>
                </c:pt>
                <c:pt idx="818">
                  <c:v>77.656546489563567</c:v>
                </c:pt>
                <c:pt idx="819">
                  <c:v>77.751423149905122</c:v>
                </c:pt>
                <c:pt idx="820">
                  <c:v>77.846299810246677</c:v>
                </c:pt>
                <c:pt idx="821">
                  <c:v>77.941176470588232</c:v>
                </c:pt>
                <c:pt idx="822">
                  <c:v>78.036053130929787</c:v>
                </c:pt>
                <c:pt idx="823">
                  <c:v>78.130929791271342</c:v>
                </c:pt>
                <c:pt idx="824">
                  <c:v>78.225806451612911</c:v>
                </c:pt>
                <c:pt idx="825">
                  <c:v>78.320683111954466</c:v>
                </c:pt>
                <c:pt idx="826">
                  <c:v>78.415559772296021</c:v>
                </c:pt>
                <c:pt idx="827">
                  <c:v>78.510436432637576</c:v>
                </c:pt>
                <c:pt idx="828">
                  <c:v>78.605313092979131</c:v>
                </c:pt>
                <c:pt idx="829">
                  <c:v>78.700189753320686</c:v>
                </c:pt>
                <c:pt idx="830">
                  <c:v>78.795066413662241</c:v>
                </c:pt>
                <c:pt idx="831">
                  <c:v>78.889943074003796</c:v>
                </c:pt>
                <c:pt idx="832">
                  <c:v>78.984819734345351</c:v>
                </c:pt>
                <c:pt idx="833">
                  <c:v>79.079696394686906</c:v>
                </c:pt>
                <c:pt idx="834">
                  <c:v>79.174573055028461</c:v>
                </c:pt>
                <c:pt idx="835">
                  <c:v>79.269449715370015</c:v>
                </c:pt>
                <c:pt idx="836">
                  <c:v>79.36432637571157</c:v>
                </c:pt>
                <c:pt idx="837">
                  <c:v>79.459203036053125</c:v>
                </c:pt>
                <c:pt idx="838">
                  <c:v>79.554079696394695</c:v>
                </c:pt>
                <c:pt idx="839">
                  <c:v>79.64895635673625</c:v>
                </c:pt>
                <c:pt idx="840">
                  <c:v>79.743833017077804</c:v>
                </c:pt>
                <c:pt idx="841">
                  <c:v>79.838709677419359</c:v>
                </c:pt>
                <c:pt idx="842">
                  <c:v>79.933586337760914</c:v>
                </c:pt>
                <c:pt idx="843">
                  <c:v>80.028462998102469</c:v>
                </c:pt>
                <c:pt idx="844">
                  <c:v>80.123339658444024</c:v>
                </c:pt>
                <c:pt idx="845">
                  <c:v>80.218216318785579</c:v>
                </c:pt>
                <c:pt idx="846">
                  <c:v>80.313092979127134</c:v>
                </c:pt>
                <c:pt idx="847">
                  <c:v>80.407969639468689</c:v>
                </c:pt>
                <c:pt idx="848">
                  <c:v>80.502846299810244</c:v>
                </c:pt>
                <c:pt idx="849">
                  <c:v>80.597722960151799</c:v>
                </c:pt>
                <c:pt idx="850">
                  <c:v>80.692599620493354</c:v>
                </c:pt>
                <c:pt idx="851">
                  <c:v>80.787476280834909</c:v>
                </c:pt>
                <c:pt idx="852">
                  <c:v>80.882352941176478</c:v>
                </c:pt>
                <c:pt idx="853">
                  <c:v>80.977229601518033</c:v>
                </c:pt>
                <c:pt idx="854">
                  <c:v>81.072106261859588</c:v>
                </c:pt>
                <c:pt idx="855">
                  <c:v>81.166982922201143</c:v>
                </c:pt>
                <c:pt idx="856">
                  <c:v>81.261859582542698</c:v>
                </c:pt>
                <c:pt idx="857">
                  <c:v>81.356736242884253</c:v>
                </c:pt>
                <c:pt idx="858">
                  <c:v>81.451612903225808</c:v>
                </c:pt>
                <c:pt idx="859">
                  <c:v>81.546489563567363</c:v>
                </c:pt>
                <c:pt idx="860">
                  <c:v>81.641366223908918</c:v>
                </c:pt>
                <c:pt idx="861">
                  <c:v>81.736242884250473</c:v>
                </c:pt>
                <c:pt idx="862">
                  <c:v>81.831119544592028</c:v>
                </c:pt>
                <c:pt idx="863">
                  <c:v>81.925996204933583</c:v>
                </c:pt>
                <c:pt idx="864">
                  <c:v>82.020872865275138</c:v>
                </c:pt>
                <c:pt idx="865">
                  <c:v>82.115749525616707</c:v>
                </c:pt>
                <c:pt idx="866">
                  <c:v>82.210626185958262</c:v>
                </c:pt>
                <c:pt idx="867">
                  <c:v>82.305502846299817</c:v>
                </c:pt>
                <c:pt idx="868">
                  <c:v>82.400379506641372</c:v>
                </c:pt>
                <c:pt idx="869">
                  <c:v>82.495256166982927</c:v>
                </c:pt>
                <c:pt idx="870">
                  <c:v>82.590132827324481</c:v>
                </c:pt>
                <c:pt idx="871">
                  <c:v>82.685009487666036</c:v>
                </c:pt>
                <c:pt idx="872">
                  <c:v>82.779886148007591</c:v>
                </c:pt>
                <c:pt idx="873">
                  <c:v>82.874762808349146</c:v>
                </c:pt>
                <c:pt idx="874">
                  <c:v>82.969639468690701</c:v>
                </c:pt>
                <c:pt idx="875">
                  <c:v>83.064516129032256</c:v>
                </c:pt>
                <c:pt idx="876">
                  <c:v>83.159392789373811</c:v>
                </c:pt>
                <c:pt idx="877">
                  <c:v>83.254269449715366</c:v>
                </c:pt>
                <c:pt idx="878">
                  <c:v>83.349146110056921</c:v>
                </c:pt>
                <c:pt idx="879">
                  <c:v>83.44402277039849</c:v>
                </c:pt>
                <c:pt idx="880">
                  <c:v>83.538899430740045</c:v>
                </c:pt>
                <c:pt idx="881">
                  <c:v>83.6337760910816</c:v>
                </c:pt>
                <c:pt idx="882">
                  <c:v>83.728652751423155</c:v>
                </c:pt>
                <c:pt idx="883">
                  <c:v>83.82352941176471</c:v>
                </c:pt>
                <c:pt idx="884">
                  <c:v>83.918406072106265</c:v>
                </c:pt>
                <c:pt idx="885">
                  <c:v>84.01328273244782</c:v>
                </c:pt>
                <c:pt idx="886">
                  <c:v>84.108159392789375</c:v>
                </c:pt>
                <c:pt idx="887">
                  <c:v>84.20303605313093</c:v>
                </c:pt>
                <c:pt idx="888">
                  <c:v>84.297912713472485</c:v>
                </c:pt>
                <c:pt idx="889">
                  <c:v>84.39278937381404</c:v>
                </c:pt>
                <c:pt idx="890">
                  <c:v>84.487666034155595</c:v>
                </c:pt>
                <c:pt idx="891">
                  <c:v>84.58254269449715</c:v>
                </c:pt>
                <c:pt idx="892">
                  <c:v>84.677419354838705</c:v>
                </c:pt>
                <c:pt idx="893">
                  <c:v>84.772296015180274</c:v>
                </c:pt>
                <c:pt idx="894">
                  <c:v>84.867172675521829</c:v>
                </c:pt>
                <c:pt idx="895">
                  <c:v>84.962049335863384</c:v>
                </c:pt>
                <c:pt idx="896">
                  <c:v>85.056925996204939</c:v>
                </c:pt>
                <c:pt idx="897">
                  <c:v>85.151802656546494</c:v>
                </c:pt>
                <c:pt idx="898">
                  <c:v>85.246679316888049</c:v>
                </c:pt>
                <c:pt idx="899">
                  <c:v>85.341555977229604</c:v>
                </c:pt>
                <c:pt idx="900">
                  <c:v>85.436432637571158</c:v>
                </c:pt>
                <c:pt idx="901">
                  <c:v>85.531309297912713</c:v>
                </c:pt>
                <c:pt idx="902">
                  <c:v>85.626185958254268</c:v>
                </c:pt>
                <c:pt idx="903">
                  <c:v>85.721062618595823</c:v>
                </c:pt>
                <c:pt idx="904">
                  <c:v>85.815939278937378</c:v>
                </c:pt>
                <c:pt idx="905">
                  <c:v>85.910815939278933</c:v>
                </c:pt>
                <c:pt idx="906">
                  <c:v>86.005692599620488</c:v>
                </c:pt>
                <c:pt idx="907">
                  <c:v>86.100569259962057</c:v>
                </c:pt>
                <c:pt idx="908">
                  <c:v>86.195445920303612</c:v>
                </c:pt>
                <c:pt idx="909">
                  <c:v>86.290322580645167</c:v>
                </c:pt>
                <c:pt idx="910">
                  <c:v>86.385199240986722</c:v>
                </c:pt>
                <c:pt idx="911">
                  <c:v>86.480075901328277</c:v>
                </c:pt>
                <c:pt idx="912">
                  <c:v>86.574952561669832</c:v>
                </c:pt>
                <c:pt idx="913">
                  <c:v>86.669829222011387</c:v>
                </c:pt>
                <c:pt idx="914">
                  <c:v>86.764705882352942</c:v>
                </c:pt>
                <c:pt idx="915">
                  <c:v>86.859582542694497</c:v>
                </c:pt>
                <c:pt idx="916">
                  <c:v>86.954459203036052</c:v>
                </c:pt>
                <c:pt idx="917">
                  <c:v>87.049335863377607</c:v>
                </c:pt>
                <c:pt idx="918">
                  <c:v>87.144212523719162</c:v>
                </c:pt>
                <c:pt idx="919">
                  <c:v>87.239089184060717</c:v>
                </c:pt>
                <c:pt idx="920">
                  <c:v>87.333965844402272</c:v>
                </c:pt>
                <c:pt idx="921">
                  <c:v>87.428842504743841</c:v>
                </c:pt>
                <c:pt idx="922">
                  <c:v>87.523719165085396</c:v>
                </c:pt>
                <c:pt idx="923">
                  <c:v>87.618595825426951</c:v>
                </c:pt>
                <c:pt idx="924">
                  <c:v>87.713472485768506</c:v>
                </c:pt>
                <c:pt idx="925">
                  <c:v>87.808349146110061</c:v>
                </c:pt>
                <c:pt idx="926">
                  <c:v>87.903225806451616</c:v>
                </c:pt>
                <c:pt idx="927">
                  <c:v>87.998102466793171</c:v>
                </c:pt>
                <c:pt idx="928">
                  <c:v>88.092979127134726</c:v>
                </c:pt>
                <c:pt idx="929">
                  <c:v>88.187855787476281</c:v>
                </c:pt>
                <c:pt idx="930">
                  <c:v>88.282732447817835</c:v>
                </c:pt>
                <c:pt idx="931">
                  <c:v>88.37760910815939</c:v>
                </c:pt>
                <c:pt idx="932">
                  <c:v>88.472485768500945</c:v>
                </c:pt>
                <c:pt idx="933">
                  <c:v>88.5673624288425</c:v>
                </c:pt>
                <c:pt idx="934">
                  <c:v>88.662239089184055</c:v>
                </c:pt>
                <c:pt idx="935">
                  <c:v>88.757115749525624</c:v>
                </c:pt>
                <c:pt idx="936">
                  <c:v>88.851992409867179</c:v>
                </c:pt>
                <c:pt idx="937">
                  <c:v>88.946869070208734</c:v>
                </c:pt>
                <c:pt idx="938">
                  <c:v>89.041745730550289</c:v>
                </c:pt>
                <c:pt idx="939">
                  <c:v>89.136622390891844</c:v>
                </c:pt>
                <c:pt idx="940">
                  <c:v>89.231499051233399</c:v>
                </c:pt>
                <c:pt idx="941">
                  <c:v>89.326375711574954</c:v>
                </c:pt>
                <c:pt idx="942">
                  <c:v>89.421252371916509</c:v>
                </c:pt>
                <c:pt idx="943">
                  <c:v>89.516129032258064</c:v>
                </c:pt>
                <c:pt idx="944">
                  <c:v>89.611005692599619</c:v>
                </c:pt>
                <c:pt idx="945">
                  <c:v>89.705882352941174</c:v>
                </c:pt>
                <c:pt idx="946">
                  <c:v>89.800759013282729</c:v>
                </c:pt>
                <c:pt idx="947">
                  <c:v>89.895635673624284</c:v>
                </c:pt>
                <c:pt idx="948">
                  <c:v>89.990512333965853</c:v>
                </c:pt>
                <c:pt idx="949">
                  <c:v>90.085388994307408</c:v>
                </c:pt>
                <c:pt idx="950">
                  <c:v>90.180265654648963</c:v>
                </c:pt>
                <c:pt idx="951">
                  <c:v>90.275142314990518</c:v>
                </c:pt>
                <c:pt idx="952">
                  <c:v>90.370018975332073</c:v>
                </c:pt>
                <c:pt idx="953">
                  <c:v>90.464895635673628</c:v>
                </c:pt>
                <c:pt idx="954">
                  <c:v>90.559772296015183</c:v>
                </c:pt>
                <c:pt idx="955">
                  <c:v>90.654648956356738</c:v>
                </c:pt>
                <c:pt idx="956">
                  <c:v>90.749525616698293</c:v>
                </c:pt>
                <c:pt idx="957">
                  <c:v>90.844402277039848</c:v>
                </c:pt>
                <c:pt idx="958">
                  <c:v>90.939278937381403</c:v>
                </c:pt>
                <c:pt idx="959">
                  <c:v>91.034155597722958</c:v>
                </c:pt>
                <c:pt idx="960">
                  <c:v>91.129032258064512</c:v>
                </c:pt>
                <c:pt idx="961">
                  <c:v>91.223908918406067</c:v>
                </c:pt>
                <c:pt idx="962">
                  <c:v>91.318785578747637</c:v>
                </c:pt>
                <c:pt idx="963">
                  <c:v>91.413662239089192</c:v>
                </c:pt>
                <c:pt idx="964">
                  <c:v>91.508538899430746</c:v>
                </c:pt>
                <c:pt idx="965">
                  <c:v>91.603415559772301</c:v>
                </c:pt>
                <c:pt idx="966">
                  <c:v>91.698292220113856</c:v>
                </c:pt>
                <c:pt idx="967">
                  <c:v>91.793168880455411</c:v>
                </c:pt>
                <c:pt idx="968">
                  <c:v>91.888045540796966</c:v>
                </c:pt>
                <c:pt idx="969">
                  <c:v>91.982922201138521</c:v>
                </c:pt>
                <c:pt idx="970">
                  <c:v>92.077798861480076</c:v>
                </c:pt>
                <c:pt idx="971">
                  <c:v>92.172675521821631</c:v>
                </c:pt>
                <c:pt idx="972">
                  <c:v>92.267552182163186</c:v>
                </c:pt>
                <c:pt idx="973">
                  <c:v>92.362428842504741</c:v>
                </c:pt>
                <c:pt idx="974">
                  <c:v>92.457305502846296</c:v>
                </c:pt>
                <c:pt idx="975">
                  <c:v>92.552182163187851</c:v>
                </c:pt>
                <c:pt idx="976">
                  <c:v>92.64705882352942</c:v>
                </c:pt>
                <c:pt idx="977">
                  <c:v>92.741935483870975</c:v>
                </c:pt>
                <c:pt idx="978">
                  <c:v>92.83681214421253</c:v>
                </c:pt>
                <c:pt idx="979">
                  <c:v>92.931688804554085</c:v>
                </c:pt>
                <c:pt idx="980">
                  <c:v>93.02656546489564</c:v>
                </c:pt>
                <c:pt idx="981">
                  <c:v>93.121442125237195</c:v>
                </c:pt>
                <c:pt idx="982">
                  <c:v>93.21631878557875</c:v>
                </c:pt>
                <c:pt idx="983">
                  <c:v>93.311195445920305</c:v>
                </c:pt>
                <c:pt idx="984">
                  <c:v>93.40607210626186</c:v>
                </c:pt>
                <c:pt idx="985">
                  <c:v>93.500948766603415</c:v>
                </c:pt>
                <c:pt idx="986">
                  <c:v>93.59582542694497</c:v>
                </c:pt>
                <c:pt idx="987">
                  <c:v>93.690702087286525</c:v>
                </c:pt>
                <c:pt idx="988">
                  <c:v>93.78557874762808</c:v>
                </c:pt>
                <c:pt idx="989">
                  <c:v>93.880455407969635</c:v>
                </c:pt>
                <c:pt idx="990">
                  <c:v>93.975332068311204</c:v>
                </c:pt>
                <c:pt idx="991">
                  <c:v>94.070208728652759</c:v>
                </c:pt>
                <c:pt idx="992">
                  <c:v>94.165085388994314</c:v>
                </c:pt>
                <c:pt idx="993">
                  <c:v>94.259962049335869</c:v>
                </c:pt>
                <c:pt idx="994">
                  <c:v>94.354838709677423</c:v>
                </c:pt>
                <c:pt idx="995">
                  <c:v>94.449715370018978</c:v>
                </c:pt>
                <c:pt idx="996">
                  <c:v>94.544592030360533</c:v>
                </c:pt>
                <c:pt idx="997">
                  <c:v>94.639468690702088</c:v>
                </c:pt>
                <c:pt idx="998">
                  <c:v>94.734345351043643</c:v>
                </c:pt>
                <c:pt idx="999">
                  <c:v>94.829222011385198</c:v>
                </c:pt>
                <c:pt idx="1000">
                  <c:v>94.924098671726753</c:v>
                </c:pt>
                <c:pt idx="1001">
                  <c:v>95.018975332068308</c:v>
                </c:pt>
                <c:pt idx="1002">
                  <c:v>95.113851992409863</c:v>
                </c:pt>
                <c:pt idx="1003">
                  <c:v>95.208728652751418</c:v>
                </c:pt>
                <c:pt idx="1004">
                  <c:v>95.303605313092987</c:v>
                </c:pt>
                <c:pt idx="1005">
                  <c:v>95.398481973434542</c:v>
                </c:pt>
                <c:pt idx="1006">
                  <c:v>95.493358633776097</c:v>
                </c:pt>
                <c:pt idx="1007">
                  <c:v>95.588235294117652</c:v>
                </c:pt>
                <c:pt idx="1008">
                  <c:v>95.683111954459207</c:v>
                </c:pt>
                <c:pt idx="1009">
                  <c:v>95.777988614800762</c:v>
                </c:pt>
                <c:pt idx="1010">
                  <c:v>95.872865275142317</c:v>
                </c:pt>
                <c:pt idx="1011">
                  <c:v>95.967741935483872</c:v>
                </c:pt>
                <c:pt idx="1012">
                  <c:v>96.062618595825427</c:v>
                </c:pt>
                <c:pt idx="1013">
                  <c:v>96.157495256166982</c:v>
                </c:pt>
                <c:pt idx="1014">
                  <c:v>96.252371916508537</c:v>
                </c:pt>
                <c:pt idx="1015">
                  <c:v>96.347248576850092</c:v>
                </c:pt>
                <c:pt idx="1016">
                  <c:v>96.442125237191647</c:v>
                </c:pt>
                <c:pt idx="1017">
                  <c:v>96.537001897533202</c:v>
                </c:pt>
                <c:pt idx="1018">
                  <c:v>96.631878557874771</c:v>
                </c:pt>
                <c:pt idx="1019">
                  <c:v>96.726755218216326</c:v>
                </c:pt>
                <c:pt idx="1020">
                  <c:v>96.821631878557881</c:v>
                </c:pt>
                <c:pt idx="1021">
                  <c:v>96.916508538899436</c:v>
                </c:pt>
                <c:pt idx="1022">
                  <c:v>97.011385199240991</c:v>
                </c:pt>
                <c:pt idx="1023">
                  <c:v>97.106261859582546</c:v>
                </c:pt>
                <c:pt idx="1024">
                  <c:v>97.2011385199241</c:v>
                </c:pt>
                <c:pt idx="1025">
                  <c:v>97.296015180265655</c:v>
                </c:pt>
                <c:pt idx="1026">
                  <c:v>97.39089184060721</c:v>
                </c:pt>
                <c:pt idx="1027">
                  <c:v>97.485768500948765</c:v>
                </c:pt>
                <c:pt idx="1028">
                  <c:v>97.58064516129032</c:v>
                </c:pt>
                <c:pt idx="1029">
                  <c:v>97.675521821631875</c:v>
                </c:pt>
                <c:pt idx="1030">
                  <c:v>97.77039848197343</c:v>
                </c:pt>
                <c:pt idx="1031">
                  <c:v>97.865275142314999</c:v>
                </c:pt>
                <c:pt idx="1032">
                  <c:v>97.960151802656554</c:v>
                </c:pt>
                <c:pt idx="1033">
                  <c:v>98.055028462998109</c:v>
                </c:pt>
                <c:pt idx="1034">
                  <c:v>98.149905123339664</c:v>
                </c:pt>
                <c:pt idx="1035">
                  <c:v>98.244781783681219</c:v>
                </c:pt>
                <c:pt idx="1036">
                  <c:v>98.339658444022774</c:v>
                </c:pt>
                <c:pt idx="1037">
                  <c:v>98.434535104364329</c:v>
                </c:pt>
                <c:pt idx="1038">
                  <c:v>98.529411764705884</c:v>
                </c:pt>
                <c:pt idx="1039">
                  <c:v>98.624288425047439</c:v>
                </c:pt>
                <c:pt idx="1040">
                  <c:v>98.719165085388994</c:v>
                </c:pt>
                <c:pt idx="1041">
                  <c:v>98.814041745730549</c:v>
                </c:pt>
                <c:pt idx="1042">
                  <c:v>98.908918406072104</c:v>
                </c:pt>
                <c:pt idx="1043">
                  <c:v>99.003795066413659</c:v>
                </c:pt>
                <c:pt idx="1044">
                  <c:v>99.098671726755214</c:v>
                </c:pt>
                <c:pt idx="1045">
                  <c:v>99.193548387096783</c:v>
                </c:pt>
                <c:pt idx="1046">
                  <c:v>99.288425047438338</c:v>
                </c:pt>
                <c:pt idx="1047">
                  <c:v>99.383301707779893</c:v>
                </c:pt>
                <c:pt idx="1048">
                  <c:v>99.478178368121448</c:v>
                </c:pt>
                <c:pt idx="1049">
                  <c:v>99.573055028463003</c:v>
                </c:pt>
                <c:pt idx="1050">
                  <c:v>99.667931688804558</c:v>
                </c:pt>
                <c:pt idx="1051">
                  <c:v>99.762808349146113</c:v>
                </c:pt>
                <c:pt idx="1052">
                  <c:v>99.857685009487668</c:v>
                </c:pt>
                <c:pt idx="1053">
                  <c:v>99.952561669829223</c:v>
                </c:pt>
              </c:numCache>
            </c:numRef>
          </c:xVal>
          <c:yVal>
            <c:numRef>
              <c:f>Model!$R$34:$R$1087</c:f>
              <c:numCache>
                <c:formatCode>General</c:formatCode>
                <c:ptCount val="1054"/>
                <c:pt idx="0">
                  <c:v>1121.8739</c:v>
                </c:pt>
                <c:pt idx="1">
                  <c:v>1135.9407000000001</c:v>
                </c:pt>
                <c:pt idx="2">
                  <c:v>1136.3994</c:v>
                </c:pt>
                <c:pt idx="3">
                  <c:v>1137.011</c:v>
                </c:pt>
                <c:pt idx="4">
                  <c:v>1141.4450999999999</c:v>
                </c:pt>
                <c:pt idx="5">
                  <c:v>1146.7965999999999</c:v>
                </c:pt>
                <c:pt idx="6">
                  <c:v>1163.4627</c:v>
                </c:pt>
                <c:pt idx="7">
                  <c:v>1242.26</c:v>
                </c:pt>
                <c:pt idx="8">
                  <c:v>1242.816</c:v>
                </c:pt>
                <c:pt idx="9">
                  <c:v>1256.299</c:v>
                </c:pt>
                <c:pt idx="10">
                  <c:v>1261.442</c:v>
                </c:pt>
                <c:pt idx="11">
                  <c:v>1263.249</c:v>
                </c:pt>
                <c:pt idx="12">
                  <c:v>1391.5287000000001</c:v>
                </c:pt>
                <c:pt idx="13">
                  <c:v>1515.3449000000001</c:v>
                </c:pt>
                <c:pt idx="14">
                  <c:v>1526.3119999999999</c:v>
                </c:pt>
                <c:pt idx="15">
                  <c:v>1532.4697000000001</c:v>
                </c:pt>
                <c:pt idx="16">
                  <c:v>1534.3045</c:v>
                </c:pt>
                <c:pt idx="17">
                  <c:v>1607.5101</c:v>
                </c:pt>
                <c:pt idx="18">
                  <c:v>1615.7666999999999</c:v>
                </c:pt>
                <c:pt idx="19">
                  <c:v>1621.3402000000001</c:v>
                </c:pt>
                <c:pt idx="20">
                  <c:v>1621.8827000000001</c:v>
                </c:pt>
                <c:pt idx="21">
                  <c:v>1622.1885</c:v>
                </c:pt>
                <c:pt idx="22">
                  <c:v>1627.2824499999999</c:v>
                </c:pt>
                <c:pt idx="23">
                  <c:v>1628.4709</c:v>
                </c:pt>
                <c:pt idx="24">
                  <c:v>1629.8335</c:v>
                </c:pt>
                <c:pt idx="25">
                  <c:v>1631.8212000000001</c:v>
                </c:pt>
                <c:pt idx="26">
                  <c:v>1632.0362500000001</c:v>
                </c:pt>
                <c:pt idx="27">
                  <c:v>1632.5644500000001</c:v>
                </c:pt>
                <c:pt idx="28">
                  <c:v>1633.0444</c:v>
                </c:pt>
                <c:pt idx="29">
                  <c:v>1634.5734</c:v>
                </c:pt>
                <c:pt idx="30">
                  <c:v>1635.7336499999999</c:v>
                </c:pt>
                <c:pt idx="31">
                  <c:v>1639.5631000000001</c:v>
                </c:pt>
                <c:pt idx="32">
                  <c:v>1639.5631000000001</c:v>
                </c:pt>
                <c:pt idx="33">
                  <c:v>1646.4296999999999</c:v>
                </c:pt>
                <c:pt idx="34">
                  <c:v>1664.9996000000001</c:v>
                </c:pt>
                <c:pt idx="35">
                  <c:v>1674.6323</c:v>
                </c:pt>
                <c:pt idx="36">
                  <c:v>1682.597</c:v>
                </c:pt>
                <c:pt idx="37">
                  <c:v>1694.7963999999999</c:v>
                </c:pt>
                <c:pt idx="38">
                  <c:v>1702.4553000000001</c:v>
                </c:pt>
                <c:pt idx="39">
                  <c:v>1704.5681</c:v>
                </c:pt>
                <c:pt idx="40">
                  <c:v>1704.7001499999999</c:v>
                </c:pt>
                <c:pt idx="41">
                  <c:v>1705.6244999999999</c:v>
                </c:pt>
                <c:pt idx="42">
                  <c:v>1708.0014000000001</c:v>
                </c:pt>
                <c:pt idx="43">
                  <c:v>1708.9257500000001</c:v>
                </c:pt>
                <c:pt idx="44">
                  <c:v>1711.0268000000001</c:v>
                </c:pt>
                <c:pt idx="45">
                  <c:v>1712.2270000000001</c:v>
                </c:pt>
                <c:pt idx="46">
                  <c:v>1719.4363000000001</c:v>
                </c:pt>
                <c:pt idx="47">
                  <c:v>1725.5523000000001</c:v>
                </c:pt>
                <c:pt idx="48">
                  <c:v>1727.54</c:v>
                </c:pt>
                <c:pt idx="49">
                  <c:v>1727.7850000000001</c:v>
                </c:pt>
                <c:pt idx="50">
                  <c:v>1728.8969999999999</c:v>
                </c:pt>
                <c:pt idx="51">
                  <c:v>1731.6769999999999</c:v>
                </c:pt>
                <c:pt idx="52">
                  <c:v>1743.2139999999999</c:v>
                </c:pt>
                <c:pt idx="53">
                  <c:v>1744.4649999999999</c:v>
                </c:pt>
                <c:pt idx="54">
                  <c:v>1748.7739999999999</c:v>
                </c:pt>
                <c:pt idx="55">
                  <c:v>1759.338</c:v>
                </c:pt>
                <c:pt idx="56">
                  <c:v>1769.5316499999999</c:v>
                </c:pt>
                <c:pt idx="57">
                  <c:v>1815.8759</c:v>
                </c:pt>
                <c:pt idx="58">
                  <c:v>1826.8430000000001</c:v>
                </c:pt>
                <c:pt idx="59">
                  <c:v>1832.0940000000001</c:v>
                </c:pt>
                <c:pt idx="60">
                  <c:v>1837.2370000000001</c:v>
                </c:pt>
                <c:pt idx="61">
                  <c:v>1837.2819</c:v>
                </c:pt>
                <c:pt idx="62">
                  <c:v>1875.3440000000001</c:v>
                </c:pt>
                <c:pt idx="63">
                  <c:v>1877.9294</c:v>
                </c:pt>
                <c:pt idx="64">
                  <c:v>1880.4870000000001</c:v>
                </c:pt>
                <c:pt idx="65">
                  <c:v>1906.35825</c:v>
                </c:pt>
                <c:pt idx="66">
                  <c:v>1909.52745</c:v>
                </c:pt>
                <c:pt idx="67">
                  <c:v>1917.3184000000001</c:v>
                </c:pt>
                <c:pt idx="68">
                  <c:v>1964.78</c:v>
                </c:pt>
                <c:pt idx="69">
                  <c:v>1967.0227</c:v>
                </c:pt>
                <c:pt idx="70">
                  <c:v>1969.614</c:v>
                </c:pt>
                <c:pt idx="71">
                  <c:v>1972.95</c:v>
                </c:pt>
                <c:pt idx="72">
                  <c:v>1977.8150000000001</c:v>
                </c:pt>
                <c:pt idx="73">
                  <c:v>1981.5818999999999</c:v>
                </c:pt>
                <c:pt idx="74">
                  <c:v>1986.9333999999999</c:v>
                </c:pt>
                <c:pt idx="75">
                  <c:v>2020.1769999999999</c:v>
                </c:pt>
                <c:pt idx="76">
                  <c:v>2045.68525</c:v>
                </c:pt>
                <c:pt idx="77">
                  <c:v>2055.3249000000001</c:v>
                </c:pt>
                <c:pt idx="78">
                  <c:v>2102.2647000000002</c:v>
                </c:pt>
                <c:pt idx="79">
                  <c:v>2103.08</c:v>
                </c:pt>
                <c:pt idx="80">
                  <c:v>2104.1134000000002</c:v>
                </c:pt>
                <c:pt idx="81">
                  <c:v>2117.3388500000001</c:v>
                </c:pt>
                <c:pt idx="82">
                  <c:v>2128.4310500000001</c:v>
                </c:pt>
                <c:pt idx="83">
                  <c:v>2130.6759000000002</c:v>
                </c:pt>
                <c:pt idx="84">
                  <c:v>2134.9014999999999</c:v>
                </c:pt>
                <c:pt idx="85">
                  <c:v>2138.0707000000002</c:v>
                </c:pt>
                <c:pt idx="86">
                  <c:v>2150.4690000000001</c:v>
                </c:pt>
                <c:pt idx="87">
                  <c:v>2154.3609999999999</c:v>
                </c:pt>
                <c:pt idx="88">
                  <c:v>2155.6815000000001</c:v>
                </c:pt>
                <c:pt idx="89">
                  <c:v>2156.7518</c:v>
                </c:pt>
                <c:pt idx="90">
                  <c:v>2166.732</c:v>
                </c:pt>
                <c:pt idx="91">
                  <c:v>2196.4731999999999</c:v>
                </c:pt>
                <c:pt idx="92">
                  <c:v>2198.1898500000002</c:v>
                </c:pt>
                <c:pt idx="93">
                  <c:v>2200.8308499999998</c:v>
                </c:pt>
                <c:pt idx="94">
                  <c:v>2201.0971</c:v>
                </c:pt>
                <c:pt idx="95">
                  <c:v>2203.4718499999999</c:v>
                </c:pt>
                <c:pt idx="96">
                  <c:v>2203.7359499999998</c:v>
                </c:pt>
                <c:pt idx="97">
                  <c:v>2207.6974500000001</c:v>
                </c:pt>
                <c:pt idx="98">
                  <c:v>2211.1307499999998</c:v>
                </c:pt>
                <c:pt idx="99">
                  <c:v>2217.4691499999999</c:v>
                </c:pt>
                <c:pt idx="100">
                  <c:v>2217.6012000000001</c:v>
                </c:pt>
                <c:pt idx="101">
                  <c:v>2221.5644499999999</c:v>
                </c:pt>
                <c:pt idx="102">
                  <c:v>2250.8352</c:v>
                </c:pt>
                <c:pt idx="103">
                  <c:v>2254.7966999999999</c:v>
                </c:pt>
                <c:pt idx="104">
                  <c:v>2257.47525</c:v>
                </c:pt>
                <c:pt idx="105">
                  <c:v>2261.5688</c:v>
                </c:pt>
                <c:pt idx="106">
                  <c:v>2302.3000000000002</c:v>
                </c:pt>
                <c:pt idx="107">
                  <c:v>2304.0021999999999</c:v>
                </c:pt>
                <c:pt idx="108">
                  <c:v>2322.6217999999999</c:v>
                </c:pt>
                <c:pt idx="109">
                  <c:v>2331.5189999999998</c:v>
                </c:pt>
                <c:pt idx="110">
                  <c:v>2352.9684499999998</c:v>
                </c:pt>
                <c:pt idx="111">
                  <c:v>2362.2290499999999</c:v>
                </c:pt>
                <c:pt idx="112">
                  <c:v>2395.17155</c:v>
                </c:pt>
                <c:pt idx="113">
                  <c:v>2396.0958999999998</c:v>
                </c:pt>
                <c:pt idx="114">
                  <c:v>2438.0551999999998</c:v>
                </c:pt>
                <c:pt idx="115">
                  <c:v>2457.2111500000001</c:v>
                </c:pt>
                <c:pt idx="116">
                  <c:v>2457.502</c:v>
                </c:pt>
                <c:pt idx="117">
                  <c:v>2459.7201</c:v>
                </c:pt>
                <c:pt idx="118">
                  <c:v>2464.6188000000002</c:v>
                </c:pt>
                <c:pt idx="119">
                  <c:v>2473.3341</c:v>
                </c:pt>
                <c:pt idx="120">
                  <c:v>2480.9791</c:v>
                </c:pt>
                <c:pt idx="121">
                  <c:v>2483.7359999999999</c:v>
                </c:pt>
                <c:pt idx="122">
                  <c:v>2494.0219999999999</c:v>
                </c:pt>
                <c:pt idx="123">
                  <c:v>2497.0383000000002</c:v>
                </c:pt>
                <c:pt idx="124">
                  <c:v>2498.4144000000001</c:v>
                </c:pt>
                <c:pt idx="125">
                  <c:v>2523.1695</c:v>
                </c:pt>
                <c:pt idx="126">
                  <c:v>2527.8186500000002</c:v>
                </c:pt>
                <c:pt idx="127">
                  <c:v>2534.3937500000002</c:v>
                </c:pt>
                <c:pt idx="128">
                  <c:v>2566.4706999999999</c:v>
                </c:pt>
                <c:pt idx="129">
                  <c:v>2585.2689999999998</c:v>
                </c:pt>
                <c:pt idx="130">
                  <c:v>2585.8506499999999</c:v>
                </c:pt>
                <c:pt idx="131">
                  <c:v>2597.779</c:v>
                </c:pt>
                <c:pt idx="132">
                  <c:v>2632.9920000000002</c:v>
                </c:pt>
                <c:pt idx="133">
                  <c:v>2639.0428999999999</c:v>
                </c:pt>
                <c:pt idx="134">
                  <c:v>2643.2685000000001</c:v>
                </c:pt>
                <c:pt idx="135">
                  <c:v>2680.9493000000002</c:v>
                </c:pt>
                <c:pt idx="136">
                  <c:v>2689.4953999999998</c:v>
                </c:pt>
                <c:pt idx="137">
                  <c:v>2690.1138000000001</c:v>
                </c:pt>
                <c:pt idx="138">
                  <c:v>2699.56835</c:v>
                </c:pt>
                <c:pt idx="139">
                  <c:v>2709.1118999999999</c:v>
                </c:pt>
                <c:pt idx="140">
                  <c:v>2710.8285500000002</c:v>
                </c:pt>
                <c:pt idx="141">
                  <c:v>2727.3951000000002</c:v>
                </c:pt>
                <c:pt idx="142">
                  <c:v>2730.1078499999999</c:v>
                </c:pt>
                <c:pt idx="143">
                  <c:v>2731.9122000000002</c:v>
                </c:pt>
                <c:pt idx="144">
                  <c:v>2741.9479999999999</c:v>
                </c:pt>
                <c:pt idx="145">
                  <c:v>2775.1921499999999</c:v>
                </c:pt>
                <c:pt idx="146">
                  <c:v>2801.2588000000001</c:v>
                </c:pt>
                <c:pt idx="147">
                  <c:v>2803.69785</c:v>
                </c:pt>
                <c:pt idx="148">
                  <c:v>2842.7607499999999</c:v>
                </c:pt>
                <c:pt idx="149">
                  <c:v>2850.6837500000001</c:v>
                </c:pt>
                <c:pt idx="150">
                  <c:v>2855.4375500000001</c:v>
                </c:pt>
                <c:pt idx="151">
                  <c:v>2866.0909999999999</c:v>
                </c:pt>
                <c:pt idx="152">
                  <c:v>2867.1196</c:v>
                </c:pt>
                <c:pt idx="153">
                  <c:v>2897.3235</c:v>
                </c:pt>
                <c:pt idx="154">
                  <c:v>2899.4893499999998</c:v>
                </c:pt>
                <c:pt idx="155">
                  <c:v>2902.9065000000001</c:v>
                </c:pt>
                <c:pt idx="156">
                  <c:v>2904.0880000000002</c:v>
                </c:pt>
                <c:pt idx="157">
                  <c:v>2913.569</c:v>
                </c:pt>
                <c:pt idx="158">
                  <c:v>2927.0646999999999</c:v>
                </c:pt>
                <c:pt idx="159">
                  <c:v>2974.1260000000002</c:v>
                </c:pt>
                <c:pt idx="160">
                  <c:v>3021.80915</c:v>
                </c:pt>
                <c:pt idx="161">
                  <c:v>3044.2132999999999</c:v>
                </c:pt>
                <c:pt idx="162">
                  <c:v>3046.0619999999999</c:v>
                </c:pt>
                <c:pt idx="163">
                  <c:v>3056.3881000000001</c:v>
                </c:pt>
                <c:pt idx="164">
                  <c:v>3062.5082499999999</c:v>
                </c:pt>
                <c:pt idx="165">
                  <c:v>3161.4540000000002</c:v>
                </c:pt>
                <c:pt idx="166">
                  <c:v>3171.6149</c:v>
                </c:pt>
                <c:pt idx="167">
                  <c:v>3172.018</c:v>
                </c:pt>
                <c:pt idx="168">
                  <c:v>3176.2876999999999</c:v>
                </c:pt>
                <c:pt idx="169">
                  <c:v>3201.2451500000002</c:v>
                </c:pt>
                <c:pt idx="170">
                  <c:v>3206.4913499999998</c:v>
                </c:pt>
                <c:pt idx="171">
                  <c:v>3260.1990000000001</c:v>
                </c:pt>
                <c:pt idx="172">
                  <c:v>3268.84665</c:v>
                </c:pt>
                <c:pt idx="173">
                  <c:v>3277.1610000000001</c:v>
                </c:pt>
                <c:pt idx="174">
                  <c:v>3292.5298499999999</c:v>
                </c:pt>
                <c:pt idx="175">
                  <c:v>3309.7926000000002</c:v>
                </c:pt>
                <c:pt idx="176">
                  <c:v>3353.2840000000001</c:v>
                </c:pt>
                <c:pt idx="177">
                  <c:v>3366.6696999999999</c:v>
                </c:pt>
                <c:pt idx="178">
                  <c:v>3385.3991500000002</c:v>
                </c:pt>
                <c:pt idx="179">
                  <c:v>3392.3652000000002</c:v>
                </c:pt>
                <c:pt idx="180">
                  <c:v>3392.9767999999999</c:v>
                </c:pt>
                <c:pt idx="181">
                  <c:v>3393.35635</c:v>
                </c:pt>
                <c:pt idx="182">
                  <c:v>3443.0639999999999</c:v>
                </c:pt>
                <c:pt idx="183">
                  <c:v>3481.8679999999999</c:v>
                </c:pt>
                <c:pt idx="184">
                  <c:v>3537.703</c:v>
                </c:pt>
                <c:pt idx="185">
                  <c:v>3554.203</c:v>
                </c:pt>
                <c:pt idx="186">
                  <c:v>3556.9223000000002</c:v>
                </c:pt>
                <c:pt idx="187">
                  <c:v>3558.6202499999999</c:v>
                </c:pt>
                <c:pt idx="188">
                  <c:v>3561.8888999999999</c:v>
                </c:pt>
                <c:pt idx="189">
                  <c:v>3577.9989999999998</c:v>
                </c:pt>
                <c:pt idx="190">
                  <c:v>3579.8287</c:v>
                </c:pt>
                <c:pt idx="191">
                  <c:v>3591.48</c:v>
                </c:pt>
                <c:pt idx="192">
                  <c:v>3594.17085</c:v>
                </c:pt>
                <c:pt idx="193">
                  <c:v>3597.596</c:v>
                </c:pt>
                <c:pt idx="194">
                  <c:v>3659.346</c:v>
                </c:pt>
                <c:pt idx="195">
                  <c:v>3693.4279999999999</c:v>
                </c:pt>
                <c:pt idx="196">
                  <c:v>3732.6251000000002</c:v>
                </c:pt>
                <c:pt idx="197">
                  <c:v>3736.4647</c:v>
                </c:pt>
                <c:pt idx="198">
                  <c:v>3756.6215999999999</c:v>
                </c:pt>
                <c:pt idx="199">
                  <c:v>3757.8447999999999</c:v>
                </c:pt>
                <c:pt idx="200">
                  <c:v>3761.2919999999999</c:v>
                </c:pt>
                <c:pt idx="201">
                  <c:v>3766.8838000000001</c:v>
                </c:pt>
                <c:pt idx="202">
                  <c:v>3847.674</c:v>
                </c:pt>
                <c:pt idx="203">
                  <c:v>3861.2096499999998</c:v>
                </c:pt>
                <c:pt idx="204">
                  <c:v>3866.8552</c:v>
                </c:pt>
                <c:pt idx="205">
                  <c:v>3875.7341000000001</c:v>
                </c:pt>
                <c:pt idx="206">
                  <c:v>3877.3042500000001</c:v>
                </c:pt>
                <c:pt idx="207">
                  <c:v>3906.127</c:v>
                </c:pt>
                <c:pt idx="208">
                  <c:v>3925.7582000000002</c:v>
                </c:pt>
                <c:pt idx="209">
                  <c:v>3935.1799000000001</c:v>
                </c:pt>
                <c:pt idx="210">
                  <c:v>3943.5954000000002</c:v>
                </c:pt>
                <c:pt idx="211">
                  <c:v>3947.4131000000002</c:v>
                </c:pt>
                <c:pt idx="212">
                  <c:v>3956.0714499999999</c:v>
                </c:pt>
                <c:pt idx="213">
                  <c:v>3972.9247</c:v>
                </c:pt>
                <c:pt idx="214">
                  <c:v>3987.9259999999999</c:v>
                </c:pt>
                <c:pt idx="215">
                  <c:v>3989.8409999999999</c:v>
                </c:pt>
                <c:pt idx="216">
                  <c:v>3994.1777999999999</c:v>
                </c:pt>
                <c:pt idx="217">
                  <c:v>4005.4225000000001</c:v>
                </c:pt>
                <c:pt idx="218">
                  <c:v>4032.2406999999998</c:v>
                </c:pt>
                <c:pt idx="219">
                  <c:v>4058.1161000000002</c:v>
                </c:pt>
                <c:pt idx="220">
                  <c:v>4058.71245</c:v>
                </c:pt>
                <c:pt idx="221">
                  <c:v>4074.4537</c:v>
                </c:pt>
                <c:pt idx="222">
                  <c:v>4076.4969999999998</c:v>
                </c:pt>
                <c:pt idx="223">
                  <c:v>4134.0824499999999</c:v>
                </c:pt>
                <c:pt idx="224">
                  <c:v>4137.5227000000004</c:v>
                </c:pt>
                <c:pt idx="225">
                  <c:v>4149.7359999999999</c:v>
                </c:pt>
                <c:pt idx="226">
                  <c:v>4185.0978999999998</c:v>
                </c:pt>
                <c:pt idx="227">
                  <c:v>4189.1130999999996</c:v>
                </c:pt>
                <c:pt idx="228">
                  <c:v>4234.9269999999997</c:v>
                </c:pt>
                <c:pt idx="229">
                  <c:v>4237.12655</c:v>
                </c:pt>
                <c:pt idx="230">
                  <c:v>4239.8926499999998</c:v>
                </c:pt>
                <c:pt idx="231">
                  <c:v>4243.5900499999998</c:v>
                </c:pt>
                <c:pt idx="232">
                  <c:v>4266.1657999999998</c:v>
                </c:pt>
                <c:pt idx="233">
                  <c:v>4296.2712000000001</c:v>
                </c:pt>
                <c:pt idx="234">
                  <c:v>4320.4108500000002</c:v>
                </c:pt>
                <c:pt idx="235">
                  <c:v>4337.7352000000001</c:v>
                </c:pt>
                <c:pt idx="236">
                  <c:v>4347.0233500000004</c:v>
                </c:pt>
                <c:pt idx="237">
                  <c:v>4349.4620000000004</c:v>
                </c:pt>
                <c:pt idx="238">
                  <c:v>4350.5144</c:v>
                </c:pt>
                <c:pt idx="239">
                  <c:v>4357.0436499999996</c:v>
                </c:pt>
                <c:pt idx="240">
                  <c:v>4391.652</c:v>
                </c:pt>
                <c:pt idx="241">
                  <c:v>4399.7309999999998</c:v>
                </c:pt>
                <c:pt idx="242">
                  <c:v>4402.2330000000002</c:v>
                </c:pt>
                <c:pt idx="243">
                  <c:v>4415.1588000000002</c:v>
                </c:pt>
                <c:pt idx="244">
                  <c:v>4428.8878500000001</c:v>
                </c:pt>
                <c:pt idx="245">
                  <c:v>4433.3877000000002</c:v>
                </c:pt>
                <c:pt idx="246">
                  <c:v>4435.0941999999995</c:v>
                </c:pt>
                <c:pt idx="247">
                  <c:v>4441.2131499999996</c:v>
                </c:pt>
                <c:pt idx="248">
                  <c:v>4449.4620000000004</c:v>
                </c:pt>
                <c:pt idx="249">
                  <c:v>4454.40265</c:v>
                </c:pt>
                <c:pt idx="250">
                  <c:v>4463.2051000000001</c:v>
                </c:pt>
                <c:pt idx="251">
                  <c:v>4466.6214</c:v>
                </c:pt>
                <c:pt idx="252">
                  <c:v>4500.33925</c:v>
                </c:pt>
                <c:pt idx="253">
                  <c:v>4518.8262500000001</c:v>
                </c:pt>
                <c:pt idx="254">
                  <c:v>4527.1829500000003</c:v>
                </c:pt>
                <c:pt idx="255">
                  <c:v>4529.4769999999999</c:v>
                </c:pt>
                <c:pt idx="256">
                  <c:v>4536.259</c:v>
                </c:pt>
                <c:pt idx="257">
                  <c:v>4544.2348000000002</c:v>
                </c:pt>
                <c:pt idx="258">
                  <c:v>4561.1885000000002</c:v>
                </c:pt>
                <c:pt idx="259">
                  <c:v>4562.8420999999998</c:v>
                </c:pt>
                <c:pt idx="260">
                  <c:v>4564.1914500000003</c:v>
                </c:pt>
                <c:pt idx="261">
                  <c:v>4618.0798999999997</c:v>
                </c:pt>
                <c:pt idx="262">
                  <c:v>4646.759</c:v>
                </c:pt>
                <c:pt idx="263">
                  <c:v>4661.2863500000003</c:v>
                </c:pt>
                <c:pt idx="264">
                  <c:v>4667.6076499999999</c:v>
                </c:pt>
                <c:pt idx="265">
                  <c:v>4670.6400000000003</c:v>
                </c:pt>
                <c:pt idx="266">
                  <c:v>4673.3922000000002</c:v>
                </c:pt>
                <c:pt idx="267">
                  <c:v>4686.3887000000004</c:v>
                </c:pt>
                <c:pt idx="268">
                  <c:v>4719.7365499999996</c:v>
                </c:pt>
                <c:pt idx="269">
                  <c:v>4738.2682000000004</c:v>
                </c:pt>
                <c:pt idx="270">
                  <c:v>4746.3440000000001</c:v>
                </c:pt>
                <c:pt idx="271">
                  <c:v>4747.0528999999997</c:v>
                </c:pt>
                <c:pt idx="272">
                  <c:v>4751.07</c:v>
                </c:pt>
                <c:pt idx="273">
                  <c:v>4766.0219999999999</c:v>
                </c:pt>
                <c:pt idx="274">
                  <c:v>4779.6022999999996</c:v>
                </c:pt>
                <c:pt idx="275">
                  <c:v>4827.9049500000001</c:v>
                </c:pt>
                <c:pt idx="276">
                  <c:v>4846.9201499999999</c:v>
                </c:pt>
                <c:pt idx="277">
                  <c:v>4877.9810500000003</c:v>
                </c:pt>
                <c:pt idx="278">
                  <c:v>4883.866</c:v>
                </c:pt>
                <c:pt idx="279">
                  <c:v>4889.0367999999999</c:v>
                </c:pt>
                <c:pt idx="280">
                  <c:v>4889.9994999999999</c:v>
                </c:pt>
                <c:pt idx="281">
                  <c:v>4894.7533000000003</c:v>
                </c:pt>
                <c:pt idx="282">
                  <c:v>4915.0598499999996</c:v>
                </c:pt>
                <c:pt idx="283">
                  <c:v>4922.9159</c:v>
                </c:pt>
                <c:pt idx="284">
                  <c:v>4931.6469999999999</c:v>
                </c:pt>
                <c:pt idx="285">
                  <c:v>4934.7049999999999</c:v>
                </c:pt>
                <c:pt idx="286">
                  <c:v>4949.7587000000003</c:v>
                </c:pt>
                <c:pt idx="287">
                  <c:v>4992.3764000000001</c:v>
                </c:pt>
                <c:pt idx="288">
                  <c:v>5002.7826999999997</c:v>
                </c:pt>
                <c:pt idx="289">
                  <c:v>5003.8530000000001</c:v>
                </c:pt>
                <c:pt idx="290">
                  <c:v>5012.4709999999995</c:v>
                </c:pt>
                <c:pt idx="291">
                  <c:v>5031.26955</c:v>
                </c:pt>
                <c:pt idx="292">
                  <c:v>5080.0959999999995</c:v>
                </c:pt>
                <c:pt idx="293">
                  <c:v>5116.5003999999999</c:v>
                </c:pt>
                <c:pt idx="294">
                  <c:v>5125.2156999999997</c:v>
                </c:pt>
                <c:pt idx="295">
                  <c:v>5138.2566999999999</c:v>
                </c:pt>
                <c:pt idx="296">
                  <c:v>5152.134</c:v>
                </c:pt>
                <c:pt idx="297">
                  <c:v>5209.5788499999999</c:v>
                </c:pt>
                <c:pt idx="298">
                  <c:v>5246.0469999999996</c:v>
                </c:pt>
                <c:pt idx="299">
                  <c:v>5253.5240000000003</c:v>
                </c:pt>
                <c:pt idx="300">
                  <c:v>5266.3656000000001</c:v>
                </c:pt>
                <c:pt idx="301">
                  <c:v>5267.8181500000001</c:v>
                </c:pt>
                <c:pt idx="302">
                  <c:v>5272.1758</c:v>
                </c:pt>
                <c:pt idx="303">
                  <c:v>5312.1698500000002</c:v>
                </c:pt>
                <c:pt idx="304">
                  <c:v>5325.6509999999998</c:v>
                </c:pt>
                <c:pt idx="305">
                  <c:v>5327.4002499999997</c:v>
                </c:pt>
                <c:pt idx="306">
                  <c:v>5373.3642499999996</c:v>
                </c:pt>
                <c:pt idx="307">
                  <c:v>5375.0379999999996</c:v>
                </c:pt>
                <c:pt idx="308">
                  <c:v>5377.4578000000001</c:v>
                </c:pt>
                <c:pt idx="309">
                  <c:v>5383.5360000000001</c:v>
                </c:pt>
                <c:pt idx="310">
                  <c:v>5385.3379000000004</c:v>
                </c:pt>
                <c:pt idx="311">
                  <c:v>5397.6166999999996</c:v>
                </c:pt>
                <c:pt idx="312">
                  <c:v>5400.9804999999997</c:v>
                </c:pt>
                <c:pt idx="313">
                  <c:v>5415.6611999999996</c:v>
                </c:pt>
                <c:pt idx="314">
                  <c:v>5425.0233500000004</c:v>
                </c:pt>
                <c:pt idx="315">
                  <c:v>5438.7491</c:v>
                </c:pt>
                <c:pt idx="316">
                  <c:v>5458.0464499999998</c:v>
                </c:pt>
                <c:pt idx="317">
                  <c:v>5469.0065999999997</c:v>
                </c:pt>
                <c:pt idx="318">
                  <c:v>5472.4489999999996</c:v>
                </c:pt>
                <c:pt idx="319">
                  <c:v>5478.0367999999999</c:v>
                </c:pt>
                <c:pt idx="320">
                  <c:v>5484.4673000000003</c:v>
                </c:pt>
                <c:pt idx="321">
                  <c:v>5488.2619999999997</c:v>
                </c:pt>
                <c:pt idx="322">
                  <c:v>5584.3056999999999</c:v>
                </c:pt>
                <c:pt idx="323">
                  <c:v>5594.8455000000004</c:v>
                </c:pt>
                <c:pt idx="324">
                  <c:v>5630.4578499999998</c:v>
                </c:pt>
                <c:pt idx="325">
                  <c:v>5649.7150000000001</c:v>
                </c:pt>
                <c:pt idx="326">
                  <c:v>5662.2250000000004</c:v>
                </c:pt>
                <c:pt idx="327">
                  <c:v>5693.4305000000004</c:v>
                </c:pt>
                <c:pt idx="328">
                  <c:v>5699.8374999999996</c:v>
                </c:pt>
                <c:pt idx="329">
                  <c:v>5709.1643999999997</c:v>
                </c:pt>
                <c:pt idx="330">
                  <c:v>5729.0052999999998</c:v>
                </c:pt>
                <c:pt idx="331">
                  <c:v>5757.41345</c:v>
                </c:pt>
                <c:pt idx="332">
                  <c:v>5836.5204000000003</c:v>
                </c:pt>
                <c:pt idx="333">
                  <c:v>5846.9175999999998</c:v>
                </c:pt>
                <c:pt idx="334">
                  <c:v>5855.9025000000001</c:v>
                </c:pt>
                <c:pt idx="335">
                  <c:v>5910.9440000000004</c:v>
                </c:pt>
                <c:pt idx="336">
                  <c:v>5920.1040999999996</c:v>
                </c:pt>
                <c:pt idx="337">
                  <c:v>5926.8459999999995</c:v>
                </c:pt>
                <c:pt idx="338">
                  <c:v>5934.3797999999997</c:v>
                </c:pt>
                <c:pt idx="339">
                  <c:v>5966.8873999999996</c:v>
                </c:pt>
                <c:pt idx="340">
                  <c:v>5969.723</c:v>
                </c:pt>
                <c:pt idx="341">
                  <c:v>5976.8311000000003</c:v>
                </c:pt>
                <c:pt idx="342">
                  <c:v>5979.7309999999998</c:v>
                </c:pt>
                <c:pt idx="343">
                  <c:v>5989.5236500000001</c:v>
                </c:pt>
                <c:pt idx="344">
                  <c:v>6059.1729999999998</c:v>
                </c:pt>
                <c:pt idx="345">
                  <c:v>6067.1267500000004</c:v>
                </c:pt>
                <c:pt idx="346">
                  <c:v>6079.6715000000004</c:v>
                </c:pt>
                <c:pt idx="347">
                  <c:v>6082.4049999999997</c:v>
                </c:pt>
                <c:pt idx="348">
                  <c:v>6112.3529500000004</c:v>
                </c:pt>
                <c:pt idx="349">
                  <c:v>6123.5688</c:v>
                </c:pt>
                <c:pt idx="350">
                  <c:v>6128.79745</c:v>
                </c:pt>
                <c:pt idx="351">
                  <c:v>6185.3208000000004</c:v>
                </c:pt>
                <c:pt idx="352">
                  <c:v>6186.1270000000004</c:v>
                </c:pt>
                <c:pt idx="353">
                  <c:v>6196.4480000000003</c:v>
                </c:pt>
                <c:pt idx="354">
                  <c:v>6198.7518</c:v>
                </c:pt>
                <c:pt idx="355">
                  <c:v>6250.4350000000004</c:v>
                </c:pt>
                <c:pt idx="356">
                  <c:v>6272.4772000000003</c:v>
                </c:pt>
                <c:pt idx="357">
                  <c:v>6289.7548999999999</c:v>
                </c:pt>
                <c:pt idx="358">
                  <c:v>6311.9520000000002</c:v>
                </c:pt>
                <c:pt idx="359">
                  <c:v>6313.759</c:v>
                </c:pt>
                <c:pt idx="360">
                  <c:v>6334.3435499999996</c:v>
                </c:pt>
                <c:pt idx="361">
                  <c:v>6338.0756000000001</c:v>
                </c:pt>
                <c:pt idx="362">
                  <c:v>6356.2707</c:v>
                </c:pt>
                <c:pt idx="363">
                  <c:v>6358.7764500000003</c:v>
                </c:pt>
                <c:pt idx="364">
                  <c:v>6360.9935999999998</c:v>
                </c:pt>
                <c:pt idx="365">
                  <c:v>6373.55735</c:v>
                </c:pt>
                <c:pt idx="366">
                  <c:v>6393.6034499999996</c:v>
                </c:pt>
                <c:pt idx="367">
                  <c:v>6406.4107000000004</c:v>
                </c:pt>
                <c:pt idx="368">
                  <c:v>6435.6237000000001</c:v>
                </c:pt>
                <c:pt idx="369">
                  <c:v>6455.86265</c:v>
                </c:pt>
                <c:pt idx="370">
                  <c:v>6457.8433999999997</c:v>
                </c:pt>
                <c:pt idx="371">
                  <c:v>6500.2358999999997</c:v>
                </c:pt>
                <c:pt idx="372">
                  <c:v>6548.1950500000003</c:v>
                </c:pt>
                <c:pt idx="373">
                  <c:v>6551.7501000000002</c:v>
                </c:pt>
                <c:pt idx="374">
                  <c:v>6555.07035</c:v>
                </c:pt>
                <c:pt idx="375">
                  <c:v>6571.5439999999999</c:v>
                </c:pt>
                <c:pt idx="376">
                  <c:v>6600.2059499999996</c:v>
                </c:pt>
                <c:pt idx="377">
                  <c:v>6610.1097</c:v>
                </c:pt>
                <c:pt idx="378">
                  <c:v>6640.5448500000002</c:v>
                </c:pt>
                <c:pt idx="379">
                  <c:v>6652.5288</c:v>
                </c:pt>
                <c:pt idx="380">
                  <c:v>6653.7885999999999</c:v>
                </c:pt>
                <c:pt idx="381">
                  <c:v>6664.68595</c:v>
                </c:pt>
                <c:pt idx="382">
                  <c:v>6686.4313000000002</c:v>
                </c:pt>
                <c:pt idx="383">
                  <c:v>6710.1918999999998</c:v>
                </c:pt>
                <c:pt idx="384">
                  <c:v>6746.7425000000003</c:v>
                </c:pt>
                <c:pt idx="385">
                  <c:v>6748.5911999999998</c:v>
                </c:pt>
                <c:pt idx="386">
                  <c:v>6753.0379999999996</c:v>
                </c:pt>
                <c:pt idx="387">
                  <c:v>6770.1925000000001</c:v>
                </c:pt>
                <c:pt idx="388">
                  <c:v>6775.9610000000002</c:v>
                </c:pt>
                <c:pt idx="389">
                  <c:v>6796.8632500000003</c:v>
                </c:pt>
                <c:pt idx="390">
                  <c:v>6799.4579999999996</c:v>
                </c:pt>
                <c:pt idx="391">
                  <c:v>6837.3687</c:v>
                </c:pt>
                <c:pt idx="392">
                  <c:v>6849.0259999999998</c:v>
                </c:pt>
                <c:pt idx="393">
                  <c:v>6858.4795999999997</c:v>
                </c:pt>
                <c:pt idx="394">
                  <c:v>6877.9800999999998</c:v>
                </c:pt>
                <c:pt idx="395">
                  <c:v>6933.2422500000002</c:v>
                </c:pt>
                <c:pt idx="396">
                  <c:v>6940.90985</c:v>
                </c:pt>
                <c:pt idx="397">
                  <c:v>7045.4989999999998</c:v>
                </c:pt>
                <c:pt idx="398">
                  <c:v>7046.7222000000002</c:v>
                </c:pt>
                <c:pt idx="399">
                  <c:v>7050.6419999999998</c:v>
                </c:pt>
                <c:pt idx="400">
                  <c:v>7077.1894000000002</c:v>
                </c:pt>
                <c:pt idx="401">
                  <c:v>7144.86265</c:v>
                </c:pt>
                <c:pt idx="402">
                  <c:v>7147.1049999999996</c:v>
                </c:pt>
                <c:pt idx="403">
                  <c:v>7147.4727999999996</c:v>
                </c:pt>
                <c:pt idx="404">
                  <c:v>7152.6714000000002</c:v>
                </c:pt>
                <c:pt idx="405">
                  <c:v>7153.5538999999999</c:v>
                </c:pt>
                <c:pt idx="406">
                  <c:v>7160.0940000000001</c:v>
                </c:pt>
                <c:pt idx="407">
                  <c:v>7162.0122000000001</c:v>
                </c:pt>
                <c:pt idx="408">
                  <c:v>7173.35995</c:v>
                </c:pt>
                <c:pt idx="409">
                  <c:v>7201.7008500000002</c:v>
                </c:pt>
                <c:pt idx="410">
                  <c:v>7209.4917999999998</c:v>
                </c:pt>
                <c:pt idx="411">
                  <c:v>7222.7862500000001</c:v>
                </c:pt>
                <c:pt idx="412">
                  <c:v>7228.2156500000001</c:v>
                </c:pt>
                <c:pt idx="413">
                  <c:v>7243.8136000000004</c:v>
                </c:pt>
                <c:pt idx="414">
                  <c:v>7256.7231000000002</c:v>
                </c:pt>
                <c:pt idx="415">
                  <c:v>7261.741</c:v>
                </c:pt>
                <c:pt idx="416">
                  <c:v>7265.7025000000003</c:v>
                </c:pt>
                <c:pt idx="417">
                  <c:v>7281.5056000000004</c:v>
                </c:pt>
                <c:pt idx="418">
                  <c:v>7323.7348190000002</c:v>
                </c:pt>
                <c:pt idx="419">
                  <c:v>7325.0482000000002</c:v>
                </c:pt>
                <c:pt idx="420">
                  <c:v>7337.7479999999996</c:v>
                </c:pt>
                <c:pt idx="421">
                  <c:v>7345.0839999999998</c:v>
                </c:pt>
                <c:pt idx="422">
                  <c:v>7345.7266</c:v>
                </c:pt>
                <c:pt idx="423">
                  <c:v>7348.1419999999998</c:v>
                </c:pt>
                <c:pt idx="424">
                  <c:v>7371.7719999999999</c:v>
                </c:pt>
                <c:pt idx="425">
                  <c:v>7419.4778999999999</c:v>
                </c:pt>
                <c:pt idx="426">
                  <c:v>7421.1945500000002</c:v>
                </c:pt>
                <c:pt idx="427">
                  <c:v>7441.0529999999999</c:v>
                </c:pt>
                <c:pt idx="428">
                  <c:v>7441.5010000000002</c:v>
                </c:pt>
                <c:pt idx="429">
                  <c:v>7443.6430499999997</c:v>
                </c:pt>
                <c:pt idx="430">
                  <c:v>7445.9179999999997</c:v>
                </c:pt>
                <c:pt idx="431">
                  <c:v>7518.0253499999999</c:v>
                </c:pt>
                <c:pt idx="432">
                  <c:v>7526.7064499999997</c:v>
                </c:pt>
                <c:pt idx="433">
                  <c:v>7624.63</c:v>
                </c:pt>
                <c:pt idx="434">
                  <c:v>7626.9930000000004</c:v>
                </c:pt>
                <c:pt idx="435">
                  <c:v>7633.7205999999996</c:v>
                </c:pt>
                <c:pt idx="436">
                  <c:v>7639.4174499999999</c:v>
                </c:pt>
                <c:pt idx="437">
                  <c:v>7650.7737500000003</c:v>
                </c:pt>
                <c:pt idx="438">
                  <c:v>7682.67</c:v>
                </c:pt>
                <c:pt idx="439">
                  <c:v>7727.2532000000001</c:v>
                </c:pt>
                <c:pt idx="440">
                  <c:v>7729.6457499999997</c:v>
                </c:pt>
                <c:pt idx="441">
                  <c:v>7731.8578500000003</c:v>
                </c:pt>
                <c:pt idx="442">
                  <c:v>7740.3370000000004</c:v>
                </c:pt>
                <c:pt idx="443">
                  <c:v>7749.1563999999998</c:v>
                </c:pt>
                <c:pt idx="444">
                  <c:v>7935.29115</c:v>
                </c:pt>
                <c:pt idx="445">
                  <c:v>7954.5169999999998</c:v>
                </c:pt>
                <c:pt idx="446">
                  <c:v>7985.8149999999996</c:v>
                </c:pt>
                <c:pt idx="447">
                  <c:v>7986.4752500000004</c:v>
                </c:pt>
                <c:pt idx="448">
                  <c:v>8023.1354499999998</c:v>
                </c:pt>
                <c:pt idx="449">
                  <c:v>8026.6665999999996</c:v>
                </c:pt>
                <c:pt idx="450">
                  <c:v>8027.9679999999998</c:v>
                </c:pt>
                <c:pt idx="451">
                  <c:v>8059.6791000000003</c:v>
                </c:pt>
                <c:pt idx="452">
                  <c:v>8062.7640000000001</c:v>
                </c:pt>
                <c:pt idx="453">
                  <c:v>8083.9197999999997</c:v>
                </c:pt>
                <c:pt idx="454">
                  <c:v>8116.2688500000004</c:v>
                </c:pt>
                <c:pt idx="455">
                  <c:v>8116.68</c:v>
                </c:pt>
                <c:pt idx="456">
                  <c:v>8124.4084000000003</c:v>
                </c:pt>
                <c:pt idx="457">
                  <c:v>8125.7844999999998</c:v>
                </c:pt>
                <c:pt idx="458">
                  <c:v>8162.7162500000004</c:v>
                </c:pt>
                <c:pt idx="459">
                  <c:v>8211.1002000000008</c:v>
                </c:pt>
                <c:pt idx="460">
                  <c:v>8219.2039000000004</c:v>
                </c:pt>
                <c:pt idx="461">
                  <c:v>8232.6388000000006</c:v>
                </c:pt>
                <c:pt idx="462">
                  <c:v>8233.0974999999999</c:v>
                </c:pt>
                <c:pt idx="463">
                  <c:v>8240.5895999999993</c:v>
                </c:pt>
                <c:pt idx="464">
                  <c:v>8252.2842999999993</c:v>
                </c:pt>
                <c:pt idx="465">
                  <c:v>8269.0439999999999</c:v>
                </c:pt>
                <c:pt idx="466">
                  <c:v>8277.5229999999992</c:v>
                </c:pt>
                <c:pt idx="467">
                  <c:v>8280.6226999999999</c:v>
                </c:pt>
                <c:pt idx="468">
                  <c:v>8283.6807000000008</c:v>
                </c:pt>
                <c:pt idx="469">
                  <c:v>8302.5356499999998</c:v>
                </c:pt>
                <c:pt idx="470">
                  <c:v>8310.8391499999998</c:v>
                </c:pt>
                <c:pt idx="471">
                  <c:v>8334.4575499999992</c:v>
                </c:pt>
                <c:pt idx="472">
                  <c:v>8413.4630500000003</c:v>
                </c:pt>
                <c:pt idx="473">
                  <c:v>8428.0692999999992</c:v>
                </c:pt>
                <c:pt idx="474">
                  <c:v>8442.6669999999995</c:v>
                </c:pt>
                <c:pt idx="475">
                  <c:v>8444.4740000000002</c:v>
                </c:pt>
                <c:pt idx="476">
                  <c:v>8457.8179999999993</c:v>
                </c:pt>
                <c:pt idx="477">
                  <c:v>8515.7587000000003</c:v>
                </c:pt>
                <c:pt idx="478">
                  <c:v>8516.8289999999997</c:v>
                </c:pt>
                <c:pt idx="479">
                  <c:v>8520.0259999999998</c:v>
                </c:pt>
                <c:pt idx="480">
                  <c:v>8522.0030000000006</c:v>
                </c:pt>
                <c:pt idx="481">
                  <c:v>8527.5319999999992</c:v>
                </c:pt>
                <c:pt idx="482">
                  <c:v>8534.6718000000001</c:v>
                </c:pt>
                <c:pt idx="483">
                  <c:v>8539.6710000000003</c:v>
                </c:pt>
                <c:pt idx="484">
                  <c:v>8556.9069999999992</c:v>
                </c:pt>
                <c:pt idx="485">
                  <c:v>8569.8618000000006</c:v>
                </c:pt>
                <c:pt idx="486">
                  <c:v>8582.3022999999994</c:v>
                </c:pt>
                <c:pt idx="487">
                  <c:v>8596.8277999999991</c:v>
                </c:pt>
                <c:pt idx="488">
                  <c:v>8601.3292999999994</c:v>
                </c:pt>
                <c:pt idx="489">
                  <c:v>8603.8233999999993</c:v>
                </c:pt>
                <c:pt idx="490">
                  <c:v>8604.4836500000001</c:v>
                </c:pt>
                <c:pt idx="491">
                  <c:v>8605.3615000000009</c:v>
                </c:pt>
                <c:pt idx="492">
                  <c:v>8606.2173999999995</c:v>
                </c:pt>
                <c:pt idx="493">
                  <c:v>8615.2999999999993</c:v>
                </c:pt>
                <c:pt idx="494">
                  <c:v>8627.5411000000004</c:v>
                </c:pt>
                <c:pt idx="495">
                  <c:v>8671.1912499999999</c:v>
                </c:pt>
                <c:pt idx="496">
                  <c:v>8688.8588500000005</c:v>
                </c:pt>
                <c:pt idx="497">
                  <c:v>8703.4560000000001</c:v>
                </c:pt>
                <c:pt idx="498">
                  <c:v>8733.2292500000003</c:v>
                </c:pt>
                <c:pt idx="499">
                  <c:v>8782.4689999999991</c:v>
                </c:pt>
                <c:pt idx="500">
                  <c:v>8798.5930000000008</c:v>
                </c:pt>
                <c:pt idx="501">
                  <c:v>8823.2790000000005</c:v>
                </c:pt>
                <c:pt idx="502">
                  <c:v>8825.0859999999993</c:v>
                </c:pt>
                <c:pt idx="503">
                  <c:v>8871.1517000000003</c:v>
                </c:pt>
                <c:pt idx="504">
                  <c:v>8930.9345499999999</c:v>
                </c:pt>
                <c:pt idx="505">
                  <c:v>8944.1151000000009</c:v>
                </c:pt>
                <c:pt idx="506">
                  <c:v>8965.7957499999993</c:v>
                </c:pt>
                <c:pt idx="507">
                  <c:v>8968.33</c:v>
                </c:pt>
                <c:pt idx="508">
                  <c:v>8978.1851000000006</c:v>
                </c:pt>
                <c:pt idx="509">
                  <c:v>8988.1587500000005</c:v>
                </c:pt>
                <c:pt idx="510">
                  <c:v>9048.0272999999997</c:v>
                </c:pt>
                <c:pt idx="511">
                  <c:v>9058.7302999999993</c:v>
                </c:pt>
                <c:pt idx="512">
                  <c:v>9095.0682500000003</c:v>
                </c:pt>
                <c:pt idx="513">
                  <c:v>9101.7980000000007</c:v>
                </c:pt>
                <c:pt idx="514">
                  <c:v>9140.9509999999991</c:v>
                </c:pt>
                <c:pt idx="515">
                  <c:v>9174.1356500000002</c:v>
                </c:pt>
                <c:pt idx="516">
                  <c:v>9182.17</c:v>
                </c:pt>
                <c:pt idx="517">
                  <c:v>9193.8384999999998</c:v>
                </c:pt>
                <c:pt idx="518">
                  <c:v>9222.4025999999994</c:v>
                </c:pt>
                <c:pt idx="519">
                  <c:v>9225.2564000000002</c:v>
                </c:pt>
                <c:pt idx="520">
                  <c:v>9249.4951999999994</c:v>
                </c:pt>
                <c:pt idx="521">
                  <c:v>9264.7970000000005</c:v>
                </c:pt>
                <c:pt idx="522">
                  <c:v>9282.4806000000008</c:v>
                </c:pt>
                <c:pt idx="523">
                  <c:v>9283.5619999999999</c:v>
                </c:pt>
                <c:pt idx="524">
                  <c:v>9288.0267000000003</c:v>
                </c:pt>
                <c:pt idx="525">
                  <c:v>9301.8935500000007</c:v>
                </c:pt>
                <c:pt idx="526">
                  <c:v>9361.3268000000007</c:v>
                </c:pt>
                <c:pt idx="527">
                  <c:v>9377.9046999999991</c:v>
                </c:pt>
                <c:pt idx="528">
                  <c:v>9386.1612999999998</c:v>
                </c:pt>
                <c:pt idx="529">
                  <c:v>9391.3459999999995</c:v>
                </c:pt>
                <c:pt idx="530">
                  <c:v>9432.9253000000008</c:v>
                </c:pt>
                <c:pt idx="531">
                  <c:v>9447.2503500000003</c:v>
                </c:pt>
                <c:pt idx="532">
                  <c:v>9447.3824000000004</c:v>
                </c:pt>
                <c:pt idx="533">
                  <c:v>9487.6442000000006</c:v>
                </c:pt>
                <c:pt idx="534">
                  <c:v>9541.6955500000004</c:v>
                </c:pt>
                <c:pt idx="535">
                  <c:v>9549.5650999999998</c:v>
                </c:pt>
                <c:pt idx="536">
                  <c:v>9566.9909000000007</c:v>
                </c:pt>
                <c:pt idx="537">
                  <c:v>9583.8932999999997</c:v>
                </c:pt>
                <c:pt idx="538">
                  <c:v>9617.6624499999998</c:v>
                </c:pt>
                <c:pt idx="539">
                  <c:v>9630.3970000000008</c:v>
                </c:pt>
                <c:pt idx="540">
                  <c:v>9644.2525000000005</c:v>
                </c:pt>
                <c:pt idx="541">
                  <c:v>9704.6680500000002</c:v>
                </c:pt>
                <c:pt idx="542">
                  <c:v>9715.8410000000003</c:v>
                </c:pt>
                <c:pt idx="543">
                  <c:v>9722.7695000000003</c:v>
                </c:pt>
                <c:pt idx="544">
                  <c:v>9724.5300000000007</c:v>
                </c:pt>
                <c:pt idx="545">
                  <c:v>9788.8659000000007</c:v>
                </c:pt>
                <c:pt idx="546">
                  <c:v>9800.8881999999994</c:v>
                </c:pt>
                <c:pt idx="547">
                  <c:v>9850.4320000000007</c:v>
                </c:pt>
                <c:pt idx="548">
                  <c:v>9855.1314000000002</c:v>
                </c:pt>
                <c:pt idx="549">
                  <c:v>9861.0249999999996</c:v>
                </c:pt>
                <c:pt idx="550">
                  <c:v>9863.4717999999993</c:v>
                </c:pt>
                <c:pt idx="551">
                  <c:v>9869.8101999999999</c:v>
                </c:pt>
                <c:pt idx="552">
                  <c:v>9872.7009999999991</c:v>
                </c:pt>
                <c:pt idx="553">
                  <c:v>9875.6803999999993</c:v>
                </c:pt>
                <c:pt idx="554">
                  <c:v>9877.6077000000005</c:v>
                </c:pt>
                <c:pt idx="555">
                  <c:v>9910.3598500000007</c:v>
                </c:pt>
                <c:pt idx="556">
                  <c:v>9957.7216000000008</c:v>
                </c:pt>
                <c:pt idx="557">
                  <c:v>9964.06</c:v>
                </c:pt>
                <c:pt idx="558">
                  <c:v>9991.0376500000002</c:v>
                </c:pt>
                <c:pt idx="559">
                  <c:v>10043.249</c:v>
                </c:pt>
                <c:pt idx="560">
                  <c:v>10065.413</c:v>
                </c:pt>
                <c:pt idx="561">
                  <c:v>10096.969999999999</c:v>
                </c:pt>
                <c:pt idx="562">
                  <c:v>10107.220600000001</c:v>
                </c:pt>
                <c:pt idx="563">
                  <c:v>10115.00885</c:v>
                </c:pt>
                <c:pt idx="564">
                  <c:v>10118.424000000001</c:v>
                </c:pt>
                <c:pt idx="565">
                  <c:v>10141.136200000001</c:v>
                </c:pt>
                <c:pt idx="566">
                  <c:v>10156.7832</c:v>
                </c:pt>
                <c:pt idx="567">
                  <c:v>10197.772199999999</c:v>
                </c:pt>
                <c:pt idx="568">
                  <c:v>10214.636</c:v>
                </c:pt>
                <c:pt idx="569">
                  <c:v>10231.499900000001</c:v>
                </c:pt>
                <c:pt idx="570">
                  <c:v>10264.4421</c:v>
                </c:pt>
                <c:pt idx="571">
                  <c:v>10269.459999999999</c:v>
                </c:pt>
                <c:pt idx="572">
                  <c:v>10338.9316</c:v>
                </c:pt>
                <c:pt idx="573">
                  <c:v>10370.912549999999</c:v>
                </c:pt>
                <c:pt idx="574">
                  <c:v>10381.4787</c:v>
                </c:pt>
                <c:pt idx="575">
                  <c:v>10407.085849999999</c:v>
                </c:pt>
                <c:pt idx="576">
                  <c:v>10422.916649999999</c:v>
                </c:pt>
                <c:pt idx="577">
                  <c:v>10435.06525</c:v>
                </c:pt>
                <c:pt idx="578">
                  <c:v>10436.096</c:v>
                </c:pt>
                <c:pt idx="579">
                  <c:v>10450.552</c:v>
                </c:pt>
                <c:pt idx="580">
                  <c:v>10461.9794</c:v>
                </c:pt>
                <c:pt idx="581">
                  <c:v>10493.9458</c:v>
                </c:pt>
                <c:pt idx="582">
                  <c:v>10560.4917</c:v>
                </c:pt>
                <c:pt idx="583">
                  <c:v>10577.087</c:v>
                </c:pt>
                <c:pt idx="584">
                  <c:v>10579.710999999999</c:v>
                </c:pt>
                <c:pt idx="585">
                  <c:v>10594.225700000001</c:v>
                </c:pt>
                <c:pt idx="586">
                  <c:v>10594.501550000001</c:v>
                </c:pt>
                <c:pt idx="587">
                  <c:v>10601.412</c:v>
                </c:pt>
                <c:pt idx="588">
                  <c:v>10601.632250000001</c:v>
                </c:pt>
                <c:pt idx="589">
                  <c:v>10602.385</c:v>
                </c:pt>
                <c:pt idx="590">
                  <c:v>10702.642400000001</c:v>
                </c:pt>
                <c:pt idx="591">
                  <c:v>10713.644</c:v>
                </c:pt>
                <c:pt idx="592">
                  <c:v>10795.937330000001</c:v>
                </c:pt>
                <c:pt idx="593">
                  <c:v>10796.35025</c:v>
                </c:pt>
                <c:pt idx="594">
                  <c:v>10797.3362</c:v>
                </c:pt>
                <c:pt idx="595">
                  <c:v>10806.839</c:v>
                </c:pt>
                <c:pt idx="596">
                  <c:v>10825.253699999999</c:v>
                </c:pt>
                <c:pt idx="597">
                  <c:v>10848.1343</c:v>
                </c:pt>
                <c:pt idx="598">
                  <c:v>10923.933199999999</c:v>
                </c:pt>
                <c:pt idx="599">
                  <c:v>10928.849</c:v>
                </c:pt>
                <c:pt idx="600">
                  <c:v>10942.13205</c:v>
                </c:pt>
                <c:pt idx="601">
                  <c:v>10959.33</c:v>
                </c:pt>
                <c:pt idx="602">
                  <c:v>10959.6947</c:v>
                </c:pt>
                <c:pt idx="603">
                  <c:v>10965.446</c:v>
                </c:pt>
                <c:pt idx="604">
                  <c:v>10977.2063</c:v>
                </c:pt>
                <c:pt idx="605">
                  <c:v>10982.5013</c:v>
                </c:pt>
                <c:pt idx="606">
                  <c:v>11013.7119</c:v>
                </c:pt>
                <c:pt idx="607">
                  <c:v>11015.1747</c:v>
                </c:pt>
                <c:pt idx="608">
                  <c:v>11070.535</c:v>
                </c:pt>
                <c:pt idx="609">
                  <c:v>11082.5772</c:v>
                </c:pt>
                <c:pt idx="610">
                  <c:v>11085.586799999999</c:v>
                </c:pt>
                <c:pt idx="611">
                  <c:v>11090.7178</c:v>
                </c:pt>
                <c:pt idx="612">
                  <c:v>11093.6229</c:v>
                </c:pt>
                <c:pt idx="613">
                  <c:v>11150.78</c:v>
                </c:pt>
                <c:pt idx="614">
                  <c:v>11163.567999999999</c:v>
                </c:pt>
                <c:pt idx="615">
                  <c:v>11165.417649999999</c:v>
                </c:pt>
                <c:pt idx="616">
                  <c:v>11187.6567</c:v>
                </c:pt>
                <c:pt idx="617">
                  <c:v>11244.376899999999</c:v>
                </c:pt>
                <c:pt idx="618">
                  <c:v>11253.421</c:v>
                </c:pt>
                <c:pt idx="619">
                  <c:v>11286.538699999999</c:v>
                </c:pt>
                <c:pt idx="620">
                  <c:v>11289.10925</c:v>
                </c:pt>
                <c:pt idx="621">
                  <c:v>11299.343000000001</c:v>
                </c:pt>
                <c:pt idx="622">
                  <c:v>11305.93455</c:v>
                </c:pt>
                <c:pt idx="623">
                  <c:v>11345.519</c:v>
                </c:pt>
                <c:pt idx="624">
                  <c:v>11353.2276</c:v>
                </c:pt>
                <c:pt idx="625">
                  <c:v>11356.660900000001</c:v>
                </c:pt>
                <c:pt idx="626">
                  <c:v>11363.2832</c:v>
                </c:pt>
                <c:pt idx="627">
                  <c:v>11381.3254</c:v>
                </c:pt>
                <c:pt idx="628">
                  <c:v>11394.065549999999</c:v>
                </c:pt>
                <c:pt idx="629">
                  <c:v>11396.9002</c:v>
                </c:pt>
                <c:pt idx="630">
                  <c:v>11411.684999999999</c:v>
                </c:pt>
                <c:pt idx="631">
                  <c:v>11454.021500000001</c:v>
                </c:pt>
                <c:pt idx="632">
                  <c:v>11455.28</c:v>
                </c:pt>
                <c:pt idx="633">
                  <c:v>11488.31695</c:v>
                </c:pt>
                <c:pt idx="634">
                  <c:v>11520.099850000001</c:v>
                </c:pt>
                <c:pt idx="635">
                  <c:v>11538.421</c:v>
                </c:pt>
                <c:pt idx="636">
                  <c:v>11552.904</c:v>
                </c:pt>
                <c:pt idx="637">
                  <c:v>11554.223599999999</c:v>
                </c:pt>
                <c:pt idx="638">
                  <c:v>11566.30055</c:v>
                </c:pt>
                <c:pt idx="639">
                  <c:v>11576.13</c:v>
                </c:pt>
                <c:pt idx="640">
                  <c:v>11658.379150000001</c:v>
                </c:pt>
                <c:pt idx="641">
                  <c:v>11674.13</c:v>
                </c:pt>
                <c:pt idx="642">
                  <c:v>11729.6795</c:v>
                </c:pt>
                <c:pt idx="643">
                  <c:v>11735.87905</c:v>
                </c:pt>
                <c:pt idx="644">
                  <c:v>11737.848840000001</c:v>
                </c:pt>
                <c:pt idx="645">
                  <c:v>11741.726000000001</c:v>
                </c:pt>
                <c:pt idx="646">
                  <c:v>11743.299000000001</c:v>
                </c:pt>
                <c:pt idx="647">
                  <c:v>11743.9341</c:v>
                </c:pt>
                <c:pt idx="648">
                  <c:v>11763.000899999999</c:v>
                </c:pt>
                <c:pt idx="649">
                  <c:v>11830.6072</c:v>
                </c:pt>
                <c:pt idx="650">
                  <c:v>11833.782300000001</c:v>
                </c:pt>
                <c:pt idx="651">
                  <c:v>11837.16</c:v>
                </c:pt>
                <c:pt idx="652">
                  <c:v>11842.441999999999</c:v>
                </c:pt>
                <c:pt idx="653">
                  <c:v>11848.141</c:v>
                </c:pt>
                <c:pt idx="654">
                  <c:v>11856.4115</c:v>
                </c:pt>
                <c:pt idx="655">
                  <c:v>11879.10405</c:v>
                </c:pt>
                <c:pt idx="656">
                  <c:v>11881.358</c:v>
                </c:pt>
                <c:pt idx="657">
                  <c:v>11881.9696</c:v>
                </c:pt>
                <c:pt idx="658">
                  <c:v>11931.125249999999</c:v>
                </c:pt>
                <c:pt idx="659">
                  <c:v>11938.255950000001</c:v>
                </c:pt>
                <c:pt idx="660">
                  <c:v>11944.594349999999</c:v>
                </c:pt>
                <c:pt idx="661">
                  <c:v>11945.1327</c:v>
                </c:pt>
                <c:pt idx="662">
                  <c:v>11946.625899999999</c:v>
                </c:pt>
                <c:pt idx="663">
                  <c:v>12029.286700000001</c:v>
                </c:pt>
                <c:pt idx="664">
                  <c:v>12032.325999999999</c:v>
                </c:pt>
                <c:pt idx="665">
                  <c:v>12044.342000000001</c:v>
                </c:pt>
                <c:pt idx="666">
                  <c:v>12096.6512</c:v>
                </c:pt>
                <c:pt idx="667">
                  <c:v>12105.32</c:v>
                </c:pt>
                <c:pt idx="668">
                  <c:v>12124.992399999999</c:v>
                </c:pt>
                <c:pt idx="669">
                  <c:v>12129.614149999999</c:v>
                </c:pt>
                <c:pt idx="670">
                  <c:v>12142.578600000001</c:v>
                </c:pt>
                <c:pt idx="671">
                  <c:v>12146.971</c:v>
                </c:pt>
                <c:pt idx="672">
                  <c:v>12224.350850000001</c:v>
                </c:pt>
                <c:pt idx="673">
                  <c:v>12233.828</c:v>
                </c:pt>
                <c:pt idx="674">
                  <c:v>12235.8392</c:v>
                </c:pt>
                <c:pt idx="675">
                  <c:v>12265.5069</c:v>
                </c:pt>
                <c:pt idx="676">
                  <c:v>12268.632250000001</c:v>
                </c:pt>
                <c:pt idx="677">
                  <c:v>12269.68865</c:v>
                </c:pt>
                <c:pt idx="678">
                  <c:v>12323.936</c:v>
                </c:pt>
                <c:pt idx="679">
                  <c:v>12333.828</c:v>
                </c:pt>
                <c:pt idx="680">
                  <c:v>12347.172</c:v>
                </c:pt>
                <c:pt idx="681">
                  <c:v>12404.8791</c:v>
                </c:pt>
                <c:pt idx="682">
                  <c:v>12430.95335</c:v>
                </c:pt>
                <c:pt idx="683">
                  <c:v>12475.3513</c:v>
                </c:pt>
                <c:pt idx="684">
                  <c:v>12485.8009</c:v>
                </c:pt>
                <c:pt idx="685">
                  <c:v>12523.604799999999</c:v>
                </c:pt>
                <c:pt idx="686">
                  <c:v>12574.049000000001</c:v>
                </c:pt>
                <c:pt idx="687">
                  <c:v>12609.88702</c:v>
                </c:pt>
                <c:pt idx="688">
                  <c:v>12622.1795</c:v>
                </c:pt>
                <c:pt idx="689">
                  <c:v>12629.896699999999</c:v>
                </c:pt>
                <c:pt idx="690">
                  <c:v>12638.195</c:v>
                </c:pt>
                <c:pt idx="691">
                  <c:v>12643.3778</c:v>
                </c:pt>
                <c:pt idx="692">
                  <c:v>12644.589</c:v>
                </c:pt>
                <c:pt idx="693">
                  <c:v>12648.7034</c:v>
                </c:pt>
                <c:pt idx="694">
                  <c:v>12741.167450000001</c:v>
                </c:pt>
                <c:pt idx="695">
                  <c:v>12797.20962</c:v>
                </c:pt>
                <c:pt idx="696">
                  <c:v>12829.455099999999</c:v>
                </c:pt>
                <c:pt idx="697">
                  <c:v>12890.057650000001</c:v>
                </c:pt>
                <c:pt idx="698">
                  <c:v>12913.992399999999</c:v>
                </c:pt>
                <c:pt idx="699">
                  <c:v>12925.886</c:v>
                </c:pt>
                <c:pt idx="700">
                  <c:v>12928.7911</c:v>
                </c:pt>
                <c:pt idx="701">
                  <c:v>12949.1554</c:v>
                </c:pt>
                <c:pt idx="702">
                  <c:v>12950.0712</c:v>
                </c:pt>
                <c:pt idx="703">
                  <c:v>12957.118</c:v>
                </c:pt>
                <c:pt idx="704">
                  <c:v>12979.358</c:v>
                </c:pt>
                <c:pt idx="705">
                  <c:v>12981.3457</c:v>
                </c:pt>
                <c:pt idx="706">
                  <c:v>12982.8747</c:v>
                </c:pt>
                <c:pt idx="707">
                  <c:v>13012.20865</c:v>
                </c:pt>
                <c:pt idx="708">
                  <c:v>13019.161050000001</c:v>
                </c:pt>
                <c:pt idx="709">
                  <c:v>13041.921</c:v>
                </c:pt>
                <c:pt idx="710">
                  <c:v>13047.332350000001</c:v>
                </c:pt>
                <c:pt idx="711">
                  <c:v>13063.883</c:v>
                </c:pt>
                <c:pt idx="712">
                  <c:v>13112.604799999999</c:v>
                </c:pt>
                <c:pt idx="713">
                  <c:v>13126.677449999999</c:v>
                </c:pt>
                <c:pt idx="714">
                  <c:v>13129.603450000001</c:v>
                </c:pt>
                <c:pt idx="715">
                  <c:v>13143.86485</c:v>
                </c:pt>
                <c:pt idx="716">
                  <c:v>13217.094499999999</c:v>
                </c:pt>
                <c:pt idx="717">
                  <c:v>13224.057049999999</c:v>
                </c:pt>
                <c:pt idx="718">
                  <c:v>13224.692999999999</c:v>
                </c:pt>
                <c:pt idx="719">
                  <c:v>13228.846949999999</c:v>
                </c:pt>
                <c:pt idx="720">
                  <c:v>13393.755999999999</c:v>
                </c:pt>
                <c:pt idx="721">
                  <c:v>13405.390299999999</c:v>
                </c:pt>
                <c:pt idx="722">
                  <c:v>13415.0381</c:v>
                </c:pt>
                <c:pt idx="723">
                  <c:v>13429.035400000001</c:v>
                </c:pt>
                <c:pt idx="724">
                  <c:v>13430.264999999999</c:v>
                </c:pt>
                <c:pt idx="725">
                  <c:v>13451.121999999999</c:v>
                </c:pt>
                <c:pt idx="726">
                  <c:v>13462.52</c:v>
                </c:pt>
                <c:pt idx="727">
                  <c:v>13470.804400000001</c:v>
                </c:pt>
                <c:pt idx="728">
                  <c:v>13555.0049</c:v>
                </c:pt>
                <c:pt idx="729">
                  <c:v>13607.36875</c:v>
                </c:pt>
                <c:pt idx="730">
                  <c:v>13616.3586</c:v>
                </c:pt>
                <c:pt idx="731">
                  <c:v>13635.6379</c:v>
                </c:pt>
                <c:pt idx="732">
                  <c:v>13725.47184</c:v>
                </c:pt>
                <c:pt idx="733">
                  <c:v>13770.097900000001</c:v>
                </c:pt>
                <c:pt idx="734">
                  <c:v>13822.803</c:v>
                </c:pt>
                <c:pt idx="735">
                  <c:v>13831.1152</c:v>
                </c:pt>
                <c:pt idx="736">
                  <c:v>13844.505999999999</c:v>
                </c:pt>
                <c:pt idx="737">
                  <c:v>13887.204</c:v>
                </c:pt>
                <c:pt idx="738">
                  <c:v>13887.968500000001</c:v>
                </c:pt>
                <c:pt idx="739">
                  <c:v>13937.666499999999</c:v>
                </c:pt>
                <c:pt idx="740">
                  <c:v>13974.455550000001</c:v>
                </c:pt>
                <c:pt idx="741">
                  <c:v>13981.850350000001</c:v>
                </c:pt>
                <c:pt idx="742">
                  <c:v>14001.1338</c:v>
                </c:pt>
                <c:pt idx="743">
                  <c:v>14001.286700000001</c:v>
                </c:pt>
                <c:pt idx="744">
                  <c:v>14043.476699999999</c:v>
                </c:pt>
                <c:pt idx="745">
                  <c:v>14119.62</c:v>
                </c:pt>
                <c:pt idx="746">
                  <c:v>14133.03775</c:v>
                </c:pt>
                <c:pt idx="747">
                  <c:v>14210.53595</c:v>
                </c:pt>
                <c:pt idx="748">
                  <c:v>14235.072</c:v>
                </c:pt>
                <c:pt idx="749">
                  <c:v>14254.608200000001</c:v>
                </c:pt>
                <c:pt idx="750">
                  <c:v>14256.192800000001</c:v>
                </c:pt>
                <c:pt idx="751">
                  <c:v>14283.4594</c:v>
                </c:pt>
                <c:pt idx="752">
                  <c:v>14313.846299999999</c:v>
                </c:pt>
                <c:pt idx="753">
                  <c:v>14319.031000000001</c:v>
                </c:pt>
                <c:pt idx="754">
                  <c:v>14349.8544</c:v>
                </c:pt>
                <c:pt idx="755">
                  <c:v>14358.364369999999</c:v>
                </c:pt>
                <c:pt idx="756">
                  <c:v>14382.709049999999</c:v>
                </c:pt>
                <c:pt idx="757">
                  <c:v>14394.398150000001</c:v>
                </c:pt>
                <c:pt idx="758">
                  <c:v>14394.5579</c:v>
                </c:pt>
                <c:pt idx="759">
                  <c:v>14410.9321</c:v>
                </c:pt>
                <c:pt idx="760">
                  <c:v>14418.2804</c:v>
                </c:pt>
                <c:pt idx="761">
                  <c:v>14426.073850000001</c:v>
                </c:pt>
                <c:pt idx="762">
                  <c:v>14449.8544</c:v>
                </c:pt>
                <c:pt idx="763">
                  <c:v>14451.835150000001</c:v>
                </c:pt>
                <c:pt idx="764">
                  <c:v>14455.644050000001</c:v>
                </c:pt>
                <c:pt idx="765">
                  <c:v>14474.674999999999</c:v>
                </c:pt>
                <c:pt idx="766">
                  <c:v>14478.33015</c:v>
                </c:pt>
                <c:pt idx="767">
                  <c:v>14571.890799999999</c:v>
                </c:pt>
                <c:pt idx="768">
                  <c:v>14692.66935</c:v>
                </c:pt>
                <c:pt idx="769">
                  <c:v>14901.5167</c:v>
                </c:pt>
                <c:pt idx="770">
                  <c:v>14988.432000000001</c:v>
                </c:pt>
                <c:pt idx="771">
                  <c:v>15006.579449999999</c:v>
                </c:pt>
                <c:pt idx="772">
                  <c:v>15019.760050000001</c:v>
                </c:pt>
                <c:pt idx="773">
                  <c:v>15230.324049999999</c:v>
                </c:pt>
                <c:pt idx="774">
                  <c:v>15359.104499999999</c:v>
                </c:pt>
                <c:pt idx="775">
                  <c:v>15518.180249999999</c:v>
                </c:pt>
                <c:pt idx="776">
                  <c:v>15555.188749999999</c:v>
                </c:pt>
                <c:pt idx="777">
                  <c:v>15612.19335</c:v>
                </c:pt>
                <c:pt idx="778">
                  <c:v>15817.985699999999</c:v>
                </c:pt>
                <c:pt idx="779">
                  <c:v>15820.699000000001</c:v>
                </c:pt>
                <c:pt idx="780">
                  <c:v>16085.127500000001</c:v>
                </c:pt>
                <c:pt idx="781">
                  <c:v>16115.3045</c:v>
                </c:pt>
                <c:pt idx="782">
                  <c:v>16232.847</c:v>
                </c:pt>
                <c:pt idx="783">
                  <c:v>16297.846</c:v>
                </c:pt>
                <c:pt idx="784">
                  <c:v>16450.894700000001</c:v>
                </c:pt>
                <c:pt idx="785">
                  <c:v>16455.707849999999</c:v>
                </c:pt>
                <c:pt idx="786">
                  <c:v>16577.779500000001</c:v>
                </c:pt>
                <c:pt idx="787">
                  <c:v>16586.49771</c:v>
                </c:pt>
                <c:pt idx="788">
                  <c:v>16657.71745</c:v>
                </c:pt>
                <c:pt idx="789">
                  <c:v>16796.411940000002</c:v>
                </c:pt>
                <c:pt idx="790">
                  <c:v>16884.923999999999</c:v>
                </c:pt>
                <c:pt idx="791">
                  <c:v>17081.080000000002</c:v>
                </c:pt>
                <c:pt idx="792">
                  <c:v>17085.267599999999</c:v>
                </c:pt>
                <c:pt idx="793">
                  <c:v>17128.426080000001</c:v>
                </c:pt>
                <c:pt idx="794">
                  <c:v>17178.682400000002</c:v>
                </c:pt>
                <c:pt idx="795">
                  <c:v>17179.522000000001</c:v>
                </c:pt>
                <c:pt idx="796">
                  <c:v>17361.766100000001</c:v>
                </c:pt>
                <c:pt idx="797">
                  <c:v>17468.983899999999</c:v>
                </c:pt>
                <c:pt idx="798">
                  <c:v>17496.306</c:v>
                </c:pt>
                <c:pt idx="799">
                  <c:v>17560.37975</c:v>
                </c:pt>
                <c:pt idx="800">
                  <c:v>17626.239509999999</c:v>
                </c:pt>
                <c:pt idx="801">
                  <c:v>17663.144199999999</c:v>
                </c:pt>
                <c:pt idx="802">
                  <c:v>17748.5062</c:v>
                </c:pt>
                <c:pt idx="803">
                  <c:v>17878.900679999999</c:v>
                </c:pt>
                <c:pt idx="804">
                  <c:v>17929.303370000001</c:v>
                </c:pt>
                <c:pt idx="805">
                  <c:v>17942.106</c:v>
                </c:pt>
                <c:pt idx="806">
                  <c:v>18033.9679</c:v>
                </c:pt>
                <c:pt idx="807">
                  <c:v>18157.876</c:v>
                </c:pt>
                <c:pt idx="808">
                  <c:v>18218.161390000001</c:v>
                </c:pt>
                <c:pt idx="809">
                  <c:v>18223.4512</c:v>
                </c:pt>
                <c:pt idx="810">
                  <c:v>18246.495500000001</c:v>
                </c:pt>
                <c:pt idx="811">
                  <c:v>18259.216</c:v>
                </c:pt>
                <c:pt idx="812">
                  <c:v>18310.741999999998</c:v>
                </c:pt>
                <c:pt idx="813">
                  <c:v>18328.238099999999</c:v>
                </c:pt>
                <c:pt idx="814">
                  <c:v>18765.87545</c:v>
                </c:pt>
                <c:pt idx="815">
                  <c:v>18767.737700000001</c:v>
                </c:pt>
                <c:pt idx="816">
                  <c:v>18804.752400000001</c:v>
                </c:pt>
                <c:pt idx="817">
                  <c:v>18806.145469999999</c:v>
                </c:pt>
                <c:pt idx="818">
                  <c:v>18838.703659999999</c:v>
                </c:pt>
                <c:pt idx="819">
                  <c:v>18903.491409999999</c:v>
                </c:pt>
                <c:pt idx="820">
                  <c:v>18955.220170000001</c:v>
                </c:pt>
                <c:pt idx="821">
                  <c:v>18963.171920000001</c:v>
                </c:pt>
                <c:pt idx="822">
                  <c:v>18972.494999999999</c:v>
                </c:pt>
                <c:pt idx="823">
                  <c:v>19107.779600000002</c:v>
                </c:pt>
                <c:pt idx="824">
                  <c:v>19144.576519999999</c:v>
                </c:pt>
                <c:pt idx="825">
                  <c:v>19199.944</c:v>
                </c:pt>
                <c:pt idx="826">
                  <c:v>19350.368900000001</c:v>
                </c:pt>
                <c:pt idx="827">
                  <c:v>19361.998800000001</c:v>
                </c:pt>
                <c:pt idx="828">
                  <c:v>19442.353500000001</c:v>
                </c:pt>
                <c:pt idx="829">
                  <c:v>19444.265800000001</c:v>
                </c:pt>
                <c:pt idx="830">
                  <c:v>19496.71917</c:v>
                </c:pt>
                <c:pt idx="831">
                  <c:v>19515.5416</c:v>
                </c:pt>
                <c:pt idx="832">
                  <c:v>19521.968199999999</c:v>
                </c:pt>
                <c:pt idx="833">
                  <c:v>19594.809649999999</c:v>
                </c:pt>
                <c:pt idx="834">
                  <c:v>19673.335729999999</c:v>
                </c:pt>
                <c:pt idx="835">
                  <c:v>19719.6947</c:v>
                </c:pt>
                <c:pt idx="836">
                  <c:v>19749.383379999999</c:v>
                </c:pt>
                <c:pt idx="837">
                  <c:v>19798.054550000001</c:v>
                </c:pt>
                <c:pt idx="838">
                  <c:v>19933.457999999999</c:v>
                </c:pt>
                <c:pt idx="839">
                  <c:v>19964.746299999999</c:v>
                </c:pt>
                <c:pt idx="840">
                  <c:v>20009.63365</c:v>
                </c:pt>
                <c:pt idx="841">
                  <c:v>20149.322899999999</c:v>
                </c:pt>
                <c:pt idx="842">
                  <c:v>20167.336029999999</c:v>
                </c:pt>
                <c:pt idx="843">
                  <c:v>20177.671129999999</c:v>
                </c:pt>
                <c:pt idx="844">
                  <c:v>20277.807509999999</c:v>
                </c:pt>
                <c:pt idx="845">
                  <c:v>20296.863450000001</c:v>
                </c:pt>
                <c:pt idx="846">
                  <c:v>20420.604650000001</c:v>
                </c:pt>
                <c:pt idx="847">
                  <c:v>20709.020339999999</c:v>
                </c:pt>
                <c:pt idx="848">
                  <c:v>20745.989099999999</c:v>
                </c:pt>
                <c:pt idx="849">
                  <c:v>20773.62775</c:v>
                </c:pt>
                <c:pt idx="850">
                  <c:v>20781.48892</c:v>
                </c:pt>
                <c:pt idx="851">
                  <c:v>20878.78443</c:v>
                </c:pt>
                <c:pt idx="852">
                  <c:v>21082.16</c:v>
                </c:pt>
                <c:pt idx="853">
                  <c:v>21098.554049999999</c:v>
                </c:pt>
                <c:pt idx="854">
                  <c:v>21195.817999999999</c:v>
                </c:pt>
                <c:pt idx="855">
                  <c:v>21223.675800000001</c:v>
                </c:pt>
                <c:pt idx="856">
                  <c:v>21232.182260000001</c:v>
                </c:pt>
                <c:pt idx="857">
                  <c:v>21259.377949999998</c:v>
                </c:pt>
                <c:pt idx="858">
                  <c:v>21344.846699999998</c:v>
                </c:pt>
                <c:pt idx="859">
                  <c:v>21348.705999999998</c:v>
                </c:pt>
                <c:pt idx="860">
                  <c:v>21472.478800000001</c:v>
                </c:pt>
                <c:pt idx="861">
                  <c:v>21595.382290000001</c:v>
                </c:pt>
                <c:pt idx="862">
                  <c:v>21659.930100000001</c:v>
                </c:pt>
                <c:pt idx="863">
                  <c:v>21677.283449999999</c:v>
                </c:pt>
                <c:pt idx="864">
                  <c:v>21774.32215</c:v>
                </c:pt>
                <c:pt idx="865">
                  <c:v>21797.000400000001</c:v>
                </c:pt>
                <c:pt idx="866">
                  <c:v>21984.47061</c:v>
                </c:pt>
                <c:pt idx="867">
                  <c:v>22144.031999999999</c:v>
                </c:pt>
                <c:pt idx="868">
                  <c:v>22192.437109999999</c:v>
                </c:pt>
                <c:pt idx="869">
                  <c:v>22218.1149</c:v>
                </c:pt>
                <c:pt idx="870">
                  <c:v>22331.566800000001</c:v>
                </c:pt>
                <c:pt idx="871">
                  <c:v>22395.74424</c:v>
                </c:pt>
                <c:pt idx="872">
                  <c:v>22412.648499999999</c:v>
                </c:pt>
                <c:pt idx="873">
                  <c:v>22462.043750000001</c:v>
                </c:pt>
                <c:pt idx="874">
                  <c:v>22478.6</c:v>
                </c:pt>
                <c:pt idx="875">
                  <c:v>23045.566159999998</c:v>
                </c:pt>
                <c:pt idx="876">
                  <c:v>23065.420699999999</c:v>
                </c:pt>
                <c:pt idx="877">
                  <c:v>23082.955330000001</c:v>
                </c:pt>
                <c:pt idx="878">
                  <c:v>23241.47453</c:v>
                </c:pt>
                <c:pt idx="879">
                  <c:v>23244.790199999999</c:v>
                </c:pt>
                <c:pt idx="880">
                  <c:v>23288.928400000001</c:v>
                </c:pt>
                <c:pt idx="881">
                  <c:v>23306.546999999999</c:v>
                </c:pt>
                <c:pt idx="882">
                  <c:v>23401.30575</c:v>
                </c:pt>
                <c:pt idx="883">
                  <c:v>23563.016179999999</c:v>
                </c:pt>
                <c:pt idx="884">
                  <c:v>23807.240600000001</c:v>
                </c:pt>
                <c:pt idx="885">
                  <c:v>23967.38305</c:v>
                </c:pt>
                <c:pt idx="886">
                  <c:v>24059.680189999999</c:v>
                </c:pt>
                <c:pt idx="887">
                  <c:v>24106.912550000001</c:v>
                </c:pt>
                <c:pt idx="888">
                  <c:v>24180.933499999999</c:v>
                </c:pt>
                <c:pt idx="889">
                  <c:v>24227.337240000001</c:v>
                </c:pt>
                <c:pt idx="890">
                  <c:v>24476.478510000001</c:v>
                </c:pt>
                <c:pt idx="891">
                  <c:v>24513.091260000001</c:v>
                </c:pt>
                <c:pt idx="892">
                  <c:v>24520.263999999999</c:v>
                </c:pt>
                <c:pt idx="893">
                  <c:v>24535.698550000001</c:v>
                </c:pt>
                <c:pt idx="894">
                  <c:v>24603.04837</c:v>
                </c:pt>
                <c:pt idx="895">
                  <c:v>24667.419000000002</c:v>
                </c:pt>
                <c:pt idx="896">
                  <c:v>24671.663339999999</c:v>
                </c:pt>
                <c:pt idx="897">
                  <c:v>24869.836800000001</c:v>
                </c:pt>
                <c:pt idx="898">
                  <c:v>24873.384900000001</c:v>
                </c:pt>
                <c:pt idx="899">
                  <c:v>24915.220850000002</c:v>
                </c:pt>
                <c:pt idx="900">
                  <c:v>25081.76784</c:v>
                </c:pt>
                <c:pt idx="901">
                  <c:v>25309.489000000001</c:v>
                </c:pt>
                <c:pt idx="902">
                  <c:v>25333.332839999999</c:v>
                </c:pt>
                <c:pt idx="903">
                  <c:v>25382.296999999999</c:v>
                </c:pt>
                <c:pt idx="904">
                  <c:v>25517.11363</c:v>
                </c:pt>
                <c:pt idx="905">
                  <c:v>25656.575260000001</c:v>
                </c:pt>
                <c:pt idx="906">
                  <c:v>25678.778450000002</c:v>
                </c:pt>
                <c:pt idx="907">
                  <c:v>26018.950519999999</c:v>
                </c:pt>
                <c:pt idx="908">
                  <c:v>26109.32905</c:v>
                </c:pt>
                <c:pt idx="909">
                  <c:v>26125.674770000001</c:v>
                </c:pt>
                <c:pt idx="910">
                  <c:v>26140.3603</c:v>
                </c:pt>
                <c:pt idx="911">
                  <c:v>26236.579969999999</c:v>
                </c:pt>
                <c:pt idx="912">
                  <c:v>26467.09737</c:v>
                </c:pt>
                <c:pt idx="913">
                  <c:v>26926.5144</c:v>
                </c:pt>
                <c:pt idx="914">
                  <c:v>27000.98473</c:v>
                </c:pt>
                <c:pt idx="915">
                  <c:v>27037.914100000002</c:v>
                </c:pt>
                <c:pt idx="916">
                  <c:v>27117.993780000001</c:v>
                </c:pt>
                <c:pt idx="917">
                  <c:v>27218.437249999999</c:v>
                </c:pt>
                <c:pt idx="918">
                  <c:v>27322.73386</c:v>
                </c:pt>
                <c:pt idx="919">
                  <c:v>27375.904780000001</c:v>
                </c:pt>
                <c:pt idx="920">
                  <c:v>27533.912899999999</c:v>
                </c:pt>
                <c:pt idx="921">
                  <c:v>27724.28875</c:v>
                </c:pt>
                <c:pt idx="922">
                  <c:v>28101.333050000001</c:v>
                </c:pt>
                <c:pt idx="923">
                  <c:v>28340.188849999999</c:v>
                </c:pt>
                <c:pt idx="924">
                  <c:v>28468.919010000001</c:v>
                </c:pt>
                <c:pt idx="925">
                  <c:v>28868.6639</c:v>
                </c:pt>
                <c:pt idx="926">
                  <c:v>28923.136920000001</c:v>
                </c:pt>
                <c:pt idx="927">
                  <c:v>29186.482360000002</c:v>
                </c:pt>
                <c:pt idx="928">
                  <c:v>29330.98315</c:v>
                </c:pt>
                <c:pt idx="929">
                  <c:v>29523.1656</c:v>
                </c:pt>
                <c:pt idx="930">
                  <c:v>30063.580549999999</c:v>
                </c:pt>
                <c:pt idx="931">
                  <c:v>30166.618170000002</c:v>
                </c:pt>
                <c:pt idx="932">
                  <c:v>30184.936699999998</c:v>
                </c:pt>
                <c:pt idx="933">
                  <c:v>30284.642940000002</c:v>
                </c:pt>
                <c:pt idx="934">
                  <c:v>31620.001059999999</c:v>
                </c:pt>
                <c:pt idx="935">
                  <c:v>32108.662820000001</c:v>
                </c:pt>
                <c:pt idx="936">
                  <c:v>32548.340499999998</c:v>
                </c:pt>
                <c:pt idx="937">
                  <c:v>32734.186300000001</c:v>
                </c:pt>
                <c:pt idx="938">
                  <c:v>32787.458590000002</c:v>
                </c:pt>
                <c:pt idx="939">
                  <c:v>33307.550799999997</c:v>
                </c:pt>
                <c:pt idx="940">
                  <c:v>33471.971890000001</c:v>
                </c:pt>
                <c:pt idx="941">
                  <c:v>33475.817150000003</c:v>
                </c:pt>
                <c:pt idx="942">
                  <c:v>33732.686699999998</c:v>
                </c:pt>
                <c:pt idx="943">
                  <c:v>33900.652999999998</c:v>
                </c:pt>
                <c:pt idx="944">
                  <c:v>34166.273000000001</c:v>
                </c:pt>
                <c:pt idx="945">
                  <c:v>34254.053350000002</c:v>
                </c:pt>
                <c:pt idx="946">
                  <c:v>34303.167200000004</c:v>
                </c:pt>
                <c:pt idx="947">
                  <c:v>34439.855900000002</c:v>
                </c:pt>
                <c:pt idx="948">
                  <c:v>34617.840649999998</c:v>
                </c:pt>
                <c:pt idx="949">
                  <c:v>34779.614999999998</c:v>
                </c:pt>
                <c:pt idx="950">
                  <c:v>34806.467700000001</c:v>
                </c:pt>
                <c:pt idx="951">
                  <c:v>34828.654000000002</c:v>
                </c:pt>
                <c:pt idx="952">
                  <c:v>34838.873</c:v>
                </c:pt>
                <c:pt idx="953">
                  <c:v>35147.528480000001</c:v>
                </c:pt>
                <c:pt idx="954">
                  <c:v>35160.134570000002</c:v>
                </c:pt>
                <c:pt idx="955">
                  <c:v>35491.64</c:v>
                </c:pt>
                <c:pt idx="956">
                  <c:v>35585.576000000001</c:v>
                </c:pt>
                <c:pt idx="957">
                  <c:v>35595.589800000002</c:v>
                </c:pt>
                <c:pt idx="958">
                  <c:v>36085.218999999997</c:v>
                </c:pt>
                <c:pt idx="959">
                  <c:v>36124.573700000001</c:v>
                </c:pt>
                <c:pt idx="960">
                  <c:v>36149.483500000002</c:v>
                </c:pt>
                <c:pt idx="961">
                  <c:v>36197.699000000001</c:v>
                </c:pt>
                <c:pt idx="962">
                  <c:v>36307.798300000002</c:v>
                </c:pt>
                <c:pt idx="963">
                  <c:v>36397.576000000001</c:v>
                </c:pt>
                <c:pt idx="964">
                  <c:v>36580.282160000002</c:v>
                </c:pt>
                <c:pt idx="965">
                  <c:v>36837.466999999997</c:v>
                </c:pt>
                <c:pt idx="966">
                  <c:v>36898.733079999998</c:v>
                </c:pt>
                <c:pt idx="967">
                  <c:v>36910.608030000003</c:v>
                </c:pt>
                <c:pt idx="968">
                  <c:v>36950.256699999998</c:v>
                </c:pt>
                <c:pt idx="969">
                  <c:v>37079.372000000003</c:v>
                </c:pt>
                <c:pt idx="970">
                  <c:v>37133.898200000003</c:v>
                </c:pt>
                <c:pt idx="971">
                  <c:v>37165.163800000002</c:v>
                </c:pt>
                <c:pt idx="972">
                  <c:v>37465.34375</c:v>
                </c:pt>
                <c:pt idx="973">
                  <c:v>37607.527699999999</c:v>
                </c:pt>
                <c:pt idx="974">
                  <c:v>37701.876799999998</c:v>
                </c:pt>
                <c:pt idx="975">
                  <c:v>37742.575700000001</c:v>
                </c:pt>
                <c:pt idx="976">
                  <c:v>37829.724199999997</c:v>
                </c:pt>
                <c:pt idx="977">
                  <c:v>38126.246500000001</c:v>
                </c:pt>
                <c:pt idx="978">
                  <c:v>38245.593269999998</c:v>
                </c:pt>
                <c:pt idx="979">
                  <c:v>38282.749499999998</c:v>
                </c:pt>
                <c:pt idx="980">
                  <c:v>38344.565999999999</c:v>
                </c:pt>
                <c:pt idx="981">
                  <c:v>38415.474000000002</c:v>
                </c:pt>
                <c:pt idx="982">
                  <c:v>38511.628299999997</c:v>
                </c:pt>
                <c:pt idx="983">
                  <c:v>38711</c:v>
                </c:pt>
                <c:pt idx="984">
                  <c:v>38746.355100000001</c:v>
                </c:pt>
                <c:pt idx="985">
                  <c:v>38998.546000000002</c:v>
                </c:pt>
                <c:pt idx="986">
                  <c:v>39047.285000000003</c:v>
                </c:pt>
                <c:pt idx="987">
                  <c:v>39125.332249999999</c:v>
                </c:pt>
                <c:pt idx="988">
                  <c:v>39241.442000000003</c:v>
                </c:pt>
                <c:pt idx="989">
                  <c:v>39556.494500000001</c:v>
                </c:pt>
                <c:pt idx="990">
                  <c:v>39597.407200000001</c:v>
                </c:pt>
                <c:pt idx="991">
                  <c:v>39722.746200000001</c:v>
                </c:pt>
                <c:pt idx="992">
                  <c:v>39725.518049999999</c:v>
                </c:pt>
                <c:pt idx="993">
                  <c:v>39727.614000000001</c:v>
                </c:pt>
                <c:pt idx="994">
                  <c:v>39871.704299999998</c:v>
                </c:pt>
                <c:pt idx="995">
                  <c:v>39983.425949999997</c:v>
                </c:pt>
                <c:pt idx="996">
                  <c:v>40003.332249999999</c:v>
                </c:pt>
                <c:pt idx="997">
                  <c:v>40103.89</c:v>
                </c:pt>
                <c:pt idx="998">
                  <c:v>40182.245999999999</c:v>
                </c:pt>
                <c:pt idx="999">
                  <c:v>40273.645499999999</c:v>
                </c:pt>
                <c:pt idx="1000">
                  <c:v>40419.019099999998</c:v>
                </c:pt>
                <c:pt idx="1001">
                  <c:v>40720.551050000002</c:v>
                </c:pt>
                <c:pt idx="1002">
                  <c:v>40904.199500000002</c:v>
                </c:pt>
                <c:pt idx="1003">
                  <c:v>40932.429499999998</c:v>
                </c:pt>
                <c:pt idx="1004">
                  <c:v>40941.285400000001</c:v>
                </c:pt>
                <c:pt idx="1005">
                  <c:v>40974.164900000003</c:v>
                </c:pt>
                <c:pt idx="1006">
                  <c:v>41097.161749999999</c:v>
                </c:pt>
                <c:pt idx="1007">
                  <c:v>41661.601999999999</c:v>
                </c:pt>
                <c:pt idx="1008">
                  <c:v>41676.081100000003</c:v>
                </c:pt>
                <c:pt idx="1009">
                  <c:v>41949.244100000004</c:v>
                </c:pt>
                <c:pt idx="1010">
                  <c:v>41999.519999999997</c:v>
                </c:pt>
                <c:pt idx="1011">
                  <c:v>42112.2356</c:v>
                </c:pt>
                <c:pt idx="1012">
                  <c:v>42124.515299999999</c:v>
                </c:pt>
                <c:pt idx="1013">
                  <c:v>42211.138200000001</c:v>
                </c:pt>
                <c:pt idx="1014">
                  <c:v>42303.692150000003</c:v>
                </c:pt>
                <c:pt idx="1015">
                  <c:v>42560.430399999997</c:v>
                </c:pt>
                <c:pt idx="1016">
                  <c:v>42760.502200000003</c:v>
                </c:pt>
                <c:pt idx="1017">
                  <c:v>42856.838000000003</c:v>
                </c:pt>
                <c:pt idx="1018">
                  <c:v>42969.852700000003</c:v>
                </c:pt>
                <c:pt idx="1019">
                  <c:v>42983.458500000001</c:v>
                </c:pt>
                <c:pt idx="1020">
                  <c:v>43753.337050000002</c:v>
                </c:pt>
                <c:pt idx="1021">
                  <c:v>43813.866099999999</c:v>
                </c:pt>
                <c:pt idx="1022">
                  <c:v>43921.183700000001</c:v>
                </c:pt>
                <c:pt idx="1023">
                  <c:v>43943.876100000001</c:v>
                </c:pt>
                <c:pt idx="1024">
                  <c:v>44202.653599999998</c:v>
                </c:pt>
                <c:pt idx="1025">
                  <c:v>44260.749900000003</c:v>
                </c:pt>
                <c:pt idx="1026">
                  <c:v>44400.4064</c:v>
                </c:pt>
                <c:pt idx="1027">
                  <c:v>44423.803</c:v>
                </c:pt>
                <c:pt idx="1028">
                  <c:v>44585.455869999998</c:v>
                </c:pt>
                <c:pt idx="1029">
                  <c:v>45863.205000000002</c:v>
                </c:pt>
                <c:pt idx="1030">
                  <c:v>46130.5265</c:v>
                </c:pt>
                <c:pt idx="1031">
                  <c:v>46151.124499999998</c:v>
                </c:pt>
                <c:pt idx="1032">
                  <c:v>46255.112500000003</c:v>
                </c:pt>
                <c:pt idx="1033">
                  <c:v>46599.108399999997</c:v>
                </c:pt>
                <c:pt idx="1034">
                  <c:v>46661.4424</c:v>
                </c:pt>
                <c:pt idx="1035">
                  <c:v>46718.163249999998</c:v>
                </c:pt>
                <c:pt idx="1036">
                  <c:v>46889.261200000001</c:v>
                </c:pt>
                <c:pt idx="1037">
                  <c:v>47055.532099999997</c:v>
                </c:pt>
                <c:pt idx="1038">
                  <c:v>47291.055</c:v>
                </c:pt>
                <c:pt idx="1039">
                  <c:v>47305.305</c:v>
                </c:pt>
                <c:pt idx="1040">
                  <c:v>47403.88</c:v>
                </c:pt>
                <c:pt idx="1041">
                  <c:v>47462.894</c:v>
                </c:pt>
                <c:pt idx="1042">
                  <c:v>47896.79135</c:v>
                </c:pt>
                <c:pt idx="1043">
                  <c:v>47928.03</c:v>
                </c:pt>
                <c:pt idx="1044">
                  <c:v>48173.360999999997</c:v>
                </c:pt>
                <c:pt idx="1045">
                  <c:v>48517.563150000002</c:v>
                </c:pt>
                <c:pt idx="1046">
                  <c:v>48673.558799999999</c:v>
                </c:pt>
                <c:pt idx="1047">
                  <c:v>48675.517699999997</c:v>
                </c:pt>
                <c:pt idx="1048">
                  <c:v>48824.45</c:v>
                </c:pt>
                <c:pt idx="1049">
                  <c:v>48885.135609999998</c:v>
                </c:pt>
                <c:pt idx="1050">
                  <c:v>48970.247600000002</c:v>
                </c:pt>
                <c:pt idx="1051">
                  <c:v>49577.662400000001</c:v>
                </c:pt>
                <c:pt idx="1052">
                  <c:v>52590.829389999999</c:v>
                </c:pt>
                <c:pt idx="1053">
                  <c:v>63770.428010000003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DCF-45FC-9129-83A448BE9F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40606032"/>
        <c:axId val="1840606512"/>
      </c:scatterChart>
      <c:valAx>
        <c:axId val="184060603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Sample Percentile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40606512"/>
        <c:crosses val="autoZero"/>
        <c:crossBetween val="midCat"/>
      </c:valAx>
      <c:valAx>
        <c:axId val="1840606512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charges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406060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Calibration</a:t>
            </a:r>
            <a:r>
              <a:rPr lang="en-GB" baseline="0"/>
              <a:t> by prediction decile (Test)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GB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Model!$BC$1</c:f>
              <c:strCache>
                <c:ptCount val="1"/>
                <c:pt idx="0">
                  <c:v>Avg yhat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Model!$BC$2:$BC$11</c:f>
              <c:numCache>
                <c:formatCode>General</c:formatCode>
                <c:ptCount val="10"/>
                <c:pt idx="0">
                  <c:v>43121.754125313884</c:v>
                </c:pt>
                <c:pt idx="1">
                  <c:v>26868.147672176528</c:v>
                </c:pt>
                <c:pt idx="2">
                  <c:v>15039.136051311996</c:v>
                </c:pt>
                <c:pt idx="3">
                  <c:v>12900.427136424474</c:v>
                </c:pt>
                <c:pt idx="4">
                  <c:v>11033.47994593124</c:v>
                </c:pt>
                <c:pt idx="5">
                  <c:v>9288.5322093342984</c:v>
                </c:pt>
                <c:pt idx="6">
                  <c:v>7889.0939592809909</c:v>
                </c:pt>
                <c:pt idx="7">
                  <c:v>6297.8397512226356</c:v>
                </c:pt>
                <c:pt idx="8">
                  <c:v>4868.2992188210219</c:v>
                </c:pt>
                <c:pt idx="9">
                  <c:v>3293.4672512595766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9F3-4AA8-81F4-48055062AF7B}"/>
            </c:ext>
          </c:extLst>
        </c:ser>
        <c:ser>
          <c:idx val="1"/>
          <c:order val="1"/>
          <c:tx>
            <c:strRef>
              <c:f>Model!$BD$1</c:f>
              <c:strCache>
                <c:ptCount val="1"/>
                <c:pt idx="0">
                  <c:v>Avg Actual Charges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Model!$BD$2:$BD$11</c:f>
              <c:numCache>
                <c:formatCode>General</c:formatCode>
                <c:ptCount val="10"/>
                <c:pt idx="0">
                  <c:v>44402.907742142845</c:v>
                </c:pt>
                <c:pt idx="1">
                  <c:v>26883.98839857143</c:v>
                </c:pt>
                <c:pt idx="2">
                  <c:v>15548.509384482757</c:v>
                </c:pt>
                <c:pt idx="3">
                  <c:v>12368.135189285716</c:v>
                </c:pt>
                <c:pt idx="4">
                  <c:v>11116.820636896549</c:v>
                </c:pt>
                <c:pt idx="5">
                  <c:v>8161.6077010714289</c:v>
                </c:pt>
                <c:pt idx="6">
                  <c:v>7829.9204928571407</c:v>
                </c:pt>
                <c:pt idx="7">
                  <c:v>5543.8353862068961</c:v>
                </c:pt>
                <c:pt idx="8">
                  <c:v>4283.6139957142859</c:v>
                </c:pt>
                <c:pt idx="9">
                  <c:v>2483.4894217241381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9F3-4AA8-81F4-48055062AF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83430927"/>
        <c:axId val="483433807"/>
      </c:lineChart>
      <c:catAx>
        <c:axId val="48343092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3433807"/>
        <c:crosses val="autoZero"/>
        <c:auto val="1"/>
        <c:lblAlgn val="ctr"/>
        <c:lblOffset val="100"/>
        <c:noMultiLvlLbl val="0"/>
      </c:catAx>
      <c:valAx>
        <c:axId val="4834338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34309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Residuals</a:t>
            </a:r>
            <a:r>
              <a:rPr lang="en-GB" baseline="0"/>
              <a:t> vs Fitted (Test)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GB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Clean!$AB$1</c:f>
              <c:strCache>
                <c:ptCount val="1"/>
                <c:pt idx="0">
                  <c:v>residual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Clean!$AA$2:$AA$1339</c:f>
              <c:numCache>
                <c:formatCode>General</c:formatCode>
                <c:ptCount val="1338"/>
                <c:pt idx="0">
                  <c:v>4814.5658558539217</c:v>
                </c:pt>
                <c:pt idx="1">
                  <c:v>4411.3965038228043</c:v>
                </c:pt>
                <c:pt idx="2">
                  <c:v>3145.9435010959724</c:v>
                </c:pt>
                <c:pt idx="3">
                  <c:v>12246.129969559983</c:v>
                </c:pt>
                <c:pt idx="4">
                  <c:v>11763.795139844391</c:v>
                </c:pt>
                <c:pt idx="5">
                  <c:v>15064.028356119368</c:v>
                </c:pt>
                <c:pt idx="6">
                  <c:v>2472.620791938567</c:v>
                </c:pt>
                <c:pt idx="7">
                  <c:v>4244.3250543450185</c:v>
                </c:pt>
                <c:pt idx="8">
                  <c:v>4905.784738353891</c:v>
                </c:pt>
                <c:pt idx="9">
                  <c:v>11345.611849353549</c:v>
                </c:pt>
                <c:pt idx="10">
                  <c:v>4335.5279974560062</c:v>
                </c:pt>
                <c:pt idx="11">
                  <c:v>3281.702032903353</c:v>
                </c:pt>
                <c:pt idx="12">
                  <c:v>6960.3488634210225</c:v>
                </c:pt>
                <c:pt idx="13">
                  <c:v>2779.5698126995148</c:v>
                </c:pt>
                <c:pt idx="14">
                  <c:v>4783.2383418359195</c:v>
                </c:pt>
                <c:pt idx="15">
                  <c:v>9618.3796969963187</c:v>
                </c:pt>
                <c:pt idx="16">
                  <c:v>12264.214127639649</c:v>
                </c:pt>
                <c:pt idx="17">
                  <c:v>3447.112560910824</c:v>
                </c:pt>
                <c:pt idx="18">
                  <c:v>11213.499521798922</c:v>
                </c:pt>
                <c:pt idx="19">
                  <c:v>7324.5797943124026</c:v>
                </c:pt>
                <c:pt idx="20">
                  <c:v>5215.682913791039</c:v>
                </c:pt>
                <c:pt idx="21">
                  <c:v>4281.5507454107274</c:v>
                </c:pt>
                <c:pt idx="22">
                  <c:v>3842.2381004448962</c:v>
                </c:pt>
                <c:pt idx="23">
                  <c:v>5666.585738563359</c:v>
                </c:pt>
                <c:pt idx="24">
                  <c:v>14362.68859891419</c:v>
                </c:pt>
                <c:pt idx="25">
                  <c:v>12509.749006099128</c:v>
                </c:pt>
                <c:pt idx="26">
                  <c:v>9570.4817021599792</c:v>
                </c:pt>
                <c:pt idx="27">
                  <c:v>5211.4449375996464</c:v>
                </c:pt>
                <c:pt idx="28">
                  <c:v>10857.482002243452</c:v>
                </c:pt>
                <c:pt idx="29">
                  <c:v>14549.819787525519</c:v>
                </c:pt>
                <c:pt idx="30">
                  <c:v>4455.7279186857149</c:v>
                </c:pt>
                <c:pt idx="31">
                  <c:v>3448.8653171028382</c:v>
                </c:pt>
                <c:pt idx="32">
                  <c:v>2703.8927926293845</c:v>
                </c:pt>
                <c:pt idx="33">
                  <c:v>3668.4580186618814</c:v>
                </c:pt>
                <c:pt idx="34">
                  <c:v>8634.3339981226018</c:v>
                </c:pt>
                <c:pt idx="35">
                  <c:v>14581.554483350066</c:v>
                </c:pt>
                <c:pt idx="36">
                  <c:v>9114.1068938454737</c:v>
                </c:pt>
                <c:pt idx="37">
                  <c:v>3142.3187117378911</c:v>
                </c:pt>
                <c:pt idx="38">
                  <c:v>13601.845887640675</c:v>
                </c:pt>
                <c:pt idx="39">
                  <c:v>6015.1394635943989</c:v>
                </c:pt>
                <c:pt idx="40">
                  <c:v>3187.4760229754784</c:v>
                </c:pt>
                <c:pt idx="41">
                  <c:v>2475.8535493205891</c:v>
                </c:pt>
                <c:pt idx="42">
                  <c:v>6809.456694481134</c:v>
                </c:pt>
                <c:pt idx="43">
                  <c:v>16862.052584299316</c:v>
                </c:pt>
                <c:pt idx="44">
                  <c:v>12700.823234985266</c:v>
                </c:pt>
                <c:pt idx="45">
                  <c:v>15257.287192805157</c:v>
                </c:pt>
                <c:pt idx="46">
                  <c:v>12258.865551625937</c:v>
                </c:pt>
                <c:pt idx="47">
                  <c:v>3770.9422453793832</c:v>
                </c:pt>
                <c:pt idx="48">
                  <c:v>13068.455589115692</c:v>
                </c:pt>
                <c:pt idx="49">
                  <c:v>3029.1722033671167</c:v>
                </c:pt>
                <c:pt idx="50">
                  <c:v>13864.941329706668</c:v>
                </c:pt>
                <c:pt idx="51">
                  <c:v>3148.5299218216287</c:v>
                </c:pt>
                <c:pt idx="52">
                  <c:v>6488.4382477406789</c:v>
                </c:pt>
                <c:pt idx="53">
                  <c:v>13046.473148127267</c:v>
                </c:pt>
                <c:pt idx="54">
                  <c:v>10796.7453483994</c:v>
                </c:pt>
                <c:pt idx="55">
                  <c:v>4495.7540896342625</c:v>
                </c:pt>
                <c:pt idx="56">
                  <c:v>3456.4084176608903</c:v>
                </c:pt>
                <c:pt idx="57">
                  <c:v>13589.909745791378</c:v>
                </c:pt>
                <c:pt idx="58">
                  <c:v>9418.1307823792831</c:v>
                </c:pt>
                <c:pt idx="59">
                  <c:v>9026.861320259517</c:v>
                </c:pt>
                <c:pt idx="60">
                  <c:v>11265.583620414729</c:v>
                </c:pt>
                <c:pt idx="61">
                  <c:v>11998.082390677759</c:v>
                </c:pt>
                <c:pt idx="62">
                  <c:v>13244.501387522769</c:v>
                </c:pt>
                <c:pt idx="63">
                  <c:v>3976.7015242773568</c:v>
                </c:pt>
                <c:pt idx="64">
                  <c:v>10221.874978472724</c:v>
                </c:pt>
                <c:pt idx="65">
                  <c:v>13357.24681024372</c:v>
                </c:pt>
                <c:pt idx="66">
                  <c:v>15108.481461144986</c:v>
                </c:pt>
                <c:pt idx="67">
                  <c:v>13115.502061150797</c:v>
                </c:pt>
                <c:pt idx="68">
                  <c:v>3838.0753219089938</c:v>
                </c:pt>
                <c:pt idx="69">
                  <c:v>14981.201193498166</c:v>
                </c:pt>
                <c:pt idx="70">
                  <c:v>15754.681488361681</c:v>
                </c:pt>
                <c:pt idx="71">
                  <c:v>10037.08420751535</c:v>
                </c:pt>
                <c:pt idx="72">
                  <c:v>4788.8704877419959</c:v>
                </c:pt>
                <c:pt idx="73">
                  <c:v>5895.6272589290529</c:v>
                </c:pt>
                <c:pt idx="74">
                  <c:v>3142.3187117378911</c:v>
                </c:pt>
                <c:pt idx="75">
                  <c:v>8115.3718231360772</c:v>
                </c:pt>
                <c:pt idx="76">
                  <c:v>3077.8005847674194</c:v>
                </c:pt>
                <c:pt idx="77">
                  <c:v>2652.283856528501</c:v>
                </c:pt>
                <c:pt idx="78">
                  <c:v>11161.775403686568</c:v>
                </c:pt>
                <c:pt idx="79">
                  <c:v>2706.8316629766778</c:v>
                </c:pt>
                <c:pt idx="80">
                  <c:v>13040.438358471501</c:v>
                </c:pt>
                <c:pt idx="81">
                  <c:v>2735.3887951452125</c:v>
                </c:pt>
                <c:pt idx="82">
                  <c:v>3141.2411259438832</c:v>
                </c:pt>
                <c:pt idx="83">
                  <c:v>10054.692131440403</c:v>
                </c:pt>
                <c:pt idx="84">
                  <c:v>4454.2060485483698</c:v>
                </c:pt>
                <c:pt idx="85">
                  <c:v>4272.2443226443002</c:v>
                </c:pt>
                <c:pt idx="86">
                  <c:v>2694.0965581384089</c:v>
                </c:pt>
                <c:pt idx="87">
                  <c:v>6925.3582809048648</c:v>
                </c:pt>
                <c:pt idx="88">
                  <c:v>13932.594434310671</c:v>
                </c:pt>
                <c:pt idx="89">
                  <c:v>4075.384088694243</c:v>
                </c:pt>
                <c:pt idx="90">
                  <c:v>4589.2097739091005</c:v>
                </c:pt>
                <c:pt idx="91">
                  <c:v>2559.9052412531637</c:v>
                </c:pt>
                <c:pt idx="92">
                  <c:v>8490.0805702247344</c:v>
                </c:pt>
                <c:pt idx="93">
                  <c:v>14372.92566395726</c:v>
                </c:pt>
                <c:pt idx="94">
                  <c:v>7037.5043154812729</c:v>
                </c:pt>
                <c:pt idx="95">
                  <c:v>12950.294451741787</c:v>
                </c:pt>
                <c:pt idx="96">
                  <c:v>11756.937775700708</c:v>
                </c:pt>
                <c:pt idx="97">
                  <c:v>12700.577882317391</c:v>
                </c:pt>
                <c:pt idx="98">
                  <c:v>3555.7942318367468</c:v>
                </c:pt>
                <c:pt idx="99">
                  <c:v>4281.5507454107274</c:v>
                </c:pt>
                <c:pt idx="100">
                  <c:v>3290.5186439452309</c:v>
                </c:pt>
                <c:pt idx="101">
                  <c:v>10193.914141566325</c:v>
                </c:pt>
                <c:pt idx="102">
                  <c:v>2792.5008422276032</c:v>
                </c:pt>
                <c:pt idx="103">
                  <c:v>2986.2057922767926</c:v>
                </c:pt>
                <c:pt idx="104">
                  <c:v>3074.4308067154261</c:v>
                </c:pt>
                <c:pt idx="105">
                  <c:v>6085.9490928100267</c:v>
                </c:pt>
                <c:pt idx="106">
                  <c:v>2650.9931263781136</c:v>
                </c:pt>
                <c:pt idx="107">
                  <c:v>3320.8869708672573</c:v>
                </c:pt>
                <c:pt idx="108">
                  <c:v>14167.017985421286</c:v>
                </c:pt>
                <c:pt idx="109">
                  <c:v>4232.226704748663</c:v>
                </c:pt>
                <c:pt idx="110">
                  <c:v>13859.447979024706</c:v>
                </c:pt>
                <c:pt idx="111">
                  <c:v>3818.6024785688865</c:v>
                </c:pt>
                <c:pt idx="112">
                  <c:v>14884.372671675057</c:v>
                </c:pt>
                <c:pt idx="113">
                  <c:v>8277.9990946385988</c:v>
                </c:pt>
                <c:pt idx="114">
                  <c:v>4892.7557464808933</c:v>
                </c:pt>
                <c:pt idx="115">
                  <c:v>12675.790504871937</c:v>
                </c:pt>
                <c:pt idx="116">
                  <c:v>3565.4925039828131</c:v>
                </c:pt>
                <c:pt idx="117">
                  <c:v>2667.6467250127735</c:v>
                </c:pt>
                <c:pt idx="118">
                  <c:v>12520.583950655469</c:v>
                </c:pt>
                <c:pt idx="119">
                  <c:v>5455.3381486296967</c:v>
                </c:pt>
                <c:pt idx="120">
                  <c:v>11131.831231155342</c:v>
                </c:pt>
                <c:pt idx="121">
                  <c:v>5190.2963327950974</c:v>
                </c:pt>
                <c:pt idx="122">
                  <c:v>11544.402942872022</c:v>
                </c:pt>
                <c:pt idx="123">
                  <c:v>6464.7313602725162</c:v>
                </c:pt>
                <c:pt idx="124">
                  <c:v>3099.2152799775959</c:v>
                </c:pt>
                <c:pt idx="125">
                  <c:v>3607.1996142281891</c:v>
                </c:pt>
                <c:pt idx="126">
                  <c:v>15888.700450963339</c:v>
                </c:pt>
                <c:pt idx="127">
                  <c:v>5577.6748051139375</c:v>
                </c:pt>
                <c:pt idx="128">
                  <c:v>15025.350306045237</c:v>
                </c:pt>
                <c:pt idx="129">
                  <c:v>10392.284758174381</c:v>
                </c:pt>
                <c:pt idx="130">
                  <c:v>15159.657610658765</c:v>
                </c:pt>
                <c:pt idx="131">
                  <c:v>4964.445418132228</c:v>
                </c:pt>
                <c:pt idx="132">
                  <c:v>5063.4122203659172</c:v>
                </c:pt>
                <c:pt idx="133">
                  <c:v>14618.741298687135</c:v>
                </c:pt>
                <c:pt idx="134">
                  <c:v>5040.5119074280728</c:v>
                </c:pt>
                <c:pt idx="135">
                  <c:v>5188.1182854360432</c:v>
                </c:pt>
                <c:pt idx="136">
                  <c:v>4877.1408084430041</c:v>
                </c:pt>
                <c:pt idx="137">
                  <c:v>12625.901408028161</c:v>
                </c:pt>
                <c:pt idx="138">
                  <c:v>3676.2490403471111</c:v>
                </c:pt>
                <c:pt idx="139">
                  <c:v>4989.1938410993844</c:v>
                </c:pt>
                <c:pt idx="140">
                  <c:v>2808.2622137417138</c:v>
                </c:pt>
                <c:pt idx="141">
                  <c:v>15492.329493250212</c:v>
                </c:pt>
                <c:pt idx="142">
                  <c:v>13083.698839192975</c:v>
                </c:pt>
                <c:pt idx="143">
                  <c:v>6638.9528880214275</c:v>
                </c:pt>
                <c:pt idx="144">
                  <c:v>3150.9393980899495</c:v>
                </c:pt>
                <c:pt idx="145">
                  <c:v>12245.601282106794</c:v>
                </c:pt>
                <c:pt idx="146">
                  <c:v>10326.996957961197</c:v>
                </c:pt>
                <c:pt idx="147">
                  <c:v>5330.3394022455823</c:v>
                </c:pt>
                <c:pt idx="148">
                  <c:v>4311.3312982632951</c:v>
                </c:pt>
                <c:pt idx="149">
                  <c:v>3277.8007587735228</c:v>
                </c:pt>
                <c:pt idx="150">
                  <c:v>13355.385525690433</c:v>
                </c:pt>
                <c:pt idx="151">
                  <c:v>11972.402262082398</c:v>
                </c:pt>
                <c:pt idx="152">
                  <c:v>12543.115289984715</c:v>
                </c:pt>
                <c:pt idx="153">
                  <c:v>3225.9792609166079</c:v>
                </c:pt>
                <c:pt idx="154">
                  <c:v>4545.3411798584502</c:v>
                </c:pt>
                <c:pt idx="155">
                  <c:v>16222.135217352557</c:v>
                </c:pt>
                <c:pt idx="156">
                  <c:v>14844.036345813671</c:v>
                </c:pt>
                <c:pt idx="157">
                  <c:v>3636.9801670807569</c:v>
                </c:pt>
                <c:pt idx="158">
                  <c:v>14200.046559885568</c:v>
                </c:pt>
                <c:pt idx="159">
                  <c:v>9277.0922730717411</c:v>
                </c:pt>
                <c:pt idx="160">
                  <c:v>13415.7797581329</c:v>
                </c:pt>
                <c:pt idx="161">
                  <c:v>2468.3104487625369</c:v>
                </c:pt>
                <c:pt idx="162">
                  <c:v>5721.7499234245406</c:v>
                </c:pt>
                <c:pt idx="163">
                  <c:v>5278.9639873299875</c:v>
                </c:pt>
                <c:pt idx="164">
                  <c:v>7177.1853409518535</c:v>
                </c:pt>
                <c:pt idx="165">
                  <c:v>6385.4784934943455</c:v>
                </c:pt>
                <c:pt idx="166">
                  <c:v>3918.752865199896</c:v>
                </c:pt>
                <c:pt idx="167">
                  <c:v>3401.8539575625136</c:v>
                </c:pt>
                <c:pt idx="168">
                  <c:v>11302.138767780962</c:v>
                </c:pt>
                <c:pt idx="169">
                  <c:v>10491.422651223058</c:v>
                </c:pt>
                <c:pt idx="170">
                  <c:v>7107.7313156463752</c:v>
                </c:pt>
                <c:pt idx="171">
                  <c:v>3941.4472590857263</c:v>
                </c:pt>
                <c:pt idx="172">
                  <c:v>13288.170799498064</c:v>
                </c:pt>
                <c:pt idx="173">
                  <c:v>11610.478544513657</c:v>
                </c:pt>
                <c:pt idx="174">
                  <c:v>14237.989789964256</c:v>
                </c:pt>
                <c:pt idx="175">
                  <c:v>2716.6278974676534</c:v>
                </c:pt>
                <c:pt idx="176">
                  <c:v>4381.1294690115001</c:v>
                </c:pt>
                <c:pt idx="177">
                  <c:v>4823.1865422059809</c:v>
                </c:pt>
                <c:pt idx="178">
                  <c:v>4709.9655231083216</c:v>
                </c:pt>
                <c:pt idx="179">
                  <c:v>15788.171540125106</c:v>
                </c:pt>
                <c:pt idx="180">
                  <c:v>9300.8647299792665</c:v>
                </c:pt>
                <c:pt idx="181">
                  <c:v>9004.5203137955577</c:v>
                </c:pt>
                <c:pt idx="182">
                  <c:v>2541.5862827550382</c:v>
                </c:pt>
                <c:pt idx="183">
                  <c:v>14444.585119258751</c:v>
                </c:pt>
                <c:pt idx="184">
                  <c:v>14651.750978243015</c:v>
                </c:pt>
                <c:pt idx="185">
                  <c:v>6755.9101675441361</c:v>
                </c:pt>
                <c:pt idx="186">
                  <c:v>2640.2172684380403</c:v>
                </c:pt>
                <c:pt idx="187">
                  <c:v>13123.863400605976</c:v>
                </c:pt>
                <c:pt idx="188">
                  <c:v>15609.918948117978</c:v>
                </c:pt>
                <c:pt idx="189">
                  <c:v>2926.9385736063878</c:v>
                </c:pt>
                <c:pt idx="190">
                  <c:v>2433.8277033543009</c:v>
                </c:pt>
                <c:pt idx="191">
                  <c:v>3262.7145576574194</c:v>
                </c:pt>
                <c:pt idx="192">
                  <c:v>3072.2756351274111</c:v>
                </c:pt>
                <c:pt idx="193">
                  <c:v>14641.27263801638</c:v>
                </c:pt>
                <c:pt idx="194">
                  <c:v>5438.3098467695272</c:v>
                </c:pt>
                <c:pt idx="195">
                  <c:v>13352.593598860505</c:v>
                </c:pt>
                <c:pt idx="196">
                  <c:v>2877.8851312602728</c:v>
                </c:pt>
                <c:pt idx="197">
                  <c:v>11603.127265976253</c:v>
                </c:pt>
                <c:pt idx="198">
                  <c:v>3386.2061988599871</c:v>
                </c:pt>
                <c:pt idx="199">
                  <c:v>12041.163104550307</c:v>
                </c:pt>
                <c:pt idx="200">
                  <c:v>9754.7326956184424</c:v>
                </c:pt>
                <c:pt idx="201">
                  <c:v>2503.87077996478</c:v>
                </c:pt>
                <c:pt idx="202">
                  <c:v>9512.1746334926538</c:v>
                </c:pt>
                <c:pt idx="203">
                  <c:v>3073.9951797532531</c:v>
                </c:pt>
                <c:pt idx="204">
                  <c:v>15263.673360442865</c:v>
                </c:pt>
                <c:pt idx="205">
                  <c:v>14494.075379346337</c:v>
                </c:pt>
                <c:pt idx="206">
                  <c:v>3161.7152560300237</c:v>
                </c:pt>
                <c:pt idx="207">
                  <c:v>9036.5595924055833</c:v>
                </c:pt>
                <c:pt idx="208">
                  <c:v>13977.657112969162</c:v>
                </c:pt>
                <c:pt idx="209">
                  <c:v>3758.960622950548</c:v>
                </c:pt>
                <c:pt idx="210">
                  <c:v>14339.294874388914</c:v>
                </c:pt>
                <c:pt idx="211">
                  <c:v>14745.266141903197</c:v>
                </c:pt>
                <c:pt idx="212">
                  <c:v>14825.595264729202</c:v>
                </c:pt>
                <c:pt idx="213">
                  <c:v>14742.268184939634</c:v>
                </c:pt>
                <c:pt idx="214">
                  <c:v>8511.632286104883</c:v>
                </c:pt>
                <c:pt idx="215">
                  <c:v>13482.061389908167</c:v>
                </c:pt>
                <c:pt idx="216">
                  <c:v>10373.965799676254</c:v>
                </c:pt>
                <c:pt idx="217">
                  <c:v>4380.198826734857</c:v>
                </c:pt>
                <c:pt idx="218">
                  <c:v>14121.061625870641</c:v>
                </c:pt>
                <c:pt idx="219">
                  <c:v>4592.7160790661328</c:v>
                </c:pt>
                <c:pt idx="220">
                  <c:v>3395.3383529986759</c:v>
                </c:pt>
                <c:pt idx="221">
                  <c:v>3428.4750055285713</c:v>
                </c:pt>
                <c:pt idx="222">
                  <c:v>8736.704648553301</c:v>
                </c:pt>
                <c:pt idx="223">
                  <c:v>5909.8688185450465</c:v>
                </c:pt>
                <c:pt idx="224">
                  <c:v>6100.9143457729651</c:v>
                </c:pt>
                <c:pt idx="225">
                  <c:v>15165.045539628802</c:v>
                </c:pt>
                <c:pt idx="226">
                  <c:v>3191.6924401981914</c:v>
                </c:pt>
                <c:pt idx="227">
                  <c:v>8775.0670120292871</c:v>
                </c:pt>
                <c:pt idx="228">
                  <c:v>6507.2081422347119</c:v>
                </c:pt>
                <c:pt idx="229">
                  <c:v>9868.3690157137662</c:v>
                </c:pt>
                <c:pt idx="230">
                  <c:v>3540.9216116057332</c:v>
                </c:pt>
                <c:pt idx="231">
                  <c:v>10909.06616421499</c:v>
                </c:pt>
                <c:pt idx="232">
                  <c:v>5868.6292726107949</c:v>
                </c:pt>
                <c:pt idx="233">
                  <c:v>4047.4648203949614</c:v>
                </c:pt>
                <c:pt idx="234">
                  <c:v>4421.302707502844</c:v>
                </c:pt>
                <c:pt idx="235">
                  <c:v>8897.4423314992164</c:v>
                </c:pt>
                <c:pt idx="236">
                  <c:v>16106.735575048859</c:v>
                </c:pt>
                <c:pt idx="237">
                  <c:v>9396.9593075126486</c:v>
                </c:pt>
                <c:pt idx="238">
                  <c:v>8335.5348656857714</c:v>
                </c:pt>
                <c:pt idx="239">
                  <c:v>3812.8399126509166</c:v>
                </c:pt>
                <c:pt idx="240">
                  <c:v>3110.8144190313706</c:v>
                </c:pt>
                <c:pt idx="241">
                  <c:v>7354.7545766985322</c:v>
                </c:pt>
                <c:pt idx="242">
                  <c:v>15702.565520869688</c:v>
                </c:pt>
                <c:pt idx="243">
                  <c:v>3905.7238733268973</c:v>
                </c:pt>
                <c:pt idx="244">
                  <c:v>12341.563848152045</c:v>
                </c:pt>
                <c:pt idx="245">
                  <c:v>12978.689288268875</c:v>
                </c:pt>
                <c:pt idx="246">
                  <c:v>2876.1501187641779</c:v>
                </c:pt>
                <c:pt idx="247">
                  <c:v>11871.067223125705</c:v>
                </c:pt>
                <c:pt idx="248">
                  <c:v>12382.593882406258</c:v>
                </c:pt>
                <c:pt idx="249">
                  <c:v>5656.7895040723824</c:v>
                </c:pt>
                <c:pt idx="250">
                  <c:v>11392.576542069499</c:v>
                </c:pt>
                <c:pt idx="251">
                  <c:v>11273.119714120327</c:v>
                </c:pt>
                <c:pt idx="252">
                  <c:v>13237.98689158627</c:v>
                </c:pt>
                <c:pt idx="253">
                  <c:v>4627.4767793549699</c:v>
                </c:pt>
                <c:pt idx="254">
                  <c:v>6995.8911692398933</c:v>
                </c:pt>
                <c:pt idx="255">
                  <c:v>4283.4120299640126</c:v>
                </c:pt>
                <c:pt idx="256">
                  <c:v>4473.4101219419272</c:v>
                </c:pt>
                <c:pt idx="257">
                  <c:v>5301.4447185390354</c:v>
                </c:pt>
                <c:pt idx="258">
                  <c:v>4262.937899877873</c:v>
                </c:pt>
                <c:pt idx="259">
                  <c:v>6864.8645794838485</c:v>
                </c:pt>
                <c:pt idx="260">
                  <c:v>12019.650264398801</c:v>
                </c:pt>
                <c:pt idx="261">
                  <c:v>12266.604099646123</c:v>
                </c:pt>
                <c:pt idx="262">
                  <c:v>3581.271531692194</c:v>
                </c:pt>
                <c:pt idx="263">
                  <c:v>4856.7540606971943</c:v>
                </c:pt>
                <c:pt idx="264">
                  <c:v>4002.6091492371579</c:v>
                </c:pt>
                <c:pt idx="265">
                  <c:v>3711.9972599807697</c:v>
                </c:pt>
                <c:pt idx="266">
                  <c:v>6573.2201545869775</c:v>
                </c:pt>
                <c:pt idx="267">
                  <c:v>3741.2121020647423</c:v>
                </c:pt>
                <c:pt idx="268">
                  <c:v>6222.7630385992325</c:v>
                </c:pt>
                <c:pt idx="269">
                  <c:v>9263.6830401852294</c:v>
                </c:pt>
                <c:pt idx="270">
                  <c:v>11564.578606026578</c:v>
                </c:pt>
                <c:pt idx="271">
                  <c:v>13545.238916512526</c:v>
                </c:pt>
                <c:pt idx="272">
                  <c:v>4351.2005442760965</c:v>
                </c:pt>
                <c:pt idx="273">
                  <c:v>2465.0776913805148</c:v>
                </c:pt>
                <c:pt idx="274">
                  <c:v>3157.4049128539937</c:v>
                </c:pt>
                <c:pt idx="275">
                  <c:v>5442.3129062236139</c:v>
                </c:pt>
                <c:pt idx="276">
                  <c:v>7661.866519932647</c:v>
                </c:pt>
                <c:pt idx="277">
                  <c:v>11907.747114441956</c:v>
                </c:pt>
                <c:pt idx="278">
                  <c:v>3422.4522664765982</c:v>
                </c:pt>
                <c:pt idx="279">
                  <c:v>4691.1047564482888</c:v>
                </c:pt>
                <c:pt idx="280">
                  <c:v>9298.6439889518897</c:v>
                </c:pt>
                <c:pt idx="281">
                  <c:v>13494.984233573819</c:v>
                </c:pt>
                <c:pt idx="282">
                  <c:v>3613.7141101646889</c:v>
                </c:pt>
                <c:pt idx="283">
                  <c:v>3697.5382326921272</c:v>
                </c:pt>
                <c:pt idx="284">
                  <c:v>2659.0431343018417</c:v>
                </c:pt>
                <c:pt idx="285">
                  <c:v>14110.285767930567</c:v>
                </c:pt>
                <c:pt idx="286">
                  <c:v>14840.3137767071</c:v>
                </c:pt>
                <c:pt idx="287">
                  <c:v>8690.097111378911</c:v>
                </c:pt>
                <c:pt idx="288">
                  <c:v>3764.8969262320406</c:v>
                </c:pt>
                <c:pt idx="289">
                  <c:v>4299.2329486669396</c:v>
                </c:pt>
                <c:pt idx="290">
                  <c:v>3128.3100964157948</c:v>
                </c:pt>
                <c:pt idx="291">
                  <c:v>3454.7147480851436</c:v>
                </c:pt>
                <c:pt idx="292">
                  <c:v>5022.0983384065676</c:v>
                </c:pt>
                <c:pt idx="293">
                  <c:v>14356.057246557026</c:v>
                </c:pt>
                <c:pt idx="294">
                  <c:v>15063.461939778908</c:v>
                </c:pt>
                <c:pt idx="295">
                  <c:v>4978.2881958612052</c:v>
                </c:pt>
                <c:pt idx="296">
                  <c:v>12568.172115366278</c:v>
                </c:pt>
                <c:pt idx="297">
                  <c:v>7807.0649193668896</c:v>
                </c:pt>
                <c:pt idx="298">
                  <c:v>9214.6062205661619</c:v>
                </c:pt>
                <c:pt idx="299">
                  <c:v>12342.377634008024</c:v>
                </c:pt>
                <c:pt idx="300">
                  <c:v>4021.006659209932</c:v>
                </c:pt>
                <c:pt idx="301">
                  <c:v>3849.1968172774314</c:v>
                </c:pt>
                <c:pt idx="302">
                  <c:v>3089.2972338782974</c:v>
                </c:pt>
                <c:pt idx="303">
                  <c:v>3402.7773856443255</c:v>
                </c:pt>
                <c:pt idx="304">
                  <c:v>8093.5032372432206</c:v>
                </c:pt>
                <c:pt idx="305">
                  <c:v>6124.3353715281319</c:v>
                </c:pt>
                <c:pt idx="306">
                  <c:v>4363.4679540339557</c:v>
                </c:pt>
                <c:pt idx="307">
                  <c:v>12920.094969571388</c:v>
                </c:pt>
                <c:pt idx="308">
                  <c:v>8593.824262693568</c:v>
                </c:pt>
                <c:pt idx="309">
                  <c:v>3138.6212745403627</c:v>
                </c:pt>
                <c:pt idx="310">
                  <c:v>3782.2612105936905</c:v>
                </c:pt>
                <c:pt idx="311">
                  <c:v>11585.328206299377</c:v>
                </c:pt>
                <c:pt idx="312">
                  <c:v>11362.701378693551</c:v>
                </c:pt>
                <c:pt idx="313">
                  <c:v>3816.0331097342332</c:v>
                </c:pt>
                <c:pt idx="314">
                  <c:v>15671.737469319813</c:v>
                </c:pt>
                <c:pt idx="315">
                  <c:v>9942.1519416755073</c:v>
                </c:pt>
                <c:pt idx="316">
                  <c:v>8605.9226122899236</c:v>
                </c:pt>
                <c:pt idx="317">
                  <c:v>14837.404993456506</c:v>
                </c:pt>
                <c:pt idx="318">
                  <c:v>14634.806844395156</c:v>
                </c:pt>
                <c:pt idx="319">
                  <c:v>3111.6326485177233</c:v>
                </c:pt>
                <c:pt idx="320">
                  <c:v>3834.3771780856841</c:v>
                </c:pt>
                <c:pt idx="321">
                  <c:v>16191.307165802684</c:v>
                </c:pt>
                <c:pt idx="322">
                  <c:v>3812.0417634462583</c:v>
                </c:pt>
                <c:pt idx="323">
                  <c:v>12718.143229152938</c:v>
                </c:pt>
                <c:pt idx="324">
                  <c:v>3227.8922958635285</c:v>
                </c:pt>
                <c:pt idx="325">
                  <c:v>13162.488010757543</c:v>
                </c:pt>
                <c:pt idx="326">
                  <c:v>3085.5746647717269</c:v>
                </c:pt>
                <c:pt idx="327">
                  <c:v>3895.1377032488654</c:v>
                </c:pt>
                <c:pt idx="328">
                  <c:v>11364.562663246836</c:v>
                </c:pt>
                <c:pt idx="329">
                  <c:v>3187.0146729257849</c:v>
                </c:pt>
                <c:pt idx="330">
                  <c:v>3766.4402918907645</c:v>
                </c:pt>
                <c:pt idx="331">
                  <c:v>13534.884995048791</c:v>
                </c:pt>
                <c:pt idx="332">
                  <c:v>3138.6212745403627</c:v>
                </c:pt>
                <c:pt idx="333">
                  <c:v>10284.925482643983</c:v>
                </c:pt>
                <c:pt idx="334">
                  <c:v>13335.013156576331</c:v>
                </c:pt>
                <c:pt idx="335">
                  <c:v>5063.1028545242643</c:v>
                </c:pt>
                <c:pt idx="336">
                  <c:v>4714.7296248352059</c:v>
                </c:pt>
                <c:pt idx="337">
                  <c:v>12168.498163040525</c:v>
                </c:pt>
                <c:pt idx="338">
                  <c:v>13596.307385307213</c:v>
                </c:pt>
                <c:pt idx="339">
                  <c:v>9885.3827628003</c:v>
                </c:pt>
                <c:pt idx="340">
                  <c:v>4311.3822028918084</c:v>
                </c:pt>
                <c:pt idx="341">
                  <c:v>3326.1813979412527</c:v>
                </c:pt>
                <c:pt idx="342">
                  <c:v>15610.950904561061</c:v>
                </c:pt>
                <c:pt idx="343">
                  <c:v>13175.51700263054</c:v>
                </c:pt>
                <c:pt idx="344">
                  <c:v>10978.913961311757</c:v>
                </c:pt>
                <c:pt idx="345">
                  <c:v>3403.4247069025996</c:v>
                </c:pt>
                <c:pt idx="346">
                  <c:v>8985.7906118420378</c:v>
                </c:pt>
                <c:pt idx="347">
                  <c:v>3826.0013975958991</c:v>
                </c:pt>
                <c:pt idx="348">
                  <c:v>6480.7260841519519</c:v>
                </c:pt>
                <c:pt idx="349">
                  <c:v>12976.864148446595</c:v>
                </c:pt>
                <c:pt idx="350">
                  <c:v>13988.890157672729</c:v>
                </c:pt>
                <c:pt idx="351">
                  <c:v>11770.397153256185</c:v>
                </c:pt>
                <c:pt idx="352">
                  <c:v>4182.2860730939919</c:v>
                </c:pt>
                <c:pt idx="353">
                  <c:v>6521.6743443242322</c:v>
                </c:pt>
                <c:pt idx="354">
                  <c:v>5503.6896671311088</c:v>
                </c:pt>
                <c:pt idx="355">
                  <c:v>7437.1341470873713</c:v>
                </c:pt>
                <c:pt idx="356">
                  <c:v>6490.9631491950222</c:v>
                </c:pt>
                <c:pt idx="357">
                  <c:v>13302.440676893835</c:v>
                </c:pt>
                <c:pt idx="358">
                  <c:v>14279.384146854309</c:v>
                </c:pt>
                <c:pt idx="359">
                  <c:v>11720.142470317478</c:v>
                </c:pt>
                <c:pt idx="360">
                  <c:v>3348.5168125806786</c:v>
                </c:pt>
                <c:pt idx="361">
                  <c:v>12543.975416173567</c:v>
                </c:pt>
                <c:pt idx="362">
                  <c:v>10208.296230512706</c:v>
                </c:pt>
                <c:pt idx="363">
                  <c:v>15660.569762000101</c:v>
                </c:pt>
                <c:pt idx="364">
                  <c:v>4340.2321134677322</c:v>
                </c:pt>
                <c:pt idx="365">
                  <c:v>3878.0467278533561</c:v>
                </c:pt>
                <c:pt idx="366">
                  <c:v>13626.087938159779</c:v>
                </c:pt>
                <c:pt idx="367">
                  <c:v>4329.9648320748174</c:v>
                </c:pt>
                <c:pt idx="368">
                  <c:v>15289.614487768196</c:v>
                </c:pt>
                <c:pt idx="369">
                  <c:v>9941.2586722051947</c:v>
                </c:pt>
                <c:pt idx="370">
                  <c:v>3470.7142718392452</c:v>
                </c:pt>
                <c:pt idx="371">
                  <c:v>3996.6383066504586</c:v>
                </c:pt>
                <c:pt idx="372">
                  <c:v>13545.122060091862</c:v>
                </c:pt>
                <c:pt idx="373">
                  <c:v>4512.7196555561977</c:v>
                </c:pt>
                <c:pt idx="374">
                  <c:v>5659.2237785233965</c:v>
                </c:pt>
                <c:pt idx="375">
                  <c:v>5832.2267276966832</c:v>
                </c:pt>
                <c:pt idx="376">
                  <c:v>37506.194227657259</c:v>
                </c:pt>
                <c:pt idx="377">
                  <c:v>25598.485618490417</c:v>
                </c:pt>
                <c:pt idx="378">
                  <c:v>24363.053018496092</c:v>
                </c:pt>
                <c:pt idx="379">
                  <c:v>40165.877978777622</c:v>
                </c:pt>
                <c:pt idx="380">
                  <c:v>28615.3400603152</c:v>
                </c:pt>
                <c:pt idx="381">
                  <c:v>36127.713834195616</c:v>
                </c:pt>
                <c:pt idx="382">
                  <c:v>29304.192769571418</c:v>
                </c:pt>
                <c:pt idx="383">
                  <c:v>24296.971305090665</c:v>
                </c:pt>
                <c:pt idx="384">
                  <c:v>33820.634927333762</c:v>
                </c:pt>
                <c:pt idx="385">
                  <c:v>23857.859466971371</c:v>
                </c:pt>
                <c:pt idx="386">
                  <c:v>44600.466011794488</c:v>
                </c:pt>
                <c:pt idx="387">
                  <c:v>24708.316875335186</c:v>
                </c:pt>
                <c:pt idx="388">
                  <c:v>24520.218302017507</c:v>
                </c:pt>
                <c:pt idx="389">
                  <c:v>36733.33209978474</c:v>
                </c:pt>
                <c:pt idx="390">
                  <c:v>34132.386120781026</c:v>
                </c:pt>
                <c:pt idx="391">
                  <c:v>26307.372209477337</c:v>
                </c:pt>
                <c:pt idx="392">
                  <c:v>25965.472209146537</c:v>
                </c:pt>
                <c:pt idx="393">
                  <c:v>27293.406018511312</c:v>
                </c:pt>
                <c:pt idx="394">
                  <c:v>30094.547128306061</c:v>
                </c:pt>
                <c:pt idx="395">
                  <c:v>26409.231692062836</c:v>
                </c:pt>
                <c:pt idx="396">
                  <c:v>36056.252883752379</c:v>
                </c:pt>
                <c:pt idx="397">
                  <c:v>22777.013680191503</c:v>
                </c:pt>
                <c:pt idx="398">
                  <c:v>31734.90129535782</c:v>
                </c:pt>
                <c:pt idx="399">
                  <c:v>44245.768673369683</c:v>
                </c:pt>
                <c:pt idx="400">
                  <c:v>34708.213960112073</c:v>
                </c:pt>
                <c:pt idx="401">
                  <c:v>33954.101907053613</c:v>
                </c:pt>
                <c:pt idx="402">
                  <c:v>50687.848938656149</c:v>
                </c:pt>
                <c:pt idx="403">
                  <c:v>34509.398079684586</c:v>
                </c:pt>
                <c:pt idx="404">
                  <c:v>44681.427052798725</c:v>
                </c:pt>
                <c:pt idx="405">
                  <c:v>23373.825896587176</c:v>
                </c:pt>
                <c:pt idx="406">
                  <c:v>19070.427083969844</c:v>
                </c:pt>
                <c:pt idx="407">
                  <c:v>34909.668347183797</c:v>
                </c:pt>
                <c:pt idx="408">
                  <c:v>35899.415021353678</c:v>
                </c:pt>
                <c:pt idx="409">
                  <c:v>49346.089061763261</c:v>
                </c:pt>
                <c:pt idx="410">
                  <c:v>35847.733560012304</c:v>
                </c:pt>
                <c:pt idx="411">
                  <c:v>32443.274753389673</c:v>
                </c:pt>
                <c:pt idx="412">
                  <c:v>35562.970524447082</c:v>
                </c:pt>
                <c:pt idx="413">
                  <c:v>35869.69929331501</c:v>
                </c:pt>
                <c:pt idx="414">
                  <c:v>21849.857912366631</c:v>
                </c:pt>
                <c:pt idx="415">
                  <c:v>29006.743265538811</c:v>
                </c:pt>
                <c:pt idx="416">
                  <c:v>28789.035656808428</c:v>
                </c:pt>
                <c:pt idx="417">
                  <c:v>40853.03390416981</c:v>
                </c:pt>
                <c:pt idx="418">
                  <c:v>35991.445834508195</c:v>
                </c:pt>
                <c:pt idx="419">
                  <c:v>43329.564193043072</c:v>
                </c:pt>
                <c:pt idx="420">
                  <c:v>44947.564695111643</c:v>
                </c:pt>
                <c:pt idx="421">
                  <c:v>33235.396836602435</c:v>
                </c:pt>
                <c:pt idx="422">
                  <c:v>29573.526533252214</c:v>
                </c:pt>
                <c:pt idx="423">
                  <c:v>24690.096389937742</c:v>
                </c:pt>
                <c:pt idx="424">
                  <c:v>42661.732927984049</c:v>
                </c:pt>
                <c:pt idx="425">
                  <c:v>33186.86528662972</c:v>
                </c:pt>
                <c:pt idx="426">
                  <c:v>25512.823154533209</c:v>
                </c:pt>
                <c:pt idx="427">
                  <c:v>59974.48085534729</c:v>
                </c:pt>
                <c:pt idx="428">
                  <c:v>54515.11620635289</c:v>
                </c:pt>
                <c:pt idx="429">
                  <c:v>30408.780161389255</c:v>
                </c:pt>
                <c:pt idx="430">
                  <c:v>31543.802406639221</c:v>
                </c:pt>
                <c:pt idx="431">
                  <c:v>24492.193512489459</c:v>
                </c:pt>
                <c:pt idx="432">
                  <c:v>40867.244771185382</c:v>
                </c:pt>
                <c:pt idx="433">
                  <c:v>44930.398482346151</c:v>
                </c:pt>
                <c:pt idx="434">
                  <c:v>41281.721937566224</c:v>
                </c:pt>
                <c:pt idx="435">
                  <c:v>24879.212251330373</c:v>
                </c:pt>
                <c:pt idx="436">
                  <c:v>40340.863426089039</c:v>
                </c:pt>
                <c:pt idx="437">
                  <c:v>23392.275751106179</c:v>
                </c:pt>
                <c:pt idx="438">
                  <c:v>28322.021100381193</c:v>
                </c:pt>
                <c:pt idx="439">
                  <c:v>37240.145675832333</c:v>
                </c:pt>
                <c:pt idx="440">
                  <c:v>43941.459637285261</c:v>
                </c:pt>
                <c:pt idx="441">
                  <c:v>34881.127094991796</c:v>
                </c:pt>
                <c:pt idx="442">
                  <c:v>40059.258430558169</c:v>
                </c:pt>
                <c:pt idx="443">
                  <c:v>31146.587808930366</c:v>
                </c:pt>
                <c:pt idx="444">
                  <c:v>40713.866913572718</c:v>
                </c:pt>
                <c:pt idx="445">
                  <c:v>36524.037435998551</c:v>
                </c:pt>
                <c:pt idx="446">
                  <c:v>34225.750221930473</c:v>
                </c:pt>
                <c:pt idx="447">
                  <c:v>52068.007453109312</c:v>
                </c:pt>
                <c:pt idx="448">
                  <c:v>28850.68728015379</c:v>
                </c:pt>
                <c:pt idx="449">
                  <c:v>29879.119011156352</c:v>
                </c:pt>
                <c:pt idx="450">
                  <c:v>42137.495098409643</c:v>
                </c:pt>
                <c:pt idx="451">
                  <c:v>27478.721529968105</c:v>
                </c:pt>
                <c:pt idx="452">
                  <c:v>33071.795435813743</c:v>
                </c:pt>
                <c:pt idx="453">
                  <c:v>28816.395829669229</c:v>
                </c:pt>
                <c:pt idx="454">
                  <c:v>40166.646763423531</c:v>
                </c:pt>
                <c:pt idx="455">
                  <c:v>28438.232411772868</c:v>
                </c:pt>
                <c:pt idx="456">
                  <c:v>40094.4320976331</c:v>
                </c:pt>
                <c:pt idx="457">
                  <c:v>47341.229969204636</c:v>
                </c:pt>
                <c:pt idx="458">
                  <c:v>26561.862277795812</c:v>
                </c:pt>
                <c:pt idx="459">
                  <c:v>26674.497009453327</c:v>
                </c:pt>
                <c:pt idx="460">
                  <c:v>21350.692497783923</c:v>
                </c:pt>
                <c:pt idx="461">
                  <c:v>28517.15472757494</c:v>
                </c:pt>
                <c:pt idx="462">
                  <c:v>21606.609549504665</c:v>
                </c:pt>
                <c:pt idx="463">
                  <c:v>32592.477807488594</c:v>
                </c:pt>
                <c:pt idx="464">
                  <c:v>30844.180866501301</c:v>
                </c:pt>
                <c:pt idx="465">
                  <c:v>26574.717229881069</c:v>
                </c:pt>
                <c:pt idx="466">
                  <c:v>26915.876312513017</c:v>
                </c:pt>
                <c:pt idx="467">
                  <c:v>32929.642293123048</c:v>
                </c:pt>
                <c:pt idx="468">
                  <c:v>32904.216395261938</c:v>
                </c:pt>
                <c:pt idx="469">
                  <c:v>36738.343842476577</c:v>
                </c:pt>
                <c:pt idx="470">
                  <c:v>39581.570184315089</c:v>
                </c:pt>
                <c:pt idx="471">
                  <c:v>36396.112818228969</c:v>
                </c:pt>
                <c:pt idx="472">
                  <c:v>29150.575571255402</c:v>
                </c:pt>
                <c:pt idx="473">
                  <c:v>37564.142184478646</c:v>
                </c:pt>
                <c:pt idx="474">
                  <c:v>23639.379126958091</c:v>
                </c:pt>
                <c:pt idx="475">
                  <c:v>24773.23623609373</c:v>
                </c:pt>
                <c:pt idx="476">
                  <c:v>33978.527848594109</c:v>
                </c:pt>
                <c:pt idx="477">
                  <c:v>21889.246693182893</c:v>
                </c:pt>
                <c:pt idx="478">
                  <c:v>28669.562190561963</c:v>
                </c:pt>
                <c:pt idx="479">
                  <c:v>48033.295384271201</c:v>
                </c:pt>
                <c:pt idx="480">
                  <c:v>24820.408753543106</c:v>
                </c:pt>
                <c:pt idx="481">
                  <c:v>44718.51526872949</c:v>
                </c:pt>
                <c:pt idx="482">
                  <c:v>48316.699899032377</c:v>
                </c:pt>
                <c:pt idx="483">
                  <c:v>37316.265022267587</c:v>
                </c:pt>
                <c:pt idx="484">
                  <c:v>34986.214699239463</c:v>
                </c:pt>
                <c:pt idx="485">
                  <c:v>30556.497399000509</c:v>
                </c:pt>
                <c:pt idx="486">
                  <c:v>25608.250860721062</c:v>
                </c:pt>
                <c:pt idx="487">
                  <c:v>35031.411234956293</c:v>
                </c:pt>
                <c:pt idx="488">
                  <c:v>26972.47680600583</c:v>
                </c:pt>
                <c:pt idx="489">
                  <c:v>24305.98509179175</c:v>
                </c:pt>
                <c:pt idx="490">
                  <c:v>53372.044922333946</c:v>
                </c:pt>
                <c:pt idx="491">
                  <c:v>41509.154479792436</c:v>
                </c:pt>
                <c:pt idx="492">
                  <c:v>29744.451784208897</c:v>
                </c:pt>
                <c:pt idx="493">
                  <c:v>42189.74108306854</c:v>
                </c:pt>
                <c:pt idx="494">
                  <c:v>28571.283944471637</c:v>
                </c:pt>
                <c:pt idx="495">
                  <c:v>38473.270280239733</c:v>
                </c:pt>
                <c:pt idx="496">
                  <c:v>23795.50293662749</c:v>
                </c:pt>
                <c:pt idx="497">
                  <c:v>29854.96548830971</c:v>
                </c:pt>
                <c:pt idx="498">
                  <c:v>27735.178538269061</c:v>
                </c:pt>
                <c:pt idx="499">
                  <c:v>26910.011974923385</c:v>
                </c:pt>
                <c:pt idx="500">
                  <c:v>26181.422687256018</c:v>
                </c:pt>
                <c:pt idx="501">
                  <c:v>36358.433821468978</c:v>
                </c:pt>
                <c:pt idx="502">
                  <c:v>25572.129589732594</c:v>
                </c:pt>
                <c:pt idx="503">
                  <c:v>35300.955131873023</c:v>
                </c:pt>
                <c:pt idx="504">
                  <c:v>39073.012776282056</c:v>
                </c:pt>
                <c:pt idx="505">
                  <c:v>40740.37462589745</c:v>
                </c:pt>
                <c:pt idx="506">
                  <c:v>20565.131395871766</c:v>
                </c:pt>
                <c:pt idx="507">
                  <c:v>33023.031773474693</c:v>
                </c:pt>
                <c:pt idx="508">
                  <c:v>59884.919077676488</c:v>
                </c:pt>
                <c:pt idx="509">
                  <c:v>52712.961053180079</c:v>
                </c:pt>
                <c:pt idx="510">
                  <c:v>39421.343185816208</c:v>
                </c:pt>
                <c:pt idx="511">
                  <c:v>36559.854478827947</c:v>
                </c:pt>
                <c:pt idx="512">
                  <c:v>47188.135924918446</c:v>
                </c:pt>
                <c:pt idx="513">
                  <c:v>23068.365038013882</c:v>
                </c:pt>
                <c:pt idx="514">
                  <c:v>24692.562122121351</c:v>
                </c:pt>
                <c:pt idx="515">
                  <c:v>25243.986493724129</c:v>
                </c:pt>
                <c:pt idx="516">
                  <c:v>24088.579454244722</c:v>
                </c:pt>
                <c:pt idx="517">
                  <c:v>38986.624081499649</c:v>
                </c:pt>
                <c:pt idx="518">
                  <c:v>34413.184518196736</c:v>
                </c:pt>
                <c:pt idx="519">
                  <c:v>30474.53208604909</c:v>
                </c:pt>
                <c:pt idx="520">
                  <c:v>46483.621992485379</c:v>
                </c:pt>
                <c:pt idx="521">
                  <c:v>5629.5896861161582</c:v>
                </c:pt>
                <c:pt idx="522">
                  <c:v>7583.5385125084022</c:v>
                </c:pt>
                <c:pt idx="523">
                  <c:v>12135.9170071887</c:v>
                </c:pt>
                <c:pt idx="524">
                  <c:v>12429.272647819373</c:v>
                </c:pt>
                <c:pt idx="525">
                  <c:v>4517.3205057464902</c:v>
                </c:pt>
                <c:pt idx="526">
                  <c:v>13465.300873902093</c:v>
                </c:pt>
                <c:pt idx="527">
                  <c:v>8852.1284270825618</c:v>
                </c:pt>
                <c:pt idx="528">
                  <c:v>10603.727869779859</c:v>
                </c:pt>
                <c:pt idx="529">
                  <c:v>6138.2395964064935</c:v>
                </c:pt>
                <c:pt idx="530">
                  <c:v>15348.461367185173</c:v>
                </c:pt>
                <c:pt idx="531">
                  <c:v>5562.4615700114291</c:v>
                </c:pt>
                <c:pt idx="532">
                  <c:v>6231.2288475341111</c:v>
                </c:pt>
                <c:pt idx="533">
                  <c:v>11739.100597933908</c:v>
                </c:pt>
                <c:pt idx="534">
                  <c:v>4201.1203556088303</c:v>
                </c:pt>
                <c:pt idx="535">
                  <c:v>7841.1808093672489</c:v>
                </c:pt>
                <c:pt idx="536">
                  <c:v>7323.2122988604979</c:v>
                </c:pt>
                <c:pt idx="537">
                  <c:v>3991.801501592252</c:v>
                </c:pt>
                <c:pt idx="538">
                  <c:v>6778.1569633532508</c:v>
                </c:pt>
                <c:pt idx="539">
                  <c:v>10286.147286521773</c:v>
                </c:pt>
                <c:pt idx="540">
                  <c:v>7871.4956524437193</c:v>
                </c:pt>
                <c:pt idx="541">
                  <c:v>10993.610208604212</c:v>
                </c:pt>
                <c:pt idx="542">
                  <c:v>11288.278693199138</c:v>
                </c:pt>
                <c:pt idx="543">
                  <c:v>8360.260294121641</c:v>
                </c:pt>
                <c:pt idx="544">
                  <c:v>6668.0015977456242</c:v>
                </c:pt>
                <c:pt idx="545">
                  <c:v>4283.9424972365323</c:v>
                </c:pt>
                <c:pt idx="546">
                  <c:v>13302.300768242434</c:v>
                </c:pt>
                <c:pt idx="547">
                  <c:v>3827.1484558610246</c:v>
                </c:pt>
                <c:pt idx="548">
                  <c:v>4171.3398027562625</c:v>
                </c:pt>
                <c:pt idx="549">
                  <c:v>6002.7413200151668</c:v>
                </c:pt>
                <c:pt idx="550">
                  <c:v>4408.3551993012898</c:v>
                </c:pt>
                <c:pt idx="551">
                  <c:v>10051.290876837518</c:v>
                </c:pt>
                <c:pt idx="552">
                  <c:v>4593.633172431194</c:v>
                </c:pt>
                <c:pt idx="553">
                  <c:v>8692.68876000618</c:v>
                </c:pt>
                <c:pt idx="554">
                  <c:v>9643.6065980334897</c:v>
                </c:pt>
                <c:pt idx="555">
                  <c:v>10008.481332111953</c:v>
                </c:pt>
                <c:pt idx="556">
                  <c:v>9434.9767773836375</c:v>
                </c:pt>
                <c:pt idx="557">
                  <c:v>5808.342958774716</c:v>
                </c:pt>
                <c:pt idx="558">
                  <c:v>5749.7124953462244</c:v>
                </c:pt>
                <c:pt idx="559">
                  <c:v>7089.248927722565</c:v>
                </c:pt>
                <c:pt idx="560">
                  <c:v>9119.9653951846449</c:v>
                </c:pt>
                <c:pt idx="561">
                  <c:v>8499.3146697941211</c:v>
                </c:pt>
                <c:pt idx="562">
                  <c:v>7534.6764401401115</c:v>
                </c:pt>
                <c:pt idx="563">
                  <c:v>7613.3190653609699</c:v>
                </c:pt>
                <c:pt idx="564">
                  <c:v>6639.1516871696995</c:v>
                </c:pt>
                <c:pt idx="565">
                  <c:v>5519.3593439718752</c:v>
                </c:pt>
                <c:pt idx="566">
                  <c:v>12706.036203387253</c:v>
                </c:pt>
                <c:pt idx="567">
                  <c:v>4762.4087969324673</c:v>
                </c:pt>
                <c:pt idx="568">
                  <c:v>4457.7594000413555</c:v>
                </c:pt>
                <c:pt idx="569">
                  <c:v>8126.5919706846753</c:v>
                </c:pt>
                <c:pt idx="570">
                  <c:v>5536.4035862654328</c:v>
                </c:pt>
                <c:pt idx="571">
                  <c:v>12607.987802831789</c:v>
                </c:pt>
                <c:pt idx="572">
                  <c:v>5572.7640118323116</c:v>
                </c:pt>
                <c:pt idx="573">
                  <c:v>7786.3897714659906</c:v>
                </c:pt>
                <c:pt idx="574">
                  <c:v>6154.1023949934288</c:v>
                </c:pt>
                <c:pt idx="575">
                  <c:v>6319.72159397411</c:v>
                </c:pt>
                <c:pt idx="576">
                  <c:v>4014.6551376405914</c:v>
                </c:pt>
                <c:pt idx="577">
                  <c:v>5356.8415487443954</c:v>
                </c:pt>
                <c:pt idx="578">
                  <c:v>3385.9054780135466</c:v>
                </c:pt>
                <c:pt idx="579">
                  <c:v>8812.3047776072326</c:v>
                </c:pt>
                <c:pt idx="580">
                  <c:v>11725.287262125525</c:v>
                </c:pt>
                <c:pt idx="581">
                  <c:v>6610.1924847399196</c:v>
                </c:pt>
                <c:pt idx="582">
                  <c:v>11623.406423419374</c:v>
                </c:pt>
                <c:pt idx="583">
                  <c:v>8068.3087569897134</c:v>
                </c:pt>
                <c:pt idx="584">
                  <c:v>6266.8319826536517</c:v>
                </c:pt>
                <c:pt idx="585">
                  <c:v>8338.0417359028797</c:v>
                </c:pt>
                <c:pt idx="586">
                  <c:v>3528.6149584849882</c:v>
                </c:pt>
                <c:pt idx="587">
                  <c:v>6380.4582478181619</c:v>
                </c:pt>
                <c:pt idx="588">
                  <c:v>9140.2795354381869</c:v>
                </c:pt>
                <c:pt idx="589">
                  <c:v>13591.162952263849</c:v>
                </c:pt>
                <c:pt idx="590">
                  <c:v>12609.35226880807</c:v>
                </c:pt>
                <c:pt idx="591">
                  <c:v>5809.4467134174402</c:v>
                </c:pt>
                <c:pt idx="592">
                  <c:v>8570.7730525565858</c:v>
                </c:pt>
                <c:pt idx="593">
                  <c:v>10885.77256093432</c:v>
                </c:pt>
                <c:pt idx="594">
                  <c:v>11241.863435787665</c:v>
                </c:pt>
                <c:pt idx="595">
                  <c:v>5974.9389081365489</c:v>
                </c:pt>
                <c:pt idx="596">
                  <c:v>13741.667851720955</c:v>
                </c:pt>
                <c:pt idx="597">
                  <c:v>5815.9612093539399</c:v>
                </c:pt>
                <c:pt idx="598">
                  <c:v>6451.1691089720662</c:v>
                </c:pt>
                <c:pt idx="599">
                  <c:v>8268.2435651546748</c:v>
                </c:pt>
                <c:pt idx="600">
                  <c:v>9987.0080632053341</c:v>
                </c:pt>
                <c:pt idx="601">
                  <c:v>5939.3190168016772</c:v>
                </c:pt>
                <c:pt idx="602">
                  <c:v>4198.4437107624562</c:v>
                </c:pt>
                <c:pt idx="603">
                  <c:v>11562.915618946787</c:v>
                </c:pt>
                <c:pt idx="604">
                  <c:v>9430.7402601915655</c:v>
                </c:pt>
                <c:pt idx="605">
                  <c:v>10608.497937583737</c:v>
                </c:pt>
                <c:pt idx="606">
                  <c:v>10939.749812979599</c:v>
                </c:pt>
                <c:pt idx="607">
                  <c:v>8319.2832765988351</c:v>
                </c:pt>
                <c:pt idx="608">
                  <c:v>6018.6685161785845</c:v>
                </c:pt>
                <c:pt idx="609">
                  <c:v>14652.81243420964</c:v>
                </c:pt>
                <c:pt idx="610">
                  <c:v>11259.460483550978</c:v>
                </c:pt>
                <c:pt idx="611">
                  <c:v>13498.920852281895</c:v>
                </c:pt>
                <c:pt idx="612">
                  <c:v>6572.9667936742107</c:v>
                </c:pt>
                <c:pt idx="613">
                  <c:v>11125.252071024604</c:v>
                </c:pt>
                <c:pt idx="614">
                  <c:v>10046.56916891047</c:v>
                </c:pt>
                <c:pt idx="615">
                  <c:v>7697.9787551849313</c:v>
                </c:pt>
                <c:pt idx="616">
                  <c:v>9987.9387054819781</c:v>
                </c:pt>
                <c:pt idx="617">
                  <c:v>16676.806355884775</c:v>
                </c:pt>
                <c:pt idx="618">
                  <c:v>10896.050676264105</c:v>
                </c:pt>
                <c:pt idx="619">
                  <c:v>14648.684284838131</c:v>
                </c:pt>
                <c:pt idx="620">
                  <c:v>10619.480291938949</c:v>
                </c:pt>
                <c:pt idx="621">
                  <c:v>7453.5555932330963</c:v>
                </c:pt>
                <c:pt idx="622">
                  <c:v>4934.2181177142902</c:v>
                </c:pt>
                <c:pt idx="623">
                  <c:v>11318.380731345027</c:v>
                </c:pt>
                <c:pt idx="624">
                  <c:v>10632.670070822127</c:v>
                </c:pt>
                <c:pt idx="625">
                  <c:v>5005.1662412411397</c:v>
                </c:pt>
                <c:pt idx="626">
                  <c:v>11280.98778421299</c:v>
                </c:pt>
                <c:pt idx="627">
                  <c:v>7023.1495897239047</c:v>
                </c:pt>
                <c:pt idx="628">
                  <c:v>9836.2841406426378</c:v>
                </c:pt>
                <c:pt idx="629">
                  <c:v>9253.4783024578719</c:v>
                </c:pt>
                <c:pt idx="630">
                  <c:v>5084.9737302680805</c:v>
                </c:pt>
                <c:pt idx="631">
                  <c:v>11866.89052630814</c:v>
                </c:pt>
                <c:pt idx="632">
                  <c:v>11196.299337038503</c:v>
                </c:pt>
                <c:pt idx="633">
                  <c:v>9880.2687151867212</c:v>
                </c:pt>
                <c:pt idx="634">
                  <c:v>3891.6317106714805</c:v>
                </c:pt>
                <c:pt idx="635">
                  <c:v>9215.2729879430644</c:v>
                </c:pt>
                <c:pt idx="636">
                  <c:v>8312.5312549456867</c:v>
                </c:pt>
                <c:pt idx="637">
                  <c:v>5145.52515669896</c:v>
                </c:pt>
                <c:pt idx="638">
                  <c:v>8605.0598732750022</c:v>
                </c:pt>
                <c:pt idx="639">
                  <c:v>11207.540440748804</c:v>
                </c:pt>
                <c:pt idx="640">
                  <c:v>12931.835584592262</c:v>
                </c:pt>
                <c:pt idx="641">
                  <c:v>7978.2153400637244</c:v>
                </c:pt>
                <c:pt idx="642">
                  <c:v>10449.359825084122</c:v>
                </c:pt>
                <c:pt idx="643">
                  <c:v>7406.2519000933507</c:v>
                </c:pt>
                <c:pt idx="644">
                  <c:v>8873.2401152971543</c:v>
                </c:pt>
                <c:pt idx="645">
                  <c:v>6649.6169018597129</c:v>
                </c:pt>
                <c:pt idx="646">
                  <c:v>7544.369046116567</c:v>
                </c:pt>
                <c:pt idx="647">
                  <c:v>13086.31296624477</c:v>
                </c:pt>
                <c:pt idx="648">
                  <c:v>5906.0118195323585</c:v>
                </c:pt>
                <c:pt idx="649">
                  <c:v>12664.274157358996</c:v>
                </c:pt>
                <c:pt idx="650">
                  <c:v>6121.2372339969452</c:v>
                </c:pt>
                <c:pt idx="651">
                  <c:v>8856.5865166624953</c:v>
                </c:pt>
                <c:pt idx="652">
                  <c:v>11593.012757245926</c:v>
                </c:pt>
                <c:pt idx="653">
                  <c:v>13140.837460393192</c:v>
                </c:pt>
                <c:pt idx="654">
                  <c:v>10924.859536553315</c:v>
                </c:pt>
                <c:pt idx="655">
                  <c:v>8276.2851873290747</c:v>
                </c:pt>
                <c:pt idx="656">
                  <c:v>9841.0837772228169</c:v>
                </c:pt>
                <c:pt idx="657">
                  <c:v>5316.502429781347</c:v>
                </c:pt>
                <c:pt idx="658">
                  <c:v>4254.943273925991</c:v>
                </c:pt>
                <c:pt idx="659">
                  <c:v>13360.030060904317</c:v>
                </c:pt>
                <c:pt idx="660">
                  <c:v>6138.9194372531565</c:v>
                </c:pt>
                <c:pt idx="661">
                  <c:v>5742.8919771492383</c:v>
                </c:pt>
                <c:pt idx="662">
                  <c:v>8848.7495290697152</c:v>
                </c:pt>
                <c:pt idx="663">
                  <c:v>7753.8038215838524</c:v>
                </c:pt>
                <c:pt idx="664">
                  <c:v>9510.7754959828399</c:v>
                </c:pt>
                <c:pt idx="665">
                  <c:v>11197.229979315145</c:v>
                </c:pt>
                <c:pt idx="666">
                  <c:v>14932.313928208438</c:v>
                </c:pt>
                <c:pt idx="667">
                  <c:v>11637.683586524778</c:v>
                </c:pt>
                <c:pt idx="668">
                  <c:v>13685.206803377219</c:v>
                </c:pt>
                <c:pt idx="669">
                  <c:v>4641.1017196065568</c:v>
                </c:pt>
                <c:pt idx="670">
                  <c:v>8605.0057527925746</c:v>
                </c:pt>
                <c:pt idx="671">
                  <c:v>6750.0518152298328</c:v>
                </c:pt>
                <c:pt idx="672">
                  <c:v>5841.8339455080968</c:v>
                </c:pt>
                <c:pt idx="673">
                  <c:v>4372.9701045101983</c:v>
                </c:pt>
                <c:pt idx="674">
                  <c:v>3207.2392565392711</c:v>
                </c:pt>
                <c:pt idx="675">
                  <c:v>9397.4700768173661</c:v>
                </c:pt>
                <c:pt idx="676">
                  <c:v>13080.574430010711</c:v>
                </c:pt>
                <c:pt idx="677">
                  <c:v>5225.0027689647786</c:v>
                </c:pt>
                <c:pt idx="678">
                  <c:v>5133.2327838131259</c:v>
                </c:pt>
                <c:pt idx="679">
                  <c:v>11100.408511146166</c:v>
                </c:pt>
                <c:pt idx="680">
                  <c:v>10025.719352994542</c:v>
                </c:pt>
                <c:pt idx="681">
                  <c:v>6170.4658560602747</c:v>
                </c:pt>
                <c:pt idx="682">
                  <c:v>4741.1965974379746</c:v>
                </c:pt>
                <c:pt idx="683">
                  <c:v>8206.2260545390345</c:v>
                </c:pt>
                <c:pt idx="684">
                  <c:v>3164.1358247789758</c:v>
                </c:pt>
                <c:pt idx="685">
                  <c:v>8701.9100979618634</c:v>
                </c:pt>
                <c:pt idx="686">
                  <c:v>5440.1618725531362</c:v>
                </c:pt>
                <c:pt idx="687">
                  <c:v>9341.4356155289825</c:v>
                </c:pt>
                <c:pt idx="688">
                  <c:v>6647.7200405277736</c:v>
                </c:pt>
                <c:pt idx="689">
                  <c:v>14775.938741714801</c:v>
                </c:pt>
                <c:pt idx="690">
                  <c:v>9222.6590395399362</c:v>
                </c:pt>
                <c:pt idx="691">
                  <c:v>5160.3893277238294</c:v>
                </c:pt>
                <c:pt idx="692">
                  <c:v>8519.523501414993</c:v>
                </c:pt>
                <c:pt idx="693">
                  <c:v>15750.270498499878</c:v>
                </c:pt>
                <c:pt idx="694">
                  <c:v>14166.562009643714</c:v>
                </c:pt>
                <c:pt idx="695">
                  <c:v>7116.3757187346528</c:v>
                </c:pt>
                <c:pt idx="696">
                  <c:v>3409.5316228033598</c:v>
                </c:pt>
                <c:pt idx="697">
                  <c:v>9344.6683729110046</c:v>
                </c:pt>
                <c:pt idx="698">
                  <c:v>10192.266947707261</c:v>
                </c:pt>
                <c:pt idx="699">
                  <c:v>3870.471661574551</c:v>
                </c:pt>
                <c:pt idx="700">
                  <c:v>5974.6811166726093</c:v>
                </c:pt>
                <c:pt idx="701">
                  <c:v>7133.6170914387712</c:v>
                </c:pt>
                <c:pt idx="702">
                  <c:v>9673.6070431557655</c:v>
                </c:pt>
                <c:pt idx="703">
                  <c:v>5484.9400244725157</c:v>
                </c:pt>
                <c:pt idx="704">
                  <c:v>11839.704574334704</c:v>
                </c:pt>
                <c:pt idx="705">
                  <c:v>7635.7001093513209</c:v>
                </c:pt>
                <c:pt idx="706">
                  <c:v>3221.2478718613665</c:v>
                </c:pt>
                <c:pt idx="707">
                  <c:v>7964.6055094589192</c:v>
                </c:pt>
                <c:pt idx="708">
                  <c:v>10454.417478815003</c:v>
                </c:pt>
                <c:pt idx="709">
                  <c:v>5586.8998232448848</c:v>
                </c:pt>
                <c:pt idx="710">
                  <c:v>8143.1932363253491</c:v>
                </c:pt>
                <c:pt idx="711">
                  <c:v>3898.6259128887141</c:v>
                </c:pt>
                <c:pt idx="712">
                  <c:v>4617.6544664316853</c:v>
                </c:pt>
                <c:pt idx="713">
                  <c:v>4736.8862542619454</c:v>
                </c:pt>
                <c:pt idx="714">
                  <c:v>8778.9412528776957</c:v>
                </c:pt>
                <c:pt idx="715">
                  <c:v>6462.7000690344603</c:v>
                </c:pt>
                <c:pt idx="716">
                  <c:v>7317.5368913337479</c:v>
                </c:pt>
                <c:pt idx="717">
                  <c:v>4275.1623927060427</c:v>
                </c:pt>
                <c:pt idx="718">
                  <c:v>10833.947636862395</c:v>
                </c:pt>
                <c:pt idx="719">
                  <c:v>5058.365642460526</c:v>
                </c:pt>
                <c:pt idx="720">
                  <c:v>15886.732974701419</c:v>
                </c:pt>
                <c:pt idx="721">
                  <c:v>4104.9038372528785</c:v>
                </c:pt>
                <c:pt idx="722">
                  <c:v>6481.1605443435637</c:v>
                </c:pt>
                <c:pt idx="723">
                  <c:v>9829.8569832868343</c:v>
                </c:pt>
                <c:pt idx="724">
                  <c:v>12635.734291658693</c:v>
                </c:pt>
                <c:pt idx="725">
                  <c:v>12136.893278816269</c:v>
                </c:pt>
                <c:pt idx="726">
                  <c:v>5784.8286441748442</c:v>
                </c:pt>
                <c:pt idx="727">
                  <c:v>10926.163991880043</c:v>
                </c:pt>
                <c:pt idx="728">
                  <c:v>4634.8958391358037</c:v>
                </c:pt>
                <c:pt idx="729">
                  <c:v>4687.8479018283606</c:v>
                </c:pt>
                <c:pt idx="730">
                  <c:v>11896.393868287272</c:v>
                </c:pt>
                <c:pt idx="731">
                  <c:v>10116.835942126745</c:v>
                </c:pt>
                <c:pt idx="732">
                  <c:v>4865.29150262646</c:v>
                </c:pt>
                <c:pt idx="733">
                  <c:v>6087.8276250433837</c:v>
                </c:pt>
                <c:pt idx="734">
                  <c:v>4714.6371878923492</c:v>
                </c:pt>
                <c:pt idx="735">
                  <c:v>7885.9417464963808</c:v>
                </c:pt>
                <c:pt idx="736">
                  <c:v>5769.2952617669735</c:v>
                </c:pt>
                <c:pt idx="737">
                  <c:v>3170.60133954302</c:v>
                </c:pt>
                <c:pt idx="738">
                  <c:v>8169.5881375427834</c:v>
                </c:pt>
                <c:pt idx="739">
                  <c:v>10396.227845938605</c:v>
                </c:pt>
                <c:pt idx="740">
                  <c:v>15921.776274306008</c:v>
                </c:pt>
                <c:pt idx="741">
                  <c:v>8981.3620542037406</c:v>
                </c:pt>
                <c:pt idx="742">
                  <c:v>13375.61257081463</c:v>
                </c:pt>
                <c:pt idx="743">
                  <c:v>9076.3855287662082</c:v>
                </c:pt>
                <c:pt idx="744">
                  <c:v>7423.7141914590511</c:v>
                </c:pt>
                <c:pt idx="745">
                  <c:v>12683.022366056604</c:v>
                </c:pt>
                <c:pt idx="746">
                  <c:v>6666.4497127564591</c:v>
                </c:pt>
                <c:pt idx="747">
                  <c:v>10232.559031566845</c:v>
                </c:pt>
                <c:pt idx="748">
                  <c:v>9944.2312983100419</c:v>
                </c:pt>
                <c:pt idx="749">
                  <c:v>8854.1615279782254</c:v>
                </c:pt>
                <c:pt idx="750">
                  <c:v>14242.597929603469</c:v>
                </c:pt>
                <c:pt idx="751">
                  <c:v>5913.658750102958</c:v>
                </c:pt>
                <c:pt idx="752">
                  <c:v>16496.997418140752</c:v>
                </c:pt>
                <c:pt idx="753">
                  <c:v>10256.647196689328</c:v>
                </c:pt>
                <c:pt idx="754">
                  <c:v>9293.9299228028503</c:v>
                </c:pt>
                <c:pt idx="755">
                  <c:v>10245.294136405115</c:v>
                </c:pt>
                <c:pt idx="756">
                  <c:v>13161.441408621227</c:v>
                </c:pt>
                <c:pt idx="757">
                  <c:v>8740.5571482738924</c:v>
                </c:pt>
                <c:pt idx="758">
                  <c:v>8053.4434745351928</c:v>
                </c:pt>
                <c:pt idx="759">
                  <c:v>6899.6015417043391</c:v>
                </c:pt>
                <c:pt idx="760">
                  <c:v>6423.9250390843035</c:v>
                </c:pt>
                <c:pt idx="761">
                  <c:v>12592.897008739625</c:v>
                </c:pt>
                <c:pt idx="762">
                  <c:v>7887.3959701669746</c:v>
                </c:pt>
                <c:pt idx="763">
                  <c:v>7758.3027373175892</c:v>
                </c:pt>
                <c:pt idx="764">
                  <c:v>8488.2472118400074</c:v>
                </c:pt>
                <c:pt idx="765">
                  <c:v>11571.564058426662</c:v>
                </c:pt>
                <c:pt idx="766">
                  <c:v>5662.6883403978627</c:v>
                </c:pt>
                <c:pt idx="767">
                  <c:v>5302.8134954735979</c:v>
                </c:pt>
                <c:pt idx="768">
                  <c:v>10949.671762943301</c:v>
                </c:pt>
                <c:pt idx="769">
                  <c:v>6090.5997193806861</c:v>
                </c:pt>
                <c:pt idx="770">
                  <c:v>6432.5687112446176</c:v>
                </c:pt>
                <c:pt idx="771">
                  <c:v>15029.276345657749</c:v>
                </c:pt>
                <c:pt idx="772">
                  <c:v>12293.019884795904</c:v>
                </c:pt>
                <c:pt idx="773">
                  <c:v>8177.4103193453966</c:v>
                </c:pt>
                <c:pt idx="774">
                  <c:v>11716.190267971033</c:v>
                </c:pt>
                <c:pt idx="775">
                  <c:v>8210.2914860084402</c:v>
                </c:pt>
                <c:pt idx="776">
                  <c:v>7584.2168967906591</c:v>
                </c:pt>
                <c:pt idx="777">
                  <c:v>13874.849256848684</c:v>
                </c:pt>
                <c:pt idx="778">
                  <c:v>6396.9492934261061</c:v>
                </c:pt>
                <c:pt idx="779">
                  <c:v>7629.3252048000741</c:v>
                </c:pt>
                <c:pt idx="780">
                  <c:v>5841.0109942740273</c:v>
                </c:pt>
                <c:pt idx="781">
                  <c:v>5476.2349730892456</c:v>
                </c:pt>
                <c:pt idx="782">
                  <c:v>15664.581296531309</c:v>
                </c:pt>
                <c:pt idx="783">
                  <c:v>7623.0320471498917</c:v>
                </c:pt>
                <c:pt idx="784">
                  <c:v>7188.1134250351779</c:v>
                </c:pt>
                <c:pt idx="785">
                  <c:v>5470.4794660626276</c:v>
                </c:pt>
                <c:pt idx="786">
                  <c:v>5946.3506876517404</c:v>
                </c:pt>
                <c:pt idx="787">
                  <c:v>7825.5763066528043</c:v>
                </c:pt>
                <c:pt idx="788">
                  <c:v>8871.8790283232684</c:v>
                </c:pt>
                <c:pt idx="789">
                  <c:v>5479.0478194207017</c:v>
                </c:pt>
                <c:pt idx="790">
                  <c:v>6598.3664041948532</c:v>
                </c:pt>
                <c:pt idx="791">
                  <c:v>9779.9873216250126</c:v>
                </c:pt>
                <c:pt idx="792">
                  <c:v>5162.957982263586</c:v>
                </c:pt>
                <c:pt idx="793">
                  <c:v>10963.623616943389</c:v>
                </c:pt>
                <c:pt idx="794">
                  <c:v>5785.4410065031789</c:v>
                </c:pt>
                <c:pt idx="795">
                  <c:v>8694.0353216009353</c:v>
                </c:pt>
                <c:pt idx="796">
                  <c:v>11603.540983890147</c:v>
                </c:pt>
                <c:pt idx="797">
                  <c:v>14229.327382857082</c:v>
                </c:pt>
                <c:pt idx="798">
                  <c:v>11497.858497694731</c:v>
                </c:pt>
                <c:pt idx="799">
                  <c:v>13699.203111851282</c:v>
                </c:pt>
                <c:pt idx="800">
                  <c:v>5825.8254024475436</c:v>
                </c:pt>
                <c:pt idx="801">
                  <c:v>5981.7150941641639</c:v>
                </c:pt>
                <c:pt idx="802">
                  <c:v>9283.6980056089851</c:v>
                </c:pt>
                <c:pt idx="803">
                  <c:v>10477.376710448656</c:v>
                </c:pt>
                <c:pt idx="804">
                  <c:v>6157.0585130207928</c:v>
                </c:pt>
                <c:pt idx="805">
                  <c:v>11983.474599683295</c:v>
                </c:pt>
                <c:pt idx="806">
                  <c:v>9495.6849413538985</c:v>
                </c:pt>
                <c:pt idx="807">
                  <c:v>7289.9909119198001</c:v>
                </c:pt>
                <c:pt idx="808">
                  <c:v>11350.848141722685</c:v>
                </c:pt>
                <c:pt idx="809">
                  <c:v>11343.371879772038</c:v>
                </c:pt>
                <c:pt idx="810">
                  <c:v>13420.290406945935</c:v>
                </c:pt>
                <c:pt idx="811">
                  <c:v>6059.8784188076615</c:v>
                </c:pt>
                <c:pt idx="812">
                  <c:v>13238.210276634874</c:v>
                </c:pt>
                <c:pt idx="813">
                  <c:v>17426.755927463855</c:v>
                </c:pt>
                <c:pt idx="814">
                  <c:v>14273.880908909669</c:v>
                </c:pt>
                <c:pt idx="815">
                  <c:v>10518.727551135082</c:v>
                </c:pt>
                <c:pt idx="816">
                  <c:v>9780.6274286884545</c:v>
                </c:pt>
                <c:pt idx="817">
                  <c:v>5243.0733781328618</c:v>
                </c:pt>
                <c:pt idx="818">
                  <c:v>14208.853252770941</c:v>
                </c:pt>
                <c:pt idx="819">
                  <c:v>4741.6497590048957</c:v>
                </c:pt>
                <c:pt idx="820">
                  <c:v>12746.753061619374</c:v>
                </c:pt>
                <c:pt idx="821">
                  <c:v>4557.6763512389316</c:v>
                </c:pt>
                <c:pt idx="822">
                  <c:v>8630.7516467892292</c:v>
                </c:pt>
                <c:pt idx="823">
                  <c:v>6273.9182302025192</c:v>
                </c:pt>
                <c:pt idx="824">
                  <c:v>15283.808531750276</c:v>
                </c:pt>
                <c:pt idx="825">
                  <c:v>7638.4232830847886</c:v>
                </c:pt>
                <c:pt idx="826">
                  <c:v>4106.4345846138067</c:v>
                </c:pt>
                <c:pt idx="827">
                  <c:v>8913.3720321282981</c:v>
                </c:pt>
                <c:pt idx="828">
                  <c:v>12803.522240494582</c:v>
                </c:pt>
                <c:pt idx="829">
                  <c:v>6357.3206994764796</c:v>
                </c:pt>
                <c:pt idx="830">
                  <c:v>8457.8279503062859</c:v>
                </c:pt>
                <c:pt idx="831">
                  <c:v>8625.3923063886541</c:v>
                </c:pt>
                <c:pt idx="832">
                  <c:v>11198.123743080474</c:v>
                </c:pt>
                <c:pt idx="833">
                  <c:v>9855.4183272055288</c:v>
                </c:pt>
                <c:pt idx="834">
                  <c:v>5647.0737518604119</c:v>
                </c:pt>
                <c:pt idx="835">
                  <c:v>13038.81209204607</c:v>
                </c:pt>
                <c:pt idx="836">
                  <c:v>9470.974294075686</c:v>
                </c:pt>
                <c:pt idx="837">
                  <c:v>13725.261572824964</c:v>
                </c:pt>
                <c:pt idx="838">
                  <c:v>5156.3906293037417</c:v>
                </c:pt>
                <c:pt idx="839">
                  <c:v>9819.6602838250219</c:v>
                </c:pt>
                <c:pt idx="840">
                  <c:v>12438.701626898546</c:v>
                </c:pt>
                <c:pt idx="841">
                  <c:v>6899.3987551892978</c:v>
                </c:pt>
                <c:pt idx="842">
                  <c:v>6207.7554605860232</c:v>
                </c:pt>
                <c:pt idx="843">
                  <c:v>10965.653506785076</c:v>
                </c:pt>
                <c:pt idx="844">
                  <c:v>8666.1160533016537</c:v>
                </c:pt>
                <c:pt idx="845">
                  <c:v>8380.0201979196208</c:v>
                </c:pt>
                <c:pt idx="846">
                  <c:v>8745.651717068833</c:v>
                </c:pt>
                <c:pt idx="847">
                  <c:v>5655.9444285155478</c:v>
                </c:pt>
                <c:pt idx="848">
                  <c:v>6801.0026204377573</c:v>
                </c:pt>
                <c:pt idx="849">
                  <c:v>9492.008001598253</c:v>
                </c:pt>
                <c:pt idx="850">
                  <c:v>18264.234288409993</c:v>
                </c:pt>
                <c:pt idx="851">
                  <c:v>8348.1999343476891</c:v>
                </c:pt>
                <c:pt idx="852">
                  <c:v>15695.525485114627</c:v>
                </c:pt>
                <c:pt idx="853">
                  <c:v>13882.294395061826</c:v>
                </c:pt>
                <c:pt idx="854">
                  <c:v>6692.7312352249573</c:v>
                </c:pt>
                <c:pt idx="855">
                  <c:v>12025.316129325887</c:v>
                </c:pt>
                <c:pt idx="856">
                  <c:v>5968.2836263170357</c:v>
                </c:pt>
                <c:pt idx="857">
                  <c:v>10081.741912676043</c:v>
                </c:pt>
                <c:pt idx="858">
                  <c:v>3870.737058735489</c:v>
                </c:pt>
                <c:pt idx="859">
                  <c:v>12167.327442654394</c:v>
                </c:pt>
                <c:pt idx="860">
                  <c:v>5378.6343904624237</c:v>
                </c:pt>
                <c:pt idx="861">
                  <c:v>9062.718352241418</c:v>
                </c:pt>
                <c:pt idx="862">
                  <c:v>5965.8941754612379</c:v>
                </c:pt>
                <c:pt idx="863">
                  <c:v>6379.6561141159045</c:v>
                </c:pt>
                <c:pt idx="864">
                  <c:v>5466.9285503228184</c:v>
                </c:pt>
                <c:pt idx="865">
                  <c:v>4581.7512388233208</c:v>
                </c:pt>
                <c:pt idx="866">
                  <c:v>10184.389861874564</c:v>
                </c:pt>
                <c:pt idx="867">
                  <c:v>14064.378160927907</c:v>
                </c:pt>
                <c:pt idx="868">
                  <c:v>16743.91215937087</c:v>
                </c:pt>
                <c:pt idx="869">
                  <c:v>11987.973581839513</c:v>
                </c:pt>
                <c:pt idx="870">
                  <c:v>9552.9078283153649</c:v>
                </c:pt>
                <c:pt idx="871">
                  <c:v>7216.7150779272979</c:v>
                </c:pt>
                <c:pt idx="872">
                  <c:v>7510.1905735979108</c:v>
                </c:pt>
                <c:pt idx="873">
                  <c:v>6430.4294295769887</c:v>
                </c:pt>
                <c:pt idx="874">
                  <c:v>7839.535940802446</c:v>
                </c:pt>
                <c:pt idx="875">
                  <c:v>5969.6167445678084</c:v>
                </c:pt>
                <c:pt idx="876">
                  <c:v>6970.0107117934813</c:v>
                </c:pt>
                <c:pt idx="877">
                  <c:v>10185.334427698055</c:v>
                </c:pt>
                <c:pt idx="878">
                  <c:v>7527.4319463020292</c:v>
                </c:pt>
                <c:pt idx="879">
                  <c:v>5409.5353369009772</c:v>
                </c:pt>
                <c:pt idx="880">
                  <c:v>8360.0533780817696</c:v>
                </c:pt>
                <c:pt idx="881">
                  <c:v>9772.4442210669604</c:v>
                </c:pt>
                <c:pt idx="882">
                  <c:v>12325.894182398868</c:v>
                </c:pt>
                <c:pt idx="883">
                  <c:v>5913.0400751135903</c:v>
                </c:pt>
                <c:pt idx="884">
                  <c:v>5762.2478406011087</c:v>
                </c:pt>
                <c:pt idx="885">
                  <c:v>6686.6246502482345</c:v>
                </c:pt>
                <c:pt idx="886">
                  <c:v>8690.743822746912</c:v>
                </c:pt>
                <c:pt idx="887">
                  <c:v>13980.783457388319</c:v>
                </c:pt>
                <c:pt idx="888">
                  <c:v>37862.555570136705</c:v>
                </c:pt>
                <c:pt idx="889">
                  <c:v>47404.433461001594</c:v>
                </c:pt>
                <c:pt idx="890">
                  <c:v>29032.569908778129</c:v>
                </c:pt>
                <c:pt idx="891">
                  <c:v>37542.74737673637</c:v>
                </c:pt>
                <c:pt idx="892">
                  <c:v>41726.290138239317</c:v>
                </c:pt>
                <c:pt idx="893">
                  <c:v>21916.857487977715</c:v>
                </c:pt>
                <c:pt idx="894">
                  <c:v>26995.588675264604</c:v>
                </c:pt>
                <c:pt idx="895">
                  <c:v>38854.441457687077</c:v>
                </c:pt>
                <c:pt idx="896">
                  <c:v>42615.623530288329</c:v>
                </c:pt>
                <c:pt idx="897">
                  <c:v>41126.630498628787</c:v>
                </c:pt>
                <c:pt idx="898">
                  <c:v>39811.468621193853</c:v>
                </c:pt>
                <c:pt idx="899">
                  <c:v>50508.864958269376</c:v>
                </c:pt>
                <c:pt idx="900">
                  <c:v>42061.936123650499</c:v>
                </c:pt>
                <c:pt idx="901">
                  <c:v>31937.482990202599</c:v>
                </c:pt>
                <c:pt idx="902">
                  <c:v>27466.936607348351</c:v>
                </c:pt>
                <c:pt idx="903">
                  <c:v>49104.90380574124</c:v>
                </c:pt>
                <c:pt idx="904">
                  <c:v>39913.992756550419</c:v>
                </c:pt>
                <c:pt idx="905">
                  <c:v>26639.736012536654</c:v>
                </c:pt>
                <c:pt idx="906">
                  <c:v>27724.236056396167</c:v>
                </c:pt>
                <c:pt idx="907">
                  <c:v>43216.940387039533</c:v>
                </c:pt>
                <c:pt idx="908">
                  <c:v>35744.423194887662</c:v>
                </c:pt>
                <c:pt idx="909">
                  <c:v>52835.973425916309</c:v>
                </c:pt>
                <c:pt idx="910">
                  <c:v>38154.541814912678</c:v>
                </c:pt>
                <c:pt idx="911">
                  <c:v>36303.801325683249</c:v>
                </c:pt>
                <c:pt idx="912">
                  <c:v>38285.418324992927</c:v>
                </c:pt>
                <c:pt idx="913">
                  <c:v>31831.224364947582</c:v>
                </c:pt>
                <c:pt idx="914">
                  <c:v>56640.738301397621</c:v>
                </c:pt>
                <c:pt idx="915">
                  <c:v>45745.433195109174</c:v>
                </c:pt>
                <c:pt idx="916">
                  <c:v>52998.779085072092</c:v>
                </c:pt>
                <c:pt idx="917">
                  <c:v>31923.03829750343</c:v>
                </c:pt>
                <c:pt idx="918">
                  <c:v>37481.376608917337</c:v>
                </c:pt>
                <c:pt idx="919">
                  <c:v>43000.024537536861</c:v>
                </c:pt>
                <c:pt idx="920">
                  <c:v>32291.172052791717</c:v>
                </c:pt>
                <c:pt idx="921">
                  <c:v>27037.935738385488</c:v>
                </c:pt>
                <c:pt idx="922">
                  <c:v>34590.021703786981</c:v>
                </c:pt>
                <c:pt idx="923">
                  <c:v>51713.990323090264</c:v>
                </c:pt>
                <c:pt idx="924">
                  <c:v>49400.720703255138</c:v>
                </c:pt>
                <c:pt idx="925">
                  <c:v>30132.523796593741</c:v>
                </c:pt>
                <c:pt idx="926">
                  <c:v>40879.964487718215</c:v>
                </c:pt>
                <c:pt idx="927">
                  <c:v>34398.523802883254</c:v>
                </c:pt>
                <c:pt idx="928">
                  <c:v>47008.622709546515</c:v>
                </c:pt>
                <c:pt idx="929">
                  <c:v>38533.016366849777</c:v>
                </c:pt>
                <c:pt idx="930">
                  <c:v>38927.20660721125</c:v>
                </c:pt>
                <c:pt idx="931">
                  <c:v>27528.559015096205</c:v>
                </c:pt>
                <c:pt idx="932">
                  <c:v>34177.904760051861</c:v>
                </c:pt>
                <c:pt idx="933">
                  <c:v>49080.178022408509</c:v>
                </c:pt>
                <c:pt idx="934">
                  <c:v>51255.100921148274</c:v>
                </c:pt>
                <c:pt idx="935">
                  <c:v>52565.554096889282</c:v>
                </c:pt>
                <c:pt idx="936">
                  <c:v>36219.741723804444</c:v>
                </c:pt>
                <c:pt idx="937">
                  <c:v>40836.447778354901</c:v>
                </c:pt>
                <c:pt idx="938">
                  <c:v>28413.796129556045</c:v>
                </c:pt>
                <c:pt idx="939">
                  <c:v>37250.571564308812</c:v>
                </c:pt>
                <c:pt idx="940">
                  <c:v>29734.661849903012</c:v>
                </c:pt>
                <c:pt idx="941">
                  <c:v>40613.654744121312</c:v>
                </c:pt>
                <c:pt idx="942">
                  <c:v>43003.919177040858</c:v>
                </c:pt>
                <c:pt idx="943">
                  <c:v>31592.912147556297</c:v>
                </c:pt>
                <c:pt idx="944">
                  <c:v>33752.799223780719</c:v>
                </c:pt>
                <c:pt idx="945">
                  <c:v>46856.219590186935</c:v>
                </c:pt>
                <c:pt idx="946">
                  <c:v>27754.665048339575</c:v>
                </c:pt>
                <c:pt idx="947">
                  <c:v>23083.289165832161</c:v>
                </c:pt>
                <c:pt idx="948">
                  <c:v>31092.082767313248</c:v>
                </c:pt>
                <c:pt idx="949">
                  <c:v>29821.19271754269</c:v>
                </c:pt>
                <c:pt idx="950">
                  <c:v>32987.837909806767</c:v>
                </c:pt>
                <c:pt idx="951">
                  <c:v>43109.746638302793</c:v>
                </c:pt>
                <c:pt idx="952">
                  <c:v>27905.449374365424</c:v>
                </c:pt>
                <c:pt idx="953">
                  <c:v>46685.318506127842</c:v>
                </c:pt>
                <c:pt idx="954">
                  <c:v>36377.373293208919</c:v>
                </c:pt>
                <c:pt idx="955">
                  <c:v>36454.51368244116</c:v>
                </c:pt>
                <c:pt idx="956">
                  <c:v>23834.236410035595</c:v>
                </c:pt>
                <c:pt idx="957">
                  <c:v>42148.464040067367</c:v>
                </c:pt>
                <c:pt idx="958">
                  <c:v>40771.491234444351</c:v>
                </c:pt>
                <c:pt idx="959">
                  <c:v>5934.9269648032259</c:v>
                </c:pt>
                <c:pt idx="960">
                  <c:v>15556.057590088581</c:v>
                </c:pt>
                <c:pt idx="961">
                  <c:v>13612.595722781723</c:v>
                </c:pt>
                <c:pt idx="962">
                  <c:v>6791.2224196268526</c:v>
                </c:pt>
                <c:pt idx="963">
                  <c:v>12130.770839022623</c:v>
                </c:pt>
                <c:pt idx="964">
                  <c:v>13383.949755986807</c:v>
                </c:pt>
                <c:pt idx="965">
                  <c:v>15557.135175882588</c:v>
                </c:pt>
                <c:pt idx="966">
                  <c:v>13300.320817184056</c:v>
                </c:pt>
                <c:pt idx="967">
                  <c:v>12192.814791808067</c:v>
                </c:pt>
                <c:pt idx="968">
                  <c:v>7670.9527732878978</c:v>
                </c:pt>
                <c:pt idx="969">
                  <c:v>10346.793511586475</c:v>
                </c:pt>
                <c:pt idx="970">
                  <c:v>15401.253975297474</c:v>
                </c:pt>
                <c:pt idx="971">
                  <c:v>9142.6525413429899</c:v>
                </c:pt>
                <c:pt idx="972">
                  <c:v>11876.707746392794</c:v>
                </c:pt>
                <c:pt idx="973">
                  <c:v>17853.645016298367</c:v>
                </c:pt>
                <c:pt idx="974">
                  <c:v>7892.5215356988101</c:v>
                </c:pt>
                <c:pt idx="975">
                  <c:v>6269.8732841874262</c:v>
                </c:pt>
                <c:pt idx="976">
                  <c:v>14080.587320636316</c:v>
                </c:pt>
                <c:pt idx="977">
                  <c:v>11904.25786372428</c:v>
                </c:pt>
                <c:pt idx="978">
                  <c:v>7310.7304391668767</c:v>
                </c:pt>
                <c:pt idx="979">
                  <c:v>12134.003596404646</c:v>
                </c:pt>
                <c:pt idx="980">
                  <c:v>16718.599557923728</c:v>
                </c:pt>
                <c:pt idx="981">
                  <c:v>8948.0258515705009</c:v>
                </c:pt>
                <c:pt idx="982">
                  <c:v>17505.960080546309</c:v>
                </c:pt>
                <c:pt idx="983">
                  <c:v>9711.2566730169692</c:v>
                </c:pt>
                <c:pt idx="984">
                  <c:v>10504.581752459777</c:v>
                </c:pt>
                <c:pt idx="985">
                  <c:v>13344.462959009717</c:v>
                </c:pt>
                <c:pt idx="986">
                  <c:v>13743.532502197433</c:v>
                </c:pt>
                <c:pt idx="987">
                  <c:v>13468.90022131984</c:v>
                </c:pt>
                <c:pt idx="988">
                  <c:v>11804.659275212793</c:v>
                </c:pt>
                <c:pt idx="989">
                  <c:v>8553.759928011279</c:v>
                </c:pt>
                <c:pt idx="990">
                  <c:v>7906.2805664307152</c:v>
                </c:pt>
                <c:pt idx="991">
                  <c:v>10630.872255829925</c:v>
                </c:pt>
                <c:pt idx="992">
                  <c:v>7033.7721040613005</c:v>
                </c:pt>
                <c:pt idx="993">
                  <c:v>6785.347509603117</c:v>
                </c:pt>
                <c:pt idx="994">
                  <c:v>8678.1468584009726</c:v>
                </c:pt>
                <c:pt idx="995">
                  <c:v>5887.8434593970969</c:v>
                </c:pt>
                <c:pt idx="996">
                  <c:v>15148.502767214848</c:v>
                </c:pt>
                <c:pt idx="997">
                  <c:v>16821.073274625549</c:v>
                </c:pt>
                <c:pt idx="998">
                  <c:v>5553.1263348398779</c:v>
                </c:pt>
                <c:pt idx="999">
                  <c:v>8690.6740374142264</c:v>
                </c:pt>
                <c:pt idx="1000">
                  <c:v>11135.891997690111</c:v>
                </c:pt>
                <c:pt idx="1001">
                  <c:v>15605.234240427681</c:v>
                </c:pt>
                <c:pt idx="1002">
                  <c:v>5869.1466785617922</c:v>
                </c:pt>
                <c:pt idx="1003">
                  <c:v>18376.941563451583</c:v>
                </c:pt>
                <c:pt idx="1004">
                  <c:v>6546.3104248529262</c:v>
                </c:pt>
                <c:pt idx="1005">
                  <c:v>10124.791251967421</c:v>
                </c:pt>
                <c:pt idx="1006">
                  <c:v>11816.36629374991</c:v>
                </c:pt>
                <c:pt idx="1007">
                  <c:v>6986.6860074475435</c:v>
                </c:pt>
                <c:pt idx="1008">
                  <c:v>7399.3474855815703</c:v>
                </c:pt>
                <c:pt idx="1009">
                  <c:v>17404.513597627145</c:v>
                </c:pt>
                <c:pt idx="1010">
                  <c:v>11034.662980085055</c:v>
                </c:pt>
                <c:pt idx="1011">
                  <c:v>8349.9873870726678</c:v>
                </c:pt>
                <c:pt idx="1012">
                  <c:v>7696.2301706329226</c:v>
                </c:pt>
                <c:pt idx="1013">
                  <c:v>7898.2845000948118</c:v>
                </c:pt>
                <c:pt idx="1014">
                  <c:v>8703.7030292872241</c:v>
                </c:pt>
                <c:pt idx="1015">
                  <c:v>6462.8459829604499</c:v>
                </c:pt>
                <c:pt idx="1016">
                  <c:v>12077.685885612693</c:v>
                </c:pt>
                <c:pt idx="1017">
                  <c:v>13936.204620930472</c:v>
                </c:pt>
                <c:pt idx="1018">
                  <c:v>11781.001887237486</c:v>
                </c:pt>
                <c:pt idx="1019">
                  <c:v>8293.9189050983514</c:v>
                </c:pt>
                <c:pt idx="1020">
                  <c:v>12798.981292555969</c:v>
                </c:pt>
                <c:pt idx="1021">
                  <c:v>6076.1195740846151</c:v>
                </c:pt>
                <c:pt idx="1022">
                  <c:v>15740.67773451484</c:v>
                </c:pt>
                <c:pt idx="1023">
                  <c:v>7546.4975065962044</c:v>
                </c:pt>
                <c:pt idx="1024">
                  <c:v>16001.489133188763</c:v>
                </c:pt>
                <c:pt idx="1025">
                  <c:v>8016.3416638194421</c:v>
                </c:pt>
                <c:pt idx="1026">
                  <c:v>10989.023099082426</c:v>
                </c:pt>
                <c:pt idx="1027">
                  <c:v>8204.92022295077</c:v>
                </c:pt>
                <c:pt idx="1028">
                  <c:v>5385.9470001697891</c:v>
                </c:pt>
                <c:pt idx="1029">
                  <c:v>8724.6803019792842</c:v>
                </c:pt>
                <c:pt idx="1030">
                  <c:v>5241.5065435938459</c:v>
                </c:pt>
                <c:pt idx="1031">
                  <c:v>6781.3586674944981</c:v>
                </c:pt>
                <c:pt idx="1032">
                  <c:v>6987.7335061448521</c:v>
                </c:pt>
                <c:pt idx="1033">
                  <c:v>16920.461075054103</c:v>
                </c:pt>
                <c:pt idx="1034">
                  <c:v>16156.842352065416</c:v>
                </c:pt>
                <c:pt idx="1035">
                  <c:v>11848.684923924069</c:v>
                </c:pt>
                <c:pt idx="1036">
                  <c:v>9923.1779925208466</c:v>
                </c:pt>
                <c:pt idx="1037">
                  <c:v>9035.7454652675842</c:v>
                </c:pt>
                <c:pt idx="1038">
                  <c:v>8748.1676495473475</c:v>
                </c:pt>
                <c:pt idx="1039">
                  <c:v>14261.773883143982</c:v>
                </c:pt>
                <c:pt idx="1040">
                  <c:v>8092.5187164957269</c:v>
                </c:pt>
                <c:pt idx="1041">
                  <c:v>5342.8435684094939</c:v>
                </c:pt>
                <c:pt idx="1042">
                  <c:v>12720.61141662816</c:v>
                </c:pt>
                <c:pt idx="1043">
                  <c:v>7109.014699188182</c:v>
                </c:pt>
                <c:pt idx="1044">
                  <c:v>12744.437649355094</c:v>
                </c:pt>
                <c:pt idx="1045">
                  <c:v>9547.9296947515595</c:v>
                </c:pt>
                <c:pt idx="1046">
                  <c:v>12866.091689018125</c:v>
                </c:pt>
                <c:pt idx="1047">
                  <c:v>5954.8666163695916</c:v>
                </c:pt>
                <c:pt idx="1048">
                  <c:v>9215.4432451786433</c:v>
                </c:pt>
                <c:pt idx="1049">
                  <c:v>10631.142100939693</c:v>
                </c:pt>
                <c:pt idx="1050">
                  <c:v>13173.760922051344</c:v>
                </c:pt>
                <c:pt idx="1051">
                  <c:v>14032.344217589787</c:v>
                </c:pt>
                <c:pt idx="1052">
                  <c:v>10020.025663396404</c:v>
                </c:pt>
                <c:pt idx="1053">
                  <c:v>10779.866739077801</c:v>
                </c:pt>
                <c:pt idx="1054">
                  <c:v>7062.3607131695944</c:v>
                </c:pt>
                <c:pt idx="1055">
                  <c:v>13142.548179975758</c:v>
                </c:pt>
                <c:pt idx="1056">
                  <c:v>12143.607258027332</c:v>
                </c:pt>
                <c:pt idx="1057">
                  <c:v>6968.0192724696944</c:v>
                </c:pt>
                <c:pt idx="1058">
                  <c:v>6216.4670880749181</c:v>
                </c:pt>
                <c:pt idx="1059">
                  <c:v>9121.3282016272624</c:v>
                </c:pt>
                <c:pt idx="1060">
                  <c:v>12938.265031691597</c:v>
                </c:pt>
                <c:pt idx="1061">
                  <c:v>12466.314686931482</c:v>
                </c:pt>
                <c:pt idx="1062">
                  <c:v>7147.9544440068448</c:v>
                </c:pt>
                <c:pt idx="1063">
                  <c:v>9841.7630077354352</c:v>
                </c:pt>
                <c:pt idx="1064">
                  <c:v>8171.2256060203399</c:v>
                </c:pt>
                <c:pt idx="1065">
                  <c:v>12661.972743311846</c:v>
                </c:pt>
                <c:pt idx="1066">
                  <c:v>12862.999863704201</c:v>
                </c:pt>
                <c:pt idx="1067">
                  <c:v>14496.62026729193</c:v>
                </c:pt>
                <c:pt idx="1068">
                  <c:v>9100.7639724138753</c:v>
                </c:pt>
                <c:pt idx="1069">
                  <c:v>22020.582760423036</c:v>
                </c:pt>
                <c:pt idx="1070">
                  <c:v>13447.786638571715</c:v>
                </c:pt>
                <c:pt idx="1071">
                  <c:v>37345.278782382367</c:v>
                </c:pt>
                <c:pt idx="1072">
                  <c:v>14508.440393399434</c:v>
                </c:pt>
                <c:pt idx="1073">
                  <c:v>8577.4697756897494</c:v>
                </c:pt>
                <c:pt idx="1074">
                  <c:v>16705.533723670451</c:v>
                </c:pt>
                <c:pt idx="1075">
                  <c:v>7297.3074951293165</c:v>
                </c:pt>
                <c:pt idx="1076">
                  <c:v>8347.9828772948185</c:v>
                </c:pt>
                <c:pt idx="1077">
                  <c:v>6759.0622171753575</c:v>
                </c:pt>
                <c:pt idx="1078">
                  <c:v>8852.6530201238966</c:v>
                </c:pt>
                <c:pt idx="1079">
                  <c:v>11786.994710965955</c:v>
                </c:pt>
                <c:pt idx="1080">
                  <c:v>10371.89044346527</c:v>
                </c:pt>
                <c:pt idx="1081">
                  <c:v>7529.2633608453034</c:v>
                </c:pt>
                <c:pt idx="1082">
                  <c:v>17199.241807902745</c:v>
                </c:pt>
                <c:pt idx="1083">
                  <c:v>7541.182096649748</c:v>
                </c:pt>
                <c:pt idx="1084">
                  <c:v>13067.838594823166</c:v>
                </c:pt>
                <c:pt idx="1085">
                  <c:v>7245.0539829379904</c:v>
                </c:pt>
                <c:pt idx="1086">
                  <c:v>11443.391275932552</c:v>
                </c:pt>
                <c:pt idx="1087">
                  <c:v>12807.975112961614</c:v>
                </c:pt>
                <c:pt idx="1088">
                  <c:v>7712.267505324332</c:v>
                </c:pt>
                <c:pt idx="1089">
                  <c:v>9985.9703330648881</c:v>
                </c:pt>
                <c:pt idx="1090">
                  <c:v>10743.040836670178</c:v>
                </c:pt>
                <c:pt idx="1091">
                  <c:v>27797.257517333066</c:v>
                </c:pt>
                <c:pt idx="1092">
                  <c:v>9320.6016533476213</c:v>
                </c:pt>
                <c:pt idx="1093">
                  <c:v>3348.6797869478378</c:v>
                </c:pt>
                <c:pt idx="1094">
                  <c:v>7195.7696966109161</c:v>
                </c:pt>
                <c:pt idx="1095">
                  <c:v>23740.203196803825</c:v>
                </c:pt>
                <c:pt idx="1096">
                  <c:v>16219.442850090452</c:v>
                </c:pt>
                <c:pt idx="1097">
                  <c:v>19541.314330000867</c:v>
                </c:pt>
                <c:pt idx="1098">
                  <c:v>21792.701224312757</c:v>
                </c:pt>
                <c:pt idx="1099">
                  <c:v>12305.497225025891</c:v>
                </c:pt>
                <c:pt idx="1100">
                  <c:v>8167.3650848622101</c:v>
                </c:pt>
                <c:pt idx="1101">
                  <c:v>7456.563936051507</c:v>
                </c:pt>
                <c:pt idx="1102">
                  <c:v>6346.0302680684645</c:v>
                </c:pt>
                <c:pt idx="1103">
                  <c:v>6853.7210183082989</c:v>
                </c:pt>
                <c:pt idx="1104">
                  <c:v>6173.5381123387251</c:v>
                </c:pt>
                <c:pt idx="1105">
                  <c:v>8044.3119598636558</c:v>
                </c:pt>
                <c:pt idx="1106">
                  <c:v>19385.21493241698</c:v>
                </c:pt>
                <c:pt idx="1107">
                  <c:v>7133.7995063621274</c:v>
                </c:pt>
                <c:pt idx="1108">
                  <c:v>3312.4337193312258</c:v>
                </c:pt>
                <c:pt idx="1109">
                  <c:v>13165.601557550044</c:v>
                </c:pt>
                <c:pt idx="1110">
                  <c:v>27590.365976874127</c:v>
                </c:pt>
                <c:pt idx="1111">
                  <c:v>14407.900141613442</c:v>
                </c:pt>
                <c:pt idx="1112">
                  <c:v>4516.6062794583304</c:v>
                </c:pt>
                <c:pt idx="1113">
                  <c:v>10942.003399427082</c:v>
                </c:pt>
                <c:pt idx="1114">
                  <c:v>26032.275682993866</c:v>
                </c:pt>
                <c:pt idx="1115">
                  <c:v>4829.7227351618849</c:v>
                </c:pt>
                <c:pt idx="1116">
                  <c:v>4750.401277835098</c:v>
                </c:pt>
                <c:pt idx="1117">
                  <c:v>9480.1638604214477</c:v>
                </c:pt>
                <c:pt idx="1118">
                  <c:v>25066.610415761163</c:v>
                </c:pt>
                <c:pt idx="1119">
                  <c:v>10007.290530544624</c:v>
                </c:pt>
                <c:pt idx="1120">
                  <c:v>9758.7954074986174</c:v>
                </c:pt>
                <c:pt idx="1121">
                  <c:v>7886.8199116985397</c:v>
                </c:pt>
                <c:pt idx="1122">
                  <c:v>18023.358045126632</c:v>
                </c:pt>
                <c:pt idx="1123">
                  <c:v>7000.4196987815003</c:v>
                </c:pt>
                <c:pt idx="1124">
                  <c:v>19104.841520731094</c:v>
                </c:pt>
                <c:pt idx="1125">
                  <c:v>11322.765481979861</c:v>
                </c:pt>
                <c:pt idx="1126">
                  <c:v>6482.0361196145122</c:v>
                </c:pt>
                <c:pt idx="1127">
                  <c:v>5332.1127579391987</c:v>
                </c:pt>
                <c:pt idx="1128">
                  <c:v>6222.1611533748001</c:v>
                </c:pt>
                <c:pt idx="1129">
                  <c:v>3741.161366293667</c:v>
                </c:pt>
                <c:pt idx="1130">
                  <c:v>14121.24689937093</c:v>
                </c:pt>
                <c:pt idx="1131">
                  <c:v>6411.0169953644699</c:v>
                </c:pt>
                <c:pt idx="1132">
                  <c:v>9434.8959545158632</c:v>
                </c:pt>
                <c:pt idx="1133">
                  <c:v>22882.846511012795</c:v>
                </c:pt>
                <c:pt idx="1134">
                  <c:v>4750.6985166913573</c:v>
                </c:pt>
                <c:pt idx="1135">
                  <c:v>5248.6630228593012</c:v>
                </c:pt>
                <c:pt idx="1136">
                  <c:v>10613.995997846912</c:v>
                </c:pt>
                <c:pt idx="1137">
                  <c:v>5726.6390112984463</c:v>
                </c:pt>
                <c:pt idx="1138">
                  <c:v>6062.5083603998719</c:v>
                </c:pt>
                <c:pt idx="1139">
                  <c:v>9559.6801878472415</c:v>
                </c:pt>
                <c:pt idx="1140">
                  <c:v>15768.966822229508</c:v>
                </c:pt>
                <c:pt idx="1141">
                  <c:v>8789.6616957021397</c:v>
                </c:pt>
                <c:pt idx="1142">
                  <c:v>10392.54166503646</c:v>
                </c:pt>
                <c:pt idx="1143">
                  <c:v>8894.4177139402746</c:v>
                </c:pt>
                <c:pt idx="1144">
                  <c:v>4445.661050445</c:v>
                </c:pt>
                <c:pt idx="1145">
                  <c:v>10267.533091486546</c:v>
                </c:pt>
                <c:pt idx="1146">
                  <c:v>13225.690862701473</c:v>
                </c:pt>
                <c:pt idx="1147">
                  <c:v>11617.923072836527</c:v>
                </c:pt>
                <c:pt idx="1148">
                  <c:v>6020.6845430515559</c:v>
                </c:pt>
                <c:pt idx="1149">
                  <c:v>9763.6935247441052</c:v>
                </c:pt>
                <c:pt idx="1150">
                  <c:v>11350.89377107361</c:v>
                </c:pt>
                <c:pt idx="1151">
                  <c:v>10874.487997193943</c:v>
                </c:pt>
                <c:pt idx="1152">
                  <c:v>14450.268532486423</c:v>
                </c:pt>
                <c:pt idx="1153">
                  <c:v>16764.245628367426</c:v>
                </c:pt>
                <c:pt idx="1154">
                  <c:v>21560.680212871663</c:v>
                </c:pt>
                <c:pt idx="1155">
                  <c:v>11174.376084327678</c:v>
                </c:pt>
                <c:pt idx="1156">
                  <c:v>4931.0782186155684</c:v>
                </c:pt>
                <c:pt idx="1157">
                  <c:v>10325.736139838318</c:v>
                </c:pt>
                <c:pt idx="1158">
                  <c:v>10002.553666455427</c:v>
                </c:pt>
                <c:pt idx="1159">
                  <c:v>8372.4294459352877</c:v>
                </c:pt>
                <c:pt idx="1160">
                  <c:v>20658.634729278398</c:v>
                </c:pt>
                <c:pt idx="1161">
                  <c:v>7221.8654825711892</c:v>
                </c:pt>
                <c:pt idx="1162">
                  <c:v>6557.1564539314568</c:v>
                </c:pt>
                <c:pt idx="1163">
                  <c:v>3529.5294897224094</c:v>
                </c:pt>
                <c:pt idx="1164">
                  <c:v>12139.313847565223</c:v>
                </c:pt>
                <c:pt idx="1165">
                  <c:v>6313.580512474271</c:v>
                </c:pt>
                <c:pt idx="1166">
                  <c:v>7280.4027541349324</c:v>
                </c:pt>
                <c:pt idx="1167">
                  <c:v>6346.9667780127447</c:v>
                </c:pt>
                <c:pt idx="1168">
                  <c:v>8314.5090397033055</c:v>
                </c:pt>
                <c:pt idx="1169">
                  <c:v>13641.503767927117</c:v>
                </c:pt>
                <c:pt idx="1170">
                  <c:v>26465.32894564631</c:v>
                </c:pt>
                <c:pt idx="1171">
                  <c:v>6157.3854082394819</c:v>
                </c:pt>
                <c:pt idx="1172">
                  <c:v>10742.349825697422</c:v>
                </c:pt>
                <c:pt idx="1173">
                  <c:v>18185.9781390385</c:v>
                </c:pt>
                <c:pt idx="1174">
                  <c:v>6658.705381948952</c:v>
                </c:pt>
                <c:pt idx="1175">
                  <c:v>4703.5251871684386</c:v>
                </c:pt>
                <c:pt idx="1176">
                  <c:v>13329.39411023227</c:v>
                </c:pt>
                <c:pt idx="1177">
                  <c:v>10883.823358608954</c:v>
                </c:pt>
                <c:pt idx="1178">
                  <c:v>11378.952702272943</c:v>
                </c:pt>
                <c:pt idx="1179">
                  <c:v>26596.392042793435</c:v>
                </c:pt>
                <c:pt idx="1180">
                  <c:v>4783.7713417450796</c:v>
                </c:pt>
                <c:pt idx="1181">
                  <c:v>14747.403403529381</c:v>
                </c:pt>
                <c:pt idx="1182">
                  <c:v>10007.206877838642</c:v>
                </c:pt>
                <c:pt idx="1183">
                  <c:v>18286.133709475256</c:v>
                </c:pt>
                <c:pt idx="1184">
                  <c:v>10164.350004702241</c:v>
                </c:pt>
                <c:pt idx="1185">
                  <c:v>5875.000598191903</c:v>
                </c:pt>
                <c:pt idx="1186">
                  <c:v>16464.832787103875</c:v>
                </c:pt>
                <c:pt idx="1187">
                  <c:v>4446.5916927216422</c:v>
                </c:pt>
                <c:pt idx="1188">
                  <c:v>3104.86860610857</c:v>
                </c:pt>
                <c:pt idx="1189">
                  <c:v>23125.463075347594</c:v>
                </c:pt>
                <c:pt idx="1190">
                  <c:v>13667.12187316782</c:v>
                </c:pt>
                <c:pt idx="1191">
                  <c:v>24522.987921381471</c:v>
                </c:pt>
                <c:pt idx="1192">
                  <c:v>5133.3099506819408</c:v>
                </c:pt>
                <c:pt idx="1193">
                  <c:v>15736.168202396646</c:v>
                </c:pt>
                <c:pt idx="1194">
                  <c:v>3827.6336269751946</c:v>
                </c:pt>
                <c:pt idx="1195">
                  <c:v>7010.4817757087303</c:v>
                </c:pt>
                <c:pt idx="1196">
                  <c:v>14295.904988554903</c:v>
                </c:pt>
                <c:pt idx="1197">
                  <c:v>9808.2699494301414</c:v>
                </c:pt>
                <c:pt idx="1198">
                  <c:v>7395.6166013594166</c:v>
                </c:pt>
                <c:pt idx="1199">
                  <c:v>10269.519793034569</c:v>
                </c:pt>
                <c:pt idx="1200">
                  <c:v>11928.682566378853</c:v>
                </c:pt>
                <c:pt idx="1201">
                  <c:v>9266.3770872726345</c:v>
                </c:pt>
                <c:pt idx="1202">
                  <c:v>5609.595118674024</c:v>
                </c:pt>
                <c:pt idx="1203">
                  <c:v>6055.6834181933182</c:v>
                </c:pt>
                <c:pt idx="1204">
                  <c:v>25851.535003786201</c:v>
                </c:pt>
                <c:pt idx="1205">
                  <c:v>10321.082928455106</c:v>
                </c:pt>
                <c:pt idx="1206">
                  <c:v>9043.4927386673426</c:v>
                </c:pt>
                <c:pt idx="1207">
                  <c:v>7547.9218480015925</c:v>
                </c:pt>
                <c:pt idx="1208">
                  <c:v>6547.8500311650296</c:v>
                </c:pt>
                <c:pt idx="1209">
                  <c:v>7697.3878967706787</c:v>
                </c:pt>
                <c:pt idx="1210">
                  <c:v>8436.1478514030805</c:v>
                </c:pt>
                <c:pt idx="1211">
                  <c:v>14151.95809450014</c:v>
                </c:pt>
                <c:pt idx="1212">
                  <c:v>8878.3445372429615</c:v>
                </c:pt>
                <c:pt idx="1213">
                  <c:v>6206.9243778771988</c:v>
                </c:pt>
                <c:pt idx="1214">
                  <c:v>7467.1148060529695</c:v>
                </c:pt>
                <c:pt idx="1215">
                  <c:v>8985.475043280072</c:v>
                </c:pt>
                <c:pt idx="1216">
                  <c:v>3420.8563790842509</c:v>
                </c:pt>
                <c:pt idx="1217">
                  <c:v>4647.3961435556121</c:v>
                </c:pt>
                <c:pt idx="1218">
                  <c:v>24077.229859517014</c:v>
                </c:pt>
                <c:pt idx="1219">
                  <c:v>20644.934900842825</c:v>
                </c:pt>
                <c:pt idx="1220">
                  <c:v>6228.2245696786631</c:v>
                </c:pt>
                <c:pt idx="1221">
                  <c:v>13732.39827704376</c:v>
                </c:pt>
                <c:pt idx="1222">
                  <c:v>18943.027530605108</c:v>
                </c:pt>
                <c:pt idx="1223">
                  <c:v>22929.542375175697</c:v>
                </c:pt>
                <c:pt idx="1224">
                  <c:v>3462.044267758105</c:v>
                </c:pt>
                <c:pt idx="1225">
                  <c:v>3653.3572151378257</c:v>
                </c:pt>
                <c:pt idx="1226">
                  <c:v>21434.53019619453</c:v>
                </c:pt>
                <c:pt idx="1227">
                  <c:v>2970.9825704907189</c:v>
                </c:pt>
                <c:pt idx="1228">
                  <c:v>5198.036806105617</c:v>
                </c:pt>
                <c:pt idx="1229">
                  <c:v>27710.101261298154</c:v>
                </c:pt>
                <c:pt idx="1230">
                  <c:v>12880.955660958411</c:v>
                </c:pt>
                <c:pt idx="1231">
                  <c:v>19419.381844035517</c:v>
                </c:pt>
                <c:pt idx="1232">
                  <c:v>6763.6613251874896</c:v>
                </c:pt>
                <c:pt idx="1233">
                  <c:v>2365.9397983318368</c:v>
                </c:pt>
                <c:pt idx="1234">
                  <c:v>10592.924584370827</c:v>
                </c:pt>
                <c:pt idx="1235">
                  <c:v>17540.681562006397</c:v>
                </c:pt>
                <c:pt idx="1236">
                  <c:v>28230.215118232765</c:v>
                </c:pt>
                <c:pt idx="1237">
                  <c:v>2658.8802037706891</c:v>
                </c:pt>
                <c:pt idx="1238">
                  <c:v>5164.3900924506434</c:v>
                </c:pt>
                <c:pt idx="1239">
                  <c:v>4120.0498969795926</c:v>
                </c:pt>
                <c:pt idx="1240">
                  <c:v>16249.418660152172</c:v>
                </c:pt>
                <c:pt idx="1241">
                  <c:v>3039.04255093959</c:v>
                </c:pt>
                <c:pt idx="1242">
                  <c:v>3426.9666946262842</c:v>
                </c:pt>
                <c:pt idx="1243">
                  <c:v>15167.446382358168</c:v>
                </c:pt>
                <c:pt idx="1244">
                  <c:v>20363.292564007465</c:v>
                </c:pt>
                <c:pt idx="1245">
                  <c:v>12555.042582227312</c:v>
                </c:pt>
                <c:pt idx="1246">
                  <c:v>3590.44805324862</c:v>
                </c:pt>
                <c:pt idx="1247">
                  <c:v>15356.455720860375</c:v>
                </c:pt>
                <c:pt idx="1248">
                  <c:v>21387.619357056996</c:v>
                </c:pt>
                <c:pt idx="1249">
                  <c:v>14338.375043300814</c:v>
                </c:pt>
                <c:pt idx="1250">
                  <c:v>8063.4517803339031</c:v>
                </c:pt>
                <c:pt idx="1251">
                  <c:v>3553.8420751174608</c:v>
                </c:pt>
                <c:pt idx="1252">
                  <c:v>3583.0029150354781</c:v>
                </c:pt>
                <c:pt idx="1253">
                  <c:v>3240.5578480412532</c:v>
                </c:pt>
                <c:pt idx="1254">
                  <c:v>13090.828555456053</c:v>
                </c:pt>
                <c:pt idx="1255">
                  <c:v>13526.42432605871</c:v>
                </c:pt>
                <c:pt idx="1256">
                  <c:v>14738.756912132378</c:v>
                </c:pt>
                <c:pt idx="1257">
                  <c:v>13689.914518651196</c:v>
                </c:pt>
                <c:pt idx="1258">
                  <c:v>4542.5608036562999</c:v>
                </c:pt>
                <c:pt idx="1259">
                  <c:v>8508.6132519777711</c:v>
                </c:pt>
                <c:pt idx="1260">
                  <c:v>10336.460429688803</c:v>
                </c:pt>
                <c:pt idx="1261">
                  <c:v>4275.2169414008476</c:v>
                </c:pt>
                <c:pt idx="1262">
                  <c:v>3168.1814774198492</c:v>
                </c:pt>
                <c:pt idx="1263">
                  <c:v>10803.045567771207</c:v>
                </c:pt>
                <c:pt idx="1264">
                  <c:v>14081.250038108637</c:v>
                </c:pt>
                <c:pt idx="1265">
                  <c:v>5013.1575374272097</c:v>
                </c:pt>
                <c:pt idx="1266">
                  <c:v>2572.623250450305</c:v>
                </c:pt>
                <c:pt idx="1267">
                  <c:v>27126.531383959013</c:v>
                </c:pt>
                <c:pt idx="1268">
                  <c:v>8215.5833261652988</c:v>
                </c:pt>
                <c:pt idx="1269">
                  <c:v>2568.704756653914</c:v>
                </c:pt>
                <c:pt idx="1270">
                  <c:v>10934.243132032905</c:v>
                </c:pt>
                <c:pt idx="1271">
                  <c:v>3639.7927821893527</c:v>
                </c:pt>
                <c:pt idx="1272">
                  <c:v>3789.094149454113</c:v>
                </c:pt>
                <c:pt idx="1273">
                  <c:v>3052.0715428125886</c:v>
                </c:pt>
                <c:pt idx="1274">
                  <c:v>4620.3759434234416</c:v>
                </c:pt>
                <c:pt idx="1275">
                  <c:v>20696.026968600625</c:v>
                </c:pt>
                <c:pt idx="1276">
                  <c:v>4274.1262954762542</c:v>
                </c:pt>
                <c:pt idx="1277">
                  <c:v>13712.417310503697</c:v>
                </c:pt>
                <c:pt idx="1278">
                  <c:v>13903.387924642262</c:v>
                </c:pt>
                <c:pt idx="1279">
                  <c:v>4242.3027992319094</c:v>
                </c:pt>
                <c:pt idx="1280">
                  <c:v>17699.614534056072</c:v>
                </c:pt>
                <c:pt idx="1281">
                  <c:v>7030.4880066850292</c:v>
                </c:pt>
                <c:pt idx="1282">
                  <c:v>14743.526979936256</c:v>
                </c:pt>
                <c:pt idx="1283">
                  <c:v>4496.3171996115898</c:v>
                </c:pt>
                <c:pt idx="1284">
                  <c:v>11912.463301226628</c:v>
                </c:pt>
                <c:pt idx="1285">
                  <c:v>3688.2663406527754</c:v>
                </c:pt>
                <c:pt idx="1286">
                  <c:v>10115.348859269097</c:v>
                </c:pt>
                <c:pt idx="1287">
                  <c:v>19753.541519773058</c:v>
                </c:pt>
                <c:pt idx="1288">
                  <c:v>20925.391166308873</c:v>
                </c:pt>
                <c:pt idx="1289">
                  <c:v>7172.770100093262</c:v>
                </c:pt>
                <c:pt idx="1290">
                  <c:v>3060.4473233023728</c:v>
                </c:pt>
                <c:pt idx="1291">
                  <c:v>6620.7788590328109</c:v>
                </c:pt>
                <c:pt idx="1292">
                  <c:v>3983.1336468859481</c:v>
                </c:pt>
                <c:pt idx="1293">
                  <c:v>17098.559563485302</c:v>
                </c:pt>
                <c:pt idx="1294">
                  <c:v>5970.6244270429825</c:v>
                </c:pt>
                <c:pt idx="1295">
                  <c:v>13412.442332471284</c:v>
                </c:pt>
                <c:pt idx="1296">
                  <c:v>9337.2022771176944</c:v>
                </c:pt>
                <c:pt idx="1297">
                  <c:v>3461.4028280793164</c:v>
                </c:pt>
                <c:pt idx="1298">
                  <c:v>13684.196830998972</c:v>
                </c:pt>
                <c:pt idx="1299">
                  <c:v>3583.9335573121211</c:v>
                </c:pt>
                <c:pt idx="1300">
                  <c:v>4685.6519674949468</c:v>
                </c:pt>
                <c:pt idx="1301">
                  <c:v>11585.503672108625</c:v>
                </c:pt>
                <c:pt idx="1302">
                  <c:v>4126.5643929160924</c:v>
                </c:pt>
                <c:pt idx="1303">
                  <c:v>3180.800817646299</c:v>
                </c:pt>
                <c:pt idx="1304">
                  <c:v>4538.8382345497293</c:v>
                </c:pt>
                <c:pt idx="1305">
                  <c:v>5386.3537637374702</c:v>
                </c:pt>
                <c:pt idx="1306">
                  <c:v>3568.1126386091951</c:v>
                </c:pt>
                <c:pt idx="1307">
                  <c:v>13773.274181970581</c:v>
                </c:pt>
                <c:pt idx="1308">
                  <c:v>12399.110642967365</c:v>
                </c:pt>
                <c:pt idx="1309">
                  <c:v>16235.459026002532</c:v>
                </c:pt>
                <c:pt idx="1310">
                  <c:v>2563.8066394084262</c:v>
                </c:pt>
                <c:pt idx="1311">
                  <c:v>11795.685198717645</c:v>
                </c:pt>
                <c:pt idx="1312">
                  <c:v>6177.3438636506207</c:v>
                </c:pt>
                <c:pt idx="1313">
                  <c:v>11998.059672790012</c:v>
                </c:pt>
                <c:pt idx="1314">
                  <c:v>14454.689392019984</c:v>
                </c:pt>
                <c:pt idx="1315">
                  <c:v>10105.503125285266</c:v>
                </c:pt>
                <c:pt idx="1316">
                  <c:v>16168.13730777867</c:v>
                </c:pt>
                <c:pt idx="1317">
                  <c:v>3200.3932866282512</c:v>
                </c:pt>
                <c:pt idx="1318">
                  <c:v>4186.2250581890457</c:v>
                </c:pt>
                <c:pt idx="1319">
                  <c:v>11500.328481051898</c:v>
                </c:pt>
                <c:pt idx="1320">
                  <c:v>3514.1353865639162</c:v>
                </c:pt>
                <c:pt idx="1321">
                  <c:v>10780.593296711117</c:v>
                </c:pt>
                <c:pt idx="1322">
                  <c:v>3172.963830053518</c:v>
                </c:pt>
                <c:pt idx="1323">
                  <c:v>8781.4687122357645</c:v>
                </c:pt>
                <c:pt idx="1324">
                  <c:v>11499.60073684087</c:v>
                </c:pt>
                <c:pt idx="1325">
                  <c:v>3010.1926403636653</c:v>
                </c:pt>
                <c:pt idx="1326">
                  <c:v>10211.398654530754</c:v>
                </c:pt>
                <c:pt idx="1327">
                  <c:v>5182.0524541023242</c:v>
                </c:pt>
                <c:pt idx="1328">
                  <c:v>4110.277600343672</c:v>
                </c:pt>
                <c:pt idx="1329">
                  <c:v>3865.4177456438338</c:v>
                </c:pt>
                <c:pt idx="1330">
                  <c:v>13023.008525681798</c:v>
                </c:pt>
                <c:pt idx="1331">
                  <c:v>8716.1963651186434</c:v>
                </c:pt>
                <c:pt idx="1332">
                  <c:v>14890.92889266382</c:v>
                </c:pt>
                <c:pt idx="1333">
                  <c:v>15632.325943672178</c:v>
                </c:pt>
                <c:pt idx="1334">
                  <c:v>11139.830056647295</c:v>
                </c:pt>
                <c:pt idx="1335">
                  <c:v>6284.6078778100446</c:v>
                </c:pt>
                <c:pt idx="1336">
                  <c:v>8326.0141885238172</c:v>
                </c:pt>
                <c:pt idx="1337">
                  <c:v>5415.4424029205111</c:v>
                </c:pt>
              </c:numCache>
            </c:numRef>
          </c:xVal>
          <c:yVal>
            <c:numRef>
              <c:f>Clean!$AB$2:$AB$1339</c:f>
              <c:numCache>
                <c:formatCode>General</c:formatCode>
                <c:ptCount val="1338"/>
                <c:pt idx="0">
                  <c:v>-1057.9442558539217</c:v>
                </c:pt>
                <c:pt idx="1">
                  <c:v>-1690.0757038228044</c:v>
                </c:pt>
                <c:pt idx="2">
                  <c:v>-1319.1005010959723</c:v>
                </c:pt>
                <c:pt idx="3">
                  <c:v>-1155.4121695599824</c:v>
                </c:pt>
                <c:pt idx="4">
                  <c:v>-1161.4101398443909</c:v>
                </c:pt>
                <c:pt idx="5">
                  <c:v>-1835.1814061193691</c:v>
                </c:pt>
                <c:pt idx="6">
                  <c:v>-1335.609791938567</c:v>
                </c:pt>
                <c:pt idx="7">
                  <c:v>-2046.1352043450183</c:v>
                </c:pt>
                <c:pt idx="8">
                  <c:v>-1859.7227383538911</c:v>
                </c:pt>
                <c:pt idx="9">
                  <c:v>9284.6716606464524</c:v>
                </c:pt>
                <c:pt idx="10">
                  <c:v>-2124.3972474560064</c:v>
                </c:pt>
                <c:pt idx="11">
                  <c:v>-1538.4880329033531</c:v>
                </c:pt>
                <c:pt idx="12">
                  <c:v>-1040.244763421023</c:v>
                </c:pt>
                <c:pt idx="13">
                  <c:v>-1247.1001126995147</c:v>
                </c:pt>
                <c:pt idx="14">
                  <c:v>-2028.2173918359194</c:v>
                </c:pt>
                <c:pt idx="15">
                  <c:v>-1683.0885469963187</c:v>
                </c:pt>
                <c:pt idx="16">
                  <c:v>-1191.0381276396492</c:v>
                </c:pt>
                <c:pt idx="17">
                  <c:v>-1420.1384609108241</c:v>
                </c:pt>
                <c:pt idx="18">
                  <c:v>-987.21532179892165</c:v>
                </c:pt>
                <c:pt idx="19">
                  <c:v>-1138.4527943124021</c:v>
                </c:pt>
                <c:pt idx="20">
                  <c:v>-1570.5935137910392</c:v>
                </c:pt>
                <c:pt idx="21">
                  <c:v>17063.29595458927</c:v>
                </c:pt>
                <c:pt idx="22">
                  <c:v>-975.1185004448962</c:v>
                </c:pt>
                <c:pt idx="23">
                  <c:v>-1019.826738563359</c:v>
                </c:pt>
                <c:pt idx="24">
                  <c:v>15897.306961085809</c:v>
                </c:pt>
                <c:pt idx="25">
                  <c:v>-1128.4236060991279</c:v>
                </c:pt>
                <c:pt idx="26">
                  <c:v>-969.15240215997983</c:v>
                </c:pt>
                <c:pt idx="27">
                  <c:v>-1826.0457875996462</c:v>
                </c:pt>
                <c:pt idx="28">
                  <c:v>-1222.9440022434519</c:v>
                </c:pt>
                <c:pt idx="29">
                  <c:v>-1734.37483752552</c:v>
                </c:pt>
                <c:pt idx="30">
                  <c:v>-1998.5167686857149</c:v>
                </c:pt>
                <c:pt idx="31">
                  <c:v>-1293.183817102838</c:v>
                </c:pt>
                <c:pt idx="32">
                  <c:v>-1442.4507926293845</c:v>
                </c:pt>
                <c:pt idx="33">
                  <c:v>-1501.7260186618814</c:v>
                </c:pt>
                <c:pt idx="34">
                  <c:v>-844.69899812260155</c:v>
                </c:pt>
                <c:pt idx="35">
                  <c:v>-1176.1641833500671</c:v>
                </c:pt>
                <c:pt idx="36">
                  <c:v>-997.42689384547339</c:v>
                </c:pt>
                <c:pt idx="37">
                  <c:v>-1510.497511737891</c:v>
                </c:pt>
                <c:pt idx="38">
                  <c:v>-1044.2405876406756</c:v>
                </c:pt>
                <c:pt idx="39">
                  <c:v>-1131.2734635943989</c:v>
                </c:pt>
                <c:pt idx="40">
                  <c:v>-1049.8224229754783</c:v>
                </c:pt>
                <c:pt idx="41">
                  <c:v>-1338.383849320589</c:v>
                </c:pt>
                <c:pt idx="42">
                  <c:v>-1159.7416944811339</c:v>
                </c:pt>
                <c:pt idx="43">
                  <c:v>-1960.5358842993155</c:v>
                </c:pt>
                <c:pt idx="44">
                  <c:v>-957.52423498526514</c:v>
                </c:pt>
                <c:pt idx="45">
                  <c:v>-1376.3381928051567</c:v>
                </c:pt>
                <c:pt idx="46">
                  <c:v>-1693.9810516259367</c:v>
                </c:pt>
                <c:pt idx="47">
                  <c:v>-1081.4468453793834</c:v>
                </c:pt>
                <c:pt idx="48">
                  <c:v>11158.881650884308</c:v>
                </c:pt>
                <c:pt idx="49">
                  <c:v>-1413.4055033671168</c:v>
                </c:pt>
                <c:pt idx="50">
                  <c:v>-1216.2379297066673</c:v>
                </c:pt>
                <c:pt idx="51">
                  <c:v>-1161.5965218216288</c:v>
                </c:pt>
                <c:pt idx="52">
                  <c:v>-1087.4577477406792</c:v>
                </c:pt>
                <c:pt idx="53">
                  <c:v>-1209.3131481272667</c:v>
                </c:pt>
                <c:pt idx="54">
                  <c:v>-1170.8253483993994</c:v>
                </c:pt>
                <c:pt idx="55">
                  <c:v>-1323.7360896342625</c:v>
                </c:pt>
                <c:pt idx="56">
                  <c:v>-1299.6566176608903</c:v>
                </c:pt>
                <c:pt idx="57">
                  <c:v>-1645.3153957913783</c:v>
                </c:pt>
                <c:pt idx="58">
                  <c:v>-973.65678237928296</c:v>
                </c:pt>
                <c:pt idx="59">
                  <c:v>-902.45292025951676</c:v>
                </c:pt>
                <c:pt idx="60">
                  <c:v>-1542.8141204147287</c:v>
                </c:pt>
                <c:pt idx="61">
                  <c:v>-1563.017140677759</c:v>
                </c:pt>
                <c:pt idx="62">
                  <c:v>-1678.2008375227688</c:v>
                </c:pt>
                <c:pt idx="63">
                  <c:v>-1110.6105242773569</c:v>
                </c:pt>
                <c:pt idx="64">
                  <c:v>-1077.3099784727237</c:v>
                </c:pt>
                <c:pt idx="65">
                  <c:v>-1698.867660243719</c:v>
                </c:pt>
                <c:pt idx="66">
                  <c:v>-1285.6784611449857</c:v>
                </c:pt>
                <c:pt idx="67">
                  <c:v>-972.92346115079636</c:v>
                </c:pt>
                <c:pt idx="68">
                  <c:v>15117.144848091008</c:v>
                </c:pt>
                <c:pt idx="69">
                  <c:v>-1764.1066934981664</c:v>
                </c:pt>
                <c:pt idx="70">
                  <c:v>-1772.8311383616801</c:v>
                </c:pt>
                <c:pt idx="71">
                  <c:v>-1105.0002075153498</c:v>
                </c:pt>
                <c:pt idx="72">
                  <c:v>-1234.667487741996</c:v>
                </c:pt>
                <c:pt idx="73">
                  <c:v>6509.2518410709472</c:v>
                </c:pt>
                <c:pt idx="74">
                  <c:v>10990.719038262108</c:v>
                </c:pt>
                <c:pt idx="75">
                  <c:v>16487.676546863924</c:v>
                </c:pt>
                <c:pt idx="76">
                  <c:v>-1240.5186847674195</c:v>
                </c:pt>
                <c:pt idx="77">
                  <c:v>-1260.7551565285009</c:v>
                </c:pt>
                <c:pt idx="78">
                  <c:v>9619.7135163134317</c:v>
                </c:pt>
                <c:pt idx="79">
                  <c:v>-1444.9726629766778</c:v>
                </c:pt>
                <c:pt idx="80">
                  <c:v>-1184.0268584715013</c:v>
                </c:pt>
                <c:pt idx="81">
                  <c:v>13851.108914854787</c:v>
                </c:pt>
                <c:pt idx="82">
                  <c:v>-1509.5728259438831</c:v>
                </c:pt>
                <c:pt idx="83">
                  <c:v>-913.74113144040348</c:v>
                </c:pt>
                <c:pt idx="84">
                  <c:v>-1726.8109485483697</c:v>
                </c:pt>
                <c:pt idx="85">
                  <c:v>3051.4904963557001</c:v>
                </c:pt>
                <c:pt idx="86">
                  <c:v>20388.858771861593</c:v>
                </c:pt>
                <c:pt idx="87">
                  <c:v>-955.63528090486489</c:v>
                </c:pt>
                <c:pt idx="88">
                  <c:v>-1294.3994343106715</c:v>
                </c:pt>
                <c:pt idx="89">
                  <c:v>-1820.5873886942431</c:v>
                </c:pt>
                <c:pt idx="90">
                  <c:v>-1691.8862739091005</c:v>
                </c:pt>
                <c:pt idx="91">
                  <c:v>-1410.5093412531637</c:v>
                </c:pt>
                <c:pt idx="92">
                  <c:v>-1144.9965702247346</c:v>
                </c:pt>
                <c:pt idx="93">
                  <c:v>-1641.9260639572603</c:v>
                </c:pt>
                <c:pt idx="94">
                  <c:v>-1126.5603154812725</c:v>
                </c:pt>
                <c:pt idx="95">
                  <c:v>8846.7059482582135</c:v>
                </c:pt>
                <c:pt idx="96">
                  <c:v>-1155.5257757007075</c:v>
                </c:pt>
                <c:pt idx="97">
                  <c:v>-1535.160232317392</c:v>
                </c:pt>
                <c:pt idx="98">
                  <c:v>-1058.7559318367466</c:v>
                </c:pt>
                <c:pt idx="99">
                  <c:v>-2078.0788954107275</c:v>
                </c:pt>
                <c:pt idx="100">
                  <c:v>-1546.053643945231</c:v>
                </c:pt>
                <c:pt idx="101">
                  <c:v>10684.870288433674</c:v>
                </c:pt>
                <c:pt idx="102">
                  <c:v>-1258.1963422276033</c:v>
                </c:pt>
                <c:pt idx="103">
                  <c:v>-1161.9203922767927</c:v>
                </c:pt>
                <c:pt idx="104">
                  <c:v>-1452.2423067154261</c:v>
                </c:pt>
                <c:pt idx="105">
                  <c:v>-1738.9257428100263</c:v>
                </c:pt>
                <c:pt idx="106">
                  <c:v>-1397.0571263781137</c:v>
                </c:pt>
                <c:pt idx="107">
                  <c:v>-1572.1129708672574</c:v>
                </c:pt>
                <c:pt idx="108">
                  <c:v>10346.073274578715</c:v>
                </c:pt>
                <c:pt idx="109">
                  <c:v>-2035.7535047486631</c:v>
                </c:pt>
                <c:pt idx="110">
                  <c:v>-1285.3989790247051</c:v>
                </c:pt>
                <c:pt idx="111">
                  <c:v>-1851.5797785688865</c:v>
                </c:pt>
                <c:pt idx="112">
                  <c:v>-1413.5126716750565</c:v>
                </c:pt>
                <c:pt idx="113">
                  <c:v>-1440.6303946385988</c:v>
                </c:pt>
                <c:pt idx="114">
                  <c:v>-1848.5424464808934</c:v>
                </c:pt>
                <c:pt idx="115">
                  <c:v>-1220.5105048719361</c:v>
                </c:pt>
                <c:pt idx="116">
                  <c:v>-1067.078103982813</c:v>
                </c:pt>
                <c:pt idx="117">
                  <c:v>-1411.3477250127735</c:v>
                </c:pt>
                <c:pt idx="118">
                  <c:v>-1157.8289506554702</c:v>
                </c:pt>
                <c:pt idx="119">
                  <c:v>-1597.5788986296966</c:v>
                </c:pt>
                <c:pt idx="120">
                  <c:v>14524.74402884466</c:v>
                </c:pt>
                <c:pt idx="121">
                  <c:v>-1196.1185327950975</c:v>
                </c:pt>
                <c:pt idx="122">
                  <c:v>-1678.0980928720219</c:v>
                </c:pt>
                <c:pt idx="123">
                  <c:v>-1067.1146602725166</c:v>
                </c:pt>
                <c:pt idx="124">
                  <c:v>8383.4195700224045</c:v>
                </c:pt>
                <c:pt idx="125">
                  <c:v>-1899.198214228189</c:v>
                </c:pt>
                <c:pt idx="126">
                  <c:v>-1845.2237509633396</c:v>
                </c:pt>
                <c:pt idx="127">
                  <c:v>13637.030724886063</c:v>
                </c:pt>
                <c:pt idx="128">
                  <c:v>-1194.2351060452365</c:v>
                </c:pt>
                <c:pt idx="129">
                  <c:v>16953.757311825619</c:v>
                </c:pt>
                <c:pt idx="130">
                  <c:v>-1272.4536106587657</c:v>
                </c:pt>
                <c:pt idx="131">
                  <c:v>-1695.5987681322281</c:v>
                </c:pt>
                <c:pt idx="132">
                  <c:v>-1849.7901703659172</c:v>
                </c:pt>
                <c:pt idx="133">
                  <c:v>-1228.1822986871357</c:v>
                </c:pt>
                <c:pt idx="134">
                  <c:v>-1067.5872074280728</c:v>
                </c:pt>
                <c:pt idx="135">
                  <c:v>12690.782394563956</c:v>
                </c:pt>
                <c:pt idx="136">
                  <c:v>-941.96090844300397</c:v>
                </c:pt>
                <c:pt idx="137">
                  <c:v>-1701.9682080281618</c:v>
                </c:pt>
                <c:pt idx="138">
                  <c:v>-1182.2270403471111</c:v>
                </c:pt>
                <c:pt idx="139">
                  <c:v>-1227.9018410993845</c:v>
                </c:pt>
                <c:pt idx="140">
                  <c:v>-1143.2626137417137</c:v>
                </c:pt>
                <c:pt idx="141">
                  <c:v>-1856.6915932502125</c:v>
                </c:pt>
                <c:pt idx="142">
                  <c:v>-1241.2568391929763</c:v>
                </c:pt>
                <c:pt idx="143">
                  <c:v>-929.78848802142784</c:v>
                </c:pt>
                <c:pt idx="144">
                  <c:v>-1517.8949980899495</c:v>
                </c:pt>
                <c:pt idx="145">
                  <c:v>-1175.0662821067945</c:v>
                </c:pt>
                <c:pt idx="146">
                  <c:v>-1043.4349579611971</c:v>
                </c:pt>
                <c:pt idx="147">
                  <c:v>-1771.7191522455823</c:v>
                </c:pt>
                <c:pt idx="148">
                  <c:v>-2103.633848263295</c:v>
                </c:pt>
                <c:pt idx="149">
                  <c:v>-1397.7307587735229</c:v>
                </c:pt>
                <c:pt idx="150">
                  <c:v>-1697.2704756904332</c:v>
                </c:pt>
                <c:pt idx="151">
                  <c:v>-1258.7582620823978</c:v>
                </c:pt>
                <c:pt idx="152">
                  <c:v>-1177.1632899847154</c:v>
                </c:pt>
                <c:pt idx="153">
                  <c:v>-1248.1642609166079</c:v>
                </c:pt>
                <c:pt idx="154">
                  <c:v>-1178.6714798584503</c:v>
                </c:pt>
                <c:pt idx="155">
                  <c:v>-1811.2031173525575</c:v>
                </c:pt>
                <c:pt idx="156">
                  <c:v>-1700.1714958136708</c:v>
                </c:pt>
                <c:pt idx="157">
                  <c:v>-1924.7531670807568</c:v>
                </c:pt>
                <c:pt idx="158">
                  <c:v>-1769.0932098855683</c:v>
                </c:pt>
                <c:pt idx="159">
                  <c:v>-996.46957307174125</c:v>
                </c:pt>
                <c:pt idx="160">
                  <c:v>-1171.2487581328987</c:v>
                </c:pt>
                <c:pt idx="161">
                  <c:v>-1331.9110487625369</c:v>
                </c:pt>
                <c:pt idx="162">
                  <c:v>-1778.1545234245405</c:v>
                </c:pt>
                <c:pt idx="163">
                  <c:v>-879.23298732998774</c:v>
                </c:pt>
                <c:pt idx="164">
                  <c:v>-991.86454095185309</c:v>
                </c:pt>
                <c:pt idx="165">
                  <c:v>-946.72939349434546</c:v>
                </c:pt>
                <c:pt idx="166">
                  <c:v>-1814.6394651998958</c:v>
                </c:pt>
                <c:pt idx="167">
                  <c:v>-1381.3016575625136</c:v>
                </c:pt>
                <c:pt idx="168">
                  <c:v>-1760.4432177809613</c:v>
                </c:pt>
                <c:pt idx="169">
                  <c:v>-987.11235122305879</c:v>
                </c:pt>
                <c:pt idx="170">
                  <c:v>-1638.7247156463754</c:v>
                </c:pt>
                <c:pt idx="171">
                  <c:v>-1956.9939590857264</c:v>
                </c:pt>
                <c:pt idx="172">
                  <c:v>-1141.1997994980647</c:v>
                </c:pt>
                <c:pt idx="173">
                  <c:v>-1734.7981445136575</c:v>
                </c:pt>
                <c:pt idx="174">
                  <c:v>-1258.6317899642563</c:v>
                </c:pt>
                <c:pt idx="175">
                  <c:v>-1453.3788974676534</c:v>
                </c:pt>
                <c:pt idx="176">
                  <c:v>-2163.5282690115</c:v>
                </c:pt>
                <c:pt idx="177">
                  <c:v>-1065.3417422059811</c:v>
                </c:pt>
                <c:pt idx="178">
                  <c:v>-1639.1568231083215</c:v>
                </c:pt>
                <c:pt idx="179">
                  <c:v>-1469.140540125105</c:v>
                </c:pt>
                <c:pt idx="180">
                  <c:v>3496.3448900207331</c:v>
                </c:pt>
                <c:pt idx="181">
                  <c:v>-1556.1163637955578</c:v>
                </c:pt>
                <c:pt idx="182">
                  <c:v>-1394.7896827550383</c:v>
                </c:pt>
                <c:pt idx="183">
                  <c:v>-1703.4176692587498</c:v>
                </c:pt>
                <c:pt idx="184">
                  <c:v>-1193.7901782430145</c:v>
                </c:pt>
                <c:pt idx="185">
                  <c:v>-1093.6851675441358</c:v>
                </c:pt>
                <c:pt idx="186">
                  <c:v>-1387.8102684380403</c:v>
                </c:pt>
                <c:pt idx="187">
                  <c:v>-1275.7224006059769</c:v>
                </c:pt>
                <c:pt idx="188">
                  <c:v>-1296.072648117979</c:v>
                </c:pt>
                <c:pt idx="189">
                  <c:v>-1111.0626736063878</c:v>
                </c:pt>
                <c:pt idx="190">
                  <c:v>-1302.3211033543009</c:v>
                </c:pt>
                <c:pt idx="191">
                  <c:v>-1384.7851576574194</c:v>
                </c:pt>
                <c:pt idx="192">
                  <c:v>-1450.392935127411</c:v>
                </c:pt>
                <c:pt idx="193">
                  <c:v>-1247.516638016381</c:v>
                </c:pt>
                <c:pt idx="194">
                  <c:v>-1036.076846769527</c:v>
                </c:pt>
                <c:pt idx="195">
                  <c:v>-1694.8746988605053</c:v>
                </c:pt>
                <c:pt idx="196">
                  <c:v>-1351.5731312602729</c:v>
                </c:pt>
                <c:pt idx="197">
                  <c:v>-1531.0722159762518</c:v>
                </c:pt>
                <c:pt idx="198">
                  <c:v>-1510.8621988599871</c:v>
                </c:pt>
                <c:pt idx="199">
                  <c:v>-1075.7171045503073</c:v>
                </c:pt>
                <c:pt idx="200">
                  <c:v>-972.26369561844331</c:v>
                </c:pt>
                <c:pt idx="201">
                  <c:v>-1362.4256799647801</c:v>
                </c:pt>
                <c:pt idx="202">
                  <c:v>-1054.3566334926545</c:v>
                </c:pt>
                <c:pt idx="203">
                  <c:v>-1391.3981797532531</c:v>
                </c:pt>
                <c:pt idx="204">
                  <c:v>-1708.6684604428647</c:v>
                </c:pt>
                <c:pt idx="205">
                  <c:v>-1430.1923793463375</c:v>
                </c:pt>
                <c:pt idx="206">
                  <c:v>-1527.1418560300237</c:v>
                </c:pt>
                <c:pt idx="207">
                  <c:v>-910.77509240558356</c:v>
                </c:pt>
                <c:pt idx="208">
                  <c:v>-1333.068112969162</c:v>
                </c:pt>
                <c:pt idx="209">
                  <c:v>-1285.626522950548</c:v>
                </c:pt>
                <c:pt idx="210">
                  <c:v>-1297.3738743889135</c:v>
                </c:pt>
                <c:pt idx="211">
                  <c:v>-1294.144141903198</c:v>
                </c:pt>
                <c:pt idx="212">
                  <c:v>-1363.0752647292011</c:v>
                </c:pt>
                <c:pt idx="213">
                  <c:v>-1271.4637849396331</c:v>
                </c:pt>
                <c:pt idx="214">
                  <c:v>-1163.4902861048831</c:v>
                </c:pt>
                <c:pt idx="215">
                  <c:v>-1248.2333899081677</c:v>
                </c:pt>
                <c:pt idx="216">
                  <c:v>-886.32159967625375</c:v>
                </c:pt>
                <c:pt idx="217">
                  <c:v>-2162.7296767348571</c:v>
                </c:pt>
                <c:pt idx="218">
                  <c:v>-1138.1869258706411</c:v>
                </c:pt>
                <c:pt idx="219">
                  <c:v>-1239.4320790661327</c:v>
                </c:pt>
                <c:pt idx="220">
                  <c:v>-1636.0003529986759</c:v>
                </c:pt>
                <c:pt idx="221">
                  <c:v>-1105.8532055285714</c:v>
                </c:pt>
                <c:pt idx="222">
                  <c:v>-932.54414855330106</c:v>
                </c:pt>
                <c:pt idx="223">
                  <c:v>-1020.8320185450466</c:v>
                </c:pt>
                <c:pt idx="224">
                  <c:v>-1582.0880957729651</c:v>
                </c:pt>
                <c:pt idx="225">
                  <c:v>-1277.0770396288008</c:v>
                </c:pt>
                <c:pt idx="226">
                  <c:v>-1218.7424401981914</c:v>
                </c:pt>
                <c:pt idx="227">
                  <c:v>12457.115247970714</c:v>
                </c:pt>
                <c:pt idx="228">
                  <c:v>-1123.6721422347118</c:v>
                </c:pt>
                <c:pt idx="229">
                  <c:v>-1069.7760157137654</c:v>
                </c:pt>
                <c:pt idx="230">
                  <c:v>-1520.7446116057333</c:v>
                </c:pt>
                <c:pt idx="231">
                  <c:v>-1058.6341642149891</c:v>
                </c:pt>
                <c:pt idx="232">
                  <c:v>-1731.1065726107945</c:v>
                </c:pt>
                <c:pt idx="233">
                  <c:v>-1796.6296203949614</c:v>
                </c:pt>
                <c:pt idx="234">
                  <c:v>-1259.8487075028438</c:v>
                </c:pt>
                <c:pt idx="235">
                  <c:v>-1572.3941314992162</c:v>
                </c:pt>
                <c:pt idx="236">
                  <c:v>-1712.1776750488589</c:v>
                </c:pt>
                <c:pt idx="237">
                  <c:v>-1119.4363075126494</c:v>
                </c:pt>
                <c:pt idx="238">
                  <c:v>9593.7685043142301</c:v>
                </c:pt>
                <c:pt idx="239">
                  <c:v>-1331.8608126509166</c:v>
                </c:pt>
                <c:pt idx="240">
                  <c:v>-1129.2325190313707</c:v>
                </c:pt>
                <c:pt idx="241">
                  <c:v>-1597.3411266985322</c:v>
                </c:pt>
                <c:pt idx="242">
                  <c:v>-1728.1099708696875</c:v>
                </c:pt>
                <c:pt idx="243">
                  <c:v>-1803.4591733268971</c:v>
                </c:pt>
                <c:pt idx="244">
                  <c:v>-1545.213598152046</c:v>
                </c:pt>
                <c:pt idx="245">
                  <c:v>-1692.1505882688762</c:v>
                </c:pt>
                <c:pt idx="246">
                  <c:v>-1201.5178187641779</c:v>
                </c:pt>
                <c:pt idx="247">
                  <c:v>11174.498936874294</c:v>
                </c:pt>
                <c:pt idx="248">
                  <c:v>-1019.3106824062579</c:v>
                </c:pt>
                <c:pt idx="249">
                  <c:v>14763.81514592762</c:v>
                </c:pt>
                <c:pt idx="250">
                  <c:v>-1053.6449420694989</c:v>
                </c:pt>
                <c:pt idx="251">
                  <c:v>-1058.4837141203261</c:v>
                </c:pt>
                <c:pt idx="252">
                  <c:v>7471.0334484137293</c:v>
                </c:pt>
                <c:pt idx="253">
                  <c:v>-923.12227935497003</c:v>
                </c:pt>
                <c:pt idx="254">
                  <c:v>-1016.1601692398935</c:v>
                </c:pt>
                <c:pt idx="255">
                  <c:v>-2079.6760799640128</c:v>
                </c:pt>
                <c:pt idx="256">
                  <c:v>-2013.6900219419272</c:v>
                </c:pt>
                <c:pt idx="257">
                  <c:v>-1311.6037185390355</c:v>
                </c:pt>
                <c:pt idx="258">
                  <c:v>-2062.1070498778731</c:v>
                </c:pt>
                <c:pt idx="259">
                  <c:v>-1636.8758294838481</c:v>
                </c:pt>
                <c:pt idx="260">
                  <c:v>-1037.1489643988007</c:v>
                </c:pt>
                <c:pt idx="261">
                  <c:v>-1172.9811996461231</c:v>
                </c:pt>
                <c:pt idx="262">
                  <c:v>-1426.9105316921941</c:v>
                </c:pt>
                <c:pt idx="263">
                  <c:v>-1957.2647106971945</c:v>
                </c:pt>
                <c:pt idx="264">
                  <c:v>-1369.6171492371577</c:v>
                </c:pt>
                <c:pt idx="265">
                  <c:v>9414.6801900192295</c:v>
                </c:pt>
                <c:pt idx="266">
                  <c:v>-873.38265458697788</c:v>
                </c:pt>
                <c:pt idx="267">
                  <c:v>9148.8455479352579</c:v>
                </c:pt>
                <c:pt idx="268">
                  <c:v>-807.10183859923291</c:v>
                </c:pt>
                <c:pt idx="269">
                  <c:v>-821.01604018522994</c:v>
                </c:pt>
                <c:pt idx="270">
                  <c:v>-970.35290602657733</c:v>
                </c:pt>
                <c:pt idx="271">
                  <c:v>-1606.9829665125253</c:v>
                </c:pt>
                <c:pt idx="272">
                  <c:v>-1179.5856442760964</c:v>
                </c:pt>
                <c:pt idx="273">
                  <c:v>-1329.1369913805147</c:v>
                </c:pt>
                <c:pt idx="274">
                  <c:v>-1523.4431128539936</c:v>
                </c:pt>
                <c:pt idx="275">
                  <c:v>-1027.1541062236138</c:v>
                </c:pt>
                <c:pt idx="276">
                  <c:v>-1187.853519932647</c:v>
                </c:pt>
                <c:pt idx="277">
                  <c:v>-1203.2771144419567</c:v>
                </c:pt>
                <c:pt idx="278">
                  <c:v>-1541.9652664765981</c:v>
                </c:pt>
                <c:pt idx="279">
                  <c:v>-1949.1567564482889</c:v>
                </c:pt>
                <c:pt idx="280">
                  <c:v>-1014.9632889518889</c:v>
                </c:pt>
                <c:pt idx="281">
                  <c:v>-1563.8589835738203</c:v>
                </c:pt>
                <c:pt idx="282">
                  <c:v>-1904.7883601646888</c:v>
                </c:pt>
                <c:pt idx="283">
                  <c:v>-1232.919432692127</c:v>
                </c:pt>
                <c:pt idx="284">
                  <c:v>-1495.5804343018417</c:v>
                </c:pt>
                <c:pt idx="285">
                  <c:v>-1128.9400679305672</c:v>
                </c:pt>
                <c:pt idx="286">
                  <c:v>-1696.977126707101</c:v>
                </c:pt>
                <c:pt idx="287">
                  <c:v>-1640.0758113789107</c:v>
                </c:pt>
                <c:pt idx="288">
                  <c:v>7031.04040376796</c:v>
                </c:pt>
                <c:pt idx="289">
                  <c:v>-2093.2521486669398</c:v>
                </c:pt>
                <c:pt idx="290">
                  <c:v>-1498.4765964157948</c:v>
                </c:pt>
                <c:pt idx="291">
                  <c:v>-1446.7697480851436</c:v>
                </c:pt>
                <c:pt idx="292">
                  <c:v>-1155.2431384065676</c:v>
                </c:pt>
                <c:pt idx="293">
                  <c:v>14567.079673442975</c:v>
                </c:pt>
                <c:pt idx="294">
                  <c:v>-1293.3640397789077</c:v>
                </c:pt>
                <c:pt idx="295">
                  <c:v>-1421.365895861205</c:v>
                </c:pt>
                <c:pt idx="296">
                  <c:v>-1211.5112153662776</c:v>
                </c:pt>
                <c:pt idx="297">
                  <c:v>-1236.0405693668899</c:v>
                </c:pt>
                <c:pt idx="298">
                  <c:v>-1187.9396205661624</c:v>
                </c:pt>
                <c:pt idx="299">
                  <c:v>-1259.8004340080242</c:v>
                </c:pt>
                <c:pt idx="300">
                  <c:v>-1616.272859209932</c:v>
                </c:pt>
                <c:pt idx="301">
                  <c:v>-1591.7215672774314</c:v>
                </c:pt>
                <c:pt idx="302">
                  <c:v>-1456.7327838782974</c:v>
                </c:pt>
                <c:pt idx="303">
                  <c:v>-1357.0921356443255</c:v>
                </c:pt>
                <c:pt idx="304">
                  <c:v>-1144.802437243221</c:v>
                </c:pt>
                <c:pt idx="305">
                  <c:v>-1096.1887715281318</c:v>
                </c:pt>
                <c:pt idx="306">
                  <c:v>-1508.0304040339556</c:v>
                </c:pt>
                <c:pt idx="307">
                  <c:v>-1184.2159195713884</c:v>
                </c:pt>
                <c:pt idx="308">
                  <c:v>-1174.3463626935682</c:v>
                </c:pt>
                <c:pt idx="309">
                  <c:v>-1499.0581745403626</c:v>
                </c:pt>
                <c:pt idx="310">
                  <c:v>-1651.5853105936903</c:v>
                </c:pt>
                <c:pt idx="311">
                  <c:v>-1229.6872062993771</c:v>
                </c:pt>
                <c:pt idx="312">
                  <c:v>13113.77713130645</c:v>
                </c:pt>
                <c:pt idx="313">
                  <c:v>-1292.8636097342333</c:v>
                </c:pt>
                <c:pt idx="314">
                  <c:v>-1415.5446693198119</c:v>
                </c:pt>
                <c:pt idx="315">
                  <c:v>-1106.8869916755066</c:v>
                </c:pt>
                <c:pt idx="316">
                  <c:v>-1184.7280622899234</c:v>
                </c:pt>
                <c:pt idx="317">
                  <c:v>-1408.3695934565058</c:v>
                </c:pt>
                <c:pt idx="318">
                  <c:v>-1282.7070443951561</c:v>
                </c:pt>
                <c:pt idx="319">
                  <c:v>-1475.8989985177234</c:v>
                </c:pt>
                <c:pt idx="320">
                  <c:v>-1696.3064780856839</c:v>
                </c:pt>
                <c:pt idx="321">
                  <c:v>-1498.6378158026837</c:v>
                </c:pt>
                <c:pt idx="322">
                  <c:v>-1677.1402634462584</c:v>
                </c:pt>
                <c:pt idx="323">
                  <c:v>-1264.1217291529374</c:v>
                </c:pt>
                <c:pt idx="324">
                  <c:v>-1458.3606458635286</c:v>
                </c:pt>
                <c:pt idx="325">
                  <c:v>-1321.7129607575425</c:v>
                </c:pt>
                <c:pt idx="326">
                  <c:v>-1453.5384147717268</c:v>
                </c:pt>
                <c:pt idx="327">
                  <c:v>-1360.7439532488652</c:v>
                </c:pt>
                <c:pt idx="328">
                  <c:v>-1133.0627632468349</c:v>
                </c:pt>
                <c:pt idx="329">
                  <c:v>-1540.584972925785</c:v>
                </c:pt>
                <c:pt idx="330">
                  <c:v>-1638.0092418907643</c:v>
                </c:pt>
                <c:pt idx="331">
                  <c:v>-1311.9866950487904</c:v>
                </c:pt>
                <c:pt idx="332">
                  <c:v>-1499.0581745403626</c:v>
                </c:pt>
                <c:pt idx="333">
                  <c:v>-1110.7898326439827</c:v>
                </c:pt>
                <c:pt idx="334">
                  <c:v>-1205.3990065763319</c:v>
                </c:pt>
                <c:pt idx="335">
                  <c:v>-1326.6381545242643</c:v>
                </c:pt>
                <c:pt idx="336">
                  <c:v>-1513.4844748352057</c:v>
                </c:pt>
                <c:pt idx="337">
                  <c:v>-1192.2524130405254</c:v>
                </c:pt>
                <c:pt idx="338">
                  <c:v>-1364.6937853072122</c:v>
                </c:pt>
                <c:pt idx="339">
                  <c:v>-1058.1728628003002</c:v>
                </c:pt>
                <c:pt idx="340">
                  <c:v>-1248.8739528918086</c:v>
                </c:pt>
                <c:pt idx="341">
                  <c:v>-1419.8231479412527</c:v>
                </c:pt>
                <c:pt idx="342">
                  <c:v>-1400.4149545610617</c:v>
                </c:pt>
                <c:pt idx="343">
                  <c:v>-1332.8932526305398</c:v>
                </c:pt>
                <c:pt idx="344">
                  <c:v>-1109.1037613117569</c:v>
                </c:pt>
                <c:pt idx="345">
                  <c:v>-1486.1063069025995</c:v>
                </c:pt>
                <c:pt idx="346">
                  <c:v>-1253.9327618420375</c:v>
                </c:pt>
                <c:pt idx="347">
                  <c:v>-1689.119147595899</c:v>
                </c:pt>
                <c:pt idx="348">
                  <c:v>-1214.3604841519518</c:v>
                </c:pt>
                <c:pt idx="349">
                  <c:v>-1232.9300484465948</c:v>
                </c:pt>
                <c:pt idx="350">
                  <c:v>-1366.7106576727292</c:v>
                </c:pt>
                <c:pt idx="351">
                  <c:v>-1168.764903256184</c:v>
                </c:pt>
                <c:pt idx="352">
                  <c:v>-1492.1722730939919</c:v>
                </c:pt>
                <c:pt idx="353">
                  <c:v>-1249.4985443242322</c:v>
                </c:pt>
                <c:pt idx="354">
                  <c:v>-1183.2788171311086</c:v>
                </c:pt>
                <c:pt idx="355">
                  <c:v>-1078.357697087371</c:v>
                </c:pt>
                <c:pt idx="356">
                  <c:v>-1223.1449991950221</c:v>
                </c:pt>
                <c:pt idx="357">
                  <c:v>-1177.448276893836</c:v>
                </c:pt>
                <c:pt idx="358">
                  <c:v>-1329.3129468543084</c:v>
                </c:pt>
                <c:pt idx="359">
                  <c:v>-1125.6409203174771</c:v>
                </c:pt>
                <c:pt idx="360">
                  <c:v>-1438.9893625806785</c:v>
                </c:pt>
                <c:pt idx="361">
                  <c:v>-1190.7478161735671</c:v>
                </c:pt>
                <c:pt idx="362">
                  <c:v>-1220.1374805127052</c:v>
                </c:pt>
                <c:pt idx="363">
                  <c:v>-1405.9615620001005</c:v>
                </c:pt>
                <c:pt idx="364">
                  <c:v>15333.103616532266</c:v>
                </c:pt>
                <c:pt idx="365">
                  <c:v>-1616.4779278533561</c:v>
                </c:pt>
                <c:pt idx="366">
                  <c:v>-1390.2487381597784</c:v>
                </c:pt>
                <c:pt idx="367">
                  <c:v>-1479.2810820748173</c:v>
                </c:pt>
                <c:pt idx="368">
                  <c:v>-1444.8172877681955</c:v>
                </c:pt>
                <c:pt idx="369">
                  <c:v>-1270.0674222051948</c:v>
                </c:pt>
                <c:pt idx="370">
                  <c:v>-1415.3893718392451</c:v>
                </c:pt>
                <c:pt idx="371">
                  <c:v>-1297.0699566504586</c:v>
                </c:pt>
                <c:pt idx="372">
                  <c:v>-1320.7712100918616</c:v>
                </c:pt>
                <c:pt idx="373">
                  <c:v>-1490.9105055561977</c:v>
                </c:pt>
                <c:pt idx="374">
                  <c:v>-1302.1801285233969</c:v>
                </c:pt>
                <c:pt idx="375">
                  <c:v>-1260.813677696683</c:v>
                </c:pt>
                <c:pt idx="376">
                  <c:v>6072.7451723427439</c:v>
                </c:pt>
                <c:pt idx="377">
                  <c:v>-4249.7796184904182</c:v>
                </c:pt>
                <c:pt idx="378">
                  <c:v>-7010.3727184960917</c:v>
                </c:pt>
                <c:pt idx="379">
                  <c:v>3755.3057212223794</c:v>
                </c:pt>
                <c:pt idx="380">
                  <c:v>5134.9517396847987</c:v>
                </c:pt>
                <c:pt idx="381">
                  <c:v>91.691615804382309</c:v>
                </c:pt>
                <c:pt idx="382">
                  <c:v>-4910.5703695714183</c:v>
                </c:pt>
                <c:pt idx="383">
                  <c:v>-6263.0034050906652</c:v>
                </c:pt>
                <c:pt idx="384">
                  <c:v>-4870.1657273337623</c:v>
                </c:pt>
                <c:pt idx="385">
                  <c:v>-6388.8755669713719</c:v>
                </c:pt>
                <c:pt idx="386">
                  <c:v>-1617.0075117944871</c:v>
                </c:pt>
                <c:pt idx="387">
                  <c:v>-6959.8106753351858</c:v>
                </c:pt>
                <c:pt idx="388">
                  <c:v>-6209.4763020175087</c:v>
                </c:pt>
                <c:pt idx="389">
                  <c:v>18402.069990215263</c:v>
                </c:pt>
                <c:pt idx="390">
                  <c:v>-4801.4029707810259</c:v>
                </c:pt>
                <c:pt idx="391">
                  <c:v>-4533.0500594773366</c:v>
                </c:pt>
                <c:pt idx="392">
                  <c:v>-5730.6174591465387</c:v>
                </c:pt>
                <c:pt idx="393">
                  <c:v>6614.1419814886904</c:v>
                </c:pt>
                <c:pt idx="394">
                  <c:v>6804.1859516939367</c:v>
                </c:pt>
                <c:pt idx="395">
                  <c:v>6898.3191079371609</c:v>
                </c:pt>
                <c:pt idx="396">
                  <c:v>-6914.8925837523784</c:v>
                </c:pt>
                <c:pt idx="397">
                  <c:v>-5892.0896801915042</c:v>
                </c:pt>
                <c:pt idx="398">
                  <c:v>-3926.1761953578207</c:v>
                </c:pt>
                <c:pt idx="399">
                  <c:v>-4634.0109733696809</c:v>
                </c:pt>
                <c:pt idx="400">
                  <c:v>2129.2530398879244</c:v>
                </c:pt>
                <c:pt idx="401">
                  <c:v>1631.4740929463878</c:v>
                </c:pt>
                <c:pt idx="402">
                  <c:v>-2514.4879386561515</c:v>
                </c:pt>
                <c:pt idx="403">
                  <c:v>3233.177620315415</c:v>
                </c:pt>
                <c:pt idx="404">
                  <c:v>2374.1050472012721</c:v>
                </c:pt>
                <c:pt idx="405">
                  <c:v>-6292.7458965871738</c:v>
                </c:pt>
                <c:pt idx="406">
                  <c:v>-3552.2468339698444</c:v>
                </c:pt>
                <c:pt idx="407">
                  <c:v>2040.5883528162012</c:v>
                </c:pt>
                <c:pt idx="408">
                  <c:v>250.06847864632437</c:v>
                </c:pt>
                <c:pt idx="409">
                  <c:v>-521.63906176326418</c:v>
                </c:pt>
                <c:pt idx="410">
                  <c:v>1286.164639987699</c:v>
                </c:pt>
                <c:pt idx="411">
                  <c:v>2336.3402466103253</c:v>
                </c:pt>
                <c:pt idx="412">
                  <c:v>-6039.8049244470822</c:v>
                </c:pt>
                <c:pt idx="413">
                  <c:v>5227.4624566849889</c:v>
                </c:pt>
                <c:pt idx="414">
                  <c:v>-5552.0119123666318</c:v>
                </c:pt>
                <c:pt idx="415">
                  <c:v>5832.1297344611885</c:v>
                </c:pt>
                <c:pt idx="416">
                  <c:v>6702.6043431915714</c:v>
                </c:pt>
                <c:pt idx="417">
                  <c:v>-2726.7874041698087</c:v>
                </c:pt>
                <c:pt idx="418">
                  <c:v>6312.2463154918078</c:v>
                </c:pt>
                <c:pt idx="419">
                  <c:v>3559.6970069569288</c:v>
                </c:pt>
                <c:pt idx="420">
                  <c:v>1651.5437048883541</c:v>
                </c:pt>
                <c:pt idx="421">
                  <c:v>3843.9751633975684</c:v>
                </c:pt>
                <c:pt idx="422">
                  <c:v>-7429.4945332522148</c:v>
                </c:pt>
                <c:pt idx="423">
                  <c:v>10457.432090062259</c:v>
                </c:pt>
                <c:pt idx="424">
                  <c:v>6223.4026820159488</c:v>
                </c:pt>
                <c:pt idx="425">
                  <c:v>3010.8337133702807</c:v>
                </c:pt>
                <c:pt idx="426">
                  <c:v>7035.5173454667893</c:v>
                </c:pt>
                <c:pt idx="427">
                  <c:v>3795.9471546527129</c:v>
                </c:pt>
                <c:pt idx="428">
                  <c:v>-8651.9112063528883</c:v>
                </c:pt>
                <c:pt idx="429">
                  <c:v>4031.0757386107471</c:v>
                </c:pt>
                <c:pt idx="430">
                  <c:v>3074.0382433607774</c:v>
                </c:pt>
                <c:pt idx="431">
                  <c:v>-4342.8706124894597</c:v>
                </c:pt>
                <c:pt idx="432">
                  <c:v>4842.9630788146169</c:v>
                </c:pt>
                <c:pt idx="433">
                  <c:v>-529.99208234615071</c:v>
                </c:pt>
                <c:pt idx="434">
                  <c:v>-862.70283756622666</c:v>
                </c:pt>
                <c:pt idx="435">
                  <c:v>-6632.7167513303721</c:v>
                </c:pt>
                <c:pt idx="436">
                  <c:v>2913.5545239109633</c:v>
                </c:pt>
                <c:pt idx="437">
                  <c:v>-3853.0327511061805</c:v>
                </c:pt>
                <c:pt idx="438">
                  <c:v>-5256.600400381194</c:v>
                </c:pt>
                <c:pt idx="439">
                  <c:v>-932.34737583233073</c:v>
                </c:pt>
                <c:pt idx="440">
                  <c:v>-5148.7740372852641</c:v>
                </c:pt>
                <c:pt idx="441">
                  <c:v>-7347.2141949917968</c:v>
                </c:pt>
                <c:pt idx="442">
                  <c:v>4949.6970694418269</c:v>
                </c:pt>
                <c:pt idx="443">
                  <c:v>6123.5633910696342</c:v>
                </c:pt>
                <c:pt idx="444">
                  <c:v>1397.7977864272834</c:v>
                </c:pt>
                <c:pt idx="445">
                  <c:v>4450.1274640014526</c:v>
                </c:pt>
                <c:pt idx="446">
                  <c:v>-7007.3129719304743</c:v>
                </c:pt>
                <c:pt idx="447">
                  <c:v>-3394.4486531093135</c:v>
                </c:pt>
                <c:pt idx="448">
                  <c:v>4881.9994198462082</c:v>
                </c:pt>
                <c:pt idx="449">
                  <c:v>4593.7219888436484</c:v>
                </c:pt>
                <c:pt idx="450">
                  <c:v>2286.3079015903568</c:v>
                </c:pt>
                <c:pt idx="451">
                  <c:v>5997.0956200318979</c:v>
                </c:pt>
                <c:pt idx="452">
                  <c:v>6655.8185641862583</c:v>
                </c:pt>
                <c:pt idx="453">
                  <c:v>5855.7513703307704</c:v>
                </c:pt>
                <c:pt idx="454">
                  <c:v>1509.4343365764726</c:v>
                </c:pt>
                <c:pt idx="455">
                  <c:v>5728.0405882271334</c:v>
                </c:pt>
                <c:pt idx="456">
                  <c:v>12496.397292366899</c:v>
                </c:pt>
                <c:pt idx="457">
                  <c:v>-7618.4837692046349</c:v>
                </c:pt>
                <c:pt idx="458">
                  <c:v>-7211.4933777958104</c:v>
                </c:pt>
                <c:pt idx="459">
                  <c:v>-8026.0753094533284</c:v>
                </c:pt>
                <c:pt idx="460">
                  <c:v>-5117.8454977839228</c:v>
                </c:pt>
                <c:pt idx="461">
                  <c:v>5736.8986224250621</c:v>
                </c:pt>
                <c:pt idx="462">
                  <c:v>-4563.2681495046636</c:v>
                </c:pt>
                <c:pt idx="463">
                  <c:v>2236.1761925114079</c:v>
                </c:pt>
                <c:pt idx="464">
                  <c:v>31748.6922234987</c:v>
                </c:pt>
                <c:pt idx="465">
                  <c:v>11255.006970118928</c:v>
                </c:pt>
                <c:pt idx="466">
                  <c:v>6984.7766874869812</c:v>
                </c:pt>
                <c:pt idx="467">
                  <c:v>-4828.3092431230471</c:v>
                </c:pt>
                <c:pt idx="468">
                  <c:v>4797.6604047380606</c:v>
                </c:pt>
                <c:pt idx="469">
                  <c:v>14456.21529752342</c:v>
                </c:pt>
                <c:pt idx="470">
                  <c:v>192.70611568490858</c:v>
                </c:pt>
                <c:pt idx="471">
                  <c:v>2313.0631817710309</c:v>
                </c:pt>
                <c:pt idx="472">
                  <c:v>-5582.303571255401</c:v>
                </c:pt>
                <c:pt idx="473">
                  <c:v>-398.97838447864342</c:v>
                </c:pt>
                <c:pt idx="474">
                  <c:v>-6078.9993769580906</c:v>
                </c:pt>
                <c:pt idx="475">
                  <c:v>-5665.4566360937279</c:v>
                </c:pt>
                <c:pt idx="476">
                  <c:v>5577.9666514058918</c:v>
                </c:pt>
                <c:pt idx="477">
                  <c:v>-4803.9790931828938</c:v>
                </c:pt>
                <c:pt idx="478">
                  <c:v>-6337.9953905619623</c:v>
                </c:pt>
                <c:pt idx="479">
                  <c:v>-136.50403427120182</c:v>
                </c:pt>
                <c:pt idx="480">
                  <c:v>-2841.7318535431077</c:v>
                </c:pt>
                <c:pt idx="481">
                  <c:v>3209.5147312705085</c:v>
                </c:pt>
                <c:pt idx="482">
                  <c:v>200.86325096762448</c:v>
                </c:pt>
                <c:pt idx="483">
                  <c:v>4602.8319777324141</c:v>
                </c:pt>
                <c:pt idx="484">
                  <c:v>4139.1175507605367</c:v>
                </c:pt>
                <c:pt idx="485">
                  <c:v>-4447.1683490005089</c:v>
                </c:pt>
                <c:pt idx="486">
                  <c:v>-6086.2826607210627</c:v>
                </c:pt>
                <c:pt idx="487">
                  <c:v>-6162.7473349562933</c:v>
                </c:pt>
                <c:pt idx="488">
                  <c:v>-5890.3168060058306</c:v>
                </c:pt>
                <c:pt idx="489">
                  <c:v>13939.608178208247</c:v>
                </c:pt>
                <c:pt idx="490">
                  <c:v>-4696.5272223339489</c:v>
                </c:pt>
                <c:pt idx="491">
                  <c:v>17061.920000207567</c:v>
                </c:pt>
                <c:pt idx="492">
                  <c:v>14199.424315791104</c:v>
                </c:pt>
                <c:pt idx="493">
                  <c:v>780.11161693146278</c:v>
                </c:pt>
                <c:pt idx="494">
                  <c:v>6235.1837555283637</c:v>
                </c:pt>
                <c:pt idx="495">
                  <c:v>1800.3752197602662</c:v>
                </c:pt>
                <c:pt idx="496">
                  <c:v>-4754.6269366274901</c:v>
                </c:pt>
                <c:pt idx="497">
                  <c:v>-5334.7014883097108</c:v>
                </c:pt>
                <c:pt idx="498">
                  <c:v>-4333.8727882690619</c:v>
                </c:pt>
                <c:pt idx="499">
                  <c:v>-6136.3842249233858</c:v>
                </c:pt>
                <c:pt idx="500">
                  <c:v>-6461.7279872560175</c:v>
                </c:pt>
                <c:pt idx="501">
                  <c:v>2688.8511785310257</c:v>
                </c:pt>
                <c:pt idx="502">
                  <c:v>-5562.4959397325947</c:v>
                </c:pt>
                <c:pt idx="503">
                  <c:v>6698.564868126974</c:v>
                </c:pt>
                <c:pt idx="504">
                  <c:v>1961.2086237179465</c:v>
                </c:pt>
                <c:pt idx="505">
                  <c:v>1470.7635741025515</c:v>
                </c:pt>
                <c:pt idx="506">
                  <c:v>-4114.2366958717648</c:v>
                </c:pt>
                <c:pt idx="507">
                  <c:v>6702.4862765253056</c:v>
                </c:pt>
                <c:pt idx="508">
                  <c:v>-15383.520877676485</c:v>
                </c:pt>
                <c:pt idx="509">
                  <c:v>-3742.7134531800766</c:v>
                </c:pt>
                <c:pt idx="510">
                  <c:v>450.36111418379005</c:v>
                </c:pt>
                <c:pt idx="511">
                  <c:v>1722.8950211720512</c:v>
                </c:pt>
                <c:pt idx="512">
                  <c:v>-6283.9364249184437</c:v>
                </c:pt>
                <c:pt idx="513">
                  <c:v>-5889.6826380138809</c:v>
                </c:pt>
                <c:pt idx="514">
                  <c:v>-6364.3240221213528</c:v>
                </c:pt>
                <c:pt idx="515">
                  <c:v>-3472.6441937241289</c:v>
                </c:pt>
                <c:pt idx="516">
                  <c:v>-3791.7160042447213</c:v>
                </c:pt>
                <c:pt idx="517">
                  <c:v>2674.9779185003499</c:v>
                </c:pt>
                <c:pt idx="518">
                  <c:v>3194.3431818032623</c:v>
                </c:pt>
                <c:pt idx="519">
                  <c:v>-8012.4883360490894</c:v>
                </c:pt>
                <c:pt idx="520">
                  <c:v>920.25800751461793</c:v>
                </c:pt>
                <c:pt idx="521">
                  <c:v>-1495.9480361161586</c:v>
                </c:pt>
                <c:pt idx="522">
                  <c:v>-1194.1606625084023</c:v>
                </c:pt>
                <c:pt idx="523">
                  <c:v>-1310.6633071887009</c:v>
                </c:pt>
                <c:pt idx="524">
                  <c:v>-1469.5779478193726</c:v>
                </c:pt>
                <c:pt idx="525">
                  <c:v>-1798.04075574649</c:v>
                </c:pt>
                <c:pt idx="526">
                  <c:v>-1420.9588739020928</c:v>
                </c:pt>
                <c:pt idx="527">
                  <c:v>-1408.4853770825621</c:v>
                </c:pt>
                <c:pt idx="528">
                  <c:v>-1354.2326697798599</c:v>
                </c:pt>
                <c:pt idx="529">
                  <c:v>-1243.4862964064932</c:v>
                </c:pt>
                <c:pt idx="530">
                  <c:v>-1410.7948671851736</c:v>
                </c:pt>
                <c:pt idx="531">
                  <c:v>-1318.8715200114293</c:v>
                </c:pt>
                <c:pt idx="532">
                  <c:v>-1492.9606475341106</c:v>
                </c:pt>
                <c:pt idx="533">
                  <c:v>-1277.1211979339078</c:v>
                </c:pt>
                <c:pt idx="534">
                  <c:v>-1557.8518556088302</c:v>
                </c:pt>
                <c:pt idx="535">
                  <c:v>-1467.6234593672489</c:v>
                </c:pt>
                <c:pt idx="536">
                  <c:v>-1199.6434988604979</c:v>
                </c:pt>
                <c:pt idx="537">
                  <c:v>-1629.572451592252</c:v>
                </c:pt>
                <c:pt idx="538">
                  <c:v>-1392.8190633532504</c:v>
                </c:pt>
                <c:pt idx="539">
                  <c:v>-1355.212736521773</c:v>
                </c:pt>
                <c:pt idx="540">
                  <c:v>-1206.8097024437193</c:v>
                </c:pt>
                <c:pt idx="541">
                  <c:v>-1409.7169086042122</c:v>
                </c:pt>
                <c:pt idx="542">
                  <c:v>-1377.918843199137</c:v>
                </c:pt>
                <c:pt idx="543">
                  <c:v>20116.474695878358</c:v>
                </c:pt>
                <c:pt idx="544">
                  <c:v>-1290.543797745624</c:v>
                </c:pt>
                <c:pt idx="545">
                  <c:v>-1494.8850972365321</c:v>
                </c:pt>
                <c:pt idx="546">
                  <c:v>-1357.1680682424339</c:v>
                </c:pt>
                <c:pt idx="547">
                  <c:v>-1605.5840058610247</c:v>
                </c:pt>
                <c:pt idx="548">
                  <c:v>-1532.2969027562626</c:v>
                </c:pt>
                <c:pt idx="549">
                  <c:v>-1475.5583700151665</c:v>
                </c:pt>
                <c:pt idx="550">
                  <c:v>8201.5318206987104</c:v>
                </c:pt>
                <c:pt idx="551">
                  <c:v>18417.628133162485</c:v>
                </c:pt>
                <c:pt idx="552">
                  <c:v>-1863.5253224311941</c:v>
                </c:pt>
                <c:pt idx="553">
                  <c:v>-1174.6634100061801</c:v>
                </c:pt>
                <c:pt idx="554">
                  <c:v>18696.582251966509</c:v>
                </c:pt>
                <c:pt idx="555">
                  <c:v>-1243.2323321119529</c:v>
                </c:pt>
                <c:pt idx="556">
                  <c:v>-1411.8413273836377</c:v>
                </c:pt>
                <c:pt idx="557">
                  <c:v>-1345.6211587747157</c:v>
                </c:pt>
                <c:pt idx="558">
                  <c:v>-1295.3098453462244</c:v>
                </c:pt>
                <c:pt idx="559">
                  <c:v>-1458.7910777225652</c:v>
                </c:pt>
                <c:pt idx="560">
                  <c:v>-1392.7121951846448</c:v>
                </c:pt>
                <c:pt idx="561">
                  <c:v>-1345.7607697941212</c:v>
                </c:pt>
                <c:pt idx="562">
                  <c:v>-1422.3234901401111</c:v>
                </c:pt>
                <c:pt idx="563">
                  <c:v>-1219.7156153609703</c:v>
                </c:pt>
                <c:pt idx="564">
                  <c:v>-1265.7874371696998</c:v>
                </c:pt>
                <c:pt idx="565">
                  <c:v>-1563.2878939718753</c:v>
                </c:pt>
                <c:pt idx="566">
                  <c:v>-1400.1016533872535</c:v>
                </c:pt>
                <c:pt idx="567">
                  <c:v>-1469.8789469324674</c:v>
                </c:pt>
                <c:pt idx="568">
                  <c:v>-1746.9308500413554</c:v>
                </c:pt>
                <c:pt idx="569">
                  <c:v>-1185.6821206846753</c:v>
                </c:pt>
                <c:pt idx="570">
                  <c:v>-1296.510936265433</c:v>
                </c:pt>
                <c:pt idx="571">
                  <c:v>-1810.6516028317892</c:v>
                </c:pt>
                <c:pt idx="572">
                  <c:v>-1423.0280118323117</c:v>
                </c:pt>
                <c:pt idx="573">
                  <c:v>-1706.7182714659903</c:v>
                </c:pt>
                <c:pt idx="574">
                  <c:v>-1712.8892449934292</c:v>
                </c:pt>
                <c:pt idx="575">
                  <c:v>-1315.8685939741099</c:v>
                </c:pt>
                <c:pt idx="576">
                  <c:v>-1683.1361376405916</c:v>
                </c:pt>
                <c:pt idx="577">
                  <c:v>-1866.2924487443952</c:v>
                </c:pt>
                <c:pt idx="578">
                  <c:v>-1543.3864780135466</c:v>
                </c:pt>
                <c:pt idx="579">
                  <c:v>-1735.1153776072324</c:v>
                </c:pt>
                <c:pt idx="580">
                  <c:v>-1274.735262125525</c:v>
                </c:pt>
                <c:pt idx="581">
                  <c:v>-1364.14548473992</c:v>
                </c:pt>
                <c:pt idx="582">
                  <c:v>-1187.3104234193743</c:v>
                </c:pt>
                <c:pt idx="583">
                  <c:v>-1292.3477569897132</c:v>
                </c:pt>
                <c:pt idx="584">
                  <c:v>-1929.0967826536516</c:v>
                </c:pt>
                <c:pt idx="585">
                  <c:v>-1727.9320359028798</c:v>
                </c:pt>
                <c:pt idx="586">
                  <c:v>-1548.5449584849882</c:v>
                </c:pt>
                <c:pt idx="587">
                  <c:v>-1367.9872478181624</c:v>
                </c:pt>
                <c:pt idx="588">
                  <c:v>-1782.1038854381868</c:v>
                </c:pt>
                <c:pt idx="589">
                  <c:v>-1257.3349522638491</c:v>
                </c:pt>
                <c:pt idx="590">
                  <c:v>22550.782301191932</c:v>
                </c:pt>
                <c:pt idx="591">
                  <c:v>-1768.8884634174401</c:v>
                </c:pt>
                <c:pt idx="592">
                  <c:v>-1129.7200525565859</c:v>
                </c:pt>
                <c:pt idx="593">
                  <c:v>-1603.2919609343189</c:v>
                </c:pt>
                <c:pt idx="594">
                  <c:v>-1624.2009857876656</c:v>
                </c:pt>
                <c:pt idx="595">
                  <c:v>-1737.8123581365489</c:v>
                </c:pt>
                <c:pt idx="596">
                  <c:v>-1862.5638017209549</c:v>
                </c:pt>
                <c:pt idx="597">
                  <c:v>14461.846300646059</c:v>
                </c:pt>
                <c:pt idx="598">
                  <c:v>-1783.5614589720662</c:v>
                </c:pt>
                <c:pt idx="599">
                  <c:v>-1668.0376151546752</c:v>
                </c:pt>
                <c:pt idx="600">
                  <c:v>-1652.5505132053349</c:v>
                </c:pt>
                <c:pt idx="601">
                  <c:v>-1188.2490168016775</c:v>
                </c:pt>
                <c:pt idx="602">
                  <c:v>-1600.6647107624563</c:v>
                </c:pt>
                <c:pt idx="603">
                  <c:v>-1784.5684189467866</c:v>
                </c:pt>
                <c:pt idx="604">
                  <c:v>-1791.3228101915656</c:v>
                </c:pt>
                <c:pt idx="605">
                  <c:v>-1644.4373875837373</c:v>
                </c:pt>
                <c:pt idx="606">
                  <c:v>-1649.6103129795993</c:v>
                </c:pt>
                <c:pt idx="607">
                  <c:v>-1764.2129265988351</c:v>
                </c:pt>
                <c:pt idx="608">
                  <c:v>-1256.3395161785847</c:v>
                </c:pt>
                <c:pt idx="609">
                  <c:v>-1428.1194342096405</c:v>
                </c:pt>
                <c:pt idx="610">
                  <c:v>-1379.3924835509788</c:v>
                </c:pt>
                <c:pt idx="611">
                  <c:v>-1735.9199522818963</c:v>
                </c:pt>
                <c:pt idx="612">
                  <c:v>-1332.2017936742104</c:v>
                </c:pt>
                <c:pt idx="613">
                  <c:v>-1264.2270710246048</c:v>
                </c:pt>
                <c:pt idx="614">
                  <c:v>-1703.6604189104692</c:v>
                </c:pt>
                <c:pt idx="615">
                  <c:v>-1630.8520051849309</c:v>
                </c:pt>
                <c:pt idx="616">
                  <c:v>-1653.3491054819788</c:v>
                </c:pt>
                <c:pt idx="617">
                  <c:v>14943.194704115223</c:v>
                </c:pt>
                <c:pt idx="618">
                  <c:v>-1171.5206762641046</c:v>
                </c:pt>
                <c:pt idx="619">
                  <c:v>-1734.691884838132</c:v>
                </c:pt>
                <c:pt idx="620">
                  <c:v>-1795.4945419389496</c:v>
                </c:pt>
                <c:pt idx="621">
                  <c:v>-1858.7100932330959</c:v>
                </c:pt>
                <c:pt idx="622">
                  <c:v>-1274.8721177142902</c:v>
                </c:pt>
                <c:pt idx="623">
                  <c:v>-1232.5347313450275</c:v>
                </c:pt>
                <c:pt idx="624">
                  <c:v>-1241.3240708221274</c:v>
                </c:pt>
                <c:pt idx="625">
                  <c:v>-1594.8422412411396</c:v>
                </c:pt>
                <c:pt idx="626">
                  <c:v>15111.272505787008</c:v>
                </c:pt>
                <c:pt idx="627">
                  <c:v>-1874.5969897239047</c:v>
                </c:pt>
                <c:pt idx="628">
                  <c:v>-1132.8281406426377</c:v>
                </c:pt>
                <c:pt idx="629">
                  <c:v>-1185.2933024578715</c:v>
                </c:pt>
                <c:pt idx="630">
                  <c:v>-1506.9747302680807</c:v>
                </c:pt>
                <c:pt idx="631">
                  <c:v>-1760.7562763081405</c:v>
                </c:pt>
                <c:pt idx="632">
                  <c:v>-1749.0489870385027</c:v>
                </c:pt>
                <c:pt idx="633">
                  <c:v>-1323.361715186722</c:v>
                </c:pt>
                <c:pt idx="634">
                  <c:v>-1474.6767106714806</c:v>
                </c:pt>
                <c:pt idx="635">
                  <c:v>-1152.5089879430643</c:v>
                </c:pt>
                <c:pt idx="636">
                  <c:v>-1261.8892549456868</c:v>
                </c:pt>
                <c:pt idx="637">
                  <c:v>-1835.7325566989598</c:v>
                </c:pt>
                <c:pt idx="638">
                  <c:v>-1159.1418732750026</c:v>
                </c:pt>
                <c:pt idx="639">
                  <c:v>-1334.8394407488049</c:v>
                </c:pt>
                <c:pt idx="640">
                  <c:v>-1355.7055845922623</c:v>
                </c:pt>
                <c:pt idx="641">
                  <c:v>-1129.1893400637246</c:v>
                </c:pt>
                <c:pt idx="642">
                  <c:v>15691.000474915878</c:v>
                </c:pt>
                <c:pt idx="643">
                  <c:v>-1124.0169000933511</c:v>
                </c:pt>
                <c:pt idx="644">
                  <c:v>-1246.2471152971539</c:v>
                </c:pt>
                <c:pt idx="645">
                  <c:v>-1161.3549018597132</c:v>
                </c:pt>
                <c:pt idx="646">
                  <c:v>-1306.0710461165672</c:v>
                </c:pt>
                <c:pt idx="647">
                  <c:v>-1412.1829662447708</c:v>
                </c:pt>
                <c:pt idx="648">
                  <c:v>-1159.6678195323584</c:v>
                </c:pt>
                <c:pt idx="649">
                  <c:v>12852.839472641004</c:v>
                </c:pt>
                <c:pt idx="650">
                  <c:v>10675.174706003058</c:v>
                </c:pt>
                <c:pt idx="651">
                  <c:v>-1231.9565166624952</c:v>
                </c:pt>
                <c:pt idx="652">
                  <c:v>-1635.2911572459252</c:v>
                </c:pt>
                <c:pt idx="653">
                  <c:v>-1746.7719103931922</c:v>
                </c:pt>
                <c:pt idx="654">
                  <c:v>-1636.8328365533143</c:v>
                </c:pt>
                <c:pt idx="655">
                  <c:v>-1230.7861873290749</c:v>
                </c:pt>
                <c:pt idx="656">
                  <c:v>-1289.7367772228172</c:v>
                </c:pt>
                <c:pt idx="657">
                  <c:v>-1240.0054297813472</c:v>
                </c:pt>
                <c:pt idx="658">
                  <c:v>-1350.8552739259908</c:v>
                </c:pt>
                <c:pt idx="659">
                  <c:v>-1847.6250609043163</c:v>
                </c:pt>
                <c:pt idx="660">
                  <c:v>12764.571972746842</c:v>
                </c:pt>
                <c:pt idx="661">
                  <c:v>8615.472392850761</c:v>
                </c:pt>
                <c:pt idx="662">
                  <c:v>-1225.2315290697152</c:v>
                </c:pt>
                <c:pt idx="663">
                  <c:v>-1256.9178215838519</c:v>
                </c:pt>
                <c:pt idx="664">
                  <c:v>-1860.0017459828396</c:v>
                </c:pt>
                <c:pt idx="665">
                  <c:v>-1749.8475793151447</c:v>
                </c:pt>
                <c:pt idx="666">
                  <c:v>-1913.152878208437</c:v>
                </c:pt>
                <c:pt idx="667">
                  <c:v>-1673.6235865247781</c:v>
                </c:pt>
                <c:pt idx="668">
                  <c:v>-1338.0348033772189</c:v>
                </c:pt>
                <c:pt idx="669">
                  <c:v>-1363.9407196065567</c:v>
                </c:pt>
                <c:pt idx="670">
                  <c:v>-1267.257752792575</c:v>
                </c:pt>
                <c:pt idx="671">
                  <c:v>-1277.6028152298331</c:v>
                </c:pt>
                <c:pt idx="672">
                  <c:v>-1305.5749455080968</c:v>
                </c:pt>
                <c:pt idx="673">
                  <c:v>6899.361285489801</c:v>
                </c:pt>
                <c:pt idx="674">
                  <c:v>-1481.686956539271</c:v>
                </c:pt>
                <c:pt idx="675">
                  <c:v>-1156.8804768173668</c:v>
                </c:pt>
                <c:pt idx="676">
                  <c:v>-1133.9485300107117</c:v>
                </c:pt>
                <c:pt idx="677">
                  <c:v>-1277.5896689647784</c:v>
                </c:pt>
                <c:pt idx="678">
                  <c:v>-1366.3489838131259</c:v>
                </c:pt>
                <c:pt idx="679">
                  <c:v>-1222.8008111461659</c:v>
                </c:pt>
                <c:pt idx="680">
                  <c:v>-1154.5676529945413</c:v>
                </c:pt>
                <c:pt idx="681">
                  <c:v>-1167.683156060275</c:v>
                </c:pt>
                <c:pt idx="682">
                  <c:v>-1348.2197974379746</c:v>
                </c:pt>
                <c:pt idx="683">
                  <c:v>-1053.5546545390343</c:v>
                </c:pt>
                <c:pt idx="684">
                  <c:v>-1444.6995247789757</c:v>
                </c:pt>
                <c:pt idx="685">
                  <c:v>-959.80029796186318</c:v>
                </c:pt>
                <c:pt idx="686">
                  <c:v>-1289.1331725531363</c:v>
                </c:pt>
                <c:pt idx="687">
                  <c:v>-1108.7968155289818</c:v>
                </c:pt>
                <c:pt idx="688">
                  <c:v>-1169.6832405277737</c:v>
                </c:pt>
                <c:pt idx="689">
                  <c:v>12225.045988285199</c:v>
                </c:pt>
                <c:pt idx="690">
                  <c:v>-1138.7392395399365</c:v>
                </c:pt>
                <c:pt idx="691">
                  <c:v>-1085.9356277238294</c:v>
                </c:pt>
                <c:pt idx="692">
                  <c:v>-1173.796901414993</c:v>
                </c:pt>
                <c:pt idx="693">
                  <c:v>-1331.9900984998785</c:v>
                </c:pt>
                <c:pt idx="694">
                  <c:v>14121.335650356285</c:v>
                </c:pt>
                <c:pt idx="695">
                  <c:v>-1141.9910187346532</c:v>
                </c:pt>
                <c:pt idx="696">
                  <c:v>24314.757127196641</c:v>
                </c:pt>
                <c:pt idx="697">
                  <c:v>-1111.5708729110047</c:v>
                </c:pt>
                <c:pt idx="698">
                  <c:v>-1133.5366477072621</c:v>
                </c:pt>
                <c:pt idx="699">
                  <c:v>-1651.0265615745511</c:v>
                </c:pt>
                <c:pt idx="700">
                  <c:v>-1195.0788166726097</c:v>
                </c:pt>
                <c:pt idx="701">
                  <c:v>-1156.7859914387709</c:v>
                </c:pt>
                <c:pt idx="702">
                  <c:v>-1125.9157431557651</c:v>
                </c:pt>
                <c:pt idx="703">
                  <c:v>5841.7748455274841</c:v>
                </c:pt>
                <c:pt idx="704">
                  <c:v>-1259.993574334705</c:v>
                </c:pt>
                <c:pt idx="705">
                  <c:v>-1135.4642093513212</c:v>
                </c:pt>
                <c:pt idx="706">
                  <c:v>-1493.7078718613666</c:v>
                </c:pt>
                <c:pt idx="707">
                  <c:v>-1183.2513094589194</c:v>
                </c:pt>
                <c:pt idx="708">
                  <c:v>-1068.2561788150033</c:v>
                </c:pt>
                <c:pt idx="709">
                  <c:v>-1236.3854232448848</c:v>
                </c:pt>
                <c:pt idx="710">
                  <c:v>-1096.4710363253489</c:v>
                </c:pt>
                <c:pt idx="711">
                  <c:v>-1460.5707128887143</c:v>
                </c:pt>
                <c:pt idx="712">
                  <c:v>13600.506923568315</c:v>
                </c:pt>
                <c:pt idx="713">
                  <c:v>-1344.5210542619452</c:v>
                </c:pt>
                <c:pt idx="714">
                  <c:v>-1145.220652877696</c:v>
                </c:pt>
                <c:pt idx="715">
                  <c:v>-1217.4731690344606</c:v>
                </c:pt>
                <c:pt idx="716">
                  <c:v>-1027.781991333748</c:v>
                </c:pt>
                <c:pt idx="717">
                  <c:v>-1348.0976927060428</c:v>
                </c:pt>
                <c:pt idx="718">
                  <c:v>-1284.3825368623948</c:v>
                </c:pt>
                <c:pt idx="719">
                  <c:v>-1182.6315424605259</c:v>
                </c:pt>
                <c:pt idx="720">
                  <c:v>-1412.0579747014199</c:v>
                </c:pt>
                <c:pt idx="721">
                  <c:v>-1201.9973372528784</c:v>
                </c:pt>
                <c:pt idx="722">
                  <c:v>-996.69324434356349</c:v>
                </c:pt>
                <c:pt idx="723">
                  <c:v>-1259.9951832868337</c:v>
                </c:pt>
                <c:pt idx="724">
                  <c:v>-1081.5106916586938</c:v>
                </c:pt>
                <c:pt idx="725">
                  <c:v>-1208.0442788162691</c:v>
                </c:pt>
                <c:pt idx="726">
                  <c:v>-1221.9865441748443</c:v>
                </c:pt>
                <c:pt idx="727">
                  <c:v>-1177.2533918800436</c:v>
                </c:pt>
                <c:pt idx="728">
                  <c:v>-1407.7747391358039</c:v>
                </c:pt>
                <c:pt idx="729">
                  <c:v>-1216.4383018283606</c:v>
                </c:pt>
                <c:pt idx="730">
                  <c:v>-1088.9075682872717</c:v>
                </c:pt>
                <c:pt idx="731">
                  <c:v>-1068.8086421267453</c:v>
                </c:pt>
                <c:pt idx="732">
                  <c:v>14097.880417373541</c:v>
                </c:pt>
                <c:pt idx="733">
                  <c:v>-1292.170825043384</c:v>
                </c:pt>
                <c:pt idx="734">
                  <c:v>-1476.2014878923492</c:v>
                </c:pt>
                <c:pt idx="735">
                  <c:v>-1115.7492464963807</c:v>
                </c:pt>
                <c:pt idx="736">
                  <c:v>-1022.2423617669738</c:v>
                </c:pt>
                <c:pt idx="737">
                  <c:v>-1450.2476395430201</c:v>
                </c:pt>
                <c:pt idx="738">
                  <c:v>-1022.1153375427839</c:v>
                </c:pt>
                <c:pt idx="739">
                  <c:v>-1018.3231459386061</c:v>
                </c:pt>
                <c:pt idx="740">
                  <c:v>-1686.7042743060083</c:v>
                </c:pt>
                <c:pt idx="741">
                  <c:v>-1254.5080542037404</c:v>
                </c:pt>
                <c:pt idx="742">
                  <c:v>-1494.2545708146299</c:v>
                </c:pt>
                <c:pt idx="743">
                  <c:v>-1336.0485287662077</c:v>
                </c:pt>
                <c:pt idx="744">
                  <c:v>-1341.3091914590514</c:v>
                </c:pt>
                <c:pt idx="745">
                  <c:v>-1519.4543660566051</c:v>
                </c:pt>
                <c:pt idx="746">
                  <c:v>-1514.3157127564591</c:v>
                </c:pt>
                <c:pt idx="747">
                  <c:v>-1409.2800315668446</c:v>
                </c:pt>
                <c:pt idx="748">
                  <c:v>-1424.2052983100421</c:v>
                </c:pt>
                <c:pt idx="749">
                  <c:v>-1482.3895279782255</c:v>
                </c:pt>
                <c:pt idx="750">
                  <c:v>-1596.390929603469</c:v>
                </c:pt>
                <c:pt idx="751">
                  <c:v>14264.012379897042</c:v>
                </c:pt>
                <c:pt idx="752">
                  <c:v>-1508.5654181407517</c:v>
                </c:pt>
                <c:pt idx="753">
                  <c:v>-1288.3171966893278</c:v>
                </c:pt>
                <c:pt idx="754">
                  <c:v>-1265.9619228028505</c:v>
                </c:pt>
                <c:pt idx="755">
                  <c:v>-1420.2081364051155</c:v>
                </c:pt>
                <c:pt idx="756">
                  <c:v>-1623.020408621227</c:v>
                </c:pt>
                <c:pt idx="757">
                  <c:v>-1299.0561482738922</c:v>
                </c:pt>
                <c:pt idx="758">
                  <c:v>-1481.8994745351929</c:v>
                </c:pt>
                <c:pt idx="759">
                  <c:v>-1524.5635417043395</c:v>
                </c:pt>
                <c:pt idx="760">
                  <c:v>5313.923800915697</c:v>
                </c:pt>
                <c:pt idx="761">
                  <c:v>-1442.117008739624</c:v>
                </c:pt>
                <c:pt idx="762">
                  <c:v>-1287.0349701669747</c:v>
                </c:pt>
                <c:pt idx="763">
                  <c:v>-1446.3507373175889</c:v>
                </c:pt>
                <c:pt idx="764">
                  <c:v>-1328.1532118400073</c:v>
                </c:pt>
                <c:pt idx="765">
                  <c:v>-1453.1400584266612</c:v>
                </c:pt>
                <c:pt idx="766">
                  <c:v>-1674.7623403978628</c:v>
                </c:pt>
                <c:pt idx="767">
                  <c:v>-1609.385495473598</c:v>
                </c:pt>
                <c:pt idx="768">
                  <c:v>-1319.2747629432997</c:v>
                </c:pt>
                <c:pt idx="769">
                  <c:v>-1419.9597193806858</c:v>
                </c:pt>
                <c:pt idx="770">
                  <c:v>-1497.8637112446177</c:v>
                </c:pt>
                <c:pt idx="771">
                  <c:v>21881.331684342254</c:v>
                </c:pt>
                <c:pt idx="772">
                  <c:v>-1486.1808847959037</c:v>
                </c:pt>
                <c:pt idx="773">
                  <c:v>-1301.4493193453964</c:v>
                </c:pt>
                <c:pt idx="774">
                  <c:v>-1390.9842679710328</c:v>
                </c:pt>
                <c:pt idx="775">
                  <c:v>-1803.8807860084398</c:v>
                </c:pt>
                <c:pt idx="776">
                  <c:v>-1380.3151467906591</c:v>
                </c:pt>
                <c:pt idx="777">
                  <c:v>-1606.217006848683</c:v>
                </c:pt>
                <c:pt idx="778">
                  <c:v>-1447.1905934261058</c:v>
                </c:pt>
                <c:pt idx="779">
                  <c:v>-1315.566204800074</c:v>
                </c:pt>
                <c:pt idx="780">
                  <c:v>-2447.6546442740273</c:v>
                </c:pt>
                <c:pt idx="781">
                  <c:v>-1896.4062730892456</c:v>
                </c:pt>
                <c:pt idx="782">
                  <c:v>-2057.2125465313093</c:v>
                </c:pt>
                <c:pt idx="783">
                  <c:v>-1633.5083971498916</c:v>
                </c:pt>
                <c:pt idx="784">
                  <c:v>-1459.1081250351781</c:v>
                </c:pt>
                <c:pt idx="785">
                  <c:v>-1593.1752160626274</c:v>
                </c:pt>
                <c:pt idx="786">
                  <c:v>12211.52531234826</c:v>
                </c:pt>
                <c:pt idx="787">
                  <c:v>-1369.7136566528043</c:v>
                </c:pt>
                <c:pt idx="788">
                  <c:v>-1140.4519283232685</c:v>
                </c:pt>
                <c:pt idx="789">
                  <c:v>-1497.0710194207018</c:v>
                </c:pt>
                <c:pt idx="790">
                  <c:v>-1675.4505041948532</c:v>
                </c:pt>
                <c:pt idx="791">
                  <c:v>-1263.1583216250128</c:v>
                </c:pt>
                <c:pt idx="792">
                  <c:v>-1625.254982263586</c:v>
                </c:pt>
                <c:pt idx="793">
                  <c:v>-1738.3672169433885</c:v>
                </c:pt>
                <c:pt idx="794">
                  <c:v>-1322.2359065031787</c:v>
                </c:pt>
                <c:pt idx="795">
                  <c:v>-1428.3328216009349</c:v>
                </c:pt>
                <c:pt idx="796">
                  <c:v>-1887.6999838901465</c:v>
                </c:pt>
                <c:pt idx="797">
                  <c:v>-1300.5362828570815</c:v>
                </c:pt>
                <c:pt idx="798">
                  <c:v>-2064.9331976947306</c:v>
                </c:pt>
                <c:pt idx="799">
                  <c:v>-1433.696211851282</c:v>
                </c:pt>
                <c:pt idx="800">
                  <c:v>-1476.3634024475432</c:v>
                </c:pt>
                <c:pt idx="801">
                  <c:v>13460.638405835838</c:v>
                </c:pt>
                <c:pt idx="802">
                  <c:v>-1534.5416056089853</c:v>
                </c:pt>
                <c:pt idx="803">
                  <c:v>8667.1998095513427</c:v>
                </c:pt>
                <c:pt idx="804">
                  <c:v>-1267.0590130207929</c:v>
                </c:pt>
                <c:pt idx="805">
                  <c:v>-1940.2255996832955</c:v>
                </c:pt>
                <c:pt idx="806">
                  <c:v>-1379.4160913538981</c:v>
                </c:pt>
                <c:pt idx="807">
                  <c:v>-1443.0733119198003</c:v>
                </c:pt>
                <c:pt idx="808">
                  <c:v>18933.794798277318</c:v>
                </c:pt>
                <c:pt idx="809">
                  <c:v>-1932.3668797720384</c:v>
                </c:pt>
                <c:pt idx="810">
                  <c:v>-2023.3902069459346</c:v>
                </c:pt>
                <c:pt idx="811">
                  <c:v>-1373.4897188076611</c:v>
                </c:pt>
                <c:pt idx="812">
                  <c:v>-1356.240676634874</c:v>
                </c:pt>
                <c:pt idx="813">
                  <c:v>-2196.4318774638559</c:v>
                </c:pt>
                <c:pt idx="814">
                  <c:v>-1630.5031089096683</c:v>
                </c:pt>
                <c:pt idx="815">
                  <c:v>-1214.0256511350817</c:v>
                </c:pt>
                <c:pt idx="816">
                  <c:v>-1367.1643786884542</c:v>
                </c:pt>
                <c:pt idx="817">
                  <c:v>18816.606811867139</c:v>
                </c:pt>
                <c:pt idx="818">
                  <c:v>-1282.9672527709408</c:v>
                </c:pt>
                <c:pt idx="819">
                  <c:v>-1685.2616590048956</c:v>
                </c:pt>
                <c:pt idx="820">
                  <c:v>-1559.0963616193749</c:v>
                </c:pt>
                <c:pt idx="821">
                  <c:v>-1756.4175512389315</c:v>
                </c:pt>
                <c:pt idx="822">
                  <c:v>-1374.028546789229</c:v>
                </c:pt>
                <c:pt idx="823">
                  <c:v>-1520.281430202519</c:v>
                </c:pt>
                <c:pt idx="824">
                  <c:v>-2059.7514817502761</c:v>
                </c:pt>
                <c:pt idx="825">
                  <c:v>-1282.1525830847886</c:v>
                </c:pt>
                <c:pt idx="826">
                  <c:v>-1539.9638846138068</c:v>
                </c:pt>
                <c:pt idx="827">
                  <c:v>-1273.0628321282984</c:v>
                </c:pt>
                <c:pt idx="828">
                  <c:v>20668.449649505419</c:v>
                </c:pt>
                <c:pt idx="829">
                  <c:v>-1922.2264994764801</c:v>
                </c:pt>
                <c:pt idx="830">
                  <c:v>16457.218309693715</c:v>
                </c:pt>
                <c:pt idx="831">
                  <c:v>10180.753163611345</c:v>
                </c:pt>
                <c:pt idx="832">
                  <c:v>-1397.2355430804746</c:v>
                </c:pt>
                <c:pt idx="833">
                  <c:v>-1327.8863272055296</c:v>
                </c:pt>
                <c:pt idx="834">
                  <c:v>-1588.3613018604119</c:v>
                </c:pt>
                <c:pt idx="835">
                  <c:v>-1794.4351920460704</c:v>
                </c:pt>
                <c:pt idx="836">
                  <c:v>-1741.3285440756863</c:v>
                </c:pt>
                <c:pt idx="837">
                  <c:v>15461.220787175038</c:v>
                </c:pt>
                <c:pt idx="838">
                  <c:v>-1655.7783293037419</c:v>
                </c:pt>
                <c:pt idx="839">
                  <c:v>-1508.8211338250221</c:v>
                </c:pt>
                <c:pt idx="840">
                  <c:v>-1590.5673268985465</c:v>
                </c:pt>
                <c:pt idx="841">
                  <c:v>-1868.1292051892979</c:v>
                </c:pt>
                <c:pt idx="842">
                  <c:v>-2281.997260586023</c:v>
                </c:pt>
                <c:pt idx="843">
                  <c:v>-1870.5852567850761</c:v>
                </c:pt>
                <c:pt idx="844">
                  <c:v>-1404.3750533016537</c:v>
                </c:pt>
                <c:pt idx="845">
                  <c:v>-1393.3231979196207</c:v>
                </c:pt>
                <c:pt idx="846">
                  <c:v>-1536.1599170688332</c:v>
                </c:pt>
                <c:pt idx="847">
                  <c:v>-1389.778628515548</c:v>
                </c:pt>
                <c:pt idx="848">
                  <c:v>-1216.6969204377574</c:v>
                </c:pt>
                <c:pt idx="849">
                  <c:v>-1272.8041015982526</c:v>
                </c:pt>
                <c:pt idx="850">
                  <c:v>-2195.1495384099926</c:v>
                </c:pt>
                <c:pt idx="851">
                  <c:v>-1187.8696343476895</c:v>
                </c:pt>
                <c:pt idx="852">
                  <c:v>-1575.9054851146266</c:v>
                </c:pt>
                <c:pt idx="853">
                  <c:v>-1612.6057450618264</c:v>
                </c:pt>
                <c:pt idx="854">
                  <c:v>-2128.5397852249571</c:v>
                </c:pt>
                <c:pt idx="855">
                  <c:v>13308.016710674112</c:v>
                </c:pt>
                <c:pt idx="856">
                  <c:v>-1294.8914263170354</c:v>
                </c:pt>
                <c:pt idx="857">
                  <c:v>22026.920907323958</c:v>
                </c:pt>
                <c:pt idx="858">
                  <c:v>-1566.7348587354891</c:v>
                </c:pt>
                <c:pt idx="859">
                  <c:v>14299.769927345606</c:v>
                </c:pt>
                <c:pt idx="860">
                  <c:v>-2098.7658404624235</c:v>
                </c:pt>
                <c:pt idx="861">
                  <c:v>-1917.8557022414179</c:v>
                </c:pt>
                <c:pt idx="862">
                  <c:v>-1532.5064754612376</c:v>
                </c:pt>
                <c:pt idx="863">
                  <c:v>-1941.3927141159047</c:v>
                </c:pt>
                <c:pt idx="864">
                  <c:v>20552.021969677182</c:v>
                </c:pt>
                <c:pt idx="865">
                  <c:v>17911.908401176683</c:v>
                </c:pt>
                <c:pt idx="866">
                  <c:v>-1206.2047618745637</c:v>
                </c:pt>
                <c:pt idx="867">
                  <c:v>-1967.7269609279065</c:v>
                </c:pt>
                <c:pt idx="868">
                  <c:v>-1724.1521093708689</c:v>
                </c:pt>
                <c:pt idx="869">
                  <c:v>-1494.0277818395134</c:v>
                </c:pt>
                <c:pt idx="870">
                  <c:v>-1205.7435283153645</c:v>
                </c:pt>
                <c:pt idx="871">
                  <c:v>-1380.1946779272976</c:v>
                </c:pt>
                <c:pt idx="872">
                  <c:v>-1172.1149735979106</c:v>
                </c:pt>
                <c:pt idx="873">
                  <c:v>-1306.240729576989</c:v>
                </c:pt>
                <c:pt idx="874">
                  <c:v>-1381.6925408024463</c:v>
                </c:pt>
                <c:pt idx="875">
                  <c:v>-1535.7008445678084</c:v>
                </c:pt>
                <c:pt idx="876">
                  <c:v>-1642.6104617934816</c:v>
                </c:pt>
                <c:pt idx="877">
                  <c:v>-1452.1051776980548</c:v>
                </c:pt>
                <c:pt idx="878">
                  <c:v>16035.584233697969</c:v>
                </c:pt>
                <c:pt idx="879">
                  <c:v>-1351.419236900977</c:v>
                </c:pt>
                <c:pt idx="880">
                  <c:v>-1198.0411780817694</c:v>
                </c:pt>
                <c:pt idx="881">
                  <c:v>-1256.6855210669601</c:v>
                </c:pt>
                <c:pt idx="882">
                  <c:v>-1954.9816323988689</c:v>
                </c:pt>
                <c:pt idx="883">
                  <c:v>-1723.9269751135907</c:v>
                </c:pt>
                <c:pt idx="884">
                  <c:v>-1421.8069406011091</c:v>
                </c:pt>
                <c:pt idx="885">
                  <c:v>-1425.1552002482349</c:v>
                </c:pt>
                <c:pt idx="886">
                  <c:v>-1489.0429727469118</c:v>
                </c:pt>
                <c:pt idx="887">
                  <c:v>-1351.617857388319</c:v>
                </c:pt>
                <c:pt idx="888">
                  <c:v>848.44442986329523</c:v>
                </c:pt>
                <c:pt idx="889">
                  <c:v>92.060988998404355</c:v>
                </c:pt>
                <c:pt idx="890">
                  <c:v>5270.5972912218749</c:v>
                </c:pt>
                <c:pt idx="891">
                  <c:v>2293.7716232636303</c:v>
                </c:pt>
                <c:pt idx="892">
                  <c:v>5564.7648617606828</c:v>
                </c:pt>
                <c:pt idx="893">
                  <c:v>-2944.3624879777162</c:v>
                </c:pt>
                <c:pt idx="894">
                  <c:v>-6011.4950752646037</c:v>
                </c:pt>
                <c:pt idx="895">
                  <c:v>-342.81315768708009</c:v>
                </c:pt>
                <c:pt idx="896">
                  <c:v>4689.6814697116715</c:v>
                </c:pt>
                <c:pt idx="897">
                  <c:v>3134.1194013712156</c:v>
                </c:pt>
                <c:pt idx="898">
                  <c:v>3045.3693788061501</c:v>
                </c:pt>
                <c:pt idx="899">
                  <c:v>-8396.6293582693761</c:v>
                </c:pt>
                <c:pt idx="900">
                  <c:v>698.56607634950342</c:v>
                </c:pt>
                <c:pt idx="901">
                  <c:v>4147.7360097973979</c:v>
                </c:pt>
                <c:pt idx="902">
                  <c:v>-3659.6960073483497</c:v>
                </c:pt>
                <c:pt idx="903">
                  <c:v>-3402.8814557412406</c:v>
                </c:pt>
                <c:pt idx="904">
                  <c:v>-672.55075655041583</c:v>
                </c:pt>
                <c:pt idx="905">
                  <c:v>-3333.1890125366554</c:v>
                </c:pt>
                <c:pt idx="906">
                  <c:v>-3056.8170563961648</c:v>
                </c:pt>
                <c:pt idx="907">
                  <c:v>-656.50998703953519</c:v>
                </c:pt>
                <c:pt idx="908">
                  <c:v>4258.9090551123372</c:v>
                </c:pt>
                <c:pt idx="909">
                  <c:v>-6634.9883259163107</c:v>
                </c:pt>
                <c:pt idx="910">
                  <c:v>1949.3481850873213</c:v>
                </c:pt>
                <c:pt idx="911">
                  <c:v>8281.6545443167488</c:v>
                </c:pt>
                <c:pt idx="912">
                  <c:v>5528.4477750070728</c:v>
                </c:pt>
                <c:pt idx="913">
                  <c:v>4189.7868350524186</c:v>
                </c:pt>
                <c:pt idx="914">
                  <c:v>-10527.227301397623</c:v>
                </c:pt>
                <c:pt idx="915">
                  <c:v>-1542.7795951091757</c:v>
                </c:pt>
                <c:pt idx="916">
                  <c:v>-5535.8850850720919</c:v>
                </c:pt>
                <c:pt idx="917">
                  <c:v>7075.5077024965722</c:v>
                </c:pt>
                <c:pt idx="918">
                  <c:v>3.0726910826633684</c:v>
                </c:pt>
                <c:pt idx="919">
                  <c:v>1641.172862463136</c:v>
                </c:pt>
                <c:pt idx="920">
                  <c:v>3833.401647208284</c:v>
                </c:pt>
                <c:pt idx="921">
                  <c:v>-4559.3357383854891</c:v>
                </c:pt>
                <c:pt idx="922">
                  <c:v>3825.4522962130213</c:v>
                </c:pt>
                <c:pt idx="923">
                  <c:v>-4444.1363230902643</c:v>
                </c:pt>
                <c:pt idx="924">
                  <c:v>176.94169674486329</c:v>
                </c:pt>
                <c:pt idx="925">
                  <c:v>-5596.8252465937403</c:v>
                </c:pt>
                <c:pt idx="926">
                  <c:v>-2535.3984877182156</c:v>
                </c:pt>
                <c:pt idx="927">
                  <c:v>1999.0521971167473</c:v>
                </c:pt>
                <c:pt idx="928">
                  <c:v>-3112.2464095465111</c:v>
                </c:pt>
                <c:pt idx="929">
                  <c:v>-8348.0796668497787</c:v>
                </c:pt>
                <c:pt idx="930">
                  <c:v>-7985.0148072112497</c:v>
                </c:pt>
                <c:pt idx="931">
                  <c:v>-6782.5699150962064</c:v>
                </c:pt>
                <c:pt idx="932">
                  <c:v>6542.6462899481412</c:v>
                </c:pt>
                <c:pt idx="933">
                  <c:v>-5326.8409724085068</c:v>
                </c:pt>
                <c:pt idx="934">
                  <c:v>-5103.9764211482761</c:v>
                </c:pt>
                <c:pt idx="935">
                  <c:v>-4016.37574688928</c:v>
                </c:pt>
                <c:pt idx="936">
                  <c:v>2526.6133761955571</c:v>
                </c:pt>
                <c:pt idx="937">
                  <c:v>1288.0675216450982</c:v>
                </c:pt>
                <c:pt idx="938">
                  <c:v>-3031.4991295560467</c:v>
                </c:pt>
                <c:pt idx="939">
                  <c:v>2732.8543856911856</c:v>
                </c:pt>
                <c:pt idx="940">
                  <c:v>3052.7967400969901</c:v>
                </c:pt>
                <c:pt idx="941">
                  <c:v>5516.8717558786884</c:v>
                </c:pt>
                <c:pt idx="942">
                  <c:v>-2071.4896770408595</c:v>
                </c:pt>
                <c:pt idx="943">
                  <c:v>4596.1895524437023</c:v>
                </c:pt>
                <c:pt idx="944">
                  <c:v>5844.6079762192821</c:v>
                </c:pt>
                <c:pt idx="945">
                  <c:v>-601.1070901869316</c:v>
                </c:pt>
                <c:pt idx="946">
                  <c:v>-7821.2070483395764</c:v>
                </c:pt>
                <c:pt idx="947">
                  <c:v>-3883.345165832161</c:v>
                </c:pt>
                <c:pt idx="948">
                  <c:v>-6176.8619173132465</c:v>
                </c:pt>
                <c:pt idx="949">
                  <c:v>5774.3970824573116</c:v>
                </c:pt>
                <c:pt idx="950">
                  <c:v>-7678.3489098067657</c:v>
                </c:pt>
                <c:pt idx="951">
                  <c:v>-1160.5025383027896</c:v>
                </c:pt>
                <c:pt idx="952">
                  <c:v>-3724.5158743654247</c:v>
                </c:pt>
                <c:pt idx="953">
                  <c:v>-23.876106127841922</c:v>
                </c:pt>
                <c:pt idx="954">
                  <c:v>4563.9121067910819</c:v>
                </c:pt>
                <c:pt idx="955">
                  <c:v>1010.8300675588398</c:v>
                </c:pt>
                <c:pt idx="956">
                  <c:v>-5610.7852100355958</c:v>
                </c:pt>
                <c:pt idx="957">
                  <c:v>17872.934929932635</c:v>
                </c:pt>
                <c:pt idx="958">
                  <c:v>5946.6720155556468</c:v>
                </c:pt>
                <c:pt idx="959">
                  <c:v>-1485.4649648032255</c:v>
                </c:pt>
                <c:pt idx="960">
                  <c:v>-1554.9237900885819</c:v>
                </c:pt>
                <c:pt idx="961">
                  <c:v>13710.138137218277</c:v>
                </c:pt>
                <c:pt idx="962">
                  <c:v>-1652.9657196268527</c:v>
                </c:pt>
                <c:pt idx="963">
                  <c:v>7618.6125409773758</c:v>
                </c:pt>
                <c:pt idx="964">
                  <c:v>-1396.7815559868068</c:v>
                </c:pt>
                <c:pt idx="965">
                  <c:v>-1555.8484758825871</c:v>
                </c:pt>
                <c:pt idx="966">
                  <c:v>7162.6768428159448</c:v>
                </c:pt>
                <c:pt idx="967">
                  <c:v>13800.006248191932</c:v>
                </c:pt>
                <c:pt idx="968">
                  <c:v>-1486.6533732878979</c:v>
                </c:pt>
                <c:pt idx="969">
                  <c:v>-1402.6784115864739</c:v>
                </c:pt>
                <c:pt idx="970">
                  <c:v>-1481.4310752974743</c:v>
                </c:pt>
                <c:pt idx="971">
                  <c:v>-1459.9825413429899</c:v>
                </c:pt>
                <c:pt idx="972">
                  <c:v>-1495.2290463927948</c:v>
                </c:pt>
                <c:pt idx="973">
                  <c:v>-1768.5175162983669</c:v>
                </c:pt>
                <c:pt idx="974">
                  <c:v>-1456.89783569881</c:v>
                </c:pt>
                <c:pt idx="975">
                  <c:v>-1432.2909841874261</c:v>
                </c:pt>
                <c:pt idx="976">
                  <c:v>-1594.7864206363156</c:v>
                </c:pt>
                <c:pt idx="977">
                  <c:v>-1343.76616372428</c:v>
                </c:pt>
                <c:pt idx="978">
                  <c:v>-1376.350639166877</c:v>
                </c:pt>
                <c:pt idx="979">
                  <c:v>-1431.3611964046449</c:v>
                </c:pt>
                <c:pt idx="980">
                  <c:v>-1557.0651579237274</c:v>
                </c:pt>
                <c:pt idx="981">
                  <c:v>-1666.5202515705005</c:v>
                </c:pt>
                <c:pt idx="982">
                  <c:v>-1893.7667305463092</c:v>
                </c:pt>
                <c:pt idx="983">
                  <c:v>-1651.5775730169689</c:v>
                </c:pt>
                <c:pt idx="984">
                  <c:v>-1898.3643524597774</c:v>
                </c:pt>
                <c:pt idx="985">
                  <c:v>-1602.7369590097169</c:v>
                </c:pt>
                <c:pt idx="986">
                  <c:v>-1638.2125021974334</c:v>
                </c:pt>
                <c:pt idx="987">
                  <c:v>-1980.5832713198397</c:v>
                </c:pt>
                <c:pt idx="988">
                  <c:v>-1689.6504252127925</c:v>
                </c:pt>
                <c:pt idx="989">
                  <c:v>-2219.4163780112794</c:v>
                </c:pt>
                <c:pt idx="990">
                  <c:v>-1777.4831164307152</c:v>
                </c:pt>
                <c:pt idx="991">
                  <c:v>-2092.583805829925</c:v>
                </c:pt>
                <c:pt idx="992">
                  <c:v>-1708.1211040613007</c:v>
                </c:pt>
                <c:pt idx="993">
                  <c:v>-1531.8235096031167</c:v>
                </c:pt>
                <c:pt idx="994">
                  <c:v>-1481.2798584009724</c:v>
                </c:pt>
                <c:pt idx="995">
                  <c:v>-1627.0994593970972</c:v>
                </c:pt>
                <c:pt idx="996">
                  <c:v>-2101.1704172148475</c:v>
                </c:pt>
                <c:pt idx="997">
                  <c:v>-2230.4412246255488</c:v>
                </c:pt>
                <c:pt idx="998">
                  <c:v>-1646.999334839878</c:v>
                </c:pt>
                <c:pt idx="999">
                  <c:v>-1943.9315374142261</c:v>
                </c:pt>
                <c:pt idx="1000">
                  <c:v>-1515.5612976901102</c:v>
                </c:pt>
                <c:pt idx="1001">
                  <c:v>-2174.9692404276811</c:v>
                </c:pt>
                <c:pt idx="1002">
                  <c:v>-2387.2786785617923</c:v>
                </c:pt>
                <c:pt idx="1003">
                  <c:v>-1921.2337134515838</c:v>
                </c:pt>
                <c:pt idx="1004">
                  <c:v>-1928.2305248529265</c:v>
                </c:pt>
                <c:pt idx="1005">
                  <c:v>-1602.7882519674204</c:v>
                </c:pt>
                <c:pt idx="1006">
                  <c:v>-1546.9062937499111</c:v>
                </c:pt>
                <c:pt idx="1007">
                  <c:v>11818.066392552457</c:v>
                </c:pt>
                <c:pt idx="1008">
                  <c:v>-1472.5014855815707</c:v>
                </c:pt>
                <c:pt idx="1009">
                  <c:v>-1849.3248476271456</c:v>
                </c:pt>
                <c:pt idx="1010">
                  <c:v>-1471.6339800850546</c:v>
                </c:pt>
                <c:pt idx="1011">
                  <c:v>-1553.1241370726675</c:v>
                </c:pt>
                <c:pt idx="1012">
                  <c:v>-1723.8521706329229</c:v>
                </c:pt>
                <c:pt idx="1013">
                  <c:v>-1701.8365000948115</c:v>
                </c:pt>
                <c:pt idx="1014">
                  <c:v>-1955.1118292872243</c:v>
                </c:pt>
                <c:pt idx="1015">
                  <c:v>-1996.2245829604499</c:v>
                </c:pt>
                <c:pt idx="1016">
                  <c:v>-1936.549685612692</c:v>
                </c:pt>
                <c:pt idx="1017">
                  <c:v>-1572.6576209304712</c:v>
                </c:pt>
                <c:pt idx="1018">
                  <c:v>-1516.5597872374856</c:v>
                </c:pt>
                <c:pt idx="1019">
                  <c:v>-2180.6878550983511</c:v>
                </c:pt>
                <c:pt idx="1020">
                  <c:v>-1534.4402925559698</c:v>
                </c:pt>
                <c:pt idx="1021">
                  <c:v>-1841.1925740846154</c:v>
                </c:pt>
                <c:pt idx="1022">
                  <c:v>-1733.4557345148405</c:v>
                </c:pt>
                <c:pt idx="1023">
                  <c:v>-2117.769806596204</c:v>
                </c:pt>
                <c:pt idx="1024">
                  <c:v>11939.798446811237</c:v>
                </c:pt>
                <c:pt idx="1025">
                  <c:v>-1602.1636638194423</c:v>
                </c:pt>
                <c:pt idx="1026">
                  <c:v>-1574.1030990824256</c:v>
                </c:pt>
                <c:pt idx="1027">
                  <c:v>-1843.9266229507703</c:v>
                </c:pt>
                <c:pt idx="1028">
                  <c:v>-1788.3510001697891</c:v>
                </c:pt>
                <c:pt idx="1029">
                  <c:v>-1573.5883019792846</c:v>
                </c:pt>
                <c:pt idx="1030">
                  <c:v>-1798.442543593846</c:v>
                </c:pt>
                <c:pt idx="1031">
                  <c:v>-2120.0723174944978</c:v>
                </c:pt>
                <c:pt idx="1032">
                  <c:v>-2140.8133561448522</c:v>
                </c:pt>
                <c:pt idx="1033">
                  <c:v>-1750.3920750541038</c:v>
                </c:pt>
                <c:pt idx="1034">
                  <c:v>-1774.1333020654165</c:v>
                </c:pt>
                <c:pt idx="1035">
                  <c:v>-2144.0168739240689</c:v>
                </c:pt>
                <c:pt idx="1036">
                  <c:v>-1513.131142520846</c:v>
                </c:pt>
                <c:pt idx="1037">
                  <c:v>-1617.2234652675843</c:v>
                </c:pt>
                <c:pt idx="1038">
                  <c:v>-2196.4175495473473</c:v>
                </c:pt>
                <c:pt idx="1039">
                  <c:v>-1766.4830331439825</c:v>
                </c:pt>
                <c:pt idx="1040">
                  <c:v>-1544.3236664957267</c:v>
                </c:pt>
                <c:pt idx="1041">
                  <c:v>-1751.3635684094938</c:v>
                </c:pt>
                <c:pt idx="1042">
                  <c:v>-1467.1904166281602</c:v>
                </c:pt>
                <c:pt idx="1043">
                  <c:v>-1796.8448491881818</c:v>
                </c:pt>
                <c:pt idx="1044">
                  <c:v>-1658.8508493550944</c:v>
                </c:pt>
                <c:pt idx="1045">
                  <c:v>-1593.4126947515597</c:v>
                </c:pt>
                <c:pt idx="1046">
                  <c:v>-1576.9824390181257</c:v>
                </c:pt>
                <c:pt idx="1047">
                  <c:v>12883.837043630407</c:v>
                </c:pt>
                <c:pt idx="1048">
                  <c:v>-1678.2793451786438</c:v>
                </c:pt>
                <c:pt idx="1049">
                  <c:v>-1529.344100939692</c:v>
                </c:pt>
                <c:pt idx="1050">
                  <c:v>-1737.0227720513449</c:v>
                </c:pt>
                <c:pt idx="1051">
                  <c:v>16031.236332410212</c:v>
                </c:pt>
                <c:pt idx="1052">
                  <c:v>-1404.7256633964043</c:v>
                </c:pt>
                <c:pt idx="1053">
                  <c:v>-1477.9731890778003</c:v>
                </c:pt>
                <c:pt idx="1054">
                  <c:v>-1637.337363169594</c:v>
                </c:pt>
                <c:pt idx="1055">
                  <c:v>-1730.8631799757586</c:v>
                </c:pt>
                <c:pt idx="1056">
                  <c:v>-1543.0589580273318</c:v>
                </c:pt>
                <c:pt idx="1057">
                  <c:v>-2280.2222724696949</c:v>
                </c:pt>
                <c:pt idx="1058">
                  <c:v>-1711.804688074918</c:v>
                </c:pt>
                <c:pt idx="1059">
                  <c:v>-2321.8702016272628</c:v>
                </c:pt>
                <c:pt idx="1060">
                  <c:v>-1904.6033316915964</c:v>
                </c:pt>
                <c:pt idx="1061">
                  <c:v>-2059.2288369314829</c:v>
                </c:pt>
                <c:pt idx="1062">
                  <c:v>-2317.3244440068447</c:v>
                </c:pt>
                <c:pt idx="1063">
                  <c:v>-1679.0467577354348</c:v>
                </c:pt>
                <c:pt idx="1064">
                  <c:v>16500.437733979659</c:v>
                </c:pt>
                <c:pt idx="1065">
                  <c:v>-1684.7664433118462</c:v>
                </c:pt>
                <c:pt idx="1066">
                  <c:v>-2126.1291137042008</c:v>
                </c:pt>
                <c:pt idx="1067">
                  <c:v>-1904.0857672919301</c:v>
                </c:pt>
                <c:pt idx="1068">
                  <c:v>-1588.4969724138755</c:v>
                </c:pt>
                <c:pt idx="1069">
                  <c:v>-4078.4767604230365</c:v>
                </c:pt>
                <c:pt idx="1070">
                  <c:v>-1894.8826385717148</c:v>
                </c:pt>
                <c:pt idx="1071">
                  <c:v>2836.9672176176318</c:v>
                </c:pt>
                <c:pt idx="1072">
                  <c:v>-1559.2849933994348</c:v>
                </c:pt>
                <c:pt idx="1073">
                  <c:v>-1911.226775689749</c:v>
                </c:pt>
                <c:pt idx="1074">
                  <c:v>-2311.13557367045</c:v>
                </c:pt>
                <c:pt idx="1075">
                  <c:v>9831.1185848706846</c:v>
                </c:pt>
                <c:pt idx="1076">
                  <c:v>-1694.1942772948187</c:v>
                </c:pt>
                <c:pt idx="1077">
                  <c:v>-1881.0811671753572</c:v>
                </c:pt>
                <c:pt idx="1078">
                  <c:v>-1608.8394201238962</c:v>
                </c:pt>
                <c:pt idx="1079">
                  <c:v>-1690.0247109659558</c:v>
                </c:pt>
                <c:pt idx="1080">
                  <c:v>-1775.0626434652713</c:v>
                </c:pt>
                <c:pt idx="1081">
                  <c:v>-2614.2035108453038</c:v>
                </c:pt>
                <c:pt idx="1082">
                  <c:v>19381.040352097258</c:v>
                </c:pt>
                <c:pt idx="1083">
                  <c:v>-1832.3150966497478</c:v>
                </c:pt>
                <c:pt idx="1084">
                  <c:v>-1768.4955948231654</c:v>
                </c:pt>
                <c:pt idx="1085">
                  <c:v>-2683.8654829379902</c:v>
                </c:pt>
                <c:pt idx="1086">
                  <c:v>-2220.9886759325527</c:v>
                </c:pt>
                <c:pt idx="1087">
                  <c:v>-1792.8004129616147</c:v>
                </c:pt>
                <c:pt idx="1088">
                  <c:v>-1653.0945053243322</c:v>
                </c:pt>
                <c:pt idx="1089">
                  <c:v>5842.8513969351116</c:v>
                </c:pt>
                <c:pt idx="1090">
                  <c:v>3735.2893133298221</c:v>
                </c:pt>
                <c:pt idx="1091">
                  <c:v>-6324.7787173330653</c:v>
                </c:pt>
                <c:pt idx="1092">
                  <c:v>10176.117516652379</c:v>
                </c:pt>
                <c:pt idx="1093">
                  <c:v>-1511.4427869478377</c:v>
                </c:pt>
                <c:pt idx="1094">
                  <c:v>-923.2924966109158</c:v>
                </c:pt>
                <c:pt idx="1095">
                  <c:v>-495.41299680382508</c:v>
                </c:pt>
                <c:pt idx="1096">
                  <c:v>13947.175319909549</c:v>
                </c:pt>
                <c:pt idx="1097">
                  <c:v>-1878.1701300008681</c:v>
                </c:pt>
                <c:pt idx="1098">
                  <c:v>-694.14717431275858</c:v>
                </c:pt>
                <c:pt idx="1099">
                  <c:v>-1363.3651750258905</c:v>
                </c:pt>
                <c:pt idx="1100">
                  <c:v>-1480.9337848622099</c:v>
                </c:pt>
                <c:pt idx="1101">
                  <c:v>19919.340843948492</c:v>
                </c:pt>
                <c:pt idx="1102">
                  <c:v>-1220.8145680684647</c:v>
                </c:pt>
                <c:pt idx="1103">
                  <c:v>-2025.8160683082988</c:v>
                </c:pt>
                <c:pt idx="1104">
                  <c:v>-2168.115612338725</c:v>
                </c:pt>
                <c:pt idx="1105">
                  <c:v>-1334.120059863656</c:v>
                </c:pt>
                <c:pt idx="1106">
                  <c:v>59.05086758302059</c:v>
                </c:pt>
                <c:pt idx="1107">
                  <c:v>-1779.7248563621279</c:v>
                </c:pt>
                <c:pt idx="1108">
                  <c:v>-1480.3397193312258</c:v>
                </c:pt>
                <c:pt idx="1109">
                  <c:v>-1645.5017075500436</c:v>
                </c:pt>
                <c:pt idx="1110">
                  <c:v>-2720.5291768741263</c:v>
                </c:pt>
                <c:pt idx="1111">
                  <c:v>2771.6218583865593</c:v>
                </c:pt>
                <c:pt idx="1112">
                  <c:v>-1712.9084294583304</c:v>
                </c:pt>
                <c:pt idx="1113">
                  <c:v>-1086.8719994270814</c:v>
                </c:pt>
                <c:pt idx="1114">
                  <c:v>-1158.8907829938653</c:v>
                </c:pt>
                <c:pt idx="1115">
                  <c:v>-1267.833835161885</c:v>
                </c:pt>
                <c:pt idx="1116">
                  <c:v>-1569.891177835098</c:v>
                </c:pt>
                <c:pt idx="1117">
                  <c:v>-1463.1027104214472</c:v>
                </c:pt>
                <c:pt idx="1118">
                  <c:v>-3406.6803157611612</c:v>
                </c:pt>
                <c:pt idx="1119">
                  <c:v>-1704.754880544624</c:v>
                </c:pt>
                <c:pt idx="1120">
                  <c:v>-1219.1244074986171</c:v>
                </c:pt>
                <c:pt idx="1121">
                  <c:v>-1234.2911116985397</c:v>
                </c:pt>
                <c:pt idx="1122">
                  <c:v>1571.4516048733676</c:v>
                </c:pt>
                <c:pt idx="1123">
                  <c:v>-1920.3236987815008</c:v>
                </c:pt>
                <c:pt idx="1124">
                  <c:v>-496.57952073109482</c:v>
                </c:pt>
                <c:pt idx="1125">
                  <c:v>-1533.8995819798602</c:v>
                </c:pt>
                <c:pt idx="1126">
                  <c:v>-1575.6264696145126</c:v>
                </c:pt>
                <c:pt idx="1127">
                  <c:v>-1299.8720579391988</c:v>
                </c:pt>
                <c:pt idx="1128">
                  <c:v>17066.767246625201</c:v>
                </c:pt>
                <c:pt idx="1129">
                  <c:v>-1540.0642662936671</c:v>
                </c:pt>
                <c:pt idx="1130">
                  <c:v>-1645.8955993709296</c:v>
                </c:pt>
                <c:pt idx="1131">
                  <c:v>-1479.36999536447</c:v>
                </c:pt>
                <c:pt idx="1132">
                  <c:v>-1223.7957545158624</c:v>
                </c:pt>
                <c:pt idx="1133">
                  <c:v>-664.73161101279402</c:v>
                </c:pt>
                <c:pt idx="1134">
                  <c:v>-1673.6030166913574</c:v>
                </c:pt>
                <c:pt idx="1135">
                  <c:v>-1400.9890228593013</c:v>
                </c:pt>
                <c:pt idx="1136">
                  <c:v>-1420.1574978469125</c:v>
                </c:pt>
                <c:pt idx="1137">
                  <c:v>11899.600498701553</c:v>
                </c:pt>
                <c:pt idx="1138">
                  <c:v>-2201.2987103998721</c:v>
                </c:pt>
                <c:pt idx="1139">
                  <c:v>-1131.6108878472423</c:v>
                </c:pt>
                <c:pt idx="1140">
                  <c:v>-409.86232222950821</c:v>
                </c:pt>
                <c:pt idx="1141">
                  <c:v>-2036.6236957021401</c:v>
                </c:pt>
                <c:pt idx="1142">
                  <c:v>-1210.3716650364604</c:v>
                </c:pt>
                <c:pt idx="1143">
                  <c:v>-1721.0577639402745</c:v>
                </c:pt>
                <c:pt idx="1144">
                  <c:v>-1736.5491504450001</c:v>
                </c:pt>
                <c:pt idx="1145">
                  <c:v>-2015.2487914865469</c:v>
                </c:pt>
                <c:pt idx="1146">
                  <c:v>8966.7462472985262</c:v>
                </c:pt>
                <c:pt idx="1147">
                  <c:v>-1461.1398728365275</c:v>
                </c:pt>
                <c:pt idx="1148">
                  <c:v>-1254.662543051556</c:v>
                </c:pt>
                <c:pt idx="1149">
                  <c:v>16472.886445255892</c:v>
                </c:pt>
                <c:pt idx="1150">
                  <c:v>-1243.6731710736094</c:v>
                </c:pt>
                <c:pt idx="1151">
                  <c:v>-1307.497097193942</c:v>
                </c:pt>
                <c:pt idx="1152">
                  <c:v>-1337.6637324864241</c:v>
                </c:pt>
                <c:pt idx="1153">
                  <c:v>-106.52817836742543</c:v>
                </c:pt>
                <c:pt idx="1154">
                  <c:v>-2198.6814128716615</c:v>
                </c:pt>
                <c:pt idx="1155">
                  <c:v>-1108.9630843276773</c:v>
                </c:pt>
                <c:pt idx="1156">
                  <c:v>-1446.7472186155683</c:v>
                </c:pt>
                <c:pt idx="1157">
                  <c:v>-1721.2524898383181</c:v>
                </c:pt>
                <c:pt idx="1158">
                  <c:v>-2016.7386664554278</c:v>
                </c:pt>
                <c:pt idx="1159">
                  <c:v>-1439.1871959352875</c:v>
                </c:pt>
                <c:pt idx="1160">
                  <c:v>-2399.4187292783972</c:v>
                </c:pt>
                <c:pt idx="1161">
                  <c:v>-2012.2866325711893</c:v>
                </c:pt>
                <c:pt idx="1162">
                  <c:v>-1837.6324039314568</c:v>
                </c:pt>
                <c:pt idx="1163">
                  <c:v>-1426.4494897224095</c:v>
                </c:pt>
                <c:pt idx="1164">
                  <c:v>-1125.6019475652229</c:v>
                </c:pt>
                <c:pt idx="1165">
                  <c:v>-1884.6926624742709</c:v>
                </c:pt>
                <c:pt idx="1166">
                  <c:v>-1162.9082541349326</c:v>
                </c:pt>
                <c:pt idx="1167">
                  <c:v>-1627.2302280127451</c:v>
                </c:pt>
                <c:pt idx="1168">
                  <c:v>-1912.217689703305</c:v>
                </c:pt>
                <c:pt idx="1169">
                  <c:v>-1911.824267927117</c:v>
                </c:pt>
                <c:pt idx="1170">
                  <c:v>-2358.416395646309</c:v>
                </c:pt>
                <c:pt idx="1171">
                  <c:v>-1765.7334082394818</c:v>
                </c:pt>
                <c:pt idx="1172">
                  <c:v>-1851.2103256974224</c:v>
                </c:pt>
                <c:pt idx="1173">
                  <c:v>1612.0764109615011</c:v>
                </c:pt>
                <c:pt idx="1174">
                  <c:v>-1401.1974319489518</c:v>
                </c:pt>
                <c:pt idx="1175">
                  <c:v>-1789.9561871684386</c:v>
                </c:pt>
                <c:pt idx="1176">
                  <c:v>-1297.0681102322706</c:v>
                </c:pt>
                <c:pt idx="1177">
                  <c:v>-1918.0276086089543</c:v>
                </c:pt>
                <c:pt idx="1178">
                  <c:v>-1878.3796522729426</c:v>
                </c:pt>
                <c:pt idx="1179">
                  <c:v>-2629.008992793435</c:v>
                </c:pt>
                <c:pt idx="1180">
                  <c:v>-1404.8613417450797</c:v>
                </c:pt>
                <c:pt idx="1181">
                  <c:v>1673.0911464706187</c:v>
                </c:pt>
                <c:pt idx="1182">
                  <c:v>-2020.7316278386415</c:v>
                </c:pt>
                <c:pt idx="1183">
                  <c:v>-924.36760947525545</c:v>
                </c:pt>
                <c:pt idx="1184">
                  <c:v>-1536.8089047022404</c:v>
                </c:pt>
                <c:pt idx="1185">
                  <c:v>17366.473931808097</c:v>
                </c:pt>
                <c:pt idx="1186">
                  <c:v>2302.9049128961269</c:v>
                </c:pt>
                <c:pt idx="1187">
                  <c:v>-1737.3477427216421</c:v>
                </c:pt>
                <c:pt idx="1188">
                  <c:v>-1393.8418061085699</c:v>
                </c:pt>
                <c:pt idx="1189">
                  <c:v>-1448.179625347595</c:v>
                </c:pt>
                <c:pt idx="1190">
                  <c:v>-1572.6438731678209</c:v>
                </c:pt>
                <c:pt idx="1191">
                  <c:v>-2642.1679213814714</c:v>
                </c:pt>
                <c:pt idx="1192">
                  <c:v>-1539.1391006819408</c:v>
                </c:pt>
                <c:pt idx="1193">
                  <c:v>-1386.3138023966458</c:v>
                </c:pt>
                <c:pt idx="1194">
                  <c:v>8056.414953024806</c:v>
                </c:pt>
                <c:pt idx="1195">
                  <c:v>-1154.5792757087302</c:v>
                </c:pt>
                <c:pt idx="1196">
                  <c:v>2480.3990614450959</c:v>
                </c:pt>
                <c:pt idx="1197">
                  <c:v>-1202.9084494301405</c:v>
                </c:pt>
                <c:pt idx="1198">
                  <c:v>-1702.1861013594162</c:v>
                </c:pt>
                <c:pt idx="1199">
                  <c:v>-1687.21749303457</c:v>
                </c:pt>
                <c:pt idx="1200">
                  <c:v>-1136.722566378854</c:v>
                </c:pt>
                <c:pt idx="1201">
                  <c:v>-2038.1614372726344</c:v>
                </c:pt>
                <c:pt idx="1202">
                  <c:v>8816.4787313259767</c:v>
                </c:pt>
                <c:pt idx="1203">
                  <c:v>-1526.2064181933183</c:v>
                </c:pt>
                <c:pt idx="1204">
                  <c:v>-1963.8723037862001</c:v>
                </c:pt>
                <c:pt idx="1205">
                  <c:v>-1717.2595284551062</c:v>
                </c:pt>
                <c:pt idx="1206">
                  <c:v>4681.9791013326576</c:v>
                </c:pt>
                <c:pt idx="1207">
                  <c:v>-1349.1700480015925</c:v>
                </c:pt>
                <c:pt idx="1208">
                  <c:v>-1829.6464811650294</c:v>
                </c:pt>
                <c:pt idx="1209">
                  <c:v>-1103.8795967706783</c:v>
                </c:pt>
                <c:pt idx="1210">
                  <c:v>-1577.6682514030808</c:v>
                </c:pt>
                <c:pt idx="1211">
                  <c:v>-1672.2491445001397</c:v>
                </c:pt>
                <c:pt idx="1212">
                  <c:v>-1892.8375872429615</c:v>
                </c:pt>
                <c:pt idx="1213">
                  <c:v>-1910.6531778771987</c:v>
                </c:pt>
                <c:pt idx="1214">
                  <c:v>-1851.7458060529698</c:v>
                </c:pt>
                <c:pt idx="1215">
                  <c:v>-1851.5725432800718</c:v>
                </c:pt>
                <c:pt idx="1216">
                  <c:v>-1456.0763790842509</c:v>
                </c:pt>
                <c:pt idx="1217">
                  <c:v>-1438.6091435556123</c:v>
                </c:pt>
                <c:pt idx="1218">
                  <c:v>-2817.8519095170159</c:v>
                </c:pt>
                <c:pt idx="1219">
                  <c:v>-1879.0594508428258</c:v>
                </c:pt>
                <c:pt idx="1220">
                  <c:v>16167.519670321337</c:v>
                </c:pt>
                <c:pt idx="1221">
                  <c:v>-1102.5015770437603</c:v>
                </c:pt>
                <c:pt idx="1222">
                  <c:v>-2365.2480306051075</c:v>
                </c:pt>
                <c:pt idx="1223">
                  <c:v>-1705.8665751756962</c:v>
                </c:pt>
                <c:pt idx="1224">
                  <c:v>-978.3082677581051</c:v>
                </c:pt>
                <c:pt idx="1225">
                  <c:v>21428.410624862176</c:v>
                </c:pt>
                <c:pt idx="1226">
                  <c:v>-1918.9885961945292</c:v>
                </c:pt>
                <c:pt idx="1227">
                  <c:v>-1363.4724704907189</c:v>
                </c:pt>
                <c:pt idx="1228">
                  <c:v>-1012.9389061056172</c:v>
                </c:pt>
                <c:pt idx="1229">
                  <c:v>-672.1871612981522</c:v>
                </c:pt>
                <c:pt idx="1230">
                  <c:v>-1047.1733609584098</c:v>
                </c:pt>
                <c:pt idx="1231">
                  <c:v>1776.4361559644822</c:v>
                </c:pt>
                <c:pt idx="1232">
                  <c:v>-796.77392518749002</c:v>
                </c:pt>
                <c:pt idx="1233">
                  <c:v>-1244.0658983318367</c:v>
                </c:pt>
                <c:pt idx="1234">
                  <c:v>16525.069195629174</c:v>
                </c:pt>
                <c:pt idx="1235">
                  <c:v>8584.9932079936043</c:v>
                </c:pt>
                <c:pt idx="1236">
                  <c:v>-1303.7007182327652</c:v>
                </c:pt>
                <c:pt idx="1237">
                  <c:v>-1143.5353037706891</c:v>
                </c:pt>
                <c:pt idx="1238">
                  <c:v>16820.080517549359</c:v>
                </c:pt>
                <c:pt idx="1239">
                  <c:v>-1724.8783469795926</c:v>
                </c:pt>
                <c:pt idx="1240">
                  <c:v>-1797.5835101521716</c:v>
                </c:pt>
                <c:pt idx="1241">
                  <c:v>-1413.6088009395901</c:v>
                </c:pt>
                <c:pt idx="1242">
                  <c:v>-1124.666694626284</c:v>
                </c:pt>
                <c:pt idx="1243">
                  <c:v>-455.702582358168</c:v>
                </c:pt>
                <c:pt idx="1244">
                  <c:v>2049.3559359925348</c:v>
                </c:pt>
                <c:pt idx="1245">
                  <c:v>3265.6564177726887</c:v>
                </c:pt>
                <c:pt idx="1246">
                  <c:v>-1884.8235532486201</c:v>
                </c:pt>
                <c:pt idx="1247">
                  <c:v>-1740.0971208603751</c:v>
                </c:pt>
                <c:pt idx="1248">
                  <c:v>-1422.8730570569969</c:v>
                </c:pt>
                <c:pt idx="1249">
                  <c:v>-1326.1663933008131</c:v>
                </c:pt>
                <c:pt idx="1250">
                  <c:v>-916.34678033390355</c:v>
                </c:pt>
                <c:pt idx="1251">
                  <c:v>-1403.3730751174608</c:v>
                </c:pt>
                <c:pt idx="1252">
                  <c:v>-1878.4348150354781</c:v>
                </c:pt>
                <c:pt idx="1253">
                  <c:v>-1503.1818480412533</c:v>
                </c:pt>
                <c:pt idx="1254">
                  <c:v>-1260.2213554560531</c:v>
                </c:pt>
                <c:pt idx="1255">
                  <c:v>318.08167394128941</c:v>
                </c:pt>
                <c:pt idx="1256">
                  <c:v>-1323.7188121323779</c:v>
                </c:pt>
                <c:pt idx="1257">
                  <c:v>-1660.6278186511954</c:v>
                </c:pt>
                <c:pt idx="1258">
                  <c:v>-1365.7449036562998</c:v>
                </c:pt>
                <c:pt idx="1259">
                  <c:v>-981.90680197777147</c:v>
                </c:pt>
                <c:pt idx="1260">
                  <c:v>-1071.6634296888024</c:v>
                </c:pt>
                <c:pt idx="1261">
                  <c:v>-1015.0179414008476</c:v>
                </c:pt>
                <c:pt idx="1262">
                  <c:v>-1198.5674774198492</c:v>
                </c:pt>
                <c:pt idx="1263">
                  <c:v>-1441.7187677712063</c:v>
                </c:pt>
                <c:pt idx="1264">
                  <c:v>-1124.1320381086371</c:v>
                </c:pt>
                <c:pt idx="1265">
                  <c:v>-1806.6661874272099</c:v>
                </c:pt>
                <c:pt idx="1266">
                  <c:v>-1329.807250450305</c:v>
                </c:pt>
                <c:pt idx="1267">
                  <c:v>-1447.752933959011</c:v>
                </c:pt>
                <c:pt idx="1268">
                  <c:v>-992.79707616529868</c:v>
                </c:pt>
                <c:pt idx="1269">
                  <c:v>-1326.4447566539141</c:v>
                </c:pt>
                <c:pt idx="1270">
                  <c:v>-1070.7713320329058</c:v>
                </c:pt>
                <c:pt idx="1271">
                  <c:v>-1286.8243321893528</c:v>
                </c:pt>
                <c:pt idx="1272">
                  <c:v>-1331.592149454113</c:v>
                </c:pt>
                <c:pt idx="1273">
                  <c:v>-1424.7890928125887</c:v>
                </c:pt>
                <c:pt idx="1274">
                  <c:v>-1888.4637434234414</c:v>
                </c:pt>
                <c:pt idx="1275">
                  <c:v>-2791.4999186006244</c:v>
                </c:pt>
                <c:pt idx="1276">
                  <c:v>-1431.3655454762543</c:v>
                </c:pt>
                <c:pt idx="1277">
                  <c:v>-1188.8125105036979</c:v>
                </c:pt>
                <c:pt idx="1278">
                  <c:v>-1579.4519246422624</c:v>
                </c:pt>
                <c:pt idx="1279">
                  <c:v>-1268.1767992319092</c:v>
                </c:pt>
                <c:pt idx="1280">
                  <c:v>-1881.6288340560732</c:v>
                </c:pt>
                <c:pt idx="1281">
                  <c:v>-1572.4415566850294</c:v>
                </c:pt>
                <c:pt idx="1282">
                  <c:v>-1613.9235299362554</c:v>
                </c:pt>
                <c:pt idx="1283">
                  <c:v>-1910.4665496115899</c:v>
                </c:pt>
                <c:pt idx="1284">
                  <c:v>-1489.5466512266285</c:v>
                </c:pt>
                <c:pt idx="1285">
                  <c:v>-1570.9274906527753</c:v>
                </c:pt>
                <c:pt idx="1286">
                  <c:v>-1426.4900092690968</c:v>
                </c:pt>
                <c:pt idx="1287">
                  <c:v>-2257.2355197730576</c:v>
                </c:pt>
                <c:pt idx="1288">
                  <c:v>14143.983353691125</c:v>
                </c:pt>
                <c:pt idx="1289">
                  <c:v>-922.33510009326164</c:v>
                </c:pt>
                <c:pt idx="1290">
                  <c:v>-1431.9764233023727</c:v>
                </c:pt>
                <c:pt idx="1291">
                  <c:v>-1628.4024590328108</c:v>
                </c:pt>
                <c:pt idx="1292">
                  <c:v>-1455.3149968859479</c:v>
                </c:pt>
                <c:pt idx="1293">
                  <c:v>-959.79751348530226</c:v>
                </c:pt>
                <c:pt idx="1294">
                  <c:v>-1470.2851770429825</c:v>
                </c:pt>
                <c:pt idx="1295">
                  <c:v>1159.4484675287149</c:v>
                </c:pt>
                <c:pt idx="1296">
                  <c:v>-1068.1582771176945</c:v>
                </c:pt>
                <c:pt idx="1297">
                  <c:v>18133.979461920684</c:v>
                </c:pt>
                <c:pt idx="1298">
                  <c:v>63.675519001028078</c:v>
                </c:pt>
                <c:pt idx="1299">
                  <c:v>-1879.2334073121212</c:v>
                </c:pt>
                <c:pt idx="1300">
                  <c:v>-1332.1816674949469</c:v>
                </c:pt>
                <c:pt idx="1301">
                  <c:v>-1008.4166721086258</c:v>
                </c:pt>
                <c:pt idx="1302">
                  <c:v>-1730.4684929160926</c:v>
                </c:pt>
                <c:pt idx="1303">
                  <c:v>-1451.9038176462991</c:v>
                </c:pt>
                <c:pt idx="1304">
                  <c:v>-1362.5505345497295</c:v>
                </c:pt>
                <c:pt idx="1305">
                  <c:v>-1252.2713137374703</c:v>
                </c:pt>
                <c:pt idx="1306">
                  <c:v>-1865.657338609195</c:v>
                </c:pt>
                <c:pt idx="1307">
                  <c:v>6394.0618480294179</c:v>
                </c:pt>
                <c:pt idx="1308">
                  <c:v>-1053.5916429673653</c:v>
                </c:pt>
                <c:pt idx="1309">
                  <c:v>-1785.6046260025323</c:v>
                </c:pt>
                <c:pt idx="1310">
                  <c:v>-1322.2416394084262</c:v>
                </c:pt>
                <c:pt idx="1311">
                  <c:v>-1597.9129987176457</c:v>
                </c:pt>
                <c:pt idx="1312">
                  <c:v>-1633.1090636506206</c:v>
                </c:pt>
                <c:pt idx="1313">
                  <c:v>-1038.729672790012</c:v>
                </c:pt>
                <c:pt idx="1314">
                  <c:v>-171.22999201998391</c:v>
                </c:pt>
                <c:pt idx="1315">
                  <c:v>-1570.8313252852658</c:v>
                </c:pt>
                <c:pt idx="1316">
                  <c:v>-52.832807778670031</c:v>
                </c:pt>
                <c:pt idx="1317">
                  <c:v>-1468.7162866282513</c:v>
                </c:pt>
                <c:pt idx="1318">
                  <c:v>-1411.0329081890459</c:v>
                </c:pt>
                <c:pt idx="1319">
                  <c:v>21233.857818948105</c:v>
                </c:pt>
                <c:pt idx="1320">
                  <c:v>-1819.3389865639163</c:v>
                </c:pt>
                <c:pt idx="1321">
                  <c:v>-1136.3407967111161</c:v>
                </c:pt>
                <c:pt idx="1322">
                  <c:v>-1445.1788300535179</c:v>
                </c:pt>
                <c:pt idx="1323">
                  <c:v>4047.9863877642347</c:v>
                </c:pt>
                <c:pt idx="1324">
                  <c:v>3506.9787131591293</c:v>
                </c:pt>
                <c:pt idx="1325">
                  <c:v>-1388.8524403636652</c:v>
                </c:pt>
                <c:pt idx="1326">
                  <c:v>4244.2453954692464</c:v>
                </c:pt>
                <c:pt idx="1327">
                  <c:v>-2014.5966041023244</c:v>
                </c:pt>
                <c:pt idx="1328">
                  <c:v>-1525.0086003436722</c:v>
                </c:pt>
                <c:pt idx="1329">
                  <c:v>-1184.4684456438335</c:v>
                </c:pt>
                <c:pt idx="1330">
                  <c:v>-1488.135875681799</c:v>
                </c:pt>
                <c:pt idx="1331">
                  <c:v>-1838.2162651186436</c:v>
                </c:pt>
                <c:pt idx="1332">
                  <c:v>-1686.6432426638203</c:v>
                </c:pt>
                <c:pt idx="1333">
                  <c:v>3390.9340563278201</c:v>
                </c:pt>
                <c:pt idx="1334">
                  <c:v>-1148.7924066472951</c:v>
                </c:pt>
                <c:pt idx="1335">
                  <c:v>-1168.1074778100447</c:v>
                </c:pt>
                <c:pt idx="1336">
                  <c:v>-1685.469338523817</c:v>
                </c:pt>
                <c:pt idx="1337">
                  <c:v>-1682.8173029205109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AA2-4D71-834A-CDFE14092E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7984095"/>
        <c:axId val="147985535"/>
      </c:scatterChart>
      <c:valAx>
        <c:axId val="14798409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985535"/>
        <c:crosses val="autoZero"/>
        <c:crossBetween val="midCat"/>
      </c:valAx>
      <c:valAx>
        <c:axId val="1479855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98409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Calibration</a:t>
            </a:r>
            <a:r>
              <a:rPr lang="en-GB" baseline="0"/>
              <a:t> by prediction decile (Test)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GB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Model!$BC$1</c:f>
              <c:strCache>
                <c:ptCount val="1"/>
                <c:pt idx="0">
                  <c:v>Avg yhat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Model!$BC$2:$BC$11</c:f>
              <c:numCache>
                <c:formatCode>General</c:formatCode>
                <c:ptCount val="10"/>
                <c:pt idx="0">
                  <c:v>43121.754125313884</c:v>
                </c:pt>
                <c:pt idx="1">
                  <c:v>26868.147672176528</c:v>
                </c:pt>
                <c:pt idx="2">
                  <c:v>15039.136051311996</c:v>
                </c:pt>
                <c:pt idx="3">
                  <c:v>12900.427136424474</c:v>
                </c:pt>
                <c:pt idx="4">
                  <c:v>11033.47994593124</c:v>
                </c:pt>
                <c:pt idx="5">
                  <c:v>9288.5322093342984</c:v>
                </c:pt>
                <c:pt idx="6">
                  <c:v>7889.0939592809909</c:v>
                </c:pt>
                <c:pt idx="7">
                  <c:v>6297.8397512226356</c:v>
                </c:pt>
                <c:pt idx="8">
                  <c:v>4868.2992188210219</c:v>
                </c:pt>
                <c:pt idx="9">
                  <c:v>3293.4672512595766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A50-4EA1-81FC-833740FA1BA0}"/>
            </c:ext>
          </c:extLst>
        </c:ser>
        <c:ser>
          <c:idx val="1"/>
          <c:order val="1"/>
          <c:tx>
            <c:strRef>
              <c:f>Model!$BD$1</c:f>
              <c:strCache>
                <c:ptCount val="1"/>
                <c:pt idx="0">
                  <c:v>Avg Actual Charges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Model!$BD$2:$BD$11</c:f>
              <c:numCache>
                <c:formatCode>General</c:formatCode>
                <c:ptCount val="10"/>
                <c:pt idx="0">
                  <c:v>44402.907742142845</c:v>
                </c:pt>
                <c:pt idx="1">
                  <c:v>26883.98839857143</c:v>
                </c:pt>
                <c:pt idx="2">
                  <c:v>15548.509384482757</c:v>
                </c:pt>
                <c:pt idx="3">
                  <c:v>12368.135189285716</c:v>
                </c:pt>
                <c:pt idx="4">
                  <c:v>11116.820636896549</c:v>
                </c:pt>
                <c:pt idx="5">
                  <c:v>8161.6077010714289</c:v>
                </c:pt>
                <c:pt idx="6">
                  <c:v>7829.9204928571407</c:v>
                </c:pt>
                <c:pt idx="7">
                  <c:v>5543.8353862068961</c:v>
                </c:pt>
                <c:pt idx="8">
                  <c:v>4283.6139957142859</c:v>
                </c:pt>
                <c:pt idx="9">
                  <c:v>2483.4894217241381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A50-4EA1-81FC-833740FA1B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83430927"/>
        <c:axId val="483433807"/>
      </c:lineChart>
      <c:catAx>
        <c:axId val="48343092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3433807"/>
        <c:crosses val="autoZero"/>
        <c:auto val="1"/>
        <c:lblAlgn val="ctr"/>
        <c:lblOffset val="100"/>
        <c:noMultiLvlLbl val="0"/>
      </c:catAx>
      <c:valAx>
        <c:axId val="4834338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34309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2" Type="http://schemas.openxmlformats.org/officeDocument/2006/relationships/chart" Target="../charts/chart4.xml"/><Relationship Id="rId1" Type="http://schemas.openxmlformats.org/officeDocument/2006/relationships/chart" Target="../charts/chart3.xml"/><Relationship Id="rId6" Type="http://schemas.openxmlformats.org/officeDocument/2006/relationships/chart" Target="../charts/chart8.xml"/><Relationship Id="rId5" Type="http://schemas.openxmlformats.org/officeDocument/2006/relationships/chart" Target="../charts/chart7.xml"/><Relationship Id="rId4" Type="http://schemas.openxmlformats.org/officeDocument/2006/relationships/chart" Target="../charts/chart6.xml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6.xml"/><Relationship Id="rId13" Type="http://schemas.openxmlformats.org/officeDocument/2006/relationships/chart" Target="../charts/chart21.xml"/><Relationship Id="rId18" Type="http://schemas.openxmlformats.org/officeDocument/2006/relationships/chart" Target="../charts/chart26.xml"/><Relationship Id="rId3" Type="http://schemas.openxmlformats.org/officeDocument/2006/relationships/chart" Target="../charts/chart11.xml"/><Relationship Id="rId21" Type="http://schemas.openxmlformats.org/officeDocument/2006/relationships/chart" Target="../charts/chart29.xml"/><Relationship Id="rId7" Type="http://schemas.openxmlformats.org/officeDocument/2006/relationships/chart" Target="../charts/chart15.xml"/><Relationship Id="rId12" Type="http://schemas.openxmlformats.org/officeDocument/2006/relationships/chart" Target="../charts/chart20.xml"/><Relationship Id="rId17" Type="http://schemas.openxmlformats.org/officeDocument/2006/relationships/chart" Target="../charts/chart25.xml"/><Relationship Id="rId2" Type="http://schemas.openxmlformats.org/officeDocument/2006/relationships/chart" Target="../charts/chart10.xml"/><Relationship Id="rId16" Type="http://schemas.openxmlformats.org/officeDocument/2006/relationships/chart" Target="../charts/chart24.xml"/><Relationship Id="rId20" Type="http://schemas.openxmlformats.org/officeDocument/2006/relationships/chart" Target="../charts/chart28.xml"/><Relationship Id="rId1" Type="http://schemas.openxmlformats.org/officeDocument/2006/relationships/chart" Target="../charts/chart9.xml"/><Relationship Id="rId6" Type="http://schemas.openxmlformats.org/officeDocument/2006/relationships/chart" Target="../charts/chart14.xml"/><Relationship Id="rId11" Type="http://schemas.openxmlformats.org/officeDocument/2006/relationships/chart" Target="../charts/chart19.xml"/><Relationship Id="rId5" Type="http://schemas.openxmlformats.org/officeDocument/2006/relationships/chart" Target="../charts/chart13.xml"/><Relationship Id="rId15" Type="http://schemas.openxmlformats.org/officeDocument/2006/relationships/chart" Target="../charts/chart23.xml"/><Relationship Id="rId10" Type="http://schemas.openxmlformats.org/officeDocument/2006/relationships/chart" Target="../charts/chart18.xml"/><Relationship Id="rId19" Type="http://schemas.openxmlformats.org/officeDocument/2006/relationships/chart" Target="../charts/chart27.xml"/><Relationship Id="rId4" Type="http://schemas.openxmlformats.org/officeDocument/2006/relationships/chart" Target="../charts/chart12.xml"/><Relationship Id="rId9" Type="http://schemas.openxmlformats.org/officeDocument/2006/relationships/chart" Target="../charts/chart17.xml"/><Relationship Id="rId14" Type="http://schemas.openxmlformats.org/officeDocument/2006/relationships/chart" Target="../charts/chart22.xml"/><Relationship Id="rId22" Type="http://schemas.openxmlformats.org/officeDocument/2006/relationships/chart" Target="../charts/chart30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2.xml"/><Relationship Id="rId1" Type="http://schemas.openxmlformats.org/officeDocument/2006/relationships/chart" Target="../charts/chart3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566737</xdr:colOff>
      <xdr:row>1304</xdr:row>
      <xdr:rowOff>52387</xdr:rowOff>
    </xdr:from>
    <xdr:to>
      <xdr:col>23</xdr:col>
      <xdr:colOff>319087</xdr:colOff>
      <xdr:row>1319</xdr:row>
      <xdr:rowOff>80962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D14D30EF-1B09-8A3F-61C9-5B8C9B46966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33337</xdr:colOff>
      <xdr:row>20</xdr:row>
      <xdr:rowOff>52387</xdr:rowOff>
    </xdr:from>
    <xdr:to>
      <xdr:col>20</xdr:col>
      <xdr:colOff>338137</xdr:colOff>
      <xdr:row>35</xdr:row>
      <xdr:rowOff>80962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605724F-E416-625C-AED7-1D9AE24436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219075</xdr:colOff>
      <xdr:row>19</xdr:row>
      <xdr:rowOff>11112</xdr:rowOff>
    </xdr:from>
    <xdr:to>
      <xdr:col>3</xdr:col>
      <xdr:colOff>1581150</xdr:colOff>
      <xdr:row>34</xdr:row>
      <xdr:rowOff>46037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0F5A3C1-5D28-CD9E-1FE9-1EAF98DDE6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819150</xdr:colOff>
      <xdr:row>19</xdr:row>
      <xdr:rowOff>87312</xdr:rowOff>
    </xdr:from>
    <xdr:to>
      <xdr:col>10</xdr:col>
      <xdr:colOff>130175</xdr:colOff>
      <xdr:row>34</xdr:row>
      <xdr:rowOff>122237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0A0A6B1-A386-FEB1-F385-059E27B5508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247650</xdr:colOff>
      <xdr:row>43</xdr:row>
      <xdr:rowOff>173037</xdr:rowOff>
    </xdr:from>
    <xdr:to>
      <xdr:col>3</xdr:col>
      <xdr:colOff>1606550</xdr:colOff>
      <xdr:row>59</xdr:row>
      <xdr:rowOff>26987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EC338FA-83F0-7663-AEC7-1DA503A4E6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</xdr:col>
      <xdr:colOff>266700</xdr:colOff>
      <xdr:row>39</xdr:row>
      <xdr:rowOff>171450</xdr:rowOff>
    </xdr:from>
    <xdr:to>
      <xdr:col>14</xdr:col>
      <xdr:colOff>161925</xdr:colOff>
      <xdr:row>49</xdr:row>
      <xdr:rowOff>171450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372CD33A-E1DE-50B4-7E55-9F5FE02B9B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</xdr:col>
      <xdr:colOff>1587</xdr:colOff>
      <xdr:row>62</xdr:row>
      <xdr:rowOff>134937</xdr:rowOff>
    </xdr:from>
    <xdr:to>
      <xdr:col>9</xdr:col>
      <xdr:colOff>750887</xdr:colOff>
      <xdr:row>77</xdr:row>
      <xdr:rowOff>150812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11476D84-4192-A814-CB1D-6176AA1943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5</xdr:col>
      <xdr:colOff>0</xdr:colOff>
      <xdr:row>78</xdr:row>
      <xdr:rowOff>47625</xdr:rowOff>
    </xdr:from>
    <xdr:to>
      <xdr:col>9</xdr:col>
      <xdr:colOff>749300</xdr:colOff>
      <xdr:row>93</xdr:row>
      <xdr:rowOff>82550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16C6BDC1-8E32-41AB-9F1E-E2E3420614A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466725</xdr:colOff>
      <xdr:row>0</xdr:row>
      <xdr:rowOff>152400</xdr:rowOff>
    </xdr:from>
    <xdr:to>
      <xdr:col>34</xdr:col>
      <xdr:colOff>466725</xdr:colOff>
      <xdr:row>10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CCBC937-B237-8BCC-EE07-09BE820DDC0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29</xdr:col>
      <xdr:colOff>438150</xdr:colOff>
      <xdr:row>2</xdr:row>
      <xdr:rowOff>152400</xdr:rowOff>
    </xdr:from>
    <xdr:to>
      <xdr:col>35</xdr:col>
      <xdr:colOff>438150</xdr:colOff>
      <xdr:row>12</xdr:row>
      <xdr:rowOff>152400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FEA8D1E-0304-8F94-91F8-B69892239DA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30</xdr:col>
      <xdr:colOff>438150</xdr:colOff>
      <xdr:row>4</xdr:row>
      <xdr:rowOff>152400</xdr:rowOff>
    </xdr:from>
    <xdr:to>
      <xdr:col>36</xdr:col>
      <xdr:colOff>438150</xdr:colOff>
      <xdr:row>14</xdr:row>
      <xdr:rowOff>149225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0E6DD56-5FC5-5585-E7DF-4EF8F17347C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31</xdr:col>
      <xdr:colOff>438150</xdr:colOff>
      <xdr:row>6</xdr:row>
      <xdr:rowOff>152400</xdr:rowOff>
    </xdr:from>
    <xdr:to>
      <xdr:col>37</xdr:col>
      <xdr:colOff>438150</xdr:colOff>
      <xdr:row>16</xdr:row>
      <xdr:rowOff>152400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D9C31E9-AC81-4C40-643B-532013783B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27</xdr:col>
      <xdr:colOff>190500</xdr:colOff>
      <xdr:row>19</xdr:row>
      <xdr:rowOff>142875</xdr:rowOff>
    </xdr:from>
    <xdr:to>
      <xdr:col>33</xdr:col>
      <xdr:colOff>190500</xdr:colOff>
      <xdr:row>29</xdr:row>
      <xdr:rowOff>161925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D7CF45F5-C451-A217-98CE-EA5A7380560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33</xdr:col>
      <xdr:colOff>438150</xdr:colOff>
      <xdr:row>10</xdr:row>
      <xdr:rowOff>152400</xdr:rowOff>
    </xdr:from>
    <xdr:to>
      <xdr:col>39</xdr:col>
      <xdr:colOff>438150</xdr:colOff>
      <xdr:row>20</xdr:row>
      <xdr:rowOff>152400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8C658895-83D2-E6DB-A5F1-D8F06FA5BA6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34</xdr:col>
      <xdr:colOff>438150</xdr:colOff>
      <xdr:row>12</xdr:row>
      <xdr:rowOff>152400</xdr:rowOff>
    </xdr:from>
    <xdr:to>
      <xdr:col>40</xdr:col>
      <xdr:colOff>438150</xdr:colOff>
      <xdr:row>22</xdr:row>
      <xdr:rowOff>152400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E44C09BD-D709-E508-D944-1655F17085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35</xdr:col>
      <xdr:colOff>438150</xdr:colOff>
      <xdr:row>14</xdr:row>
      <xdr:rowOff>149225</xdr:rowOff>
    </xdr:from>
    <xdr:to>
      <xdr:col>41</xdr:col>
      <xdr:colOff>438150</xdr:colOff>
      <xdr:row>24</xdr:row>
      <xdr:rowOff>152400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A50037EB-8D7B-D5A6-EE12-19B3192DA7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35</xdr:col>
      <xdr:colOff>552450</xdr:colOff>
      <xdr:row>23</xdr:row>
      <xdr:rowOff>47625</xdr:rowOff>
    </xdr:from>
    <xdr:to>
      <xdr:col>41</xdr:col>
      <xdr:colOff>552450</xdr:colOff>
      <xdr:row>33</xdr:row>
      <xdr:rowOff>25400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3EBB0842-2CD8-56AF-AD10-40D068E304F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36</xdr:col>
      <xdr:colOff>447675</xdr:colOff>
      <xdr:row>19</xdr:row>
      <xdr:rowOff>130175</xdr:rowOff>
    </xdr:from>
    <xdr:to>
      <xdr:col>42</xdr:col>
      <xdr:colOff>447675</xdr:colOff>
      <xdr:row>29</xdr:row>
      <xdr:rowOff>130175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F633946B-6FD1-D095-092F-84D376E6DC8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38</xdr:col>
      <xdr:colOff>381000</xdr:colOff>
      <xdr:row>21</xdr:row>
      <xdr:rowOff>57150</xdr:rowOff>
    </xdr:from>
    <xdr:to>
      <xdr:col>44</xdr:col>
      <xdr:colOff>381000</xdr:colOff>
      <xdr:row>31</xdr:row>
      <xdr:rowOff>57150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43829BC2-A22A-1FA0-A698-A54101F683A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39</xdr:col>
      <xdr:colOff>438150</xdr:colOff>
      <xdr:row>22</xdr:row>
      <xdr:rowOff>152400</xdr:rowOff>
    </xdr:from>
    <xdr:to>
      <xdr:col>45</xdr:col>
      <xdr:colOff>438150</xdr:colOff>
      <xdr:row>32</xdr:row>
      <xdr:rowOff>152400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F7C8749D-4D57-42F5-E886-DDF3E827F54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40</xdr:col>
      <xdr:colOff>558800</xdr:colOff>
      <xdr:row>26</xdr:row>
      <xdr:rowOff>50800</xdr:rowOff>
    </xdr:from>
    <xdr:to>
      <xdr:col>46</xdr:col>
      <xdr:colOff>558800</xdr:colOff>
      <xdr:row>36</xdr:row>
      <xdr:rowOff>50800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F687F343-B24E-2F63-0D7F-B81E2557FD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41</xdr:col>
      <xdr:colOff>438150</xdr:colOff>
      <xdr:row>26</xdr:row>
      <xdr:rowOff>149225</xdr:rowOff>
    </xdr:from>
    <xdr:to>
      <xdr:col>47</xdr:col>
      <xdr:colOff>438150</xdr:colOff>
      <xdr:row>36</xdr:row>
      <xdr:rowOff>152400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285A0F31-6E0E-01ED-1F08-D4CAD1E864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42</xdr:col>
      <xdr:colOff>438150</xdr:colOff>
      <xdr:row>28</xdr:row>
      <xdr:rowOff>152400</xdr:rowOff>
    </xdr:from>
    <xdr:to>
      <xdr:col>48</xdr:col>
      <xdr:colOff>438150</xdr:colOff>
      <xdr:row>38</xdr:row>
      <xdr:rowOff>152400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40B374AA-4317-8CE5-445B-2D6C4CC9C2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43</xdr:col>
      <xdr:colOff>438150</xdr:colOff>
      <xdr:row>30</xdr:row>
      <xdr:rowOff>152400</xdr:rowOff>
    </xdr:from>
    <xdr:to>
      <xdr:col>49</xdr:col>
      <xdr:colOff>438150</xdr:colOff>
      <xdr:row>40</xdr:row>
      <xdr:rowOff>152400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56FFFBFC-96DE-C546-E917-13E4DE5EED8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44</xdr:col>
      <xdr:colOff>438150</xdr:colOff>
      <xdr:row>32</xdr:row>
      <xdr:rowOff>152400</xdr:rowOff>
    </xdr:from>
    <xdr:to>
      <xdr:col>50</xdr:col>
      <xdr:colOff>438150</xdr:colOff>
      <xdr:row>42</xdr:row>
      <xdr:rowOff>152400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8A344636-EFA1-2D71-E927-94899EE138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45</xdr:col>
      <xdr:colOff>438150</xdr:colOff>
      <xdr:row>34</xdr:row>
      <xdr:rowOff>152400</xdr:rowOff>
    </xdr:from>
    <xdr:to>
      <xdr:col>51</xdr:col>
      <xdr:colOff>438150</xdr:colOff>
      <xdr:row>44</xdr:row>
      <xdr:rowOff>152400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1EC60570-673C-D5FC-0C77-2128849D28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43</xdr:col>
      <xdr:colOff>476250</xdr:colOff>
      <xdr:row>37</xdr:row>
      <xdr:rowOff>139700</xdr:rowOff>
    </xdr:from>
    <xdr:to>
      <xdr:col>49</xdr:col>
      <xdr:colOff>476250</xdr:colOff>
      <xdr:row>47</xdr:row>
      <xdr:rowOff>139700</xdr:rowOff>
    </xdr:to>
    <xdr:graphicFrame macro="">
      <xdr:nvGraphicFramePr>
        <xdr:cNvPr id="20" name="Chart 19">
          <a:extLst>
            <a:ext uri="{FF2B5EF4-FFF2-40B4-BE49-F238E27FC236}">
              <a16:creationId xmlns:a16="http://schemas.microsoft.com/office/drawing/2014/main" id="{D05825AE-A606-4482-87C5-C7667C86EB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44</xdr:col>
      <xdr:colOff>476250</xdr:colOff>
      <xdr:row>39</xdr:row>
      <xdr:rowOff>139700</xdr:rowOff>
    </xdr:from>
    <xdr:to>
      <xdr:col>50</xdr:col>
      <xdr:colOff>476250</xdr:colOff>
      <xdr:row>49</xdr:row>
      <xdr:rowOff>139700</xdr:rowOff>
    </xdr:to>
    <xdr:graphicFrame macro="">
      <xdr:nvGraphicFramePr>
        <xdr:cNvPr id="21" name="Chart 20">
          <a:extLst>
            <a:ext uri="{FF2B5EF4-FFF2-40B4-BE49-F238E27FC236}">
              <a16:creationId xmlns:a16="http://schemas.microsoft.com/office/drawing/2014/main" id="{ABB4F58B-A1CC-965D-D7B6-577A5AA3EA8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45</xdr:col>
      <xdr:colOff>476250</xdr:colOff>
      <xdr:row>41</xdr:row>
      <xdr:rowOff>139700</xdr:rowOff>
    </xdr:from>
    <xdr:to>
      <xdr:col>51</xdr:col>
      <xdr:colOff>476250</xdr:colOff>
      <xdr:row>51</xdr:row>
      <xdr:rowOff>139700</xdr:rowOff>
    </xdr:to>
    <xdr:graphicFrame macro="">
      <xdr:nvGraphicFramePr>
        <xdr:cNvPr id="22" name="Chart 21">
          <a:extLst>
            <a:ext uri="{FF2B5EF4-FFF2-40B4-BE49-F238E27FC236}">
              <a16:creationId xmlns:a16="http://schemas.microsoft.com/office/drawing/2014/main" id="{9A74DE53-0EC9-C9C4-9D32-87F4BE7C310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52</xdr:col>
      <xdr:colOff>533400</xdr:colOff>
      <xdr:row>19</xdr:row>
      <xdr:rowOff>42862</xdr:rowOff>
    </xdr:from>
    <xdr:to>
      <xdr:col>59</xdr:col>
      <xdr:colOff>38100</xdr:colOff>
      <xdr:row>34</xdr:row>
      <xdr:rowOff>52387</xdr:rowOff>
    </xdr:to>
    <xdr:graphicFrame macro="">
      <xdr:nvGraphicFramePr>
        <xdr:cNvPr id="23" name="Chart 22">
          <a:extLst>
            <a:ext uri="{FF2B5EF4-FFF2-40B4-BE49-F238E27FC236}">
              <a16:creationId xmlns:a16="http://schemas.microsoft.com/office/drawing/2014/main" id="{F81121F2-F608-7FD9-EC32-E69CCF2ACBC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0</xdr:row>
      <xdr:rowOff>0</xdr:rowOff>
    </xdr:from>
    <xdr:to>
      <xdr:col>11</xdr:col>
      <xdr:colOff>304800</xdr:colOff>
      <xdr:row>15</xdr:row>
      <xdr:rowOff>34925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287F657-FAA4-4B29-B58E-1B902FD6368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0</xdr:colOff>
      <xdr:row>0</xdr:row>
      <xdr:rowOff>0</xdr:rowOff>
    </xdr:from>
    <xdr:to>
      <xdr:col>18</xdr:col>
      <xdr:colOff>114300</xdr:colOff>
      <xdr:row>15</xdr:row>
      <xdr:rowOff>3175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9E90495-0D9C-433D-AD06-0C333FEB4CC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ahman, Abidur (Places Data C (L), Group Property)" refreshedDate="45895.631008101853" createdVersion="8" refreshedVersion="8" minRefreshableVersion="3" recordCount="1338" xr:uid="{74F1CA0C-9DFE-430F-A968-8436B37935FD}">
  <cacheSource type="worksheet">
    <worksheetSource name="insurance"/>
  </cacheSource>
  <cacheFields count="21">
    <cacheField name="age" numFmtId="0">
      <sharedItems containsSemiMixedTypes="0" containsString="0" containsNumber="1" containsInteger="1" minValue="18" maxValue="64"/>
    </cacheField>
    <cacheField name="sex" numFmtId="0">
      <sharedItems/>
    </cacheField>
    <cacheField name="bmi" numFmtId="0">
      <sharedItems containsSemiMixedTypes="0" containsString="0" containsNumber="1" minValue="15.96" maxValue="53.13"/>
    </cacheField>
    <cacheField name="children" numFmtId="0">
      <sharedItems containsSemiMixedTypes="0" containsString="0" containsNumber="1" containsInteger="1" minValue="0" maxValue="5"/>
    </cacheField>
    <cacheField name="smoker" numFmtId="0">
      <sharedItems count="2">
        <s v="no"/>
        <s v="yes"/>
      </sharedItems>
    </cacheField>
    <cacheField name="region" numFmtId="0">
      <sharedItems count="4">
        <s v="southeast"/>
        <s v="northeast"/>
        <s v="southwest"/>
        <s v="northwest"/>
      </sharedItems>
    </cacheField>
    <cacheField name="charges" numFmtId="0">
      <sharedItems containsSemiMixedTypes="0" containsString="0" containsNumber="1" minValue="1121.8739" maxValue="63770.428010000003"/>
    </cacheField>
    <cacheField name="BMI_Category" numFmtId="0">
      <sharedItems count="3">
        <s v="Over"/>
        <s v="Normal"/>
        <s v="Under"/>
      </sharedItems>
    </cacheField>
    <cacheField name="sex_male" numFmtId="0">
      <sharedItems/>
    </cacheField>
    <cacheField name="smoker_yes" numFmtId="0">
      <sharedItems/>
    </cacheField>
    <cacheField name="region_northwest" numFmtId="0">
      <sharedItems/>
    </cacheField>
    <cacheField name="region_southeast" numFmtId="0">
      <sharedItems/>
    </cacheField>
    <cacheField name="region_southwest" numFmtId="0">
      <sharedItems/>
    </cacheField>
    <cacheField name="age2" numFmtId="0">
      <sharedItems containsSemiMixedTypes="0" containsString="0" containsNumber="1" containsInteger="1" minValue="324" maxValue="4096"/>
    </cacheField>
    <cacheField name="smoker_bmi" numFmtId="0">
      <sharedItems containsSemiMixedTypes="0" containsString="0" containsNumber="1" minValue="0" maxValue="52.58"/>
    </cacheField>
    <cacheField name="smoker_age" numFmtId="0">
      <sharedItems containsSemiMixedTypes="0" containsString="0" containsNumber="1" containsInteger="1" minValue="0" maxValue="64"/>
    </cacheField>
    <cacheField name="bmi_age" numFmtId="0">
      <sharedItems containsSemiMixedTypes="0" containsString="0" containsNumber="1" minValue="287.28000000000003" maxValue="2845.48"/>
    </cacheField>
    <cacheField name="split" numFmtId="0">
      <sharedItems/>
    </cacheField>
    <cacheField name="z_age" numFmtId="0">
      <sharedItems containsSemiMixedTypes="0" containsString="0" containsNumber="1" minValue="-1.5099654504939408" maxValue="1.7652893000611625"/>
    </cacheField>
    <cacheField name="z_bmi" numFmtId="0">
      <sharedItems containsSemiMixedTypes="0" containsString="0" containsNumber="1" minValue="-2.4120110942417288" maxValue="3.6855222322816696"/>
    </cacheField>
    <cacheField name="z_children" numFmtId="0">
      <sharedItems containsSemiMixedTypes="0" containsString="0" containsNumber="1" minValue="-0.90861366741867866" maxValue="3.240618711442044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ahman, Abidur (Places Data C (L), Group Property)" refreshedDate="45903.516685995368" createdVersion="8" refreshedVersion="8" minRefreshableVersion="3" recordCount="1339" xr:uid="{FCBFB72A-B825-4053-89BD-0C92657F88B8}">
  <cacheSource type="worksheet">
    <worksheetSource ref="A1:AD1048576" sheet="Clean"/>
  </cacheSource>
  <cacheFields count="30">
    <cacheField name="age" numFmtId="0">
      <sharedItems containsString="0" containsBlank="1" containsNumber="1" containsInteger="1" minValue="18" maxValue="64"/>
    </cacheField>
    <cacheField name="sex" numFmtId="0">
      <sharedItems containsBlank="1"/>
    </cacheField>
    <cacheField name="bmi" numFmtId="0">
      <sharedItems containsString="0" containsBlank="1" containsNumber="1" minValue="15.96" maxValue="53.13"/>
    </cacheField>
    <cacheField name="children" numFmtId="0">
      <sharedItems containsString="0" containsBlank="1" containsNumber="1" containsInteger="1" minValue="0" maxValue="5"/>
    </cacheField>
    <cacheField name="smoker" numFmtId="0">
      <sharedItems containsBlank="1" count="3">
        <s v="no"/>
        <s v="yes"/>
        <m/>
      </sharedItems>
    </cacheField>
    <cacheField name="region" numFmtId="0">
      <sharedItems containsBlank="1" count="5">
        <s v="southeast"/>
        <s v="northeast"/>
        <s v="southwest"/>
        <s v="northwest"/>
        <m/>
      </sharedItems>
    </cacheField>
    <cacheField name="charges" numFmtId="0">
      <sharedItems containsString="0" containsBlank="1" containsNumber="1" minValue="1121.8739" maxValue="63770.428010000003"/>
    </cacheField>
    <cacheField name="BMI_Category" numFmtId="0">
      <sharedItems containsBlank="1" count="4">
        <s v="Over"/>
        <s v="Normal"/>
        <s v="Under"/>
        <m/>
      </sharedItems>
    </cacheField>
    <cacheField name="sex_male" numFmtId="0">
      <sharedItems containsBlank="1"/>
    </cacheField>
    <cacheField name="smoker_yes" numFmtId="0">
      <sharedItems containsBlank="1"/>
    </cacheField>
    <cacheField name="region_northwest" numFmtId="0">
      <sharedItems containsBlank="1"/>
    </cacheField>
    <cacheField name="region_southeast" numFmtId="0">
      <sharedItems containsBlank="1"/>
    </cacheField>
    <cacheField name="region_southwest" numFmtId="0">
      <sharedItems containsBlank="1"/>
    </cacheField>
    <cacheField name="age2" numFmtId="0">
      <sharedItems containsString="0" containsBlank="1" containsNumber="1" containsInteger="1" minValue="324" maxValue="4096"/>
    </cacheField>
    <cacheField name="smoker_bmi" numFmtId="0">
      <sharedItems containsString="0" containsBlank="1" containsNumber="1" minValue="0" maxValue="52.58"/>
    </cacheField>
    <cacheField name="smoker_age" numFmtId="0">
      <sharedItems containsString="0" containsBlank="1" containsNumber="1" containsInteger="1" minValue="0" maxValue="64"/>
    </cacheField>
    <cacheField name="bmi_age" numFmtId="0">
      <sharedItems containsString="0" containsBlank="1" containsNumber="1" minValue="287.28000000000003" maxValue="2845.48"/>
    </cacheField>
    <cacheField name="split" numFmtId="0">
      <sharedItems containsBlank="1" count="3">
        <s v="Train"/>
        <s v="Test"/>
        <m/>
      </sharedItems>
    </cacheField>
    <cacheField name="z_age" numFmtId="0">
      <sharedItems containsString="0" containsBlank="1" containsNumber="1" minValue="-1.5099654504939408" maxValue="1.7652893000611625"/>
    </cacheField>
    <cacheField name="z_bmi" numFmtId="0">
      <sharedItems containsString="0" containsBlank="1" containsNumber="1" minValue="-2.4120110942417288" maxValue="3.6855222322816696"/>
    </cacheField>
    <cacheField name="z_children" numFmtId="0">
      <sharedItems containsString="0" containsBlank="1" containsNumber="1" minValue="-0.90861366741867866" maxValue="3.2406187114420448"/>
    </cacheField>
    <cacheField name="yhat_base" numFmtId="164">
      <sharedItems containsString="0" containsBlank="1" containsNumber="1" minValue="13130.638654799817" maxValue="13130.638654799817"/>
    </cacheField>
    <cacheField name="se_base" numFmtId="0">
      <sharedItems containsBlank="1" containsMixedTypes="1" containsNumber="1" minValue="161.23908210384636" maxValue="2446512635.3227029"/>
    </cacheField>
    <cacheField name="ae_base" numFmtId="0">
      <sharedItems containsBlank="1" containsMixedTypes="1" containsNumber="1" minValue="161.23908210384636" maxValue="2446512635.3227029"/>
    </cacheField>
    <cacheField name="se_model" numFmtId="0">
      <sharedItems containsBlank="1" containsMixedTypes="1" containsNumber="1" minValue="9.441430489478984" maxValue="1007979457.9024467"/>
    </cacheField>
    <cacheField name="ae_model" numFmtId="0">
      <sharedItems containsBlank="1" containsMixedTypes="1" containsNumber="1" minValue="9.441430489478984" maxValue="1007979457.9024467"/>
    </cacheField>
    <cacheField name="yhat" numFmtId="0">
      <sharedItems containsString="0" containsBlank="1" containsNumber="1" minValue="2365.9397983318368" maxValue="59974.48085534729"/>
    </cacheField>
    <cacheField name="residual" numFmtId="0">
      <sharedItems containsString="0" containsBlank="1" containsNumber="1" minValue="-15383.520877676485" maxValue="31748.6922234987"/>
    </cacheField>
    <cacheField name="rank_test" numFmtId="0">
      <sharedItems containsBlank="1" containsMixedTypes="1" containsNumber="1" containsInteger="1" minValue="1" maxValue="284"/>
    </cacheField>
    <cacheField name="decile" numFmtId="0">
      <sharedItems containsBlank="1" containsMixedTypes="1" containsNumber="1" containsInteger="1" minValue="1" maxValue="1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38">
  <r>
    <n v="31"/>
    <s v="female"/>
    <n v="25.74"/>
    <n v="0"/>
    <x v="0"/>
    <x v="0"/>
    <n v="3756.6215999999999"/>
    <x v="0"/>
    <s v="0"/>
    <s v="0"/>
    <s v="0"/>
    <s v="1"/>
    <s v="0"/>
    <n v="961"/>
    <n v="0"/>
    <n v="0"/>
    <n v="797.93999999999994"/>
    <s v="Train"/>
    <n v="-0.58434997751097684"/>
    <n v="-0.80765607854630728"/>
    <n v="-0.90861366741867866"/>
  </r>
  <r>
    <n v="25"/>
    <s v="male"/>
    <n v="26.22"/>
    <n v="0"/>
    <x v="0"/>
    <x v="1"/>
    <n v="2721.3208"/>
    <x v="0"/>
    <s v="1"/>
    <s v="0"/>
    <s v="0"/>
    <s v="0"/>
    <s v="0"/>
    <n v="625"/>
    <n v="0"/>
    <n v="0"/>
    <n v="655.5"/>
    <s v="Test"/>
    <n v="-1.0115571188877295"/>
    <n v="-0.72891472808272817"/>
    <n v="-0.90861366741867866"/>
  </r>
  <r>
    <n v="23"/>
    <s v="male"/>
    <n v="34.4"/>
    <n v="0"/>
    <x v="0"/>
    <x v="2"/>
    <n v="1826.8430000000001"/>
    <x v="0"/>
    <s v="1"/>
    <s v="0"/>
    <s v="0"/>
    <s v="0"/>
    <s v="1"/>
    <n v="529"/>
    <n v="0"/>
    <n v="0"/>
    <n v="791.19999999999993"/>
    <s v="Train"/>
    <n v="-1.1539594993466469"/>
    <n v="0.61296911940076382"/>
    <n v="-0.90861366741867866"/>
  </r>
  <r>
    <n v="56"/>
    <s v="female"/>
    <n v="39.82"/>
    <n v="0"/>
    <x v="0"/>
    <x v="0"/>
    <n v="11090.7178"/>
    <x v="0"/>
    <s v="0"/>
    <s v="0"/>
    <s v="0"/>
    <s v="1"/>
    <s v="0"/>
    <n v="3136"/>
    <n v="0"/>
    <n v="0"/>
    <n v="2229.92"/>
    <s v="Train"/>
    <n v="1.1956797782254924"/>
    <n v="1.5020902017186768"/>
    <n v="-0.90861366741867866"/>
  </r>
  <r>
    <n v="56"/>
    <s v="male"/>
    <n v="40.299999999999997"/>
    <n v="0"/>
    <x v="0"/>
    <x v="2"/>
    <n v="10602.385"/>
    <x v="0"/>
    <s v="1"/>
    <s v="0"/>
    <s v="0"/>
    <s v="0"/>
    <s v="1"/>
    <n v="3136"/>
    <n v="0"/>
    <n v="0"/>
    <n v="2256.7999999999997"/>
    <s v="Train"/>
    <n v="1.1956797782254924"/>
    <n v="1.5808315521822554"/>
    <n v="-0.90861366741867866"/>
  </r>
  <r>
    <n v="60"/>
    <s v="female"/>
    <n v="36.005000000000003"/>
    <n v="0"/>
    <x v="0"/>
    <x v="1"/>
    <n v="13228.846949999999"/>
    <x v="0"/>
    <s v="0"/>
    <s v="0"/>
    <s v="0"/>
    <s v="0"/>
    <s v="0"/>
    <n v="3600"/>
    <n v="0"/>
    <n v="0"/>
    <n v="2160.3000000000002"/>
    <s v="Train"/>
    <n v="1.4804845391433274"/>
    <n v="0.8762605100133567"/>
    <n v="-0.90861366741867866"/>
  </r>
  <r>
    <n v="18"/>
    <s v="male"/>
    <n v="34.1"/>
    <n v="0"/>
    <x v="0"/>
    <x v="0"/>
    <n v="1137.011"/>
    <x v="0"/>
    <s v="1"/>
    <s v="0"/>
    <s v="0"/>
    <s v="1"/>
    <s v="0"/>
    <n v="324"/>
    <n v="0"/>
    <n v="0"/>
    <n v="613.80000000000007"/>
    <s v="Train"/>
    <n v="-1.5099654504939408"/>
    <n v="0.56375577536102739"/>
    <n v="-0.90861366741867866"/>
  </r>
  <r>
    <n v="18"/>
    <s v="female"/>
    <n v="26.315000000000001"/>
    <n v="0"/>
    <x v="0"/>
    <x v="1"/>
    <n v="2198.1898500000002"/>
    <x v="0"/>
    <s v="0"/>
    <s v="0"/>
    <s v="0"/>
    <s v="0"/>
    <s v="0"/>
    <n v="324"/>
    <n v="0"/>
    <n v="0"/>
    <n v="473.67"/>
    <s v="Train"/>
    <n v="-1.5099654504939408"/>
    <n v="-0.7133305024701444"/>
    <n v="-0.90861366741867866"/>
  </r>
  <r>
    <n v="24"/>
    <s v="female"/>
    <n v="26.6"/>
    <n v="0"/>
    <x v="0"/>
    <x v="1"/>
    <n v="3046.0619999999999"/>
    <x v="0"/>
    <s v="0"/>
    <s v="0"/>
    <s v="0"/>
    <s v="0"/>
    <s v="0"/>
    <n v="576"/>
    <n v="0"/>
    <n v="0"/>
    <n v="638.40000000000009"/>
    <s v="Train"/>
    <n v="-1.0827583091171882"/>
    <n v="-0.66657782563239443"/>
    <n v="-0.90861366741867866"/>
  </r>
  <r>
    <n v="55"/>
    <s v="male"/>
    <n v="37.299999999999997"/>
    <n v="0"/>
    <x v="0"/>
    <x v="2"/>
    <n v="20630.283510000001"/>
    <x v="0"/>
    <s v="1"/>
    <s v="0"/>
    <s v="0"/>
    <s v="0"/>
    <s v="1"/>
    <n v="3025"/>
    <n v="0"/>
    <n v="0"/>
    <n v="2051.5"/>
    <s v="Test"/>
    <n v="1.1244785879960337"/>
    <n v="1.0886981117848866"/>
    <n v="-0.90861366741867866"/>
  </r>
  <r>
    <n v="18"/>
    <s v="female"/>
    <n v="35.625"/>
    <n v="0"/>
    <x v="0"/>
    <x v="1"/>
    <n v="2211.1307499999998"/>
    <x v="0"/>
    <s v="0"/>
    <s v="0"/>
    <s v="0"/>
    <s v="0"/>
    <s v="0"/>
    <n v="324"/>
    <n v="0"/>
    <n v="0"/>
    <n v="641.25"/>
    <s v="Train"/>
    <n v="-1.5099654504939408"/>
    <n v="0.81392360756302295"/>
    <n v="-0.90861366741867866"/>
  </r>
  <r>
    <n v="19"/>
    <s v="female"/>
    <n v="28.9"/>
    <n v="0"/>
    <x v="0"/>
    <x v="2"/>
    <n v="1743.2139999999999"/>
    <x v="0"/>
    <s v="0"/>
    <s v="0"/>
    <s v="0"/>
    <s v="0"/>
    <s v="1"/>
    <n v="361"/>
    <n v="0"/>
    <n v="0"/>
    <n v="549.1"/>
    <s v="Train"/>
    <n v="-1.4387642602644821"/>
    <n v="-0.28927552132774553"/>
    <n v="-0.90861366741867866"/>
  </r>
  <r>
    <n v="40"/>
    <s v="female"/>
    <n v="36.19"/>
    <n v="0"/>
    <x v="0"/>
    <x v="0"/>
    <n v="5920.1040999999996"/>
    <x v="0"/>
    <s v="0"/>
    <s v="0"/>
    <s v="0"/>
    <s v="1"/>
    <s v="0"/>
    <n v="1600"/>
    <n v="0"/>
    <n v="0"/>
    <n v="1447.6"/>
    <s v="Train"/>
    <n v="5.6460734554152112E-2"/>
    <n v="0.90660873883786031"/>
    <n v="-0.90861366741867866"/>
  </r>
  <r>
    <n v="21"/>
    <s v="male"/>
    <n v="35.53"/>
    <n v="0"/>
    <x v="0"/>
    <x v="0"/>
    <n v="1532.4697000000001"/>
    <x v="0"/>
    <s v="1"/>
    <s v="0"/>
    <s v="0"/>
    <s v="1"/>
    <s v="0"/>
    <n v="441"/>
    <n v="0"/>
    <n v="0"/>
    <n v="746.13"/>
    <s v="Train"/>
    <n v="-1.2963618798055645"/>
    <n v="0.79833938195043974"/>
    <n v="-0.90861366741867866"/>
  </r>
  <r>
    <n v="22"/>
    <s v="female"/>
    <n v="39.805"/>
    <n v="0"/>
    <x v="0"/>
    <x v="1"/>
    <n v="2755.0209500000001"/>
    <x v="0"/>
    <s v="0"/>
    <s v="0"/>
    <s v="0"/>
    <s v="0"/>
    <s v="0"/>
    <n v="484"/>
    <n v="0"/>
    <n v="0"/>
    <n v="875.71"/>
    <s v="Test"/>
    <n v="-1.2251606895761058"/>
    <n v="1.4996295345166899"/>
    <n v="-0.90861366741867866"/>
  </r>
  <r>
    <n v="45"/>
    <s v="female"/>
    <n v="38.284999999999997"/>
    <n v="0"/>
    <x v="0"/>
    <x v="1"/>
    <n v="7935.29115"/>
    <x v="0"/>
    <s v="0"/>
    <s v="0"/>
    <s v="0"/>
    <s v="0"/>
    <s v="0"/>
    <n v="2025"/>
    <n v="0"/>
    <n v="0"/>
    <n v="1722.8249999999998"/>
    <s v="Train"/>
    <n v="0.41246668570144596"/>
    <n v="1.250281924715356"/>
    <n v="-0.90861366741867866"/>
  </r>
  <r>
    <n v="56"/>
    <s v="female"/>
    <n v="27.2"/>
    <n v="0"/>
    <x v="0"/>
    <x v="2"/>
    <n v="11073.175999999999"/>
    <x v="0"/>
    <s v="0"/>
    <s v="0"/>
    <s v="0"/>
    <s v="0"/>
    <s v="1"/>
    <n v="3136"/>
    <n v="0"/>
    <n v="0"/>
    <n v="1523.2"/>
    <s v="Test"/>
    <n v="1.1956797782254924"/>
    <n v="-0.56815113755292102"/>
    <n v="-0.90861366741867866"/>
  </r>
  <r>
    <n v="21"/>
    <s v="female"/>
    <n v="39.49"/>
    <n v="0"/>
    <x v="0"/>
    <x v="0"/>
    <n v="2026.9740999999999"/>
    <x v="0"/>
    <s v="0"/>
    <s v="0"/>
    <s v="0"/>
    <s v="1"/>
    <s v="0"/>
    <n v="441"/>
    <n v="0"/>
    <n v="0"/>
    <n v="829.29000000000008"/>
    <s v="Test"/>
    <n v="-1.2963618798055645"/>
    <n v="1.4479555232749666"/>
    <n v="-0.90861366741867866"/>
  </r>
  <r>
    <n v="55"/>
    <s v="male"/>
    <n v="38.28"/>
    <n v="0"/>
    <x v="0"/>
    <x v="0"/>
    <n v="10226.2842"/>
    <x v="0"/>
    <s v="1"/>
    <s v="0"/>
    <s v="0"/>
    <s v="1"/>
    <s v="0"/>
    <n v="3025"/>
    <n v="0"/>
    <n v="0"/>
    <n v="2105.4"/>
    <s v="Test"/>
    <n v="1.1244785879960337"/>
    <n v="1.2494617023146943"/>
    <n v="-0.90861366741867866"/>
  </r>
  <r>
    <n v="41"/>
    <s v="female"/>
    <n v="31.6"/>
    <n v="0"/>
    <x v="0"/>
    <x v="2"/>
    <n v="6186.1270000000004"/>
    <x v="0"/>
    <s v="0"/>
    <s v="0"/>
    <s v="0"/>
    <s v="0"/>
    <s v="1"/>
    <n v="1681"/>
    <n v="0"/>
    <n v="0"/>
    <n v="1295.6000000000001"/>
    <s v="Train"/>
    <n v="0.12766192478361088"/>
    <n v="0.15364457502988679"/>
    <n v="-0.90861366741867866"/>
  </r>
  <r>
    <n v="30"/>
    <s v="male"/>
    <n v="25.46"/>
    <n v="0"/>
    <x v="0"/>
    <x v="1"/>
    <n v="3645.0893999999998"/>
    <x v="0"/>
    <s v="1"/>
    <s v="0"/>
    <s v="0"/>
    <s v="0"/>
    <s v="0"/>
    <n v="900"/>
    <n v="0"/>
    <n v="0"/>
    <n v="763.80000000000007"/>
    <s v="Test"/>
    <n v="-0.65555116774043554"/>
    <n v="-0.85358853298339454"/>
    <n v="-0.90861366741867866"/>
  </r>
  <r>
    <n v="18"/>
    <s v="female"/>
    <n v="30.114999999999998"/>
    <n v="0"/>
    <x v="0"/>
    <x v="1"/>
    <n v="21344.846699999998"/>
    <x v="0"/>
    <s v="0"/>
    <s v="0"/>
    <s v="0"/>
    <s v="0"/>
    <s v="0"/>
    <n v="324"/>
    <n v="0"/>
    <n v="0"/>
    <n v="542.06999999999994"/>
    <s v="Train"/>
    <n v="-1.5099654504939408"/>
    <n v="-8.9961477966811199E-2"/>
    <n v="-0.90861366741867866"/>
  </r>
  <r>
    <n v="29"/>
    <s v="male"/>
    <n v="27.94"/>
    <n v="0"/>
    <x v="0"/>
    <x v="0"/>
    <n v="2867.1196"/>
    <x v="0"/>
    <s v="1"/>
    <s v="0"/>
    <s v="0"/>
    <s v="1"/>
    <s v="0"/>
    <n v="841"/>
    <n v="0"/>
    <n v="0"/>
    <n v="810.26"/>
    <s v="Train"/>
    <n v="-0.72675235796989435"/>
    <n v="-0.44675822225490303"/>
    <n v="-0.90861366741867866"/>
  </r>
  <r>
    <n v="37"/>
    <s v="male"/>
    <n v="30.8"/>
    <n v="0"/>
    <x v="0"/>
    <x v="2"/>
    <n v="4646.759"/>
    <x v="0"/>
    <s v="1"/>
    <s v="0"/>
    <s v="0"/>
    <s v="0"/>
    <s v="1"/>
    <n v="1369"/>
    <n v="0"/>
    <n v="0"/>
    <n v="1139.6000000000001"/>
    <s v="Train"/>
    <n v="-0.1571428361342242"/>
    <n v="2.2408990923921689E-2"/>
    <n v="-0.90861366741867866"/>
  </r>
  <r>
    <n v="60"/>
    <s v="male"/>
    <n v="28.594999999999999"/>
    <n v="0"/>
    <x v="0"/>
    <x v="1"/>
    <n v="30259.995559999999"/>
    <x v="0"/>
    <s v="1"/>
    <s v="0"/>
    <s v="0"/>
    <s v="0"/>
    <s v="0"/>
    <n v="3600"/>
    <n v="0"/>
    <n v="0"/>
    <n v="1715.6999999999998"/>
    <s v="Test"/>
    <n v="1.4804845391433274"/>
    <n v="-0.33930908776814461"/>
    <n v="-0.90861366741867866"/>
  </r>
  <r>
    <n v="58"/>
    <s v="male"/>
    <n v="49.06"/>
    <n v="0"/>
    <x v="0"/>
    <x v="0"/>
    <n v="11381.3254"/>
    <x v="0"/>
    <s v="1"/>
    <s v="0"/>
    <s v="0"/>
    <s v="1"/>
    <s v="0"/>
    <n v="3364"/>
    <n v="0"/>
    <n v="0"/>
    <n v="2845.48"/>
    <s v="Train"/>
    <n v="1.3380821586844101"/>
    <n v="3.0178611981425729"/>
    <n v="-0.90861366741867866"/>
  </r>
  <r>
    <n v="49"/>
    <s v="female"/>
    <n v="27.17"/>
    <n v="0"/>
    <x v="0"/>
    <x v="0"/>
    <n v="8601.3292999999994"/>
    <x v="0"/>
    <s v="0"/>
    <s v="0"/>
    <s v="0"/>
    <s v="1"/>
    <s v="0"/>
    <n v="2401"/>
    <n v="0"/>
    <n v="0"/>
    <n v="1331.3300000000002"/>
    <s v="Train"/>
    <n v="0.69727144661928109"/>
    <n v="-0.57307247195689426"/>
    <n v="-0.90861366741867866"/>
  </r>
  <r>
    <n v="26"/>
    <s v="female"/>
    <n v="28.785"/>
    <n v="0"/>
    <x v="0"/>
    <x v="1"/>
    <n v="3385.3991500000002"/>
    <x v="0"/>
    <s v="0"/>
    <s v="0"/>
    <s v="0"/>
    <s v="0"/>
    <s v="0"/>
    <n v="676"/>
    <n v="0"/>
    <n v="0"/>
    <n v="748.41"/>
    <s v="Train"/>
    <n v="-0.94035592865827067"/>
    <n v="-0.30814063654297774"/>
    <n v="-0.90861366741867866"/>
  </r>
  <r>
    <n v="52"/>
    <s v="female"/>
    <n v="37.4"/>
    <n v="0"/>
    <x v="0"/>
    <x v="2"/>
    <n v="9634.5380000000005"/>
    <x v="0"/>
    <s v="0"/>
    <s v="0"/>
    <s v="0"/>
    <s v="0"/>
    <s v="1"/>
    <n v="2704"/>
    <n v="0"/>
    <n v="0"/>
    <n v="1944.8"/>
    <s v="Test"/>
    <n v="0.9108750173076573"/>
    <n v="1.1051025597981325"/>
    <n v="-0.90861366741867866"/>
  </r>
  <r>
    <n v="59"/>
    <s v="female"/>
    <n v="26.504999999999999"/>
    <n v="0"/>
    <x v="0"/>
    <x v="1"/>
    <n v="12815.444949999999"/>
    <x v="0"/>
    <s v="0"/>
    <s v="0"/>
    <s v="0"/>
    <s v="0"/>
    <s v="0"/>
    <n v="3481"/>
    <n v="0"/>
    <n v="0"/>
    <n v="1563.7949999999998"/>
    <s v="Test"/>
    <n v="1.4092833489138687"/>
    <n v="-0.68216205124497808"/>
    <n v="-0.90861366741867866"/>
  </r>
  <r>
    <n v="20"/>
    <s v="female"/>
    <n v="28.785"/>
    <n v="0"/>
    <x v="0"/>
    <x v="1"/>
    <n v="2457.2111500000001"/>
    <x v="0"/>
    <s v="0"/>
    <s v="0"/>
    <s v="0"/>
    <s v="0"/>
    <s v="0"/>
    <n v="400"/>
    <n v="0"/>
    <n v="0"/>
    <n v="575.70000000000005"/>
    <s v="Train"/>
    <n v="-1.3675630700350232"/>
    <n v="-0.30814063654297774"/>
    <n v="-0.90861366741867866"/>
  </r>
  <r>
    <n v="22"/>
    <s v="female"/>
    <n v="28.05"/>
    <n v="0"/>
    <x v="0"/>
    <x v="0"/>
    <n v="2155.6815000000001"/>
    <x v="0"/>
    <s v="0"/>
    <s v="0"/>
    <s v="0"/>
    <s v="1"/>
    <s v="0"/>
    <n v="484"/>
    <n v="0"/>
    <n v="0"/>
    <n v="617.1"/>
    <s v="Train"/>
    <n v="-1.2251606895761058"/>
    <n v="-0.42871332944033297"/>
    <n v="-0.90861366741867866"/>
  </r>
  <r>
    <n v="19"/>
    <s v="male"/>
    <n v="34.1"/>
    <n v="0"/>
    <x v="0"/>
    <x v="2"/>
    <n v="1261.442"/>
    <x v="0"/>
    <s v="1"/>
    <s v="0"/>
    <s v="0"/>
    <s v="0"/>
    <s v="1"/>
    <n v="361"/>
    <n v="0"/>
    <n v="0"/>
    <n v="647.9"/>
    <s v="Train"/>
    <n v="-1.4387642602644821"/>
    <n v="0.56375577536102739"/>
    <n v="-0.90861366741867866"/>
  </r>
  <r>
    <n v="22"/>
    <s v="female"/>
    <n v="36"/>
    <n v="0"/>
    <x v="0"/>
    <x v="2"/>
    <n v="2166.732"/>
    <x v="0"/>
    <s v="0"/>
    <s v="0"/>
    <s v="0"/>
    <s v="0"/>
    <s v="1"/>
    <n v="484"/>
    <n v="0"/>
    <n v="0"/>
    <n v="792"/>
    <s v="Train"/>
    <n v="-1.2251606895761058"/>
    <n v="0.87544028761269399"/>
    <n v="-0.90861366741867866"/>
  </r>
  <r>
    <n v="48"/>
    <s v="male"/>
    <n v="29.7"/>
    <n v="0"/>
    <x v="0"/>
    <x v="0"/>
    <n v="7789.6350000000002"/>
    <x v="0"/>
    <s v="1"/>
    <s v="0"/>
    <s v="0"/>
    <s v="1"/>
    <s v="0"/>
    <n v="2304"/>
    <n v="0"/>
    <n v="0"/>
    <n v="1425.6"/>
    <s v="Test"/>
    <n v="0.62607025638982228"/>
    <n v="-0.15803993722178039"/>
    <n v="-0.90861366741867866"/>
  </r>
  <r>
    <n v="63"/>
    <s v="male"/>
    <n v="41.47"/>
    <n v="0"/>
    <x v="0"/>
    <x v="0"/>
    <n v="13405.390299999999"/>
    <x v="0"/>
    <s v="1"/>
    <s v="0"/>
    <s v="0"/>
    <s v="1"/>
    <s v="0"/>
    <n v="3969"/>
    <n v="0"/>
    <n v="0"/>
    <n v="2612.61"/>
    <s v="Train"/>
    <n v="1.6940881098317038"/>
    <n v="1.7727635939372295"/>
    <n v="-0.90861366741867866"/>
  </r>
  <r>
    <n v="49"/>
    <s v="male"/>
    <n v="30.3"/>
    <n v="0"/>
    <x v="0"/>
    <x v="2"/>
    <n v="8116.68"/>
    <x v="0"/>
    <s v="1"/>
    <s v="0"/>
    <s v="0"/>
    <s v="0"/>
    <s v="1"/>
    <n v="2401"/>
    <n v="0"/>
    <n v="0"/>
    <n v="1484.7"/>
    <s v="Train"/>
    <n v="0.69727144661928109"/>
    <n v="-5.9613249142306424E-2"/>
    <n v="-0.90861366741867866"/>
  </r>
  <r>
    <n v="18"/>
    <s v="female"/>
    <n v="38.28"/>
    <n v="0"/>
    <x v="0"/>
    <x v="0"/>
    <n v="1631.8212000000001"/>
    <x v="0"/>
    <s v="0"/>
    <s v="0"/>
    <s v="0"/>
    <s v="1"/>
    <s v="0"/>
    <n v="324"/>
    <n v="0"/>
    <n v="0"/>
    <n v="689.04"/>
    <s v="Train"/>
    <n v="-1.5099654504939408"/>
    <n v="1.2494617023146943"/>
    <n v="-0.90861366741867866"/>
  </r>
  <r>
    <n v="61"/>
    <s v="male"/>
    <n v="31.57"/>
    <n v="0"/>
    <x v="0"/>
    <x v="0"/>
    <n v="12557.605299999999"/>
    <x v="0"/>
    <s v="1"/>
    <s v="0"/>
    <s v="0"/>
    <s v="1"/>
    <s v="0"/>
    <n v="3721"/>
    <n v="0"/>
    <n v="0"/>
    <n v="1925.77"/>
    <s v="Test"/>
    <n v="1.5516857293727864"/>
    <n v="0.14872324062591291"/>
    <n v="-0.90861366741867866"/>
  </r>
  <r>
    <n v="36"/>
    <s v="female"/>
    <n v="26.2"/>
    <n v="0"/>
    <x v="0"/>
    <x v="2"/>
    <n v="4883.866"/>
    <x v="0"/>
    <s v="0"/>
    <s v="0"/>
    <s v="0"/>
    <s v="0"/>
    <s v="1"/>
    <n v="1296"/>
    <n v="0"/>
    <n v="0"/>
    <n v="943.19999999999993"/>
    <s v="Train"/>
    <n v="-0.22834402636368298"/>
    <n v="-0.73219561768537722"/>
    <n v="-0.90861366741867866"/>
  </r>
  <r>
    <n v="25"/>
    <s v="male"/>
    <n v="25.74"/>
    <n v="0"/>
    <x v="0"/>
    <x v="0"/>
    <n v="2137.6536000000001"/>
    <x v="0"/>
    <s v="1"/>
    <s v="0"/>
    <s v="0"/>
    <s v="1"/>
    <s v="0"/>
    <n v="625"/>
    <n v="0"/>
    <n v="0"/>
    <n v="643.5"/>
    <s v="Test"/>
    <n v="-1.0115571188877295"/>
    <n v="-0.80765607854630728"/>
    <n v="-0.90861366741867866"/>
  </r>
  <r>
    <n v="18"/>
    <s v="male"/>
    <n v="34.43"/>
    <n v="0"/>
    <x v="0"/>
    <x v="0"/>
    <n v="1137.4697000000001"/>
    <x v="0"/>
    <s v="1"/>
    <s v="0"/>
    <s v="0"/>
    <s v="1"/>
    <s v="0"/>
    <n v="324"/>
    <n v="0"/>
    <n v="0"/>
    <n v="619.74"/>
    <s v="Test"/>
    <n v="-1.5099654504939408"/>
    <n v="0.61789045380473762"/>
    <n v="-0.90861366741867866"/>
  </r>
  <r>
    <n v="39"/>
    <s v="female"/>
    <n v="32.799999999999997"/>
    <n v="0"/>
    <x v="0"/>
    <x v="2"/>
    <n v="5649.7150000000001"/>
    <x v="0"/>
    <s v="0"/>
    <s v="0"/>
    <s v="0"/>
    <s v="0"/>
    <s v="1"/>
    <n v="1521"/>
    <n v="0"/>
    <n v="0"/>
    <n v="1279.1999999999998"/>
    <s v="Train"/>
    <n v="-1.4740455675306659E-2"/>
    <n v="0.35049795118883359"/>
    <n v="-0.90861366741867866"/>
  </r>
  <r>
    <n v="64"/>
    <s v="female"/>
    <n v="39.33"/>
    <n v="0"/>
    <x v="0"/>
    <x v="1"/>
    <n v="14901.5167"/>
    <x v="0"/>
    <s v="0"/>
    <s v="0"/>
    <s v="0"/>
    <s v="0"/>
    <s v="0"/>
    <n v="4096"/>
    <n v="0"/>
    <n v="0"/>
    <n v="2517.12"/>
    <s v="Train"/>
    <n v="1.7652893000611625"/>
    <n v="1.4217084064537731"/>
    <n v="-0.90861366741867866"/>
  </r>
  <r>
    <n v="59"/>
    <s v="male"/>
    <n v="26.4"/>
    <n v="0"/>
    <x v="0"/>
    <x v="0"/>
    <n v="11743.299000000001"/>
    <x v="0"/>
    <s v="1"/>
    <s v="0"/>
    <s v="0"/>
    <s v="1"/>
    <s v="0"/>
    <n v="3481"/>
    <n v="0"/>
    <n v="0"/>
    <n v="1557.6"/>
    <s v="Train"/>
    <n v="1.4092833489138687"/>
    <n v="-0.69938672165888605"/>
    <n v="-0.90861366741867866"/>
  </r>
  <r>
    <n v="63"/>
    <s v="female"/>
    <n v="31.8"/>
    <n v="0"/>
    <x v="0"/>
    <x v="2"/>
    <n v="13880.949000000001"/>
    <x v="0"/>
    <s v="0"/>
    <s v="0"/>
    <s v="0"/>
    <s v="0"/>
    <s v="1"/>
    <n v="3969"/>
    <n v="0"/>
    <n v="0"/>
    <n v="2003.4"/>
    <s v="Test"/>
    <n v="1.6940881098317038"/>
    <n v="0.18645347105637791"/>
    <n v="-0.90861366741867866"/>
  </r>
  <r>
    <n v="53"/>
    <s v="female"/>
    <n v="33.25"/>
    <n v="0"/>
    <x v="0"/>
    <x v="1"/>
    <n v="10564.8845"/>
    <x v="0"/>
    <s v="0"/>
    <s v="0"/>
    <s v="0"/>
    <s v="0"/>
    <s v="0"/>
    <n v="2809"/>
    <n v="0"/>
    <n v="0"/>
    <n v="1762.25"/>
    <s v="Test"/>
    <n v="0.98207620753711611"/>
    <n v="0.42431796724843934"/>
    <n v="-0.90861366741867866"/>
  </r>
  <r>
    <n v="28"/>
    <s v="male"/>
    <n v="38.06"/>
    <n v="0"/>
    <x v="0"/>
    <x v="0"/>
    <n v="2689.4953999999998"/>
    <x v="0"/>
    <s v="1"/>
    <s v="0"/>
    <s v="0"/>
    <s v="1"/>
    <s v="0"/>
    <n v="784"/>
    <n v="0"/>
    <n v="0"/>
    <n v="1065.68"/>
    <s v="Train"/>
    <n v="-0.79795354819935316"/>
    <n v="1.2133719166855541"/>
    <n v="-0.90861366741867866"/>
  </r>
  <r>
    <n v="58"/>
    <s v="female"/>
    <n v="41.91"/>
    <n v="0"/>
    <x v="0"/>
    <x v="0"/>
    <n v="24227.337240000001"/>
    <x v="0"/>
    <s v="0"/>
    <s v="0"/>
    <s v="0"/>
    <s v="1"/>
    <s v="0"/>
    <n v="3364"/>
    <n v="0"/>
    <n v="0"/>
    <n v="2430.7799999999997"/>
    <s v="Train"/>
    <n v="1.3380821586844101"/>
    <n v="1.8449431651955097"/>
    <n v="-0.90861366741867866"/>
  </r>
  <r>
    <n v="18"/>
    <s v="female"/>
    <n v="26.73"/>
    <n v="0"/>
    <x v="0"/>
    <x v="0"/>
    <n v="1615.7666999999999"/>
    <x v="0"/>
    <s v="0"/>
    <s v="0"/>
    <s v="0"/>
    <s v="1"/>
    <s v="0"/>
    <n v="324"/>
    <n v="0"/>
    <n v="0"/>
    <n v="481.14"/>
    <s v="Train"/>
    <n v="-1.5099654504939408"/>
    <n v="-0.64525204321517526"/>
    <n v="-0.90861366741867866"/>
  </r>
  <r>
    <n v="60"/>
    <s v="female"/>
    <n v="38.06"/>
    <n v="0"/>
    <x v="0"/>
    <x v="0"/>
    <n v="12648.7034"/>
    <x v="0"/>
    <s v="0"/>
    <s v="0"/>
    <s v="0"/>
    <s v="1"/>
    <s v="0"/>
    <n v="3600"/>
    <n v="0"/>
    <n v="0"/>
    <n v="2283.6000000000004"/>
    <s v="Train"/>
    <n v="1.4804845391433274"/>
    <n v="1.2133719166855541"/>
    <n v="-0.90861366741867866"/>
  </r>
  <r>
    <n v="24"/>
    <s v="male"/>
    <n v="35.86"/>
    <n v="0"/>
    <x v="0"/>
    <x v="0"/>
    <n v="1986.9333999999999"/>
    <x v="0"/>
    <s v="1"/>
    <s v="0"/>
    <s v="0"/>
    <s v="1"/>
    <s v="0"/>
    <n v="576"/>
    <n v="0"/>
    <n v="0"/>
    <n v="860.64"/>
    <s v="Train"/>
    <n v="-1.0827583091171882"/>
    <n v="0.85247406039415008"/>
    <n v="-0.90861366741867866"/>
  </r>
  <r>
    <n v="38"/>
    <s v="female"/>
    <n v="40.15"/>
    <n v="0"/>
    <x v="0"/>
    <x v="0"/>
    <n v="5400.9804999999997"/>
    <x v="0"/>
    <s v="0"/>
    <s v="0"/>
    <s v="0"/>
    <s v="1"/>
    <s v="0"/>
    <n v="1444"/>
    <n v="0"/>
    <n v="0"/>
    <n v="1525.7"/>
    <s v="Train"/>
    <n v="-8.5941645904765426E-2"/>
    <n v="1.5562248801623872"/>
    <n v="-0.90861366741867866"/>
  </r>
  <r>
    <n v="58"/>
    <s v="female"/>
    <n v="25.2"/>
    <n v="0"/>
    <x v="0"/>
    <x v="2"/>
    <n v="11837.16"/>
    <x v="0"/>
    <s v="0"/>
    <s v="0"/>
    <s v="0"/>
    <s v="0"/>
    <s v="1"/>
    <n v="3364"/>
    <n v="0"/>
    <n v="0"/>
    <n v="1461.6"/>
    <s v="Train"/>
    <n v="1.3380821586844101"/>
    <n v="-0.89624009781783343"/>
    <n v="-0.90861366741867866"/>
  </r>
  <r>
    <n v="52"/>
    <s v="female"/>
    <n v="31.2"/>
    <n v="0"/>
    <x v="0"/>
    <x v="2"/>
    <n v="9625.92"/>
    <x v="0"/>
    <s v="0"/>
    <s v="0"/>
    <s v="0"/>
    <s v="0"/>
    <s v="1"/>
    <n v="2704"/>
    <n v="0"/>
    <n v="0"/>
    <n v="1622.3999999999999"/>
    <s v="Test"/>
    <n v="0.9108750173076573"/>
    <n v="8.8026782976903944E-2"/>
    <n v="-0.90861366741867866"/>
  </r>
  <r>
    <n v="28"/>
    <s v="female"/>
    <n v="33.4"/>
    <n v="0"/>
    <x v="0"/>
    <x v="2"/>
    <n v="3172.018"/>
    <x v="0"/>
    <s v="0"/>
    <s v="0"/>
    <s v="0"/>
    <s v="0"/>
    <s v="1"/>
    <n v="784"/>
    <n v="0"/>
    <n v="0"/>
    <n v="935.19999999999993"/>
    <s v="Train"/>
    <n v="-0.79795354819935316"/>
    <n v="0.44892463926830756"/>
    <n v="-0.90861366741867866"/>
  </r>
  <r>
    <n v="22"/>
    <s v="female"/>
    <n v="28.82"/>
    <n v="0"/>
    <x v="0"/>
    <x v="0"/>
    <n v="2156.7518"/>
    <x v="0"/>
    <s v="0"/>
    <s v="0"/>
    <s v="0"/>
    <s v="1"/>
    <s v="0"/>
    <n v="484"/>
    <n v="0"/>
    <n v="0"/>
    <n v="634.04"/>
    <s v="Train"/>
    <n v="-1.2251606895761058"/>
    <n v="-0.30239907973834174"/>
    <n v="-0.90861366741867866"/>
  </r>
  <r>
    <n v="58"/>
    <s v="male"/>
    <n v="34.865000000000002"/>
    <n v="0"/>
    <x v="0"/>
    <x v="1"/>
    <n v="11944.594349999999"/>
    <x v="0"/>
    <s v="1"/>
    <s v="0"/>
    <s v="0"/>
    <s v="0"/>
    <s v="0"/>
    <n v="3364"/>
    <n v="0"/>
    <n v="0"/>
    <n v="2022.17"/>
    <s v="Train"/>
    <n v="1.3380821586844101"/>
    <n v="0.68924980266235647"/>
    <n v="-0.90861366741867866"/>
  </r>
  <r>
    <n v="50"/>
    <s v="male"/>
    <n v="26.6"/>
    <n v="0"/>
    <x v="0"/>
    <x v="2"/>
    <n v="8444.4740000000002"/>
    <x v="0"/>
    <s v="1"/>
    <s v="0"/>
    <s v="0"/>
    <s v="0"/>
    <s v="1"/>
    <n v="2500"/>
    <n v="0"/>
    <n v="0"/>
    <n v="1330"/>
    <s v="Train"/>
    <n v="0.76847263684873979"/>
    <n v="-0.66657782563239443"/>
    <n v="-0.90861366741867866"/>
  </r>
  <r>
    <n v="49"/>
    <s v="male"/>
    <n v="35.86"/>
    <n v="0"/>
    <x v="0"/>
    <x v="0"/>
    <n v="8124.4084000000003"/>
    <x v="0"/>
    <s v="1"/>
    <s v="0"/>
    <s v="0"/>
    <s v="1"/>
    <s v="0"/>
    <n v="2401"/>
    <n v="0"/>
    <n v="0"/>
    <n v="1757.1399999999999"/>
    <s v="Train"/>
    <n v="0.69727144661928109"/>
    <n v="0.85247406039415008"/>
    <n v="-0.90861366741867866"/>
  </r>
  <r>
    <n v="52"/>
    <s v="male"/>
    <n v="33.25"/>
    <n v="0"/>
    <x v="0"/>
    <x v="1"/>
    <n v="9722.7695000000003"/>
    <x v="0"/>
    <s v="1"/>
    <s v="0"/>
    <s v="0"/>
    <s v="0"/>
    <s v="0"/>
    <n v="2704"/>
    <n v="0"/>
    <n v="0"/>
    <n v="1729"/>
    <s v="Train"/>
    <n v="0.9108750173076573"/>
    <n v="0.42431796724843934"/>
    <n v="-0.90861366741867866"/>
  </r>
  <r>
    <n v="54"/>
    <s v="male"/>
    <n v="32.774999999999999"/>
    <n v="0"/>
    <x v="0"/>
    <x v="1"/>
    <n v="10435.06525"/>
    <x v="0"/>
    <s v="1"/>
    <s v="0"/>
    <s v="0"/>
    <s v="0"/>
    <s v="0"/>
    <n v="2916"/>
    <n v="0"/>
    <n v="0"/>
    <n v="1769.85"/>
    <s v="Train"/>
    <n v="1.0532773977665748"/>
    <n v="0.34639683918552239"/>
    <n v="-0.90861366741867866"/>
  </r>
  <r>
    <n v="57"/>
    <s v="male"/>
    <n v="40.945"/>
    <n v="0"/>
    <x v="0"/>
    <x v="1"/>
    <n v="11566.30055"/>
    <x v="0"/>
    <s v="1"/>
    <s v="0"/>
    <s v="0"/>
    <s v="0"/>
    <s v="0"/>
    <n v="3249"/>
    <n v="0"/>
    <n v="0"/>
    <n v="2333.8650000000002"/>
    <s v="Train"/>
    <n v="1.2668809684549511"/>
    <n v="1.68664024186769"/>
    <n v="-0.90861366741867866"/>
  </r>
  <r>
    <n v="29"/>
    <s v="male"/>
    <n v="27.2"/>
    <n v="0"/>
    <x v="0"/>
    <x v="2"/>
    <n v="2866.0909999999999"/>
    <x v="0"/>
    <s v="1"/>
    <s v="0"/>
    <s v="0"/>
    <s v="0"/>
    <s v="1"/>
    <n v="841"/>
    <n v="0"/>
    <n v="0"/>
    <n v="788.8"/>
    <s v="Train"/>
    <n v="-0.72675235796989435"/>
    <n v="-0.56815113755292102"/>
    <n v="-0.90861366741867866"/>
  </r>
  <r>
    <n v="52"/>
    <s v="male"/>
    <n v="36.700000000000003"/>
    <n v="0"/>
    <x v="0"/>
    <x v="2"/>
    <n v="9144.5650000000005"/>
    <x v="0"/>
    <s v="1"/>
    <s v="0"/>
    <s v="0"/>
    <s v="0"/>
    <s v="1"/>
    <n v="2704"/>
    <n v="0"/>
    <n v="0"/>
    <n v="1908.4"/>
    <s v="Test"/>
    <n v="0.9108750173076573"/>
    <n v="0.99027142370541388"/>
    <n v="-0.90861366741867866"/>
  </r>
  <r>
    <n v="56"/>
    <s v="female"/>
    <n v="28.785"/>
    <n v="0"/>
    <x v="0"/>
    <x v="1"/>
    <n v="11658.379150000001"/>
    <x v="0"/>
    <s v="0"/>
    <s v="0"/>
    <s v="0"/>
    <s v="0"/>
    <s v="0"/>
    <n v="3136"/>
    <n v="0"/>
    <n v="0"/>
    <n v="1611.96"/>
    <s v="Train"/>
    <n v="1.1956797782254924"/>
    <n v="-0.30814063654297774"/>
    <n v="-0.90861366741867866"/>
  </r>
  <r>
    <n v="64"/>
    <s v="male"/>
    <n v="34.5"/>
    <n v="0"/>
    <x v="0"/>
    <x v="2"/>
    <n v="13822.803"/>
    <x v="0"/>
    <s v="1"/>
    <s v="0"/>
    <s v="0"/>
    <s v="0"/>
    <s v="1"/>
    <n v="4096"/>
    <n v="0"/>
    <n v="0"/>
    <n v="2208"/>
    <s v="Train"/>
    <n v="1.7652893000611625"/>
    <n v="0.62937356741400963"/>
    <n v="-0.90861366741867866"/>
  </r>
  <r>
    <n v="60"/>
    <s v="male"/>
    <n v="25.74"/>
    <n v="0"/>
    <x v="0"/>
    <x v="0"/>
    <n v="12142.578600000001"/>
    <x v="0"/>
    <s v="1"/>
    <s v="0"/>
    <s v="0"/>
    <s v="1"/>
    <s v="0"/>
    <n v="3600"/>
    <n v="0"/>
    <n v="0"/>
    <n v="1544.3999999999999"/>
    <s v="Train"/>
    <n v="1.4804845391433274"/>
    <n v="-0.80765607854630728"/>
    <n v="-0.90861366741867866"/>
  </r>
  <r>
    <n v="24"/>
    <s v="female"/>
    <n v="27.6"/>
    <n v="0"/>
    <x v="0"/>
    <x v="2"/>
    <n v="18955.220170000001"/>
    <x v="0"/>
    <s v="0"/>
    <s v="0"/>
    <s v="0"/>
    <s v="0"/>
    <s v="1"/>
    <n v="576"/>
    <n v="0"/>
    <n v="0"/>
    <n v="662.40000000000009"/>
    <s v="Train"/>
    <n v="-1.0827583091171882"/>
    <n v="-0.50253334549993811"/>
    <n v="-0.90861366741867866"/>
  </r>
  <r>
    <n v="60"/>
    <s v="female"/>
    <n v="27.55"/>
    <n v="0"/>
    <x v="0"/>
    <x v="1"/>
    <n v="13217.094499999999"/>
    <x v="0"/>
    <s v="0"/>
    <s v="0"/>
    <s v="0"/>
    <s v="0"/>
    <s v="0"/>
    <n v="3600"/>
    <n v="0"/>
    <n v="0"/>
    <n v="1653"/>
    <s v="Train"/>
    <n v="1.4804845391433274"/>
    <n v="-0.51073556950656107"/>
    <n v="-0.90861366741867866"/>
  </r>
  <r>
    <n v="63"/>
    <s v="male"/>
    <n v="36.765000000000001"/>
    <n v="0"/>
    <x v="0"/>
    <x v="1"/>
    <n v="13981.850350000001"/>
    <x v="0"/>
    <s v="1"/>
    <s v="0"/>
    <s v="0"/>
    <s v="0"/>
    <s v="0"/>
    <n v="3969"/>
    <n v="0"/>
    <n v="0"/>
    <n v="2316.1950000000002"/>
    <s v="Train"/>
    <n v="1.6940881098317038"/>
    <n v="1.0009343149140231"/>
    <n v="-0.90861366741867866"/>
  </r>
  <r>
    <n v="50"/>
    <s v="female"/>
    <n v="25.6"/>
    <n v="0"/>
    <x v="0"/>
    <x v="2"/>
    <n v="8932.0840000000007"/>
    <x v="0"/>
    <s v="0"/>
    <s v="0"/>
    <s v="0"/>
    <s v="0"/>
    <s v="1"/>
    <n v="2500"/>
    <n v="0"/>
    <n v="0"/>
    <n v="1280"/>
    <s v="Test"/>
    <n v="0.76847263684873979"/>
    <n v="-0.83062230576485063"/>
    <n v="-0.90861366741867866"/>
  </r>
  <r>
    <n v="30"/>
    <s v="female"/>
    <n v="27.7"/>
    <n v="0"/>
    <x v="0"/>
    <x v="2"/>
    <n v="3554.203"/>
    <x v="0"/>
    <s v="0"/>
    <s v="0"/>
    <s v="0"/>
    <s v="0"/>
    <s v="1"/>
    <n v="900"/>
    <n v="0"/>
    <n v="0"/>
    <n v="831"/>
    <s v="Train"/>
    <n v="-0.65555116774043554"/>
    <n v="-0.48612889748669286"/>
    <n v="-0.90861366741867866"/>
  </r>
  <r>
    <n v="33"/>
    <s v="male"/>
    <n v="35.244999999999997"/>
    <n v="0"/>
    <x v="0"/>
    <x v="1"/>
    <n v="12404.8791"/>
    <x v="0"/>
    <s v="1"/>
    <s v="0"/>
    <s v="0"/>
    <s v="0"/>
    <s v="0"/>
    <n v="1089"/>
    <n v="0"/>
    <n v="0"/>
    <n v="1163.0849999999998"/>
    <s v="Train"/>
    <n v="-0.44194759705205927"/>
    <n v="0.7515867051126891"/>
    <n v="-0.90861366741867866"/>
  </r>
  <r>
    <n v="18"/>
    <s v="female"/>
    <n v="38.28"/>
    <n v="0"/>
    <x v="0"/>
    <x v="0"/>
    <n v="14133.03775"/>
    <x v="0"/>
    <s v="0"/>
    <s v="0"/>
    <s v="0"/>
    <s v="1"/>
    <s v="0"/>
    <n v="324"/>
    <n v="0"/>
    <n v="0"/>
    <n v="689.04"/>
    <s v="Train"/>
    <n v="-1.5099654504939408"/>
    <n v="1.2494617023146943"/>
    <n v="-0.90861366741867866"/>
  </r>
  <r>
    <n v="46"/>
    <s v="male"/>
    <n v="27.6"/>
    <n v="0"/>
    <x v="0"/>
    <x v="2"/>
    <n v="24603.04837"/>
    <x v="0"/>
    <s v="1"/>
    <s v="0"/>
    <s v="0"/>
    <s v="0"/>
    <s v="1"/>
    <n v="2116"/>
    <n v="0"/>
    <n v="0"/>
    <n v="1269.6000000000001"/>
    <s v="Train"/>
    <n v="0.48366787593090471"/>
    <n v="-0.50253334549993811"/>
    <n v="-0.90861366741867866"/>
  </r>
  <r>
    <n v="23"/>
    <s v="male"/>
    <n v="41.91"/>
    <n v="0"/>
    <x v="0"/>
    <x v="0"/>
    <n v="1837.2819"/>
    <x v="0"/>
    <s v="1"/>
    <s v="0"/>
    <s v="0"/>
    <s v="1"/>
    <s v="0"/>
    <n v="529"/>
    <n v="0"/>
    <n v="0"/>
    <n v="963.93"/>
    <s v="Train"/>
    <n v="-1.1539594993466469"/>
    <n v="1.8449431651955097"/>
    <n v="-0.90861366741867866"/>
  </r>
  <r>
    <n v="20"/>
    <s v="male"/>
    <n v="33.33"/>
    <n v="0"/>
    <x v="0"/>
    <x v="0"/>
    <n v="1391.5287000000001"/>
    <x v="0"/>
    <s v="1"/>
    <s v="0"/>
    <s v="0"/>
    <s v="1"/>
    <s v="0"/>
    <n v="400"/>
    <n v="0"/>
    <n v="0"/>
    <n v="666.59999999999991"/>
    <s v="Train"/>
    <n v="-1.3675630700350232"/>
    <n v="0.43744152565903555"/>
    <n v="-0.90861366741867866"/>
  </r>
  <r>
    <n v="55"/>
    <s v="male"/>
    <n v="33"/>
    <n v="0"/>
    <x v="0"/>
    <x v="0"/>
    <n v="20781.48892"/>
    <x v="0"/>
    <s v="1"/>
    <s v="0"/>
    <s v="0"/>
    <s v="1"/>
    <s v="0"/>
    <n v="3025"/>
    <n v="0"/>
    <n v="0"/>
    <n v="1815"/>
    <s v="Train"/>
    <n v="1.1244785879960337"/>
    <n v="0.38330684721532526"/>
    <n v="-0.90861366741867866"/>
  </r>
  <r>
    <n v="19"/>
    <s v="male"/>
    <n v="34.4"/>
    <n v="0"/>
    <x v="0"/>
    <x v="2"/>
    <n v="1261.8589999999999"/>
    <x v="0"/>
    <s v="1"/>
    <s v="0"/>
    <s v="0"/>
    <s v="0"/>
    <s v="1"/>
    <n v="361"/>
    <n v="0"/>
    <n v="0"/>
    <n v="653.6"/>
    <s v="Test"/>
    <n v="-1.4387642602644821"/>
    <n v="0.61296911940076382"/>
    <n v="-0.90861366741867866"/>
  </r>
  <r>
    <n v="58"/>
    <s v="female"/>
    <n v="39.049999999999997"/>
    <n v="0"/>
    <x v="0"/>
    <x v="0"/>
    <n v="11856.4115"/>
    <x v="0"/>
    <s v="0"/>
    <s v="0"/>
    <s v="0"/>
    <s v="1"/>
    <s v="0"/>
    <n v="3364"/>
    <n v="0"/>
    <n v="0"/>
    <n v="2264.8999999999996"/>
    <s v="Train"/>
    <n v="1.3380821586844101"/>
    <n v="1.375775952016685"/>
    <n v="-0.90861366741867866"/>
  </r>
  <r>
    <n v="21"/>
    <s v="male"/>
    <n v="31.02"/>
    <n v="0"/>
    <x v="0"/>
    <x v="0"/>
    <n v="16586.49771"/>
    <x v="0"/>
    <s v="1"/>
    <s v="0"/>
    <s v="0"/>
    <s v="1"/>
    <s v="0"/>
    <n v="441"/>
    <n v="0"/>
    <n v="0"/>
    <n v="651.41999999999996"/>
    <s v="Train"/>
    <n v="-1.2963618798055645"/>
    <n v="5.8498776553061876E-2"/>
    <n v="-0.90861366741867866"/>
  </r>
  <r>
    <n v="18"/>
    <s v="female"/>
    <n v="38.17"/>
    <n v="0"/>
    <x v="0"/>
    <x v="0"/>
    <n v="1631.6683"/>
    <x v="0"/>
    <s v="0"/>
    <s v="0"/>
    <s v="0"/>
    <s v="1"/>
    <s v="0"/>
    <n v="324"/>
    <n v="0"/>
    <n v="0"/>
    <n v="687.06000000000006"/>
    <s v="Test"/>
    <n v="-1.5099654504939408"/>
    <n v="1.2314168095001243"/>
    <n v="-0.90861366741867866"/>
  </r>
  <r>
    <n v="52"/>
    <s v="male"/>
    <n v="34.1"/>
    <n v="0"/>
    <x v="0"/>
    <x v="0"/>
    <n v="9140.9509999999991"/>
    <x v="0"/>
    <s v="1"/>
    <s v="0"/>
    <s v="0"/>
    <s v="1"/>
    <s v="0"/>
    <n v="2704"/>
    <n v="0"/>
    <n v="0"/>
    <n v="1773.2"/>
    <s v="Train"/>
    <n v="0.9108750173076573"/>
    <n v="0.56375577536102739"/>
    <n v="-0.90861366741867866"/>
  </r>
  <r>
    <n v="25"/>
    <s v="male"/>
    <n v="30.59"/>
    <n v="0"/>
    <x v="0"/>
    <x v="1"/>
    <n v="2727.3951000000002"/>
    <x v="0"/>
    <s v="1"/>
    <s v="0"/>
    <s v="0"/>
    <s v="0"/>
    <s v="0"/>
    <n v="625"/>
    <n v="0"/>
    <n v="0"/>
    <n v="764.75"/>
    <s v="Train"/>
    <n v="-1.0115571188877295"/>
    <n v="-1.2040349903894259E-2"/>
    <n v="-0.90861366741867866"/>
  </r>
  <r>
    <n v="18"/>
    <s v="female"/>
    <n v="29.164999999999999"/>
    <n v="0"/>
    <x v="0"/>
    <x v="1"/>
    <n v="7323.7348190000002"/>
    <x v="0"/>
    <s v="0"/>
    <s v="0"/>
    <s v="0"/>
    <s v="0"/>
    <s v="0"/>
    <n v="324"/>
    <n v="0"/>
    <n v="0"/>
    <n v="524.97"/>
    <s v="Train"/>
    <n v="-1.5099654504939408"/>
    <n v="-0.2458037340926445"/>
    <n v="-0.90861366741867866"/>
  </r>
  <r>
    <n v="19"/>
    <s v="male"/>
    <n v="33.1"/>
    <n v="0"/>
    <x v="0"/>
    <x v="2"/>
    <n v="23082.955330000001"/>
    <x v="0"/>
    <s v="1"/>
    <s v="0"/>
    <s v="0"/>
    <s v="0"/>
    <s v="1"/>
    <n v="361"/>
    <n v="0"/>
    <n v="0"/>
    <n v="628.9"/>
    <s v="Train"/>
    <n v="-1.4387642602644821"/>
    <n v="0.39971129522857113"/>
    <n v="-0.90861366741867866"/>
  </r>
  <r>
    <n v="42"/>
    <s v="male"/>
    <n v="26.9"/>
    <n v="0"/>
    <x v="0"/>
    <x v="2"/>
    <n v="5969.723"/>
    <x v="0"/>
    <s v="1"/>
    <s v="0"/>
    <s v="0"/>
    <s v="0"/>
    <s v="1"/>
    <n v="1764"/>
    <n v="0"/>
    <n v="0"/>
    <n v="1129.8"/>
    <s v="Train"/>
    <n v="0.19886311501306964"/>
    <n v="-0.617364481592658"/>
    <n v="-0.90861366741867866"/>
  </r>
  <r>
    <n v="60"/>
    <s v="female"/>
    <n v="30.5"/>
    <n v="0"/>
    <x v="0"/>
    <x v="2"/>
    <n v="12638.195"/>
    <x v="0"/>
    <s v="0"/>
    <s v="0"/>
    <s v="0"/>
    <s v="0"/>
    <s v="1"/>
    <n v="3600"/>
    <n v="0"/>
    <n v="0"/>
    <n v="1830"/>
    <s v="Train"/>
    <n v="1.4804845391433274"/>
    <n v="-2.6804353115815298E-2"/>
    <n v="-0.90861366741867866"/>
  </r>
  <r>
    <n v="22"/>
    <s v="male"/>
    <n v="31.73"/>
    <n v="0"/>
    <x v="0"/>
    <x v="1"/>
    <n v="2254.7966999999999"/>
    <x v="0"/>
    <s v="1"/>
    <s v="0"/>
    <s v="0"/>
    <s v="0"/>
    <s v="0"/>
    <n v="484"/>
    <n v="0"/>
    <n v="0"/>
    <n v="698.06000000000006"/>
    <s v="Train"/>
    <n v="-1.2251606895761058"/>
    <n v="0.17497035744710593"/>
    <n v="-0.90861366741867866"/>
  </r>
  <r>
    <n v="26"/>
    <s v="male"/>
    <n v="29.45"/>
    <n v="0"/>
    <x v="0"/>
    <x v="1"/>
    <n v="2897.3235"/>
    <x v="0"/>
    <s v="1"/>
    <s v="0"/>
    <s v="0"/>
    <s v="0"/>
    <s v="0"/>
    <n v="676"/>
    <n v="0"/>
    <n v="0"/>
    <n v="765.69999999999993"/>
    <s v="Train"/>
    <n v="-0.94035592865827067"/>
    <n v="-0.19905105725489447"/>
    <n v="-0.90861366741867866"/>
  </r>
  <r>
    <n v="18"/>
    <s v="male"/>
    <n v="43.01"/>
    <n v="0"/>
    <x v="0"/>
    <x v="0"/>
    <n v="1149.3959"/>
    <x v="0"/>
    <s v="1"/>
    <s v="0"/>
    <s v="0"/>
    <s v="1"/>
    <s v="0"/>
    <n v="324"/>
    <n v="0"/>
    <n v="0"/>
    <n v="774.18"/>
    <s v="Test"/>
    <n v="-1.5099654504939408"/>
    <n v="2.0253920933412117"/>
    <n v="-0.90861366741867866"/>
  </r>
  <r>
    <n v="45"/>
    <s v="female"/>
    <n v="33.1"/>
    <n v="0"/>
    <x v="0"/>
    <x v="2"/>
    <n v="7345.0839999999998"/>
    <x v="0"/>
    <s v="0"/>
    <s v="0"/>
    <s v="0"/>
    <s v="0"/>
    <s v="1"/>
    <n v="2025"/>
    <n v="0"/>
    <n v="0"/>
    <n v="1489.5"/>
    <s v="Train"/>
    <n v="0.41246668570144596"/>
    <n v="0.39971129522857113"/>
    <n v="-0.90861366741867866"/>
  </r>
  <r>
    <n v="60"/>
    <s v="male"/>
    <n v="29.64"/>
    <n v="0"/>
    <x v="0"/>
    <x v="1"/>
    <n v="12730.999599999999"/>
    <x v="0"/>
    <s v="1"/>
    <s v="0"/>
    <s v="0"/>
    <s v="0"/>
    <s v="0"/>
    <n v="3600"/>
    <n v="0"/>
    <n v="0"/>
    <n v="1778.4"/>
    <s v="Test"/>
    <n v="1.4804845391433274"/>
    <n v="-0.16788260602972757"/>
    <n v="-0.90861366741867866"/>
  </r>
  <r>
    <n v="40"/>
    <s v="female"/>
    <n v="29.6"/>
    <n v="0"/>
    <x v="0"/>
    <x v="2"/>
    <n v="5910.9440000000004"/>
    <x v="0"/>
    <s v="0"/>
    <s v="0"/>
    <s v="0"/>
    <s v="0"/>
    <s v="1"/>
    <n v="1600"/>
    <n v="0"/>
    <n v="0"/>
    <n v="1184"/>
    <s v="Train"/>
    <n v="5.6460734554152112E-2"/>
    <n v="-0.17444438523502567"/>
    <n v="-0.90861366741867866"/>
  </r>
  <r>
    <n v="59"/>
    <s v="male"/>
    <n v="37.4"/>
    <n v="0"/>
    <x v="0"/>
    <x v="2"/>
    <n v="21797.000400000001"/>
    <x v="0"/>
    <s v="1"/>
    <s v="0"/>
    <s v="0"/>
    <s v="0"/>
    <s v="1"/>
    <n v="3481"/>
    <n v="0"/>
    <n v="0"/>
    <n v="2206.6"/>
    <s v="Train"/>
    <n v="1.4092833489138687"/>
    <n v="1.1051025597981325"/>
    <n v="-0.90861366741867866"/>
  </r>
  <r>
    <n v="56"/>
    <s v="male"/>
    <n v="39.6"/>
    <n v="0"/>
    <x v="0"/>
    <x v="2"/>
    <n v="10601.412"/>
    <x v="0"/>
    <s v="1"/>
    <s v="0"/>
    <s v="0"/>
    <s v="0"/>
    <s v="1"/>
    <n v="3136"/>
    <n v="0"/>
    <n v="0"/>
    <n v="2217.6"/>
    <s v="Train"/>
    <n v="1.1956797782254924"/>
    <n v="1.4660004160895366"/>
    <n v="-0.90861366741867866"/>
  </r>
  <r>
    <n v="56"/>
    <s v="male"/>
    <n v="25.934999999999999"/>
    <n v="0"/>
    <x v="0"/>
    <x v="1"/>
    <n v="11165.417649999999"/>
    <x v="0"/>
    <s v="1"/>
    <s v="0"/>
    <s v="0"/>
    <s v="0"/>
    <s v="0"/>
    <n v="3136"/>
    <n v="0"/>
    <n v="0"/>
    <n v="1452.36"/>
    <s v="Train"/>
    <n v="1.1956797782254924"/>
    <n v="-0.77566740492047825"/>
    <n v="-0.90861366741867866"/>
  </r>
  <r>
    <n v="27"/>
    <s v="male"/>
    <n v="32.67"/>
    <n v="0"/>
    <x v="0"/>
    <x v="0"/>
    <n v="2497.0383000000002"/>
    <x v="0"/>
    <s v="1"/>
    <s v="0"/>
    <s v="0"/>
    <s v="1"/>
    <s v="0"/>
    <n v="729"/>
    <n v="0"/>
    <n v="0"/>
    <n v="882.09"/>
    <s v="Train"/>
    <n v="-0.86915473842881186"/>
    <n v="0.32917216877161504"/>
    <n v="-0.90861366741867866"/>
  </r>
  <r>
    <n v="18"/>
    <s v="female"/>
    <n v="30.114999999999998"/>
    <n v="0"/>
    <x v="0"/>
    <x v="1"/>
    <n v="2203.4718499999999"/>
    <x v="0"/>
    <s v="0"/>
    <s v="0"/>
    <s v="0"/>
    <s v="0"/>
    <s v="0"/>
    <n v="324"/>
    <n v="0"/>
    <n v="0"/>
    <n v="542.06999999999994"/>
    <s v="Train"/>
    <n v="-1.5099654504939408"/>
    <n v="-8.9961477966811199E-2"/>
    <n v="-0.90861366741867866"/>
  </r>
  <r>
    <n v="19"/>
    <s v="female"/>
    <n v="29.8"/>
    <n v="0"/>
    <x v="0"/>
    <x v="2"/>
    <n v="1744.4649999999999"/>
    <x v="0"/>
    <s v="0"/>
    <s v="0"/>
    <s v="0"/>
    <s v="0"/>
    <s v="1"/>
    <n v="361"/>
    <n v="0"/>
    <n v="0"/>
    <n v="566.20000000000005"/>
    <s v="Train"/>
    <n v="-1.4387642602644821"/>
    <n v="-0.14163548920853455"/>
    <n v="-0.90861366741867866"/>
  </r>
  <r>
    <n v="47"/>
    <s v="female"/>
    <n v="33.344999999999999"/>
    <n v="0"/>
    <x v="0"/>
    <x v="1"/>
    <n v="20878.78443"/>
    <x v="0"/>
    <s v="0"/>
    <s v="0"/>
    <s v="0"/>
    <s v="0"/>
    <s v="0"/>
    <n v="2209"/>
    <n v="0"/>
    <n v="0"/>
    <n v="1567.2149999999999"/>
    <s v="Train"/>
    <n v="0.55486906616036347"/>
    <n v="0.4399021928610225"/>
    <n v="-0.90861366741867866"/>
  </r>
  <r>
    <n v="21"/>
    <s v="male"/>
    <n v="36.85"/>
    <n v="0"/>
    <x v="0"/>
    <x v="0"/>
    <n v="1534.3045"/>
    <x v="0"/>
    <s v="1"/>
    <s v="0"/>
    <s v="0"/>
    <s v="1"/>
    <s v="0"/>
    <n v="441"/>
    <n v="0"/>
    <n v="0"/>
    <n v="773.85"/>
    <s v="Train"/>
    <n v="-1.2963618798055645"/>
    <n v="1.0148780957252821"/>
    <n v="-0.90861366741867866"/>
  </r>
  <r>
    <n v="23"/>
    <s v="male"/>
    <n v="32.56"/>
    <n v="0"/>
    <x v="0"/>
    <x v="0"/>
    <n v="1824.2854"/>
    <x v="0"/>
    <s v="1"/>
    <s v="0"/>
    <s v="0"/>
    <s v="1"/>
    <s v="0"/>
    <n v="529"/>
    <n v="0"/>
    <n v="0"/>
    <n v="748.88000000000011"/>
    <s v="Test"/>
    <n v="-1.1539594993466469"/>
    <n v="0.31112727595704492"/>
    <n v="-0.90861366741867866"/>
  </r>
  <r>
    <n v="18"/>
    <s v="female"/>
    <n v="31.35"/>
    <n v="0"/>
    <x v="0"/>
    <x v="0"/>
    <n v="1622.1885"/>
    <x v="0"/>
    <s v="0"/>
    <s v="0"/>
    <s v="0"/>
    <s v="1"/>
    <s v="0"/>
    <n v="324"/>
    <n v="0"/>
    <n v="0"/>
    <n v="564.30000000000007"/>
    <s v="Train"/>
    <n v="-1.5099654504939408"/>
    <n v="0.11263345499677274"/>
    <n v="-0.90861366741867866"/>
  </r>
  <r>
    <n v="31"/>
    <s v="female"/>
    <n v="31.065000000000001"/>
    <n v="0"/>
    <x v="0"/>
    <x v="1"/>
    <n v="4347.0233500000004"/>
    <x v="0"/>
    <s v="0"/>
    <s v="0"/>
    <s v="0"/>
    <s v="0"/>
    <s v="0"/>
    <n v="961"/>
    <n v="0"/>
    <n v="0"/>
    <n v="963.01499999999999"/>
    <s v="Train"/>
    <n v="-0.58434997751097684"/>
    <n v="6.5880778159022685E-2"/>
    <n v="-0.90861366741867866"/>
  </r>
  <r>
    <n v="19"/>
    <s v="male"/>
    <n v="28.7"/>
    <n v="0"/>
    <x v="0"/>
    <x v="2"/>
    <n v="1253.9359999999999"/>
    <x v="0"/>
    <s v="1"/>
    <s v="0"/>
    <s v="0"/>
    <s v="0"/>
    <s v="1"/>
    <n v="361"/>
    <n v="0"/>
    <n v="0"/>
    <n v="545.29999999999995"/>
    <s v="Test"/>
    <n v="-1.4387642602644821"/>
    <n v="-0.32208441735423665"/>
    <n v="-0.90861366741867866"/>
  </r>
  <r>
    <n v="19"/>
    <s v="female"/>
    <n v="32.9"/>
    <n v="0"/>
    <x v="0"/>
    <x v="2"/>
    <n v="1748.7739999999999"/>
    <x v="0"/>
    <s v="0"/>
    <s v="0"/>
    <s v="0"/>
    <s v="0"/>
    <s v="1"/>
    <n v="361"/>
    <n v="0"/>
    <n v="0"/>
    <n v="625.1"/>
    <s v="Train"/>
    <n v="-1.4387642602644821"/>
    <n v="0.36690239920207945"/>
    <n v="-0.90861366741867866"/>
  </r>
  <r>
    <n v="61"/>
    <s v="female"/>
    <n v="25.08"/>
    <n v="0"/>
    <x v="0"/>
    <x v="0"/>
    <n v="24513.091260000001"/>
    <x v="0"/>
    <s v="0"/>
    <s v="0"/>
    <s v="0"/>
    <s v="1"/>
    <s v="0"/>
    <n v="3721"/>
    <n v="0"/>
    <n v="0"/>
    <n v="1529.8799999999999"/>
    <s v="Train"/>
    <n v="1.5516857293727864"/>
    <n v="-0.9159254354337284"/>
    <n v="-0.90861366741867866"/>
  </r>
  <r>
    <n v="18"/>
    <s v="female"/>
    <n v="25.08"/>
    <n v="0"/>
    <x v="0"/>
    <x v="1"/>
    <n v="2196.4731999999999"/>
    <x v="0"/>
    <s v="0"/>
    <s v="0"/>
    <s v="0"/>
    <s v="0"/>
    <s v="0"/>
    <n v="324"/>
    <n v="0"/>
    <n v="0"/>
    <n v="451.43999999999994"/>
    <s v="Train"/>
    <n v="-1.5099654504939408"/>
    <n v="-0.9159254354337284"/>
    <n v="-0.90861366741867866"/>
  </r>
  <r>
    <n v="61"/>
    <s v="male"/>
    <n v="43.4"/>
    <n v="0"/>
    <x v="0"/>
    <x v="2"/>
    <n v="12574.049000000001"/>
    <x v="0"/>
    <s v="1"/>
    <s v="0"/>
    <s v="0"/>
    <s v="0"/>
    <s v="1"/>
    <n v="3721"/>
    <n v="0"/>
    <n v="0"/>
    <n v="2647.4"/>
    <s v="Train"/>
    <n v="1.5516857293727864"/>
    <n v="2.0893694405928698"/>
    <n v="-0.90861366741867866"/>
  </r>
  <r>
    <n v="20"/>
    <s v="male"/>
    <n v="27.93"/>
    <n v="0"/>
    <x v="0"/>
    <x v="1"/>
    <n v="1967.0227"/>
    <x v="0"/>
    <s v="1"/>
    <s v="0"/>
    <s v="0"/>
    <s v="0"/>
    <s v="0"/>
    <n v="400"/>
    <n v="0"/>
    <n v="0"/>
    <n v="558.6"/>
    <s v="Train"/>
    <n v="-1.3675630700350232"/>
    <n v="-0.44839866705622788"/>
    <n v="-0.90861366741867866"/>
  </r>
  <r>
    <n v="62"/>
    <s v="female"/>
    <n v="39.200000000000003"/>
    <n v="0"/>
    <x v="0"/>
    <x v="2"/>
    <n v="13470.86"/>
    <x v="0"/>
    <s v="0"/>
    <s v="0"/>
    <s v="0"/>
    <s v="0"/>
    <s v="1"/>
    <n v="3844"/>
    <n v="0"/>
    <n v="0"/>
    <n v="2430.4"/>
    <s v="Test"/>
    <n v="1.6228869196022451"/>
    <n v="1.4003826240365544"/>
    <n v="-0.90861366741867866"/>
  </r>
  <r>
    <n v="43"/>
    <s v="male"/>
    <n v="26.03"/>
    <n v="0"/>
    <x v="0"/>
    <x v="1"/>
    <n v="6837.3687"/>
    <x v="0"/>
    <s v="1"/>
    <s v="0"/>
    <s v="0"/>
    <s v="0"/>
    <s v="0"/>
    <n v="1849"/>
    <n v="0"/>
    <n v="0"/>
    <n v="1119.29"/>
    <s v="Train"/>
    <n v="0.27006430524252845"/>
    <n v="-0.76008317930789449"/>
    <n v="-0.90861366741867866"/>
  </r>
  <r>
    <n v="24"/>
    <s v="female"/>
    <n v="25.27"/>
    <n v="0"/>
    <x v="0"/>
    <x v="1"/>
    <n v="3044.2132999999999"/>
    <x v="0"/>
    <s v="0"/>
    <s v="0"/>
    <s v="0"/>
    <s v="0"/>
    <s v="0"/>
    <n v="576"/>
    <n v="0"/>
    <n v="0"/>
    <n v="606.48"/>
    <s v="Train"/>
    <n v="-1.0827583091171882"/>
    <n v="-0.88475698420856153"/>
    <n v="-0.90861366741867866"/>
  </r>
  <r>
    <n v="57"/>
    <s v="female"/>
    <n v="28.7"/>
    <n v="0"/>
    <x v="0"/>
    <x v="2"/>
    <n v="11455.28"/>
    <x v="0"/>
    <s v="0"/>
    <s v="0"/>
    <s v="0"/>
    <s v="0"/>
    <s v="1"/>
    <n v="3249"/>
    <n v="0"/>
    <n v="0"/>
    <n v="1635.8999999999999"/>
    <s v="Train"/>
    <n v="1.2668809684549511"/>
    <n v="-0.32208441735423665"/>
    <n v="-0.90861366741867866"/>
  </r>
  <r>
    <n v="27"/>
    <s v="male"/>
    <n v="33.659999999999997"/>
    <n v="0"/>
    <x v="0"/>
    <x v="0"/>
    <n v="2498.4144000000001"/>
    <x v="0"/>
    <s v="1"/>
    <s v="0"/>
    <s v="0"/>
    <s v="1"/>
    <s v="0"/>
    <n v="729"/>
    <n v="0"/>
    <n v="0"/>
    <n v="908.81999999999994"/>
    <s v="Train"/>
    <n v="-0.86915473842881186"/>
    <n v="0.49157620410274583"/>
    <n v="-0.90861366741867866"/>
  </r>
  <r>
    <n v="19"/>
    <s v="male"/>
    <n v="30.4"/>
    <n v="0"/>
    <x v="0"/>
    <x v="2"/>
    <n v="1256.299"/>
    <x v="0"/>
    <s v="1"/>
    <s v="0"/>
    <s v="0"/>
    <s v="0"/>
    <s v="1"/>
    <n v="361"/>
    <n v="0"/>
    <n v="0"/>
    <n v="577.6"/>
    <s v="Train"/>
    <n v="-1.4387642602644821"/>
    <n v="-4.3208801129061156E-2"/>
    <n v="-0.90861366741867866"/>
  </r>
  <r>
    <n v="58"/>
    <s v="male"/>
    <n v="35.700000000000003"/>
    <n v="0"/>
    <x v="0"/>
    <x v="2"/>
    <n v="11362.754999999999"/>
    <x v="0"/>
    <s v="1"/>
    <s v="0"/>
    <s v="0"/>
    <s v="0"/>
    <s v="1"/>
    <n v="3364"/>
    <n v="0"/>
    <n v="0"/>
    <n v="2070.6000000000004"/>
    <s v="Test"/>
    <n v="1.3380821586844101"/>
    <n v="0.82622694357295756"/>
    <n v="-0.90861366741867866"/>
  </r>
  <r>
    <n v="31"/>
    <s v="male"/>
    <n v="30.875"/>
    <n v="0"/>
    <x v="0"/>
    <x v="1"/>
    <n v="3857.7592500000001"/>
    <x v="0"/>
    <s v="1"/>
    <s v="0"/>
    <s v="0"/>
    <s v="0"/>
    <s v="0"/>
    <n v="961"/>
    <n v="0"/>
    <n v="0"/>
    <n v="957.125"/>
    <s v="Test"/>
    <n v="-0.58434997751097684"/>
    <n v="3.4712326933855793E-2"/>
    <n v="-0.90861366741867866"/>
  </r>
  <r>
    <n v="50"/>
    <s v="female"/>
    <n v="27.36"/>
    <n v="0"/>
    <x v="0"/>
    <x v="1"/>
    <n v="25656.575260000001"/>
    <x v="0"/>
    <s v="0"/>
    <s v="0"/>
    <s v="0"/>
    <s v="0"/>
    <s v="0"/>
    <n v="2500"/>
    <n v="0"/>
    <n v="0"/>
    <n v="1368"/>
    <s v="Train"/>
    <n v="0.76847263684873979"/>
    <n v="-0.54190402073172794"/>
    <n v="-0.90861366741867866"/>
  </r>
  <r>
    <n v="32"/>
    <s v="female"/>
    <n v="44.22"/>
    <n v="0"/>
    <x v="0"/>
    <x v="0"/>
    <n v="3994.1777999999999"/>
    <x v="0"/>
    <s v="0"/>
    <s v="0"/>
    <s v="0"/>
    <s v="1"/>
    <s v="0"/>
    <n v="1024"/>
    <n v="0"/>
    <n v="0"/>
    <n v="1415.04"/>
    <s v="Train"/>
    <n v="-0.51314878728151803"/>
    <n v="2.223885914301484"/>
    <n v="-0.90861366741867866"/>
  </r>
  <r>
    <n v="51"/>
    <s v="female"/>
    <n v="33.914999999999999"/>
    <n v="0"/>
    <x v="0"/>
    <x v="1"/>
    <n v="9866.3048500000004"/>
    <x v="0"/>
    <s v="0"/>
    <s v="0"/>
    <s v="0"/>
    <s v="0"/>
    <s v="0"/>
    <n v="2601"/>
    <n v="0"/>
    <n v="0"/>
    <n v="1729.665"/>
    <s v="Test"/>
    <n v="0.8396738270781986"/>
    <n v="0.53340754653652256"/>
    <n v="-0.90861366741867866"/>
  </r>
  <r>
    <n v="38"/>
    <s v="female"/>
    <n v="37.729999999999997"/>
    <n v="0"/>
    <x v="0"/>
    <x v="0"/>
    <n v="5397.6166999999996"/>
    <x v="0"/>
    <s v="0"/>
    <s v="0"/>
    <s v="0"/>
    <s v="1"/>
    <s v="0"/>
    <n v="1444"/>
    <n v="0"/>
    <n v="0"/>
    <n v="1433.7399999999998"/>
    <s v="Train"/>
    <n v="-8.5941645904765426E-2"/>
    <n v="1.1592372382418428"/>
    <n v="-0.90861366741867866"/>
  </r>
  <r>
    <n v="18"/>
    <s v="female"/>
    <n v="33.880000000000003"/>
    <n v="0"/>
    <x v="0"/>
    <x v="0"/>
    <n v="11482.63485"/>
    <x v="0"/>
    <s v="0"/>
    <s v="0"/>
    <s v="0"/>
    <s v="1"/>
    <s v="0"/>
    <n v="324"/>
    <n v="0"/>
    <n v="0"/>
    <n v="609.84"/>
    <s v="Test"/>
    <n v="-1.5099654504939408"/>
    <n v="0.52766598973188716"/>
    <n v="-0.90861366741867866"/>
  </r>
  <r>
    <n v="18"/>
    <s v="male"/>
    <n v="25.46"/>
    <n v="0"/>
    <x v="0"/>
    <x v="1"/>
    <n v="1708.0014000000001"/>
    <x v="0"/>
    <s v="1"/>
    <s v="0"/>
    <s v="0"/>
    <s v="0"/>
    <s v="0"/>
    <n v="324"/>
    <n v="0"/>
    <n v="0"/>
    <n v="458.28000000000003"/>
    <s v="Train"/>
    <n v="-1.5099654504939408"/>
    <n v="-0.85358853298339454"/>
    <n v="-0.90861366741867866"/>
  </r>
  <r>
    <n v="62"/>
    <s v="female"/>
    <n v="31.73"/>
    <n v="0"/>
    <x v="0"/>
    <x v="1"/>
    <n v="14043.476699999999"/>
    <x v="0"/>
    <s v="0"/>
    <s v="0"/>
    <s v="0"/>
    <s v="0"/>
    <s v="0"/>
    <n v="3844"/>
    <n v="0"/>
    <n v="0"/>
    <n v="1967.26"/>
    <s v="Train"/>
    <n v="1.6228869196022451"/>
    <n v="0.17497035744710593"/>
    <n v="-0.90861366741867866"/>
  </r>
  <r>
    <n v="37"/>
    <s v="male"/>
    <n v="36.19"/>
    <n v="0"/>
    <x v="0"/>
    <x v="0"/>
    <n v="19214.705529999999"/>
    <x v="0"/>
    <s v="1"/>
    <s v="0"/>
    <s v="0"/>
    <s v="1"/>
    <s v="0"/>
    <n v="1369"/>
    <n v="0"/>
    <n v="0"/>
    <n v="1339.03"/>
    <s v="Test"/>
    <n v="-0.1571428361342242"/>
    <n v="0.90660873883786031"/>
    <n v="-0.90861366741867866"/>
  </r>
  <r>
    <n v="64"/>
    <s v="male"/>
    <n v="40.479999999999997"/>
    <n v="0"/>
    <x v="0"/>
    <x v="0"/>
    <n v="13831.1152"/>
    <x v="0"/>
    <s v="1"/>
    <s v="0"/>
    <s v="0"/>
    <s v="1"/>
    <s v="0"/>
    <n v="4096"/>
    <n v="0"/>
    <n v="0"/>
    <n v="2590.7199999999998"/>
    <s v="Train"/>
    <n v="1.7652893000611625"/>
    <n v="1.6103595586060975"/>
    <n v="-0.90861366741867866"/>
  </r>
  <r>
    <n v="53"/>
    <s v="male"/>
    <n v="31.35"/>
    <n v="0"/>
    <x v="0"/>
    <x v="0"/>
    <n v="27346.04207"/>
    <x v="0"/>
    <s v="1"/>
    <s v="0"/>
    <s v="0"/>
    <s v="1"/>
    <s v="0"/>
    <n v="2809"/>
    <n v="0"/>
    <n v="0"/>
    <n v="1661.5500000000002"/>
    <s v="Test"/>
    <n v="0.98207620753711611"/>
    <n v="0.11263345499677274"/>
    <n v="-0.90861366741867866"/>
  </r>
  <r>
    <n v="63"/>
    <s v="female"/>
    <n v="36.299999999999997"/>
    <n v="0"/>
    <x v="0"/>
    <x v="0"/>
    <n v="13887.204"/>
    <x v="0"/>
    <s v="0"/>
    <s v="0"/>
    <s v="0"/>
    <s v="1"/>
    <s v="0"/>
    <n v="3969"/>
    <n v="0"/>
    <n v="0"/>
    <n v="2286.8999999999996"/>
    <s v="Train"/>
    <n v="1.6940881098317038"/>
    <n v="0.92465363165243042"/>
    <n v="-0.90861366741867866"/>
  </r>
  <r>
    <n v="28"/>
    <s v="male"/>
    <n v="35.435000000000002"/>
    <n v="0"/>
    <x v="0"/>
    <x v="1"/>
    <n v="3268.84665"/>
    <x v="0"/>
    <s v="1"/>
    <s v="0"/>
    <s v="0"/>
    <s v="0"/>
    <s v="0"/>
    <n v="784"/>
    <n v="0"/>
    <n v="0"/>
    <n v="992.18000000000006"/>
    <s v="Train"/>
    <n v="-0.79795354819935316"/>
    <n v="0.78275515633785664"/>
    <n v="-0.90861366741867866"/>
  </r>
  <r>
    <n v="25"/>
    <s v="female"/>
    <n v="28.594999999999999"/>
    <n v="0"/>
    <x v="0"/>
    <x v="1"/>
    <n v="3213.6220499999999"/>
    <x v="0"/>
    <s v="0"/>
    <s v="0"/>
    <s v="0"/>
    <s v="0"/>
    <s v="0"/>
    <n v="625"/>
    <n v="0"/>
    <n v="0"/>
    <n v="714.875"/>
    <s v="Test"/>
    <n v="-1.0115571188877295"/>
    <n v="-0.33930908776814461"/>
    <n v="-0.90861366741867866"/>
  </r>
  <r>
    <n v="63"/>
    <s v="male"/>
    <n v="30.8"/>
    <n v="0"/>
    <x v="0"/>
    <x v="2"/>
    <n v="13390.558999999999"/>
    <x v="0"/>
    <s v="1"/>
    <s v="0"/>
    <s v="0"/>
    <s v="0"/>
    <s v="1"/>
    <n v="3969"/>
    <n v="0"/>
    <n v="0"/>
    <n v="1940.4"/>
    <s v="Test"/>
    <n v="1.6940881098317038"/>
    <n v="2.2408990923921689E-2"/>
    <n v="-0.90861366741867866"/>
  </r>
  <r>
    <n v="32"/>
    <s v="female"/>
    <n v="28.93"/>
    <n v="0"/>
    <x v="0"/>
    <x v="0"/>
    <n v="3972.9247"/>
    <x v="0"/>
    <s v="0"/>
    <s v="0"/>
    <s v="0"/>
    <s v="1"/>
    <s v="0"/>
    <n v="1024"/>
    <n v="0"/>
    <n v="0"/>
    <n v="925.76"/>
    <s v="Train"/>
    <n v="-0.51314878728151803"/>
    <n v="-0.28435418692377162"/>
    <n v="-0.90861366741867866"/>
  </r>
  <r>
    <n v="25"/>
    <s v="female"/>
    <n v="41.325000000000003"/>
    <n v="0"/>
    <x v="0"/>
    <x v="1"/>
    <n v="17878.900679999999"/>
    <x v="0"/>
    <s v="0"/>
    <s v="0"/>
    <s v="0"/>
    <s v="0"/>
    <s v="0"/>
    <n v="625"/>
    <n v="0"/>
    <n v="0"/>
    <n v="1033.125"/>
    <s v="Train"/>
    <n v="-1.0115571188877295"/>
    <n v="1.748977144318024"/>
    <n v="-0.90861366741867866"/>
  </r>
  <r>
    <n v="34"/>
    <s v="male"/>
    <n v="34.21"/>
    <n v="0"/>
    <x v="0"/>
    <x v="0"/>
    <n v="3935.1799000000001"/>
    <x v="0"/>
    <s v="1"/>
    <s v="0"/>
    <s v="0"/>
    <s v="1"/>
    <s v="0"/>
    <n v="1156"/>
    <n v="0"/>
    <n v="0"/>
    <n v="1163.1400000000001"/>
    <s v="Train"/>
    <n v="-0.37074640682260052"/>
    <n v="0.5818006681755975"/>
    <n v="-0.90861366741867866"/>
  </r>
  <r>
    <n v="54"/>
    <s v="female"/>
    <n v="32.68"/>
    <n v="0"/>
    <x v="0"/>
    <x v="1"/>
    <n v="10923.933199999999"/>
    <x v="0"/>
    <s v="0"/>
    <s v="0"/>
    <s v="0"/>
    <s v="0"/>
    <s v="0"/>
    <n v="2916"/>
    <n v="0"/>
    <n v="0"/>
    <n v="1764.72"/>
    <s v="Train"/>
    <n v="1.0532773977665748"/>
    <n v="0.33081261357293923"/>
    <n v="-0.90861366741867866"/>
  </r>
  <r>
    <n v="27"/>
    <s v="male"/>
    <n v="30.5"/>
    <n v="0"/>
    <x v="0"/>
    <x v="2"/>
    <n v="2494.0219999999999"/>
    <x v="0"/>
    <s v="1"/>
    <s v="0"/>
    <s v="0"/>
    <s v="0"/>
    <s v="1"/>
    <n v="729"/>
    <n v="0"/>
    <n v="0"/>
    <n v="823.5"/>
    <s v="Train"/>
    <n v="-0.86915473842881186"/>
    <n v="-2.6804353115815298E-2"/>
    <n v="-0.90861366741867866"/>
  </r>
  <r>
    <n v="31"/>
    <s v="female"/>
    <n v="29.1"/>
    <n v="0"/>
    <x v="0"/>
    <x v="2"/>
    <n v="3761.2919999999999"/>
    <x v="0"/>
    <s v="0"/>
    <s v="0"/>
    <s v="0"/>
    <s v="0"/>
    <s v="1"/>
    <n v="961"/>
    <n v="0"/>
    <n v="0"/>
    <n v="902.1"/>
    <s v="Train"/>
    <n v="-0.58434997751097684"/>
    <n v="-0.2564666253012538"/>
    <n v="-0.90861366741867866"/>
  </r>
  <r>
    <n v="22"/>
    <s v="male"/>
    <n v="26.84"/>
    <n v="0"/>
    <x v="0"/>
    <x v="0"/>
    <n v="1664.9996000000001"/>
    <x v="0"/>
    <s v="1"/>
    <s v="0"/>
    <s v="0"/>
    <s v="1"/>
    <s v="0"/>
    <n v="484"/>
    <n v="0"/>
    <n v="0"/>
    <n v="590.48"/>
    <s v="Train"/>
    <n v="-1.2251606895761058"/>
    <n v="-0.62720715040060515"/>
    <n v="-0.90861366741867866"/>
  </r>
  <r>
    <n v="61"/>
    <s v="female"/>
    <n v="35.909999999999997"/>
    <n v="0"/>
    <x v="0"/>
    <x v="1"/>
    <n v="13635.6379"/>
    <x v="0"/>
    <s v="0"/>
    <s v="0"/>
    <s v="0"/>
    <s v="0"/>
    <s v="0"/>
    <n v="3721"/>
    <n v="0"/>
    <n v="0"/>
    <n v="2190.5099999999998"/>
    <s v="Train"/>
    <n v="1.5516857293727864"/>
    <n v="0.86067628440077237"/>
    <n v="-0.90861366741867866"/>
  </r>
  <r>
    <n v="58"/>
    <s v="female"/>
    <n v="29"/>
    <n v="0"/>
    <x v="0"/>
    <x v="2"/>
    <n v="11842.441999999999"/>
    <x v="0"/>
    <s v="0"/>
    <s v="0"/>
    <s v="0"/>
    <s v="0"/>
    <s v="1"/>
    <n v="3364"/>
    <n v="0"/>
    <n v="0"/>
    <n v="1682"/>
    <s v="Train"/>
    <n v="1.3380821586844101"/>
    <n v="-0.27287107331449967"/>
    <n v="-0.90861366741867866"/>
  </r>
  <r>
    <n v="41"/>
    <s v="male"/>
    <n v="40.26"/>
    <n v="0"/>
    <x v="0"/>
    <x v="0"/>
    <n v="5709.1643999999997"/>
    <x v="0"/>
    <s v="1"/>
    <s v="0"/>
    <s v="0"/>
    <s v="1"/>
    <s v="0"/>
    <n v="1681"/>
    <n v="0"/>
    <n v="0"/>
    <n v="1650.6599999999999"/>
    <s v="Train"/>
    <n v="0.12766192478361088"/>
    <n v="1.5742697729769572"/>
    <n v="-0.90861366741867866"/>
  </r>
  <r>
    <n v="18"/>
    <s v="female"/>
    <n v="39.159999999999997"/>
    <n v="0"/>
    <x v="0"/>
    <x v="0"/>
    <n v="1633.0444"/>
    <x v="0"/>
    <s v="0"/>
    <s v="0"/>
    <s v="0"/>
    <s v="1"/>
    <s v="0"/>
    <n v="324"/>
    <n v="0"/>
    <n v="0"/>
    <n v="704.87999999999988"/>
    <s v="Train"/>
    <n v="-1.5099654504939408"/>
    <n v="1.3938208448312552"/>
    <n v="-0.90861366741867866"/>
  </r>
  <r>
    <n v="56"/>
    <s v="female"/>
    <n v="25.3"/>
    <n v="0"/>
    <x v="0"/>
    <x v="2"/>
    <n v="11070.535"/>
    <x v="0"/>
    <s v="0"/>
    <s v="0"/>
    <s v="0"/>
    <s v="0"/>
    <s v="1"/>
    <n v="3136"/>
    <n v="0"/>
    <n v="0"/>
    <n v="1416.8"/>
    <s v="Train"/>
    <n v="1.1956797782254924"/>
    <n v="-0.87983564980458762"/>
    <n v="-0.90861366741867866"/>
  </r>
  <r>
    <n v="51"/>
    <s v="female"/>
    <n v="34.1"/>
    <n v="0"/>
    <x v="0"/>
    <x v="0"/>
    <n v="9283.5619999999999"/>
    <x v="0"/>
    <s v="0"/>
    <s v="0"/>
    <s v="0"/>
    <s v="1"/>
    <s v="0"/>
    <n v="2601"/>
    <n v="0"/>
    <n v="0"/>
    <n v="1739.1000000000001"/>
    <s v="Train"/>
    <n v="0.8396738270781986"/>
    <n v="0.56375577536102739"/>
    <n v="-0.90861366741867866"/>
  </r>
  <r>
    <n v="27"/>
    <s v="female"/>
    <n v="25.175000000000001"/>
    <n v="0"/>
    <x v="0"/>
    <x v="1"/>
    <n v="3558.6202499999999"/>
    <x v="0"/>
    <s v="0"/>
    <s v="0"/>
    <s v="0"/>
    <s v="0"/>
    <s v="0"/>
    <n v="729"/>
    <n v="0"/>
    <n v="0"/>
    <n v="679.72500000000002"/>
    <s v="Train"/>
    <n v="-0.86915473842881186"/>
    <n v="-0.90034120982114463"/>
    <n v="-0.90861366741867866"/>
  </r>
  <r>
    <n v="18"/>
    <s v="female"/>
    <n v="33.155000000000001"/>
    <n v="0"/>
    <x v="0"/>
    <x v="1"/>
    <n v="2207.6974500000001"/>
    <x v="0"/>
    <s v="0"/>
    <s v="0"/>
    <s v="0"/>
    <s v="0"/>
    <s v="0"/>
    <n v="324"/>
    <n v="0"/>
    <n v="0"/>
    <n v="596.79"/>
    <s v="Train"/>
    <n v="-1.5099654504939408"/>
    <n v="0.40873374163585618"/>
    <n v="-0.90861366741867866"/>
  </r>
  <r>
    <n v="20"/>
    <s v="female"/>
    <n v="33"/>
    <n v="0"/>
    <x v="0"/>
    <x v="0"/>
    <n v="1880.07"/>
    <x v="0"/>
    <s v="0"/>
    <s v="0"/>
    <s v="0"/>
    <s v="1"/>
    <s v="0"/>
    <n v="400"/>
    <n v="0"/>
    <n v="0"/>
    <n v="660"/>
    <s v="Test"/>
    <n v="-1.3675630700350232"/>
    <n v="0.38330684721532526"/>
    <n v="-0.90861366741867866"/>
  </r>
  <r>
    <n v="56"/>
    <s v="female"/>
    <n v="28.594999999999999"/>
    <n v="0"/>
    <x v="0"/>
    <x v="1"/>
    <n v="11658.11505"/>
    <x v="0"/>
    <s v="0"/>
    <s v="0"/>
    <s v="0"/>
    <s v="0"/>
    <s v="0"/>
    <n v="3136"/>
    <n v="0"/>
    <n v="0"/>
    <n v="1601.32"/>
    <s v="Test"/>
    <n v="1.1956797782254924"/>
    <n v="-0.33930908776814461"/>
    <n v="-0.90861366741867866"/>
  </r>
  <r>
    <n v="55"/>
    <s v="female"/>
    <n v="37.1"/>
    <n v="0"/>
    <x v="0"/>
    <x v="2"/>
    <n v="10713.644"/>
    <x v="0"/>
    <s v="0"/>
    <s v="0"/>
    <s v="0"/>
    <s v="0"/>
    <s v="1"/>
    <n v="3025"/>
    <n v="0"/>
    <n v="0"/>
    <n v="2040.5"/>
    <s v="Train"/>
    <n v="1.1244785879960337"/>
    <n v="1.0558892157583961"/>
    <n v="-0.90861366741867866"/>
  </r>
  <r>
    <n v="58"/>
    <s v="male"/>
    <n v="38"/>
    <n v="0"/>
    <x v="0"/>
    <x v="2"/>
    <n v="11365.951999999999"/>
    <x v="0"/>
    <s v="1"/>
    <s v="0"/>
    <s v="0"/>
    <s v="0"/>
    <s v="1"/>
    <n v="3364"/>
    <n v="0"/>
    <n v="0"/>
    <n v="2204"/>
    <s v="Test"/>
    <n v="1.3380821586844101"/>
    <n v="1.2035292478776065"/>
    <n v="-0.90861366741867866"/>
  </r>
  <r>
    <n v="24"/>
    <s v="male"/>
    <n v="29.3"/>
    <n v="0"/>
    <x v="0"/>
    <x v="2"/>
    <n v="1977.8150000000001"/>
    <x v="0"/>
    <s v="1"/>
    <s v="0"/>
    <s v="0"/>
    <s v="0"/>
    <s v="1"/>
    <n v="576"/>
    <n v="0"/>
    <n v="0"/>
    <n v="703.2"/>
    <s v="Train"/>
    <n v="-1.0827583091171882"/>
    <n v="-0.22365772927476266"/>
    <n v="-0.90861366741867866"/>
  </r>
  <r>
    <n v="29"/>
    <s v="female"/>
    <n v="35.53"/>
    <n v="0"/>
    <x v="0"/>
    <x v="0"/>
    <n v="3366.6696999999999"/>
    <x v="0"/>
    <s v="0"/>
    <s v="0"/>
    <s v="0"/>
    <s v="1"/>
    <s v="0"/>
    <n v="841"/>
    <n v="0"/>
    <n v="0"/>
    <n v="1030.3700000000001"/>
    <s v="Train"/>
    <n v="-0.72675235796989435"/>
    <n v="0.79833938195043974"/>
    <n v="-0.90861366741867866"/>
  </r>
  <r>
    <n v="64"/>
    <s v="male"/>
    <n v="38.19"/>
    <n v="0"/>
    <x v="0"/>
    <x v="1"/>
    <n v="14410.9321"/>
    <x v="0"/>
    <s v="1"/>
    <s v="0"/>
    <s v="0"/>
    <s v="0"/>
    <s v="0"/>
    <n v="4096"/>
    <n v="0"/>
    <n v="0"/>
    <n v="2444.16"/>
    <s v="Train"/>
    <n v="1.7652893000611625"/>
    <n v="1.2346976991027727"/>
    <n v="-0.90861366741867866"/>
  </r>
  <r>
    <n v="61"/>
    <s v="male"/>
    <n v="33.914999999999999"/>
    <n v="0"/>
    <x v="0"/>
    <x v="1"/>
    <n v="13143.86485"/>
    <x v="0"/>
    <s v="1"/>
    <s v="0"/>
    <s v="0"/>
    <s v="0"/>
    <s v="0"/>
    <n v="3721"/>
    <n v="0"/>
    <n v="0"/>
    <n v="2068.8150000000001"/>
    <s v="Train"/>
    <n v="1.5516857293727864"/>
    <n v="0.53340754653652256"/>
    <n v="-0.90861366741867866"/>
  </r>
  <r>
    <n v="18"/>
    <s v="male"/>
    <n v="28.5"/>
    <n v="0"/>
    <x v="0"/>
    <x v="1"/>
    <n v="1712.2270000000001"/>
    <x v="0"/>
    <s v="1"/>
    <s v="0"/>
    <s v="0"/>
    <s v="0"/>
    <s v="0"/>
    <n v="324"/>
    <n v="0"/>
    <n v="0"/>
    <n v="513"/>
    <s v="Train"/>
    <n v="-1.5099654504939408"/>
    <n v="-0.35489331338072777"/>
    <n v="-0.90861366741867866"/>
  </r>
  <r>
    <n v="58"/>
    <s v="female"/>
    <n v="32.965000000000003"/>
    <n v="0"/>
    <x v="0"/>
    <x v="1"/>
    <n v="12430.95335"/>
    <x v="0"/>
    <s v="0"/>
    <s v="0"/>
    <s v="0"/>
    <s v="0"/>
    <s v="0"/>
    <n v="3364"/>
    <n v="0"/>
    <n v="0"/>
    <n v="1911.9700000000003"/>
    <s v="Train"/>
    <n v="1.3380821586844101"/>
    <n v="0.37756529041068987"/>
    <n v="-0.90861366741867866"/>
  </r>
  <r>
    <n v="48"/>
    <s v="female"/>
    <n v="31.13"/>
    <n v="0"/>
    <x v="0"/>
    <x v="0"/>
    <n v="8280.6226999999999"/>
    <x v="0"/>
    <s v="0"/>
    <s v="0"/>
    <s v="0"/>
    <s v="1"/>
    <s v="0"/>
    <n v="2304"/>
    <n v="0"/>
    <n v="0"/>
    <n v="1494.24"/>
    <s v="Train"/>
    <n v="0.62607025638982228"/>
    <n v="7.6543669367631961E-2"/>
    <n v="-0.90861366741867866"/>
  </r>
  <r>
    <n v="59"/>
    <s v="female"/>
    <n v="35.200000000000003"/>
    <n v="0"/>
    <x v="0"/>
    <x v="0"/>
    <n v="12244.531000000001"/>
    <x v="0"/>
    <s v="0"/>
    <s v="0"/>
    <s v="0"/>
    <s v="1"/>
    <s v="0"/>
    <n v="3481"/>
    <n v="0"/>
    <n v="0"/>
    <n v="2076.8000000000002"/>
    <s v="Test"/>
    <n v="1.4092833489138687"/>
    <n v="0.74420470350672951"/>
    <n v="-0.90861366741867866"/>
  </r>
  <r>
    <n v="18"/>
    <s v="male"/>
    <n v="33.659999999999997"/>
    <n v="0"/>
    <x v="0"/>
    <x v="0"/>
    <n v="1136.3994"/>
    <x v="0"/>
    <s v="1"/>
    <s v="0"/>
    <s v="0"/>
    <s v="1"/>
    <s v="0"/>
    <n v="324"/>
    <n v="0"/>
    <n v="0"/>
    <n v="605.87999999999988"/>
    <s v="Train"/>
    <n v="-1.5099654504939408"/>
    <n v="0.49157620410274583"/>
    <n v="-0.90861366741867866"/>
  </r>
  <r>
    <n v="29"/>
    <s v="female"/>
    <n v="31.16"/>
    <n v="0"/>
    <x v="0"/>
    <x v="1"/>
    <n v="3943.5954000000002"/>
    <x v="0"/>
    <s v="0"/>
    <s v="0"/>
    <s v="0"/>
    <s v="0"/>
    <s v="0"/>
    <n v="841"/>
    <n v="0"/>
    <n v="0"/>
    <n v="903.64"/>
    <s v="Train"/>
    <n v="-0.72675235796989435"/>
    <n v="8.1465003771605843E-2"/>
    <n v="-0.90861366741867866"/>
  </r>
  <r>
    <n v="36"/>
    <s v="male"/>
    <n v="29.7"/>
    <n v="0"/>
    <x v="0"/>
    <x v="0"/>
    <n v="4399.7309999999998"/>
    <x v="0"/>
    <s v="1"/>
    <s v="0"/>
    <s v="0"/>
    <s v="1"/>
    <s v="0"/>
    <n v="1296"/>
    <n v="0"/>
    <n v="0"/>
    <n v="1069.2"/>
    <s v="Train"/>
    <n v="-0.22834402636368298"/>
    <n v="-0.15803993722178039"/>
    <n v="-0.90861366741867866"/>
  </r>
  <r>
    <n v="41"/>
    <s v="female"/>
    <n v="31.02"/>
    <n v="0"/>
    <x v="0"/>
    <x v="0"/>
    <n v="6185.3208000000004"/>
    <x v="0"/>
    <s v="0"/>
    <s v="0"/>
    <s v="0"/>
    <s v="1"/>
    <s v="0"/>
    <n v="1681"/>
    <n v="0"/>
    <n v="0"/>
    <n v="1271.82"/>
    <s v="Train"/>
    <n v="0.12766192478361088"/>
    <n v="5.8498776553061876E-2"/>
    <n v="-0.90861366741867866"/>
  </r>
  <r>
    <n v="40"/>
    <s v="male"/>
    <n v="41.69"/>
    <n v="0"/>
    <x v="0"/>
    <x v="0"/>
    <n v="5438.7491"/>
    <x v="0"/>
    <s v="1"/>
    <s v="0"/>
    <s v="0"/>
    <s v="1"/>
    <s v="0"/>
    <n v="1600"/>
    <n v="0"/>
    <n v="0"/>
    <n v="1667.6"/>
    <s v="Train"/>
    <n v="5.6460734554152112E-2"/>
    <n v="1.8088533795663695"/>
    <n v="-0.90861366741867866"/>
  </r>
  <r>
    <n v="21"/>
    <s v="male"/>
    <n v="27.36"/>
    <n v="0"/>
    <x v="0"/>
    <x v="1"/>
    <n v="2104.1134000000002"/>
    <x v="0"/>
    <s v="1"/>
    <s v="0"/>
    <s v="0"/>
    <s v="0"/>
    <s v="0"/>
    <n v="441"/>
    <n v="0"/>
    <n v="0"/>
    <n v="574.55999999999995"/>
    <s v="Train"/>
    <n v="-1.2963618798055645"/>
    <n v="-0.54190402073172794"/>
    <n v="-0.90861366741867866"/>
  </r>
  <r>
    <n v="21"/>
    <s v="female"/>
    <n v="34.869999999999997"/>
    <n v="0"/>
    <x v="0"/>
    <x v="0"/>
    <n v="2020.5523000000001"/>
    <x v="0"/>
    <s v="0"/>
    <s v="0"/>
    <s v="0"/>
    <s v="1"/>
    <s v="0"/>
    <n v="441"/>
    <n v="0"/>
    <n v="0"/>
    <n v="732.27"/>
    <s v="Test"/>
    <n v="-1.2963618798055645"/>
    <n v="0.69007002506301807"/>
    <n v="-0.90861366741867866"/>
  </r>
  <r>
    <n v="50"/>
    <s v="female"/>
    <n v="44.744999999999997"/>
    <n v="0"/>
    <x v="0"/>
    <x v="1"/>
    <n v="9541.6955500000004"/>
    <x v="0"/>
    <s v="0"/>
    <s v="0"/>
    <s v="0"/>
    <s v="0"/>
    <s v="0"/>
    <n v="2500"/>
    <n v="0"/>
    <n v="0"/>
    <n v="2237.25"/>
    <s v="Train"/>
    <n v="0.76847263684873979"/>
    <n v="2.3100092663710234"/>
    <n v="-0.90861366741867866"/>
  </r>
  <r>
    <n v="53"/>
    <s v="male"/>
    <n v="41.47"/>
    <n v="0"/>
    <x v="0"/>
    <x v="0"/>
    <n v="9504.3102999999992"/>
    <x v="0"/>
    <s v="1"/>
    <s v="0"/>
    <s v="0"/>
    <s v="1"/>
    <s v="0"/>
    <n v="2809"/>
    <n v="0"/>
    <n v="0"/>
    <n v="2197.91"/>
    <s v="Test"/>
    <n v="0.98207620753711611"/>
    <n v="1.7727635939372295"/>
    <n v="-0.90861366741867866"/>
  </r>
  <r>
    <n v="36"/>
    <s v="female"/>
    <n v="27.74"/>
    <n v="0"/>
    <x v="0"/>
    <x v="1"/>
    <n v="5469.0065999999997"/>
    <x v="0"/>
    <s v="0"/>
    <s v="0"/>
    <s v="0"/>
    <s v="0"/>
    <s v="0"/>
    <n v="1296"/>
    <n v="0"/>
    <n v="0"/>
    <n v="998.64"/>
    <s v="Train"/>
    <n v="-0.22834402636368298"/>
    <n v="-0.47956711828139476"/>
    <n v="-0.90861366741867866"/>
  </r>
  <r>
    <n v="20"/>
    <s v="male"/>
    <n v="40.47"/>
    <n v="0"/>
    <x v="0"/>
    <x v="1"/>
    <n v="1984.4532999999999"/>
    <x v="0"/>
    <s v="1"/>
    <s v="0"/>
    <s v="0"/>
    <s v="0"/>
    <s v="0"/>
    <n v="400"/>
    <n v="0"/>
    <n v="0"/>
    <n v="809.4"/>
    <s v="Test"/>
    <n v="-1.3675630700350232"/>
    <n v="1.6087191138047732"/>
    <n v="-0.90861366741867866"/>
  </r>
  <r>
    <n v="60"/>
    <s v="male"/>
    <n v="28.9"/>
    <n v="0"/>
    <x v="0"/>
    <x v="2"/>
    <n v="12146.971"/>
    <x v="0"/>
    <s v="1"/>
    <s v="0"/>
    <s v="0"/>
    <s v="0"/>
    <s v="1"/>
    <n v="3600"/>
    <n v="0"/>
    <n v="0"/>
    <n v="1734"/>
    <s v="Train"/>
    <n v="1.4804845391433274"/>
    <n v="-0.28927552132774553"/>
    <n v="-0.90861366741867866"/>
  </r>
  <r>
    <n v="51"/>
    <s v="female"/>
    <n v="40.659999999999997"/>
    <n v="0"/>
    <x v="0"/>
    <x v="1"/>
    <n v="9875.6803999999993"/>
    <x v="0"/>
    <s v="0"/>
    <s v="0"/>
    <s v="0"/>
    <s v="0"/>
    <s v="0"/>
    <n v="2601"/>
    <n v="0"/>
    <n v="0"/>
    <n v="2073.66"/>
    <s v="Train"/>
    <n v="0.8396738270781986"/>
    <n v="1.6398875650299396"/>
    <n v="-0.90861366741867866"/>
  </r>
  <r>
    <n v="62"/>
    <s v="male"/>
    <n v="37.4"/>
    <n v="0"/>
    <x v="0"/>
    <x v="2"/>
    <n v="12979.358"/>
    <x v="0"/>
    <s v="1"/>
    <s v="0"/>
    <s v="0"/>
    <s v="0"/>
    <s v="1"/>
    <n v="3844"/>
    <n v="0"/>
    <n v="0"/>
    <n v="2318.7999999999997"/>
    <s v="Train"/>
    <n v="1.6228869196022451"/>
    <n v="1.1051025597981325"/>
    <n v="-0.90861366741867866"/>
  </r>
  <r>
    <n v="19"/>
    <s v="male"/>
    <n v="35.4"/>
    <n v="0"/>
    <x v="0"/>
    <x v="2"/>
    <n v="1263.249"/>
    <x v="0"/>
    <s v="1"/>
    <s v="0"/>
    <s v="0"/>
    <s v="0"/>
    <s v="1"/>
    <n v="361"/>
    <n v="0"/>
    <n v="0"/>
    <n v="672.6"/>
    <s v="Train"/>
    <n v="-1.4387642602644821"/>
    <n v="0.77701359953322002"/>
    <n v="-0.90861366741867866"/>
  </r>
  <r>
    <n v="18"/>
    <s v="female"/>
    <n v="40.28"/>
    <n v="0"/>
    <x v="0"/>
    <x v="1"/>
    <n v="2217.6012000000001"/>
    <x v="0"/>
    <s v="0"/>
    <s v="0"/>
    <s v="0"/>
    <s v="0"/>
    <s v="0"/>
    <n v="324"/>
    <n v="0"/>
    <n v="0"/>
    <n v="725.04"/>
    <s v="Train"/>
    <n v="-1.5099654504939408"/>
    <n v="1.577550662579607"/>
    <n v="-0.90861366741867866"/>
  </r>
  <r>
    <n v="31"/>
    <s v="female"/>
    <n v="26.62"/>
    <n v="0"/>
    <x v="0"/>
    <x v="0"/>
    <n v="3757.8447999999999"/>
    <x v="0"/>
    <s v="0"/>
    <s v="0"/>
    <s v="0"/>
    <s v="1"/>
    <s v="0"/>
    <n v="961"/>
    <n v="0"/>
    <n v="0"/>
    <n v="825.22"/>
    <s v="Train"/>
    <n v="-0.58434997751097684"/>
    <n v="-0.66329693602974538"/>
    <n v="-0.90861366741867866"/>
  </r>
  <r>
    <n v="27"/>
    <s v="male"/>
    <n v="26.03"/>
    <n v="0"/>
    <x v="0"/>
    <x v="1"/>
    <n v="3070.8087"/>
    <x v="0"/>
    <s v="1"/>
    <s v="0"/>
    <s v="0"/>
    <s v="0"/>
    <s v="0"/>
    <n v="729"/>
    <n v="0"/>
    <n v="0"/>
    <n v="702.81000000000006"/>
    <s v="Test"/>
    <n v="-0.86915473842881186"/>
    <n v="-0.76008317930789449"/>
    <n v="-0.90861366741867866"/>
  </r>
  <r>
    <n v="64"/>
    <s v="female"/>
    <n v="39.700000000000003"/>
    <n v="0"/>
    <x v="0"/>
    <x v="2"/>
    <n v="14319.031000000001"/>
    <x v="0"/>
    <s v="0"/>
    <s v="0"/>
    <s v="0"/>
    <s v="0"/>
    <s v="1"/>
    <n v="4096"/>
    <n v="0"/>
    <n v="0"/>
    <n v="2540.8000000000002"/>
    <s v="Train"/>
    <n v="1.7652893000611625"/>
    <n v="1.4824048641027825"/>
    <n v="-0.90861366741867866"/>
  </r>
  <r>
    <n v="44"/>
    <s v="female"/>
    <n v="36.479999999999997"/>
    <n v="0"/>
    <x v="0"/>
    <x v="1"/>
    <n v="12797.20962"/>
    <x v="0"/>
    <s v="0"/>
    <s v="0"/>
    <s v="0"/>
    <s v="0"/>
    <s v="0"/>
    <n v="1936"/>
    <n v="0"/>
    <n v="0"/>
    <n v="1605.12"/>
    <s v="Train"/>
    <n v="0.3412654954719872"/>
    <n v="0.95418163807627243"/>
    <n v="-0.90861366741867866"/>
  </r>
  <r>
    <n v="45"/>
    <s v="male"/>
    <n v="39.805"/>
    <n v="0"/>
    <x v="0"/>
    <x v="1"/>
    <n v="7448.4039499999999"/>
    <x v="0"/>
    <s v="1"/>
    <s v="0"/>
    <s v="0"/>
    <s v="0"/>
    <s v="0"/>
    <n v="2025"/>
    <n v="0"/>
    <n v="0"/>
    <n v="1791.2249999999999"/>
    <s v="Test"/>
    <n v="0.41246668570144596"/>
    <n v="1.4996295345166899"/>
    <n v="-0.90861366741867866"/>
  </r>
  <r>
    <n v="18"/>
    <s v="male"/>
    <n v="41.14"/>
    <n v="0"/>
    <x v="0"/>
    <x v="0"/>
    <n v="1146.7965999999999"/>
    <x v="0"/>
    <s v="1"/>
    <s v="0"/>
    <s v="0"/>
    <s v="1"/>
    <s v="0"/>
    <n v="324"/>
    <n v="0"/>
    <n v="0"/>
    <n v="740.52"/>
    <s v="Train"/>
    <n v="-1.5099654504939408"/>
    <n v="1.718628915493519"/>
    <n v="-0.90861366741867866"/>
  </r>
  <r>
    <n v="60"/>
    <s v="male"/>
    <n v="36.954999999999998"/>
    <n v="0"/>
    <x v="0"/>
    <x v="1"/>
    <n v="12741.167450000001"/>
    <x v="0"/>
    <s v="1"/>
    <s v="0"/>
    <s v="0"/>
    <s v="0"/>
    <s v="0"/>
    <n v="3600"/>
    <n v="0"/>
    <n v="0"/>
    <n v="2217.2999999999997"/>
    <s v="Train"/>
    <n v="1.4804845391433274"/>
    <n v="1.0321027661391895"/>
    <n v="-0.90861366741867866"/>
  </r>
  <r>
    <n v="62"/>
    <s v="female"/>
    <n v="29.92"/>
    <n v="0"/>
    <x v="0"/>
    <x v="0"/>
    <n v="13457.960800000001"/>
    <x v="0"/>
    <s v="0"/>
    <s v="0"/>
    <s v="0"/>
    <s v="1"/>
    <s v="0"/>
    <n v="3844"/>
    <n v="0"/>
    <n v="0"/>
    <n v="1855.0400000000002"/>
    <s v="Test"/>
    <n v="1.6228869196022451"/>
    <n v="-0.12195015159263964"/>
    <n v="-0.90861366741867866"/>
  </r>
  <r>
    <n v="39"/>
    <s v="female"/>
    <n v="41.8"/>
    <n v="0"/>
    <x v="0"/>
    <x v="0"/>
    <n v="5662.2250000000004"/>
    <x v="0"/>
    <s v="0"/>
    <s v="0"/>
    <s v="0"/>
    <s v="1"/>
    <s v="0"/>
    <n v="1521"/>
    <n v="0"/>
    <n v="0"/>
    <n v="1630.1999999999998"/>
    <s v="Train"/>
    <n v="-1.4740455675306659E-2"/>
    <n v="1.8268982723809397"/>
    <n v="-0.90861366741867866"/>
  </r>
  <r>
    <n v="19"/>
    <s v="male"/>
    <n v="27.6"/>
    <n v="0"/>
    <x v="0"/>
    <x v="2"/>
    <n v="1252.4069999999999"/>
    <x v="0"/>
    <s v="1"/>
    <s v="0"/>
    <s v="0"/>
    <s v="0"/>
    <s v="1"/>
    <n v="361"/>
    <n v="0"/>
    <n v="0"/>
    <n v="524.4"/>
    <s v="Test"/>
    <n v="-1.4387642602644821"/>
    <n v="-0.50253334549993811"/>
    <n v="-0.90861366741867866"/>
  </r>
  <r>
    <n v="58"/>
    <s v="female"/>
    <n v="33.1"/>
    <n v="0"/>
    <x v="0"/>
    <x v="2"/>
    <n v="11848.141"/>
    <x v="0"/>
    <s v="0"/>
    <s v="0"/>
    <s v="0"/>
    <s v="0"/>
    <s v="1"/>
    <n v="3364"/>
    <n v="0"/>
    <n v="0"/>
    <n v="1919.8000000000002"/>
    <s v="Train"/>
    <n v="1.3380821586844101"/>
    <n v="0.39971129522857113"/>
    <n v="-0.90861366741867866"/>
  </r>
  <r>
    <n v="64"/>
    <s v="female"/>
    <n v="35.97"/>
    <n v="0"/>
    <x v="0"/>
    <x v="0"/>
    <n v="14313.846299999999"/>
    <x v="0"/>
    <s v="0"/>
    <s v="0"/>
    <s v="0"/>
    <s v="1"/>
    <s v="0"/>
    <n v="4096"/>
    <n v="0"/>
    <n v="0"/>
    <n v="2302.08"/>
    <s v="Train"/>
    <n v="1.7652893000611625"/>
    <n v="0.87051895320872008"/>
    <n v="-0.90861366741867866"/>
  </r>
  <r>
    <n v="23"/>
    <s v="male"/>
    <n v="26.51"/>
    <n v="0"/>
    <x v="0"/>
    <x v="0"/>
    <n v="1815.8759"/>
    <x v="0"/>
    <s v="1"/>
    <s v="0"/>
    <s v="0"/>
    <s v="1"/>
    <s v="0"/>
    <n v="529"/>
    <n v="0"/>
    <n v="0"/>
    <n v="609.73"/>
    <s v="Train"/>
    <n v="-1.1539594993466469"/>
    <n v="-0.68134182884431538"/>
    <n v="-0.90861366741867866"/>
  </r>
  <r>
    <n v="18"/>
    <s v="male"/>
    <n v="30.14"/>
    <n v="0"/>
    <x v="0"/>
    <x v="0"/>
    <n v="1131.5065999999999"/>
    <x v="0"/>
    <s v="1"/>
    <s v="0"/>
    <s v="0"/>
    <s v="1"/>
    <s v="0"/>
    <n v="324"/>
    <n v="0"/>
    <n v="0"/>
    <n v="542.52"/>
    <s v="Test"/>
    <n v="-1.5099654504939408"/>
    <n v="-8.5860365963499455E-2"/>
    <n v="-0.90861366741867866"/>
  </r>
  <r>
    <n v="20"/>
    <s v="female"/>
    <n v="31.46"/>
    <n v="0"/>
    <x v="0"/>
    <x v="0"/>
    <n v="1877.9294"/>
    <x v="0"/>
    <s v="0"/>
    <s v="0"/>
    <s v="0"/>
    <s v="1"/>
    <s v="0"/>
    <n v="400"/>
    <n v="0"/>
    <n v="0"/>
    <n v="629.20000000000005"/>
    <s v="Train"/>
    <n v="-1.3675630700350232"/>
    <n v="0.13067834781134283"/>
    <n v="-0.90861366741867866"/>
  </r>
  <r>
    <n v="18"/>
    <s v="female"/>
    <n v="31.13"/>
    <n v="0"/>
    <x v="0"/>
    <x v="0"/>
    <n v="1621.8827000000001"/>
    <x v="0"/>
    <s v="0"/>
    <s v="0"/>
    <s v="0"/>
    <s v="1"/>
    <s v="0"/>
    <n v="324"/>
    <n v="0"/>
    <n v="0"/>
    <n v="560.34"/>
    <s v="Train"/>
    <n v="-1.5099654504939408"/>
    <n v="7.6543669367631961E-2"/>
    <n v="-0.90861366741867866"/>
  </r>
  <r>
    <n v="63"/>
    <s v="male"/>
    <n v="33.1"/>
    <n v="0"/>
    <x v="0"/>
    <x v="2"/>
    <n v="13393.755999999999"/>
    <x v="0"/>
    <s v="1"/>
    <s v="0"/>
    <s v="0"/>
    <s v="0"/>
    <s v="1"/>
    <n v="3969"/>
    <n v="0"/>
    <n v="0"/>
    <n v="2085.3000000000002"/>
    <s v="Train"/>
    <n v="1.6940881098317038"/>
    <n v="0.39971129522857113"/>
    <n v="-0.90861366741867866"/>
  </r>
  <r>
    <n v="36"/>
    <s v="male"/>
    <n v="31.5"/>
    <n v="0"/>
    <x v="0"/>
    <x v="2"/>
    <n v="4402.2330000000002"/>
    <x v="0"/>
    <s v="1"/>
    <s v="0"/>
    <s v="0"/>
    <s v="0"/>
    <s v="1"/>
    <n v="1296"/>
    <n v="0"/>
    <n v="0"/>
    <n v="1134"/>
    <s v="Train"/>
    <n v="-0.22834402636368298"/>
    <n v="0.13724012701664093"/>
    <n v="-0.90861366741867866"/>
  </r>
  <r>
    <n v="56"/>
    <s v="female"/>
    <n v="28.31"/>
    <n v="0"/>
    <x v="0"/>
    <x v="1"/>
    <n v="11657.7189"/>
    <x v="0"/>
    <s v="0"/>
    <s v="0"/>
    <s v="0"/>
    <s v="0"/>
    <s v="0"/>
    <n v="3136"/>
    <n v="0"/>
    <n v="0"/>
    <n v="1585.36"/>
    <s v="Test"/>
    <n v="1.1956797782254924"/>
    <n v="-0.38606176460589464"/>
    <n v="-0.90861366741867866"/>
  </r>
  <r>
    <n v="21"/>
    <s v="male"/>
    <n v="31.1"/>
    <n v="0"/>
    <x v="0"/>
    <x v="2"/>
    <n v="1526.3119999999999"/>
    <x v="0"/>
    <s v="1"/>
    <s v="0"/>
    <s v="0"/>
    <s v="0"/>
    <s v="1"/>
    <n v="441"/>
    <n v="0"/>
    <n v="0"/>
    <n v="653.1"/>
    <s v="Train"/>
    <n v="-1.2963618798055645"/>
    <n v="7.1622334963658676E-2"/>
    <n v="-0.90861366741867866"/>
  </r>
  <r>
    <n v="53"/>
    <s v="male"/>
    <n v="30.495000000000001"/>
    <n v="0"/>
    <x v="0"/>
    <x v="1"/>
    <n v="10072.055050000001"/>
    <x v="0"/>
    <s v="1"/>
    <s v="0"/>
    <s v="0"/>
    <s v="0"/>
    <s v="0"/>
    <n v="2809"/>
    <n v="0"/>
    <n v="0"/>
    <n v="1616.2350000000001"/>
    <s v="Test"/>
    <n v="0.98207620753711611"/>
    <n v="-2.7624575516477415E-2"/>
    <n v="-0.90861366741867866"/>
  </r>
  <r>
    <n v="20"/>
    <s v="female"/>
    <n v="29.6"/>
    <n v="0"/>
    <x v="0"/>
    <x v="2"/>
    <n v="1875.3440000000001"/>
    <x v="0"/>
    <s v="0"/>
    <s v="0"/>
    <s v="0"/>
    <s v="0"/>
    <s v="1"/>
    <n v="400"/>
    <n v="0"/>
    <n v="0"/>
    <n v="592"/>
    <s v="Train"/>
    <n v="-1.3675630700350232"/>
    <n v="-0.17444438523502567"/>
    <n v="-0.90861366741867866"/>
  </r>
  <r>
    <n v="57"/>
    <s v="male"/>
    <n v="28.1"/>
    <n v="0"/>
    <x v="0"/>
    <x v="2"/>
    <n v="10965.446"/>
    <x v="0"/>
    <s v="1"/>
    <s v="0"/>
    <s v="0"/>
    <s v="0"/>
    <s v="1"/>
    <n v="3249"/>
    <n v="0"/>
    <n v="0"/>
    <n v="1601.7"/>
    <s v="Train"/>
    <n v="1.2668809684549511"/>
    <n v="-0.42051110543371001"/>
    <n v="-0.90861366741867866"/>
  </r>
  <r>
    <n v="51"/>
    <s v="male"/>
    <n v="25.4"/>
    <n v="0"/>
    <x v="0"/>
    <x v="2"/>
    <n v="8782.4689999999991"/>
    <x v="0"/>
    <s v="1"/>
    <s v="0"/>
    <s v="0"/>
    <s v="0"/>
    <s v="1"/>
    <n v="2601"/>
    <n v="0"/>
    <n v="0"/>
    <n v="1295.3999999999999"/>
    <s v="Train"/>
    <n v="0.8396738270781986"/>
    <n v="-0.86343120179134236"/>
    <n v="-0.90861366741867866"/>
  </r>
  <r>
    <n v="18"/>
    <s v="male"/>
    <n v="37.29"/>
    <n v="0"/>
    <x v="0"/>
    <x v="0"/>
    <n v="1141.4450999999999"/>
    <x v="0"/>
    <s v="1"/>
    <s v="0"/>
    <s v="0"/>
    <s v="1"/>
    <s v="0"/>
    <n v="324"/>
    <n v="0"/>
    <n v="0"/>
    <n v="671.22"/>
    <s v="Train"/>
    <n v="-1.5099654504939408"/>
    <n v="1.0870576669835623"/>
    <n v="-0.90861366741867866"/>
  </r>
  <r>
    <n v="50"/>
    <s v="male"/>
    <n v="36.200000000000003"/>
    <n v="0"/>
    <x v="0"/>
    <x v="2"/>
    <n v="8457.8179999999993"/>
    <x v="0"/>
    <s v="1"/>
    <s v="0"/>
    <s v="0"/>
    <s v="0"/>
    <s v="1"/>
    <n v="2500"/>
    <n v="0"/>
    <n v="0"/>
    <n v="1810.0000000000002"/>
    <s v="Train"/>
    <n v="0.76847263684873979"/>
    <n v="0.90824918363918572"/>
    <n v="-0.90861366741867866"/>
  </r>
  <r>
    <n v="22"/>
    <s v="male"/>
    <n v="39.5"/>
    <n v="0"/>
    <x v="0"/>
    <x v="2"/>
    <n v="1682.597"/>
    <x v="0"/>
    <s v="1"/>
    <s v="0"/>
    <s v="0"/>
    <s v="0"/>
    <s v="1"/>
    <n v="484"/>
    <n v="0"/>
    <n v="0"/>
    <n v="869"/>
    <s v="Train"/>
    <n v="-1.2251606895761058"/>
    <n v="1.4495959680762909"/>
    <n v="-0.90861366741867866"/>
  </r>
  <r>
    <n v="62"/>
    <s v="male"/>
    <n v="32.11"/>
    <n v="0"/>
    <x v="0"/>
    <x v="1"/>
    <n v="13555.0049"/>
    <x v="0"/>
    <s v="1"/>
    <s v="0"/>
    <s v="0"/>
    <s v="0"/>
    <s v="0"/>
    <n v="3844"/>
    <n v="0"/>
    <n v="0"/>
    <n v="1990.82"/>
    <s v="Train"/>
    <n v="1.6228869196022451"/>
    <n v="0.23730725989743914"/>
    <n v="-0.90861366741867866"/>
  </r>
  <r>
    <n v="61"/>
    <s v="female"/>
    <n v="44"/>
    <n v="0"/>
    <x v="0"/>
    <x v="2"/>
    <n v="13063.883"/>
    <x v="0"/>
    <s v="0"/>
    <s v="0"/>
    <s v="0"/>
    <s v="0"/>
    <s v="1"/>
    <n v="3721"/>
    <n v="0"/>
    <n v="0"/>
    <n v="2684"/>
    <s v="Train"/>
    <n v="1.5516857293727864"/>
    <n v="2.187796128672344"/>
    <n v="-0.90861366741867866"/>
  </r>
  <r>
    <n v="18"/>
    <s v="female"/>
    <n v="40.26"/>
    <n v="0"/>
    <x v="0"/>
    <x v="0"/>
    <n v="1634.5734"/>
    <x v="0"/>
    <s v="0"/>
    <s v="0"/>
    <s v="0"/>
    <s v="1"/>
    <s v="0"/>
    <n v="324"/>
    <n v="0"/>
    <n v="0"/>
    <n v="724.68"/>
    <s v="Train"/>
    <n v="-1.5099654504939408"/>
    <n v="1.5742697729769572"/>
    <n v="-0.90861366741867866"/>
  </r>
  <r>
    <n v="49"/>
    <s v="male"/>
    <n v="36.85"/>
    <n v="0"/>
    <x v="0"/>
    <x v="0"/>
    <n v="8125.7844999999998"/>
    <x v="0"/>
    <s v="1"/>
    <s v="0"/>
    <s v="0"/>
    <s v="1"/>
    <s v="0"/>
    <n v="2401"/>
    <n v="0"/>
    <n v="0"/>
    <n v="1805.65"/>
    <s v="Train"/>
    <n v="0.69727144661928109"/>
    <n v="1.0148780957252821"/>
    <n v="-0.90861366741867866"/>
  </r>
  <r>
    <n v="60"/>
    <s v="female"/>
    <n v="35.1"/>
    <n v="0"/>
    <x v="0"/>
    <x v="2"/>
    <n v="12644.589"/>
    <x v="0"/>
    <s v="0"/>
    <s v="0"/>
    <s v="0"/>
    <s v="0"/>
    <s v="1"/>
    <n v="3600"/>
    <n v="0"/>
    <n v="0"/>
    <n v="2106"/>
    <s v="Train"/>
    <n v="1.4804845391433274"/>
    <n v="0.72780025549348359"/>
    <n v="-0.90861366741867866"/>
  </r>
  <r>
    <n v="24"/>
    <s v="female"/>
    <n v="33.99"/>
    <n v="0"/>
    <x v="0"/>
    <x v="0"/>
    <n v="2473.3341"/>
    <x v="0"/>
    <s v="0"/>
    <s v="0"/>
    <s v="0"/>
    <s v="1"/>
    <s v="0"/>
    <n v="576"/>
    <n v="0"/>
    <n v="0"/>
    <n v="815.76"/>
    <s v="Train"/>
    <n v="-1.0827583091171882"/>
    <n v="0.54571088254645728"/>
    <n v="-0.90861366741867866"/>
  </r>
  <r>
    <n v="61"/>
    <s v="female"/>
    <n v="28.2"/>
    <n v="0"/>
    <x v="0"/>
    <x v="2"/>
    <n v="13041.921"/>
    <x v="0"/>
    <s v="0"/>
    <s v="0"/>
    <s v="0"/>
    <s v="0"/>
    <s v="1"/>
    <n v="3721"/>
    <n v="0"/>
    <n v="0"/>
    <n v="1720.2"/>
    <s v="Train"/>
    <n v="1.5516857293727864"/>
    <n v="-0.40410665742046475"/>
    <n v="-0.90861366741867866"/>
  </r>
  <r>
    <n v="62"/>
    <s v="female"/>
    <n v="25"/>
    <n v="0"/>
    <x v="0"/>
    <x v="2"/>
    <n v="13451.121999999999"/>
    <x v="0"/>
    <s v="0"/>
    <s v="0"/>
    <s v="0"/>
    <s v="0"/>
    <s v="1"/>
    <n v="3844"/>
    <n v="0"/>
    <n v="0"/>
    <n v="1550"/>
    <s v="Train"/>
    <n v="1.6228869196022451"/>
    <n v="-0.9290489938443246"/>
    <n v="-0.90861366741867866"/>
  </r>
  <r>
    <n v="62"/>
    <s v="female"/>
    <n v="33.200000000000003"/>
    <n v="0"/>
    <x v="0"/>
    <x v="2"/>
    <n v="13462.52"/>
    <x v="0"/>
    <s v="0"/>
    <s v="0"/>
    <s v="0"/>
    <s v="0"/>
    <s v="1"/>
    <n v="3844"/>
    <n v="0"/>
    <n v="0"/>
    <n v="2058.4"/>
    <s v="Train"/>
    <n v="1.6228869196022451"/>
    <n v="0.41611574324181699"/>
    <n v="-0.90861366741867866"/>
  </r>
  <r>
    <n v="62"/>
    <s v="female"/>
    <n v="39.159999999999997"/>
    <n v="0"/>
    <x v="0"/>
    <x v="0"/>
    <n v="13470.804400000001"/>
    <x v="0"/>
    <s v="0"/>
    <s v="0"/>
    <s v="0"/>
    <s v="1"/>
    <s v="0"/>
    <n v="3844"/>
    <n v="0"/>
    <n v="0"/>
    <n v="2427.9199999999996"/>
    <s v="Train"/>
    <n v="1.6228869196022451"/>
    <n v="1.3938208448312552"/>
    <n v="-0.90861366741867866"/>
  </r>
  <r>
    <n v="45"/>
    <s v="female"/>
    <n v="35.299999999999997"/>
    <n v="0"/>
    <x v="0"/>
    <x v="2"/>
    <n v="7348.1419999999998"/>
    <x v="0"/>
    <s v="0"/>
    <s v="0"/>
    <s v="0"/>
    <s v="0"/>
    <s v="1"/>
    <n v="2025"/>
    <n v="0"/>
    <n v="0"/>
    <n v="1588.4999999999998"/>
    <s v="Train"/>
    <n v="0.41246668570144596"/>
    <n v="0.76060915151997421"/>
    <n v="-0.90861366741867866"/>
  </r>
  <r>
    <n v="59"/>
    <s v="female"/>
    <n v="27.5"/>
    <n v="0"/>
    <x v="0"/>
    <x v="2"/>
    <n v="12233.828"/>
    <x v="0"/>
    <s v="0"/>
    <s v="0"/>
    <s v="0"/>
    <s v="0"/>
    <s v="1"/>
    <n v="3481"/>
    <n v="0"/>
    <n v="0"/>
    <n v="1622.5"/>
    <s v="Train"/>
    <n v="1.4092833489138687"/>
    <n v="-0.51893779351318403"/>
    <n v="-0.90861366741867866"/>
  </r>
  <r>
    <n v="53"/>
    <s v="male"/>
    <n v="29.48"/>
    <n v="0"/>
    <x v="0"/>
    <x v="0"/>
    <n v="9487.6442000000006"/>
    <x v="0"/>
    <s v="1"/>
    <s v="0"/>
    <s v="0"/>
    <s v="1"/>
    <s v="0"/>
    <n v="2809"/>
    <n v="0"/>
    <n v="0"/>
    <n v="1562.44"/>
    <s v="Train"/>
    <n v="0.98207620753711611"/>
    <n v="-0.19412972285092059"/>
    <n v="-0.90861366741867866"/>
  </r>
  <r>
    <n v="18"/>
    <s v="female"/>
    <n v="40.185000000000002"/>
    <n v="0"/>
    <x v="0"/>
    <x v="1"/>
    <n v="2217.4691499999999"/>
    <x v="0"/>
    <s v="0"/>
    <s v="0"/>
    <s v="0"/>
    <s v="0"/>
    <s v="0"/>
    <n v="324"/>
    <n v="0"/>
    <n v="0"/>
    <n v="723.33"/>
    <s v="Train"/>
    <n v="-1.5099654504939408"/>
    <n v="1.5619664369670236"/>
    <n v="-0.90861366741867866"/>
  </r>
  <r>
    <n v="62"/>
    <s v="male"/>
    <n v="39.93"/>
    <n v="0"/>
    <x v="0"/>
    <x v="0"/>
    <n v="12982.8747"/>
    <x v="0"/>
    <s v="1"/>
    <s v="0"/>
    <s v="0"/>
    <s v="1"/>
    <s v="0"/>
    <n v="3844"/>
    <n v="0"/>
    <n v="0"/>
    <n v="2475.66"/>
    <s v="Train"/>
    <n v="1.6228869196022451"/>
    <n v="1.520135094533247"/>
    <n v="-0.90861366741867866"/>
  </r>
  <r>
    <n v="29"/>
    <s v="female"/>
    <n v="25.9"/>
    <n v="0"/>
    <x v="0"/>
    <x v="2"/>
    <n v="3353.2840000000001"/>
    <x v="0"/>
    <s v="0"/>
    <s v="0"/>
    <s v="0"/>
    <s v="0"/>
    <s v="1"/>
    <n v="841"/>
    <n v="0"/>
    <n v="0"/>
    <n v="751.09999999999991"/>
    <s v="Train"/>
    <n v="-0.72675235796989435"/>
    <n v="-0.7814089617251142"/>
    <n v="-0.90861366741867866"/>
  </r>
  <r>
    <n v="19"/>
    <s v="female"/>
    <n v="40.5"/>
    <n v="0"/>
    <x v="0"/>
    <x v="2"/>
    <n v="1759.338"/>
    <x v="0"/>
    <s v="0"/>
    <s v="0"/>
    <s v="0"/>
    <s v="0"/>
    <s v="1"/>
    <n v="361"/>
    <n v="0"/>
    <n v="0"/>
    <n v="769.5"/>
    <s v="Train"/>
    <n v="-1.4387642602644821"/>
    <n v="1.613640448208747"/>
    <n v="-0.90861366741867866"/>
  </r>
  <r>
    <n v="26"/>
    <s v="male"/>
    <n v="35.42"/>
    <n v="0"/>
    <x v="0"/>
    <x v="0"/>
    <n v="2322.6217999999999"/>
    <x v="0"/>
    <s v="1"/>
    <s v="0"/>
    <s v="0"/>
    <s v="1"/>
    <s v="0"/>
    <n v="676"/>
    <n v="0"/>
    <n v="0"/>
    <n v="920.92000000000007"/>
    <s v="Train"/>
    <n v="-0.94035592865827067"/>
    <n v="0.78029448913586963"/>
    <n v="-0.90861366741867866"/>
  </r>
  <r>
    <n v="48"/>
    <s v="male"/>
    <n v="40.15"/>
    <n v="0"/>
    <x v="0"/>
    <x v="0"/>
    <n v="7804.1605"/>
    <x v="0"/>
    <s v="1"/>
    <s v="0"/>
    <s v="0"/>
    <s v="1"/>
    <s v="0"/>
    <n v="2304"/>
    <n v="0"/>
    <n v="0"/>
    <n v="1927.1999999999998"/>
    <s v="Test"/>
    <n v="0.62607025638982228"/>
    <n v="1.5562248801623872"/>
    <n v="-0.90861366741867866"/>
  </r>
  <r>
    <n v="36"/>
    <s v="female"/>
    <n v="29.92"/>
    <n v="0"/>
    <x v="0"/>
    <x v="0"/>
    <n v="4889.0367999999999"/>
    <x v="0"/>
    <s v="0"/>
    <s v="0"/>
    <s v="0"/>
    <s v="1"/>
    <s v="0"/>
    <n v="1296"/>
    <n v="0"/>
    <n v="0"/>
    <n v="1077.1200000000001"/>
    <s v="Train"/>
    <n v="-0.22834402636368298"/>
    <n v="-0.12195015159263964"/>
    <n v="-0.90861366741867866"/>
  </r>
  <r>
    <n v="34"/>
    <s v="male"/>
    <n v="34.674999999999997"/>
    <n v="0"/>
    <x v="0"/>
    <x v="1"/>
    <n v="4518.8262500000001"/>
    <x v="0"/>
    <s v="1"/>
    <s v="0"/>
    <s v="0"/>
    <s v="0"/>
    <s v="0"/>
    <n v="1156"/>
    <n v="0"/>
    <n v="0"/>
    <n v="1178.9499999999998"/>
    <s v="Train"/>
    <n v="-0.37074640682260052"/>
    <n v="0.65808135143718904"/>
    <n v="-0.90861366741867866"/>
  </r>
  <r>
    <n v="63"/>
    <s v="female"/>
    <n v="36.85"/>
    <n v="0"/>
    <x v="0"/>
    <x v="0"/>
    <n v="13887.968500000001"/>
    <x v="0"/>
    <s v="0"/>
    <s v="0"/>
    <s v="0"/>
    <s v="1"/>
    <s v="0"/>
    <n v="3969"/>
    <n v="0"/>
    <n v="0"/>
    <n v="2321.5500000000002"/>
    <s v="Train"/>
    <n v="1.6940881098317038"/>
    <n v="1.0148780957252821"/>
    <n v="-0.90861366741867866"/>
  </r>
  <r>
    <n v="24"/>
    <s v="male"/>
    <n v="25.8"/>
    <n v="0"/>
    <x v="0"/>
    <x v="2"/>
    <n v="1972.95"/>
    <x v="0"/>
    <s v="1"/>
    <s v="0"/>
    <s v="0"/>
    <s v="0"/>
    <s v="1"/>
    <n v="576"/>
    <n v="0"/>
    <n v="0"/>
    <n v="619.20000000000005"/>
    <s v="Train"/>
    <n v="-1.0827583091171882"/>
    <n v="-0.79781340973835946"/>
    <n v="-0.90861366741867866"/>
  </r>
  <r>
    <n v="48"/>
    <s v="male"/>
    <n v="29.6"/>
    <n v="0"/>
    <x v="0"/>
    <x v="2"/>
    <n v="21232.182260000001"/>
    <x v="0"/>
    <s v="1"/>
    <s v="0"/>
    <s v="0"/>
    <s v="0"/>
    <s v="1"/>
    <n v="2304"/>
    <n v="0"/>
    <n v="0"/>
    <n v="1420.8000000000002"/>
    <s v="Train"/>
    <n v="0.62607025638982228"/>
    <n v="-0.17444438523502567"/>
    <n v="-0.90861366741867866"/>
  </r>
  <r>
    <n v="38"/>
    <s v="female"/>
    <n v="27.6"/>
    <n v="0"/>
    <x v="0"/>
    <x v="2"/>
    <n v="5383.5360000000001"/>
    <x v="0"/>
    <s v="0"/>
    <s v="0"/>
    <s v="0"/>
    <s v="0"/>
    <s v="1"/>
    <n v="1444"/>
    <n v="0"/>
    <n v="0"/>
    <n v="1048.8"/>
    <s v="Train"/>
    <n v="-8.5941645904765426E-2"/>
    <n v="-0.50253334549993811"/>
    <n v="-0.90861366741867866"/>
  </r>
  <r>
    <n v="51"/>
    <s v="male"/>
    <n v="37"/>
    <n v="0"/>
    <x v="0"/>
    <x v="2"/>
    <n v="8798.5930000000008"/>
    <x v="0"/>
    <s v="1"/>
    <s v="0"/>
    <s v="0"/>
    <s v="0"/>
    <s v="1"/>
    <n v="2601"/>
    <n v="0"/>
    <n v="0"/>
    <n v="1887"/>
    <s v="Train"/>
    <n v="0.8396738270781986"/>
    <n v="1.0394847677451502"/>
    <n v="-0.90861366741867866"/>
  </r>
  <r>
    <n v="21"/>
    <s v="female"/>
    <n v="34.6"/>
    <n v="0"/>
    <x v="0"/>
    <x v="2"/>
    <n v="2020.1769999999999"/>
    <x v="0"/>
    <s v="0"/>
    <s v="0"/>
    <s v="0"/>
    <s v="0"/>
    <s v="1"/>
    <n v="441"/>
    <n v="0"/>
    <n v="0"/>
    <n v="726.6"/>
    <s v="Train"/>
    <n v="-1.2963618798055645"/>
    <n v="0.64577801542725555"/>
    <n v="-0.90861366741867866"/>
  </r>
  <r>
    <n v="54"/>
    <s v="male"/>
    <n v="31.6"/>
    <n v="0"/>
    <x v="0"/>
    <x v="2"/>
    <n v="9850.4320000000007"/>
    <x v="0"/>
    <s v="1"/>
    <s v="0"/>
    <s v="0"/>
    <s v="0"/>
    <s v="1"/>
    <n v="2916"/>
    <n v="0"/>
    <n v="0"/>
    <n v="1706.4"/>
    <s v="Train"/>
    <n v="1.0532773977665748"/>
    <n v="0.15364457502988679"/>
    <n v="-0.90861366741867866"/>
  </r>
  <r>
    <n v="30"/>
    <s v="female"/>
    <n v="27.93"/>
    <n v="0"/>
    <x v="0"/>
    <x v="1"/>
    <n v="4137.5227000000004"/>
    <x v="0"/>
    <s v="0"/>
    <s v="0"/>
    <s v="0"/>
    <s v="0"/>
    <s v="0"/>
    <n v="900"/>
    <n v="0"/>
    <n v="0"/>
    <n v="837.9"/>
    <s v="Train"/>
    <n v="-0.65555116774043554"/>
    <n v="-0.44839866705622788"/>
    <n v="-0.90861366741867866"/>
  </r>
  <r>
    <n v="22"/>
    <s v="male"/>
    <n v="28.88"/>
    <n v="0"/>
    <x v="0"/>
    <x v="1"/>
    <n v="2250.8352"/>
    <x v="0"/>
    <s v="1"/>
    <s v="0"/>
    <s v="0"/>
    <s v="0"/>
    <s v="0"/>
    <n v="484"/>
    <n v="0"/>
    <n v="0"/>
    <n v="635.36"/>
    <s v="Train"/>
    <n v="-1.2251606895761058"/>
    <n v="-0.29255641093039458"/>
    <n v="-0.90861366741867866"/>
  </r>
  <r>
    <n v="28"/>
    <s v="female"/>
    <n v="25.8"/>
    <n v="0"/>
    <x v="0"/>
    <x v="2"/>
    <n v="3161.4540000000002"/>
    <x v="0"/>
    <s v="0"/>
    <s v="0"/>
    <s v="0"/>
    <s v="0"/>
    <s v="1"/>
    <n v="784"/>
    <n v="0"/>
    <n v="0"/>
    <n v="722.4"/>
    <s v="Train"/>
    <n v="-0.79795354819935316"/>
    <n v="-0.79781340973835946"/>
    <n v="-0.90861366741867866"/>
  </r>
  <r>
    <n v="43"/>
    <s v="female"/>
    <n v="25.08"/>
    <n v="0"/>
    <x v="0"/>
    <x v="1"/>
    <n v="7325.0482000000002"/>
    <x v="0"/>
    <s v="0"/>
    <s v="0"/>
    <s v="0"/>
    <s v="0"/>
    <s v="0"/>
    <n v="1849"/>
    <n v="0"/>
    <n v="0"/>
    <n v="1078.4399999999998"/>
    <s v="Train"/>
    <n v="0.27006430524252845"/>
    <n v="-0.9159254354337284"/>
    <n v="-0.90861366741867866"/>
  </r>
  <r>
    <n v="64"/>
    <s v="male"/>
    <n v="26.41"/>
    <n v="0"/>
    <x v="0"/>
    <x v="1"/>
    <n v="14394.5579"/>
    <x v="0"/>
    <s v="1"/>
    <s v="0"/>
    <s v="0"/>
    <s v="0"/>
    <s v="0"/>
    <n v="4096"/>
    <n v="0"/>
    <n v="0"/>
    <n v="1690.24"/>
    <s v="Train"/>
    <n v="1.7652893000611625"/>
    <n v="-0.6977462768575613"/>
    <n v="-0.90861366741867866"/>
  </r>
  <r>
    <n v="48"/>
    <s v="female"/>
    <n v="28.9"/>
    <n v="0"/>
    <x v="0"/>
    <x v="2"/>
    <n v="8277.5229999999992"/>
    <x v="0"/>
    <s v="0"/>
    <s v="0"/>
    <s v="0"/>
    <s v="0"/>
    <s v="1"/>
    <n v="2304"/>
    <n v="0"/>
    <n v="0"/>
    <n v="1387.1999999999998"/>
    <s v="Train"/>
    <n v="0.62607025638982228"/>
    <n v="-0.28927552132774553"/>
    <n v="-0.90861366741867866"/>
  </r>
  <r>
    <n v="45"/>
    <s v="female"/>
    <n v="31.79"/>
    <n v="0"/>
    <x v="0"/>
    <x v="0"/>
    <n v="17929.303370000001"/>
    <x v="0"/>
    <s v="0"/>
    <s v="0"/>
    <s v="0"/>
    <s v="1"/>
    <s v="0"/>
    <n v="2025"/>
    <n v="0"/>
    <n v="0"/>
    <n v="1430.55"/>
    <s v="Train"/>
    <n v="0.41246668570144596"/>
    <n v="0.18481302625505311"/>
    <n v="-0.90861366741867866"/>
  </r>
  <r>
    <n v="24"/>
    <s v="female"/>
    <n v="39.49"/>
    <n v="0"/>
    <x v="0"/>
    <x v="0"/>
    <n v="2480.9791"/>
    <x v="0"/>
    <s v="0"/>
    <s v="0"/>
    <s v="0"/>
    <s v="1"/>
    <s v="0"/>
    <n v="576"/>
    <n v="0"/>
    <n v="0"/>
    <n v="947.76"/>
    <s v="Train"/>
    <n v="-1.0827583091171882"/>
    <n v="1.4479555232749666"/>
    <n v="-0.90861366741867866"/>
  </r>
  <r>
    <n v="24"/>
    <s v="male"/>
    <n v="32.01"/>
    <n v="0"/>
    <x v="0"/>
    <x v="0"/>
    <n v="1981.5818999999999"/>
    <x v="0"/>
    <s v="1"/>
    <s v="0"/>
    <s v="0"/>
    <s v="1"/>
    <s v="0"/>
    <n v="576"/>
    <n v="0"/>
    <n v="0"/>
    <n v="768.24"/>
    <s v="Train"/>
    <n v="-1.0827583091171882"/>
    <n v="0.22090281188419328"/>
    <n v="-0.90861366741867866"/>
  </r>
  <r>
    <n v="39"/>
    <s v="male"/>
    <n v="42.655000000000001"/>
    <n v="0"/>
    <x v="0"/>
    <x v="1"/>
    <n v="5757.41345"/>
    <x v="0"/>
    <s v="1"/>
    <s v="0"/>
    <s v="0"/>
    <s v="0"/>
    <s v="0"/>
    <n v="1521"/>
    <n v="0"/>
    <n v="0"/>
    <n v="1663.5450000000001"/>
    <s v="Train"/>
    <n v="-1.4740455675306659E-2"/>
    <n v="1.9671563028941905"/>
    <n v="-0.90861366741867866"/>
  </r>
  <r>
    <n v="63"/>
    <s v="male"/>
    <n v="31.445"/>
    <n v="0"/>
    <x v="0"/>
    <x v="1"/>
    <n v="13974.455550000001"/>
    <x v="0"/>
    <s v="1"/>
    <s v="0"/>
    <s v="0"/>
    <s v="0"/>
    <s v="0"/>
    <n v="3969"/>
    <n v="0"/>
    <n v="0"/>
    <n v="1981.0350000000001"/>
    <s v="Train"/>
    <n v="1.6940881098317038"/>
    <n v="0.1282176806093559"/>
    <n v="-0.90861366741867866"/>
  </r>
  <r>
    <n v="21"/>
    <s v="male"/>
    <n v="26.03"/>
    <n v="0"/>
    <x v="0"/>
    <x v="1"/>
    <n v="2102.2647000000002"/>
    <x v="0"/>
    <s v="1"/>
    <s v="0"/>
    <s v="0"/>
    <s v="0"/>
    <s v="0"/>
    <n v="441"/>
    <n v="0"/>
    <n v="0"/>
    <n v="546.63"/>
    <s v="Train"/>
    <n v="-1.2963618798055645"/>
    <n v="-0.76008317930789449"/>
    <n v="-0.90861366741867866"/>
  </r>
  <r>
    <n v="55"/>
    <s v="male"/>
    <n v="28.975000000000001"/>
    <n v="0"/>
    <x v="0"/>
    <x v="1"/>
    <n v="10796.35025"/>
    <x v="0"/>
    <s v="1"/>
    <s v="0"/>
    <s v="0"/>
    <s v="0"/>
    <s v="0"/>
    <n v="3025"/>
    <n v="0"/>
    <n v="0"/>
    <n v="1593.625"/>
    <s v="Train"/>
    <n v="1.1244785879960337"/>
    <n v="-0.27697218531781082"/>
    <n v="-0.90861366741867866"/>
  </r>
  <r>
    <n v="55"/>
    <s v="female"/>
    <n v="29.83"/>
    <n v="0"/>
    <x v="0"/>
    <x v="1"/>
    <n v="11286.538699999999"/>
    <x v="0"/>
    <s v="0"/>
    <s v="0"/>
    <s v="0"/>
    <s v="0"/>
    <s v="0"/>
    <n v="3025"/>
    <n v="0"/>
    <n v="0"/>
    <n v="1640.6499999999999"/>
    <s v="Train"/>
    <n v="1.1244785879960337"/>
    <n v="-0.13671415480456126"/>
    <n v="-0.90861366741867866"/>
  </r>
  <r>
    <n v="22"/>
    <s v="male"/>
    <n v="33.770000000000003"/>
    <n v="0"/>
    <x v="0"/>
    <x v="0"/>
    <n v="1674.6323"/>
    <x v="0"/>
    <s v="1"/>
    <s v="0"/>
    <s v="0"/>
    <s v="1"/>
    <s v="0"/>
    <n v="484"/>
    <n v="0"/>
    <n v="0"/>
    <n v="742.94"/>
    <s v="Train"/>
    <n v="-1.2251606895761058"/>
    <n v="0.50962109691731705"/>
    <n v="-0.90861366741867866"/>
  </r>
  <r>
    <n v="52"/>
    <s v="female"/>
    <n v="30.875"/>
    <n v="0"/>
    <x v="0"/>
    <x v="1"/>
    <n v="23045.566159999998"/>
    <x v="0"/>
    <s v="0"/>
    <s v="0"/>
    <s v="0"/>
    <s v="0"/>
    <s v="0"/>
    <n v="2704"/>
    <n v="0"/>
    <n v="0"/>
    <n v="1605.5"/>
    <s v="Train"/>
    <n v="0.9108750173076573"/>
    <n v="3.4712326933855793E-2"/>
    <n v="-0.90861366741867866"/>
  </r>
  <r>
    <n v="58"/>
    <s v="male"/>
    <n v="36.08"/>
    <n v="0"/>
    <x v="0"/>
    <x v="0"/>
    <n v="11363.2832"/>
    <x v="0"/>
    <s v="1"/>
    <s v="0"/>
    <s v="0"/>
    <s v="1"/>
    <s v="0"/>
    <n v="3364"/>
    <n v="0"/>
    <n v="0"/>
    <n v="2092.64"/>
    <s v="Train"/>
    <n v="1.3380821586844101"/>
    <n v="0.88856384602329019"/>
    <n v="-0.90861366741867866"/>
  </r>
  <r>
    <n v="37"/>
    <s v="male"/>
    <n v="29.8"/>
    <n v="0"/>
    <x v="0"/>
    <x v="2"/>
    <n v="20420.604650000001"/>
    <x v="0"/>
    <s v="1"/>
    <s v="0"/>
    <s v="0"/>
    <s v="0"/>
    <s v="1"/>
    <n v="1369"/>
    <n v="0"/>
    <n v="0"/>
    <n v="1102.6000000000001"/>
    <s v="Train"/>
    <n v="-0.1571428361342242"/>
    <n v="-0.14163548920853455"/>
    <n v="-0.90861366741867866"/>
  </r>
  <r>
    <n v="54"/>
    <s v="female"/>
    <n v="31.24"/>
    <n v="0"/>
    <x v="0"/>
    <x v="0"/>
    <n v="10338.9316"/>
    <x v="0"/>
    <s v="0"/>
    <s v="0"/>
    <s v="0"/>
    <s v="1"/>
    <s v="0"/>
    <n v="2916"/>
    <n v="0"/>
    <n v="0"/>
    <n v="1686.9599999999998"/>
    <s v="Train"/>
    <n v="1.0532773977665748"/>
    <n v="9.458856218220206E-2"/>
    <n v="-0.90861366741867866"/>
  </r>
  <r>
    <n v="55"/>
    <s v="male"/>
    <n v="29.9"/>
    <n v="0"/>
    <x v="0"/>
    <x v="2"/>
    <n v="10214.636"/>
    <x v="0"/>
    <s v="1"/>
    <s v="0"/>
    <s v="0"/>
    <s v="0"/>
    <s v="1"/>
    <n v="3025"/>
    <n v="0"/>
    <n v="0"/>
    <n v="1644.5"/>
    <s v="Train"/>
    <n v="1.1244785879960337"/>
    <n v="-0.12523104119528927"/>
    <n v="-0.90861366741867866"/>
  </r>
  <r>
    <n v="57"/>
    <s v="male"/>
    <n v="40.28"/>
    <n v="0"/>
    <x v="0"/>
    <x v="1"/>
    <n v="20709.020339999999"/>
    <x v="0"/>
    <s v="1"/>
    <s v="0"/>
    <s v="0"/>
    <s v="0"/>
    <s v="0"/>
    <n v="3249"/>
    <n v="0"/>
    <n v="0"/>
    <n v="2295.96"/>
    <s v="Train"/>
    <n v="1.2668809684549511"/>
    <n v="1.577550662579607"/>
    <n v="-0.90861366741867866"/>
  </r>
  <r>
    <n v="33"/>
    <s v="male"/>
    <n v="30.25"/>
    <n v="0"/>
    <x v="0"/>
    <x v="0"/>
    <n v="3704.3544999999999"/>
    <x v="0"/>
    <s v="1"/>
    <s v="0"/>
    <s v="0"/>
    <s v="1"/>
    <s v="0"/>
    <n v="1089"/>
    <n v="0"/>
    <n v="0"/>
    <n v="998.25"/>
    <s v="Test"/>
    <n v="-0.44194759705205927"/>
    <n v="-6.7815473148929356E-2"/>
    <n v="-0.90861366741867866"/>
  </r>
  <r>
    <n v="42"/>
    <s v="male"/>
    <n v="34.1"/>
    <n v="0"/>
    <x v="0"/>
    <x v="2"/>
    <n v="5979.7309999999998"/>
    <x v="0"/>
    <s v="1"/>
    <s v="0"/>
    <s v="0"/>
    <s v="0"/>
    <s v="1"/>
    <n v="1764"/>
    <n v="0"/>
    <n v="0"/>
    <n v="1432.2"/>
    <s v="Train"/>
    <n v="0.19886311501306964"/>
    <n v="0.56375577536102739"/>
    <n v="-0.90861366741867866"/>
  </r>
  <r>
    <n v="18"/>
    <s v="female"/>
    <n v="30.305"/>
    <n v="0"/>
    <x v="0"/>
    <x v="1"/>
    <n v="2203.7359499999998"/>
    <x v="0"/>
    <s v="0"/>
    <s v="0"/>
    <s v="0"/>
    <s v="0"/>
    <s v="0"/>
    <n v="324"/>
    <n v="0"/>
    <n v="0"/>
    <n v="545.49"/>
    <s v="Train"/>
    <n v="-1.5099654504939408"/>
    <n v="-5.8793026741644307E-2"/>
    <n v="-0.90861366741867866"/>
  </r>
  <r>
    <n v="20"/>
    <s v="female"/>
    <n v="30.59"/>
    <n v="0"/>
    <x v="0"/>
    <x v="1"/>
    <n v="2459.7201"/>
    <x v="0"/>
    <s v="0"/>
    <s v="0"/>
    <s v="0"/>
    <s v="0"/>
    <s v="0"/>
    <n v="400"/>
    <n v="0"/>
    <n v="0"/>
    <n v="611.79999999999995"/>
    <s v="Train"/>
    <n v="-1.3675630700350232"/>
    <n v="-1.2040349903894259E-2"/>
    <n v="-0.90861366741867866"/>
  </r>
  <r>
    <n v="32"/>
    <s v="female"/>
    <n v="41.1"/>
    <n v="0"/>
    <x v="0"/>
    <x v="2"/>
    <n v="3989.8409999999999"/>
    <x v="0"/>
    <s v="0"/>
    <s v="0"/>
    <s v="0"/>
    <s v="0"/>
    <s v="1"/>
    <n v="1024"/>
    <n v="0"/>
    <n v="0"/>
    <n v="1315.2"/>
    <s v="Train"/>
    <n v="-0.51314878728151803"/>
    <n v="1.7120671362882209"/>
    <n v="-0.90861366741867866"/>
  </r>
  <r>
    <n v="18"/>
    <s v="female"/>
    <n v="28.215"/>
    <n v="0"/>
    <x v="0"/>
    <x v="1"/>
    <n v="2200.8308499999998"/>
    <x v="0"/>
    <s v="0"/>
    <s v="0"/>
    <s v="0"/>
    <s v="0"/>
    <s v="0"/>
    <n v="324"/>
    <n v="0"/>
    <n v="0"/>
    <n v="507.87"/>
    <s v="Train"/>
    <n v="-1.5099654504939408"/>
    <n v="-0.4016459902184778"/>
    <n v="-0.90861366741867866"/>
  </r>
  <r>
    <n v="35"/>
    <s v="female"/>
    <n v="26.125"/>
    <n v="0"/>
    <x v="0"/>
    <x v="1"/>
    <n v="5227.9887500000004"/>
    <x v="0"/>
    <s v="0"/>
    <s v="0"/>
    <s v="0"/>
    <s v="0"/>
    <s v="0"/>
    <n v="1225"/>
    <n v="0"/>
    <n v="0"/>
    <n v="914.375"/>
    <s v="Test"/>
    <n v="-0.29954521659314176"/>
    <n v="-0.74449895369531127"/>
    <n v="-0.90861366741867866"/>
  </r>
  <r>
    <n v="57"/>
    <s v="male"/>
    <n v="40.369999999999997"/>
    <n v="0"/>
    <x v="0"/>
    <x v="0"/>
    <n v="10982.5013"/>
    <x v="0"/>
    <s v="1"/>
    <s v="0"/>
    <s v="0"/>
    <s v="1"/>
    <s v="0"/>
    <n v="3249"/>
    <n v="0"/>
    <n v="0"/>
    <n v="2301.0899999999997"/>
    <s v="Train"/>
    <n v="1.2668809684549511"/>
    <n v="1.5923146657915273"/>
    <n v="-0.90861366741867866"/>
  </r>
  <r>
    <n v="56"/>
    <s v="female"/>
    <n v="41.91"/>
    <n v="0"/>
    <x v="0"/>
    <x v="0"/>
    <n v="11093.6229"/>
    <x v="0"/>
    <s v="0"/>
    <s v="0"/>
    <s v="0"/>
    <s v="1"/>
    <s v="0"/>
    <n v="3136"/>
    <n v="0"/>
    <n v="0"/>
    <n v="2346.96"/>
    <s v="Train"/>
    <n v="1.1956797782254924"/>
    <n v="1.8449431651955097"/>
    <n v="-0.90861366741867866"/>
  </r>
  <r>
    <n v="22"/>
    <s v="female"/>
    <n v="27.1"/>
    <n v="0"/>
    <x v="0"/>
    <x v="2"/>
    <n v="2154.3609999999999"/>
    <x v="0"/>
    <s v="0"/>
    <s v="0"/>
    <s v="0"/>
    <s v="0"/>
    <s v="1"/>
    <n v="484"/>
    <n v="0"/>
    <n v="0"/>
    <n v="596.20000000000005"/>
    <s v="Train"/>
    <n v="-1.2251606895761058"/>
    <n v="-0.58455558556616627"/>
    <n v="-0.90861366741867866"/>
  </r>
  <r>
    <n v="23"/>
    <s v="female"/>
    <n v="34.865000000000002"/>
    <n v="0"/>
    <x v="0"/>
    <x v="1"/>
    <n v="2899.4893499999998"/>
    <x v="0"/>
    <s v="0"/>
    <s v="0"/>
    <s v="0"/>
    <s v="0"/>
    <s v="0"/>
    <n v="529"/>
    <n v="0"/>
    <n v="0"/>
    <n v="801.8950000000001"/>
    <s v="Train"/>
    <n v="-1.1539594993466469"/>
    <n v="0.68924980266235647"/>
    <n v="-0.90861366741867866"/>
  </r>
  <r>
    <n v="25"/>
    <s v="female"/>
    <n v="30.3"/>
    <n v="0"/>
    <x v="0"/>
    <x v="2"/>
    <n v="2632.9920000000002"/>
    <x v="0"/>
    <s v="0"/>
    <s v="0"/>
    <s v="0"/>
    <s v="0"/>
    <s v="1"/>
    <n v="625"/>
    <n v="0"/>
    <n v="0"/>
    <n v="757.5"/>
    <s v="Train"/>
    <n v="-1.0115571188877295"/>
    <n v="-5.9613249142306424E-2"/>
    <n v="-0.90861366741867866"/>
  </r>
  <r>
    <n v="23"/>
    <s v="female"/>
    <n v="28"/>
    <n v="0"/>
    <x v="0"/>
    <x v="2"/>
    <n v="13126.677449999999"/>
    <x v="0"/>
    <s v="0"/>
    <s v="0"/>
    <s v="0"/>
    <s v="0"/>
    <s v="1"/>
    <n v="529"/>
    <n v="0"/>
    <n v="0"/>
    <n v="644"/>
    <s v="Train"/>
    <n v="-1.1539594993466469"/>
    <n v="-0.43691555344695587"/>
    <n v="-0.90861366741867866"/>
  </r>
  <r>
    <n v="41"/>
    <s v="male"/>
    <n v="33.549999999999997"/>
    <n v="0"/>
    <x v="0"/>
    <x v="0"/>
    <n v="5699.8374999999996"/>
    <x v="0"/>
    <s v="1"/>
    <s v="0"/>
    <s v="0"/>
    <s v="1"/>
    <s v="0"/>
    <n v="1681"/>
    <n v="0"/>
    <n v="0"/>
    <n v="1375.55"/>
    <s v="Train"/>
    <n v="0.12766192478361088"/>
    <n v="0.47353131128817577"/>
    <n v="-0.90861366741867866"/>
  </r>
  <r>
    <n v="18"/>
    <s v="male"/>
    <n v="39.14"/>
    <n v="0"/>
    <x v="0"/>
    <x v="1"/>
    <n v="12890.057650000001"/>
    <x v="0"/>
    <s v="1"/>
    <s v="0"/>
    <s v="0"/>
    <s v="0"/>
    <s v="0"/>
    <n v="324"/>
    <n v="0"/>
    <n v="0"/>
    <n v="704.52"/>
    <s v="Train"/>
    <n v="-1.5099654504939408"/>
    <n v="1.3905399552286066"/>
    <n v="-0.90861366741867866"/>
  </r>
  <r>
    <n v="40"/>
    <s v="male"/>
    <n v="25.08"/>
    <n v="0"/>
    <x v="0"/>
    <x v="0"/>
    <n v="5415.6611999999996"/>
    <x v="0"/>
    <s v="1"/>
    <s v="0"/>
    <s v="0"/>
    <s v="1"/>
    <s v="0"/>
    <n v="1600"/>
    <n v="0"/>
    <n v="0"/>
    <n v="1003.1999999999999"/>
    <s v="Train"/>
    <n v="5.6460734554152112E-2"/>
    <n v="-0.9159254354337284"/>
    <n v="-0.90861366741867866"/>
  </r>
  <r>
    <n v="50"/>
    <s v="male"/>
    <n v="25.3"/>
    <n v="0"/>
    <x v="0"/>
    <x v="0"/>
    <n v="8442.6669999999995"/>
    <x v="0"/>
    <s v="1"/>
    <s v="0"/>
    <s v="0"/>
    <s v="1"/>
    <s v="0"/>
    <n v="2500"/>
    <n v="0"/>
    <n v="0"/>
    <n v="1265"/>
    <s v="Train"/>
    <n v="0.76847263684873979"/>
    <n v="-0.87983564980458762"/>
    <n v="-0.90861366741867866"/>
  </r>
  <r>
    <n v="56"/>
    <s v="male"/>
    <n v="34.43"/>
    <n v="0"/>
    <x v="0"/>
    <x v="0"/>
    <n v="10594.225700000001"/>
    <x v="0"/>
    <s v="1"/>
    <s v="0"/>
    <s v="0"/>
    <s v="1"/>
    <s v="0"/>
    <n v="3136"/>
    <n v="0"/>
    <n v="0"/>
    <n v="1928.08"/>
    <s v="Train"/>
    <n v="1.1956797782254924"/>
    <n v="0.61789045380473762"/>
    <n v="-0.90861366741867866"/>
  </r>
  <r>
    <n v="58"/>
    <s v="male"/>
    <n v="30.305"/>
    <n v="0"/>
    <x v="0"/>
    <x v="1"/>
    <n v="11938.255950000001"/>
    <x v="0"/>
    <s v="1"/>
    <s v="0"/>
    <s v="0"/>
    <s v="0"/>
    <s v="0"/>
    <n v="3364"/>
    <n v="0"/>
    <n v="0"/>
    <n v="1757.69"/>
    <s v="Train"/>
    <n v="1.3380821586844101"/>
    <n v="-5.8793026741644307E-2"/>
    <n v="-0.90861366741867866"/>
  </r>
  <r>
    <n v="28"/>
    <s v="female"/>
    <n v="33.11"/>
    <n v="0"/>
    <x v="0"/>
    <x v="0"/>
    <n v="3171.6149"/>
    <x v="0"/>
    <s v="0"/>
    <s v="0"/>
    <s v="0"/>
    <s v="1"/>
    <s v="0"/>
    <n v="784"/>
    <n v="0"/>
    <n v="0"/>
    <n v="927.07999999999993"/>
    <s v="Train"/>
    <n v="-0.79795354819935316"/>
    <n v="0.40135174002989538"/>
    <n v="-0.90861366741867866"/>
  </r>
  <r>
    <n v="18"/>
    <s v="male"/>
    <n v="33.33"/>
    <n v="0"/>
    <x v="0"/>
    <x v="0"/>
    <n v="1135.9407000000001"/>
    <x v="0"/>
    <s v="1"/>
    <s v="0"/>
    <s v="0"/>
    <s v="1"/>
    <s v="0"/>
    <n v="324"/>
    <n v="0"/>
    <n v="0"/>
    <n v="599.93999999999994"/>
    <s v="Train"/>
    <n v="-1.5099654504939408"/>
    <n v="0.43744152565903555"/>
    <n v="-0.90861366741867866"/>
  </r>
  <r>
    <n v="18"/>
    <s v="female"/>
    <n v="39.82"/>
    <n v="0"/>
    <x v="0"/>
    <x v="0"/>
    <n v="1633.9618"/>
    <x v="0"/>
    <s v="0"/>
    <s v="0"/>
    <s v="0"/>
    <s v="1"/>
    <s v="0"/>
    <n v="324"/>
    <n v="0"/>
    <n v="0"/>
    <n v="716.76"/>
    <s v="Test"/>
    <n v="-1.5099654504939408"/>
    <n v="1.5020902017186768"/>
    <n v="-0.90861366741867866"/>
  </r>
  <r>
    <n v="34"/>
    <s v="female"/>
    <n v="27.72"/>
    <n v="0"/>
    <x v="0"/>
    <x v="0"/>
    <n v="4415.1588000000002"/>
    <x v="0"/>
    <s v="0"/>
    <s v="0"/>
    <s v="0"/>
    <s v="1"/>
    <s v="0"/>
    <n v="1156"/>
    <n v="0"/>
    <n v="0"/>
    <n v="942.48"/>
    <s v="Train"/>
    <n v="-0.37074640682260052"/>
    <n v="-0.48284800788404381"/>
    <n v="-0.90861366741867866"/>
  </r>
  <r>
    <n v="42"/>
    <s v="female"/>
    <n v="37.9"/>
    <n v="0"/>
    <x v="0"/>
    <x v="2"/>
    <n v="6474.0129999999999"/>
    <x v="0"/>
    <s v="0"/>
    <s v="0"/>
    <s v="0"/>
    <s v="0"/>
    <s v="1"/>
    <n v="1764"/>
    <n v="0"/>
    <n v="0"/>
    <n v="1591.8"/>
    <s v="Test"/>
    <n v="0.19886311501306964"/>
    <n v="1.1871247998643606"/>
    <n v="-0.90861366741867866"/>
  </r>
  <r>
    <n v="55"/>
    <s v="female"/>
    <n v="30.5"/>
    <n v="0"/>
    <x v="0"/>
    <x v="2"/>
    <n v="10704.47"/>
    <x v="0"/>
    <s v="0"/>
    <s v="0"/>
    <s v="0"/>
    <s v="0"/>
    <s v="1"/>
    <n v="3025"/>
    <n v="0"/>
    <n v="0"/>
    <n v="1677.5"/>
    <s v="Test"/>
    <n v="1.1244785879960337"/>
    <n v="-2.6804353115815298E-2"/>
    <n v="-0.90861366741867866"/>
  </r>
  <r>
    <n v="20"/>
    <s v="female"/>
    <n v="33.299999999999997"/>
    <n v="0"/>
    <x v="0"/>
    <x v="2"/>
    <n v="1880.4870000000001"/>
    <x v="0"/>
    <s v="0"/>
    <s v="0"/>
    <s v="0"/>
    <s v="0"/>
    <s v="1"/>
    <n v="400"/>
    <n v="0"/>
    <n v="0"/>
    <n v="666"/>
    <s v="Train"/>
    <n v="-1.3675630700350232"/>
    <n v="0.43252019125506169"/>
    <n v="-0.90861366741867866"/>
  </r>
  <r>
    <n v="22"/>
    <s v="female"/>
    <n v="30.4"/>
    <n v="0"/>
    <x v="0"/>
    <x v="1"/>
    <n v="2741.9479999999999"/>
    <x v="0"/>
    <s v="0"/>
    <s v="0"/>
    <s v="0"/>
    <s v="0"/>
    <s v="0"/>
    <n v="484"/>
    <n v="0"/>
    <n v="0"/>
    <n v="668.8"/>
    <s v="Train"/>
    <n v="-1.2251606895761058"/>
    <n v="-4.3208801129061156E-2"/>
    <n v="-0.90861366741867866"/>
  </r>
  <r>
    <n v="48"/>
    <s v="female"/>
    <n v="33.33"/>
    <n v="0"/>
    <x v="0"/>
    <x v="0"/>
    <n v="8283.6807000000008"/>
    <x v="0"/>
    <s v="0"/>
    <s v="0"/>
    <s v="0"/>
    <s v="1"/>
    <s v="0"/>
    <n v="2304"/>
    <n v="0"/>
    <n v="0"/>
    <n v="1599.84"/>
    <s v="Train"/>
    <n v="0.62607025638982228"/>
    <n v="0.43744152565903555"/>
    <n v="-0.90861366741867866"/>
  </r>
  <r>
    <n v="58"/>
    <s v="male"/>
    <n v="25.175000000000001"/>
    <n v="0"/>
    <x v="0"/>
    <x v="1"/>
    <n v="11931.125249999999"/>
    <x v="0"/>
    <s v="1"/>
    <s v="0"/>
    <s v="0"/>
    <s v="0"/>
    <s v="0"/>
    <n v="3364"/>
    <n v="0"/>
    <n v="0"/>
    <n v="1460.15"/>
    <s v="Train"/>
    <n v="1.3380821586844101"/>
    <n v="-0.90034120982114463"/>
    <n v="-0.90861366741867866"/>
  </r>
  <r>
    <n v="18"/>
    <s v="male"/>
    <n v="26.125"/>
    <n v="0"/>
    <x v="0"/>
    <x v="1"/>
    <n v="1708.9257500000001"/>
    <x v="0"/>
    <s v="1"/>
    <s v="0"/>
    <s v="0"/>
    <s v="0"/>
    <s v="0"/>
    <n v="324"/>
    <n v="0"/>
    <n v="0"/>
    <n v="470.25"/>
    <s v="Train"/>
    <n v="-1.5099654504939408"/>
    <n v="-0.74449895369531127"/>
    <n v="-0.90861366741867866"/>
  </r>
  <r>
    <n v="24"/>
    <s v="female"/>
    <n v="27.72"/>
    <n v="0"/>
    <x v="0"/>
    <x v="0"/>
    <n v="2464.6188000000002"/>
    <x v="0"/>
    <s v="0"/>
    <s v="0"/>
    <s v="0"/>
    <s v="1"/>
    <s v="0"/>
    <n v="576"/>
    <n v="0"/>
    <n v="0"/>
    <n v="665.28"/>
    <s v="Train"/>
    <n v="-1.0827583091171882"/>
    <n v="-0.48284800788404381"/>
    <n v="-0.90861366741867866"/>
  </r>
  <r>
    <n v="18"/>
    <s v="male"/>
    <n v="53.13"/>
    <n v="0"/>
    <x v="0"/>
    <x v="0"/>
    <n v="1163.4627"/>
    <x v="0"/>
    <s v="1"/>
    <s v="0"/>
    <s v="0"/>
    <s v="1"/>
    <s v="0"/>
    <n v="324"/>
    <n v="0"/>
    <n v="0"/>
    <n v="956.34"/>
    <s v="Train"/>
    <n v="-1.5099654504939408"/>
    <n v="3.6855222322816696"/>
    <n v="-0.90861366741867866"/>
  </r>
  <r>
    <n v="62"/>
    <s v="male"/>
    <n v="38.83"/>
    <n v="0"/>
    <x v="0"/>
    <x v="0"/>
    <n v="12981.3457"/>
    <x v="0"/>
    <s v="1"/>
    <s v="0"/>
    <s v="0"/>
    <s v="1"/>
    <s v="0"/>
    <n v="3844"/>
    <n v="0"/>
    <n v="0"/>
    <n v="2407.46"/>
    <s v="Train"/>
    <n v="1.6228869196022451"/>
    <n v="1.3396861663875448"/>
    <n v="-0.90861366741867866"/>
  </r>
  <r>
    <n v="61"/>
    <s v="male"/>
    <n v="33.534999999999997"/>
    <n v="0"/>
    <x v="0"/>
    <x v="1"/>
    <n v="13143.336649999999"/>
    <x v="0"/>
    <s v="1"/>
    <s v="0"/>
    <s v="0"/>
    <s v="0"/>
    <s v="0"/>
    <n v="3721"/>
    <n v="0"/>
    <n v="0"/>
    <n v="2045.6349999999998"/>
    <s v="Test"/>
    <n v="1.5516857293727864"/>
    <n v="0.47107064408618882"/>
    <n v="-0.90861366741867866"/>
  </r>
  <r>
    <n v="42"/>
    <s v="female"/>
    <n v="32.869999999999997"/>
    <n v="0"/>
    <x v="0"/>
    <x v="1"/>
    <n v="7050.0213000000003"/>
    <x v="0"/>
    <s v="0"/>
    <s v="0"/>
    <s v="0"/>
    <s v="0"/>
    <s v="0"/>
    <n v="1764"/>
    <n v="0"/>
    <n v="0"/>
    <n v="1380.54"/>
    <s v="Test"/>
    <n v="0.19886311501306964"/>
    <n v="0.36198106479810555"/>
    <n v="-0.90861366741867866"/>
  </r>
  <r>
    <n v="23"/>
    <s v="female"/>
    <n v="33.4"/>
    <n v="0"/>
    <x v="0"/>
    <x v="2"/>
    <n v="10795.937330000001"/>
    <x v="0"/>
    <s v="0"/>
    <s v="0"/>
    <s v="0"/>
    <s v="0"/>
    <s v="1"/>
    <n v="529"/>
    <n v="0"/>
    <n v="0"/>
    <n v="768.19999999999993"/>
    <s v="Train"/>
    <n v="-1.1539594993466469"/>
    <n v="0.44892463926830756"/>
    <n v="-0.90861366741867866"/>
  </r>
  <r>
    <n v="18"/>
    <s v="female"/>
    <n v="31.92"/>
    <n v="0"/>
    <x v="0"/>
    <x v="1"/>
    <n v="2205.9807999999998"/>
    <x v="0"/>
    <s v="0"/>
    <s v="0"/>
    <s v="0"/>
    <s v="0"/>
    <s v="0"/>
    <n v="324"/>
    <n v="0"/>
    <n v="0"/>
    <n v="574.56000000000006"/>
    <s v="Test"/>
    <n v="-1.5099654504939408"/>
    <n v="0.20613880867227283"/>
    <n v="-0.90861366741867866"/>
  </r>
  <r>
    <n v="18"/>
    <s v="female"/>
    <n v="36.85"/>
    <n v="0"/>
    <x v="0"/>
    <x v="0"/>
    <n v="1629.8335"/>
    <x v="0"/>
    <s v="0"/>
    <s v="0"/>
    <s v="0"/>
    <s v="1"/>
    <s v="0"/>
    <n v="324"/>
    <n v="0"/>
    <n v="0"/>
    <n v="663.30000000000007"/>
    <s v="Train"/>
    <n v="-1.5099654504939408"/>
    <n v="1.0148780957252821"/>
    <n v="-0.90861366741867866"/>
  </r>
  <r>
    <n v="21"/>
    <s v="female"/>
    <n v="25.8"/>
    <n v="0"/>
    <x v="0"/>
    <x v="2"/>
    <n v="2007.9449999999999"/>
    <x v="0"/>
    <s v="0"/>
    <s v="0"/>
    <s v="0"/>
    <s v="0"/>
    <s v="1"/>
    <n v="441"/>
    <n v="0"/>
    <n v="0"/>
    <n v="541.80000000000007"/>
    <s v="Test"/>
    <n v="-1.2963618798055645"/>
    <n v="-0.79781340973835946"/>
    <n v="-0.90861366741867866"/>
  </r>
  <r>
    <n v="32"/>
    <s v="male"/>
    <n v="28.88"/>
    <n v="0"/>
    <x v="0"/>
    <x v="3"/>
    <n v="3866.8552"/>
    <x v="0"/>
    <s v="1"/>
    <s v="0"/>
    <s v="1"/>
    <s v="0"/>
    <s v="0"/>
    <n v="1024"/>
    <n v="0"/>
    <n v="0"/>
    <n v="924.16"/>
    <s v="Train"/>
    <n v="-0.51314878728151803"/>
    <n v="-0.29255641093039458"/>
    <n v="-0.90861366741867866"/>
  </r>
  <r>
    <n v="60"/>
    <s v="female"/>
    <n v="25.84"/>
    <n v="0"/>
    <x v="0"/>
    <x v="3"/>
    <n v="28923.136920000001"/>
    <x v="0"/>
    <s v="0"/>
    <s v="0"/>
    <s v="1"/>
    <s v="0"/>
    <s v="0"/>
    <n v="3600"/>
    <n v="0"/>
    <n v="0"/>
    <n v="1550.4"/>
    <s v="Train"/>
    <n v="1.4804845391433274"/>
    <n v="-0.79125163053306136"/>
    <n v="-0.90861366741867866"/>
  </r>
  <r>
    <n v="63"/>
    <s v="male"/>
    <n v="28.31"/>
    <n v="0"/>
    <x v="0"/>
    <x v="3"/>
    <n v="13770.097900000001"/>
    <x v="0"/>
    <s v="1"/>
    <s v="0"/>
    <s v="1"/>
    <s v="0"/>
    <s v="0"/>
    <n v="3969"/>
    <n v="0"/>
    <n v="0"/>
    <n v="1783.53"/>
    <s v="Train"/>
    <n v="1.6940881098317038"/>
    <n v="-0.38606176460589464"/>
    <n v="-0.90861366741867866"/>
  </r>
  <r>
    <n v="28"/>
    <s v="female"/>
    <n v="34.770000000000003"/>
    <n v="0"/>
    <x v="0"/>
    <x v="3"/>
    <n v="3556.9223000000002"/>
    <x v="0"/>
    <s v="0"/>
    <s v="0"/>
    <s v="1"/>
    <s v="0"/>
    <s v="0"/>
    <n v="784"/>
    <n v="0"/>
    <n v="0"/>
    <n v="973.56000000000006"/>
    <s v="Train"/>
    <n v="-0.79795354819935316"/>
    <n v="0.67366557704977337"/>
    <n v="-0.90861366741867866"/>
  </r>
  <r>
    <n v="57"/>
    <s v="male"/>
    <n v="34.01"/>
    <n v="0"/>
    <x v="0"/>
    <x v="3"/>
    <n v="11356.660900000001"/>
    <x v="0"/>
    <s v="1"/>
    <s v="0"/>
    <s v="1"/>
    <s v="0"/>
    <s v="0"/>
    <n v="3249"/>
    <n v="0"/>
    <n v="0"/>
    <n v="1938.57"/>
    <s v="Train"/>
    <n v="1.2668809684549511"/>
    <n v="0.54899177214910577"/>
    <n v="-0.90861366741867866"/>
  </r>
  <r>
    <n v="41"/>
    <s v="female"/>
    <n v="32.965000000000003"/>
    <n v="0"/>
    <x v="0"/>
    <x v="3"/>
    <n v="6571.0243499999997"/>
    <x v="0"/>
    <s v="0"/>
    <s v="0"/>
    <s v="1"/>
    <s v="0"/>
    <s v="0"/>
    <n v="1681"/>
    <n v="0"/>
    <n v="0"/>
    <n v="1351.5650000000001"/>
    <s v="Test"/>
    <n v="0.12766192478361088"/>
    <n v="0.37756529041068987"/>
    <n v="-0.90861366741867866"/>
  </r>
  <r>
    <n v="46"/>
    <s v="female"/>
    <n v="27.74"/>
    <n v="0"/>
    <x v="0"/>
    <x v="3"/>
    <n v="8026.6665999999996"/>
    <x v="0"/>
    <s v="0"/>
    <s v="0"/>
    <s v="1"/>
    <s v="0"/>
    <s v="0"/>
    <n v="2116"/>
    <n v="0"/>
    <n v="0"/>
    <n v="1276.04"/>
    <s v="Train"/>
    <n v="0.48366787593090471"/>
    <n v="-0.47956711828139476"/>
    <n v="-0.90861366741867866"/>
  </r>
  <r>
    <n v="55"/>
    <s v="female"/>
    <n v="26.98"/>
    <n v="0"/>
    <x v="0"/>
    <x v="3"/>
    <n v="11082.5772"/>
    <x v="0"/>
    <s v="0"/>
    <s v="0"/>
    <s v="1"/>
    <s v="0"/>
    <s v="0"/>
    <n v="3025"/>
    <n v="0"/>
    <n v="0"/>
    <n v="1483.9"/>
    <s v="Train"/>
    <n v="1.1244785879960337"/>
    <n v="-0.60424092318206113"/>
    <n v="-0.90861366741867866"/>
  </r>
  <r>
    <n v="21"/>
    <s v="female"/>
    <n v="35.72"/>
    <n v="0"/>
    <x v="0"/>
    <x v="3"/>
    <n v="2404.7338"/>
    <x v="0"/>
    <s v="0"/>
    <s v="0"/>
    <s v="1"/>
    <s v="0"/>
    <s v="0"/>
    <n v="441"/>
    <n v="0"/>
    <n v="0"/>
    <n v="750.12"/>
    <s v="Test"/>
    <n v="-1.2963618798055645"/>
    <n v="0.82950783317560606"/>
    <n v="-0.90861366741867866"/>
  </r>
  <r>
    <n v="20"/>
    <s v="female"/>
    <n v="28.975000000000001"/>
    <n v="0"/>
    <x v="0"/>
    <x v="3"/>
    <n v="2257.47525"/>
    <x v="0"/>
    <s v="0"/>
    <s v="0"/>
    <s v="1"/>
    <s v="0"/>
    <s v="0"/>
    <n v="400"/>
    <n v="0"/>
    <n v="0"/>
    <n v="579.5"/>
    <s v="Train"/>
    <n v="-1.3675630700350232"/>
    <n v="-0.27697218531781082"/>
    <n v="-0.90861366741867866"/>
  </r>
  <r>
    <n v="19"/>
    <s v="male"/>
    <n v="25.555"/>
    <n v="0"/>
    <x v="0"/>
    <x v="3"/>
    <n v="1632.5644500000001"/>
    <x v="0"/>
    <s v="1"/>
    <s v="0"/>
    <s v="1"/>
    <s v="0"/>
    <s v="0"/>
    <n v="361"/>
    <n v="0"/>
    <n v="0"/>
    <n v="485.54500000000002"/>
    <s v="Train"/>
    <n v="-1.4387642602644821"/>
    <n v="-0.83800430737081144"/>
    <n v="-0.90861366741867866"/>
  </r>
  <r>
    <n v="22"/>
    <s v="male"/>
    <n v="25.175000000000001"/>
    <n v="0"/>
    <x v="0"/>
    <x v="3"/>
    <n v="2045.68525"/>
    <x v="0"/>
    <s v="1"/>
    <s v="0"/>
    <s v="1"/>
    <s v="0"/>
    <s v="0"/>
    <n v="484"/>
    <n v="0"/>
    <n v="0"/>
    <n v="553.85"/>
    <s v="Train"/>
    <n v="-1.2251606895761058"/>
    <n v="-0.90034120982114463"/>
    <n v="-0.90861366741867866"/>
  </r>
  <r>
    <n v="44"/>
    <s v="male"/>
    <n v="39.520000000000003"/>
    <n v="0"/>
    <x v="0"/>
    <x v="3"/>
    <n v="6948.7007999999996"/>
    <x v="0"/>
    <s v="1"/>
    <s v="0"/>
    <s v="1"/>
    <s v="0"/>
    <s v="0"/>
    <n v="1936"/>
    <n v="0"/>
    <n v="0"/>
    <n v="1738.88"/>
    <s v="Test"/>
    <n v="0.3412654954719872"/>
    <n v="1.4528768576789404"/>
    <n v="-0.90861366741867866"/>
  </r>
  <r>
    <n v="37"/>
    <s v="male"/>
    <n v="29.64"/>
    <n v="0"/>
    <x v="0"/>
    <x v="3"/>
    <n v="5028.1466"/>
    <x v="0"/>
    <s v="1"/>
    <s v="0"/>
    <s v="1"/>
    <s v="0"/>
    <s v="0"/>
    <n v="1369"/>
    <n v="0"/>
    <n v="0"/>
    <n v="1096.68"/>
    <s v="Test"/>
    <n v="-0.1571428361342242"/>
    <n v="-0.16788260602972757"/>
    <n v="-0.90861366741867866"/>
  </r>
  <r>
    <n v="24"/>
    <s v="female"/>
    <n v="33.344999999999999"/>
    <n v="0"/>
    <x v="0"/>
    <x v="3"/>
    <n v="2855.4375500000001"/>
    <x v="0"/>
    <s v="0"/>
    <s v="0"/>
    <s v="1"/>
    <s v="0"/>
    <s v="0"/>
    <n v="576"/>
    <n v="0"/>
    <n v="0"/>
    <n v="800.28"/>
    <s v="Train"/>
    <n v="-1.0827583091171882"/>
    <n v="0.4399021928610225"/>
    <n v="-0.90861366741867866"/>
  </r>
  <r>
    <n v="58"/>
    <s v="male"/>
    <n v="28.594999999999999"/>
    <n v="0"/>
    <x v="0"/>
    <x v="3"/>
    <n v="11735.87905"/>
    <x v="0"/>
    <s v="1"/>
    <s v="0"/>
    <s v="1"/>
    <s v="0"/>
    <s v="0"/>
    <n v="3364"/>
    <n v="0"/>
    <n v="0"/>
    <n v="1658.51"/>
    <s v="Train"/>
    <n v="1.3380821586844101"/>
    <n v="-0.33930908776814461"/>
    <n v="-0.90861366741867866"/>
  </r>
  <r>
    <n v="44"/>
    <s v="female"/>
    <n v="26.41"/>
    <n v="0"/>
    <x v="0"/>
    <x v="3"/>
    <n v="7419.4778999999999"/>
    <x v="0"/>
    <s v="0"/>
    <s v="0"/>
    <s v="1"/>
    <s v="0"/>
    <s v="0"/>
    <n v="1936"/>
    <n v="0"/>
    <n v="0"/>
    <n v="1162.04"/>
    <s v="Train"/>
    <n v="0.3412654954719872"/>
    <n v="-0.6977462768575613"/>
    <n v="-0.90861366741867866"/>
  </r>
  <r>
    <n v="19"/>
    <s v="male"/>
    <n v="30.59"/>
    <n v="0"/>
    <x v="0"/>
    <x v="3"/>
    <n v="1639.5631000000001"/>
    <x v="0"/>
    <s v="1"/>
    <s v="0"/>
    <s v="1"/>
    <s v="0"/>
    <s v="0"/>
    <n v="361"/>
    <n v="0"/>
    <n v="0"/>
    <n v="581.21"/>
    <s v="Train"/>
    <n v="-1.4387642602644821"/>
    <n v="-1.2040349903894259E-2"/>
    <n v="-0.90861366741867866"/>
  </r>
  <r>
    <n v="19"/>
    <s v="female"/>
    <n v="32.11"/>
    <n v="0"/>
    <x v="0"/>
    <x v="3"/>
    <n v="2130.6759000000002"/>
    <x v="0"/>
    <s v="0"/>
    <s v="0"/>
    <s v="1"/>
    <s v="0"/>
    <s v="0"/>
    <n v="361"/>
    <n v="0"/>
    <n v="0"/>
    <n v="610.09"/>
    <s v="Train"/>
    <n v="-1.4387642602644821"/>
    <n v="0.23730725989743914"/>
    <n v="-0.90861366741867866"/>
  </r>
  <r>
    <n v="53"/>
    <s v="female"/>
    <n v="26.6"/>
    <n v="0"/>
    <x v="0"/>
    <x v="3"/>
    <n v="10355.641"/>
    <x v="0"/>
    <s v="0"/>
    <s v="0"/>
    <s v="1"/>
    <s v="0"/>
    <s v="0"/>
    <n v="2809"/>
    <n v="0"/>
    <n v="0"/>
    <n v="1409.8000000000002"/>
    <s v="Test"/>
    <n v="0.98207620753711611"/>
    <n v="-0.66657782563239443"/>
    <n v="-0.90861366741867866"/>
  </r>
  <r>
    <n v="54"/>
    <s v="male"/>
    <n v="30.02"/>
    <n v="0"/>
    <x v="0"/>
    <x v="3"/>
    <n v="24476.478510000001"/>
    <x v="0"/>
    <s v="1"/>
    <s v="0"/>
    <s v="1"/>
    <s v="0"/>
    <s v="0"/>
    <n v="2916"/>
    <n v="0"/>
    <n v="0"/>
    <n v="1621.08"/>
    <s v="Train"/>
    <n v="1.0532773977665748"/>
    <n v="-0.10554570357939436"/>
    <n v="-0.90861366741867866"/>
  </r>
  <r>
    <n v="25"/>
    <s v="male"/>
    <n v="27.55"/>
    <n v="0"/>
    <x v="0"/>
    <x v="3"/>
    <n v="2523.1695"/>
    <x v="0"/>
    <s v="1"/>
    <s v="0"/>
    <s v="1"/>
    <s v="0"/>
    <s v="0"/>
    <n v="625"/>
    <n v="0"/>
    <n v="0"/>
    <n v="688.75"/>
    <s v="Train"/>
    <n v="-1.0115571188877295"/>
    <n v="-0.51073556950656107"/>
    <n v="-0.90861366741867866"/>
  </r>
  <r>
    <n v="63"/>
    <s v="female"/>
    <n v="26.22"/>
    <n v="0"/>
    <x v="0"/>
    <x v="3"/>
    <n v="14256.192800000001"/>
    <x v="0"/>
    <s v="0"/>
    <s v="0"/>
    <s v="1"/>
    <s v="0"/>
    <s v="0"/>
    <n v="3969"/>
    <n v="0"/>
    <n v="0"/>
    <n v="1651.86"/>
    <s v="Train"/>
    <n v="1.6940881098317038"/>
    <n v="-0.72891472808272817"/>
    <n v="-0.90861366741867866"/>
  </r>
  <r>
    <n v="50"/>
    <s v="male"/>
    <n v="32.204999999999998"/>
    <n v="0"/>
    <x v="0"/>
    <x v="3"/>
    <n v="8835.2649500000007"/>
    <x v="0"/>
    <s v="1"/>
    <s v="0"/>
    <s v="1"/>
    <s v="0"/>
    <s v="0"/>
    <n v="2500"/>
    <n v="0"/>
    <n v="0"/>
    <n v="1610.25"/>
    <s v="Test"/>
    <n v="0.76847263684873979"/>
    <n v="0.25289148551002233"/>
    <n v="-0.90861366741867866"/>
  </r>
  <r>
    <n v="44"/>
    <s v="female"/>
    <n v="27.645"/>
    <n v="0"/>
    <x v="0"/>
    <x v="3"/>
    <n v="7421.1945500000002"/>
    <x v="0"/>
    <s v="0"/>
    <s v="0"/>
    <s v="1"/>
    <s v="0"/>
    <s v="0"/>
    <n v="1936"/>
    <n v="0"/>
    <n v="0"/>
    <n v="1216.3799999999999"/>
    <s v="Train"/>
    <n v="0.3412654954719872"/>
    <n v="-0.49515134389397791"/>
    <n v="-0.90861366741867866"/>
  </r>
  <r>
    <n v="61"/>
    <s v="female"/>
    <n v="31.16"/>
    <n v="0"/>
    <x v="0"/>
    <x v="3"/>
    <n v="13429.035400000001"/>
    <x v="0"/>
    <s v="0"/>
    <s v="0"/>
    <s v="1"/>
    <s v="0"/>
    <s v="0"/>
    <n v="3721"/>
    <n v="0"/>
    <n v="0"/>
    <n v="1900.76"/>
    <s v="Train"/>
    <n v="1.5516857293727864"/>
    <n v="8.1465003771605843E-2"/>
    <n v="-0.90861366741867866"/>
  </r>
  <r>
    <n v="62"/>
    <s v="male"/>
    <n v="30.02"/>
    <n v="0"/>
    <x v="0"/>
    <x v="3"/>
    <n v="13352.0998"/>
    <x v="0"/>
    <s v="1"/>
    <s v="0"/>
    <s v="1"/>
    <s v="0"/>
    <s v="0"/>
    <n v="3844"/>
    <n v="0"/>
    <n v="0"/>
    <n v="1861.24"/>
    <s v="Test"/>
    <n v="1.6228869196022451"/>
    <n v="-0.10554570357939436"/>
    <n v="-0.90861366741867866"/>
  </r>
  <r>
    <n v="19"/>
    <s v="male"/>
    <n v="27.835000000000001"/>
    <n v="0"/>
    <x v="0"/>
    <x v="3"/>
    <n v="1635.7336499999999"/>
    <x v="0"/>
    <s v="1"/>
    <s v="0"/>
    <s v="1"/>
    <s v="0"/>
    <s v="0"/>
    <n v="361"/>
    <n v="0"/>
    <n v="0"/>
    <n v="528.86500000000001"/>
    <s v="Train"/>
    <n v="-1.4387642602644821"/>
    <n v="-0.46398289266881104"/>
    <n v="-0.90861366741867866"/>
  </r>
  <r>
    <n v="19"/>
    <s v="female"/>
    <n v="37.43"/>
    <n v="0"/>
    <x v="0"/>
    <x v="3"/>
    <n v="2138.0707000000002"/>
    <x v="0"/>
    <s v="0"/>
    <s v="0"/>
    <s v="1"/>
    <s v="0"/>
    <s v="0"/>
    <n v="361"/>
    <n v="0"/>
    <n v="0"/>
    <n v="711.17"/>
    <s v="Train"/>
    <n v="-1.4387642602644821"/>
    <n v="1.1100238942021063"/>
    <n v="-0.90861366741867866"/>
  </r>
  <r>
    <n v="64"/>
    <s v="female"/>
    <n v="32.965000000000003"/>
    <n v="0"/>
    <x v="0"/>
    <x v="3"/>
    <n v="14692.66935"/>
    <x v="0"/>
    <s v="0"/>
    <s v="0"/>
    <s v="1"/>
    <s v="0"/>
    <s v="0"/>
    <n v="4096"/>
    <n v="0"/>
    <n v="0"/>
    <n v="2109.7600000000002"/>
    <s v="Train"/>
    <n v="1.7652893000611625"/>
    <n v="0.37756529041068987"/>
    <n v="-0.90861366741867866"/>
  </r>
  <r>
    <n v="19"/>
    <s v="female"/>
    <n v="35.15"/>
    <n v="0"/>
    <x v="0"/>
    <x v="3"/>
    <n v="2134.9014999999999"/>
    <x v="0"/>
    <s v="0"/>
    <s v="0"/>
    <s v="1"/>
    <s v="0"/>
    <s v="0"/>
    <n v="361"/>
    <n v="0"/>
    <n v="0"/>
    <n v="667.85"/>
    <s v="Train"/>
    <n v="-1.4387642602644821"/>
    <n v="0.736002479500106"/>
    <n v="-0.90861366741867866"/>
  </r>
  <r>
    <n v="56"/>
    <s v="female"/>
    <n v="25.65"/>
    <n v="0"/>
    <x v="0"/>
    <x v="3"/>
    <n v="11454.021500000001"/>
    <x v="0"/>
    <s v="0"/>
    <s v="0"/>
    <s v="1"/>
    <s v="0"/>
    <s v="0"/>
    <n v="3136"/>
    <n v="0"/>
    <n v="0"/>
    <n v="1436.3999999999999"/>
    <s v="Train"/>
    <n v="1.1956797782254924"/>
    <n v="-0.82242008175822823"/>
    <n v="-0.90861366741867866"/>
  </r>
  <r>
    <n v="20"/>
    <s v="male"/>
    <n v="29.734999999999999"/>
    <n v="0"/>
    <x v="0"/>
    <x v="3"/>
    <n v="1769.5316499999999"/>
    <x v="0"/>
    <s v="1"/>
    <s v="0"/>
    <s v="1"/>
    <s v="0"/>
    <s v="0"/>
    <n v="400"/>
    <n v="0"/>
    <n v="0"/>
    <n v="594.70000000000005"/>
    <s v="Train"/>
    <n v="-1.3675630700350232"/>
    <n v="-0.15229838041714441"/>
    <n v="-0.90861366741867866"/>
  </r>
  <r>
    <n v="57"/>
    <s v="female"/>
    <n v="30.495000000000001"/>
    <n v="0"/>
    <x v="0"/>
    <x v="3"/>
    <n v="11840.77505"/>
    <x v="0"/>
    <s v="0"/>
    <s v="0"/>
    <s v="1"/>
    <s v="0"/>
    <s v="0"/>
    <n v="3249"/>
    <n v="0"/>
    <n v="0"/>
    <n v="1738.2150000000001"/>
    <s v="Test"/>
    <n v="1.2668809684549511"/>
    <n v="-2.7624575516477415E-2"/>
    <n v="-0.90861366741867866"/>
  </r>
  <r>
    <n v="19"/>
    <s v="male"/>
    <n v="25.175000000000001"/>
    <n v="0"/>
    <x v="0"/>
    <x v="3"/>
    <n v="1632.0362500000001"/>
    <x v="0"/>
    <s v="1"/>
    <s v="0"/>
    <s v="1"/>
    <s v="0"/>
    <s v="0"/>
    <n v="361"/>
    <n v="0"/>
    <n v="0"/>
    <n v="478.32499999999999"/>
    <s v="Train"/>
    <n v="-1.4387642602644821"/>
    <n v="-0.90034120982114463"/>
    <n v="-0.90861366741867866"/>
  </r>
  <r>
    <n v="25"/>
    <s v="male"/>
    <n v="35.625"/>
    <n v="0"/>
    <x v="0"/>
    <x v="3"/>
    <n v="2534.3937500000002"/>
    <x v="0"/>
    <s v="1"/>
    <s v="0"/>
    <s v="1"/>
    <s v="0"/>
    <s v="0"/>
    <n v="625"/>
    <n v="0"/>
    <n v="0"/>
    <n v="890.625"/>
    <s v="Train"/>
    <n v="-1.0115571188877295"/>
    <n v="0.81392360756302295"/>
    <n v="-0.90861366741867866"/>
  </r>
  <r>
    <n v="54"/>
    <s v="male"/>
    <n v="30.21"/>
    <n v="0"/>
    <x v="0"/>
    <x v="3"/>
    <n v="10231.499900000001"/>
    <x v="0"/>
    <s v="1"/>
    <s v="0"/>
    <s v="1"/>
    <s v="0"/>
    <s v="0"/>
    <n v="2916"/>
    <n v="0"/>
    <n v="0"/>
    <n v="1631.3400000000001"/>
    <s v="Train"/>
    <n v="1.0532773977665748"/>
    <n v="-7.4377252354227472E-2"/>
    <n v="-0.90861366741867866"/>
  </r>
  <r>
    <n v="19"/>
    <s v="male"/>
    <n v="35.53"/>
    <n v="0"/>
    <x v="0"/>
    <x v="3"/>
    <n v="1646.4296999999999"/>
    <x v="0"/>
    <s v="1"/>
    <s v="0"/>
    <s v="1"/>
    <s v="0"/>
    <s v="0"/>
    <n v="361"/>
    <n v="0"/>
    <n v="0"/>
    <n v="675.07"/>
    <s v="Train"/>
    <n v="-1.4387642602644821"/>
    <n v="0.79833938195043974"/>
    <n v="-0.90861366741867866"/>
  </r>
  <r>
    <n v="19"/>
    <s v="female"/>
    <n v="30.495000000000001"/>
    <n v="0"/>
    <x v="0"/>
    <x v="3"/>
    <n v="2128.4310500000001"/>
    <x v="0"/>
    <s v="0"/>
    <s v="0"/>
    <s v="1"/>
    <s v="0"/>
    <s v="0"/>
    <n v="361"/>
    <n v="0"/>
    <n v="0"/>
    <n v="579.40499999999997"/>
    <s v="Train"/>
    <n v="-1.4387642602644821"/>
    <n v="-2.7624575516477415E-2"/>
    <n v="-0.90861366741867866"/>
  </r>
  <r>
    <n v="58"/>
    <s v="female"/>
    <n v="27.17"/>
    <n v="0"/>
    <x v="0"/>
    <x v="3"/>
    <n v="12222.898300000001"/>
    <x v="0"/>
    <s v="0"/>
    <s v="0"/>
    <s v="1"/>
    <s v="0"/>
    <s v="0"/>
    <n v="3364"/>
    <n v="0"/>
    <n v="0"/>
    <n v="1575.8600000000001"/>
    <s v="Test"/>
    <n v="1.3380821586844101"/>
    <n v="-0.57307247195689426"/>
    <n v="-0.90861366741867866"/>
  </r>
  <r>
    <n v="19"/>
    <s v="male"/>
    <n v="30.59"/>
    <n v="0"/>
    <x v="0"/>
    <x v="3"/>
    <n v="1639.5631000000001"/>
    <x v="0"/>
    <s v="1"/>
    <s v="0"/>
    <s v="1"/>
    <s v="0"/>
    <s v="0"/>
    <n v="361"/>
    <n v="0"/>
    <n v="0"/>
    <n v="581.21"/>
    <s v="Train"/>
    <n v="-1.4387642602644821"/>
    <n v="-1.2040349903894259E-2"/>
    <n v="-0.90861366741867866"/>
  </r>
  <r>
    <n v="51"/>
    <s v="male"/>
    <n v="31.635000000000002"/>
    <n v="0"/>
    <x v="0"/>
    <x v="3"/>
    <n v="9174.1356500000002"/>
    <x v="0"/>
    <s v="1"/>
    <s v="0"/>
    <s v="1"/>
    <s v="0"/>
    <s v="0"/>
    <n v="2601"/>
    <n v="0"/>
    <n v="0"/>
    <n v="1613.385"/>
    <s v="Train"/>
    <n v="0.8396738270781986"/>
    <n v="0.1593861318345228"/>
    <n v="-0.90861366741867866"/>
  </r>
  <r>
    <n v="59"/>
    <s v="male"/>
    <n v="28.785"/>
    <n v="0"/>
    <x v="0"/>
    <x v="3"/>
    <n v="12129.614149999999"/>
    <x v="0"/>
    <s v="1"/>
    <s v="0"/>
    <s v="1"/>
    <s v="0"/>
    <s v="0"/>
    <n v="3481"/>
    <n v="0"/>
    <n v="0"/>
    <n v="1698.3150000000001"/>
    <s v="Train"/>
    <n v="1.4092833489138687"/>
    <n v="-0.30814063654297774"/>
    <n v="-0.90861366741867866"/>
  </r>
  <r>
    <n v="29"/>
    <s v="female"/>
    <n v="26.03"/>
    <n v="0"/>
    <x v="0"/>
    <x v="3"/>
    <n v="3736.4647"/>
    <x v="0"/>
    <s v="0"/>
    <s v="0"/>
    <s v="1"/>
    <s v="0"/>
    <s v="0"/>
    <n v="841"/>
    <n v="0"/>
    <n v="0"/>
    <n v="754.87"/>
    <s v="Train"/>
    <n v="-0.72675235796989435"/>
    <n v="-0.76008317930789449"/>
    <n v="-0.90861366741867866"/>
  </r>
  <r>
    <n v="26"/>
    <s v="female"/>
    <n v="40.185000000000002"/>
    <n v="0"/>
    <x v="0"/>
    <x v="3"/>
    <n v="3201.2451500000002"/>
    <x v="0"/>
    <s v="0"/>
    <s v="0"/>
    <s v="1"/>
    <s v="0"/>
    <s v="0"/>
    <n v="676"/>
    <n v="0"/>
    <n v="0"/>
    <n v="1044.81"/>
    <s v="Train"/>
    <n v="-0.94035592865827067"/>
    <n v="1.5619664369670236"/>
    <n v="-0.90861366741867866"/>
  </r>
  <r>
    <n v="56"/>
    <s v="male"/>
    <n v="33.725000000000001"/>
    <n v="0"/>
    <x v="0"/>
    <x v="3"/>
    <n v="10976.24575"/>
    <x v="0"/>
    <s v="1"/>
    <s v="0"/>
    <s v="1"/>
    <s v="0"/>
    <s v="0"/>
    <n v="3136"/>
    <n v="0"/>
    <n v="0"/>
    <n v="1888.6000000000001"/>
    <s v="Test"/>
    <n v="1.1956797782254924"/>
    <n v="0.50223909531135624"/>
    <n v="-0.90861366741867866"/>
  </r>
  <r>
    <n v="58"/>
    <s v="female"/>
    <n v="33.44"/>
    <n v="0"/>
    <x v="0"/>
    <x v="3"/>
    <n v="12231.613600000001"/>
    <x v="0"/>
    <s v="0"/>
    <s v="0"/>
    <s v="1"/>
    <s v="0"/>
    <s v="0"/>
    <n v="3364"/>
    <n v="0"/>
    <n v="0"/>
    <n v="1939.52"/>
    <s v="Test"/>
    <n v="1.3380821586844101"/>
    <n v="0.45548641847360566"/>
    <n v="-0.90861366741867866"/>
  </r>
  <r>
    <n v="50"/>
    <s v="male"/>
    <n v="26.41"/>
    <n v="0"/>
    <x v="0"/>
    <x v="3"/>
    <n v="8827.2098999999998"/>
    <x v="0"/>
    <s v="1"/>
    <s v="0"/>
    <s v="1"/>
    <s v="0"/>
    <s v="0"/>
    <n v="2500"/>
    <n v="0"/>
    <n v="0"/>
    <n v="1320.5"/>
    <s v="Test"/>
    <n v="0.76847263684873979"/>
    <n v="-0.6977462768575613"/>
    <n v="-0.90861366741867866"/>
  </r>
  <r>
    <n v="28"/>
    <s v="male"/>
    <n v="30.875"/>
    <n v="0"/>
    <x v="0"/>
    <x v="3"/>
    <n v="3062.5082499999999"/>
    <x v="0"/>
    <s v="1"/>
    <s v="0"/>
    <s v="1"/>
    <s v="0"/>
    <s v="0"/>
    <n v="784"/>
    <n v="0"/>
    <n v="0"/>
    <n v="864.5"/>
    <s v="Train"/>
    <n v="-0.79795354819935316"/>
    <n v="3.4712326933855793E-2"/>
    <n v="-0.90861366741867866"/>
  </r>
  <r>
    <n v="21"/>
    <s v="male"/>
    <n v="28.975000000000001"/>
    <n v="0"/>
    <x v="0"/>
    <x v="3"/>
    <n v="1906.35825"/>
    <x v="0"/>
    <s v="1"/>
    <s v="0"/>
    <s v="1"/>
    <s v="0"/>
    <s v="0"/>
    <n v="441"/>
    <n v="0"/>
    <n v="0"/>
    <n v="608.47500000000002"/>
    <s v="Train"/>
    <n v="-1.2963618798055645"/>
    <n v="-0.27697218531781082"/>
    <n v="-0.90861366741867866"/>
  </r>
  <r>
    <n v="64"/>
    <s v="male"/>
    <n v="37.905000000000001"/>
    <n v="0"/>
    <x v="0"/>
    <x v="3"/>
    <n v="14210.53595"/>
    <x v="0"/>
    <s v="1"/>
    <s v="0"/>
    <s v="1"/>
    <s v="0"/>
    <s v="0"/>
    <n v="4096"/>
    <n v="0"/>
    <n v="0"/>
    <n v="2425.92"/>
    <s v="Train"/>
    <n v="1.7652893000611625"/>
    <n v="1.1879450222650234"/>
    <n v="-0.90861366741867866"/>
  </r>
  <r>
    <n v="57"/>
    <s v="female"/>
    <n v="31.824999999999999"/>
    <n v="0"/>
    <x v="0"/>
    <x v="3"/>
    <n v="11842.623750000001"/>
    <x v="0"/>
    <s v="0"/>
    <s v="0"/>
    <s v="1"/>
    <s v="0"/>
    <s v="0"/>
    <n v="3249"/>
    <n v="0"/>
    <n v="0"/>
    <n v="1814.0249999999999"/>
    <s v="Test"/>
    <n v="1.2668809684549511"/>
    <n v="0.19055458305968909"/>
    <n v="-0.90861366741867866"/>
  </r>
  <r>
    <n v="53"/>
    <s v="male"/>
    <n v="28.88"/>
    <n v="0"/>
    <x v="0"/>
    <x v="3"/>
    <n v="9869.8101999999999"/>
    <x v="0"/>
    <s v="1"/>
    <s v="0"/>
    <s v="1"/>
    <s v="0"/>
    <s v="0"/>
    <n v="2809"/>
    <n v="0"/>
    <n v="0"/>
    <n v="1530.6399999999999"/>
    <s v="Train"/>
    <n v="0.98207620753711611"/>
    <n v="-0.29255641093039458"/>
    <n v="-0.90861366741867866"/>
  </r>
  <r>
    <n v="21"/>
    <s v="male"/>
    <n v="36.86"/>
    <n v="0"/>
    <x v="0"/>
    <x v="3"/>
    <n v="1917.3184000000001"/>
    <x v="0"/>
    <s v="1"/>
    <s v="0"/>
    <s v="1"/>
    <s v="0"/>
    <s v="0"/>
    <n v="441"/>
    <n v="0"/>
    <n v="0"/>
    <n v="774.06"/>
    <s v="Train"/>
    <n v="-1.2963618798055645"/>
    <n v="1.0165185405266062"/>
    <n v="-0.90861366741867866"/>
  </r>
  <r>
    <n v="45"/>
    <s v="female"/>
    <n v="35.814999999999998"/>
    <n v="0"/>
    <x v="0"/>
    <x v="3"/>
    <n v="7731.8578500000003"/>
    <x v="0"/>
    <s v="0"/>
    <s v="0"/>
    <s v="1"/>
    <s v="0"/>
    <s v="0"/>
    <n v="2025"/>
    <n v="0"/>
    <n v="0"/>
    <n v="1611.675"/>
    <s v="Train"/>
    <n v="0.41246668570144596"/>
    <n v="0.84509205878818927"/>
    <n v="-0.90861366741867866"/>
  </r>
  <r>
    <n v="19"/>
    <s v="female"/>
    <n v="36.575000000000003"/>
    <n v="0"/>
    <x v="0"/>
    <x v="3"/>
    <n v="2136.8822500000001"/>
    <x v="0"/>
    <s v="0"/>
    <s v="0"/>
    <s v="1"/>
    <s v="0"/>
    <s v="0"/>
    <n v="361"/>
    <n v="0"/>
    <n v="0"/>
    <n v="694.92500000000007"/>
    <s v="Test"/>
    <n v="-1.4387642602644821"/>
    <n v="0.96976586368885676"/>
    <n v="-0.90861366741867866"/>
  </r>
  <r>
    <n v="36"/>
    <s v="female"/>
    <n v="25.84"/>
    <n v="0"/>
    <x v="0"/>
    <x v="3"/>
    <n v="5266.3656000000001"/>
    <x v="0"/>
    <s v="0"/>
    <s v="0"/>
    <s v="1"/>
    <s v="0"/>
    <s v="0"/>
    <n v="1296"/>
    <n v="0"/>
    <n v="0"/>
    <n v="930.24"/>
    <s v="Train"/>
    <n v="-0.22834402636368298"/>
    <n v="-0.79125163053306136"/>
    <n v="-0.90861366741867866"/>
  </r>
  <r>
    <n v="58"/>
    <s v="male"/>
    <n v="34.39"/>
    <n v="0"/>
    <x v="0"/>
    <x v="3"/>
    <n v="11743.9341"/>
    <x v="0"/>
    <s v="1"/>
    <s v="0"/>
    <s v="1"/>
    <s v="0"/>
    <s v="0"/>
    <n v="3364"/>
    <n v="0"/>
    <n v="0"/>
    <n v="1994.6200000000001"/>
    <s v="Train"/>
    <n v="1.3380821586844101"/>
    <n v="0.61132867459943951"/>
    <n v="-0.90861366741867866"/>
  </r>
  <r>
    <n v="59"/>
    <s v="female"/>
    <n v="31.35"/>
    <n v="0"/>
    <x v="0"/>
    <x v="3"/>
    <n v="12622.1795"/>
    <x v="0"/>
    <s v="0"/>
    <s v="0"/>
    <s v="1"/>
    <s v="0"/>
    <s v="0"/>
    <n v="3481"/>
    <n v="0"/>
    <n v="0"/>
    <n v="1849.65"/>
    <s v="Train"/>
    <n v="1.4092833489138687"/>
    <n v="0.11263345499677274"/>
    <n v="-0.90861366741867866"/>
  </r>
  <r>
    <n v="55"/>
    <s v="male"/>
    <n v="32.774999999999999"/>
    <n v="0"/>
    <x v="0"/>
    <x v="3"/>
    <n v="10601.632250000001"/>
    <x v="0"/>
    <s v="1"/>
    <s v="0"/>
    <s v="1"/>
    <s v="0"/>
    <s v="0"/>
    <n v="3025"/>
    <n v="0"/>
    <n v="0"/>
    <n v="1802.625"/>
    <s v="Train"/>
    <n v="1.1244785879960337"/>
    <n v="0.34639683918552239"/>
    <n v="-0.90861366741867866"/>
  </r>
  <r>
    <n v="23"/>
    <s v="female"/>
    <n v="28.12"/>
    <n v="0"/>
    <x v="0"/>
    <x v="3"/>
    <n v="2690.1138000000001"/>
    <x v="0"/>
    <s v="0"/>
    <s v="0"/>
    <s v="1"/>
    <s v="0"/>
    <s v="0"/>
    <n v="529"/>
    <n v="0"/>
    <n v="0"/>
    <n v="646.76"/>
    <s v="Train"/>
    <n v="-1.1539594993466469"/>
    <n v="-0.41723021583106096"/>
    <n v="-0.90861366741867866"/>
  </r>
  <r>
    <n v="36"/>
    <s v="female"/>
    <n v="30.02"/>
    <n v="0"/>
    <x v="0"/>
    <x v="3"/>
    <n v="5272.1758"/>
    <x v="0"/>
    <s v="0"/>
    <s v="0"/>
    <s v="1"/>
    <s v="0"/>
    <s v="0"/>
    <n v="1296"/>
    <n v="0"/>
    <n v="0"/>
    <n v="1080.72"/>
    <s v="Train"/>
    <n v="-0.22834402636368298"/>
    <n v="-0.10554570357939436"/>
    <n v="-0.90861366741867866"/>
  </r>
  <r>
    <n v="34"/>
    <s v="male"/>
    <n v="35.814999999999998"/>
    <n v="0"/>
    <x v="0"/>
    <x v="3"/>
    <n v="4320.4108500000002"/>
    <x v="0"/>
    <s v="1"/>
    <s v="0"/>
    <s v="1"/>
    <s v="0"/>
    <s v="0"/>
    <n v="1156"/>
    <n v="0"/>
    <n v="0"/>
    <n v="1217.71"/>
    <s v="Train"/>
    <n v="-0.37074640682260052"/>
    <n v="0.84509205878818927"/>
    <n v="-0.90861366741867866"/>
  </r>
  <r>
    <n v="42"/>
    <s v="male"/>
    <n v="31.254999999999999"/>
    <n v="0"/>
    <x v="0"/>
    <x v="3"/>
    <n v="6358.7764500000003"/>
    <x v="0"/>
    <s v="1"/>
    <s v="0"/>
    <s v="1"/>
    <s v="0"/>
    <s v="0"/>
    <n v="1764"/>
    <n v="0"/>
    <n v="0"/>
    <n v="1312.71"/>
    <s v="Train"/>
    <n v="0.19886311501306964"/>
    <n v="9.7049229384189001E-2"/>
    <n v="-0.90861366741867866"/>
  </r>
  <r>
    <n v="36"/>
    <s v="female"/>
    <n v="26.885000000000002"/>
    <n v="0"/>
    <x v="0"/>
    <x v="3"/>
    <n v="5267.8181500000001"/>
    <x v="0"/>
    <s v="0"/>
    <s v="0"/>
    <s v="1"/>
    <s v="0"/>
    <s v="0"/>
    <n v="1296"/>
    <n v="0"/>
    <n v="0"/>
    <n v="967.86"/>
    <s v="Train"/>
    <n v="-0.22834402636368298"/>
    <n v="-0.61982514879464434"/>
    <n v="-0.90861366741867866"/>
  </r>
  <r>
    <n v="59"/>
    <s v="male"/>
    <n v="25.46"/>
    <n v="0"/>
    <x v="0"/>
    <x v="3"/>
    <n v="12124.992399999999"/>
    <x v="0"/>
    <s v="1"/>
    <s v="0"/>
    <s v="1"/>
    <s v="0"/>
    <s v="0"/>
    <n v="3481"/>
    <n v="0"/>
    <n v="0"/>
    <n v="1502.14"/>
    <s v="Train"/>
    <n v="1.4092833489138687"/>
    <n v="-0.85358853298339454"/>
    <n v="-0.90861366741867866"/>
  </r>
  <r>
    <n v="61"/>
    <s v="male"/>
    <n v="38.380000000000003"/>
    <n v="0"/>
    <x v="0"/>
    <x v="3"/>
    <n v="12950.0712"/>
    <x v="0"/>
    <s v="1"/>
    <s v="0"/>
    <s v="1"/>
    <s v="0"/>
    <s v="0"/>
    <n v="3721"/>
    <n v="0"/>
    <n v="0"/>
    <n v="2341.1800000000003"/>
    <s v="Train"/>
    <n v="1.5516857293727864"/>
    <n v="1.2658661503279403"/>
    <n v="-0.90861366741867866"/>
  </r>
  <r>
    <n v="55"/>
    <s v="male"/>
    <n v="27.645"/>
    <n v="0"/>
    <x v="0"/>
    <x v="3"/>
    <n v="10594.501550000001"/>
    <x v="0"/>
    <s v="1"/>
    <s v="0"/>
    <s v="1"/>
    <s v="0"/>
    <s v="0"/>
    <n v="3025"/>
    <n v="0"/>
    <n v="0"/>
    <n v="1520.4749999999999"/>
    <s v="Train"/>
    <n v="1.1244785879960337"/>
    <n v="-0.49515134389397791"/>
    <n v="-0.90861366741867866"/>
  </r>
  <r>
    <n v="21"/>
    <s v="male"/>
    <n v="31.254999999999999"/>
    <n v="0"/>
    <x v="0"/>
    <x v="3"/>
    <n v="1909.52745"/>
    <x v="0"/>
    <s v="1"/>
    <s v="0"/>
    <s v="1"/>
    <s v="0"/>
    <s v="0"/>
    <n v="441"/>
    <n v="0"/>
    <n v="0"/>
    <n v="656.35500000000002"/>
    <s v="Train"/>
    <n v="-1.2963618798055645"/>
    <n v="9.7049229384189001E-2"/>
    <n v="-0.90861366741867866"/>
  </r>
  <r>
    <n v="57"/>
    <s v="male"/>
    <n v="31.54"/>
    <n v="0"/>
    <x v="0"/>
    <x v="3"/>
    <n v="11353.2276"/>
    <x v="0"/>
    <s v="1"/>
    <s v="0"/>
    <s v="1"/>
    <s v="0"/>
    <s v="0"/>
    <n v="3249"/>
    <n v="0"/>
    <n v="0"/>
    <n v="1797.78"/>
    <s v="Train"/>
    <n v="1.2668809684549511"/>
    <n v="0.14380190622193906"/>
    <n v="-0.90861366741867866"/>
  </r>
  <r>
    <n v="49"/>
    <s v="female"/>
    <n v="29.925000000000001"/>
    <n v="0"/>
    <x v="0"/>
    <x v="3"/>
    <n v="8988.1587500000005"/>
    <x v="0"/>
    <s v="0"/>
    <s v="0"/>
    <s v="1"/>
    <s v="0"/>
    <s v="0"/>
    <n v="2401"/>
    <n v="0"/>
    <n v="0"/>
    <n v="1466.325"/>
    <s v="Train"/>
    <n v="0.69727144661928109"/>
    <n v="-0.12112992919197751"/>
    <n v="-0.90861366741867866"/>
  </r>
  <r>
    <n v="63"/>
    <s v="female"/>
    <n v="25.08"/>
    <n v="0"/>
    <x v="0"/>
    <x v="3"/>
    <n v="14254.608200000001"/>
    <x v="0"/>
    <s v="0"/>
    <s v="0"/>
    <s v="1"/>
    <s v="0"/>
    <s v="0"/>
    <n v="3969"/>
    <n v="0"/>
    <n v="0"/>
    <n v="1580.04"/>
    <s v="Train"/>
    <n v="1.6940881098317038"/>
    <n v="-0.9159254354337284"/>
    <n v="-0.90861366741867866"/>
  </r>
  <r>
    <n v="28"/>
    <s v="male"/>
    <n v="33.82"/>
    <n v="0"/>
    <x v="0"/>
    <x v="3"/>
    <n v="19673.335729999999"/>
    <x v="0"/>
    <s v="1"/>
    <s v="0"/>
    <s v="1"/>
    <s v="0"/>
    <s v="0"/>
    <n v="784"/>
    <n v="0"/>
    <n v="0"/>
    <n v="946.96"/>
    <s v="Train"/>
    <n v="-0.79795354819935316"/>
    <n v="0.51782332092393946"/>
    <n v="-0.90861366741867866"/>
  </r>
  <r>
    <n v="20"/>
    <s v="female"/>
    <n v="31.92"/>
    <n v="0"/>
    <x v="0"/>
    <x v="3"/>
    <n v="2261.5688"/>
    <x v="0"/>
    <s v="0"/>
    <s v="0"/>
    <s v="1"/>
    <s v="0"/>
    <s v="0"/>
    <n v="400"/>
    <n v="0"/>
    <n v="0"/>
    <n v="638.40000000000009"/>
    <s v="Train"/>
    <n v="-1.3675630700350232"/>
    <n v="0.20613880867227283"/>
    <n v="-0.90861366741867866"/>
  </r>
  <r>
    <n v="58"/>
    <s v="female"/>
    <n v="36.479999999999997"/>
    <n v="0"/>
    <x v="0"/>
    <x v="3"/>
    <n v="12235.8392"/>
    <x v="0"/>
    <s v="0"/>
    <s v="0"/>
    <s v="1"/>
    <s v="0"/>
    <s v="0"/>
    <n v="3364"/>
    <n v="0"/>
    <n v="0"/>
    <n v="2115.8399999999997"/>
    <s v="Train"/>
    <n v="1.3380821586844101"/>
    <n v="0.95418163807627243"/>
    <n v="-0.90861366741867866"/>
  </r>
  <r>
    <n v="24"/>
    <s v="female"/>
    <n v="29.925000000000001"/>
    <n v="0"/>
    <x v="0"/>
    <x v="3"/>
    <n v="2850.6837500000001"/>
    <x v="0"/>
    <s v="0"/>
    <s v="0"/>
    <s v="1"/>
    <s v="0"/>
    <s v="0"/>
    <n v="576"/>
    <n v="0"/>
    <n v="0"/>
    <n v="718.2"/>
    <s v="Train"/>
    <n v="-1.0827583091171882"/>
    <n v="-0.12112992919197751"/>
    <n v="-0.90861366741867866"/>
  </r>
  <r>
    <n v="62"/>
    <s v="female"/>
    <n v="32.68"/>
    <n v="0"/>
    <x v="0"/>
    <x v="3"/>
    <n v="13844.797200000001"/>
    <x v="0"/>
    <s v="0"/>
    <s v="0"/>
    <s v="1"/>
    <s v="0"/>
    <s v="0"/>
    <n v="3844"/>
    <n v="0"/>
    <n v="0"/>
    <n v="2026.16"/>
    <s v="Test"/>
    <n v="1.6228869196022451"/>
    <n v="0.33081261357293923"/>
    <n v="-0.90861366741867866"/>
  </r>
  <r>
    <n v="48"/>
    <s v="female"/>
    <n v="36.575000000000003"/>
    <n v="0"/>
    <x v="0"/>
    <x v="3"/>
    <n v="8671.1912499999999"/>
    <x v="0"/>
    <s v="0"/>
    <s v="0"/>
    <s v="1"/>
    <s v="0"/>
    <s v="0"/>
    <n v="2304"/>
    <n v="0"/>
    <n v="0"/>
    <n v="1755.6000000000001"/>
    <s v="Train"/>
    <n v="0.62607025638982228"/>
    <n v="0.96976586368885676"/>
    <n v="-0.90861366741867866"/>
  </r>
  <r>
    <n v="22"/>
    <s v="male"/>
    <n v="32.11"/>
    <n v="0"/>
    <x v="0"/>
    <x v="3"/>
    <n v="2055.3249000000001"/>
    <x v="0"/>
    <s v="1"/>
    <s v="0"/>
    <s v="1"/>
    <s v="0"/>
    <s v="0"/>
    <n v="484"/>
    <n v="0"/>
    <n v="0"/>
    <n v="706.42"/>
    <s v="Train"/>
    <n v="-1.2251606895761058"/>
    <n v="0.23730725989743914"/>
    <n v="-0.90861366741867866"/>
  </r>
  <r>
    <n v="26"/>
    <s v="male"/>
    <n v="31.065000000000001"/>
    <n v="0"/>
    <x v="0"/>
    <x v="3"/>
    <n v="2699.56835"/>
    <x v="0"/>
    <s v="1"/>
    <s v="0"/>
    <s v="1"/>
    <s v="0"/>
    <s v="0"/>
    <n v="676"/>
    <n v="0"/>
    <n v="0"/>
    <n v="807.69"/>
    <s v="Train"/>
    <n v="-0.94035592865827067"/>
    <n v="6.5880778159022685E-2"/>
    <n v="-0.90861366741867866"/>
  </r>
  <r>
    <n v="58"/>
    <s v="female"/>
    <n v="28.215"/>
    <n v="0"/>
    <x v="0"/>
    <x v="3"/>
    <n v="12224.350850000001"/>
    <x v="0"/>
    <s v="0"/>
    <s v="0"/>
    <s v="1"/>
    <s v="0"/>
    <s v="0"/>
    <n v="3364"/>
    <n v="0"/>
    <n v="0"/>
    <n v="1636.47"/>
    <s v="Train"/>
    <n v="1.3380821586844101"/>
    <n v="-0.4016459902184778"/>
    <n v="-0.90861366741867866"/>
  </r>
  <r>
    <n v="25"/>
    <s v="female"/>
    <n v="34.484999999999999"/>
    <n v="0"/>
    <x v="0"/>
    <x v="3"/>
    <n v="3021.80915"/>
    <x v="0"/>
    <s v="0"/>
    <s v="0"/>
    <s v="1"/>
    <s v="0"/>
    <s v="0"/>
    <n v="625"/>
    <n v="0"/>
    <n v="0"/>
    <n v="862.125"/>
    <s v="Train"/>
    <n v="-1.0115571188877295"/>
    <n v="0.62691290021202273"/>
    <n v="-0.90861366741867866"/>
  </r>
  <r>
    <n v="32"/>
    <s v="female"/>
    <n v="29.734999999999999"/>
    <n v="0"/>
    <x v="0"/>
    <x v="3"/>
    <n v="4357.0436499999996"/>
    <x v="0"/>
    <s v="0"/>
    <s v="0"/>
    <s v="1"/>
    <s v="0"/>
    <s v="0"/>
    <n v="1024"/>
    <n v="0"/>
    <n v="0"/>
    <n v="951.52"/>
    <s v="Train"/>
    <n v="-0.51314878728151803"/>
    <n v="-0.15229838041714441"/>
    <n v="-0.90861366741867866"/>
  </r>
  <r>
    <n v="33"/>
    <s v="female"/>
    <n v="26.695"/>
    <n v="0"/>
    <x v="0"/>
    <x v="3"/>
    <n v="4571.4130500000001"/>
    <x v="0"/>
    <s v="0"/>
    <s v="0"/>
    <s v="1"/>
    <s v="0"/>
    <s v="0"/>
    <n v="1089"/>
    <n v="0"/>
    <n v="0"/>
    <n v="880.93500000000006"/>
    <s v="Test"/>
    <n v="-0.44194759705205927"/>
    <n v="-0.65099360001981121"/>
    <n v="-0.90861366741867866"/>
  </r>
  <r>
    <n v="57"/>
    <s v="female"/>
    <n v="31.16"/>
    <n v="0"/>
    <x v="1"/>
    <x v="3"/>
    <n v="43578.939400000003"/>
    <x v="0"/>
    <s v="0"/>
    <s v="1"/>
    <s v="1"/>
    <s v="0"/>
    <s v="0"/>
    <n v="3249"/>
    <n v="31.16"/>
    <n v="57"/>
    <n v="1776.1200000000001"/>
    <s v="Test"/>
    <n v="1.2668809684549511"/>
    <n v="8.1465003771605843E-2"/>
    <n v="-0.90861366741867866"/>
  </r>
  <r>
    <n v="42"/>
    <s v="female"/>
    <n v="26.6"/>
    <n v="0"/>
    <x v="1"/>
    <x v="3"/>
    <n v="21348.705999999998"/>
    <x v="0"/>
    <s v="0"/>
    <s v="1"/>
    <s v="1"/>
    <s v="0"/>
    <s v="0"/>
    <n v="1764"/>
    <n v="26.6"/>
    <n v="42"/>
    <n v="1117.2"/>
    <s v="Train"/>
    <n v="0.19886311501306964"/>
    <n v="-0.66657782563239443"/>
    <n v="-0.90861366741867866"/>
  </r>
  <r>
    <n v="19"/>
    <s v="male"/>
    <n v="29.07"/>
    <n v="0"/>
    <x v="1"/>
    <x v="3"/>
    <n v="17352.6803"/>
    <x v="0"/>
    <s v="1"/>
    <s v="1"/>
    <s v="1"/>
    <s v="0"/>
    <s v="0"/>
    <n v="361"/>
    <n v="29.07"/>
    <n v="19"/>
    <n v="552.33000000000004"/>
    <s v="Test"/>
    <n v="-1.4387642602644821"/>
    <n v="-0.26138795970522766"/>
    <n v="-0.90861366741867866"/>
  </r>
  <r>
    <n v="56"/>
    <s v="male"/>
    <n v="33.630000000000003"/>
    <n v="0"/>
    <x v="1"/>
    <x v="3"/>
    <n v="43921.183700000001"/>
    <x v="0"/>
    <s v="1"/>
    <s v="1"/>
    <s v="1"/>
    <s v="0"/>
    <s v="0"/>
    <n v="3136"/>
    <n v="33.630000000000003"/>
    <n v="56"/>
    <n v="1883.2800000000002"/>
    <s v="Train"/>
    <n v="1.1956797782254924"/>
    <n v="0.48665486969877314"/>
    <n v="-0.90861366741867866"/>
  </r>
  <r>
    <n v="19"/>
    <s v="male"/>
    <n v="31.92"/>
    <n v="0"/>
    <x v="1"/>
    <x v="3"/>
    <n v="33750.291799999999"/>
    <x v="0"/>
    <s v="1"/>
    <s v="1"/>
    <s v="1"/>
    <s v="0"/>
    <s v="0"/>
    <n v="361"/>
    <n v="31.92"/>
    <n v="19"/>
    <n v="606.48"/>
    <s v="Test"/>
    <n v="-1.4387642602644821"/>
    <n v="0.20613880867227283"/>
    <n v="-0.90861366741867866"/>
  </r>
  <r>
    <n v="19"/>
    <s v="male"/>
    <n v="36.954999999999998"/>
    <n v="0"/>
    <x v="1"/>
    <x v="3"/>
    <n v="36219.405449999998"/>
    <x v="0"/>
    <s v="1"/>
    <s v="1"/>
    <s v="1"/>
    <s v="0"/>
    <s v="0"/>
    <n v="361"/>
    <n v="36.954999999999998"/>
    <n v="19"/>
    <n v="702.14499999999998"/>
    <s v="Test"/>
    <n v="-1.4387642602644821"/>
    <n v="1.0321027661391895"/>
    <n v="-0.90861366741867866"/>
  </r>
  <r>
    <n v="52"/>
    <s v="male"/>
    <n v="27.36"/>
    <n v="0"/>
    <x v="1"/>
    <x v="3"/>
    <n v="24393.6224"/>
    <x v="0"/>
    <s v="1"/>
    <s v="1"/>
    <s v="1"/>
    <s v="0"/>
    <s v="0"/>
    <n v="2704"/>
    <n v="27.36"/>
    <n v="52"/>
    <n v="1422.72"/>
    <s v="Test"/>
    <n v="0.9108750173076573"/>
    <n v="-0.54190402073172794"/>
    <n v="-0.90861366741867866"/>
  </r>
  <r>
    <n v="23"/>
    <s v="female"/>
    <n v="28.31"/>
    <n v="0"/>
    <x v="1"/>
    <x v="3"/>
    <n v="18033.9679"/>
    <x v="0"/>
    <s v="0"/>
    <s v="1"/>
    <s v="1"/>
    <s v="0"/>
    <s v="0"/>
    <n v="529"/>
    <n v="28.31"/>
    <n v="23"/>
    <n v="651.13"/>
    <s v="Train"/>
    <n v="-1.1539594993466469"/>
    <n v="-0.38606176460589464"/>
    <n v="-0.90861366741867866"/>
  </r>
  <r>
    <n v="63"/>
    <s v="female"/>
    <n v="26.98"/>
    <n v="0"/>
    <x v="1"/>
    <x v="3"/>
    <n v="28950.4692"/>
    <x v="0"/>
    <s v="0"/>
    <s v="1"/>
    <s v="1"/>
    <s v="0"/>
    <s v="0"/>
    <n v="3969"/>
    <n v="26.98"/>
    <n v="63"/>
    <n v="1699.74"/>
    <s v="Test"/>
    <n v="1.6940881098317038"/>
    <n v="-0.60424092318206113"/>
    <n v="-0.90861366741867866"/>
  </r>
  <r>
    <n v="19"/>
    <s v="female"/>
    <n v="28.31"/>
    <n v="0"/>
    <x v="1"/>
    <x v="3"/>
    <n v="17468.983899999999"/>
    <x v="0"/>
    <s v="0"/>
    <s v="1"/>
    <s v="1"/>
    <s v="0"/>
    <s v="0"/>
    <n v="361"/>
    <n v="28.31"/>
    <n v="19"/>
    <n v="537.89"/>
    <s v="Train"/>
    <n v="-1.4387642602644821"/>
    <n v="-0.38606176460589464"/>
    <n v="-0.90861366741867866"/>
  </r>
  <r>
    <n v="44"/>
    <s v="female"/>
    <n v="38.950000000000003"/>
    <n v="0"/>
    <x v="1"/>
    <x v="3"/>
    <n v="42983.458500000001"/>
    <x v="0"/>
    <s v="0"/>
    <s v="1"/>
    <s v="1"/>
    <s v="0"/>
    <s v="0"/>
    <n v="1936"/>
    <n v="38.950000000000003"/>
    <n v="44"/>
    <n v="1713.8000000000002"/>
    <s v="Train"/>
    <n v="0.3412654954719872"/>
    <n v="1.3593715040034404"/>
    <n v="-0.90861366741867866"/>
  </r>
  <r>
    <n v="19"/>
    <s v="female"/>
    <n v="28.88"/>
    <n v="0"/>
    <x v="1"/>
    <x v="3"/>
    <n v="17748.5062"/>
    <x v="0"/>
    <s v="0"/>
    <s v="1"/>
    <s v="1"/>
    <s v="0"/>
    <s v="0"/>
    <n v="361"/>
    <n v="28.88"/>
    <n v="19"/>
    <n v="548.72"/>
    <s v="Train"/>
    <n v="-1.4387642602644821"/>
    <n v="-0.29255641093039458"/>
    <n v="-0.90861366741867866"/>
  </r>
  <r>
    <n v="27"/>
    <s v="male"/>
    <n v="28.5"/>
    <n v="0"/>
    <x v="1"/>
    <x v="3"/>
    <n v="18310.741999999998"/>
    <x v="0"/>
    <s v="1"/>
    <s v="1"/>
    <s v="1"/>
    <s v="0"/>
    <s v="0"/>
    <n v="729"/>
    <n v="28.5"/>
    <n v="27"/>
    <n v="769.5"/>
    <s v="Train"/>
    <n v="-0.86915473842881186"/>
    <n v="-0.35489331338072777"/>
    <n v="-0.90861366741867866"/>
  </r>
  <r>
    <n v="33"/>
    <s v="female"/>
    <n v="35.53"/>
    <n v="0"/>
    <x v="1"/>
    <x v="3"/>
    <n v="55135.402090000003"/>
    <x v="0"/>
    <s v="0"/>
    <s v="1"/>
    <s v="1"/>
    <s v="0"/>
    <s v="0"/>
    <n v="1089"/>
    <n v="35.53"/>
    <n v="33"/>
    <n v="1172.49"/>
    <s v="Test"/>
    <n v="-0.44194759705205927"/>
    <n v="0.79833938195043974"/>
    <n v="-0.90861366741867866"/>
  </r>
  <r>
    <n v="64"/>
    <s v="female"/>
    <n v="26.885000000000002"/>
    <n v="0"/>
    <x v="1"/>
    <x v="3"/>
    <n v="29330.98315"/>
    <x v="0"/>
    <s v="0"/>
    <s v="1"/>
    <s v="1"/>
    <s v="0"/>
    <s v="0"/>
    <n v="4096"/>
    <n v="26.885000000000002"/>
    <n v="64"/>
    <n v="1720.64"/>
    <s v="Train"/>
    <n v="1.7652893000611625"/>
    <n v="-0.61982514879464434"/>
    <n v="-0.90861366741867866"/>
  </r>
  <r>
    <n v="43"/>
    <s v="female"/>
    <n v="26.885000000000002"/>
    <n v="0"/>
    <x v="1"/>
    <x v="3"/>
    <n v="21774.32215"/>
    <x v="0"/>
    <s v="0"/>
    <s v="1"/>
    <s v="1"/>
    <s v="0"/>
    <s v="0"/>
    <n v="1849"/>
    <n v="26.885000000000002"/>
    <n v="43"/>
    <n v="1156.0550000000001"/>
    <s v="Train"/>
    <n v="0.27006430524252845"/>
    <n v="-0.61982514879464434"/>
    <n v="-0.90861366741867866"/>
  </r>
  <r>
    <n v="35"/>
    <s v="female"/>
    <n v="28.024999999999999"/>
    <n v="0"/>
    <x v="1"/>
    <x v="3"/>
    <n v="20234.854749999999"/>
    <x v="0"/>
    <s v="0"/>
    <s v="1"/>
    <s v="1"/>
    <s v="0"/>
    <s v="0"/>
    <n v="1225"/>
    <n v="28.024999999999999"/>
    <n v="35"/>
    <n v="980.875"/>
    <s v="Test"/>
    <n v="-0.29954521659314176"/>
    <n v="-0.43281444144364473"/>
    <n v="-0.90861366741867866"/>
  </r>
  <r>
    <n v="22"/>
    <s v="female"/>
    <n v="30.4"/>
    <n v="0"/>
    <x v="1"/>
    <x v="3"/>
    <n v="33907.548000000003"/>
    <x v="0"/>
    <s v="0"/>
    <s v="1"/>
    <s v="1"/>
    <s v="0"/>
    <s v="0"/>
    <n v="484"/>
    <n v="30.4"/>
    <n v="22"/>
    <n v="668.8"/>
    <s v="Test"/>
    <n v="-1.2251606895761058"/>
    <n v="-4.3208801129061156E-2"/>
    <n v="-0.90861366741867866"/>
  </r>
  <r>
    <n v="19"/>
    <s v="female"/>
    <n v="32.49"/>
    <n v="0"/>
    <x v="1"/>
    <x v="3"/>
    <n v="36898.733079999998"/>
    <x v="0"/>
    <s v="0"/>
    <s v="1"/>
    <s v="1"/>
    <s v="0"/>
    <s v="0"/>
    <n v="361"/>
    <n v="32.49"/>
    <n v="19"/>
    <n v="617.31000000000006"/>
    <s v="Train"/>
    <n v="-1.4387642602644821"/>
    <n v="0.29964416234777291"/>
    <n v="-0.90861366741867866"/>
  </r>
  <r>
    <n v="19"/>
    <s v="female"/>
    <n v="30.02"/>
    <n v="0"/>
    <x v="1"/>
    <x v="3"/>
    <n v="33307.550799999997"/>
    <x v="0"/>
    <s v="0"/>
    <s v="1"/>
    <s v="1"/>
    <s v="0"/>
    <s v="0"/>
    <n v="361"/>
    <n v="30.02"/>
    <n v="19"/>
    <n v="570.38"/>
    <s v="Train"/>
    <n v="-1.4387642602644821"/>
    <n v="-0.10554570357939436"/>
    <n v="-0.90861366741867866"/>
  </r>
  <r>
    <n v="61"/>
    <s v="female"/>
    <n v="29.07"/>
    <n v="0"/>
    <x v="1"/>
    <x v="3"/>
    <n v="29141.3603"/>
    <x v="0"/>
    <s v="0"/>
    <s v="1"/>
    <s v="1"/>
    <s v="0"/>
    <s v="0"/>
    <n v="3721"/>
    <n v="29.07"/>
    <n v="61"/>
    <n v="1773.27"/>
    <s v="Test"/>
    <n v="1.5516857293727864"/>
    <n v="-0.26138795970522766"/>
    <n v="-0.90861366741867866"/>
  </r>
  <r>
    <n v="19"/>
    <s v="female"/>
    <n v="27.9"/>
    <n v="0"/>
    <x v="1"/>
    <x v="2"/>
    <n v="16884.923999999999"/>
    <x v="0"/>
    <s v="0"/>
    <s v="1"/>
    <s v="0"/>
    <s v="0"/>
    <s v="1"/>
    <n v="361"/>
    <n v="27.9"/>
    <n v="19"/>
    <n v="530.1"/>
    <s v="Train"/>
    <n v="-1.4387642602644821"/>
    <n v="-0.45332000146020174"/>
    <n v="-0.90861366741867866"/>
  </r>
  <r>
    <n v="62"/>
    <s v="female"/>
    <n v="26.29"/>
    <n v="0"/>
    <x v="1"/>
    <x v="0"/>
    <n v="27808.7251"/>
    <x v="0"/>
    <s v="0"/>
    <s v="1"/>
    <s v="0"/>
    <s v="1"/>
    <s v="0"/>
    <n v="3844"/>
    <n v="26.29"/>
    <n v="62"/>
    <n v="1629.98"/>
    <s v="Test"/>
    <n v="1.6228869196022451"/>
    <n v="-0.71743161447345616"/>
    <n v="-0.90861366741867866"/>
  </r>
  <r>
    <n v="27"/>
    <s v="male"/>
    <n v="42.13"/>
    <n v="0"/>
    <x v="1"/>
    <x v="0"/>
    <n v="39611.757700000002"/>
    <x v="0"/>
    <s v="1"/>
    <s v="1"/>
    <s v="0"/>
    <s v="1"/>
    <s v="0"/>
    <n v="729"/>
    <n v="42.13"/>
    <n v="27"/>
    <n v="1137.51"/>
    <s v="Test"/>
    <n v="-0.86915473842881186"/>
    <n v="1.8810329508246511"/>
    <n v="-0.90861366741867866"/>
  </r>
  <r>
    <n v="30"/>
    <s v="male"/>
    <n v="35.299999999999997"/>
    <n v="0"/>
    <x v="1"/>
    <x v="2"/>
    <n v="36837.466999999997"/>
    <x v="0"/>
    <s v="1"/>
    <s v="1"/>
    <s v="0"/>
    <s v="0"/>
    <s v="1"/>
    <n v="900"/>
    <n v="35.299999999999997"/>
    <n v="30"/>
    <n v="1059"/>
    <s v="Train"/>
    <n v="-0.65555116774043554"/>
    <n v="0.76060915151997421"/>
    <n v="-0.90861366741867866"/>
  </r>
  <r>
    <n v="22"/>
    <s v="male"/>
    <n v="35.6"/>
    <n v="0"/>
    <x v="1"/>
    <x v="2"/>
    <n v="35585.576000000001"/>
    <x v="0"/>
    <s v="1"/>
    <s v="1"/>
    <s v="0"/>
    <s v="0"/>
    <s v="1"/>
    <n v="484"/>
    <n v="35.6"/>
    <n v="22"/>
    <n v="783.2"/>
    <s v="Train"/>
    <n v="-1.2251606895761058"/>
    <n v="0.80982249555971175"/>
    <n v="-0.90861366741867866"/>
  </r>
  <r>
    <n v="60"/>
    <s v="male"/>
    <n v="39.9"/>
    <n v="0"/>
    <x v="1"/>
    <x v="2"/>
    <n v="48173.360999999997"/>
    <x v="0"/>
    <s v="1"/>
    <s v="1"/>
    <s v="0"/>
    <s v="0"/>
    <s v="1"/>
    <n v="3600"/>
    <n v="39.9"/>
    <n v="60"/>
    <n v="2394"/>
    <s v="Train"/>
    <n v="1.4804845391433274"/>
    <n v="1.515213760129273"/>
    <n v="-0.90861366741867866"/>
  </r>
  <r>
    <n v="36"/>
    <s v="male"/>
    <n v="34.43"/>
    <n v="0"/>
    <x v="1"/>
    <x v="0"/>
    <n v="37742.575700000001"/>
    <x v="0"/>
    <s v="1"/>
    <s v="1"/>
    <s v="0"/>
    <s v="1"/>
    <s v="0"/>
    <n v="1296"/>
    <n v="34.43"/>
    <n v="36"/>
    <n v="1239.48"/>
    <s v="Train"/>
    <n v="-0.22834402636368298"/>
    <n v="0.61789045380473762"/>
    <n v="-0.90861366741867866"/>
  </r>
  <r>
    <n v="63"/>
    <s v="male"/>
    <n v="35.090000000000003"/>
    <n v="0"/>
    <x v="1"/>
    <x v="0"/>
    <n v="47055.532099999997"/>
    <x v="0"/>
    <s v="1"/>
    <s v="1"/>
    <s v="0"/>
    <s v="1"/>
    <s v="0"/>
    <n v="3969"/>
    <n v="35.090000000000003"/>
    <n v="63"/>
    <n v="2210.67"/>
    <s v="Train"/>
    <n v="1.6940881098317038"/>
    <n v="0.7261598106921594"/>
    <n v="-0.90861366741867866"/>
  </r>
  <r>
    <n v="19"/>
    <s v="female"/>
    <n v="28.3"/>
    <n v="0"/>
    <x v="1"/>
    <x v="2"/>
    <n v="17081.080000000002"/>
    <x v="0"/>
    <s v="0"/>
    <s v="1"/>
    <s v="0"/>
    <s v="0"/>
    <s v="1"/>
    <n v="361"/>
    <n v="28.3"/>
    <n v="19"/>
    <n v="537.70000000000005"/>
    <s v="Train"/>
    <n v="-1.4387642602644821"/>
    <n v="-0.38770220940721889"/>
    <n v="-0.90861366741867866"/>
  </r>
  <r>
    <n v="18"/>
    <s v="male"/>
    <n v="25.175000000000001"/>
    <n v="0"/>
    <x v="1"/>
    <x v="1"/>
    <n v="15518.180249999999"/>
    <x v="0"/>
    <s v="1"/>
    <s v="1"/>
    <s v="0"/>
    <s v="0"/>
    <s v="0"/>
    <n v="324"/>
    <n v="25.175000000000001"/>
    <n v="18"/>
    <n v="453.15000000000003"/>
    <s v="Train"/>
    <n v="-1.5099654504939408"/>
    <n v="-0.90034120982114463"/>
    <n v="-0.90861366741867866"/>
  </r>
  <r>
    <n v="30"/>
    <s v="male"/>
    <n v="35.53"/>
    <n v="0"/>
    <x v="1"/>
    <x v="0"/>
    <n v="36950.256699999998"/>
    <x v="0"/>
    <s v="1"/>
    <s v="1"/>
    <s v="0"/>
    <s v="1"/>
    <s v="0"/>
    <n v="900"/>
    <n v="35.53"/>
    <n v="30"/>
    <n v="1065.9000000000001"/>
    <s v="Train"/>
    <n v="-0.65555116774043554"/>
    <n v="0.79833938195043974"/>
    <n v="-0.90861366741867866"/>
  </r>
  <r>
    <n v="18"/>
    <s v="female"/>
    <n v="36.85"/>
    <n v="0"/>
    <x v="1"/>
    <x v="0"/>
    <n v="36149.483500000002"/>
    <x v="0"/>
    <s v="0"/>
    <s v="1"/>
    <s v="0"/>
    <s v="1"/>
    <s v="0"/>
    <n v="324"/>
    <n v="36.85"/>
    <n v="18"/>
    <n v="663.30000000000007"/>
    <s v="Train"/>
    <n v="-1.5099654504939408"/>
    <n v="1.0148780957252821"/>
    <n v="-0.90861366741867866"/>
  </r>
  <r>
    <n v="63"/>
    <s v="female"/>
    <n v="37.700000000000003"/>
    <n v="0"/>
    <x v="1"/>
    <x v="2"/>
    <n v="48824.45"/>
    <x v="0"/>
    <s v="0"/>
    <s v="1"/>
    <s v="0"/>
    <s v="0"/>
    <s v="1"/>
    <n v="3969"/>
    <n v="37.700000000000003"/>
    <n v="63"/>
    <n v="2375.1000000000004"/>
    <s v="Train"/>
    <n v="1.6940881098317038"/>
    <n v="1.1543159038378701"/>
    <n v="-0.90861366741867866"/>
  </r>
  <r>
    <n v="27"/>
    <s v="female"/>
    <n v="36.08"/>
    <n v="0"/>
    <x v="1"/>
    <x v="0"/>
    <n v="37133.898200000003"/>
    <x v="0"/>
    <s v="0"/>
    <s v="1"/>
    <s v="0"/>
    <s v="1"/>
    <s v="0"/>
    <n v="729"/>
    <n v="36.08"/>
    <n v="27"/>
    <n v="974.16"/>
    <s v="Train"/>
    <n v="-0.86915473842881186"/>
    <n v="0.88856384602329019"/>
    <n v="-0.90861366741867866"/>
  </r>
  <r>
    <n v="19"/>
    <s v="male"/>
    <n v="34.799999999999997"/>
    <n v="0"/>
    <x v="1"/>
    <x v="2"/>
    <n v="34779.614999999998"/>
    <x v="0"/>
    <s v="1"/>
    <s v="1"/>
    <s v="0"/>
    <s v="0"/>
    <s v="1"/>
    <n v="361"/>
    <n v="34.799999999999997"/>
    <n v="19"/>
    <n v="661.19999999999993"/>
    <s v="Train"/>
    <n v="-1.4387642602644821"/>
    <n v="0.67858691145374606"/>
    <n v="-0.90861366741867866"/>
  </r>
  <r>
    <n v="63"/>
    <s v="female"/>
    <n v="27.74"/>
    <n v="0"/>
    <x v="1"/>
    <x v="1"/>
    <n v="29523.1656"/>
    <x v="0"/>
    <s v="0"/>
    <s v="1"/>
    <s v="0"/>
    <s v="0"/>
    <s v="0"/>
    <n v="3969"/>
    <n v="27.74"/>
    <n v="63"/>
    <n v="1747.62"/>
    <s v="Train"/>
    <n v="1.6940881098317038"/>
    <n v="-0.47956711828139476"/>
    <n v="-0.90861366741867866"/>
  </r>
  <r>
    <n v="50"/>
    <s v="male"/>
    <n v="31.824999999999999"/>
    <n v="0"/>
    <x v="1"/>
    <x v="1"/>
    <n v="41097.161749999999"/>
    <x v="0"/>
    <s v="1"/>
    <s v="1"/>
    <s v="0"/>
    <s v="0"/>
    <s v="0"/>
    <n v="2500"/>
    <n v="31.824999999999999"/>
    <n v="50"/>
    <n v="1591.25"/>
    <s v="Train"/>
    <n v="0.76847263684873979"/>
    <n v="0.19055458305968909"/>
    <n v="-0.90861366741867866"/>
  </r>
  <r>
    <n v="19"/>
    <s v="male"/>
    <n v="27.7"/>
    <n v="0"/>
    <x v="1"/>
    <x v="2"/>
    <n v="16297.846"/>
    <x v="0"/>
    <s v="1"/>
    <s v="1"/>
    <s v="0"/>
    <s v="0"/>
    <s v="1"/>
    <n v="361"/>
    <n v="27.7"/>
    <n v="19"/>
    <n v="526.29999999999995"/>
    <s v="Train"/>
    <n v="-1.4387642602644821"/>
    <n v="-0.48612889748669286"/>
    <n v="-0.90861366741867866"/>
  </r>
  <r>
    <n v="27"/>
    <s v="female"/>
    <n v="31.4"/>
    <n v="0"/>
    <x v="1"/>
    <x v="2"/>
    <n v="34838.873"/>
    <x v="0"/>
    <s v="0"/>
    <s v="1"/>
    <s v="0"/>
    <s v="0"/>
    <s v="1"/>
    <n v="729"/>
    <n v="31.4"/>
    <n v="27"/>
    <n v="847.8"/>
    <s v="Train"/>
    <n v="-0.86915473842881186"/>
    <n v="0.12083567900339508"/>
    <n v="-0.90861366741867866"/>
  </r>
  <r>
    <n v="34"/>
    <s v="male"/>
    <n v="30.8"/>
    <n v="0"/>
    <x v="1"/>
    <x v="2"/>
    <n v="35491.64"/>
    <x v="0"/>
    <s v="1"/>
    <s v="1"/>
    <s v="0"/>
    <s v="0"/>
    <s v="1"/>
    <n v="1156"/>
    <n v="30.8"/>
    <n v="34"/>
    <n v="1047.2"/>
    <s v="Train"/>
    <n v="-0.37074640682260052"/>
    <n v="2.2408990923921689E-2"/>
    <n v="-0.90861366741867866"/>
  </r>
  <r>
    <n v="24"/>
    <s v="male"/>
    <n v="40.15"/>
    <n v="0"/>
    <x v="1"/>
    <x v="0"/>
    <n v="38126.246500000001"/>
    <x v="0"/>
    <s v="1"/>
    <s v="1"/>
    <s v="0"/>
    <s v="1"/>
    <s v="0"/>
    <n v="576"/>
    <n v="40.15"/>
    <n v="24"/>
    <n v="963.59999999999991"/>
    <s v="Train"/>
    <n v="-1.0827583091171882"/>
    <n v="1.5562248801623872"/>
    <n v="-0.90861366741867866"/>
  </r>
  <r>
    <n v="55"/>
    <s v="male"/>
    <n v="30.684999999999999"/>
    <n v="0"/>
    <x v="1"/>
    <x v="1"/>
    <n v="42303.692150000003"/>
    <x v="0"/>
    <s v="1"/>
    <s v="1"/>
    <s v="0"/>
    <s v="0"/>
    <s v="0"/>
    <n v="3025"/>
    <n v="30.684999999999999"/>
    <n v="55"/>
    <n v="1687.675"/>
    <s v="Train"/>
    <n v="1.1244785879960337"/>
    <n v="3.5438757086888968E-3"/>
    <n v="-0.90861366741867866"/>
  </r>
  <r>
    <n v="64"/>
    <s v="male"/>
    <n v="33.880000000000003"/>
    <n v="0"/>
    <x v="1"/>
    <x v="0"/>
    <n v="46889.261200000001"/>
    <x v="0"/>
    <s v="1"/>
    <s v="1"/>
    <s v="0"/>
    <s v="1"/>
    <s v="0"/>
    <n v="4096"/>
    <n v="33.880000000000003"/>
    <n v="64"/>
    <n v="2168.3200000000002"/>
    <s v="Train"/>
    <n v="1.7652893000611625"/>
    <n v="0.52766598973188716"/>
    <n v="-0.90861366741867866"/>
  </r>
  <r>
    <n v="61"/>
    <s v="male"/>
    <n v="35.86"/>
    <n v="0"/>
    <x v="1"/>
    <x v="0"/>
    <n v="46599.108399999997"/>
    <x v="0"/>
    <s v="1"/>
    <s v="1"/>
    <s v="0"/>
    <s v="1"/>
    <s v="0"/>
    <n v="3721"/>
    <n v="35.86"/>
    <n v="61"/>
    <n v="2187.46"/>
    <s v="Train"/>
    <n v="1.5516857293727864"/>
    <n v="0.85247406039415008"/>
    <n v="-0.90861366741867866"/>
  </r>
  <r>
    <n v="33"/>
    <s v="female"/>
    <n v="33.5"/>
    <n v="0"/>
    <x v="1"/>
    <x v="2"/>
    <n v="37079.372000000003"/>
    <x v="0"/>
    <s v="0"/>
    <s v="1"/>
    <s v="0"/>
    <s v="0"/>
    <s v="1"/>
    <n v="1089"/>
    <n v="33.5"/>
    <n v="33"/>
    <n v="1105.5"/>
    <s v="Train"/>
    <n v="-0.44194759705205927"/>
    <n v="0.46532908728155342"/>
    <n v="-0.90861366741867866"/>
  </r>
  <r>
    <n v="42"/>
    <s v="male"/>
    <n v="30"/>
    <n v="0"/>
    <x v="1"/>
    <x v="2"/>
    <n v="22144.031999999999"/>
    <x v="0"/>
    <s v="1"/>
    <s v="1"/>
    <s v="0"/>
    <s v="0"/>
    <s v="1"/>
    <n v="1764"/>
    <n v="30"/>
    <n v="42"/>
    <n v="1260"/>
    <s v="Train"/>
    <n v="0.19886311501306964"/>
    <n v="-0.10882659318204341"/>
    <n v="-0.90861366741867866"/>
  </r>
  <r>
    <n v="24"/>
    <s v="male"/>
    <n v="28.5"/>
    <n v="0"/>
    <x v="1"/>
    <x v="1"/>
    <n v="35147.528480000001"/>
    <x v="0"/>
    <s v="1"/>
    <s v="1"/>
    <s v="0"/>
    <s v="0"/>
    <s v="0"/>
    <n v="576"/>
    <n v="28.5"/>
    <n v="24"/>
    <n v="684"/>
    <s v="Train"/>
    <n v="-1.0827583091171882"/>
    <n v="-0.35489331338072777"/>
    <n v="-0.90861366741867866"/>
  </r>
  <r>
    <n v="44"/>
    <s v="female"/>
    <n v="38.06"/>
    <n v="0"/>
    <x v="1"/>
    <x v="0"/>
    <n v="48885.135609999998"/>
    <x v="0"/>
    <s v="0"/>
    <s v="1"/>
    <s v="0"/>
    <s v="1"/>
    <s v="0"/>
    <n v="1936"/>
    <n v="38.06"/>
    <n v="44"/>
    <n v="1674.64"/>
    <s v="Train"/>
    <n v="0.3412654954719872"/>
    <n v="1.2133719166855541"/>
    <n v="-0.90861366741867866"/>
  </r>
  <r>
    <n v="29"/>
    <s v="male"/>
    <n v="34.4"/>
    <n v="0"/>
    <x v="1"/>
    <x v="2"/>
    <n v="36197.699000000001"/>
    <x v="0"/>
    <s v="1"/>
    <s v="1"/>
    <s v="0"/>
    <s v="0"/>
    <s v="1"/>
    <n v="841"/>
    <n v="34.4"/>
    <n v="29"/>
    <n v="997.59999999999991"/>
    <s v="Train"/>
    <n v="-0.72675235796989435"/>
    <n v="0.61296911940076382"/>
    <n v="-0.90861366741867866"/>
  </r>
  <r>
    <n v="19"/>
    <s v="male"/>
    <n v="30.25"/>
    <n v="0"/>
    <x v="1"/>
    <x v="0"/>
    <n v="32548.340499999998"/>
    <x v="0"/>
    <s v="1"/>
    <s v="1"/>
    <s v="0"/>
    <s v="1"/>
    <s v="0"/>
    <n v="361"/>
    <n v="30.25"/>
    <n v="19"/>
    <n v="574.75"/>
    <s v="Train"/>
    <n v="-1.4387642602644821"/>
    <n v="-6.7815473148929356E-2"/>
    <n v="-0.90861366741867866"/>
  </r>
  <r>
    <n v="54"/>
    <s v="female"/>
    <n v="47.41"/>
    <n v="0"/>
    <x v="1"/>
    <x v="0"/>
    <n v="63770.428010000003"/>
    <x v="0"/>
    <s v="0"/>
    <s v="1"/>
    <s v="0"/>
    <s v="1"/>
    <s v="0"/>
    <n v="2916"/>
    <n v="47.41"/>
    <n v="54"/>
    <n v="2560.14"/>
    <s v="Train"/>
    <n v="1.0532773977665748"/>
    <n v="2.7471878059240189"/>
    <n v="-0.90861366741867866"/>
  </r>
  <r>
    <n v="43"/>
    <s v="female"/>
    <n v="46.2"/>
    <n v="0"/>
    <x v="1"/>
    <x v="0"/>
    <n v="45863.205000000002"/>
    <x v="0"/>
    <s v="0"/>
    <s v="1"/>
    <s v="0"/>
    <s v="1"/>
    <s v="0"/>
    <n v="1849"/>
    <n v="46.2"/>
    <n v="43"/>
    <n v="1986.6000000000001"/>
    <s v="Train"/>
    <n v="0.27006430524252845"/>
    <n v="2.548693984963748"/>
    <n v="-0.90861366741867866"/>
  </r>
  <r>
    <n v="19"/>
    <s v="female"/>
    <n v="33.11"/>
    <n v="0"/>
    <x v="1"/>
    <x v="0"/>
    <n v="34439.855900000002"/>
    <x v="0"/>
    <s v="0"/>
    <s v="1"/>
    <s v="0"/>
    <s v="1"/>
    <s v="0"/>
    <n v="361"/>
    <n v="33.11"/>
    <n v="19"/>
    <n v="629.09"/>
    <s v="Train"/>
    <n v="-1.4387642602644821"/>
    <n v="0.40135174002989538"/>
    <n v="-0.90861366741867866"/>
  </r>
  <r>
    <n v="18"/>
    <s v="male"/>
    <n v="33.534999999999997"/>
    <n v="0"/>
    <x v="1"/>
    <x v="1"/>
    <n v="34617.840649999998"/>
    <x v="0"/>
    <s v="1"/>
    <s v="1"/>
    <s v="0"/>
    <s v="0"/>
    <s v="0"/>
    <n v="324"/>
    <n v="33.534999999999997"/>
    <n v="18"/>
    <n v="603.62999999999988"/>
    <s v="Train"/>
    <n v="-1.5099654504939408"/>
    <n v="0.47107064408618882"/>
    <n v="-0.90861366741867866"/>
  </r>
  <r>
    <n v="39"/>
    <s v="male"/>
    <n v="26.41"/>
    <n v="0"/>
    <x v="1"/>
    <x v="1"/>
    <n v="20149.322899999999"/>
    <x v="0"/>
    <s v="1"/>
    <s v="1"/>
    <s v="0"/>
    <s v="0"/>
    <s v="0"/>
    <n v="1521"/>
    <n v="26.41"/>
    <n v="39"/>
    <n v="1029.99"/>
    <s v="Train"/>
    <n v="-1.4740455675306659E-2"/>
    <n v="-0.6977462768575613"/>
    <n v="-0.90861366741867866"/>
  </r>
  <r>
    <n v="62"/>
    <s v="male"/>
    <n v="32.015000000000001"/>
    <n v="0"/>
    <x v="1"/>
    <x v="1"/>
    <n v="45710.207849999999"/>
    <x v="0"/>
    <s v="1"/>
    <s v="1"/>
    <s v="0"/>
    <s v="0"/>
    <s v="0"/>
    <n v="3844"/>
    <n v="32.015000000000001"/>
    <n v="62"/>
    <n v="1984.93"/>
    <s v="Test"/>
    <n v="1.6228869196022451"/>
    <n v="0.22172303428485599"/>
    <n v="-0.90861366741867866"/>
  </r>
  <r>
    <n v="51"/>
    <s v="female"/>
    <n v="38.06"/>
    <n v="0"/>
    <x v="1"/>
    <x v="0"/>
    <n v="44400.4064"/>
    <x v="0"/>
    <s v="0"/>
    <s v="1"/>
    <s v="0"/>
    <s v="1"/>
    <s v="0"/>
    <n v="2601"/>
    <n v="38.06"/>
    <n v="51"/>
    <n v="1941.0600000000002"/>
    <s v="Train"/>
    <n v="0.8396738270781986"/>
    <n v="1.2133719166855541"/>
    <n v="-0.90861366741867866"/>
  </r>
  <r>
    <n v="37"/>
    <s v="female"/>
    <n v="38.39"/>
    <n v="0"/>
    <x v="1"/>
    <x v="0"/>
    <n v="40419.019099999998"/>
    <x v="0"/>
    <s v="0"/>
    <s v="1"/>
    <s v="0"/>
    <s v="1"/>
    <s v="0"/>
    <n v="1369"/>
    <n v="38.39"/>
    <n v="37"/>
    <n v="1420.43"/>
    <s v="Train"/>
    <n v="-0.1571428361342242"/>
    <n v="1.2675065951292646"/>
    <n v="-0.90861366741867866"/>
  </r>
  <r>
    <n v="27"/>
    <s v="male"/>
    <n v="29.15"/>
    <n v="0"/>
    <x v="1"/>
    <x v="0"/>
    <n v="18246.495500000001"/>
    <x v="0"/>
    <s v="1"/>
    <s v="1"/>
    <s v="0"/>
    <s v="1"/>
    <s v="0"/>
    <n v="729"/>
    <n v="29.15"/>
    <n v="27"/>
    <n v="787.05"/>
    <s v="Train"/>
    <n v="-0.86915473842881186"/>
    <n v="-0.24826440129463145"/>
    <n v="-0.90861366741867866"/>
  </r>
  <r>
    <n v="53"/>
    <s v="male"/>
    <n v="34.104999999999997"/>
    <n v="0"/>
    <x v="1"/>
    <x v="1"/>
    <n v="43254.417950000003"/>
    <x v="0"/>
    <s v="1"/>
    <s v="1"/>
    <s v="0"/>
    <s v="0"/>
    <s v="0"/>
    <n v="2809"/>
    <n v="34.104999999999997"/>
    <n v="53"/>
    <n v="1807.5649999999998"/>
    <s v="Test"/>
    <n v="0.98207620753711611"/>
    <n v="0.56457599776168887"/>
    <n v="-0.90861366741867866"/>
  </r>
  <r>
    <n v="37"/>
    <s v="female"/>
    <n v="26.4"/>
    <n v="0"/>
    <x v="1"/>
    <x v="0"/>
    <n v="19539.242999999999"/>
    <x v="0"/>
    <s v="0"/>
    <s v="1"/>
    <s v="0"/>
    <s v="1"/>
    <s v="0"/>
    <n v="1369"/>
    <n v="26.4"/>
    <n v="37"/>
    <n v="976.8"/>
    <s v="Test"/>
    <n v="-0.1571428361342242"/>
    <n v="-0.69938672165888605"/>
    <n v="-0.90861366741867866"/>
  </r>
  <r>
    <n v="47"/>
    <s v="female"/>
    <n v="27.83"/>
    <n v="0"/>
    <x v="1"/>
    <x v="0"/>
    <n v="23065.420699999999"/>
    <x v="0"/>
    <s v="0"/>
    <s v="1"/>
    <s v="0"/>
    <s v="1"/>
    <s v="0"/>
    <n v="2209"/>
    <n v="27.83"/>
    <n v="47"/>
    <n v="1308.01"/>
    <s v="Train"/>
    <n v="0.55486906616036347"/>
    <n v="-0.46480311506947375"/>
    <n v="-0.90861366741867866"/>
  </r>
  <r>
    <n v="18"/>
    <s v="male"/>
    <n v="38.17"/>
    <n v="0"/>
    <x v="1"/>
    <x v="0"/>
    <n v="36307.798300000002"/>
    <x v="0"/>
    <s v="1"/>
    <s v="1"/>
    <s v="0"/>
    <s v="1"/>
    <s v="0"/>
    <n v="324"/>
    <n v="38.17"/>
    <n v="18"/>
    <n v="687.06000000000006"/>
    <s v="Train"/>
    <n v="-1.5099654504939408"/>
    <n v="1.2314168095001243"/>
    <n v="-0.90861366741867866"/>
  </r>
  <r>
    <n v="18"/>
    <s v="female"/>
    <n v="42.24"/>
    <n v="0"/>
    <x v="1"/>
    <x v="0"/>
    <n v="38792.685599999997"/>
    <x v="0"/>
    <s v="0"/>
    <s v="1"/>
    <s v="0"/>
    <s v="1"/>
    <s v="0"/>
    <n v="324"/>
    <n v="42.24"/>
    <n v="18"/>
    <n v="760.32"/>
    <s v="Test"/>
    <n v="-1.5099654504939408"/>
    <n v="1.8990778436392213"/>
    <n v="-0.90861366741867866"/>
  </r>
  <r>
    <n v="57"/>
    <s v="female"/>
    <n v="29.81"/>
    <n v="0"/>
    <x v="1"/>
    <x v="0"/>
    <n v="27533.912899999999"/>
    <x v="0"/>
    <s v="0"/>
    <s v="1"/>
    <s v="0"/>
    <s v="1"/>
    <s v="0"/>
    <n v="3249"/>
    <n v="29.81"/>
    <n v="57"/>
    <n v="1699.1699999999998"/>
    <s v="Train"/>
    <n v="1.2668809684549511"/>
    <n v="-0.13999504440721031"/>
    <n v="-0.90861366741867866"/>
  </r>
  <r>
    <n v="60"/>
    <s v="female"/>
    <n v="32.450000000000003"/>
    <n v="0"/>
    <x v="1"/>
    <x v="0"/>
    <n v="45008.955499999996"/>
    <x v="0"/>
    <s v="0"/>
    <s v="1"/>
    <s v="0"/>
    <s v="1"/>
    <s v="0"/>
    <n v="3600"/>
    <n v="32.450000000000003"/>
    <n v="60"/>
    <n v="1947.0000000000002"/>
    <s v="Test"/>
    <n v="1.4804845391433274"/>
    <n v="0.29308238314247481"/>
    <n v="-0.90861366741867866"/>
  </r>
  <r>
    <n v="37"/>
    <s v="female"/>
    <n v="30.78"/>
    <n v="0"/>
    <x v="1"/>
    <x v="1"/>
    <n v="37270.1512"/>
    <x v="0"/>
    <s v="0"/>
    <s v="1"/>
    <s v="0"/>
    <s v="0"/>
    <s v="0"/>
    <n v="1369"/>
    <n v="30.78"/>
    <n v="37"/>
    <n v="1138.8600000000001"/>
    <s v="Test"/>
    <n v="-0.1571428361342242"/>
    <n v="1.9128101321272635E-2"/>
    <n v="-0.90861366741867866"/>
  </r>
  <r>
    <n v="46"/>
    <s v="female"/>
    <n v="35.53"/>
    <n v="0"/>
    <x v="1"/>
    <x v="1"/>
    <n v="42111.664700000001"/>
    <x v="0"/>
    <s v="0"/>
    <s v="1"/>
    <s v="0"/>
    <s v="0"/>
    <s v="0"/>
    <n v="2116"/>
    <n v="35.53"/>
    <n v="46"/>
    <n v="1634.38"/>
    <s v="Test"/>
    <n v="0.48366787593090471"/>
    <n v="0.79833938195043974"/>
    <n v="-0.90861366741867866"/>
  </r>
  <r>
    <n v="48"/>
    <s v="female"/>
    <n v="33.11"/>
    <n v="0"/>
    <x v="1"/>
    <x v="0"/>
    <n v="40974.164900000003"/>
    <x v="0"/>
    <s v="0"/>
    <s v="1"/>
    <s v="0"/>
    <s v="1"/>
    <s v="0"/>
    <n v="2304"/>
    <n v="33.11"/>
    <n v="48"/>
    <n v="1589.28"/>
    <s v="Train"/>
    <n v="0.62607025638982228"/>
    <n v="0.40135174002989538"/>
    <n v="-0.90861366741867866"/>
  </r>
  <r>
    <n v="57"/>
    <s v="male"/>
    <n v="28.975000000000001"/>
    <n v="0"/>
    <x v="1"/>
    <x v="1"/>
    <n v="27218.437249999999"/>
    <x v="0"/>
    <s v="1"/>
    <s v="1"/>
    <s v="0"/>
    <s v="0"/>
    <s v="0"/>
    <n v="3249"/>
    <n v="28.975000000000001"/>
    <n v="57"/>
    <n v="1651.575"/>
    <s v="Train"/>
    <n v="1.2668809684549511"/>
    <n v="-0.27697218531781082"/>
    <n v="-0.90861366741867866"/>
  </r>
  <r>
    <n v="60"/>
    <s v="male"/>
    <n v="40.92"/>
    <n v="0"/>
    <x v="1"/>
    <x v="0"/>
    <n v="48673.558799999999"/>
    <x v="0"/>
    <s v="1"/>
    <s v="1"/>
    <s v="0"/>
    <s v="1"/>
    <s v="0"/>
    <n v="3600"/>
    <n v="40.92"/>
    <n v="60"/>
    <n v="2455.2000000000003"/>
    <s v="Train"/>
    <n v="1.4804845391433274"/>
    <n v="1.682539129864379"/>
    <n v="-0.90861366741867866"/>
  </r>
  <r>
    <n v="18"/>
    <s v="male"/>
    <n v="31.73"/>
    <n v="0"/>
    <x v="1"/>
    <x v="1"/>
    <n v="33732.686699999998"/>
    <x v="0"/>
    <s v="1"/>
    <s v="1"/>
    <s v="0"/>
    <s v="0"/>
    <s v="0"/>
    <n v="324"/>
    <n v="31.73"/>
    <n v="18"/>
    <n v="571.14"/>
    <s v="Train"/>
    <n v="-1.5099654504939408"/>
    <n v="0.17497035744710593"/>
    <n v="-0.90861366741867866"/>
  </r>
  <r>
    <n v="24"/>
    <s v="male"/>
    <n v="32.700000000000003"/>
    <n v="0"/>
    <x v="1"/>
    <x v="2"/>
    <n v="34472.841"/>
    <x v="0"/>
    <s v="1"/>
    <s v="1"/>
    <s v="0"/>
    <s v="0"/>
    <s v="1"/>
    <n v="576"/>
    <n v="32.700000000000003"/>
    <n v="24"/>
    <n v="784.80000000000007"/>
    <s v="Test"/>
    <n v="-1.0827583091171882"/>
    <n v="0.33409350317558889"/>
    <n v="-0.90861366741867866"/>
  </r>
  <r>
    <n v="55"/>
    <s v="female"/>
    <n v="35.200000000000003"/>
    <n v="0"/>
    <x v="1"/>
    <x v="0"/>
    <n v="44423.803"/>
    <x v="0"/>
    <s v="0"/>
    <s v="1"/>
    <s v="0"/>
    <s v="1"/>
    <s v="0"/>
    <n v="3025"/>
    <n v="35.200000000000003"/>
    <n v="55"/>
    <n v="1936.0000000000002"/>
    <s v="Train"/>
    <n v="1.1244785879960337"/>
    <n v="0.74420470350672951"/>
    <n v="-0.90861366741867866"/>
  </r>
  <r>
    <n v="20"/>
    <s v="male"/>
    <n v="30.684999999999999"/>
    <n v="0"/>
    <x v="1"/>
    <x v="1"/>
    <n v="33475.817150000003"/>
    <x v="0"/>
    <s v="1"/>
    <s v="1"/>
    <s v="0"/>
    <s v="0"/>
    <s v="0"/>
    <n v="400"/>
    <n v="30.684999999999999"/>
    <n v="20"/>
    <n v="613.69999999999993"/>
    <s v="Train"/>
    <n v="-1.3675630700350232"/>
    <n v="3.5438757086888968E-3"/>
    <n v="-0.90861366741867866"/>
  </r>
  <r>
    <n v="49"/>
    <s v="male"/>
    <n v="30.9"/>
    <n v="0"/>
    <x v="1"/>
    <x v="2"/>
    <n v="39727.614000000001"/>
    <x v="0"/>
    <s v="1"/>
    <s v="1"/>
    <s v="0"/>
    <s v="0"/>
    <s v="1"/>
    <n v="2401"/>
    <n v="30.9"/>
    <n v="49"/>
    <n v="1514.1"/>
    <s v="Train"/>
    <n v="0.69727144661928109"/>
    <n v="3.8813438937166961E-2"/>
    <n v="-0.90861366741867866"/>
  </r>
  <r>
    <n v="28"/>
    <s v="male"/>
    <n v="31.68"/>
    <n v="0"/>
    <x v="1"/>
    <x v="0"/>
    <n v="34672.147199999999"/>
    <x v="0"/>
    <s v="1"/>
    <s v="1"/>
    <s v="0"/>
    <s v="1"/>
    <s v="0"/>
    <n v="784"/>
    <n v="31.68"/>
    <n v="28"/>
    <n v="887.04"/>
    <s v="Test"/>
    <n v="-0.79795354819935316"/>
    <n v="0.16676813344048302"/>
    <n v="-0.90861366741867866"/>
  </r>
  <r>
    <n v="47"/>
    <s v="male"/>
    <n v="36.19"/>
    <n v="0"/>
    <x v="1"/>
    <x v="0"/>
    <n v="41676.081100000003"/>
    <x v="0"/>
    <s v="1"/>
    <s v="1"/>
    <s v="0"/>
    <s v="1"/>
    <s v="0"/>
    <n v="2209"/>
    <n v="36.19"/>
    <n v="47"/>
    <n v="1700.9299999999998"/>
    <s v="Train"/>
    <n v="0.55486906616036347"/>
    <n v="0.90660873883786031"/>
    <n v="-0.90861366741867866"/>
  </r>
  <r>
    <n v="23"/>
    <s v="female"/>
    <n v="31.4"/>
    <n v="0"/>
    <x v="1"/>
    <x v="2"/>
    <n v="34166.273000000001"/>
    <x v="0"/>
    <s v="0"/>
    <s v="1"/>
    <s v="0"/>
    <s v="0"/>
    <s v="1"/>
    <n v="529"/>
    <n v="31.4"/>
    <n v="23"/>
    <n v="722.19999999999993"/>
    <s v="Train"/>
    <n v="-1.1539594993466469"/>
    <n v="0.12083567900339508"/>
    <n v="-0.90861366741867866"/>
  </r>
  <r>
    <n v="60"/>
    <s v="male"/>
    <n v="32.799999999999997"/>
    <n v="0"/>
    <x v="1"/>
    <x v="2"/>
    <n v="52590.829389999999"/>
    <x v="0"/>
    <s v="1"/>
    <s v="1"/>
    <s v="0"/>
    <s v="0"/>
    <s v="1"/>
    <n v="3600"/>
    <n v="32.799999999999997"/>
    <n v="60"/>
    <n v="1967.9999999999998"/>
    <s v="Train"/>
    <n v="1.4804845391433274"/>
    <n v="0.35049795118883359"/>
    <n v="-0.90861366741867866"/>
  </r>
  <r>
    <n v="19"/>
    <s v="male"/>
    <n v="44.88"/>
    <n v="0"/>
    <x v="1"/>
    <x v="0"/>
    <n v="39722.746200000001"/>
    <x v="0"/>
    <s v="1"/>
    <s v="1"/>
    <s v="0"/>
    <s v="1"/>
    <s v="0"/>
    <n v="361"/>
    <n v="44.88"/>
    <n v="19"/>
    <n v="852.72"/>
    <s v="Train"/>
    <n v="-1.4387642602644821"/>
    <n v="2.3321552711889058"/>
    <n v="-0.90861366741867866"/>
  </r>
  <r>
    <n v="31"/>
    <s v="male"/>
    <n v="29.81"/>
    <n v="0"/>
    <x v="1"/>
    <x v="0"/>
    <n v="19350.368900000001"/>
    <x v="0"/>
    <s v="1"/>
    <s v="1"/>
    <s v="0"/>
    <s v="1"/>
    <s v="0"/>
    <n v="961"/>
    <n v="29.81"/>
    <n v="31"/>
    <n v="924.11"/>
    <s v="Train"/>
    <n v="-0.58434997751097684"/>
    <n v="-0.13999504440721031"/>
    <n v="-0.90861366741867866"/>
  </r>
  <r>
    <n v="24"/>
    <s v="male"/>
    <n v="29.83"/>
    <n v="0"/>
    <x v="1"/>
    <x v="1"/>
    <n v="18648.421699999999"/>
    <x v="0"/>
    <s v="1"/>
    <s v="1"/>
    <s v="0"/>
    <s v="0"/>
    <s v="0"/>
    <n v="576"/>
    <n v="29.83"/>
    <n v="24"/>
    <n v="715.92"/>
    <s v="Test"/>
    <n v="-1.0827583091171882"/>
    <n v="-0.13671415480456126"/>
    <n v="-0.90861366741867866"/>
  </r>
  <r>
    <n v="20"/>
    <s v="male"/>
    <n v="27.3"/>
    <n v="0"/>
    <x v="1"/>
    <x v="2"/>
    <n v="16232.847"/>
    <x v="0"/>
    <s v="1"/>
    <s v="1"/>
    <s v="0"/>
    <s v="0"/>
    <s v="1"/>
    <n v="400"/>
    <n v="27.3"/>
    <n v="20"/>
    <n v="546"/>
    <s v="Train"/>
    <n v="-1.3675630700350232"/>
    <n v="-0.55174668953967509"/>
    <n v="-0.90861366741867866"/>
  </r>
  <r>
    <n v="24"/>
    <s v="male"/>
    <n v="31.065000000000001"/>
    <n v="0"/>
    <x v="1"/>
    <x v="1"/>
    <n v="34254.053350000002"/>
    <x v="0"/>
    <s v="1"/>
    <s v="1"/>
    <s v="0"/>
    <s v="0"/>
    <s v="0"/>
    <n v="576"/>
    <n v="31.065000000000001"/>
    <n v="24"/>
    <n v="745.56000000000006"/>
    <s v="Train"/>
    <n v="-1.0827583091171882"/>
    <n v="6.5880778159022685E-2"/>
    <n v="-0.90861366741867866"/>
  </r>
  <r>
    <n v="26"/>
    <s v="male"/>
    <n v="27.06"/>
    <n v="0"/>
    <x v="1"/>
    <x v="0"/>
    <n v="17043.341400000001"/>
    <x v="0"/>
    <s v="1"/>
    <s v="1"/>
    <s v="0"/>
    <s v="1"/>
    <s v="0"/>
    <n v="676"/>
    <n v="27.06"/>
    <n v="26"/>
    <n v="703.56"/>
    <s v="Test"/>
    <n v="-0.94035592865827067"/>
    <n v="-0.59111736477146493"/>
    <n v="-0.90861366741867866"/>
  </r>
  <r>
    <n v="19"/>
    <s v="male"/>
    <n v="34.9"/>
    <n v="0"/>
    <x v="1"/>
    <x v="2"/>
    <n v="34828.654000000002"/>
    <x v="0"/>
    <s v="1"/>
    <s v="1"/>
    <s v="0"/>
    <s v="0"/>
    <s v="1"/>
    <n v="361"/>
    <n v="34.9"/>
    <n v="19"/>
    <n v="663.1"/>
    <s v="Train"/>
    <n v="-1.4387642602644821"/>
    <n v="0.69499135946699186"/>
    <n v="-0.90861366741867866"/>
  </r>
  <r>
    <n v="45"/>
    <s v="male"/>
    <n v="30.36"/>
    <n v="0"/>
    <x v="1"/>
    <x v="0"/>
    <n v="62592.873090000001"/>
    <x v="0"/>
    <s v="1"/>
    <s v="1"/>
    <s v="0"/>
    <s v="1"/>
    <s v="0"/>
    <n v="2025"/>
    <n v="30.36"/>
    <n v="45"/>
    <n v="1366.2"/>
    <s v="Test"/>
    <n v="0.41246668570144596"/>
    <n v="-4.9770580334359264E-2"/>
    <n v="-0.90861366741867866"/>
  </r>
  <r>
    <n v="43"/>
    <s v="male"/>
    <n v="27.8"/>
    <n v="0"/>
    <x v="1"/>
    <x v="2"/>
    <n v="37829.724199999997"/>
    <x v="0"/>
    <s v="1"/>
    <s v="1"/>
    <s v="0"/>
    <s v="0"/>
    <s v="1"/>
    <n v="1849"/>
    <n v="27.8"/>
    <n v="43"/>
    <n v="1195.4000000000001"/>
    <s v="Train"/>
    <n v="0.27006430524252845"/>
    <n v="-0.46972444947344699"/>
    <n v="-0.90861366741867866"/>
  </r>
  <r>
    <n v="25"/>
    <s v="female"/>
    <n v="30.2"/>
    <n v="0"/>
    <x v="1"/>
    <x v="2"/>
    <n v="33900.652999999998"/>
    <x v="0"/>
    <s v="0"/>
    <s v="1"/>
    <s v="0"/>
    <s v="0"/>
    <s v="1"/>
    <n v="625"/>
    <n v="30.2"/>
    <n v="25"/>
    <n v="755"/>
    <s v="Train"/>
    <n v="-1.0115571188877295"/>
    <n v="-7.6017697155552288E-2"/>
    <n v="-0.90861366741867866"/>
  </r>
  <r>
    <n v="62"/>
    <s v="male"/>
    <n v="26.695"/>
    <n v="0"/>
    <x v="1"/>
    <x v="1"/>
    <n v="28101.333050000001"/>
    <x v="0"/>
    <s v="1"/>
    <s v="1"/>
    <s v="0"/>
    <s v="0"/>
    <s v="0"/>
    <n v="3844"/>
    <n v="26.695"/>
    <n v="62"/>
    <n v="1655.09"/>
    <s v="Train"/>
    <n v="1.6228869196022451"/>
    <n v="-0.65099360001981121"/>
    <n v="-0.90861366741867866"/>
  </r>
  <r>
    <n v="34"/>
    <s v="female"/>
    <n v="31.92"/>
    <n v="1"/>
    <x v="1"/>
    <x v="1"/>
    <n v="37701.876799999998"/>
    <x v="0"/>
    <s v="0"/>
    <s v="1"/>
    <s v="0"/>
    <s v="0"/>
    <s v="0"/>
    <n v="1156"/>
    <n v="31.92"/>
    <n v="34"/>
    <n v="1085.28"/>
    <s v="Train"/>
    <n v="-0.37074640682260052"/>
    <n v="0.20613880867227283"/>
    <n v="-7.8767191646533979E-2"/>
  </r>
  <r>
    <n v="28"/>
    <s v="male"/>
    <n v="36.4"/>
    <n v="1"/>
    <x v="1"/>
    <x v="2"/>
    <n v="51194.559139999998"/>
    <x v="0"/>
    <s v="1"/>
    <s v="1"/>
    <s v="0"/>
    <s v="0"/>
    <s v="1"/>
    <n v="784"/>
    <n v="36.4"/>
    <n v="28"/>
    <n v="1019.1999999999999"/>
    <s v="Test"/>
    <n v="-0.79795354819935316"/>
    <n v="0.94105807966567623"/>
    <n v="-7.8767191646533979E-2"/>
  </r>
  <r>
    <n v="35"/>
    <s v="male"/>
    <n v="36.67"/>
    <n v="1"/>
    <x v="1"/>
    <x v="1"/>
    <n v="39774.276299999998"/>
    <x v="0"/>
    <s v="1"/>
    <s v="1"/>
    <s v="0"/>
    <s v="0"/>
    <s v="0"/>
    <n v="1225"/>
    <n v="36.67"/>
    <n v="35"/>
    <n v="1283.45"/>
    <s v="Test"/>
    <n v="-0.29954521659314176"/>
    <n v="0.98535008930143997"/>
    <n v="-7.8767191646533979E-2"/>
  </r>
  <r>
    <n v="36"/>
    <s v="male"/>
    <n v="35.200000000000003"/>
    <n v="1"/>
    <x v="1"/>
    <x v="0"/>
    <n v="38709.175999999999"/>
    <x v="0"/>
    <s v="1"/>
    <s v="1"/>
    <s v="0"/>
    <s v="1"/>
    <s v="0"/>
    <n v="1296"/>
    <n v="35.200000000000003"/>
    <n v="36"/>
    <n v="1267.2"/>
    <s v="Test"/>
    <n v="-0.22834402636368298"/>
    <n v="0.74420470350672951"/>
    <n v="-7.8767191646533979E-2"/>
  </r>
  <r>
    <n v="48"/>
    <s v="male"/>
    <n v="28"/>
    <n v="1"/>
    <x v="1"/>
    <x v="2"/>
    <n v="23568.272000000001"/>
    <x v="0"/>
    <s v="1"/>
    <s v="1"/>
    <s v="0"/>
    <s v="0"/>
    <s v="1"/>
    <n v="2304"/>
    <n v="28"/>
    <n v="48"/>
    <n v="1344"/>
    <s v="Test"/>
    <n v="0.62607025638982228"/>
    <n v="-0.43691555344695587"/>
    <n v="-7.8767191646533979E-2"/>
  </r>
  <r>
    <n v="22"/>
    <s v="male"/>
    <n v="37.619999999999997"/>
    <n v="1"/>
    <x v="1"/>
    <x v="0"/>
    <n v="37165.163800000002"/>
    <x v="0"/>
    <s v="1"/>
    <s v="1"/>
    <s v="0"/>
    <s v="1"/>
    <s v="0"/>
    <n v="484"/>
    <n v="37.619999999999997"/>
    <n v="22"/>
    <n v="827.64"/>
    <s v="Train"/>
    <n v="-1.2251606895761058"/>
    <n v="1.1411923454272728"/>
    <n v="-7.8767191646533979E-2"/>
  </r>
  <r>
    <n v="20"/>
    <s v="male"/>
    <n v="28.024999999999999"/>
    <n v="1"/>
    <x v="1"/>
    <x v="3"/>
    <n v="17560.37975"/>
    <x v="0"/>
    <s v="1"/>
    <s v="1"/>
    <s v="1"/>
    <s v="0"/>
    <s v="0"/>
    <n v="400"/>
    <n v="28.024999999999999"/>
    <n v="20"/>
    <n v="560.5"/>
    <s v="Train"/>
    <n v="-1.3675630700350232"/>
    <n v="-0.43281444144364473"/>
    <n v="-7.8767191646533979E-2"/>
  </r>
  <r>
    <n v="29"/>
    <s v="female"/>
    <n v="27.94"/>
    <n v="1"/>
    <x v="1"/>
    <x v="0"/>
    <n v="19107.779600000002"/>
    <x v="0"/>
    <s v="0"/>
    <s v="1"/>
    <s v="0"/>
    <s v="1"/>
    <s v="0"/>
    <n v="841"/>
    <n v="27.94"/>
    <n v="29"/>
    <n v="810.26"/>
    <s v="Train"/>
    <n v="-0.72675235796989435"/>
    <n v="-0.44675822225490303"/>
    <n v="-7.8767191646533979E-2"/>
  </r>
  <r>
    <n v="44"/>
    <s v="male"/>
    <n v="31.35"/>
    <n v="1"/>
    <x v="1"/>
    <x v="1"/>
    <n v="39556.494500000001"/>
    <x v="0"/>
    <s v="1"/>
    <s v="1"/>
    <s v="0"/>
    <s v="0"/>
    <s v="0"/>
    <n v="1936"/>
    <n v="31.35"/>
    <n v="44"/>
    <n v="1379.4"/>
    <s v="Train"/>
    <n v="0.3412654954719872"/>
    <n v="0.11263345499677274"/>
    <n v="-7.8767191646533979E-2"/>
  </r>
  <r>
    <n v="20"/>
    <s v="female"/>
    <n v="26.84"/>
    <n v="1"/>
    <x v="1"/>
    <x v="0"/>
    <n v="17085.267599999999"/>
    <x v="0"/>
    <s v="0"/>
    <s v="1"/>
    <s v="0"/>
    <s v="1"/>
    <s v="0"/>
    <n v="400"/>
    <n v="26.84"/>
    <n v="20"/>
    <n v="536.79999999999995"/>
    <s v="Train"/>
    <n v="-1.3675630700350232"/>
    <n v="-0.62720715040060515"/>
    <n v="-7.8767191646533979E-2"/>
  </r>
  <r>
    <n v="40"/>
    <s v="female"/>
    <n v="28.12"/>
    <n v="1"/>
    <x v="1"/>
    <x v="1"/>
    <n v="22331.566800000001"/>
    <x v="0"/>
    <s v="0"/>
    <s v="1"/>
    <s v="0"/>
    <s v="0"/>
    <s v="0"/>
    <n v="1600"/>
    <n v="28.12"/>
    <n v="40"/>
    <n v="1124.8"/>
    <s v="Train"/>
    <n v="5.6460734554152112E-2"/>
    <n v="-0.41723021583106096"/>
    <n v="-7.8767191646533979E-2"/>
  </r>
  <r>
    <n v="59"/>
    <s v="female"/>
    <n v="36.765000000000001"/>
    <n v="1"/>
    <x v="1"/>
    <x v="1"/>
    <n v="47896.79135"/>
    <x v="0"/>
    <s v="0"/>
    <s v="1"/>
    <s v="0"/>
    <s v="0"/>
    <s v="0"/>
    <n v="3481"/>
    <n v="36.765000000000001"/>
    <n v="59"/>
    <n v="2169.1350000000002"/>
    <s v="Train"/>
    <n v="1.4092833489138687"/>
    <n v="1.0009343149140231"/>
    <n v="-7.8767191646533979E-2"/>
  </r>
  <r>
    <n v="47"/>
    <s v="male"/>
    <n v="25.41"/>
    <n v="1"/>
    <x v="1"/>
    <x v="0"/>
    <n v="21978.676899999999"/>
    <x v="0"/>
    <s v="1"/>
    <s v="1"/>
    <s v="0"/>
    <s v="1"/>
    <s v="0"/>
    <n v="2209"/>
    <n v="25.41"/>
    <n v="47"/>
    <n v="1194.27"/>
    <s v="Test"/>
    <n v="0.55486906616036347"/>
    <n v="-0.8617907569900175"/>
    <n v="-7.8767191646533979E-2"/>
  </r>
  <r>
    <n v="64"/>
    <s v="female"/>
    <n v="33.799999999999997"/>
    <n v="1"/>
    <x v="1"/>
    <x v="2"/>
    <n v="47928.03"/>
    <x v="0"/>
    <s v="0"/>
    <s v="1"/>
    <s v="0"/>
    <s v="0"/>
    <s v="1"/>
    <n v="4096"/>
    <n v="33.799999999999997"/>
    <n v="64"/>
    <n v="2163.1999999999998"/>
    <s v="Train"/>
    <n v="1.7652893000611625"/>
    <n v="0.51454243132128985"/>
    <n v="-7.8767191646533979E-2"/>
  </r>
  <r>
    <n v="61"/>
    <s v="female"/>
    <n v="36.384999999999998"/>
    <n v="1"/>
    <x v="1"/>
    <x v="1"/>
    <n v="48517.563150000002"/>
    <x v="0"/>
    <s v="0"/>
    <s v="1"/>
    <s v="0"/>
    <s v="0"/>
    <s v="0"/>
    <n v="3721"/>
    <n v="36.384999999999998"/>
    <n v="61"/>
    <n v="2219.4849999999997"/>
    <s v="Train"/>
    <n v="1.5516857293727864"/>
    <n v="0.93859741246368933"/>
    <n v="-7.8767191646533979E-2"/>
  </r>
  <r>
    <n v="50"/>
    <s v="male"/>
    <n v="32.299999999999997"/>
    <n v="1"/>
    <x v="1"/>
    <x v="1"/>
    <n v="41919.097000000002"/>
    <x v="0"/>
    <s v="1"/>
    <s v="1"/>
    <s v="0"/>
    <s v="0"/>
    <s v="0"/>
    <n v="2500"/>
    <n v="32.299999999999997"/>
    <n v="50"/>
    <n v="1614.9999999999998"/>
    <s v="Test"/>
    <n v="0.76847263684873979"/>
    <n v="0.26847571112260549"/>
    <n v="-7.8767191646533979E-2"/>
  </r>
  <r>
    <n v="40"/>
    <s v="male"/>
    <n v="32.774999999999999"/>
    <n v="1"/>
    <x v="1"/>
    <x v="1"/>
    <n v="39125.332249999999"/>
    <x v="0"/>
    <s v="1"/>
    <s v="1"/>
    <s v="0"/>
    <s v="0"/>
    <s v="0"/>
    <n v="1600"/>
    <n v="32.774999999999999"/>
    <n v="40"/>
    <n v="1311"/>
    <s v="Train"/>
    <n v="5.6460734554152112E-2"/>
    <n v="0.34639683918552239"/>
    <n v="-7.8767191646533979E-2"/>
  </r>
  <r>
    <n v="56"/>
    <s v="male"/>
    <n v="26.695"/>
    <n v="1"/>
    <x v="1"/>
    <x v="3"/>
    <n v="26109.32905"/>
    <x v="0"/>
    <s v="1"/>
    <s v="1"/>
    <s v="1"/>
    <s v="0"/>
    <s v="0"/>
    <n v="3136"/>
    <n v="26.695"/>
    <n v="56"/>
    <n v="1494.92"/>
    <s v="Train"/>
    <n v="1.1956797782254924"/>
    <n v="-0.65099360001981121"/>
    <n v="-7.8767191646533979E-2"/>
  </r>
  <r>
    <n v="30"/>
    <s v="female"/>
    <n v="28.38"/>
    <n v="1"/>
    <x v="1"/>
    <x v="0"/>
    <n v="19521.968199999999"/>
    <x v="0"/>
    <s v="0"/>
    <s v="1"/>
    <s v="0"/>
    <s v="1"/>
    <s v="0"/>
    <n v="900"/>
    <n v="28.38"/>
    <n v="30"/>
    <n v="851.4"/>
    <s v="Train"/>
    <n v="-0.65555116774043554"/>
    <n v="-0.37457865099662269"/>
    <n v="-7.8767191646533979E-2"/>
  </r>
  <r>
    <n v="61"/>
    <s v="male"/>
    <n v="28.31"/>
    <n v="1"/>
    <x v="1"/>
    <x v="3"/>
    <n v="28868.6639"/>
    <x v="0"/>
    <s v="1"/>
    <s v="1"/>
    <s v="1"/>
    <s v="0"/>
    <s v="0"/>
    <n v="3721"/>
    <n v="28.31"/>
    <n v="61"/>
    <n v="1726.9099999999999"/>
    <s v="Train"/>
    <n v="1.5516857293727864"/>
    <n v="-0.38606176460589464"/>
    <n v="-7.8767191646533979E-2"/>
  </r>
  <r>
    <n v="39"/>
    <s v="male"/>
    <n v="28.3"/>
    <n v="1"/>
    <x v="1"/>
    <x v="2"/>
    <n v="21082.16"/>
    <x v="0"/>
    <s v="1"/>
    <s v="1"/>
    <s v="0"/>
    <s v="0"/>
    <s v="1"/>
    <n v="1521"/>
    <n v="28.3"/>
    <n v="39"/>
    <n v="1103.7"/>
    <s v="Train"/>
    <n v="-1.4740455675306659E-2"/>
    <n v="-0.38770220940721889"/>
    <n v="-7.8767191646533979E-2"/>
  </r>
  <r>
    <n v="42"/>
    <s v="male"/>
    <n v="26.07"/>
    <n v="1"/>
    <x v="1"/>
    <x v="0"/>
    <n v="38245.593269999998"/>
    <x v="0"/>
    <s v="1"/>
    <s v="1"/>
    <s v="0"/>
    <s v="1"/>
    <s v="0"/>
    <n v="1764"/>
    <n v="26.07"/>
    <n v="42"/>
    <n v="1094.94"/>
    <s v="Train"/>
    <n v="0.19886311501306964"/>
    <n v="-0.75352140010259638"/>
    <n v="-7.8767191646533979E-2"/>
  </r>
  <r>
    <n v="57"/>
    <s v="male"/>
    <n v="42.13"/>
    <n v="1"/>
    <x v="1"/>
    <x v="0"/>
    <n v="48675.517699999997"/>
    <x v="0"/>
    <s v="1"/>
    <s v="1"/>
    <s v="0"/>
    <s v="1"/>
    <s v="0"/>
    <n v="3249"/>
    <n v="42.13"/>
    <n v="57"/>
    <n v="2401.4100000000003"/>
    <s v="Train"/>
    <n v="1.2668809684549511"/>
    <n v="1.8810329508246511"/>
    <n v="-7.8767191646533979E-2"/>
  </r>
  <r>
    <n v="31"/>
    <s v="female"/>
    <n v="38.094999999999999"/>
    <n v="1"/>
    <x v="1"/>
    <x v="1"/>
    <n v="58571.074480000003"/>
    <x v="0"/>
    <s v="0"/>
    <s v="1"/>
    <s v="0"/>
    <s v="0"/>
    <s v="0"/>
    <n v="961"/>
    <n v="38.094999999999999"/>
    <n v="31"/>
    <n v="1180.9449999999999"/>
    <s v="Test"/>
    <n v="-0.58434997751097684"/>
    <n v="1.2191134734901896"/>
    <n v="-7.8767191646533979E-2"/>
  </r>
  <r>
    <n v="34"/>
    <s v="female"/>
    <n v="30.21"/>
    <n v="1"/>
    <x v="1"/>
    <x v="3"/>
    <n v="43943.876100000001"/>
    <x v="0"/>
    <s v="0"/>
    <s v="1"/>
    <s v="1"/>
    <s v="0"/>
    <s v="0"/>
    <n v="1156"/>
    <n v="30.21"/>
    <n v="34"/>
    <n v="1027.1400000000001"/>
    <s v="Train"/>
    <n v="-0.37074640682260052"/>
    <n v="-7.4377252354227472E-2"/>
    <n v="-7.8767191646533979E-2"/>
  </r>
  <r>
    <n v="47"/>
    <s v="female"/>
    <n v="36.630000000000003"/>
    <n v="1"/>
    <x v="1"/>
    <x v="0"/>
    <n v="42969.852700000003"/>
    <x v="0"/>
    <s v="0"/>
    <s v="1"/>
    <s v="0"/>
    <s v="1"/>
    <s v="0"/>
    <n v="2209"/>
    <n v="36.630000000000003"/>
    <n v="47"/>
    <n v="1721.6100000000001"/>
    <s v="Train"/>
    <n v="0.55486906616036347"/>
    <n v="0.97878831009614187"/>
    <n v="-7.8767191646533979E-2"/>
  </r>
  <r>
    <n v="27"/>
    <s v="male"/>
    <n v="31.13"/>
    <n v="1"/>
    <x v="1"/>
    <x v="0"/>
    <n v="34806.467700000001"/>
    <x v="0"/>
    <s v="1"/>
    <s v="1"/>
    <s v="0"/>
    <s v="1"/>
    <s v="0"/>
    <n v="729"/>
    <n v="31.13"/>
    <n v="27"/>
    <n v="840.51"/>
    <s v="Train"/>
    <n v="-0.86915473842881186"/>
    <n v="7.6543669367631961E-2"/>
    <n v="-7.8767191646533979E-2"/>
  </r>
  <r>
    <n v="41"/>
    <s v="male"/>
    <n v="35.75"/>
    <n v="1"/>
    <x v="1"/>
    <x v="0"/>
    <n v="40273.645499999999"/>
    <x v="0"/>
    <s v="1"/>
    <s v="1"/>
    <s v="0"/>
    <s v="1"/>
    <s v="0"/>
    <n v="1681"/>
    <n v="35.75"/>
    <n v="41"/>
    <n v="1465.75"/>
    <s v="Train"/>
    <n v="0.12766192478361088"/>
    <n v="0.83442916757957997"/>
    <n v="-7.8767191646533979E-2"/>
  </r>
  <r>
    <n v="33"/>
    <s v="male"/>
    <n v="27.1"/>
    <n v="1"/>
    <x v="1"/>
    <x v="2"/>
    <n v="19040.876"/>
    <x v="0"/>
    <s v="1"/>
    <s v="1"/>
    <s v="0"/>
    <s v="0"/>
    <s v="1"/>
    <n v="1089"/>
    <n v="27.1"/>
    <n v="33"/>
    <n v="894.30000000000007"/>
    <s v="Test"/>
    <n v="-0.44194759705205927"/>
    <n v="-0.58455558556616627"/>
    <n v="-7.8767191646533979E-2"/>
  </r>
  <r>
    <n v="50"/>
    <s v="female"/>
    <n v="27.6"/>
    <n v="1"/>
    <x v="1"/>
    <x v="2"/>
    <n v="24520.263999999999"/>
    <x v="0"/>
    <s v="0"/>
    <s v="1"/>
    <s v="0"/>
    <s v="0"/>
    <s v="1"/>
    <n v="2500"/>
    <n v="27.6"/>
    <n v="50"/>
    <n v="1380"/>
    <s v="Train"/>
    <n v="0.76847263684873979"/>
    <n v="-0.50253334549993811"/>
    <n v="-7.8767191646533979E-2"/>
  </r>
  <r>
    <n v="47"/>
    <s v="female"/>
    <n v="26.125"/>
    <n v="1"/>
    <x v="1"/>
    <x v="1"/>
    <n v="23401.30575"/>
    <x v="0"/>
    <s v="0"/>
    <s v="1"/>
    <s v="0"/>
    <s v="0"/>
    <s v="0"/>
    <n v="2209"/>
    <n v="26.125"/>
    <n v="47"/>
    <n v="1227.875"/>
    <s v="Train"/>
    <n v="0.55486906616036347"/>
    <n v="-0.74449895369531127"/>
    <n v="-7.8767191646533979E-2"/>
  </r>
  <r>
    <n v="36"/>
    <s v="male"/>
    <n v="28.024999999999999"/>
    <n v="1"/>
    <x v="1"/>
    <x v="1"/>
    <n v="20773.62775"/>
    <x v="0"/>
    <s v="1"/>
    <s v="1"/>
    <s v="0"/>
    <s v="0"/>
    <s v="0"/>
    <n v="1296"/>
    <n v="28.024999999999999"/>
    <n v="36"/>
    <n v="1008.9"/>
    <s v="Train"/>
    <n v="-0.22834402636368298"/>
    <n v="-0.43281444144364473"/>
    <n v="-7.8767191646533979E-2"/>
  </r>
  <r>
    <n v="32"/>
    <s v="male"/>
    <n v="28.93"/>
    <n v="1"/>
    <x v="1"/>
    <x v="0"/>
    <n v="19719.6947"/>
    <x v="0"/>
    <s v="1"/>
    <s v="1"/>
    <s v="0"/>
    <s v="1"/>
    <s v="0"/>
    <n v="1024"/>
    <n v="28.93"/>
    <n v="32"/>
    <n v="925.76"/>
    <s v="Train"/>
    <n v="-0.51314878728151803"/>
    <n v="-0.28435418692377162"/>
    <n v="-7.8767191646533979E-2"/>
  </r>
  <r>
    <n v="37"/>
    <s v="male"/>
    <n v="34.200000000000003"/>
    <n v="1"/>
    <x v="1"/>
    <x v="1"/>
    <n v="39047.285000000003"/>
    <x v="0"/>
    <s v="1"/>
    <s v="1"/>
    <s v="0"/>
    <s v="0"/>
    <s v="0"/>
    <n v="1369"/>
    <n v="34.200000000000003"/>
    <n v="37"/>
    <n v="1265.4000000000001"/>
    <s v="Train"/>
    <n v="-0.1571428361342242"/>
    <n v="0.5801602233742732"/>
    <n v="-7.8767191646533979E-2"/>
  </r>
  <r>
    <n v="34"/>
    <s v="male"/>
    <n v="27.835000000000001"/>
    <n v="1"/>
    <x v="1"/>
    <x v="3"/>
    <n v="20009.63365"/>
    <x v="0"/>
    <s v="1"/>
    <s v="1"/>
    <s v="1"/>
    <s v="0"/>
    <s v="0"/>
    <n v="1156"/>
    <n v="27.835000000000001"/>
    <n v="34"/>
    <n v="946.39"/>
    <s v="Train"/>
    <n v="-0.37074640682260052"/>
    <n v="-0.46398289266881104"/>
    <n v="-7.8767191646533979E-2"/>
  </r>
  <r>
    <n v="54"/>
    <s v="male"/>
    <n v="30.8"/>
    <n v="1"/>
    <x v="1"/>
    <x v="0"/>
    <n v="41999.519999999997"/>
    <x v="0"/>
    <s v="1"/>
    <s v="1"/>
    <s v="0"/>
    <s v="1"/>
    <s v="0"/>
    <n v="2916"/>
    <n v="30.8"/>
    <n v="54"/>
    <n v="1663.2"/>
    <s v="Train"/>
    <n v="1.0532773977665748"/>
    <n v="2.2408990923921689E-2"/>
    <n v="-7.8767191646533979E-2"/>
  </r>
  <r>
    <n v="43"/>
    <s v="male"/>
    <n v="34.96"/>
    <n v="1"/>
    <x v="1"/>
    <x v="1"/>
    <n v="41034.221400000002"/>
    <x v="0"/>
    <s v="1"/>
    <s v="1"/>
    <s v="0"/>
    <s v="0"/>
    <s v="0"/>
    <n v="1849"/>
    <n v="34.96"/>
    <n v="43"/>
    <n v="1503.28"/>
    <s v="Test"/>
    <n v="0.27006430524252845"/>
    <n v="0.70483402827493968"/>
    <n v="-7.8767191646533979E-2"/>
  </r>
  <r>
    <n v="47"/>
    <s v="male"/>
    <n v="36.08"/>
    <n v="1"/>
    <x v="1"/>
    <x v="0"/>
    <n v="42211.138200000001"/>
    <x v="0"/>
    <s v="1"/>
    <s v="1"/>
    <s v="0"/>
    <s v="1"/>
    <s v="0"/>
    <n v="2209"/>
    <n v="36.08"/>
    <n v="47"/>
    <n v="1695.76"/>
    <s v="Train"/>
    <n v="0.55486906616036347"/>
    <n v="0.88856384602329019"/>
    <n v="-7.8767191646533979E-2"/>
  </r>
  <r>
    <n v="19"/>
    <s v="male"/>
    <n v="26.03"/>
    <n v="1"/>
    <x v="1"/>
    <x v="3"/>
    <n v="16450.894700000001"/>
    <x v="0"/>
    <s v="1"/>
    <s v="1"/>
    <s v="1"/>
    <s v="0"/>
    <s v="0"/>
    <n v="361"/>
    <n v="26.03"/>
    <n v="19"/>
    <n v="494.57000000000005"/>
    <s v="Train"/>
    <n v="-1.4387642602644821"/>
    <n v="-0.76008317930789449"/>
    <n v="-7.8767191646533979E-2"/>
  </r>
  <r>
    <n v="45"/>
    <s v="female"/>
    <n v="30.495000000000001"/>
    <n v="1"/>
    <x v="1"/>
    <x v="3"/>
    <n v="39725.518049999999"/>
    <x v="0"/>
    <s v="0"/>
    <s v="1"/>
    <s v="1"/>
    <s v="0"/>
    <s v="0"/>
    <n v="2025"/>
    <n v="30.495000000000001"/>
    <n v="45"/>
    <n v="1372.2750000000001"/>
    <s v="Train"/>
    <n v="0.41246668570144596"/>
    <n v="-2.7624575516477415E-2"/>
    <n v="-7.8767191646533979E-2"/>
  </r>
  <r>
    <n v="22"/>
    <s v="male"/>
    <n v="52.58"/>
    <n v="1"/>
    <x v="1"/>
    <x v="0"/>
    <n v="44501.398200000003"/>
    <x v="0"/>
    <s v="1"/>
    <s v="1"/>
    <s v="0"/>
    <s v="1"/>
    <s v="0"/>
    <n v="484"/>
    <n v="52.58"/>
    <n v="22"/>
    <n v="1156.76"/>
    <s v="Test"/>
    <n v="-1.2251606895761058"/>
    <n v="3.5952977682088183"/>
    <n v="-7.8767191646533979E-2"/>
  </r>
  <r>
    <n v="59"/>
    <s v="male"/>
    <n v="41.14"/>
    <n v="1"/>
    <x v="1"/>
    <x v="0"/>
    <n v="48970.247600000002"/>
    <x v="0"/>
    <s v="1"/>
    <s v="1"/>
    <s v="0"/>
    <s v="1"/>
    <s v="0"/>
    <n v="3481"/>
    <n v="41.14"/>
    <n v="59"/>
    <n v="2427.2600000000002"/>
    <s v="Train"/>
    <n v="1.4092833489138687"/>
    <n v="1.718628915493519"/>
    <n v="-7.8767191646533979E-2"/>
  </r>
  <r>
    <n v="37"/>
    <s v="male"/>
    <n v="37.07"/>
    <n v="1"/>
    <x v="1"/>
    <x v="0"/>
    <n v="39871.704299999998"/>
    <x v="0"/>
    <s v="1"/>
    <s v="1"/>
    <s v="0"/>
    <s v="1"/>
    <s v="0"/>
    <n v="1369"/>
    <n v="37.07"/>
    <n v="37"/>
    <n v="1371.59"/>
    <s v="Train"/>
    <n v="-0.1571428361342242"/>
    <n v="1.0509678813544223"/>
    <n v="-7.8767191646533979E-2"/>
  </r>
  <r>
    <n v="33"/>
    <s v="male"/>
    <n v="35.75"/>
    <n v="1"/>
    <x v="1"/>
    <x v="0"/>
    <n v="38282.749499999998"/>
    <x v="0"/>
    <s v="1"/>
    <s v="1"/>
    <s v="0"/>
    <s v="1"/>
    <s v="0"/>
    <n v="1089"/>
    <n v="35.75"/>
    <n v="33"/>
    <n v="1179.75"/>
    <s v="Train"/>
    <n v="-0.44194759705205927"/>
    <n v="0.83442916757957997"/>
    <n v="-7.8767191646533979E-2"/>
  </r>
  <r>
    <n v="23"/>
    <s v="female"/>
    <n v="42.75"/>
    <n v="1"/>
    <x v="1"/>
    <x v="1"/>
    <n v="40904.199500000002"/>
    <x v="0"/>
    <s v="0"/>
    <s v="1"/>
    <s v="0"/>
    <s v="0"/>
    <s v="0"/>
    <n v="529"/>
    <n v="42.75"/>
    <n v="23"/>
    <n v="983.25"/>
    <s v="Train"/>
    <n v="-1.1539594993466469"/>
    <n v="1.9827405285067736"/>
    <n v="-7.8767191646533979E-2"/>
  </r>
  <r>
    <n v="18"/>
    <s v="male"/>
    <n v="27.36"/>
    <n v="1"/>
    <x v="1"/>
    <x v="1"/>
    <n v="17178.682400000002"/>
    <x v="0"/>
    <s v="1"/>
    <s v="1"/>
    <s v="0"/>
    <s v="0"/>
    <s v="0"/>
    <n v="324"/>
    <n v="27.36"/>
    <n v="18"/>
    <n v="492.48"/>
    <s v="Train"/>
    <n v="-1.5099654504939408"/>
    <n v="-0.54190402073172794"/>
    <n v="-7.8767191646533979E-2"/>
  </r>
  <r>
    <n v="23"/>
    <s v="female"/>
    <n v="28.49"/>
    <n v="1"/>
    <x v="1"/>
    <x v="0"/>
    <n v="18328.238099999999"/>
    <x v="0"/>
    <s v="0"/>
    <s v="1"/>
    <s v="0"/>
    <s v="1"/>
    <s v="0"/>
    <n v="529"/>
    <n v="28.49"/>
    <n v="23"/>
    <n v="655.27"/>
    <s v="Train"/>
    <n v="-1.1539594993466469"/>
    <n v="-0.35653375818205257"/>
    <n v="-7.8767191646533979E-2"/>
  </r>
  <r>
    <n v="43"/>
    <s v="female"/>
    <n v="25.27"/>
    <n v="1"/>
    <x v="1"/>
    <x v="1"/>
    <n v="21771.3423"/>
    <x v="0"/>
    <s v="0"/>
    <s v="1"/>
    <s v="0"/>
    <s v="0"/>
    <s v="0"/>
    <n v="1849"/>
    <n v="25.27"/>
    <n v="43"/>
    <n v="1086.6099999999999"/>
    <s v="Test"/>
    <n v="0.27006430524252845"/>
    <n v="-0.88475698420856153"/>
    <n v="-7.8767191646533979E-2"/>
  </r>
  <r>
    <n v="37"/>
    <s v="female"/>
    <n v="25.555"/>
    <n v="1"/>
    <x v="1"/>
    <x v="1"/>
    <n v="20296.863450000001"/>
    <x v="0"/>
    <s v="0"/>
    <s v="1"/>
    <s v="0"/>
    <s v="0"/>
    <s v="0"/>
    <n v="1369"/>
    <n v="25.555"/>
    <n v="37"/>
    <n v="945.53499999999997"/>
    <s v="Train"/>
    <n v="-0.1571428361342242"/>
    <n v="-0.83800430737081144"/>
    <n v="-7.8767191646533979E-2"/>
  </r>
  <r>
    <n v="46"/>
    <s v="female"/>
    <n v="34.6"/>
    <n v="1"/>
    <x v="1"/>
    <x v="2"/>
    <n v="41661.601999999999"/>
    <x v="0"/>
    <s v="0"/>
    <s v="1"/>
    <s v="0"/>
    <s v="0"/>
    <s v="1"/>
    <n v="2116"/>
    <n v="34.6"/>
    <n v="46"/>
    <n v="1591.6000000000001"/>
    <s v="Train"/>
    <n v="0.48366787593090471"/>
    <n v="0.64577801542725555"/>
    <n v="-7.8767191646533979E-2"/>
  </r>
  <r>
    <n v="32"/>
    <s v="male"/>
    <n v="33.630000000000003"/>
    <n v="1"/>
    <x v="1"/>
    <x v="1"/>
    <n v="37607.527699999999"/>
    <x v="0"/>
    <s v="1"/>
    <s v="1"/>
    <s v="0"/>
    <s v="0"/>
    <s v="0"/>
    <n v="1024"/>
    <n v="33.630000000000003"/>
    <n v="32"/>
    <n v="1076.1600000000001"/>
    <s v="Train"/>
    <n v="-0.51314878728151803"/>
    <n v="0.48665486969877314"/>
    <n v="-7.8767191646533979E-2"/>
  </r>
  <r>
    <n v="39"/>
    <s v="male"/>
    <n v="29.925000000000001"/>
    <n v="1"/>
    <x v="1"/>
    <x v="1"/>
    <n v="22462.043750000001"/>
    <x v="0"/>
    <s v="1"/>
    <s v="1"/>
    <s v="0"/>
    <s v="0"/>
    <s v="0"/>
    <n v="1521"/>
    <n v="29.925000000000001"/>
    <n v="39"/>
    <n v="1167.075"/>
    <s v="Train"/>
    <n v="-1.4740455675306659E-2"/>
    <n v="-0.12112992919197751"/>
    <n v="-7.8767191646533979E-2"/>
  </r>
  <r>
    <n v="61"/>
    <s v="male"/>
    <n v="36.299999999999997"/>
    <n v="1"/>
    <x v="1"/>
    <x v="2"/>
    <n v="47403.88"/>
    <x v="0"/>
    <s v="1"/>
    <s v="1"/>
    <s v="0"/>
    <s v="0"/>
    <s v="1"/>
    <n v="3721"/>
    <n v="36.299999999999997"/>
    <n v="61"/>
    <n v="2214.2999999999997"/>
    <s v="Train"/>
    <n v="1.5516857293727864"/>
    <n v="0.92465363165243042"/>
    <n v="-7.8767191646533979E-2"/>
  </r>
  <r>
    <n v="28"/>
    <s v="female"/>
    <n v="25.934999999999999"/>
    <n v="1"/>
    <x v="0"/>
    <x v="3"/>
    <n v="4133.6416499999996"/>
    <x v="0"/>
    <s v="0"/>
    <s v="0"/>
    <s v="1"/>
    <s v="0"/>
    <s v="0"/>
    <n v="784"/>
    <n v="0"/>
    <n v="0"/>
    <n v="726.18"/>
    <s v="Test"/>
    <n v="-0.79795354819935316"/>
    <n v="-0.77566740492047825"/>
    <n v="-7.8767191646533979E-2"/>
  </r>
  <r>
    <n v="40"/>
    <s v="male"/>
    <n v="26.315000000000001"/>
    <n v="1"/>
    <x v="0"/>
    <x v="3"/>
    <n v="6389.3778499999999"/>
    <x v="0"/>
    <s v="1"/>
    <s v="0"/>
    <s v="1"/>
    <s v="0"/>
    <s v="0"/>
    <n v="1600"/>
    <n v="0"/>
    <n v="0"/>
    <n v="1052.6000000000001"/>
    <s v="Test"/>
    <n v="5.6460734554152112E-2"/>
    <n v="-0.7133305024701444"/>
    <n v="-7.8767191646533979E-2"/>
  </r>
  <r>
    <n v="54"/>
    <s v="male"/>
    <n v="33.630000000000003"/>
    <n v="1"/>
    <x v="0"/>
    <x v="3"/>
    <n v="10825.253699999999"/>
    <x v="0"/>
    <s v="1"/>
    <s v="0"/>
    <s v="1"/>
    <s v="0"/>
    <s v="0"/>
    <n v="2916"/>
    <n v="0"/>
    <n v="0"/>
    <n v="1816.0200000000002"/>
    <s v="Train"/>
    <n v="1.0532773977665748"/>
    <n v="0.48665486969877314"/>
    <n v="-7.8767191646533979E-2"/>
  </r>
  <r>
    <n v="53"/>
    <s v="female"/>
    <n v="37.43"/>
    <n v="1"/>
    <x v="0"/>
    <x v="3"/>
    <n v="10959.6947"/>
    <x v="0"/>
    <s v="0"/>
    <s v="0"/>
    <s v="1"/>
    <s v="0"/>
    <s v="0"/>
    <n v="2809"/>
    <n v="0"/>
    <n v="0"/>
    <n v="1983.79"/>
    <s v="Train"/>
    <n v="0.98207620753711611"/>
    <n v="1.1100238942021063"/>
    <n v="-7.8767191646533979E-2"/>
  </r>
  <r>
    <n v="19"/>
    <s v="female"/>
    <n v="31.824999999999999"/>
    <n v="1"/>
    <x v="0"/>
    <x v="3"/>
    <n v="2719.2797500000001"/>
    <x v="0"/>
    <s v="0"/>
    <s v="0"/>
    <s v="1"/>
    <s v="0"/>
    <s v="0"/>
    <n v="361"/>
    <n v="0"/>
    <n v="0"/>
    <n v="604.67499999999995"/>
    <s v="Test"/>
    <n v="-1.4387642602644821"/>
    <n v="0.19055458305968909"/>
    <n v="-7.8767191646533979E-2"/>
  </r>
  <r>
    <n v="56"/>
    <s v="female"/>
    <n v="26.6"/>
    <n v="1"/>
    <x v="0"/>
    <x v="3"/>
    <n v="12044.342000000001"/>
    <x v="0"/>
    <s v="0"/>
    <s v="0"/>
    <s v="1"/>
    <s v="0"/>
    <s v="0"/>
    <n v="3136"/>
    <n v="0"/>
    <n v="0"/>
    <n v="1489.6000000000001"/>
    <s v="Train"/>
    <n v="1.1956797782254924"/>
    <n v="-0.66657782563239443"/>
    <n v="-7.8767191646533979E-2"/>
  </r>
  <r>
    <n v="42"/>
    <s v="female"/>
    <n v="36.195"/>
    <n v="1"/>
    <x v="0"/>
    <x v="3"/>
    <n v="7443.6430499999997"/>
    <x v="0"/>
    <s v="0"/>
    <s v="0"/>
    <s v="1"/>
    <s v="0"/>
    <s v="0"/>
    <n v="1764"/>
    <n v="0"/>
    <n v="0"/>
    <n v="1520.19"/>
    <s v="Train"/>
    <n v="0.19886311501306964"/>
    <n v="0.90742896123852301"/>
    <n v="-7.8767191646533979E-2"/>
  </r>
  <r>
    <n v="48"/>
    <s v="female"/>
    <n v="28.88"/>
    <n v="1"/>
    <x v="0"/>
    <x v="3"/>
    <n v="9249.4951999999994"/>
    <x v="0"/>
    <s v="0"/>
    <s v="0"/>
    <s v="1"/>
    <s v="0"/>
    <s v="0"/>
    <n v="2304"/>
    <n v="0"/>
    <n v="0"/>
    <n v="1386.24"/>
    <s v="Train"/>
    <n v="0.62607025638982228"/>
    <n v="-0.29255641093039458"/>
    <n v="-7.8767191646533979E-2"/>
  </r>
  <r>
    <n v="34"/>
    <s v="male"/>
    <n v="25.27"/>
    <n v="1"/>
    <x v="0"/>
    <x v="3"/>
    <n v="4894.7533000000003"/>
    <x v="0"/>
    <s v="1"/>
    <s v="0"/>
    <s v="1"/>
    <s v="0"/>
    <s v="0"/>
    <n v="1156"/>
    <n v="0"/>
    <n v="0"/>
    <n v="859.18"/>
    <s v="Train"/>
    <n v="-0.37074640682260052"/>
    <n v="-0.88475698420856153"/>
    <n v="-7.8767191646533979E-2"/>
  </r>
  <r>
    <n v="62"/>
    <s v="male"/>
    <n v="27.55"/>
    <n v="1"/>
    <x v="0"/>
    <x v="3"/>
    <n v="13937.666499999999"/>
    <x v="0"/>
    <s v="1"/>
    <s v="0"/>
    <s v="1"/>
    <s v="0"/>
    <s v="0"/>
    <n v="3844"/>
    <n v="0"/>
    <n v="0"/>
    <n v="1708.1000000000001"/>
    <s v="Train"/>
    <n v="1.6228869196022451"/>
    <n v="-0.51073556950656107"/>
    <n v="-7.8767191646533979E-2"/>
  </r>
  <r>
    <n v="31"/>
    <s v="male"/>
    <n v="28.594999999999999"/>
    <n v="1"/>
    <x v="0"/>
    <x v="3"/>
    <n v="4243.5900499999998"/>
    <x v="0"/>
    <s v="1"/>
    <s v="0"/>
    <s v="1"/>
    <s v="0"/>
    <s v="0"/>
    <n v="961"/>
    <n v="0"/>
    <n v="0"/>
    <n v="886.44499999999994"/>
    <s v="Train"/>
    <n v="-0.58434997751097684"/>
    <n v="-0.33930908776814461"/>
    <n v="-7.8767191646533979E-2"/>
  </r>
  <r>
    <n v="31"/>
    <s v="female"/>
    <n v="32.68"/>
    <n v="1"/>
    <x v="0"/>
    <x v="3"/>
    <n v="4738.2682000000004"/>
    <x v="0"/>
    <s v="0"/>
    <s v="0"/>
    <s v="1"/>
    <s v="0"/>
    <s v="0"/>
    <n v="961"/>
    <n v="0"/>
    <n v="0"/>
    <n v="1013.08"/>
    <s v="Train"/>
    <n v="-0.58434997751097684"/>
    <n v="0.33081261357293923"/>
    <n v="-7.8767191646533979E-2"/>
  </r>
  <r>
    <n v="53"/>
    <s v="male"/>
    <n v="31.16"/>
    <n v="1"/>
    <x v="0"/>
    <x v="3"/>
    <n v="10461.9794"/>
    <x v="0"/>
    <s v="1"/>
    <s v="0"/>
    <s v="1"/>
    <s v="0"/>
    <s v="0"/>
    <n v="2809"/>
    <n v="0"/>
    <n v="0"/>
    <n v="1651.48"/>
    <s v="Train"/>
    <n v="0.98207620753711611"/>
    <n v="8.1465003771605843E-2"/>
    <n v="-7.8767191646533979E-2"/>
  </r>
  <r>
    <n v="22"/>
    <s v="male"/>
    <n v="31.35"/>
    <n v="1"/>
    <x v="0"/>
    <x v="3"/>
    <n v="2643.2685000000001"/>
    <x v="0"/>
    <s v="1"/>
    <s v="0"/>
    <s v="1"/>
    <s v="0"/>
    <s v="0"/>
    <n v="484"/>
    <n v="0"/>
    <n v="0"/>
    <n v="689.7"/>
    <s v="Train"/>
    <n v="-1.2251606895761058"/>
    <n v="0.11263345499677274"/>
    <n v="-7.8767191646533979E-2"/>
  </r>
  <r>
    <n v="38"/>
    <s v="female"/>
    <n v="40.564999999999998"/>
    <n v="1"/>
    <x v="0"/>
    <x v="3"/>
    <n v="6373.55735"/>
    <x v="0"/>
    <s v="0"/>
    <s v="0"/>
    <s v="1"/>
    <s v="0"/>
    <s v="0"/>
    <n v="1444"/>
    <n v="0"/>
    <n v="0"/>
    <n v="1541.4699999999998"/>
    <s v="Train"/>
    <n v="-8.5941645904765426E-2"/>
    <n v="1.6243033394173563"/>
    <n v="-7.8767191646533979E-2"/>
  </r>
  <r>
    <n v="39"/>
    <s v="male"/>
    <n v="26.22"/>
    <n v="1"/>
    <x v="0"/>
    <x v="3"/>
    <n v="6123.5688"/>
    <x v="0"/>
    <s v="1"/>
    <s v="0"/>
    <s v="1"/>
    <s v="0"/>
    <s v="0"/>
    <n v="1521"/>
    <n v="0"/>
    <n v="0"/>
    <n v="1022.5799999999999"/>
    <s v="Train"/>
    <n v="-1.4740455675306659E-2"/>
    <n v="-0.72891472808272817"/>
    <n v="-7.8767191646533979E-2"/>
  </r>
  <r>
    <n v="20"/>
    <s v="male"/>
    <n v="32.395000000000003"/>
    <n v="1"/>
    <x v="0"/>
    <x v="3"/>
    <n v="2362.2290499999999"/>
    <x v="0"/>
    <s v="1"/>
    <s v="0"/>
    <s v="1"/>
    <s v="0"/>
    <s v="0"/>
    <n v="400"/>
    <n v="0"/>
    <n v="0"/>
    <n v="647.90000000000009"/>
    <s v="Train"/>
    <n v="-1.3675630700350232"/>
    <n v="0.28405993673518976"/>
    <n v="-7.8767191646533979E-2"/>
  </r>
  <r>
    <n v="34"/>
    <s v="female"/>
    <n v="26.41"/>
    <n v="1"/>
    <x v="0"/>
    <x v="3"/>
    <n v="5385.3379000000004"/>
    <x v="0"/>
    <s v="0"/>
    <s v="0"/>
    <s v="1"/>
    <s v="0"/>
    <s v="0"/>
    <n v="1156"/>
    <n v="0"/>
    <n v="0"/>
    <n v="897.94"/>
    <s v="Train"/>
    <n v="-0.37074640682260052"/>
    <n v="-0.6977462768575613"/>
    <n v="-7.8767191646533979E-2"/>
  </r>
  <r>
    <n v="47"/>
    <s v="female"/>
    <n v="29.545000000000002"/>
    <n v="1"/>
    <x v="0"/>
    <x v="3"/>
    <n v="8930.9345499999999"/>
    <x v="0"/>
    <s v="0"/>
    <s v="0"/>
    <s v="1"/>
    <s v="0"/>
    <s v="0"/>
    <n v="2209"/>
    <n v="0"/>
    <n v="0"/>
    <n v="1388.615"/>
    <s v="Train"/>
    <n v="0.55486906616036347"/>
    <n v="-0.18346683164231073"/>
    <n v="-7.8767191646533979E-2"/>
  </r>
  <r>
    <n v="41"/>
    <s v="male"/>
    <n v="28.405000000000001"/>
    <n v="1"/>
    <x v="0"/>
    <x v="3"/>
    <n v="6664.68595"/>
    <x v="0"/>
    <s v="1"/>
    <s v="0"/>
    <s v="1"/>
    <s v="0"/>
    <s v="0"/>
    <n v="1681"/>
    <n v="0"/>
    <n v="0"/>
    <n v="1164.605"/>
    <s v="Train"/>
    <n v="0.12766192478361088"/>
    <n v="-0.37047753899331093"/>
    <n v="-7.8767191646533979E-2"/>
  </r>
  <r>
    <n v="49"/>
    <s v="female"/>
    <n v="34.770000000000003"/>
    <n v="1"/>
    <x v="0"/>
    <x v="3"/>
    <n v="9583.8932999999997"/>
    <x v="0"/>
    <s v="0"/>
    <s v="0"/>
    <s v="1"/>
    <s v="0"/>
    <s v="0"/>
    <n v="2401"/>
    <n v="0"/>
    <n v="0"/>
    <n v="1703.7300000000002"/>
    <s v="Train"/>
    <n v="0.69727144661928109"/>
    <n v="0.67366557704977337"/>
    <n v="-7.8767191646533979E-2"/>
  </r>
  <r>
    <n v="50"/>
    <s v="female"/>
    <n v="30.114999999999998"/>
    <n v="1"/>
    <x v="0"/>
    <x v="3"/>
    <n v="9910.3598500000007"/>
    <x v="0"/>
    <s v="0"/>
    <s v="0"/>
    <s v="1"/>
    <s v="0"/>
    <s v="0"/>
    <n v="2500"/>
    <n v="0"/>
    <n v="0"/>
    <n v="1505.75"/>
    <s v="Train"/>
    <n v="0.76847263684873979"/>
    <n v="-8.9961477966811199E-2"/>
    <n v="-7.8767191646533979E-2"/>
  </r>
  <r>
    <n v="40"/>
    <s v="female"/>
    <n v="41.42"/>
    <n v="1"/>
    <x v="0"/>
    <x v="3"/>
    <n v="28476.734990000001"/>
    <x v="0"/>
    <s v="0"/>
    <s v="0"/>
    <s v="1"/>
    <s v="0"/>
    <s v="0"/>
    <n v="1600"/>
    <n v="0"/>
    <n v="0"/>
    <n v="1656.8000000000002"/>
    <s v="Test"/>
    <n v="5.6460734554152112E-2"/>
    <n v="1.7645613699306071"/>
    <n v="-7.8767191646533979E-2"/>
  </r>
  <r>
    <n v="36"/>
    <s v="male"/>
    <n v="33.82"/>
    <n v="1"/>
    <x v="0"/>
    <x v="3"/>
    <n v="5377.4578000000001"/>
    <x v="0"/>
    <s v="1"/>
    <s v="0"/>
    <s v="1"/>
    <s v="0"/>
    <s v="0"/>
    <n v="1296"/>
    <n v="0"/>
    <n v="0"/>
    <n v="1217.52"/>
    <s v="Train"/>
    <n v="-0.22834402636368298"/>
    <n v="0.51782332092393946"/>
    <n v="-7.8767191646533979E-2"/>
  </r>
  <r>
    <n v="23"/>
    <s v="male"/>
    <n v="27.36"/>
    <n v="1"/>
    <x v="0"/>
    <x v="3"/>
    <n v="2789.0574000000001"/>
    <x v="0"/>
    <s v="1"/>
    <s v="0"/>
    <s v="1"/>
    <s v="0"/>
    <s v="0"/>
    <n v="529"/>
    <n v="0"/>
    <n v="0"/>
    <n v="629.28"/>
    <s v="Test"/>
    <n v="-1.1539594993466469"/>
    <n v="-0.54190402073172794"/>
    <n v="-7.8767191646533979E-2"/>
  </r>
  <r>
    <n v="57"/>
    <s v="male"/>
    <n v="33.630000000000003"/>
    <n v="1"/>
    <x v="0"/>
    <x v="3"/>
    <n v="11945.1327"/>
    <x v="0"/>
    <s v="1"/>
    <s v="0"/>
    <s v="1"/>
    <s v="0"/>
    <s v="0"/>
    <n v="3249"/>
    <n v="0"/>
    <n v="0"/>
    <n v="1916.91"/>
    <s v="Train"/>
    <n v="1.2668809684549511"/>
    <n v="0.48665486969877314"/>
    <n v="-7.8767191646533979E-2"/>
  </r>
  <r>
    <n v="19"/>
    <s v="male"/>
    <n v="25.555"/>
    <n v="1"/>
    <x v="0"/>
    <x v="3"/>
    <n v="2221.5644499999999"/>
    <x v="0"/>
    <s v="1"/>
    <s v="0"/>
    <s v="1"/>
    <s v="0"/>
    <s v="0"/>
    <n v="361"/>
    <n v="0"/>
    <n v="0"/>
    <n v="485.54500000000002"/>
    <s v="Train"/>
    <n v="-1.4387642602644821"/>
    <n v="-0.83800430737081144"/>
    <n v="-7.8767191646533979E-2"/>
  </r>
  <r>
    <n v="22"/>
    <s v="male"/>
    <n v="28.31"/>
    <n v="1"/>
    <x v="0"/>
    <x v="3"/>
    <n v="2639.0428999999999"/>
    <x v="0"/>
    <s v="1"/>
    <s v="0"/>
    <s v="1"/>
    <s v="0"/>
    <s v="0"/>
    <n v="484"/>
    <n v="0"/>
    <n v="0"/>
    <n v="622.81999999999994"/>
    <s v="Train"/>
    <n v="-1.2251606895761058"/>
    <n v="-0.38606176460589464"/>
    <n v="-7.8767191646533979E-2"/>
  </r>
  <r>
    <n v="30"/>
    <s v="female"/>
    <n v="28.405000000000001"/>
    <n v="1"/>
    <x v="0"/>
    <x v="3"/>
    <n v="4527.1829500000003"/>
    <x v="0"/>
    <s v="0"/>
    <s v="0"/>
    <s v="1"/>
    <s v="0"/>
    <s v="0"/>
    <n v="900"/>
    <n v="0"/>
    <n v="0"/>
    <n v="852.15000000000009"/>
    <s v="Train"/>
    <n v="-0.65555116774043554"/>
    <n v="-0.37047753899331093"/>
    <n v="-7.8767191646533979E-2"/>
  </r>
  <r>
    <n v="24"/>
    <s v="male"/>
    <n v="26.79"/>
    <n v="1"/>
    <x v="0"/>
    <x v="3"/>
    <n v="12609.88702"/>
    <x v="0"/>
    <s v="1"/>
    <s v="0"/>
    <s v="1"/>
    <s v="0"/>
    <s v="0"/>
    <n v="576"/>
    <n v="0"/>
    <n v="0"/>
    <n v="642.96"/>
    <s v="Train"/>
    <n v="-1.0827583091171882"/>
    <n v="-0.63540937440722811"/>
    <n v="-7.8767191646533979E-2"/>
  </r>
  <r>
    <n v="48"/>
    <s v="male"/>
    <n v="36.67"/>
    <n v="1"/>
    <x v="0"/>
    <x v="3"/>
    <n v="28468.919010000001"/>
    <x v="0"/>
    <s v="1"/>
    <s v="0"/>
    <s v="1"/>
    <s v="0"/>
    <s v="0"/>
    <n v="2304"/>
    <n v="0"/>
    <n v="0"/>
    <n v="1760.16"/>
    <s v="Train"/>
    <n v="0.62607025638982228"/>
    <n v="0.98535008930143997"/>
    <n v="-7.8767191646533979E-2"/>
  </r>
  <r>
    <n v="19"/>
    <s v="female"/>
    <n v="39.615000000000002"/>
    <n v="1"/>
    <x v="0"/>
    <x v="3"/>
    <n v="2730.1078499999999"/>
    <x v="0"/>
    <s v="0"/>
    <s v="0"/>
    <s v="1"/>
    <s v="0"/>
    <s v="0"/>
    <n v="361"/>
    <n v="0"/>
    <n v="0"/>
    <n v="752.68500000000006"/>
    <s v="Train"/>
    <n v="-1.4387642602644821"/>
    <n v="1.4684610832915237"/>
    <n v="-7.8767191646533979E-2"/>
  </r>
  <r>
    <n v="44"/>
    <s v="male"/>
    <n v="25.364999999999998"/>
    <n v="1"/>
    <x v="0"/>
    <x v="3"/>
    <n v="7518.0253499999999"/>
    <x v="0"/>
    <s v="1"/>
    <s v="0"/>
    <s v="1"/>
    <s v="0"/>
    <s v="0"/>
    <n v="1936"/>
    <n v="0"/>
    <n v="0"/>
    <n v="1116.06"/>
    <s v="Train"/>
    <n v="0.3412654954719872"/>
    <n v="-0.86917275859597831"/>
    <n v="-7.8767191646533979E-2"/>
  </r>
  <r>
    <n v="45"/>
    <s v="female"/>
    <n v="27.645"/>
    <n v="1"/>
    <x v="0"/>
    <x v="3"/>
    <n v="28340.188849999999"/>
    <x v="0"/>
    <s v="0"/>
    <s v="0"/>
    <s v="1"/>
    <s v="0"/>
    <s v="0"/>
    <n v="2025"/>
    <n v="0"/>
    <n v="0"/>
    <n v="1244.0250000000001"/>
    <s v="Train"/>
    <n v="0.41246668570144596"/>
    <n v="-0.49515134389397791"/>
    <n v="-7.8767191646533979E-2"/>
  </r>
  <r>
    <n v="48"/>
    <s v="male"/>
    <n v="32.299999999999997"/>
    <n v="1"/>
    <x v="0"/>
    <x v="3"/>
    <n v="8765.2489999999998"/>
    <x v="0"/>
    <s v="1"/>
    <s v="0"/>
    <s v="1"/>
    <s v="0"/>
    <s v="0"/>
    <n v="2304"/>
    <n v="0"/>
    <n v="0"/>
    <n v="1550.3999999999999"/>
    <s v="Test"/>
    <n v="0.62607025638982228"/>
    <n v="0.26847571112260549"/>
    <n v="-7.8767191646533979E-2"/>
  </r>
  <r>
    <n v="44"/>
    <s v="female"/>
    <n v="36.954999999999998"/>
    <n v="1"/>
    <x v="0"/>
    <x v="3"/>
    <n v="8023.1354499999998"/>
    <x v="0"/>
    <s v="0"/>
    <s v="0"/>
    <s v="1"/>
    <s v="0"/>
    <s v="0"/>
    <n v="1936"/>
    <n v="0"/>
    <n v="0"/>
    <n v="1626.02"/>
    <s v="Train"/>
    <n v="0.3412654954719872"/>
    <n v="1.0321027661391895"/>
    <n v="-7.8767191646533979E-2"/>
  </r>
  <r>
    <n v="32"/>
    <s v="male"/>
    <n v="33.82"/>
    <n v="1"/>
    <x v="0"/>
    <x v="3"/>
    <n v="4462.7218000000003"/>
    <x v="0"/>
    <s v="1"/>
    <s v="0"/>
    <s v="1"/>
    <s v="0"/>
    <s v="0"/>
    <n v="1024"/>
    <n v="0"/>
    <n v="0"/>
    <n v="1082.24"/>
    <s v="Test"/>
    <n v="-0.51314878728151803"/>
    <n v="0.51782332092393946"/>
    <n v="-7.8767191646533979E-2"/>
  </r>
  <r>
    <n v="32"/>
    <s v="male"/>
    <n v="27.835000000000001"/>
    <n v="1"/>
    <x v="0"/>
    <x v="3"/>
    <n v="4454.40265"/>
    <x v="0"/>
    <s v="1"/>
    <s v="0"/>
    <s v="1"/>
    <s v="0"/>
    <s v="0"/>
    <n v="1024"/>
    <n v="0"/>
    <n v="0"/>
    <n v="890.72"/>
    <s v="Train"/>
    <n v="-0.51314878728151803"/>
    <n v="-0.46398289266881104"/>
    <n v="-7.8767191646533979E-2"/>
  </r>
  <r>
    <n v="35"/>
    <s v="female"/>
    <n v="35.814999999999998"/>
    <n v="1"/>
    <x v="0"/>
    <x v="3"/>
    <n v="5630.4578499999998"/>
    <x v="0"/>
    <s v="0"/>
    <s v="0"/>
    <s v="1"/>
    <s v="0"/>
    <s v="0"/>
    <n v="1225"/>
    <n v="0"/>
    <n v="0"/>
    <n v="1253.5249999999999"/>
    <s v="Train"/>
    <n v="-0.29954521659314176"/>
    <n v="0.84509205878818927"/>
    <n v="-7.8767191646533979E-2"/>
  </r>
  <r>
    <n v="43"/>
    <s v="female"/>
    <n v="34.58"/>
    <n v="1"/>
    <x v="0"/>
    <x v="3"/>
    <n v="7727.2532000000001"/>
    <x v="0"/>
    <s v="0"/>
    <s v="0"/>
    <s v="1"/>
    <s v="0"/>
    <s v="0"/>
    <n v="1849"/>
    <n v="0"/>
    <n v="0"/>
    <n v="1486.9399999999998"/>
    <s v="Train"/>
    <n v="0.27006430524252845"/>
    <n v="0.64249712582460583"/>
    <n v="-7.8767191646533979E-2"/>
  </r>
  <r>
    <n v="41"/>
    <s v="female"/>
    <n v="28.31"/>
    <n v="1"/>
    <x v="0"/>
    <x v="3"/>
    <n v="7153.5538999999999"/>
    <x v="0"/>
    <s v="0"/>
    <s v="0"/>
    <s v="1"/>
    <s v="0"/>
    <s v="0"/>
    <n v="1681"/>
    <n v="0"/>
    <n v="0"/>
    <n v="1160.71"/>
    <s v="Train"/>
    <n v="0.12766192478361088"/>
    <n v="-0.38606176460589464"/>
    <n v="-7.8767191646533979E-2"/>
  </r>
  <r>
    <n v="37"/>
    <s v="female"/>
    <n v="34.104999999999997"/>
    <n v="1"/>
    <x v="0"/>
    <x v="3"/>
    <n v="6112.3529500000004"/>
    <x v="0"/>
    <s v="0"/>
    <s v="0"/>
    <s v="1"/>
    <s v="0"/>
    <s v="0"/>
    <n v="1369"/>
    <n v="0"/>
    <n v="0"/>
    <n v="1261.885"/>
    <s v="Train"/>
    <n v="-0.1571428361342242"/>
    <n v="0.56457599776168887"/>
    <n v="-7.8767191646533979E-2"/>
  </r>
  <r>
    <n v="40"/>
    <s v="male"/>
    <n v="29.355"/>
    <n v="1"/>
    <x v="0"/>
    <x v="3"/>
    <n v="6393.6034499999996"/>
    <x v="0"/>
    <s v="1"/>
    <s v="0"/>
    <s v="1"/>
    <s v="0"/>
    <s v="0"/>
    <n v="1600"/>
    <n v="0"/>
    <n v="0"/>
    <n v="1174.2"/>
    <s v="Train"/>
    <n v="5.6460734554152112E-2"/>
    <n v="-0.21463528286747763"/>
    <n v="-7.8767191646533979E-2"/>
  </r>
  <r>
    <n v="36"/>
    <s v="male"/>
    <n v="30.875"/>
    <n v="1"/>
    <x v="0"/>
    <x v="3"/>
    <n v="5373.3642499999996"/>
    <x v="0"/>
    <s v="1"/>
    <s v="0"/>
    <s v="1"/>
    <s v="0"/>
    <s v="0"/>
    <n v="1296"/>
    <n v="0"/>
    <n v="0"/>
    <n v="1111.5"/>
    <s v="Train"/>
    <n v="-0.22834402636368298"/>
    <n v="3.4712326933855793E-2"/>
    <n v="-7.8767191646533979E-2"/>
  </r>
  <r>
    <n v="27"/>
    <s v="female"/>
    <n v="31.254999999999999"/>
    <n v="1"/>
    <x v="0"/>
    <x v="3"/>
    <n v="3956.0714499999999"/>
    <x v="0"/>
    <s v="0"/>
    <s v="0"/>
    <s v="1"/>
    <s v="0"/>
    <s v="0"/>
    <n v="729"/>
    <n v="0"/>
    <n v="0"/>
    <n v="843.88499999999999"/>
    <s v="Train"/>
    <n v="-0.86915473842881186"/>
    <n v="9.7049229384189001E-2"/>
    <n v="-7.8767191646533979E-2"/>
  </r>
  <r>
    <n v="54"/>
    <s v="female"/>
    <n v="27.645"/>
    <n v="1"/>
    <x v="0"/>
    <x v="3"/>
    <n v="11305.93455"/>
    <x v="0"/>
    <s v="0"/>
    <s v="0"/>
    <s v="1"/>
    <s v="0"/>
    <s v="0"/>
    <n v="2916"/>
    <n v="0"/>
    <n v="0"/>
    <n v="1492.83"/>
    <s v="Train"/>
    <n v="1.0532773977665748"/>
    <n v="-0.49515134389397791"/>
    <n v="-7.8767191646533979E-2"/>
  </r>
  <r>
    <n v="26"/>
    <s v="male"/>
    <n v="33.914999999999999"/>
    <n v="1"/>
    <x v="0"/>
    <x v="3"/>
    <n v="3292.5298499999999"/>
    <x v="0"/>
    <s v="1"/>
    <s v="0"/>
    <s v="1"/>
    <s v="0"/>
    <s v="0"/>
    <n v="676"/>
    <n v="0"/>
    <n v="0"/>
    <n v="881.79"/>
    <s v="Train"/>
    <n v="-0.94035592865827067"/>
    <n v="0.53340754653652256"/>
    <n v="-7.8767191646533979E-2"/>
  </r>
  <r>
    <n v="19"/>
    <s v="female"/>
    <n v="25.745000000000001"/>
    <n v="1"/>
    <x v="0"/>
    <x v="3"/>
    <n v="2710.8285500000002"/>
    <x v="0"/>
    <s v="0"/>
    <s v="0"/>
    <s v="1"/>
    <s v="0"/>
    <s v="0"/>
    <n v="361"/>
    <n v="0"/>
    <n v="0"/>
    <n v="489.15500000000003"/>
    <s v="Train"/>
    <n v="-1.4387642602644821"/>
    <n v="-0.80683585614564457"/>
    <n v="-7.8767191646533979E-2"/>
  </r>
  <r>
    <n v="42"/>
    <s v="male"/>
    <n v="26.315000000000001"/>
    <n v="1"/>
    <x v="0"/>
    <x v="3"/>
    <n v="6940.90985"/>
    <x v="0"/>
    <s v="1"/>
    <s v="0"/>
    <s v="1"/>
    <s v="0"/>
    <s v="0"/>
    <n v="1764"/>
    <n v="0"/>
    <n v="0"/>
    <n v="1105.23"/>
    <s v="Train"/>
    <n v="0.19886311501306964"/>
    <n v="-0.7133305024701444"/>
    <n v="-7.8767191646533979E-2"/>
  </r>
  <r>
    <n v="31"/>
    <s v="male"/>
    <n v="25.934999999999999"/>
    <n v="1"/>
    <x v="0"/>
    <x v="3"/>
    <n v="4239.8926499999998"/>
    <x v="0"/>
    <s v="1"/>
    <s v="0"/>
    <s v="1"/>
    <s v="0"/>
    <s v="0"/>
    <n v="961"/>
    <n v="0"/>
    <n v="0"/>
    <n v="803.98500000000001"/>
    <s v="Train"/>
    <n v="-0.58434997751097684"/>
    <n v="-0.77566740492047825"/>
    <n v="-7.8767191646533979E-2"/>
  </r>
  <r>
    <n v="52"/>
    <s v="female"/>
    <n v="30.78"/>
    <n v="1"/>
    <x v="0"/>
    <x v="1"/>
    <n v="10797.3362"/>
    <x v="0"/>
    <s v="0"/>
    <s v="0"/>
    <s v="0"/>
    <s v="0"/>
    <s v="0"/>
    <n v="2704"/>
    <n v="0"/>
    <n v="0"/>
    <n v="1600.56"/>
    <s v="Train"/>
    <n v="0.9108750173076573"/>
    <n v="1.9128101321272635E-2"/>
    <n v="-7.8767191646533979E-2"/>
  </r>
  <r>
    <n v="30"/>
    <s v="female"/>
    <n v="32.4"/>
    <n v="1"/>
    <x v="0"/>
    <x v="2"/>
    <n v="4149.7359999999999"/>
    <x v="0"/>
    <s v="0"/>
    <s v="0"/>
    <s v="0"/>
    <s v="0"/>
    <s v="1"/>
    <n v="900"/>
    <n v="0"/>
    <n v="0"/>
    <n v="972"/>
    <s v="Train"/>
    <n v="-0.65555116774043554"/>
    <n v="0.2848801591358513"/>
    <n v="-7.8767191646533979E-2"/>
  </r>
  <r>
    <n v="38"/>
    <s v="male"/>
    <n v="37.049999999999997"/>
    <n v="1"/>
    <x v="0"/>
    <x v="1"/>
    <n v="6079.6715000000004"/>
    <x v="0"/>
    <s v="1"/>
    <s v="0"/>
    <s v="0"/>
    <s v="0"/>
    <s v="0"/>
    <n v="1444"/>
    <n v="0"/>
    <n v="0"/>
    <n v="1407.8999999999999"/>
    <s v="Train"/>
    <n v="-8.5941645904765426E-2"/>
    <n v="1.0476869917517726"/>
    <n v="-7.8767191646533979E-2"/>
  </r>
  <r>
    <n v="31"/>
    <s v="male"/>
    <n v="26.885000000000002"/>
    <n v="1"/>
    <x v="0"/>
    <x v="1"/>
    <n v="4441.2131499999996"/>
    <x v="0"/>
    <s v="1"/>
    <s v="0"/>
    <s v="0"/>
    <s v="0"/>
    <s v="0"/>
    <n v="961"/>
    <n v="0"/>
    <n v="0"/>
    <n v="833.43500000000006"/>
    <s v="Train"/>
    <n v="-0.58434997751097684"/>
    <n v="-0.61982514879464434"/>
    <n v="-7.8767191646533979E-2"/>
  </r>
  <r>
    <n v="34"/>
    <s v="female"/>
    <n v="27.5"/>
    <n v="1"/>
    <x v="0"/>
    <x v="2"/>
    <n v="5003.8530000000001"/>
    <x v="0"/>
    <s v="0"/>
    <s v="0"/>
    <s v="0"/>
    <s v="0"/>
    <s v="1"/>
    <n v="1156"/>
    <n v="0"/>
    <n v="0"/>
    <n v="935"/>
    <s v="Train"/>
    <n v="-0.37074640682260052"/>
    <n v="-0.51893779351318403"/>
    <n v="-7.8767191646533979E-2"/>
  </r>
  <r>
    <n v="19"/>
    <s v="female"/>
    <n v="28.4"/>
    <n v="1"/>
    <x v="0"/>
    <x v="2"/>
    <n v="2331.5189999999998"/>
    <x v="0"/>
    <s v="0"/>
    <s v="0"/>
    <s v="0"/>
    <s v="0"/>
    <s v="1"/>
    <n v="361"/>
    <n v="0"/>
    <n v="0"/>
    <n v="539.6"/>
    <s v="Train"/>
    <n v="-1.4387642602644821"/>
    <n v="-0.37129776139397364"/>
    <n v="-7.8767191646533979E-2"/>
  </r>
  <r>
    <n v="26"/>
    <s v="male"/>
    <n v="32.49"/>
    <n v="1"/>
    <x v="0"/>
    <x v="1"/>
    <n v="3490.5491000000002"/>
    <x v="0"/>
    <s v="1"/>
    <s v="0"/>
    <s v="0"/>
    <s v="0"/>
    <s v="0"/>
    <n v="676"/>
    <n v="0"/>
    <n v="0"/>
    <n v="844.74"/>
    <s v="Test"/>
    <n v="-0.94035592865827067"/>
    <n v="0.29964416234777291"/>
    <n v="-7.8767191646533979E-2"/>
  </r>
  <r>
    <n v="19"/>
    <s v="male"/>
    <n v="28.4"/>
    <n v="1"/>
    <x v="0"/>
    <x v="2"/>
    <n v="1842.519"/>
    <x v="0"/>
    <s v="1"/>
    <s v="0"/>
    <s v="0"/>
    <s v="0"/>
    <s v="1"/>
    <n v="361"/>
    <n v="0"/>
    <n v="0"/>
    <n v="539.6"/>
    <s v="Test"/>
    <n v="-1.4387642602644821"/>
    <n v="-0.37129776139397364"/>
    <n v="-7.8767191646533979E-2"/>
  </r>
  <r>
    <n v="40"/>
    <s v="female"/>
    <n v="25.46"/>
    <n v="1"/>
    <x v="0"/>
    <x v="1"/>
    <n v="7077.1894000000002"/>
    <x v="0"/>
    <s v="0"/>
    <s v="0"/>
    <s v="0"/>
    <s v="0"/>
    <s v="0"/>
    <n v="1600"/>
    <n v="0"/>
    <n v="0"/>
    <n v="1018.4000000000001"/>
    <s v="Train"/>
    <n v="5.6460734554152112E-2"/>
    <n v="-0.85358853298339454"/>
    <n v="-7.8767191646533979E-2"/>
  </r>
  <r>
    <n v="54"/>
    <s v="male"/>
    <n v="39.6"/>
    <n v="1"/>
    <x v="0"/>
    <x v="2"/>
    <n v="10450.552"/>
    <x v="0"/>
    <s v="1"/>
    <s v="0"/>
    <s v="0"/>
    <s v="0"/>
    <s v="1"/>
    <n v="2916"/>
    <n v="0"/>
    <n v="0"/>
    <n v="2138.4"/>
    <s v="Train"/>
    <n v="1.0532773977665748"/>
    <n v="1.4660004160895366"/>
    <n v="-7.8767191646533979E-2"/>
  </r>
  <r>
    <n v="35"/>
    <s v="female"/>
    <n v="34.799999999999997"/>
    <n v="1"/>
    <x v="0"/>
    <x v="2"/>
    <n v="5246.0469999999996"/>
    <x v="0"/>
    <s v="0"/>
    <s v="0"/>
    <s v="0"/>
    <s v="0"/>
    <s v="1"/>
    <n v="1225"/>
    <n v="0"/>
    <n v="0"/>
    <n v="1218"/>
    <s v="Train"/>
    <n v="-0.29954521659314176"/>
    <n v="0.67858691145374606"/>
    <n v="-7.8767191646533979E-2"/>
  </r>
  <r>
    <n v="54"/>
    <s v="male"/>
    <n v="29.2"/>
    <n v="1"/>
    <x v="0"/>
    <x v="2"/>
    <n v="10436.096"/>
    <x v="0"/>
    <s v="1"/>
    <s v="0"/>
    <s v="0"/>
    <s v="0"/>
    <s v="1"/>
    <n v="2916"/>
    <n v="0"/>
    <n v="0"/>
    <n v="1576.8"/>
    <s v="Train"/>
    <n v="1.0532773977665748"/>
    <n v="-0.24006217728800852"/>
    <n v="-7.8767191646533979E-2"/>
  </r>
  <r>
    <n v="41"/>
    <s v="female"/>
    <n v="32.200000000000003"/>
    <n v="1"/>
    <x v="0"/>
    <x v="2"/>
    <n v="6775.9610000000002"/>
    <x v="0"/>
    <s v="0"/>
    <s v="0"/>
    <s v="0"/>
    <s v="0"/>
    <s v="1"/>
    <n v="1681"/>
    <n v="0"/>
    <n v="0"/>
    <n v="1320.2"/>
    <s v="Train"/>
    <n v="0.12766192478361088"/>
    <n v="0.25207126310936079"/>
    <n v="-7.8767191646533979E-2"/>
  </r>
  <r>
    <n v="28"/>
    <s v="female"/>
    <n v="28.88"/>
    <n v="1"/>
    <x v="0"/>
    <x v="1"/>
    <n v="4337.7352000000001"/>
    <x v="0"/>
    <s v="0"/>
    <s v="0"/>
    <s v="0"/>
    <s v="0"/>
    <s v="0"/>
    <n v="784"/>
    <n v="0"/>
    <n v="0"/>
    <n v="808.64"/>
    <s v="Train"/>
    <n v="-0.79795354819935316"/>
    <n v="-0.29255641093039458"/>
    <n v="-7.8767191646533979E-2"/>
  </r>
  <r>
    <n v="40"/>
    <s v="male"/>
    <n v="41.23"/>
    <n v="1"/>
    <x v="0"/>
    <x v="1"/>
    <n v="6610.1097"/>
    <x v="0"/>
    <s v="1"/>
    <s v="0"/>
    <s v="0"/>
    <s v="0"/>
    <s v="0"/>
    <n v="1600"/>
    <n v="0"/>
    <n v="0"/>
    <n v="1649.1999999999998"/>
    <s v="Train"/>
    <n v="5.6460734554152112E-2"/>
    <n v="1.7333929187054395"/>
    <n v="-7.8767191646533979E-2"/>
  </r>
  <r>
    <n v="20"/>
    <s v="male"/>
    <n v="33"/>
    <n v="1"/>
    <x v="0"/>
    <x v="2"/>
    <n v="1980.07"/>
    <x v="0"/>
    <s v="1"/>
    <s v="0"/>
    <s v="0"/>
    <s v="0"/>
    <s v="1"/>
    <n v="400"/>
    <n v="0"/>
    <n v="0"/>
    <n v="660"/>
    <s v="Test"/>
    <n v="-1.3675630700350232"/>
    <n v="0.38330684721532526"/>
    <n v="-7.8767191646533979E-2"/>
  </r>
  <r>
    <n v="34"/>
    <s v="female"/>
    <n v="33.700000000000003"/>
    <n v="1"/>
    <x v="0"/>
    <x v="2"/>
    <n v="5012.4709999999995"/>
    <x v="0"/>
    <s v="0"/>
    <s v="0"/>
    <s v="0"/>
    <s v="0"/>
    <s v="1"/>
    <n v="1156"/>
    <n v="0"/>
    <n v="0"/>
    <n v="1145.8000000000002"/>
    <s v="Train"/>
    <n v="-0.37074640682260052"/>
    <n v="0.4981379833080451"/>
    <n v="-7.8767191646533979E-2"/>
  </r>
  <r>
    <n v="41"/>
    <s v="female"/>
    <n v="31.635000000000002"/>
    <n v="1"/>
    <x v="0"/>
    <x v="1"/>
    <n v="7358.1756500000001"/>
    <x v="0"/>
    <s v="0"/>
    <s v="0"/>
    <s v="0"/>
    <s v="0"/>
    <s v="0"/>
    <n v="1681"/>
    <n v="0"/>
    <n v="0"/>
    <n v="1297.0350000000001"/>
    <s v="Test"/>
    <n v="0.12766192478361088"/>
    <n v="0.1593861318345228"/>
    <n v="-7.8767191646533979E-2"/>
  </r>
  <r>
    <n v="59"/>
    <s v="male"/>
    <n v="27.5"/>
    <n v="1"/>
    <x v="0"/>
    <x v="2"/>
    <n v="12333.828"/>
    <x v="0"/>
    <s v="1"/>
    <s v="0"/>
    <s v="0"/>
    <s v="0"/>
    <s v="1"/>
    <n v="3481"/>
    <n v="0"/>
    <n v="0"/>
    <n v="1622.5"/>
    <s v="Train"/>
    <n v="1.4092833489138687"/>
    <n v="-0.51893779351318403"/>
    <n v="-7.8767191646533979E-2"/>
  </r>
  <r>
    <n v="55"/>
    <s v="female"/>
    <n v="26.8"/>
    <n v="1"/>
    <x v="0"/>
    <x v="2"/>
    <n v="35160.134570000002"/>
    <x v="0"/>
    <s v="0"/>
    <s v="0"/>
    <s v="0"/>
    <s v="0"/>
    <s v="1"/>
    <n v="3025"/>
    <n v="0"/>
    <n v="0"/>
    <n v="1474"/>
    <s v="Train"/>
    <n v="1.1244785879960337"/>
    <n v="-0.63376892960590325"/>
    <n v="-7.8767191646533979E-2"/>
  </r>
  <r>
    <n v="29"/>
    <s v="male"/>
    <n v="28.975000000000001"/>
    <n v="1"/>
    <x v="0"/>
    <x v="1"/>
    <n v="4040.55825"/>
    <x v="0"/>
    <s v="1"/>
    <s v="0"/>
    <s v="0"/>
    <s v="0"/>
    <s v="0"/>
    <n v="841"/>
    <n v="0"/>
    <n v="0"/>
    <n v="840.27500000000009"/>
    <s v="Test"/>
    <n v="-0.72675235796989435"/>
    <n v="-0.27697218531781082"/>
    <n v="-7.8767191646533979E-2"/>
  </r>
  <r>
    <n v="45"/>
    <s v="male"/>
    <n v="30.2"/>
    <n v="1"/>
    <x v="0"/>
    <x v="2"/>
    <n v="7441.0529999999999"/>
    <x v="0"/>
    <s v="1"/>
    <s v="0"/>
    <s v="0"/>
    <s v="0"/>
    <s v="1"/>
    <n v="2025"/>
    <n v="0"/>
    <n v="0"/>
    <n v="1359"/>
    <s v="Train"/>
    <n v="0.41246668570144596"/>
    <n v="-7.6017697155552288E-2"/>
    <n v="-7.8767191646533979E-2"/>
  </r>
  <r>
    <n v="49"/>
    <s v="male"/>
    <n v="25.84"/>
    <n v="1"/>
    <x v="0"/>
    <x v="1"/>
    <n v="9282.4806000000008"/>
    <x v="0"/>
    <s v="1"/>
    <s v="0"/>
    <s v="0"/>
    <s v="0"/>
    <s v="0"/>
    <n v="2401"/>
    <n v="0"/>
    <n v="0"/>
    <n v="1266.1600000000001"/>
    <s v="Train"/>
    <n v="0.69727144661928109"/>
    <n v="-0.79125163053306136"/>
    <n v="-7.8767191646533979E-2"/>
  </r>
  <r>
    <n v="50"/>
    <s v="male"/>
    <n v="27.454999999999998"/>
    <n v="1"/>
    <x v="0"/>
    <x v="1"/>
    <n v="9617.6624499999998"/>
    <x v="0"/>
    <s v="1"/>
    <s v="0"/>
    <s v="0"/>
    <s v="0"/>
    <s v="0"/>
    <n v="2500"/>
    <n v="0"/>
    <n v="0"/>
    <n v="1372.75"/>
    <s v="Train"/>
    <n v="0.76847263684873979"/>
    <n v="-0.52631979511914484"/>
    <n v="-7.8767191646533979E-2"/>
  </r>
  <r>
    <n v="30"/>
    <s v="male"/>
    <n v="27.645"/>
    <n v="1"/>
    <x v="0"/>
    <x v="1"/>
    <n v="4237.12655"/>
    <x v="0"/>
    <s v="1"/>
    <s v="0"/>
    <s v="0"/>
    <s v="0"/>
    <s v="0"/>
    <n v="900"/>
    <n v="0"/>
    <n v="0"/>
    <n v="829.35"/>
    <s v="Train"/>
    <n v="-0.65555116774043554"/>
    <n v="-0.49515134389397791"/>
    <n v="-7.8767191646533979E-2"/>
  </r>
  <r>
    <n v="55"/>
    <s v="female"/>
    <n v="32.395000000000003"/>
    <n v="1"/>
    <x v="0"/>
    <x v="1"/>
    <n v="11879.10405"/>
    <x v="0"/>
    <s v="0"/>
    <s v="0"/>
    <s v="0"/>
    <s v="0"/>
    <s v="0"/>
    <n v="3025"/>
    <n v="0"/>
    <n v="0"/>
    <n v="1781.7250000000001"/>
    <s v="Train"/>
    <n v="1.1244785879960337"/>
    <n v="0.28405993673518976"/>
    <n v="-7.8767191646533979E-2"/>
  </r>
  <r>
    <n v="29"/>
    <s v="male"/>
    <n v="29.64"/>
    <n v="1"/>
    <x v="0"/>
    <x v="1"/>
    <n v="20277.807509999999"/>
    <x v="0"/>
    <s v="1"/>
    <s v="0"/>
    <s v="0"/>
    <s v="0"/>
    <s v="0"/>
    <n v="841"/>
    <n v="0"/>
    <n v="0"/>
    <n v="859.56000000000006"/>
    <s v="Train"/>
    <n v="-0.72675235796989435"/>
    <n v="-0.16788260602972757"/>
    <n v="-7.8767191646533979E-2"/>
  </r>
  <r>
    <n v="32"/>
    <s v="male"/>
    <n v="37.335000000000001"/>
    <n v="1"/>
    <x v="0"/>
    <x v="1"/>
    <n v="4667.6076499999999"/>
    <x v="0"/>
    <s v="1"/>
    <s v="0"/>
    <s v="0"/>
    <s v="0"/>
    <s v="0"/>
    <n v="1024"/>
    <n v="0"/>
    <n v="0"/>
    <n v="1194.72"/>
    <s v="Train"/>
    <n v="-0.51314878728151803"/>
    <n v="1.0944396685895232"/>
    <n v="-7.8767191646533979E-2"/>
  </r>
  <r>
    <n v="40"/>
    <s v="male"/>
    <n v="34.104999999999997"/>
    <n v="1"/>
    <x v="0"/>
    <x v="1"/>
    <n v="6600.2059499999996"/>
    <x v="0"/>
    <s v="1"/>
    <s v="0"/>
    <s v="0"/>
    <s v="0"/>
    <s v="0"/>
    <n v="1600"/>
    <n v="0"/>
    <n v="0"/>
    <n v="1364.1999999999998"/>
    <s v="Train"/>
    <n v="5.6460734554152112E-2"/>
    <n v="0.56457599776168887"/>
    <n v="-7.8767191646533979E-2"/>
  </r>
  <r>
    <n v="46"/>
    <s v="male"/>
    <n v="33.344999999999999"/>
    <n v="1"/>
    <x v="0"/>
    <x v="1"/>
    <n v="8334.4575499999992"/>
    <x v="0"/>
    <s v="1"/>
    <s v="0"/>
    <s v="0"/>
    <s v="0"/>
    <s v="0"/>
    <n v="2116"/>
    <n v="0"/>
    <n v="0"/>
    <n v="1533.87"/>
    <s v="Train"/>
    <n v="0.48366787593090471"/>
    <n v="0.4399021928610225"/>
    <n v="-7.8767191646533979E-2"/>
  </r>
  <r>
    <n v="35"/>
    <s v="male"/>
    <n v="30.5"/>
    <n v="1"/>
    <x v="0"/>
    <x v="2"/>
    <n v="4751.07"/>
    <x v="0"/>
    <s v="1"/>
    <s v="0"/>
    <s v="0"/>
    <s v="0"/>
    <s v="1"/>
    <n v="1225"/>
    <n v="0"/>
    <n v="0"/>
    <n v="1067.5"/>
    <s v="Train"/>
    <n v="-0.29954521659314176"/>
    <n v="-2.6804353115815298E-2"/>
    <n v="-7.8767191646533979E-2"/>
  </r>
  <r>
    <n v="21"/>
    <s v="female"/>
    <n v="26.4"/>
    <n v="1"/>
    <x v="0"/>
    <x v="2"/>
    <n v="2597.779"/>
    <x v="0"/>
    <s v="0"/>
    <s v="0"/>
    <s v="0"/>
    <s v="0"/>
    <s v="1"/>
    <n v="441"/>
    <n v="0"/>
    <n v="0"/>
    <n v="554.4"/>
    <s v="Train"/>
    <n v="-1.2963618798055645"/>
    <n v="-0.69938672165888605"/>
    <n v="-7.8767191646533979E-2"/>
  </r>
  <r>
    <n v="49"/>
    <s v="female"/>
    <n v="30.78"/>
    <n v="1"/>
    <x v="0"/>
    <x v="1"/>
    <n v="9778.3472000000002"/>
    <x v="0"/>
    <s v="0"/>
    <s v="0"/>
    <s v="0"/>
    <s v="0"/>
    <s v="0"/>
    <n v="2401"/>
    <n v="0"/>
    <n v="0"/>
    <n v="1508.22"/>
    <s v="Test"/>
    <n v="0.69727144661928109"/>
    <n v="1.9128101321272635E-2"/>
    <n v="-7.8767191646533979E-2"/>
  </r>
  <r>
    <n v="42"/>
    <s v="female"/>
    <n v="33.155000000000001"/>
    <n v="1"/>
    <x v="0"/>
    <x v="1"/>
    <n v="7639.4174499999999"/>
    <x v="0"/>
    <s v="0"/>
    <s v="0"/>
    <s v="0"/>
    <s v="0"/>
    <s v="0"/>
    <n v="1764"/>
    <n v="0"/>
    <n v="0"/>
    <n v="1392.51"/>
    <s v="Train"/>
    <n v="0.19886311501306964"/>
    <n v="0.40873374163585618"/>
    <n v="-7.8767191646533979E-2"/>
  </r>
  <r>
    <n v="48"/>
    <s v="male"/>
    <n v="31.445"/>
    <n v="1"/>
    <x v="0"/>
    <x v="1"/>
    <n v="8964.0605500000001"/>
    <x v="0"/>
    <s v="1"/>
    <s v="0"/>
    <s v="0"/>
    <s v="0"/>
    <s v="0"/>
    <n v="2304"/>
    <n v="0"/>
    <n v="0"/>
    <n v="1509.3600000000001"/>
    <s v="Test"/>
    <n v="0.62607025638982228"/>
    <n v="0.1282176806093559"/>
    <n v="-7.8767191646533979E-2"/>
  </r>
  <r>
    <n v="49"/>
    <s v="male"/>
    <n v="31.35"/>
    <n v="1"/>
    <x v="0"/>
    <x v="1"/>
    <n v="9290.1394999999993"/>
    <x v="0"/>
    <s v="1"/>
    <s v="0"/>
    <s v="0"/>
    <s v="0"/>
    <s v="0"/>
    <n v="2401"/>
    <n v="0"/>
    <n v="0"/>
    <n v="1536.15"/>
    <s v="Test"/>
    <n v="0.69727144661928109"/>
    <n v="0.11263345499677274"/>
    <n v="-7.8767191646533979E-2"/>
  </r>
  <r>
    <n v="38"/>
    <s v="female"/>
    <n v="27.265000000000001"/>
    <n v="1"/>
    <x v="0"/>
    <x v="1"/>
    <n v="6555.07035"/>
    <x v="0"/>
    <s v="0"/>
    <s v="0"/>
    <s v="0"/>
    <s v="0"/>
    <s v="0"/>
    <n v="1444"/>
    <n v="0"/>
    <n v="0"/>
    <n v="1036.07"/>
    <s v="Train"/>
    <n v="-8.5941645904765426E-2"/>
    <n v="-0.55748824634431116"/>
    <n v="-7.8767191646533979E-2"/>
  </r>
  <r>
    <n v="35"/>
    <s v="male"/>
    <n v="38.6"/>
    <n v="1"/>
    <x v="0"/>
    <x v="2"/>
    <n v="4762.3289999999997"/>
    <x v="0"/>
    <s v="1"/>
    <s v="0"/>
    <s v="0"/>
    <s v="0"/>
    <s v="1"/>
    <n v="1225"/>
    <n v="0"/>
    <n v="0"/>
    <n v="1351"/>
    <s v="Test"/>
    <n v="-0.29954521659314176"/>
    <n v="1.3019559359570805"/>
    <n v="-7.8767191646533979E-2"/>
  </r>
  <r>
    <n v="60"/>
    <s v="female"/>
    <n v="28.7"/>
    <n v="1"/>
    <x v="0"/>
    <x v="2"/>
    <n v="13224.692999999999"/>
    <x v="0"/>
    <s v="0"/>
    <s v="0"/>
    <s v="0"/>
    <s v="0"/>
    <s v="1"/>
    <n v="3600"/>
    <n v="0"/>
    <n v="0"/>
    <n v="1722"/>
    <s v="Train"/>
    <n v="1.4804845391433274"/>
    <n v="-0.32208441735423665"/>
    <n v="-7.8767191646533979E-2"/>
  </r>
  <r>
    <n v="51"/>
    <s v="female"/>
    <n v="39.5"/>
    <n v="1"/>
    <x v="0"/>
    <x v="2"/>
    <n v="9880.0679999999993"/>
    <x v="0"/>
    <s v="0"/>
    <s v="0"/>
    <s v="0"/>
    <s v="0"/>
    <s v="1"/>
    <n v="2601"/>
    <n v="0"/>
    <n v="0"/>
    <n v="2014.5"/>
    <s v="Test"/>
    <n v="0.8396738270781986"/>
    <n v="1.4495959680762909"/>
    <n v="-7.8767191646533979E-2"/>
  </r>
  <r>
    <n v="56"/>
    <s v="male"/>
    <n v="32.11"/>
    <n v="1"/>
    <x v="0"/>
    <x v="1"/>
    <n v="11763.000899999999"/>
    <x v="0"/>
    <s v="1"/>
    <s v="0"/>
    <s v="0"/>
    <s v="0"/>
    <s v="0"/>
    <n v="3136"/>
    <n v="0"/>
    <n v="0"/>
    <n v="1798.1599999999999"/>
    <s v="Train"/>
    <n v="1.1956797782254924"/>
    <n v="0.23730725989743914"/>
    <n v="-7.8767191646533979E-2"/>
  </r>
  <r>
    <n v="35"/>
    <s v="female"/>
    <n v="31"/>
    <n v="1"/>
    <x v="0"/>
    <x v="2"/>
    <n v="5240.7650000000003"/>
    <x v="0"/>
    <s v="0"/>
    <s v="0"/>
    <s v="0"/>
    <s v="0"/>
    <s v="1"/>
    <n v="1225"/>
    <n v="0"/>
    <n v="0"/>
    <n v="1085"/>
    <s v="Test"/>
    <n v="-0.29954521659314176"/>
    <n v="5.5217886950412819E-2"/>
    <n v="-7.8767191646533979E-2"/>
  </r>
  <r>
    <n v="51"/>
    <s v="female"/>
    <n v="25.8"/>
    <n v="1"/>
    <x v="0"/>
    <x v="2"/>
    <n v="9861.0249999999996"/>
    <x v="0"/>
    <s v="0"/>
    <s v="0"/>
    <s v="0"/>
    <s v="0"/>
    <s v="1"/>
    <n v="2601"/>
    <n v="0"/>
    <n v="0"/>
    <n v="1315.8"/>
    <s v="Train"/>
    <n v="0.8396738270781986"/>
    <n v="-0.79781340973835946"/>
    <n v="-7.8767191646533979E-2"/>
  </r>
  <r>
    <n v="46"/>
    <s v="male"/>
    <n v="39.424999999999997"/>
    <n v="1"/>
    <x v="0"/>
    <x v="1"/>
    <n v="8342.9087500000005"/>
    <x v="0"/>
    <s v="1"/>
    <s v="0"/>
    <s v="0"/>
    <s v="0"/>
    <s v="0"/>
    <n v="2116"/>
    <n v="0"/>
    <n v="0"/>
    <n v="1813.55"/>
    <s v="Test"/>
    <n v="0.48366787593090471"/>
    <n v="1.4372926320663562"/>
    <n v="-7.8767191646533979E-2"/>
  </r>
  <r>
    <n v="38"/>
    <s v="male"/>
    <n v="28.024999999999999"/>
    <n v="1"/>
    <x v="0"/>
    <x v="1"/>
    <n v="6067.1267500000004"/>
    <x v="0"/>
    <s v="1"/>
    <s v="0"/>
    <s v="0"/>
    <s v="0"/>
    <s v="0"/>
    <n v="1444"/>
    <n v="0"/>
    <n v="0"/>
    <n v="1064.95"/>
    <s v="Train"/>
    <n v="-8.5941645904765426E-2"/>
    <n v="-0.43281444144364473"/>
    <n v="-7.8767191646533979E-2"/>
  </r>
  <r>
    <n v="46"/>
    <s v="male"/>
    <n v="33.44"/>
    <n v="1"/>
    <x v="0"/>
    <x v="1"/>
    <n v="8334.5895999999993"/>
    <x v="0"/>
    <s v="1"/>
    <s v="0"/>
    <s v="0"/>
    <s v="0"/>
    <s v="0"/>
    <n v="2116"/>
    <n v="0"/>
    <n v="0"/>
    <n v="1538.2399999999998"/>
    <s v="Test"/>
    <n v="0.48366787593090471"/>
    <n v="0.45548641847360566"/>
    <n v="-7.8767191646533979E-2"/>
  </r>
  <r>
    <n v="62"/>
    <s v="female"/>
    <n v="36.86"/>
    <n v="1"/>
    <x v="0"/>
    <x v="1"/>
    <n v="31620.001059999999"/>
    <x v="0"/>
    <s v="0"/>
    <s v="0"/>
    <s v="0"/>
    <s v="0"/>
    <s v="0"/>
    <n v="3844"/>
    <n v="0"/>
    <n v="0"/>
    <n v="2285.3200000000002"/>
    <s v="Train"/>
    <n v="1.6228869196022451"/>
    <n v="1.0165185405266062"/>
    <n v="-7.8767191646533979E-2"/>
  </r>
  <r>
    <n v="52"/>
    <s v="male"/>
    <n v="30.2"/>
    <n v="1"/>
    <x v="0"/>
    <x v="2"/>
    <n v="9724.5300000000007"/>
    <x v="0"/>
    <s v="1"/>
    <s v="0"/>
    <s v="0"/>
    <s v="0"/>
    <s v="1"/>
    <n v="2704"/>
    <n v="0"/>
    <n v="0"/>
    <n v="1570.3999999999999"/>
    <s v="Train"/>
    <n v="0.9108750173076573"/>
    <n v="-7.6017697155552288E-2"/>
    <n v="-7.8767191646533979E-2"/>
  </r>
  <r>
    <n v="59"/>
    <s v="male"/>
    <n v="25.46"/>
    <n v="1"/>
    <x v="0"/>
    <x v="1"/>
    <n v="12913.992399999999"/>
    <x v="0"/>
    <s v="1"/>
    <s v="0"/>
    <s v="0"/>
    <s v="0"/>
    <s v="0"/>
    <n v="3481"/>
    <n v="0"/>
    <n v="0"/>
    <n v="1502.14"/>
    <s v="Train"/>
    <n v="1.4092833489138687"/>
    <n v="-0.85358853298339454"/>
    <n v="-7.8767191646533979E-2"/>
  </r>
  <r>
    <n v="46"/>
    <s v="female"/>
    <n v="33.725000000000001"/>
    <n v="1"/>
    <x v="0"/>
    <x v="1"/>
    <n v="8823.9857499999998"/>
    <x v="0"/>
    <s v="0"/>
    <s v="0"/>
    <s v="0"/>
    <s v="0"/>
    <s v="0"/>
    <n v="2116"/>
    <n v="0"/>
    <n v="0"/>
    <n v="1551.3500000000001"/>
    <s v="Test"/>
    <n v="0.48366787593090471"/>
    <n v="0.50223909531135624"/>
    <n v="-7.8767191646533979E-2"/>
  </r>
  <r>
    <n v="34"/>
    <s v="female"/>
    <n v="33.25"/>
    <n v="1"/>
    <x v="0"/>
    <x v="1"/>
    <n v="5594.8455000000004"/>
    <x v="0"/>
    <s v="0"/>
    <s v="0"/>
    <s v="0"/>
    <s v="0"/>
    <s v="0"/>
    <n v="1156"/>
    <n v="0"/>
    <n v="0"/>
    <n v="1130.5"/>
    <s v="Train"/>
    <n v="-0.37074640682260052"/>
    <n v="0.42431796724843934"/>
    <n v="-7.8767191646533979E-2"/>
  </r>
  <r>
    <n v="30"/>
    <s v="male"/>
    <n v="31.4"/>
    <n v="1"/>
    <x v="0"/>
    <x v="2"/>
    <n v="3659.346"/>
    <x v="0"/>
    <s v="1"/>
    <s v="0"/>
    <s v="0"/>
    <s v="0"/>
    <s v="1"/>
    <n v="900"/>
    <n v="0"/>
    <n v="0"/>
    <n v="942"/>
    <s v="Train"/>
    <n v="-0.65555116774043554"/>
    <n v="0.12083567900339508"/>
    <n v="-7.8767191646533979E-2"/>
  </r>
  <r>
    <n v="53"/>
    <s v="male"/>
    <n v="36.1"/>
    <n v="1"/>
    <x v="0"/>
    <x v="2"/>
    <n v="10085.846"/>
    <x v="0"/>
    <s v="1"/>
    <s v="0"/>
    <s v="0"/>
    <s v="0"/>
    <s v="1"/>
    <n v="2809"/>
    <n v="0"/>
    <n v="0"/>
    <n v="1913.3000000000002"/>
    <s v="Test"/>
    <n v="0.98207620753711611"/>
    <n v="0.8918447356259398"/>
    <n v="-7.8767191646533979E-2"/>
  </r>
  <r>
    <n v="51"/>
    <s v="male"/>
    <n v="39.700000000000003"/>
    <n v="1"/>
    <x v="0"/>
    <x v="2"/>
    <n v="9391.3459999999995"/>
    <x v="0"/>
    <s v="1"/>
    <s v="0"/>
    <s v="0"/>
    <s v="0"/>
    <s v="1"/>
    <n v="2601"/>
    <n v="0"/>
    <n v="0"/>
    <n v="2024.7"/>
    <s v="Train"/>
    <n v="0.8396738270781986"/>
    <n v="1.4824048641027825"/>
    <n v="-7.8767191646533979E-2"/>
  </r>
  <r>
    <n v="26"/>
    <s v="female"/>
    <n v="42.4"/>
    <n v="1"/>
    <x v="0"/>
    <x v="2"/>
    <n v="3410.3240000000001"/>
    <x v="0"/>
    <s v="0"/>
    <s v="0"/>
    <s v="0"/>
    <s v="0"/>
    <s v="1"/>
    <n v="676"/>
    <n v="0"/>
    <n v="0"/>
    <n v="1102.3999999999999"/>
    <s v="Test"/>
    <n v="-0.94035592865827067"/>
    <n v="1.9253249604604137"/>
    <n v="-7.8767191646533979E-2"/>
  </r>
  <r>
    <n v="48"/>
    <s v="female"/>
    <n v="35.909999999999997"/>
    <n v="1"/>
    <x v="0"/>
    <x v="1"/>
    <n v="26392.260289999998"/>
    <x v="0"/>
    <s v="0"/>
    <s v="0"/>
    <s v="0"/>
    <s v="0"/>
    <s v="0"/>
    <n v="2304"/>
    <n v="0"/>
    <n v="0"/>
    <n v="1723.6799999999998"/>
    <s v="Test"/>
    <n v="0.62607025638982228"/>
    <n v="0.86067628440077237"/>
    <n v="-7.8767191646533979E-2"/>
  </r>
  <r>
    <n v="32"/>
    <s v="female"/>
    <n v="31.54"/>
    <n v="1"/>
    <x v="0"/>
    <x v="1"/>
    <n v="5148.5526"/>
    <x v="0"/>
    <s v="0"/>
    <s v="0"/>
    <s v="0"/>
    <s v="0"/>
    <s v="0"/>
    <n v="1024"/>
    <n v="0"/>
    <n v="0"/>
    <n v="1009.28"/>
    <s v="Test"/>
    <n v="-0.51314878728151803"/>
    <n v="0.14380190622193906"/>
    <n v="-7.8767191646533979E-2"/>
  </r>
  <r>
    <n v="49"/>
    <s v="male"/>
    <n v="28.7"/>
    <n v="1"/>
    <x v="0"/>
    <x v="2"/>
    <n v="8703.4560000000001"/>
    <x v="0"/>
    <s v="1"/>
    <s v="0"/>
    <s v="0"/>
    <s v="0"/>
    <s v="1"/>
    <n v="2401"/>
    <n v="0"/>
    <n v="0"/>
    <n v="1406.3"/>
    <s v="Train"/>
    <n v="0.69727144661928109"/>
    <n v="-0.32208441735423665"/>
    <n v="-7.8767191646533979E-2"/>
  </r>
  <r>
    <n v="47"/>
    <s v="male"/>
    <n v="36.200000000000003"/>
    <n v="1"/>
    <x v="0"/>
    <x v="2"/>
    <n v="8068.1850000000004"/>
    <x v="0"/>
    <s v="1"/>
    <s v="0"/>
    <s v="0"/>
    <s v="0"/>
    <s v="1"/>
    <n v="2209"/>
    <n v="0"/>
    <n v="0"/>
    <n v="1701.4"/>
    <s v="Test"/>
    <n v="0.55486906616036347"/>
    <n v="0.90824918363918572"/>
    <n v="-7.8767191646533979E-2"/>
  </r>
  <r>
    <n v="27"/>
    <s v="female"/>
    <n v="34.799999999999997"/>
    <n v="1"/>
    <x v="0"/>
    <x v="2"/>
    <n v="3577.9989999999998"/>
    <x v="0"/>
    <s v="0"/>
    <s v="0"/>
    <s v="0"/>
    <s v="0"/>
    <s v="1"/>
    <n v="729"/>
    <n v="0"/>
    <n v="0"/>
    <n v="939.59999999999991"/>
    <s v="Train"/>
    <n v="-0.86915473842881186"/>
    <n v="0.67858691145374606"/>
    <n v="-7.8767191646533979E-2"/>
  </r>
  <r>
    <n v="50"/>
    <s v="female"/>
    <n v="27.074999999999999"/>
    <n v="1"/>
    <x v="0"/>
    <x v="1"/>
    <n v="10106.134249999999"/>
    <x v="0"/>
    <s v="0"/>
    <s v="0"/>
    <s v="0"/>
    <s v="0"/>
    <s v="0"/>
    <n v="2500"/>
    <n v="0"/>
    <n v="0"/>
    <n v="1353.75"/>
    <s v="Test"/>
    <n v="0.76847263684873979"/>
    <n v="-0.58865669756947803"/>
    <n v="-7.8767191646533979E-2"/>
  </r>
  <r>
    <n v="48"/>
    <s v="female"/>
    <n v="27.265000000000001"/>
    <n v="1"/>
    <x v="0"/>
    <x v="1"/>
    <n v="9447.2503500000003"/>
    <x v="0"/>
    <s v="0"/>
    <s v="0"/>
    <s v="0"/>
    <s v="0"/>
    <s v="0"/>
    <n v="2304"/>
    <n v="0"/>
    <n v="0"/>
    <n v="1308.72"/>
    <s v="Train"/>
    <n v="0.62607025638982228"/>
    <n v="-0.55748824634431116"/>
    <n v="-7.8767191646533979E-2"/>
  </r>
  <r>
    <n v="47"/>
    <s v="female"/>
    <n v="36"/>
    <n v="1"/>
    <x v="0"/>
    <x v="2"/>
    <n v="8556.9069999999992"/>
    <x v="0"/>
    <s v="0"/>
    <s v="0"/>
    <s v="0"/>
    <s v="0"/>
    <s v="1"/>
    <n v="2209"/>
    <n v="0"/>
    <n v="0"/>
    <n v="1692"/>
    <s v="Train"/>
    <n v="0.55486906616036347"/>
    <n v="0.87544028761269399"/>
    <n v="-7.8767191646533979E-2"/>
  </r>
  <r>
    <n v="23"/>
    <s v="male"/>
    <n v="35.200000000000003"/>
    <n v="1"/>
    <x v="0"/>
    <x v="2"/>
    <n v="2416.9549999999999"/>
    <x v="0"/>
    <s v="1"/>
    <s v="0"/>
    <s v="0"/>
    <s v="0"/>
    <s v="1"/>
    <n v="529"/>
    <n v="0"/>
    <n v="0"/>
    <n v="809.6"/>
    <s v="Test"/>
    <n v="-1.1539594993466469"/>
    <n v="0.74420470350672951"/>
    <n v="-7.8767191646533979E-2"/>
  </r>
  <r>
    <n v="47"/>
    <s v="male"/>
    <n v="32.299999999999997"/>
    <n v="1"/>
    <x v="0"/>
    <x v="2"/>
    <n v="8062.7640000000001"/>
    <x v="0"/>
    <s v="1"/>
    <s v="0"/>
    <s v="0"/>
    <s v="0"/>
    <s v="1"/>
    <n v="2209"/>
    <n v="0"/>
    <n v="0"/>
    <n v="1518.1"/>
    <s v="Train"/>
    <n v="0.55486906616036347"/>
    <n v="0.26847571112260549"/>
    <n v="-7.8767191646533979E-2"/>
  </r>
  <r>
    <n v="42"/>
    <s v="female"/>
    <n v="29"/>
    <n v="1"/>
    <x v="0"/>
    <x v="2"/>
    <n v="7050.6419999999998"/>
    <x v="0"/>
    <s v="0"/>
    <s v="0"/>
    <s v="0"/>
    <s v="0"/>
    <s v="1"/>
    <n v="1764"/>
    <n v="0"/>
    <n v="0"/>
    <n v="1218"/>
    <s v="Train"/>
    <n v="0.19886311501306964"/>
    <n v="-0.27287107331449967"/>
    <n v="-7.8767191646533979E-2"/>
  </r>
  <r>
    <n v="25"/>
    <s v="male"/>
    <n v="25.84"/>
    <n v="1"/>
    <x v="0"/>
    <x v="1"/>
    <n v="3309.7926000000002"/>
    <x v="0"/>
    <s v="1"/>
    <s v="0"/>
    <s v="0"/>
    <s v="0"/>
    <s v="0"/>
    <n v="625"/>
    <n v="0"/>
    <n v="0"/>
    <n v="646"/>
    <s v="Train"/>
    <n v="-1.0115571188877295"/>
    <n v="-0.79125163053306136"/>
    <n v="-7.8767191646533979E-2"/>
  </r>
  <r>
    <n v="45"/>
    <s v="male"/>
    <n v="33.700000000000003"/>
    <n v="1"/>
    <x v="0"/>
    <x v="2"/>
    <n v="7445.9179999999997"/>
    <x v="0"/>
    <s v="1"/>
    <s v="0"/>
    <s v="0"/>
    <s v="0"/>
    <s v="1"/>
    <n v="2025"/>
    <n v="0"/>
    <n v="0"/>
    <n v="1516.5000000000002"/>
    <s v="Train"/>
    <n v="0.41246668570144596"/>
    <n v="0.4981379833080451"/>
    <n v="-7.8767191646533979E-2"/>
  </r>
  <r>
    <n v="51"/>
    <s v="female"/>
    <n v="34.200000000000003"/>
    <n v="1"/>
    <x v="0"/>
    <x v="2"/>
    <n v="9872.7009999999991"/>
    <x v="0"/>
    <s v="0"/>
    <s v="0"/>
    <s v="0"/>
    <s v="0"/>
    <s v="1"/>
    <n v="2601"/>
    <n v="0"/>
    <n v="0"/>
    <n v="1744.2"/>
    <s v="Train"/>
    <n v="0.8396738270781986"/>
    <n v="0.5801602233742732"/>
    <n v="-7.8767191646533979E-2"/>
  </r>
  <r>
    <n v="57"/>
    <s v="male"/>
    <n v="43.7"/>
    <n v="1"/>
    <x v="0"/>
    <x v="2"/>
    <n v="11576.13"/>
    <x v="0"/>
    <s v="1"/>
    <s v="0"/>
    <s v="0"/>
    <s v="0"/>
    <s v="1"/>
    <n v="3249"/>
    <n v="0"/>
    <n v="0"/>
    <n v="2490.9"/>
    <s v="Train"/>
    <n v="1.2668809684549511"/>
    <n v="2.1385827846326073"/>
    <n v="-7.8767191646533979E-2"/>
  </r>
  <r>
    <n v="43"/>
    <s v="male"/>
    <n v="30.1"/>
    <n v="1"/>
    <x v="0"/>
    <x v="2"/>
    <n v="6849.0259999999998"/>
    <x v="0"/>
    <s v="1"/>
    <s v="0"/>
    <s v="0"/>
    <s v="0"/>
    <s v="1"/>
    <n v="1849"/>
    <n v="0"/>
    <n v="0"/>
    <n v="1294.3"/>
    <s v="Train"/>
    <n v="0.27006430524252845"/>
    <n v="-9.2422145168797556E-2"/>
    <n v="-7.8767191646533979E-2"/>
  </r>
  <r>
    <n v="49"/>
    <s v="female"/>
    <n v="27.1"/>
    <n v="1"/>
    <x v="0"/>
    <x v="2"/>
    <n v="26140.3603"/>
    <x v="0"/>
    <s v="0"/>
    <s v="0"/>
    <s v="0"/>
    <s v="0"/>
    <s v="1"/>
    <n v="2401"/>
    <n v="0"/>
    <n v="0"/>
    <n v="1327.9"/>
    <s v="Train"/>
    <n v="0.69727144661928109"/>
    <n v="-0.58455558556616627"/>
    <n v="-7.8767191646533979E-2"/>
  </r>
  <r>
    <n v="41"/>
    <s v="male"/>
    <n v="28.8"/>
    <n v="1"/>
    <x v="0"/>
    <x v="2"/>
    <n v="6282.2349999999997"/>
    <x v="0"/>
    <s v="1"/>
    <s v="0"/>
    <s v="0"/>
    <s v="0"/>
    <s v="1"/>
    <n v="1681"/>
    <n v="0"/>
    <n v="0"/>
    <n v="1180.8"/>
    <s v="Test"/>
    <n v="0.12766192478361088"/>
    <n v="-0.30567996934099079"/>
    <n v="-7.8767191646533979E-2"/>
  </r>
  <r>
    <n v="44"/>
    <s v="female"/>
    <n v="27.5"/>
    <n v="1"/>
    <x v="0"/>
    <x v="2"/>
    <n v="7626.9930000000004"/>
    <x v="0"/>
    <s v="0"/>
    <s v="0"/>
    <s v="0"/>
    <s v="0"/>
    <s v="1"/>
    <n v="1936"/>
    <n v="0"/>
    <n v="0"/>
    <n v="1210"/>
    <s v="Train"/>
    <n v="0.3412654954719872"/>
    <n v="-0.51893779351318403"/>
    <n v="-7.8767191646533979E-2"/>
  </r>
  <r>
    <n v="38"/>
    <s v="male"/>
    <n v="31"/>
    <n v="1"/>
    <x v="0"/>
    <x v="2"/>
    <n v="5488.2619999999997"/>
    <x v="0"/>
    <s v="1"/>
    <s v="0"/>
    <s v="0"/>
    <s v="0"/>
    <s v="1"/>
    <n v="1444"/>
    <n v="0"/>
    <n v="0"/>
    <n v="1178"/>
    <s v="Train"/>
    <n v="-8.5941645904765426E-2"/>
    <n v="5.5217886950412819E-2"/>
    <n v="-7.8767191646533979E-2"/>
  </r>
  <r>
    <n v="39"/>
    <s v="female"/>
    <n v="32.5"/>
    <n v="1"/>
    <x v="0"/>
    <x v="2"/>
    <n v="6238.2979999999998"/>
    <x v="0"/>
    <s v="0"/>
    <s v="0"/>
    <s v="0"/>
    <s v="0"/>
    <s v="1"/>
    <n v="1521"/>
    <n v="0"/>
    <n v="0"/>
    <n v="1267.5"/>
    <s v="Test"/>
    <n v="-1.4740455675306659E-2"/>
    <n v="0.30128460714909716"/>
    <n v="-7.8767191646533979E-2"/>
  </r>
  <r>
    <n v="56"/>
    <s v="female"/>
    <n v="35.799999999999997"/>
    <n v="1"/>
    <x v="0"/>
    <x v="2"/>
    <n v="11674.13"/>
    <x v="0"/>
    <s v="0"/>
    <s v="0"/>
    <s v="0"/>
    <s v="0"/>
    <s v="1"/>
    <n v="3136"/>
    <n v="0"/>
    <n v="0"/>
    <n v="2004.7999999999997"/>
    <s v="Train"/>
    <n v="1.1956797782254924"/>
    <n v="0.84263139158620226"/>
    <n v="-7.8767191646533979E-2"/>
  </r>
  <r>
    <n v="35"/>
    <s v="male"/>
    <n v="27.1"/>
    <n v="1"/>
    <x v="0"/>
    <x v="2"/>
    <n v="4746.3440000000001"/>
    <x v="0"/>
    <s v="1"/>
    <s v="0"/>
    <s v="0"/>
    <s v="0"/>
    <s v="1"/>
    <n v="1225"/>
    <n v="0"/>
    <n v="0"/>
    <n v="948.5"/>
    <s v="Train"/>
    <n v="-0.29954521659314176"/>
    <n v="-0.58455558556616627"/>
    <n v="-7.8767191646533979E-2"/>
  </r>
  <r>
    <n v="54"/>
    <s v="male"/>
    <n v="25.46"/>
    <n v="1"/>
    <x v="0"/>
    <x v="1"/>
    <n v="25517.11363"/>
    <x v="0"/>
    <s v="1"/>
    <s v="0"/>
    <s v="0"/>
    <s v="0"/>
    <s v="0"/>
    <n v="2916"/>
    <n v="0"/>
    <n v="0"/>
    <n v="1374.8400000000001"/>
    <s v="Train"/>
    <n v="1.0532773977665748"/>
    <n v="-0.85358853298339454"/>
    <n v="-7.8767191646533979E-2"/>
  </r>
  <r>
    <n v="27"/>
    <s v="female"/>
    <n v="30.59"/>
    <n v="1"/>
    <x v="0"/>
    <x v="1"/>
    <n v="16796.411940000002"/>
    <x v="0"/>
    <s v="0"/>
    <s v="0"/>
    <s v="0"/>
    <s v="0"/>
    <s v="0"/>
    <n v="729"/>
    <n v="0"/>
    <n v="0"/>
    <n v="825.93"/>
    <s v="Train"/>
    <n v="-0.86915473842881186"/>
    <n v="-1.2040349903894259E-2"/>
    <n v="-7.8767191646533979E-2"/>
  </r>
  <r>
    <n v="44"/>
    <s v="female"/>
    <n v="25.8"/>
    <n v="1"/>
    <x v="0"/>
    <x v="2"/>
    <n v="7624.63"/>
    <x v="0"/>
    <s v="0"/>
    <s v="0"/>
    <s v="0"/>
    <s v="0"/>
    <s v="1"/>
    <n v="1936"/>
    <n v="0"/>
    <n v="0"/>
    <n v="1135.2"/>
    <s v="Train"/>
    <n v="0.3412654954719872"/>
    <n v="-0.79781340973835946"/>
    <n v="-7.8767191646533979E-2"/>
  </r>
  <r>
    <n v="51"/>
    <s v="male"/>
    <n v="27.74"/>
    <n v="1"/>
    <x v="0"/>
    <x v="1"/>
    <n v="9957.7216000000008"/>
    <x v="0"/>
    <s v="1"/>
    <s v="0"/>
    <s v="0"/>
    <s v="0"/>
    <s v="0"/>
    <n v="2601"/>
    <n v="0"/>
    <n v="0"/>
    <n v="1414.74"/>
    <s v="Train"/>
    <n v="0.8396738270781986"/>
    <n v="-0.47956711828139476"/>
    <n v="-7.8767191646533979E-2"/>
  </r>
  <r>
    <n v="55"/>
    <s v="male"/>
    <n v="35.244999999999997"/>
    <n v="1"/>
    <x v="0"/>
    <x v="1"/>
    <n v="11394.065549999999"/>
    <x v="0"/>
    <s v="1"/>
    <s v="0"/>
    <s v="0"/>
    <s v="0"/>
    <s v="0"/>
    <n v="3025"/>
    <n v="0"/>
    <n v="0"/>
    <n v="1938.4749999999999"/>
    <s v="Train"/>
    <n v="1.1244785879960337"/>
    <n v="0.7515867051126891"/>
    <n v="-7.8767191646533979E-2"/>
  </r>
  <r>
    <n v="49"/>
    <s v="male"/>
    <n v="29.83"/>
    <n v="1"/>
    <x v="0"/>
    <x v="1"/>
    <n v="9288.0267000000003"/>
    <x v="0"/>
    <s v="1"/>
    <s v="0"/>
    <s v="0"/>
    <s v="0"/>
    <s v="0"/>
    <n v="2401"/>
    <n v="0"/>
    <n v="0"/>
    <n v="1461.6699999999998"/>
    <s v="Train"/>
    <n v="0.69727144661928109"/>
    <n v="-0.13671415480456126"/>
    <n v="-7.8767191646533979E-2"/>
  </r>
  <r>
    <n v="42"/>
    <s v="female"/>
    <n v="25.3"/>
    <n v="1"/>
    <x v="0"/>
    <x v="2"/>
    <n v="7045.4989999999998"/>
    <x v="0"/>
    <s v="0"/>
    <s v="0"/>
    <s v="0"/>
    <s v="0"/>
    <s v="1"/>
    <n v="1764"/>
    <n v="0"/>
    <n v="0"/>
    <n v="1062.6000000000001"/>
    <s v="Train"/>
    <n v="0.19886311501306964"/>
    <n v="-0.87983564980458762"/>
    <n v="-7.8767191646533979E-2"/>
  </r>
  <r>
    <n v="47"/>
    <s v="female"/>
    <n v="32"/>
    <n v="1"/>
    <x v="0"/>
    <x v="2"/>
    <n v="8551.3469999999998"/>
    <x v="0"/>
    <s v="0"/>
    <s v="0"/>
    <s v="0"/>
    <s v="0"/>
    <s v="1"/>
    <n v="2209"/>
    <n v="0"/>
    <n v="0"/>
    <n v="1504"/>
    <s v="Test"/>
    <n v="0.55486906616036347"/>
    <n v="0.21926236708286906"/>
    <n v="-7.8767191646533979E-2"/>
  </r>
  <r>
    <n v="32"/>
    <s v="male"/>
    <n v="31.5"/>
    <n v="1"/>
    <x v="0"/>
    <x v="2"/>
    <n v="4076.4969999999998"/>
    <x v="0"/>
    <s v="1"/>
    <s v="0"/>
    <s v="0"/>
    <s v="0"/>
    <s v="1"/>
    <n v="1024"/>
    <n v="0"/>
    <n v="0"/>
    <n v="1008"/>
    <s v="Train"/>
    <n v="-0.51314878728151803"/>
    <n v="0.13724012701664093"/>
    <n v="-7.8767191646533979E-2"/>
  </r>
  <r>
    <n v="26"/>
    <s v="male"/>
    <n v="30"/>
    <n v="1"/>
    <x v="0"/>
    <x v="2"/>
    <n v="2904.0880000000002"/>
    <x v="0"/>
    <s v="1"/>
    <s v="0"/>
    <s v="0"/>
    <s v="0"/>
    <s v="1"/>
    <n v="676"/>
    <n v="0"/>
    <n v="0"/>
    <n v="780"/>
    <s v="Train"/>
    <n v="-0.94035592865827067"/>
    <n v="-0.10882659318204341"/>
    <n v="-7.8767191646533979E-2"/>
  </r>
  <r>
    <n v="54"/>
    <s v="female"/>
    <n v="32.299999999999997"/>
    <n v="1"/>
    <x v="0"/>
    <x v="1"/>
    <n v="11512.405000000001"/>
    <x v="0"/>
    <s v="0"/>
    <s v="0"/>
    <s v="0"/>
    <s v="0"/>
    <s v="0"/>
    <n v="2916"/>
    <n v="0"/>
    <n v="0"/>
    <n v="1744.1999999999998"/>
    <s v="Test"/>
    <n v="1.0532773977665748"/>
    <n v="0.26847571112260549"/>
    <n v="-7.8767191646533979E-2"/>
  </r>
  <r>
    <n v="27"/>
    <s v="female"/>
    <n v="32.395000000000003"/>
    <n v="1"/>
    <x v="0"/>
    <x v="1"/>
    <n v="18903.491409999999"/>
    <x v="0"/>
    <s v="0"/>
    <s v="0"/>
    <s v="0"/>
    <s v="0"/>
    <s v="0"/>
    <n v="729"/>
    <n v="0"/>
    <n v="0"/>
    <n v="874.66500000000008"/>
    <s v="Train"/>
    <n v="-0.86915473842881186"/>
    <n v="0.28405993673518976"/>
    <n v="-7.8767191646533979E-2"/>
  </r>
  <r>
    <n v="34"/>
    <s v="male"/>
    <n v="32.799999999999997"/>
    <n v="1"/>
    <x v="0"/>
    <x v="2"/>
    <n v="14358.364369999999"/>
    <x v="0"/>
    <s v="1"/>
    <s v="0"/>
    <s v="0"/>
    <s v="0"/>
    <s v="1"/>
    <n v="1156"/>
    <n v="0"/>
    <n v="0"/>
    <n v="1115.1999999999998"/>
    <s v="Train"/>
    <n v="-0.37074640682260052"/>
    <n v="0.35049795118883359"/>
    <n v="-7.8767191646533979E-2"/>
  </r>
  <r>
    <n v="44"/>
    <s v="female"/>
    <n v="25"/>
    <n v="1"/>
    <x v="0"/>
    <x v="2"/>
    <n v="7623.518"/>
    <x v="0"/>
    <s v="0"/>
    <s v="0"/>
    <s v="0"/>
    <s v="0"/>
    <s v="1"/>
    <n v="1936"/>
    <n v="0"/>
    <n v="0"/>
    <n v="1100"/>
    <s v="Test"/>
    <n v="0.3412654954719872"/>
    <n v="-0.9290489938443246"/>
    <n v="-7.8767191646533979E-2"/>
  </r>
  <r>
    <n v="40"/>
    <s v="female"/>
    <n v="27.4"/>
    <n v="1"/>
    <x v="0"/>
    <x v="2"/>
    <n v="6496.8860000000004"/>
    <x v="0"/>
    <s v="0"/>
    <s v="0"/>
    <s v="0"/>
    <s v="0"/>
    <s v="1"/>
    <n v="1600"/>
    <n v="0"/>
    <n v="0"/>
    <n v="1096"/>
    <s v="Test"/>
    <n v="5.6460734554152112E-2"/>
    <n v="-0.53534224152642984"/>
    <n v="-7.8767191646533979E-2"/>
  </r>
  <r>
    <n v="42"/>
    <s v="female"/>
    <n v="41.325000000000003"/>
    <n v="1"/>
    <x v="0"/>
    <x v="1"/>
    <n v="7650.7737500000003"/>
    <x v="0"/>
    <s v="0"/>
    <s v="0"/>
    <s v="0"/>
    <s v="0"/>
    <s v="0"/>
    <n v="1764"/>
    <n v="0"/>
    <n v="0"/>
    <n v="1735.65"/>
    <s v="Train"/>
    <n v="0.19886311501306964"/>
    <n v="1.748977144318024"/>
    <n v="-7.8767191646533979E-2"/>
  </r>
  <r>
    <n v="48"/>
    <s v="female"/>
    <n v="27.36"/>
    <n v="1"/>
    <x v="0"/>
    <x v="1"/>
    <n v="9447.3824000000004"/>
    <x v="0"/>
    <s v="0"/>
    <s v="0"/>
    <s v="0"/>
    <s v="0"/>
    <s v="0"/>
    <n v="2304"/>
    <n v="0"/>
    <n v="0"/>
    <n v="1313.28"/>
    <s v="Train"/>
    <n v="0.62607025638982228"/>
    <n v="-0.54190402073172794"/>
    <n v="-7.8767191646533979E-2"/>
  </r>
  <r>
    <n v="58"/>
    <s v="female"/>
    <n v="32.395000000000003"/>
    <n v="1"/>
    <x v="0"/>
    <x v="1"/>
    <n v="13019.161050000001"/>
    <x v="0"/>
    <s v="0"/>
    <s v="0"/>
    <s v="0"/>
    <s v="0"/>
    <s v="0"/>
    <n v="3364"/>
    <n v="0"/>
    <n v="0"/>
    <n v="1878.91"/>
    <s v="Train"/>
    <n v="1.3380821586844101"/>
    <n v="0.28405993673518976"/>
    <n v="-7.8767191646533979E-2"/>
  </r>
  <r>
    <n v="51"/>
    <s v="male"/>
    <n v="32.299999999999997"/>
    <n v="1"/>
    <x v="0"/>
    <x v="1"/>
    <n v="9964.06"/>
    <x v="0"/>
    <s v="1"/>
    <s v="0"/>
    <s v="0"/>
    <s v="0"/>
    <s v="0"/>
    <n v="2601"/>
    <n v="0"/>
    <n v="0"/>
    <n v="1647.3"/>
    <s v="Train"/>
    <n v="0.8396738270781986"/>
    <n v="0.26847571112260549"/>
    <n v="-7.8767191646533979E-2"/>
  </r>
  <r>
    <n v="59"/>
    <s v="male"/>
    <n v="37.1"/>
    <n v="1"/>
    <x v="0"/>
    <x v="2"/>
    <n v="12347.172"/>
    <x v="0"/>
    <s v="1"/>
    <s v="0"/>
    <s v="0"/>
    <s v="0"/>
    <s v="1"/>
    <n v="3481"/>
    <n v="0"/>
    <n v="0"/>
    <n v="2188.9"/>
    <s v="Train"/>
    <n v="1.4092833489138687"/>
    <n v="1.0558892157583961"/>
    <n v="-7.8767191646533979E-2"/>
  </r>
  <r>
    <n v="28"/>
    <s v="male"/>
    <n v="37.1"/>
    <n v="1"/>
    <x v="0"/>
    <x v="2"/>
    <n v="3277.1610000000001"/>
    <x v="0"/>
    <s v="1"/>
    <s v="0"/>
    <s v="0"/>
    <s v="0"/>
    <s v="1"/>
    <n v="784"/>
    <n v="0"/>
    <n v="0"/>
    <n v="1038.8"/>
    <s v="Train"/>
    <n v="-0.79795354819935316"/>
    <n v="1.0558892157583961"/>
    <n v="-7.8767191646533979E-2"/>
  </r>
  <r>
    <n v="43"/>
    <s v="female"/>
    <n v="29.9"/>
    <n v="1"/>
    <x v="0"/>
    <x v="2"/>
    <n v="7337.7479999999996"/>
    <x v="0"/>
    <s v="0"/>
    <s v="0"/>
    <s v="0"/>
    <s v="0"/>
    <s v="1"/>
    <n v="1849"/>
    <n v="0"/>
    <n v="0"/>
    <n v="1285.7"/>
    <s v="Train"/>
    <n v="0.27006430524252845"/>
    <n v="-0.12523104119528927"/>
    <n v="-7.8767191646533979E-2"/>
  </r>
  <r>
    <n v="36"/>
    <s v="female"/>
    <n v="25.9"/>
    <n v="1"/>
    <x v="0"/>
    <x v="2"/>
    <n v="5472.4489999999996"/>
    <x v="0"/>
    <s v="0"/>
    <s v="0"/>
    <s v="0"/>
    <s v="0"/>
    <s v="1"/>
    <n v="1296"/>
    <n v="0"/>
    <n v="0"/>
    <n v="932.4"/>
    <s v="Train"/>
    <n v="-0.22834402636368298"/>
    <n v="-0.7814089617251142"/>
    <n v="-7.8767191646533979E-2"/>
  </r>
  <r>
    <n v="34"/>
    <s v="male"/>
    <n v="42.9"/>
    <n v="1"/>
    <x v="0"/>
    <x v="2"/>
    <n v="4536.259"/>
    <x v="0"/>
    <s v="1"/>
    <s v="0"/>
    <s v="0"/>
    <s v="0"/>
    <s v="1"/>
    <n v="1156"/>
    <n v="0"/>
    <n v="0"/>
    <n v="1458.6"/>
    <s v="Train"/>
    <n v="-0.37074640682260052"/>
    <n v="2.0073472005266417"/>
    <n v="-7.8767191646533979E-2"/>
  </r>
  <r>
    <n v="18"/>
    <s v="male"/>
    <n v="28.31"/>
    <n v="1"/>
    <x v="0"/>
    <x v="1"/>
    <n v="11272.331389999999"/>
    <x v="0"/>
    <s v="1"/>
    <s v="0"/>
    <s v="0"/>
    <s v="0"/>
    <s v="0"/>
    <n v="324"/>
    <n v="0"/>
    <n v="0"/>
    <n v="509.58"/>
    <s v="Test"/>
    <n v="-1.5099654504939408"/>
    <n v="-0.38606176460589464"/>
    <n v="-7.8767191646533979E-2"/>
  </r>
  <r>
    <n v="18"/>
    <s v="male"/>
    <n v="33.770000000000003"/>
    <n v="1"/>
    <x v="0"/>
    <x v="0"/>
    <n v="1725.5523000000001"/>
    <x v="0"/>
    <s v="1"/>
    <s v="0"/>
    <s v="0"/>
    <s v="1"/>
    <s v="0"/>
    <n v="324"/>
    <n v="0"/>
    <n v="0"/>
    <n v="607.86"/>
    <s v="Train"/>
    <n v="-1.5099654504939408"/>
    <n v="0.50962109691731705"/>
    <n v="-7.8767191646533979E-2"/>
  </r>
  <r>
    <n v="46"/>
    <s v="female"/>
    <n v="33.44"/>
    <n v="1"/>
    <x v="0"/>
    <x v="0"/>
    <n v="8240.5895999999993"/>
    <x v="0"/>
    <s v="0"/>
    <s v="0"/>
    <s v="0"/>
    <s v="1"/>
    <s v="0"/>
    <n v="2116"/>
    <n v="0"/>
    <n v="0"/>
    <n v="1538.2399999999998"/>
    <s v="Train"/>
    <n v="0.48366787593090471"/>
    <n v="0.45548641847360566"/>
    <n v="-7.8767191646533979E-2"/>
  </r>
  <r>
    <n v="58"/>
    <s v="male"/>
    <n v="32.01"/>
    <n v="1"/>
    <x v="0"/>
    <x v="0"/>
    <n v="11946.625899999999"/>
    <x v="0"/>
    <s v="1"/>
    <s v="0"/>
    <s v="0"/>
    <s v="1"/>
    <s v="0"/>
    <n v="3364"/>
    <n v="0"/>
    <n v="0"/>
    <n v="1856.58"/>
    <s v="Train"/>
    <n v="1.3380821586844101"/>
    <n v="0.22090281188419328"/>
    <n v="-7.8767191646533979E-2"/>
  </r>
  <r>
    <n v="29"/>
    <s v="female"/>
    <n v="29.59"/>
    <n v="1"/>
    <x v="0"/>
    <x v="0"/>
    <n v="3947.4131000000002"/>
    <x v="0"/>
    <s v="0"/>
    <s v="0"/>
    <s v="0"/>
    <s v="1"/>
    <s v="0"/>
    <n v="841"/>
    <n v="0"/>
    <n v="0"/>
    <n v="858.11"/>
    <s v="Train"/>
    <n v="-0.72675235796989435"/>
    <n v="-0.1760848300363505"/>
    <n v="-7.8767191646533979E-2"/>
  </r>
  <r>
    <n v="28"/>
    <s v="female"/>
    <n v="37.619999999999997"/>
    <n v="1"/>
    <x v="0"/>
    <x v="0"/>
    <n v="3766.8838000000001"/>
    <x v="0"/>
    <s v="0"/>
    <s v="0"/>
    <s v="0"/>
    <s v="1"/>
    <s v="0"/>
    <n v="784"/>
    <n v="0"/>
    <n v="0"/>
    <n v="1053.3599999999999"/>
    <s v="Train"/>
    <n v="-0.79795354819935316"/>
    <n v="1.1411923454272728"/>
    <n v="-7.8767191646533979E-2"/>
  </r>
  <r>
    <n v="51"/>
    <s v="female"/>
    <n v="37.729999999999997"/>
    <n v="1"/>
    <x v="0"/>
    <x v="0"/>
    <n v="9877.6077000000005"/>
    <x v="0"/>
    <s v="0"/>
    <s v="0"/>
    <s v="0"/>
    <s v="1"/>
    <s v="0"/>
    <n v="2601"/>
    <n v="0"/>
    <n v="0"/>
    <n v="1924.2299999999998"/>
    <s v="Train"/>
    <n v="0.8396738270781986"/>
    <n v="1.1592372382418428"/>
    <n v="-7.8767191646533979E-2"/>
  </r>
  <r>
    <n v="48"/>
    <s v="female"/>
    <n v="32.229999999999997"/>
    <n v="1"/>
    <x v="0"/>
    <x v="0"/>
    <n v="8871.1517000000003"/>
    <x v="0"/>
    <s v="0"/>
    <s v="0"/>
    <s v="0"/>
    <s v="1"/>
    <s v="0"/>
    <n v="2304"/>
    <n v="0"/>
    <n v="0"/>
    <n v="1547.04"/>
    <s v="Train"/>
    <n v="0.62607025638982228"/>
    <n v="0.25699259751333348"/>
    <n v="-7.8767191646533979E-2"/>
  </r>
  <r>
    <n v="34"/>
    <s v="female"/>
    <n v="26.73"/>
    <n v="1"/>
    <x v="0"/>
    <x v="0"/>
    <n v="5002.7826999999997"/>
    <x v="0"/>
    <s v="0"/>
    <s v="0"/>
    <s v="0"/>
    <s v="1"/>
    <s v="0"/>
    <n v="1156"/>
    <n v="0"/>
    <n v="0"/>
    <n v="908.82"/>
    <s v="Train"/>
    <n v="-0.37074640682260052"/>
    <n v="-0.64525204321517526"/>
    <n v="-7.8767191646533979E-2"/>
  </r>
  <r>
    <n v="26"/>
    <s v="female"/>
    <n v="29.92"/>
    <n v="1"/>
    <x v="0"/>
    <x v="0"/>
    <n v="3392.9767999999999"/>
    <x v="0"/>
    <s v="0"/>
    <s v="0"/>
    <s v="0"/>
    <s v="1"/>
    <s v="0"/>
    <n v="676"/>
    <n v="0"/>
    <n v="0"/>
    <n v="777.92000000000007"/>
    <s v="Train"/>
    <n v="-0.94035592865827067"/>
    <n v="-0.12195015159263964"/>
    <n v="-7.8767191646533979E-2"/>
  </r>
  <r>
    <n v="44"/>
    <s v="male"/>
    <n v="38.06"/>
    <n v="1"/>
    <x v="0"/>
    <x v="0"/>
    <n v="7152.6714000000002"/>
    <x v="0"/>
    <s v="1"/>
    <s v="0"/>
    <s v="0"/>
    <s v="1"/>
    <s v="0"/>
    <n v="1936"/>
    <n v="0"/>
    <n v="0"/>
    <n v="1674.64"/>
    <s v="Train"/>
    <n v="0.3412654954719872"/>
    <n v="1.2133719166855541"/>
    <n v="-7.8767191646533979E-2"/>
  </r>
  <r>
    <n v="18"/>
    <s v="male"/>
    <n v="29.37"/>
    <n v="1"/>
    <x v="0"/>
    <x v="0"/>
    <n v="1719.4363000000001"/>
    <x v="0"/>
    <s v="1"/>
    <s v="0"/>
    <s v="0"/>
    <s v="1"/>
    <s v="0"/>
    <n v="324"/>
    <n v="0"/>
    <n v="0"/>
    <n v="528.66"/>
    <s v="Train"/>
    <n v="-1.5099654504939408"/>
    <n v="-0.21217461566549067"/>
    <n v="-7.8767191646533979E-2"/>
  </r>
  <r>
    <n v="46"/>
    <s v="male"/>
    <n v="26.62"/>
    <n v="1"/>
    <x v="0"/>
    <x v="0"/>
    <n v="7742.1098000000002"/>
    <x v="0"/>
    <s v="1"/>
    <s v="0"/>
    <s v="0"/>
    <s v="1"/>
    <s v="0"/>
    <n v="2116"/>
    <n v="0"/>
    <n v="0"/>
    <n v="1224.52"/>
    <s v="Test"/>
    <n v="0.48366787593090471"/>
    <n v="-0.66329693602974538"/>
    <n v="-7.8767191646533979E-2"/>
  </r>
  <r>
    <n v="30"/>
    <s v="female"/>
    <n v="33.33"/>
    <n v="1"/>
    <x v="0"/>
    <x v="0"/>
    <n v="4151.0286999999998"/>
    <x v="0"/>
    <s v="0"/>
    <s v="0"/>
    <s v="0"/>
    <s v="1"/>
    <s v="0"/>
    <n v="900"/>
    <n v="0"/>
    <n v="0"/>
    <n v="999.9"/>
    <s v="Test"/>
    <n v="-0.65555116774043554"/>
    <n v="0.43744152565903555"/>
    <n v="-7.8767191646533979E-2"/>
  </r>
  <r>
    <n v="46"/>
    <s v="female"/>
    <n v="27.72"/>
    <n v="1"/>
    <x v="0"/>
    <x v="0"/>
    <n v="8232.6388000000006"/>
    <x v="0"/>
    <s v="0"/>
    <s v="0"/>
    <s v="0"/>
    <s v="1"/>
    <s v="0"/>
    <n v="2116"/>
    <n v="0"/>
    <n v="0"/>
    <n v="1275.1199999999999"/>
    <s v="Train"/>
    <n v="0.48366787593090471"/>
    <n v="-0.48284800788404381"/>
    <n v="-7.8767191646533979E-2"/>
  </r>
  <r>
    <n v="36"/>
    <s v="female"/>
    <n v="29.92"/>
    <n v="1"/>
    <x v="0"/>
    <x v="0"/>
    <n v="5478.0367999999999"/>
    <x v="0"/>
    <s v="0"/>
    <s v="0"/>
    <s v="0"/>
    <s v="1"/>
    <s v="0"/>
    <n v="1296"/>
    <n v="0"/>
    <n v="0"/>
    <n v="1077.1200000000001"/>
    <s v="Train"/>
    <n v="-0.22834402636368298"/>
    <n v="-0.12195015159263964"/>
    <n v="-7.8767191646533979E-2"/>
  </r>
  <r>
    <n v="62"/>
    <s v="male"/>
    <n v="31.46"/>
    <n v="1"/>
    <x v="0"/>
    <x v="0"/>
    <n v="27000.98473"/>
    <x v="0"/>
    <s v="1"/>
    <s v="0"/>
    <s v="0"/>
    <s v="1"/>
    <s v="0"/>
    <n v="3844"/>
    <n v="0"/>
    <n v="0"/>
    <n v="1950.52"/>
    <s v="Train"/>
    <n v="1.6228869196022451"/>
    <n v="0.13067834781134283"/>
    <n v="-7.8767191646533979E-2"/>
  </r>
  <r>
    <n v="47"/>
    <s v="male"/>
    <n v="47.52"/>
    <n v="1"/>
    <x v="0"/>
    <x v="0"/>
    <n v="8083.9197999999997"/>
    <x v="0"/>
    <s v="1"/>
    <s v="0"/>
    <s v="0"/>
    <s v="1"/>
    <s v="0"/>
    <n v="2209"/>
    <n v="0"/>
    <n v="0"/>
    <n v="2233.44"/>
    <s v="Train"/>
    <n v="0.55486906616036347"/>
    <n v="2.7652326987385902"/>
    <n v="-7.8767191646533979E-2"/>
  </r>
  <r>
    <n v="32"/>
    <s v="male"/>
    <n v="30.03"/>
    <n v="1"/>
    <x v="0"/>
    <x v="0"/>
    <n v="4074.4537"/>
    <x v="0"/>
    <s v="1"/>
    <s v="0"/>
    <s v="0"/>
    <s v="1"/>
    <s v="0"/>
    <n v="1024"/>
    <n v="0"/>
    <n v="0"/>
    <n v="960.96"/>
    <s v="Train"/>
    <n v="-0.51314878728151803"/>
    <n v="-0.10390525877806954"/>
    <n v="-7.8767191646533979E-2"/>
  </r>
  <r>
    <n v="43"/>
    <s v="female"/>
    <n v="35.64"/>
    <n v="1"/>
    <x v="0"/>
    <x v="0"/>
    <n v="7345.7266"/>
    <x v="0"/>
    <s v="0"/>
    <s v="0"/>
    <s v="0"/>
    <s v="1"/>
    <s v="0"/>
    <n v="1849"/>
    <n v="0"/>
    <n v="0"/>
    <n v="1532.52"/>
    <s v="Train"/>
    <n v="0.27006430524252845"/>
    <n v="0.81638427476500985"/>
    <n v="-7.8767191646533979E-2"/>
  </r>
  <r>
    <n v="64"/>
    <s v="male"/>
    <n v="39.159999999999997"/>
    <n v="1"/>
    <x v="0"/>
    <x v="0"/>
    <n v="14418.2804"/>
    <x v="0"/>
    <s v="1"/>
    <s v="0"/>
    <s v="0"/>
    <s v="1"/>
    <s v="0"/>
    <n v="4096"/>
    <n v="0"/>
    <n v="0"/>
    <n v="2506.2399999999998"/>
    <s v="Train"/>
    <n v="1.7652893000611625"/>
    <n v="1.3938208448312552"/>
    <n v="-7.8767191646533979E-2"/>
  </r>
  <r>
    <n v="59"/>
    <s v="female"/>
    <n v="36.520000000000003"/>
    <n v="1"/>
    <x v="0"/>
    <x v="0"/>
    <n v="28287.897659999999"/>
    <x v="0"/>
    <s v="0"/>
    <s v="0"/>
    <s v="0"/>
    <s v="1"/>
    <s v="0"/>
    <n v="3481"/>
    <n v="0"/>
    <n v="0"/>
    <n v="2154.6800000000003"/>
    <s v="Test"/>
    <n v="1.4092833489138687"/>
    <n v="0.96074341728157175"/>
    <n v="-7.8767191646533979E-2"/>
  </r>
  <r>
    <n v="38"/>
    <s v="female"/>
    <n v="28.93"/>
    <n v="1"/>
    <x v="0"/>
    <x v="0"/>
    <n v="5974.3846999999996"/>
    <x v="0"/>
    <s v="0"/>
    <s v="0"/>
    <s v="0"/>
    <s v="1"/>
    <s v="0"/>
    <n v="1444"/>
    <n v="0"/>
    <n v="0"/>
    <n v="1099.3399999999999"/>
    <s v="Test"/>
    <n v="-8.5941645904765426E-2"/>
    <n v="-0.28435418692377162"/>
    <n v="-7.8767191646533979E-2"/>
  </r>
  <r>
    <n v="20"/>
    <s v="male"/>
    <n v="35.31"/>
    <n v="1"/>
    <x v="0"/>
    <x v="0"/>
    <n v="27724.28875"/>
    <x v="0"/>
    <s v="1"/>
    <s v="0"/>
    <s v="0"/>
    <s v="1"/>
    <s v="0"/>
    <n v="400"/>
    <n v="0"/>
    <n v="0"/>
    <n v="706.2"/>
    <s v="Train"/>
    <n v="-1.3675630700350232"/>
    <n v="0.76224959632129952"/>
    <n v="-7.8767191646533979E-2"/>
  </r>
  <r>
    <n v="46"/>
    <s v="female"/>
    <n v="28.05"/>
    <n v="1"/>
    <x v="0"/>
    <x v="0"/>
    <n v="8233.0974999999999"/>
    <x v="0"/>
    <s v="0"/>
    <s v="0"/>
    <s v="0"/>
    <s v="1"/>
    <s v="0"/>
    <n v="2116"/>
    <n v="0"/>
    <n v="0"/>
    <n v="1290.3"/>
    <s v="Train"/>
    <n v="0.48366787593090471"/>
    <n v="-0.42871332944033297"/>
    <n v="-7.8767191646533979E-2"/>
  </r>
  <r>
    <n v="50"/>
    <s v="male"/>
    <n v="44.77"/>
    <n v="1"/>
    <x v="0"/>
    <x v="0"/>
    <n v="9058.7302999999993"/>
    <x v="0"/>
    <s v="1"/>
    <s v="0"/>
    <s v="0"/>
    <s v="1"/>
    <s v="0"/>
    <n v="2500"/>
    <n v="0"/>
    <n v="0"/>
    <n v="2238.5"/>
    <s v="Train"/>
    <n v="0.76847263684873979"/>
    <n v="2.3141103783743358"/>
    <n v="-7.8767191646533979E-2"/>
  </r>
  <r>
    <n v="18"/>
    <s v="female"/>
    <n v="37.29"/>
    <n v="1"/>
    <x v="0"/>
    <x v="0"/>
    <n v="2219.4450999999999"/>
    <x v="0"/>
    <s v="0"/>
    <s v="0"/>
    <s v="0"/>
    <s v="1"/>
    <s v="0"/>
    <n v="324"/>
    <n v="0"/>
    <n v="0"/>
    <n v="671.22"/>
    <s v="Test"/>
    <n v="-1.5099654504939408"/>
    <n v="1.0870576669835623"/>
    <n v="-7.8767191646533979E-2"/>
  </r>
  <r>
    <n v="33"/>
    <s v="female"/>
    <n v="28.27"/>
    <n v="1"/>
    <x v="0"/>
    <x v="0"/>
    <n v="4779.6022999999996"/>
    <x v="0"/>
    <s v="0"/>
    <s v="0"/>
    <s v="0"/>
    <s v="1"/>
    <s v="0"/>
    <n v="1089"/>
    <n v="0"/>
    <n v="0"/>
    <n v="932.91"/>
    <s v="Train"/>
    <n v="-0.44194759705205927"/>
    <n v="-0.39262354381119274"/>
    <n v="-7.8767191646533979E-2"/>
  </r>
  <r>
    <n v="38"/>
    <s v="female"/>
    <n v="30.69"/>
    <n v="1"/>
    <x v="0"/>
    <x v="0"/>
    <n v="5976.8311000000003"/>
    <x v="0"/>
    <s v="0"/>
    <s v="0"/>
    <s v="0"/>
    <s v="1"/>
    <s v="0"/>
    <n v="1444"/>
    <n v="0"/>
    <n v="0"/>
    <n v="1166.22"/>
    <s v="Train"/>
    <n v="-8.5941645904765426E-2"/>
    <n v="4.3640981093515975E-3"/>
    <n v="-7.8767191646533979E-2"/>
  </r>
  <r>
    <n v="47"/>
    <s v="female"/>
    <n v="29.37"/>
    <n v="1"/>
    <x v="0"/>
    <x v="0"/>
    <n v="8547.6913000000004"/>
    <x v="0"/>
    <s v="0"/>
    <s v="0"/>
    <s v="0"/>
    <s v="1"/>
    <s v="0"/>
    <n v="2209"/>
    <n v="0"/>
    <n v="0"/>
    <n v="1380.39"/>
    <s v="Test"/>
    <n v="0.55486906616036347"/>
    <n v="-0.21217461566549067"/>
    <n v="-7.8767191646533979E-2"/>
  </r>
  <r>
    <n v="33"/>
    <s v="male"/>
    <n v="42.46"/>
    <n v="1"/>
    <x v="0"/>
    <x v="0"/>
    <n v="11326.71487"/>
    <x v="0"/>
    <s v="1"/>
    <s v="0"/>
    <s v="0"/>
    <s v="1"/>
    <s v="0"/>
    <n v="1089"/>
    <n v="0"/>
    <n v="0"/>
    <n v="1401.18"/>
    <s v="Test"/>
    <n v="-0.44194759705205927"/>
    <n v="1.9351676292683615"/>
    <n v="-7.8767191646533979E-2"/>
  </r>
  <r>
    <n v="53"/>
    <s v="female"/>
    <n v="39.6"/>
    <n v="1"/>
    <x v="0"/>
    <x v="0"/>
    <n v="10579.710999999999"/>
    <x v="0"/>
    <s v="0"/>
    <s v="0"/>
    <s v="0"/>
    <s v="1"/>
    <s v="0"/>
    <n v="2809"/>
    <n v="0"/>
    <n v="0"/>
    <n v="2098.8000000000002"/>
    <s v="Train"/>
    <n v="0.98207620753711611"/>
    <n v="1.4660004160895366"/>
    <n v="-7.8767191646533979E-2"/>
  </r>
  <r>
    <n v="40"/>
    <s v="female"/>
    <n v="29.81"/>
    <n v="1"/>
    <x v="0"/>
    <x v="0"/>
    <n v="6500.2358999999997"/>
    <x v="0"/>
    <s v="0"/>
    <s v="0"/>
    <s v="0"/>
    <s v="1"/>
    <s v="0"/>
    <n v="1600"/>
    <n v="0"/>
    <n v="0"/>
    <n v="1192.3999999999999"/>
    <s v="Train"/>
    <n v="5.6460734554152112E-2"/>
    <n v="-0.13999504440721031"/>
    <n v="-7.8767191646533979E-2"/>
  </r>
  <r>
    <n v="18"/>
    <s v="male"/>
    <n v="35.200000000000003"/>
    <n v="1"/>
    <x v="0"/>
    <x v="0"/>
    <n v="1727.54"/>
    <x v="0"/>
    <s v="1"/>
    <s v="0"/>
    <s v="0"/>
    <s v="1"/>
    <s v="0"/>
    <n v="324"/>
    <n v="0"/>
    <n v="0"/>
    <n v="633.6"/>
    <s v="Train"/>
    <n v="-1.5099654504939408"/>
    <n v="0.74420470350672951"/>
    <n v="-7.8767191646533979E-2"/>
  </r>
  <r>
    <n v="41"/>
    <s v="female"/>
    <n v="36.08"/>
    <n v="1"/>
    <x v="0"/>
    <x v="0"/>
    <n v="6781.3541999999998"/>
    <x v="0"/>
    <s v="0"/>
    <s v="0"/>
    <s v="0"/>
    <s v="1"/>
    <s v="0"/>
    <n v="1681"/>
    <n v="0"/>
    <n v="0"/>
    <n v="1479.28"/>
    <s v="Test"/>
    <n v="0.12766192478361088"/>
    <n v="0.88856384602329019"/>
    <n v="-7.8767191646533979E-2"/>
  </r>
  <r>
    <n v="51"/>
    <s v="male"/>
    <n v="35.97"/>
    <n v="1"/>
    <x v="0"/>
    <x v="0"/>
    <n v="9386.1612999999998"/>
    <x v="0"/>
    <s v="1"/>
    <s v="0"/>
    <s v="0"/>
    <s v="1"/>
    <s v="0"/>
    <n v="2601"/>
    <n v="0"/>
    <n v="0"/>
    <n v="1834.47"/>
    <s v="Train"/>
    <n v="0.8396738270781986"/>
    <n v="0.87051895320872008"/>
    <n v="-7.8767191646533979E-2"/>
  </r>
  <r>
    <n v="31"/>
    <s v="female"/>
    <n v="29.26"/>
    <n v="1"/>
    <x v="0"/>
    <x v="0"/>
    <n v="4350.5144"/>
    <x v="0"/>
    <s v="0"/>
    <s v="0"/>
    <s v="0"/>
    <s v="1"/>
    <s v="0"/>
    <n v="961"/>
    <n v="0"/>
    <n v="0"/>
    <n v="907.06000000000006"/>
    <s v="Train"/>
    <n v="-0.58434997751097684"/>
    <n v="-0.23021950848006076"/>
    <n v="-7.8767191646533979E-2"/>
  </r>
  <r>
    <n v="42"/>
    <s v="female"/>
    <n v="26.18"/>
    <n v="1"/>
    <x v="0"/>
    <x v="0"/>
    <n v="7046.7222000000002"/>
    <x v="0"/>
    <s v="0"/>
    <s v="0"/>
    <s v="0"/>
    <s v="1"/>
    <s v="0"/>
    <n v="1764"/>
    <n v="0"/>
    <n v="0"/>
    <n v="1099.56"/>
    <s v="Train"/>
    <n v="0.19886311501306964"/>
    <n v="-0.73547650728802627"/>
    <n v="-7.8767191646533979E-2"/>
  </r>
  <r>
    <n v="23"/>
    <s v="male"/>
    <n v="50.38"/>
    <n v="1"/>
    <x v="0"/>
    <x v="0"/>
    <n v="2438.0551999999998"/>
    <x v="0"/>
    <s v="1"/>
    <s v="0"/>
    <s v="0"/>
    <s v="1"/>
    <s v="0"/>
    <n v="529"/>
    <n v="0"/>
    <n v="0"/>
    <n v="1158.74"/>
    <s v="Train"/>
    <n v="-1.1539594993466469"/>
    <n v="3.2343999119174152"/>
    <n v="-7.8767191646533979E-2"/>
  </r>
  <r>
    <n v="25"/>
    <s v="female"/>
    <n v="32.229999999999997"/>
    <n v="1"/>
    <x v="0"/>
    <x v="0"/>
    <n v="18218.161390000001"/>
    <x v="0"/>
    <s v="0"/>
    <s v="0"/>
    <s v="0"/>
    <s v="1"/>
    <s v="0"/>
    <n v="625"/>
    <n v="0"/>
    <n v="0"/>
    <n v="805.74999999999989"/>
    <s v="Train"/>
    <n v="-1.0115571188877295"/>
    <n v="0.25699259751333348"/>
    <n v="-7.8767191646533979E-2"/>
  </r>
  <r>
    <n v="26"/>
    <s v="female"/>
    <n v="29.48"/>
    <n v="1"/>
    <x v="0"/>
    <x v="0"/>
    <n v="3392.3652000000002"/>
    <x v="0"/>
    <s v="0"/>
    <s v="0"/>
    <s v="0"/>
    <s v="1"/>
    <s v="0"/>
    <n v="676"/>
    <n v="0"/>
    <n v="0"/>
    <n v="766.48"/>
    <s v="Train"/>
    <n v="-0.94035592865827067"/>
    <n v="-0.19412972285092059"/>
    <n v="-7.8767191646533979E-2"/>
  </r>
  <r>
    <n v="44"/>
    <s v="female"/>
    <n v="32.340000000000003"/>
    <n v="1"/>
    <x v="0"/>
    <x v="0"/>
    <n v="7633.7205999999996"/>
    <x v="0"/>
    <s v="0"/>
    <s v="0"/>
    <s v="0"/>
    <s v="1"/>
    <s v="0"/>
    <n v="1936"/>
    <n v="0"/>
    <n v="0"/>
    <n v="1422.96"/>
    <s v="Train"/>
    <n v="0.3412654954719872"/>
    <n v="0.27503749032790475"/>
    <n v="-7.8767191646533979E-2"/>
  </r>
  <r>
    <n v="35"/>
    <s v="female"/>
    <n v="34.21"/>
    <n v="1"/>
    <x v="0"/>
    <x v="0"/>
    <n v="5245.2268999999997"/>
    <x v="0"/>
    <s v="0"/>
    <s v="0"/>
    <s v="0"/>
    <s v="1"/>
    <s v="0"/>
    <n v="1225"/>
    <n v="0"/>
    <n v="0"/>
    <n v="1197.3500000000001"/>
    <s v="Test"/>
    <n v="-0.29954521659314176"/>
    <n v="0.5818006681755975"/>
    <n v="-7.8767191646533979E-2"/>
  </r>
  <r>
    <n v="41"/>
    <s v="male"/>
    <n v="34.21"/>
    <n v="1"/>
    <x v="0"/>
    <x v="0"/>
    <n v="6289.7548999999999"/>
    <x v="0"/>
    <s v="1"/>
    <s v="0"/>
    <s v="0"/>
    <s v="1"/>
    <s v="0"/>
    <n v="1681"/>
    <n v="0"/>
    <n v="0"/>
    <n v="1402.6100000000001"/>
    <s v="Train"/>
    <n v="0.12766192478361088"/>
    <n v="0.5818006681755975"/>
    <n v="-7.8767191646533979E-2"/>
  </r>
  <r>
    <n v="26"/>
    <s v="male"/>
    <n v="46.53"/>
    <n v="1"/>
    <x v="0"/>
    <x v="0"/>
    <n v="2927.0646999999999"/>
    <x v="0"/>
    <s v="1"/>
    <s v="0"/>
    <s v="0"/>
    <s v="1"/>
    <s v="0"/>
    <n v="676"/>
    <n v="0"/>
    <n v="0"/>
    <n v="1209.78"/>
    <s v="Train"/>
    <n v="-0.94035592865827067"/>
    <n v="2.6028286634074584"/>
    <n v="-7.8767191646533979E-2"/>
  </r>
  <r>
    <n v="50"/>
    <s v="female"/>
    <n v="46.09"/>
    <n v="1"/>
    <x v="0"/>
    <x v="0"/>
    <n v="9549.5650999999998"/>
    <x v="0"/>
    <s v="0"/>
    <s v="0"/>
    <s v="0"/>
    <s v="1"/>
    <s v="0"/>
    <n v="2500"/>
    <n v="0"/>
    <n v="0"/>
    <n v="2304.5"/>
    <s v="Train"/>
    <n v="0.76847263684873979"/>
    <n v="2.530649092149178"/>
    <n v="-7.8767191646533979E-2"/>
  </r>
  <r>
    <n v="31"/>
    <s v="male"/>
    <n v="39.49"/>
    <n v="1"/>
    <x v="0"/>
    <x v="0"/>
    <n v="3875.7341000000001"/>
    <x v="0"/>
    <s v="1"/>
    <s v="0"/>
    <s v="0"/>
    <s v="1"/>
    <s v="0"/>
    <n v="961"/>
    <n v="0"/>
    <n v="0"/>
    <n v="1224.19"/>
    <s v="Train"/>
    <n v="-0.58434997751097684"/>
    <n v="1.4479555232749666"/>
    <n v="-7.8767191646533979E-2"/>
  </r>
  <r>
    <n v="63"/>
    <s v="female"/>
    <n v="35.200000000000003"/>
    <n v="1"/>
    <x v="0"/>
    <x v="0"/>
    <n v="14474.674999999999"/>
    <x v="0"/>
    <s v="0"/>
    <s v="0"/>
    <s v="0"/>
    <s v="1"/>
    <s v="0"/>
    <n v="3969"/>
    <n v="0"/>
    <n v="0"/>
    <n v="2217.6000000000004"/>
    <s v="Train"/>
    <n v="1.6940881098317038"/>
    <n v="0.74420470350672951"/>
    <n v="-7.8767191646533979E-2"/>
  </r>
  <r>
    <n v="26"/>
    <s v="male"/>
    <n v="29.15"/>
    <n v="1"/>
    <x v="0"/>
    <x v="0"/>
    <n v="2902.9065000000001"/>
    <x v="0"/>
    <s v="1"/>
    <s v="0"/>
    <s v="0"/>
    <s v="1"/>
    <s v="0"/>
    <n v="676"/>
    <n v="0"/>
    <n v="0"/>
    <n v="757.9"/>
    <s v="Train"/>
    <n v="-0.94035592865827067"/>
    <n v="-0.24826440129463145"/>
    <n v="-7.8767191646533979E-2"/>
  </r>
  <r>
    <n v="38"/>
    <s v="male"/>
    <n v="28.27"/>
    <n v="1"/>
    <x v="0"/>
    <x v="0"/>
    <n v="5484.4673000000003"/>
    <x v="0"/>
    <s v="1"/>
    <s v="0"/>
    <s v="0"/>
    <s v="1"/>
    <s v="0"/>
    <n v="1444"/>
    <n v="0"/>
    <n v="0"/>
    <n v="1074.26"/>
    <s v="Train"/>
    <n v="-8.5941645904765426E-2"/>
    <n v="-0.39262354381119274"/>
    <n v="-7.8767191646533979E-2"/>
  </r>
  <r>
    <n v="47"/>
    <s v="female"/>
    <n v="45.32"/>
    <n v="1"/>
    <x v="0"/>
    <x v="0"/>
    <n v="8569.8618000000006"/>
    <x v="0"/>
    <s v="0"/>
    <s v="0"/>
    <s v="0"/>
    <s v="1"/>
    <s v="0"/>
    <n v="2209"/>
    <n v="0"/>
    <n v="0"/>
    <n v="2130.04"/>
    <s v="Train"/>
    <n v="0.55486906616036347"/>
    <n v="2.4043348424471862"/>
    <n v="-7.8767191646533979E-2"/>
  </r>
  <r>
    <n v="57"/>
    <s v="male"/>
    <n v="27.94"/>
    <n v="1"/>
    <x v="0"/>
    <x v="0"/>
    <n v="11554.223599999999"/>
    <x v="0"/>
    <s v="1"/>
    <s v="0"/>
    <s v="0"/>
    <s v="1"/>
    <s v="0"/>
    <n v="3249"/>
    <n v="0"/>
    <n v="0"/>
    <n v="1592.5800000000002"/>
    <s v="Train"/>
    <n v="1.2668809684549511"/>
    <n v="-0.44675822225490303"/>
    <n v="-7.8767191646533979E-2"/>
  </r>
  <r>
    <n v="54"/>
    <s v="female"/>
    <n v="31.9"/>
    <n v="1"/>
    <x v="0"/>
    <x v="0"/>
    <n v="10928.849"/>
    <x v="0"/>
    <s v="0"/>
    <s v="0"/>
    <s v="0"/>
    <s v="1"/>
    <s v="0"/>
    <n v="2916"/>
    <n v="0"/>
    <n v="0"/>
    <n v="1722.6"/>
    <s v="Train"/>
    <n v="1.0532773977665748"/>
    <n v="0.20285791906962319"/>
    <n v="-7.8767191646533979E-2"/>
  </r>
  <r>
    <n v="32"/>
    <s v="female"/>
    <n v="29.59"/>
    <n v="1"/>
    <x v="0"/>
    <x v="0"/>
    <n v="4562.8420999999998"/>
    <x v="0"/>
    <s v="0"/>
    <s v="0"/>
    <s v="0"/>
    <s v="1"/>
    <s v="0"/>
    <n v="1024"/>
    <n v="0"/>
    <n v="0"/>
    <n v="946.88"/>
    <s v="Train"/>
    <n v="-0.51314878728151803"/>
    <n v="-0.1760848300363505"/>
    <n v="-7.8767191646533979E-2"/>
  </r>
  <r>
    <n v="52"/>
    <s v="male"/>
    <n v="47.74"/>
    <n v="1"/>
    <x v="0"/>
    <x v="0"/>
    <n v="9748.9105999999992"/>
    <x v="0"/>
    <s v="1"/>
    <s v="0"/>
    <s v="0"/>
    <s v="1"/>
    <s v="0"/>
    <n v="2704"/>
    <n v="0"/>
    <n v="0"/>
    <n v="2482.48"/>
    <s v="Test"/>
    <n v="0.9108750173076573"/>
    <n v="2.8013224843677307"/>
    <n v="-7.8767191646533979E-2"/>
  </r>
  <r>
    <n v="25"/>
    <s v="female"/>
    <n v="33.99"/>
    <n v="1"/>
    <x v="0"/>
    <x v="0"/>
    <n v="3227.1210999999998"/>
    <x v="0"/>
    <s v="0"/>
    <s v="0"/>
    <s v="0"/>
    <s v="1"/>
    <s v="0"/>
    <n v="625"/>
    <n v="0"/>
    <n v="0"/>
    <n v="849.75"/>
    <s v="Test"/>
    <n v="-1.0115571188877295"/>
    <n v="0.54571088254645728"/>
    <n v="-7.8767191646533979E-2"/>
  </r>
  <r>
    <n v="29"/>
    <s v="male"/>
    <n v="38.94"/>
    <n v="1"/>
    <x v="0"/>
    <x v="0"/>
    <n v="3471.4096"/>
    <x v="0"/>
    <s v="1"/>
    <s v="0"/>
    <s v="0"/>
    <s v="1"/>
    <s v="0"/>
    <n v="841"/>
    <n v="0"/>
    <n v="0"/>
    <n v="1129.26"/>
    <s v="Test"/>
    <n v="-0.72675235796989435"/>
    <n v="1.357731059202115"/>
    <n v="-7.8767191646533979E-2"/>
  </r>
  <r>
    <n v="55"/>
    <s v="male"/>
    <n v="32.67"/>
    <n v="1"/>
    <x v="0"/>
    <x v="0"/>
    <n v="10807.4863"/>
    <x v="0"/>
    <s v="1"/>
    <s v="0"/>
    <s v="0"/>
    <s v="1"/>
    <s v="0"/>
    <n v="3025"/>
    <n v="0"/>
    <n v="0"/>
    <n v="1796.8500000000001"/>
    <s v="Test"/>
    <n v="1.1244785879960337"/>
    <n v="0.32917216877161504"/>
    <n v="-7.8767191646533979E-2"/>
  </r>
  <r>
    <n v="50"/>
    <s v="male"/>
    <n v="37.07"/>
    <n v="1"/>
    <x v="0"/>
    <x v="0"/>
    <n v="9048.0272999999997"/>
    <x v="0"/>
    <s v="1"/>
    <s v="0"/>
    <s v="0"/>
    <s v="1"/>
    <s v="0"/>
    <n v="2500"/>
    <n v="0"/>
    <n v="0"/>
    <n v="1853.5"/>
    <s v="Train"/>
    <n v="0.76847263684873979"/>
    <n v="1.0509678813544223"/>
    <n v="-7.8767191646533979E-2"/>
  </r>
  <r>
    <n v="30"/>
    <s v="male"/>
    <n v="38.83"/>
    <n v="1"/>
    <x v="0"/>
    <x v="0"/>
    <n v="18963.171920000001"/>
    <x v="0"/>
    <s v="1"/>
    <s v="0"/>
    <s v="0"/>
    <s v="1"/>
    <s v="0"/>
    <n v="900"/>
    <n v="0"/>
    <n v="0"/>
    <n v="1164.8999999999999"/>
    <s v="Train"/>
    <n v="-0.65555116774043554"/>
    <n v="1.3396861663875448"/>
    <n v="-7.8767191646533979E-2"/>
  </r>
  <r>
    <n v="33"/>
    <s v="female"/>
    <n v="39.82"/>
    <n v="1"/>
    <x v="0"/>
    <x v="0"/>
    <n v="4795.6567999999997"/>
    <x v="0"/>
    <s v="0"/>
    <s v="0"/>
    <s v="0"/>
    <s v="1"/>
    <s v="0"/>
    <n v="1089"/>
    <n v="0"/>
    <n v="0"/>
    <n v="1314.06"/>
    <s v="Test"/>
    <n v="-0.44194759705205927"/>
    <n v="1.5020902017186768"/>
    <n v="-7.8767191646533979E-2"/>
  </r>
  <r>
    <n v="25"/>
    <s v="female"/>
    <n v="42.13"/>
    <n v="1"/>
    <x v="0"/>
    <x v="0"/>
    <n v="3238.4357"/>
    <x v="0"/>
    <s v="0"/>
    <s v="0"/>
    <s v="0"/>
    <s v="1"/>
    <s v="0"/>
    <n v="625"/>
    <n v="0"/>
    <n v="0"/>
    <n v="1053.25"/>
    <s v="Test"/>
    <n v="-1.0115571188877295"/>
    <n v="1.8810329508246511"/>
    <n v="-7.8767191646533979E-2"/>
  </r>
  <r>
    <n v="41"/>
    <s v="female"/>
    <n v="28.05"/>
    <n v="1"/>
    <x v="0"/>
    <x v="0"/>
    <n v="6770.1925000000001"/>
    <x v="0"/>
    <s v="0"/>
    <s v="0"/>
    <s v="0"/>
    <s v="1"/>
    <s v="0"/>
    <n v="1681"/>
    <n v="0"/>
    <n v="0"/>
    <n v="1150.05"/>
    <s v="Train"/>
    <n v="0.12766192478361088"/>
    <n v="-0.42871332944033297"/>
    <n v="-7.8767191646533979E-2"/>
  </r>
  <r>
    <n v="35"/>
    <s v="male"/>
    <n v="27.61"/>
    <n v="1"/>
    <x v="0"/>
    <x v="0"/>
    <n v="4747.0528999999997"/>
    <x v="0"/>
    <s v="1"/>
    <s v="0"/>
    <s v="0"/>
    <s v="1"/>
    <s v="0"/>
    <n v="1225"/>
    <n v="0"/>
    <n v="0"/>
    <n v="966.35"/>
    <s v="Train"/>
    <n v="-0.29954521659314176"/>
    <n v="-0.50089290069861392"/>
    <n v="-7.8767191646533979E-2"/>
  </r>
  <r>
    <n v="18"/>
    <s v="male"/>
    <n v="30.03"/>
    <n v="1"/>
    <x v="0"/>
    <x v="0"/>
    <n v="1720.3536999999999"/>
    <x v="0"/>
    <s v="1"/>
    <s v="0"/>
    <s v="0"/>
    <s v="1"/>
    <s v="0"/>
    <n v="324"/>
    <n v="0"/>
    <n v="0"/>
    <n v="540.54"/>
    <s v="Test"/>
    <n v="-1.5099654504939408"/>
    <n v="-0.10390525877806954"/>
    <n v="-7.8767191646533979E-2"/>
  </r>
  <r>
    <n v="44"/>
    <s v="male"/>
    <n v="34.32"/>
    <n v="1"/>
    <x v="0"/>
    <x v="0"/>
    <n v="7147.4727999999996"/>
    <x v="0"/>
    <s v="1"/>
    <s v="0"/>
    <s v="0"/>
    <s v="1"/>
    <s v="0"/>
    <n v="1936"/>
    <n v="0"/>
    <n v="0"/>
    <n v="1510.08"/>
    <s v="Train"/>
    <n v="0.3412654954719872"/>
    <n v="0.59984556099016761"/>
    <n v="-7.8767191646533979E-2"/>
  </r>
  <r>
    <n v="51"/>
    <s v="male"/>
    <n v="30.03"/>
    <n v="1"/>
    <x v="0"/>
    <x v="0"/>
    <n v="9377.9046999999991"/>
    <x v="0"/>
    <s v="1"/>
    <s v="0"/>
    <s v="0"/>
    <s v="1"/>
    <s v="0"/>
    <n v="2601"/>
    <n v="0"/>
    <n v="0"/>
    <n v="1531.53"/>
    <s v="Train"/>
    <n v="0.8396738270781986"/>
    <n v="-0.10390525877806954"/>
    <n v="-7.8767191646533979E-2"/>
  </r>
  <r>
    <n v="61"/>
    <s v="female"/>
    <n v="39.1"/>
    <n v="2"/>
    <x v="0"/>
    <x v="2"/>
    <n v="14235.072"/>
    <x v="0"/>
    <s v="0"/>
    <s v="0"/>
    <s v="0"/>
    <s v="0"/>
    <s v="1"/>
    <n v="3721"/>
    <n v="0"/>
    <n v="0"/>
    <n v="2385.1"/>
    <s v="Train"/>
    <n v="1.5516857293727864"/>
    <n v="1.3839781760233085"/>
    <n v="0.75107928412561065"/>
  </r>
  <r>
    <n v="44"/>
    <s v="male"/>
    <n v="27.4"/>
    <n v="2"/>
    <x v="0"/>
    <x v="2"/>
    <n v="7726.8540000000003"/>
    <x v="0"/>
    <s v="1"/>
    <s v="0"/>
    <s v="0"/>
    <s v="0"/>
    <s v="1"/>
    <n v="1936"/>
    <n v="0"/>
    <n v="0"/>
    <n v="1205.5999999999999"/>
    <s v="Test"/>
    <n v="0.3412654954719872"/>
    <n v="-0.53534224152642984"/>
    <n v="0.75107928412561065"/>
  </r>
  <r>
    <n v="55"/>
    <s v="female"/>
    <n v="29.7"/>
    <n v="2"/>
    <x v="0"/>
    <x v="2"/>
    <n v="11881.358"/>
    <x v="0"/>
    <s v="0"/>
    <s v="0"/>
    <s v="0"/>
    <s v="0"/>
    <s v="1"/>
    <n v="3025"/>
    <n v="0"/>
    <n v="0"/>
    <n v="1633.5"/>
    <s v="Train"/>
    <n v="1.1244785879960337"/>
    <n v="-0.15803993722178039"/>
    <n v="0.75107928412561065"/>
  </r>
  <r>
    <n v="44"/>
    <s v="male"/>
    <n v="37.1"/>
    <n v="2"/>
    <x v="0"/>
    <x v="2"/>
    <n v="7740.3370000000004"/>
    <x v="0"/>
    <s v="1"/>
    <s v="0"/>
    <s v="0"/>
    <s v="0"/>
    <s v="1"/>
    <n v="1936"/>
    <n v="0"/>
    <n v="0"/>
    <n v="1632.4"/>
    <s v="Train"/>
    <n v="0.3412654954719872"/>
    <n v="1.0558892157583961"/>
    <n v="0.75107928412561065"/>
  </r>
  <r>
    <n v="38"/>
    <s v="male"/>
    <n v="34.700000000000003"/>
    <n v="2"/>
    <x v="0"/>
    <x v="2"/>
    <n v="6082.4049999999997"/>
    <x v="0"/>
    <s v="1"/>
    <s v="0"/>
    <s v="0"/>
    <s v="0"/>
    <s v="1"/>
    <n v="1444"/>
    <n v="0"/>
    <n v="0"/>
    <n v="1318.6000000000001"/>
    <s v="Train"/>
    <n v="-8.5941645904765426E-2"/>
    <n v="0.66218246344050136"/>
    <n v="0.75107928412561065"/>
  </r>
  <r>
    <n v="53"/>
    <s v="female"/>
    <n v="35.9"/>
    <n v="2"/>
    <x v="0"/>
    <x v="2"/>
    <n v="11163.567999999999"/>
    <x v="0"/>
    <s v="0"/>
    <s v="0"/>
    <s v="0"/>
    <s v="0"/>
    <s v="1"/>
    <n v="2809"/>
    <n v="0"/>
    <n v="0"/>
    <n v="1902.6999999999998"/>
    <s v="Train"/>
    <n v="0.98207620753711611"/>
    <n v="0.85903583959944818"/>
    <n v="0.75107928412561065"/>
  </r>
  <r>
    <n v="32"/>
    <s v="female"/>
    <n v="29.8"/>
    <n v="2"/>
    <x v="0"/>
    <x v="2"/>
    <n v="5152.134"/>
    <x v="0"/>
    <s v="0"/>
    <s v="0"/>
    <s v="0"/>
    <s v="0"/>
    <s v="1"/>
    <n v="1024"/>
    <n v="0"/>
    <n v="0"/>
    <n v="953.6"/>
    <s v="Train"/>
    <n v="-0.51314878728151803"/>
    <n v="-0.14163548920853455"/>
    <n v="0.75107928412561065"/>
  </r>
  <r>
    <n v="46"/>
    <s v="female"/>
    <n v="28.9"/>
    <n v="2"/>
    <x v="0"/>
    <x v="2"/>
    <n v="8823.2790000000005"/>
    <x v="0"/>
    <s v="0"/>
    <s v="0"/>
    <s v="0"/>
    <s v="0"/>
    <s v="1"/>
    <n v="2116"/>
    <n v="0"/>
    <n v="0"/>
    <n v="1329.3999999999999"/>
    <s v="Train"/>
    <n v="0.48366787593090471"/>
    <n v="-0.28927552132774553"/>
    <n v="0.75107928412561065"/>
  </r>
  <r>
    <n v="45"/>
    <s v="female"/>
    <n v="30.9"/>
    <n v="2"/>
    <x v="0"/>
    <x v="2"/>
    <n v="8520.0259999999998"/>
    <x v="0"/>
    <s v="0"/>
    <s v="0"/>
    <s v="0"/>
    <s v="0"/>
    <s v="1"/>
    <n v="2025"/>
    <n v="0"/>
    <n v="0"/>
    <n v="1390.5"/>
    <s v="Train"/>
    <n v="0.41246668570144596"/>
    <n v="3.8813438937166961E-2"/>
    <n v="0.75107928412561065"/>
  </r>
  <r>
    <n v="41"/>
    <s v="female"/>
    <n v="37.1"/>
    <n v="2"/>
    <x v="0"/>
    <x v="2"/>
    <n v="7371.7719999999999"/>
    <x v="0"/>
    <s v="0"/>
    <s v="0"/>
    <s v="0"/>
    <s v="0"/>
    <s v="1"/>
    <n v="1681"/>
    <n v="0"/>
    <n v="0"/>
    <n v="1521.1000000000001"/>
    <s v="Train"/>
    <n v="0.12766192478361088"/>
    <n v="1.0558892157583961"/>
    <n v="0.75107928412561065"/>
  </r>
  <r>
    <n v="57"/>
    <s v="female"/>
    <n v="38"/>
    <n v="2"/>
    <x v="0"/>
    <x v="2"/>
    <n v="12646.207"/>
    <x v="0"/>
    <s v="0"/>
    <s v="0"/>
    <s v="0"/>
    <s v="0"/>
    <s v="1"/>
    <n v="3249"/>
    <n v="0"/>
    <n v="0"/>
    <n v="2166"/>
    <s v="Test"/>
    <n v="1.2668809684549511"/>
    <n v="1.2035292478776065"/>
    <n v="0.75107928412561065"/>
  </r>
  <r>
    <n v="28"/>
    <s v="female"/>
    <n v="27.5"/>
    <n v="2"/>
    <x v="0"/>
    <x v="2"/>
    <n v="20177.671129999999"/>
    <x v="0"/>
    <s v="0"/>
    <s v="0"/>
    <s v="0"/>
    <s v="0"/>
    <s v="1"/>
    <n v="784"/>
    <n v="0"/>
    <n v="0"/>
    <n v="770"/>
    <s v="Train"/>
    <n v="-0.79795354819935316"/>
    <n v="-0.51893779351318403"/>
    <n v="0.75107928412561065"/>
  </r>
  <r>
    <n v="64"/>
    <s v="male"/>
    <n v="25.6"/>
    <n v="2"/>
    <x v="0"/>
    <x v="2"/>
    <n v="14988.432000000001"/>
    <x v="0"/>
    <s v="1"/>
    <s v="0"/>
    <s v="0"/>
    <s v="0"/>
    <s v="1"/>
    <n v="4096"/>
    <n v="0"/>
    <n v="0"/>
    <n v="1638.4"/>
    <s v="Train"/>
    <n v="1.7652893000611625"/>
    <n v="-0.83062230576485063"/>
    <n v="0.75107928412561065"/>
  </r>
  <r>
    <n v="48"/>
    <s v="male"/>
    <n v="30.2"/>
    <n v="2"/>
    <x v="0"/>
    <x v="2"/>
    <n v="8968.33"/>
    <x v="0"/>
    <s v="1"/>
    <s v="0"/>
    <s v="0"/>
    <s v="0"/>
    <s v="1"/>
    <n v="2304"/>
    <n v="0"/>
    <n v="0"/>
    <n v="1449.6"/>
    <s v="Train"/>
    <n v="0.62607025638982228"/>
    <n v="-7.6017697155552288E-2"/>
    <n v="0.75107928412561065"/>
  </r>
  <r>
    <n v="45"/>
    <s v="male"/>
    <n v="28.7"/>
    <n v="2"/>
    <x v="0"/>
    <x v="2"/>
    <n v="8027.9679999999998"/>
    <x v="0"/>
    <s v="1"/>
    <s v="0"/>
    <s v="0"/>
    <s v="0"/>
    <s v="1"/>
    <n v="2025"/>
    <n v="0"/>
    <n v="0"/>
    <n v="1291.5"/>
    <s v="Train"/>
    <n v="0.41246668570144596"/>
    <n v="-0.32208441735423665"/>
    <n v="0.75107928412561065"/>
  </r>
  <r>
    <n v="46"/>
    <s v="female"/>
    <n v="30.2"/>
    <n v="2"/>
    <x v="0"/>
    <x v="2"/>
    <n v="8825.0859999999993"/>
    <x v="0"/>
    <s v="0"/>
    <s v="0"/>
    <s v="0"/>
    <s v="0"/>
    <s v="1"/>
    <n v="2116"/>
    <n v="0"/>
    <n v="0"/>
    <n v="1389.2"/>
    <s v="Train"/>
    <n v="0.48366787593090471"/>
    <n v="-7.6017697155552288E-2"/>
    <n v="0.75107928412561065"/>
  </r>
  <r>
    <n v="54"/>
    <s v="female"/>
    <n v="46.7"/>
    <n v="2"/>
    <x v="0"/>
    <x v="2"/>
    <n v="11538.421"/>
    <x v="0"/>
    <s v="0"/>
    <s v="0"/>
    <s v="0"/>
    <s v="0"/>
    <s v="1"/>
    <n v="2916"/>
    <n v="0"/>
    <n v="0"/>
    <n v="2521.8000000000002"/>
    <s v="Train"/>
    <n v="1.0532773977665748"/>
    <n v="2.630716225029976"/>
    <n v="0.75107928412561065"/>
  </r>
  <r>
    <n v="43"/>
    <s v="male"/>
    <n v="32.6"/>
    <n v="2"/>
    <x v="0"/>
    <x v="2"/>
    <n v="7441.5010000000002"/>
    <x v="0"/>
    <s v="1"/>
    <s v="0"/>
    <s v="0"/>
    <s v="0"/>
    <s v="1"/>
    <n v="1849"/>
    <n v="0"/>
    <n v="0"/>
    <n v="1401.8"/>
    <s v="Train"/>
    <n v="0.27006430524252845"/>
    <n v="0.31768905516234303"/>
    <n v="0.75107928412561065"/>
  </r>
  <r>
    <n v="38"/>
    <s v="female"/>
    <n v="34.799999999999997"/>
    <n v="2"/>
    <x v="0"/>
    <x v="2"/>
    <n v="6571.5439999999999"/>
    <x v="0"/>
    <s v="0"/>
    <s v="0"/>
    <s v="0"/>
    <s v="0"/>
    <s v="1"/>
    <n v="1444"/>
    <n v="0"/>
    <n v="0"/>
    <n v="1322.3999999999999"/>
    <s v="Train"/>
    <n v="-8.5941645904765426E-2"/>
    <n v="0.67858691145374606"/>
    <n v="0.75107928412561065"/>
  </r>
  <r>
    <n v="33"/>
    <s v="female"/>
    <n v="32.9"/>
    <n v="2"/>
    <x v="0"/>
    <x v="2"/>
    <n v="5375.0379999999996"/>
    <x v="0"/>
    <s v="0"/>
    <s v="0"/>
    <s v="0"/>
    <s v="0"/>
    <s v="1"/>
    <n v="1089"/>
    <n v="0"/>
    <n v="0"/>
    <n v="1085.7"/>
    <s v="Train"/>
    <n v="-0.44194759705205927"/>
    <n v="0.36690239920207945"/>
    <n v="0.75107928412561065"/>
  </r>
  <r>
    <n v="34"/>
    <s v="male"/>
    <n v="27"/>
    <n v="2"/>
    <x v="0"/>
    <x v="2"/>
    <n v="11737.848840000001"/>
    <x v="0"/>
    <s v="1"/>
    <s v="0"/>
    <s v="0"/>
    <s v="0"/>
    <s v="1"/>
    <n v="1156"/>
    <n v="0"/>
    <n v="0"/>
    <n v="918"/>
    <s v="Train"/>
    <n v="-0.37074640682260052"/>
    <n v="-0.60096003357941208"/>
    <n v="0.75107928412561065"/>
  </r>
  <r>
    <n v="53"/>
    <s v="female"/>
    <n v="26.7"/>
    <n v="2"/>
    <x v="0"/>
    <x v="2"/>
    <n v="11150.78"/>
    <x v="0"/>
    <s v="0"/>
    <s v="0"/>
    <s v="0"/>
    <s v="0"/>
    <s v="1"/>
    <n v="2809"/>
    <n v="0"/>
    <n v="0"/>
    <n v="1415.1"/>
    <s v="Train"/>
    <n v="0.98207620753711611"/>
    <n v="-0.65017337761914906"/>
    <n v="0.75107928412561065"/>
  </r>
  <r>
    <n v="40"/>
    <s v="male"/>
    <n v="29.9"/>
    <n v="2"/>
    <x v="0"/>
    <x v="2"/>
    <n v="6600.3609999999999"/>
    <x v="0"/>
    <s v="1"/>
    <s v="0"/>
    <s v="0"/>
    <s v="0"/>
    <s v="1"/>
    <n v="1600"/>
    <n v="0"/>
    <n v="0"/>
    <n v="1196"/>
    <s v="Test"/>
    <n v="5.6460734554152112E-2"/>
    <n v="-0.12523104119528927"/>
    <n v="0.75107928412561065"/>
  </r>
  <r>
    <n v="37"/>
    <s v="female"/>
    <n v="29.5"/>
    <n v="2"/>
    <x v="0"/>
    <x v="2"/>
    <n v="6311.9520000000002"/>
    <x v="0"/>
    <s v="0"/>
    <s v="0"/>
    <s v="0"/>
    <s v="0"/>
    <s v="1"/>
    <n v="1369"/>
    <n v="0"/>
    <n v="0"/>
    <n v="1091.5"/>
    <s v="Train"/>
    <n v="-0.1571428361342242"/>
    <n v="-0.19084883324827154"/>
    <n v="0.75107928412561065"/>
  </r>
  <r>
    <n v="42"/>
    <s v="male"/>
    <n v="35.799999999999997"/>
    <n v="2"/>
    <x v="0"/>
    <x v="2"/>
    <n v="7160.0940000000001"/>
    <x v="0"/>
    <s v="1"/>
    <s v="0"/>
    <s v="0"/>
    <s v="0"/>
    <s v="1"/>
    <n v="1764"/>
    <n v="0"/>
    <n v="0"/>
    <n v="1503.6"/>
    <s v="Train"/>
    <n v="0.19886311501306964"/>
    <n v="0.84263139158620226"/>
    <n v="0.75107928412561065"/>
  </r>
  <r>
    <n v="50"/>
    <s v="female"/>
    <n v="31.6"/>
    <n v="2"/>
    <x v="0"/>
    <x v="2"/>
    <n v="10118.424000000001"/>
    <x v="0"/>
    <s v="0"/>
    <s v="0"/>
    <s v="0"/>
    <s v="0"/>
    <s v="1"/>
    <n v="2500"/>
    <n v="0"/>
    <n v="0"/>
    <n v="1580"/>
    <s v="Train"/>
    <n v="0.76847263684873979"/>
    <n v="0.15364457502988679"/>
    <n v="0.75107928412561065"/>
  </r>
  <r>
    <n v="26"/>
    <s v="female"/>
    <n v="34.200000000000003"/>
    <n v="2"/>
    <x v="0"/>
    <x v="2"/>
    <n v="3987.9259999999999"/>
    <x v="0"/>
    <s v="0"/>
    <s v="0"/>
    <s v="0"/>
    <s v="0"/>
    <s v="1"/>
    <n v="676"/>
    <n v="0"/>
    <n v="0"/>
    <n v="889.2"/>
    <s v="Train"/>
    <n v="-0.94035592865827067"/>
    <n v="0.5801602233742732"/>
    <n v="0.75107928412561065"/>
  </r>
  <r>
    <n v="27"/>
    <s v="male"/>
    <n v="45.9"/>
    <n v="2"/>
    <x v="0"/>
    <x v="2"/>
    <n v="3693.4279999999999"/>
    <x v="0"/>
    <s v="1"/>
    <s v="0"/>
    <s v="0"/>
    <s v="0"/>
    <s v="1"/>
    <n v="729"/>
    <n v="0"/>
    <n v="0"/>
    <n v="1239.3"/>
    <s v="Train"/>
    <n v="-0.86915473842881186"/>
    <n v="2.4994806409240105"/>
    <n v="0.75107928412561065"/>
  </r>
  <r>
    <n v="50"/>
    <s v="male"/>
    <n v="32.299999999999997"/>
    <n v="2"/>
    <x v="0"/>
    <x v="2"/>
    <n v="9630.3970000000008"/>
    <x v="0"/>
    <s v="1"/>
    <s v="0"/>
    <s v="0"/>
    <s v="0"/>
    <s v="1"/>
    <n v="2500"/>
    <n v="0"/>
    <n v="0"/>
    <n v="1614.9999999999998"/>
    <s v="Train"/>
    <n v="0.76847263684873979"/>
    <n v="0.26847571112260549"/>
    <n v="0.75107928412561065"/>
  </r>
  <r>
    <n v="32"/>
    <s v="male"/>
    <n v="35.200000000000003"/>
    <n v="2"/>
    <x v="0"/>
    <x v="2"/>
    <n v="4670.6400000000003"/>
    <x v="0"/>
    <s v="1"/>
    <s v="0"/>
    <s v="0"/>
    <s v="0"/>
    <s v="1"/>
    <n v="1024"/>
    <n v="0"/>
    <n v="0"/>
    <n v="1126.4000000000001"/>
    <s v="Train"/>
    <n v="-0.51314878728151803"/>
    <n v="0.74420470350672951"/>
    <n v="0.75107928412561065"/>
  </r>
  <r>
    <n v="31"/>
    <s v="female"/>
    <n v="25.8"/>
    <n v="2"/>
    <x v="0"/>
    <x v="2"/>
    <n v="4934.7049999999999"/>
    <x v="0"/>
    <s v="0"/>
    <s v="0"/>
    <s v="0"/>
    <s v="0"/>
    <s v="1"/>
    <n v="961"/>
    <n v="0"/>
    <n v="0"/>
    <n v="799.80000000000007"/>
    <s v="Train"/>
    <n v="-0.58434997751097684"/>
    <n v="-0.79781340973835946"/>
    <n v="0.75107928412561065"/>
  </r>
  <r>
    <n v="59"/>
    <s v="female"/>
    <n v="34.799999999999997"/>
    <n v="2"/>
    <x v="0"/>
    <x v="2"/>
    <n v="36910.608030000003"/>
    <x v="0"/>
    <s v="0"/>
    <s v="0"/>
    <s v="0"/>
    <s v="0"/>
    <s v="1"/>
    <n v="3481"/>
    <n v="0"/>
    <n v="0"/>
    <n v="2053.1999999999998"/>
    <s v="Train"/>
    <n v="1.4092833489138687"/>
    <n v="0.67858691145374606"/>
    <n v="0.75107928412561065"/>
  </r>
  <r>
    <n v="52"/>
    <s v="female"/>
    <n v="33.299999999999997"/>
    <n v="2"/>
    <x v="0"/>
    <x v="2"/>
    <n v="10806.839"/>
    <x v="0"/>
    <s v="0"/>
    <s v="0"/>
    <s v="0"/>
    <s v="0"/>
    <s v="1"/>
    <n v="2704"/>
    <n v="0"/>
    <n v="0"/>
    <n v="1731.6"/>
    <s v="Train"/>
    <n v="0.9108750173076573"/>
    <n v="0.43252019125506169"/>
    <n v="0.75107928412561065"/>
  </r>
  <r>
    <n v="41"/>
    <s v="male"/>
    <n v="32.200000000000003"/>
    <n v="2"/>
    <x v="0"/>
    <x v="2"/>
    <n v="6875.9610000000002"/>
    <x v="0"/>
    <s v="1"/>
    <s v="0"/>
    <s v="0"/>
    <s v="0"/>
    <s v="1"/>
    <n v="1681"/>
    <n v="0"/>
    <n v="0"/>
    <n v="1320.2"/>
    <s v="Test"/>
    <n v="0.12766192478361088"/>
    <n v="0.25207126310936079"/>
    <n v="0.75107928412561065"/>
  </r>
  <r>
    <n v="52"/>
    <s v="male"/>
    <n v="38.6"/>
    <n v="2"/>
    <x v="0"/>
    <x v="2"/>
    <n v="10325.206"/>
    <x v="0"/>
    <s v="1"/>
    <s v="0"/>
    <s v="0"/>
    <s v="0"/>
    <s v="1"/>
    <n v="2704"/>
    <n v="0"/>
    <n v="0"/>
    <n v="2007.2"/>
    <s v="Test"/>
    <n v="0.9108750173076573"/>
    <n v="1.3019559359570805"/>
    <n v="0.75107928412561065"/>
  </r>
  <r>
    <n v="37"/>
    <s v="male"/>
    <n v="29.83"/>
    <n v="2"/>
    <x v="0"/>
    <x v="1"/>
    <n v="6406.4107000000004"/>
    <x v="0"/>
    <s v="1"/>
    <s v="0"/>
    <s v="0"/>
    <s v="0"/>
    <s v="0"/>
    <n v="1369"/>
    <n v="0"/>
    <n v="0"/>
    <n v="1103.71"/>
    <s v="Train"/>
    <n v="-0.1571428361342242"/>
    <n v="-0.13671415480456126"/>
    <n v="0.75107928412561065"/>
  </r>
  <r>
    <n v="37"/>
    <s v="male"/>
    <n v="28.024999999999999"/>
    <n v="2"/>
    <x v="0"/>
    <x v="3"/>
    <n v="6203.90175"/>
    <x v="0"/>
    <s v="1"/>
    <s v="0"/>
    <s v="1"/>
    <s v="0"/>
    <s v="0"/>
    <n v="1369"/>
    <n v="0"/>
    <n v="0"/>
    <n v="1036.925"/>
    <s v="Test"/>
    <n v="-0.1571428361342242"/>
    <n v="-0.43281444144364473"/>
    <n v="0.75107928412561065"/>
  </r>
  <r>
    <n v="55"/>
    <s v="female"/>
    <n v="32.774999999999999"/>
    <n v="2"/>
    <x v="0"/>
    <x v="3"/>
    <n v="12268.632250000001"/>
    <x v="0"/>
    <s v="0"/>
    <s v="0"/>
    <s v="1"/>
    <s v="0"/>
    <s v="0"/>
    <n v="3025"/>
    <n v="0"/>
    <n v="0"/>
    <n v="1802.625"/>
    <s v="Train"/>
    <n v="1.1244785879960337"/>
    <n v="0.34639683918552239"/>
    <n v="0.75107928412561065"/>
  </r>
  <r>
    <n v="31"/>
    <s v="female"/>
    <n v="36.630000000000003"/>
    <n v="2"/>
    <x v="0"/>
    <x v="0"/>
    <n v="4949.7587000000003"/>
    <x v="0"/>
    <s v="0"/>
    <s v="0"/>
    <s v="0"/>
    <s v="1"/>
    <s v="0"/>
    <n v="961"/>
    <n v="0"/>
    <n v="0"/>
    <n v="1135.53"/>
    <s v="Train"/>
    <n v="-0.58434997751097684"/>
    <n v="0.97878831009614187"/>
    <n v="0.75107928412561065"/>
  </r>
  <r>
    <n v="37"/>
    <s v="female"/>
    <n v="30.8"/>
    <n v="2"/>
    <x v="0"/>
    <x v="0"/>
    <n v="6313.759"/>
    <x v="0"/>
    <s v="0"/>
    <s v="0"/>
    <s v="0"/>
    <s v="1"/>
    <s v="0"/>
    <n v="1369"/>
    <n v="0"/>
    <n v="0"/>
    <n v="1139.6000000000001"/>
    <s v="Train"/>
    <n v="-0.1571428361342242"/>
    <n v="2.2408990923921689E-2"/>
    <n v="0.75107928412561065"/>
  </r>
  <r>
    <n v="18"/>
    <s v="female"/>
    <n v="38.664999999999999"/>
    <n v="2"/>
    <x v="0"/>
    <x v="1"/>
    <n v="3393.35635"/>
    <x v="0"/>
    <s v="0"/>
    <s v="0"/>
    <s v="0"/>
    <s v="0"/>
    <s v="0"/>
    <n v="324"/>
    <n v="0"/>
    <n v="0"/>
    <n v="695.97"/>
    <s v="Train"/>
    <n v="-1.5099654504939408"/>
    <n v="1.3126188271656898"/>
    <n v="0.75107928412561065"/>
  </r>
  <r>
    <n v="21"/>
    <s v="female"/>
    <n v="33.630000000000003"/>
    <n v="2"/>
    <x v="0"/>
    <x v="3"/>
    <n v="3579.8287"/>
    <x v="0"/>
    <s v="0"/>
    <s v="0"/>
    <s v="1"/>
    <s v="0"/>
    <s v="0"/>
    <n v="441"/>
    <n v="0"/>
    <n v="0"/>
    <n v="706.23"/>
    <s v="Train"/>
    <n v="-1.2963618798055645"/>
    <n v="0.48665486969877314"/>
    <n v="0.75107928412561065"/>
  </r>
  <r>
    <n v="58"/>
    <s v="female"/>
    <n v="31.824999999999999"/>
    <n v="2"/>
    <x v="0"/>
    <x v="1"/>
    <n v="13607.36875"/>
    <x v="0"/>
    <s v="0"/>
    <s v="0"/>
    <s v="0"/>
    <s v="0"/>
    <s v="0"/>
    <n v="3364"/>
    <n v="0"/>
    <n v="0"/>
    <n v="1845.85"/>
    <s v="Train"/>
    <n v="1.3380821586844101"/>
    <n v="0.19055458305968909"/>
    <n v="0.75107928412561065"/>
  </r>
  <r>
    <n v="34"/>
    <s v="female"/>
    <n v="37.335000000000001"/>
    <n v="2"/>
    <x v="0"/>
    <x v="3"/>
    <n v="5989.5236500000001"/>
    <x v="0"/>
    <s v="0"/>
    <s v="0"/>
    <s v="1"/>
    <s v="0"/>
    <s v="0"/>
    <n v="1156"/>
    <n v="0"/>
    <n v="0"/>
    <n v="1269.3900000000001"/>
    <s v="Train"/>
    <n v="-0.37074640682260052"/>
    <n v="1.0944396685895232"/>
    <n v="0.75107928412561065"/>
  </r>
  <r>
    <n v="35"/>
    <s v="male"/>
    <n v="34.770000000000003"/>
    <n v="2"/>
    <x v="0"/>
    <x v="3"/>
    <n v="5729.0052999999998"/>
    <x v="0"/>
    <s v="1"/>
    <s v="0"/>
    <s v="1"/>
    <s v="0"/>
    <s v="0"/>
    <n v="1225"/>
    <n v="0"/>
    <n v="0"/>
    <n v="1216.95"/>
    <s v="Train"/>
    <n v="-0.29954521659314176"/>
    <n v="0.67366557704977337"/>
    <n v="0.75107928412561065"/>
  </r>
  <r>
    <n v="26"/>
    <s v="male"/>
    <n v="30.875"/>
    <n v="2"/>
    <x v="0"/>
    <x v="3"/>
    <n v="3877.3042500000001"/>
    <x v="0"/>
    <s v="1"/>
    <s v="0"/>
    <s v="1"/>
    <s v="0"/>
    <s v="0"/>
    <n v="676"/>
    <n v="0"/>
    <n v="0"/>
    <n v="802.75"/>
    <s v="Train"/>
    <n v="-0.94035592865827067"/>
    <n v="3.4712326933855793E-2"/>
    <n v="0.75107928412561065"/>
  </r>
  <r>
    <n v="29"/>
    <s v="male"/>
    <n v="29.734999999999999"/>
    <n v="2"/>
    <x v="0"/>
    <x v="3"/>
    <n v="18157.876"/>
    <x v="0"/>
    <s v="1"/>
    <s v="0"/>
    <s v="1"/>
    <s v="0"/>
    <s v="0"/>
    <n v="841"/>
    <n v="0"/>
    <n v="0"/>
    <n v="862.31499999999994"/>
    <s v="Train"/>
    <n v="-0.72675235796989435"/>
    <n v="-0.15229838041714441"/>
    <n v="0.75107928412561065"/>
  </r>
  <r>
    <n v="38"/>
    <s v="male"/>
    <n v="27.835000000000001"/>
    <n v="2"/>
    <x v="0"/>
    <x v="3"/>
    <n v="6455.86265"/>
    <x v="0"/>
    <s v="1"/>
    <s v="0"/>
    <s v="1"/>
    <s v="0"/>
    <s v="0"/>
    <n v="1444"/>
    <n v="0"/>
    <n v="0"/>
    <n v="1057.73"/>
    <s v="Train"/>
    <n v="-8.5941645904765426E-2"/>
    <n v="-0.46398289266881104"/>
    <n v="0.75107928412561065"/>
  </r>
  <r>
    <n v="44"/>
    <s v="male"/>
    <n v="30.69"/>
    <n v="2"/>
    <x v="0"/>
    <x v="0"/>
    <n v="7731.4270999999999"/>
    <x v="0"/>
    <s v="1"/>
    <s v="0"/>
    <s v="0"/>
    <s v="1"/>
    <s v="0"/>
    <n v="1936"/>
    <n v="0"/>
    <n v="0"/>
    <n v="1350.3600000000001"/>
    <s v="Test"/>
    <n v="0.3412654954719872"/>
    <n v="4.3640981093515975E-3"/>
    <n v="0.75107928412561065"/>
  </r>
  <r>
    <n v="26"/>
    <s v="female"/>
    <n v="29.92"/>
    <n v="2"/>
    <x v="0"/>
    <x v="0"/>
    <n v="3981.9767999999999"/>
    <x v="0"/>
    <s v="0"/>
    <s v="0"/>
    <s v="0"/>
    <s v="1"/>
    <s v="0"/>
    <n v="676"/>
    <n v="0"/>
    <n v="0"/>
    <n v="777.92000000000007"/>
    <s v="Test"/>
    <n v="-0.94035592865827067"/>
    <n v="-0.12195015159263964"/>
    <n v="0.75107928412561065"/>
  </r>
  <r>
    <n v="29"/>
    <s v="female"/>
    <n v="32.11"/>
    <n v="2"/>
    <x v="0"/>
    <x v="3"/>
    <n v="4922.9159"/>
    <x v="0"/>
    <s v="0"/>
    <s v="0"/>
    <s v="1"/>
    <s v="0"/>
    <s v="0"/>
    <n v="841"/>
    <n v="0"/>
    <n v="0"/>
    <n v="931.18999999999994"/>
    <s v="Train"/>
    <n v="-0.72675235796989435"/>
    <n v="0.23730725989743914"/>
    <n v="0.75107928412561065"/>
  </r>
  <r>
    <n v="45"/>
    <s v="female"/>
    <n v="28.6"/>
    <n v="2"/>
    <x v="0"/>
    <x v="0"/>
    <n v="8516.8289999999997"/>
    <x v="0"/>
    <s v="0"/>
    <s v="0"/>
    <s v="0"/>
    <s v="1"/>
    <s v="0"/>
    <n v="2025"/>
    <n v="0"/>
    <n v="0"/>
    <n v="1287"/>
    <s v="Train"/>
    <n v="0.41246668570144596"/>
    <n v="-0.33848886536748191"/>
    <n v="0.75107928412561065"/>
  </r>
  <r>
    <n v="24"/>
    <s v="male"/>
    <n v="28.5"/>
    <n v="2"/>
    <x v="0"/>
    <x v="3"/>
    <n v="3537.703"/>
    <x v="0"/>
    <s v="1"/>
    <s v="0"/>
    <s v="1"/>
    <s v="0"/>
    <s v="0"/>
    <n v="576"/>
    <n v="0"/>
    <n v="0"/>
    <n v="684"/>
    <s v="Train"/>
    <n v="-1.0827583091171882"/>
    <n v="-0.35489331338072777"/>
    <n v="0.75107928412561065"/>
  </r>
  <r>
    <n v="47"/>
    <s v="male"/>
    <n v="25.46"/>
    <n v="2"/>
    <x v="0"/>
    <x v="1"/>
    <n v="9225.2564000000002"/>
    <x v="0"/>
    <s v="1"/>
    <s v="0"/>
    <s v="0"/>
    <s v="0"/>
    <s v="0"/>
    <n v="2209"/>
    <n v="0"/>
    <n v="0"/>
    <n v="1196.6200000000001"/>
    <s v="Train"/>
    <n v="0.55486906616036347"/>
    <n v="-0.85358853298339454"/>
    <n v="0.75107928412561065"/>
  </r>
  <r>
    <n v="31"/>
    <s v="male"/>
    <n v="38.39"/>
    <n v="2"/>
    <x v="0"/>
    <x v="0"/>
    <n v="4463.2051000000001"/>
    <x v="0"/>
    <s v="1"/>
    <s v="0"/>
    <s v="0"/>
    <s v="1"/>
    <s v="0"/>
    <n v="961"/>
    <n v="0"/>
    <n v="0"/>
    <n v="1190.0899999999999"/>
    <s v="Train"/>
    <n v="-0.58434997751097684"/>
    <n v="1.2675065951292646"/>
    <n v="0.75107928412561065"/>
  </r>
  <r>
    <n v="41"/>
    <s v="male"/>
    <n v="37.049999999999997"/>
    <n v="2"/>
    <x v="0"/>
    <x v="3"/>
    <n v="7265.7025000000003"/>
    <x v="0"/>
    <s v="1"/>
    <s v="0"/>
    <s v="1"/>
    <s v="0"/>
    <s v="0"/>
    <n v="1681"/>
    <n v="0"/>
    <n v="0"/>
    <n v="1519.05"/>
    <s v="Train"/>
    <n v="0.12766192478361088"/>
    <n v="1.0476869917517726"/>
    <n v="0.75107928412561065"/>
  </r>
  <r>
    <n v="47"/>
    <s v="female"/>
    <n v="26.6"/>
    <n v="2"/>
    <x v="0"/>
    <x v="1"/>
    <n v="9715.8410000000003"/>
    <x v="0"/>
    <s v="0"/>
    <s v="0"/>
    <s v="0"/>
    <s v="0"/>
    <s v="0"/>
    <n v="2209"/>
    <n v="0"/>
    <n v="0"/>
    <n v="1250.2"/>
    <s v="Train"/>
    <n v="0.55486906616036347"/>
    <n v="-0.66657782563239443"/>
    <n v="0.75107928412561065"/>
  </r>
  <r>
    <n v="59"/>
    <s v="male"/>
    <n v="31.79"/>
    <n v="2"/>
    <x v="0"/>
    <x v="0"/>
    <n v="12928.7911"/>
    <x v="0"/>
    <s v="1"/>
    <s v="0"/>
    <s v="0"/>
    <s v="1"/>
    <s v="0"/>
    <n v="3481"/>
    <n v="0"/>
    <n v="0"/>
    <n v="1875.61"/>
    <s v="Train"/>
    <n v="1.4092833489138687"/>
    <n v="0.18481302625505311"/>
    <n v="0.75107928412561065"/>
  </r>
  <r>
    <n v="46"/>
    <s v="female"/>
    <n v="48.07"/>
    <n v="2"/>
    <x v="0"/>
    <x v="1"/>
    <n v="9432.9253000000008"/>
    <x v="0"/>
    <s v="0"/>
    <s v="0"/>
    <s v="0"/>
    <s v="0"/>
    <s v="0"/>
    <n v="2116"/>
    <n v="0"/>
    <n v="0"/>
    <n v="2211.2199999999998"/>
    <s v="Train"/>
    <n v="0.48366787593090471"/>
    <n v="2.8554571628114407"/>
    <n v="0.75107928412561065"/>
  </r>
  <r>
    <n v="56"/>
    <s v="female"/>
    <n v="37.51"/>
    <n v="2"/>
    <x v="0"/>
    <x v="0"/>
    <n v="12265.5069"/>
    <x v="0"/>
    <s v="0"/>
    <s v="0"/>
    <s v="0"/>
    <s v="1"/>
    <s v="0"/>
    <n v="3136"/>
    <n v="0"/>
    <n v="0"/>
    <n v="2100.56"/>
    <s v="Train"/>
    <n v="1.1956797782254924"/>
    <n v="1.1231474526127025"/>
    <n v="0.75107928412561065"/>
  </r>
  <r>
    <n v="28"/>
    <s v="female"/>
    <n v="33"/>
    <n v="2"/>
    <x v="0"/>
    <x v="0"/>
    <n v="4349.4620000000004"/>
    <x v="0"/>
    <s v="0"/>
    <s v="0"/>
    <s v="0"/>
    <s v="1"/>
    <s v="0"/>
    <n v="784"/>
    <n v="0"/>
    <n v="0"/>
    <n v="924"/>
    <s v="Train"/>
    <n v="-0.79795354819935316"/>
    <n v="0.38330684721532526"/>
    <n v="0.75107928412561065"/>
  </r>
  <r>
    <n v="29"/>
    <s v="male"/>
    <n v="33.344999999999999"/>
    <n v="2"/>
    <x v="0"/>
    <x v="3"/>
    <n v="19442.353500000001"/>
    <x v="0"/>
    <s v="1"/>
    <s v="0"/>
    <s v="1"/>
    <s v="0"/>
    <s v="0"/>
    <n v="841"/>
    <n v="0"/>
    <n v="0"/>
    <n v="967.005"/>
    <s v="Train"/>
    <n v="-0.72675235796989435"/>
    <n v="0.4399021928610225"/>
    <n v="0.75107928412561065"/>
  </r>
  <r>
    <n v="41"/>
    <s v="female"/>
    <n v="33.06"/>
    <n v="2"/>
    <x v="0"/>
    <x v="3"/>
    <n v="7749.1563999999998"/>
    <x v="0"/>
    <s v="0"/>
    <s v="0"/>
    <s v="1"/>
    <s v="0"/>
    <s v="0"/>
    <n v="1681"/>
    <n v="0"/>
    <n v="0"/>
    <n v="1355.46"/>
    <s v="Train"/>
    <n v="0.12766192478361088"/>
    <n v="0.39314951602327303"/>
    <n v="0.75107928412561065"/>
  </r>
  <r>
    <n v="43"/>
    <s v="female"/>
    <n v="35.72"/>
    <n v="2"/>
    <x v="0"/>
    <x v="1"/>
    <n v="19144.576519999999"/>
    <x v="0"/>
    <s v="0"/>
    <s v="0"/>
    <s v="0"/>
    <s v="0"/>
    <s v="0"/>
    <n v="1849"/>
    <n v="0"/>
    <n v="0"/>
    <n v="1535.96"/>
    <s v="Train"/>
    <n v="0.27006430524252845"/>
    <n v="0.82950783317560606"/>
    <n v="0.75107928412561065"/>
  </r>
  <r>
    <n v="33"/>
    <s v="male"/>
    <n v="35.75"/>
    <n v="2"/>
    <x v="0"/>
    <x v="0"/>
    <n v="4889.9994999999999"/>
    <x v="0"/>
    <s v="1"/>
    <s v="0"/>
    <s v="0"/>
    <s v="1"/>
    <s v="0"/>
    <n v="1089"/>
    <n v="0"/>
    <n v="0"/>
    <n v="1179.75"/>
    <s v="Train"/>
    <n v="-0.44194759705205927"/>
    <n v="0.83442916757957997"/>
    <n v="0.75107928412561065"/>
  </r>
  <r>
    <n v="48"/>
    <s v="female"/>
    <n v="32.299999999999997"/>
    <n v="2"/>
    <x v="0"/>
    <x v="1"/>
    <n v="10043.249"/>
    <x v="0"/>
    <s v="0"/>
    <s v="0"/>
    <s v="0"/>
    <s v="0"/>
    <s v="0"/>
    <n v="2304"/>
    <n v="0"/>
    <n v="0"/>
    <n v="1550.3999999999999"/>
    <s v="Train"/>
    <n v="0.62607025638982228"/>
    <n v="0.26847571112260549"/>
    <n v="0.75107928412561065"/>
  </r>
  <r>
    <n v="44"/>
    <s v="male"/>
    <n v="32.015000000000001"/>
    <n v="2"/>
    <x v="0"/>
    <x v="3"/>
    <n v="8116.2688500000004"/>
    <x v="0"/>
    <s v="1"/>
    <s v="0"/>
    <s v="1"/>
    <s v="0"/>
    <s v="0"/>
    <n v="1936"/>
    <n v="0"/>
    <n v="0"/>
    <n v="1408.66"/>
    <s v="Train"/>
    <n v="0.3412654954719872"/>
    <n v="0.22172303428485599"/>
    <n v="0.75107928412561065"/>
  </r>
  <r>
    <n v="35"/>
    <s v="female"/>
    <n v="43.34"/>
    <n v="2"/>
    <x v="0"/>
    <x v="0"/>
    <n v="5846.9175999999998"/>
    <x v="0"/>
    <s v="0"/>
    <s v="0"/>
    <s v="0"/>
    <s v="1"/>
    <s v="0"/>
    <n v="1225"/>
    <n v="0"/>
    <n v="0"/>
    <n v="1516.9"/>
    <s v="Train"/>
    <n v="-0.29954521659314176"/>
    <n v="2.0795267717849235"/>
    <n v="0.75107928412561065"/>
  </r>
  <r>
    <n v="50"/>
    <s v="male"/>
    <n v="25.364999999999998"/>
    <n v="2"/>
    <x v="0"/>
    <x v="3"/>
    <n v="30284.642940000002"/>
    <x v="0"/>
    <s v="1"/>
    <s v="0"/>
    <s v="1"/>
    <s v="0"/>
    <s v="0"/>
    <n v="2500"/>
    <n v="0"/>
    <n v="0"/>
    <n v="1268.25"/>
    <s v="Train"/>
    <n v="0.76847263684873979"/>
    <n v="-0.86917275859597831"/>
    <n v="0.75107928412561065"/>
  </r>
  <r>
    <n v="46"/>
    <s v="female"/>
    <n v="32.299999999999997"/>
    <n v="2"/>
    <x v="0"/>
    <x v="1"/>
    <n v="9411.0049999999992"/>
    <x v="0"/>
    <s v="0"/>
    <s v="0"/>
    <s v="0"/>
    <s v="0"/>
    <s v="0"/>
    <n v="2116"/>
    <n v="0"/>
    <n v="0"/>
    <n v="1485.8"/>
    <s v="Test"/>
    <n v="0.48366787593090471"/>
    <n v="0.26847571112260549"/>
    <n v="0.75107928412561065"/>
  </r>
  <r>
    <n v="52"/>
    <s v="female"/>
    <n v="38.380000000000003"/>
    <n v="2"/>
    <x v="0"/>
    <x v="1"/>
    <n v="11396.9002"/>
    <x v="0"/>
    <s v="0"/>
    <s v="0"/>
    <s v="0"/>
    <s v="0"/>
    <s v="0"/>
    <n v="2704"/>
    <n v="0"/>
    <n v="0"/>
    <n v="1995.7600000000002"/>
    <s v="Train"/>
    <n v="0.9108750173076573"/>
    <n v="1.2658661503279403"/>
    <n v="0.75107928412561065"/>
  </r>
  <r>
    <n v="32"/>
    <s v="male"/>
    <n v="46.53"/>
    <n v="2"/>
    <x v="0"/>
    <x v="0"/>
    <n v="4686.3887000000004"/>
    <x v="0"/>
    <s v="1"/>
    <s v="0"/>
    <s v="0"/>
    <s v="1"/>
    <s v="0"/>
    <n v="1024"/>
    <n v="0"/>
    <n v="0"/>
    <n v="1488.96"/>
    <s v="Train"/>
    <n v="-0.51314878728151803"/>
    <n v="2.6028286634074584"/>
    <n v="0.75107928412561065"/>
  </r>
  <r>
    <n v="55"/>
    <s v="female"/>
    <n v="30.14"/>
    <n v="2"/>
    <x v="0"/>
    <x v="0"/>
    <n v="11881.9696"/>
    <x v="0"/>
    <s v="0"/>
    <s v="0"/>
    <s v="0"/>
    <s v="1"/>
    <s v="0"/>
    <n v="3025"/>
    <n v="0"/>
    <n v="0"/>
    <n v="1657.7"/>
    <s v="Train"/>
    <n v="1.1244785879960337"/>
    <n v="-8.5860365963499455E-2"/>
    <n v="0.75107928412561065"/>
  </r>
  <r>
    <n v="62"/>
    <s v="female"/>
    <n v="38.094999999999999"/>
    <n v="2"/>
    <x v="0"/>
    <x v="1"/>
    <n v="15230.324049999999"/>
    <x v="0"/>
    <s v="0"/>
    <s v="0"/>
    <s v="0"/>
    <s v="0"/>
    <s v="0"/>
    <n v="3844"/>
    <n v="0"/>
    <n v="0"/>
    <n v="2361.89"/>
    <s v="Train"/>
    <n v="1.6228869196022451"/>
    <n v="1.2191134734901896"/>
    <n v="0.75107928412561065"/>
  </r>
  <r>
    <n v="56"/>
    <s v="female"/>
    <n v="33.82"/>
    <n v="2"/>
    <x v="0"/>
    <x v="3"/>
    <n v="12643.3778"/>
    <x v="0"/>
    <s v="0"/>
    <s v="0"/>
    <s v="1"/>
    <s v="0"/>
    <s v="0"/>
    <n v="3136"/>
    <n v="0"/>
    <n v="0"/>
    <n v="1893.92"/>
    <s v="Train"/>
    <n v="1.1956797782254924"/>
    <n v="0.51782332092393946"/>
    <n v="0.75107928412561065"/>
  </r>
  <r>
    <n v="49"/>
    <s v="male"/>
    <n v="37.51"/>
    <n v="2"/>
    <x v="0"/>
    <x v="0"/>
    <n v="9304.7019"/>
    <x v="0"/>
    <s v="1"/>
    <s v="0"/>
    <s v="0"/>
    <s v="1"/>
    <s v="0"/>
    <n v="2401"/>
    <n v="0"/>
    <n v="0"/>
    <n v="1837.99"/>
    <s v="Test"/>
    <n v="0.69727144661928109"/>
    <n v="1.1231474526127025"/>
    <n v="0.75107928412561065"/>
  </r>
  <r>
    <n v="45"/>
    <s v="male"/>
    <n v="30.495000000000001"/>
    <n v="2"/>
    <x v="0"/>
    <x v="3"/>
    <n v="8413.4630500000003"/>
    <x v="0"/>
    <s v="1"/>
    <s v="0"/>
    <s v="1"/>
    <s v="0"/>
    <s v="0"/>
    <n v="2025"/>
    <n v="0"/>
    <n v="0"/>
    <n v="1372.2750000000001"/>
    <s v="Train"/>
    <n v="0.41246668570144596"/>
    <n v="-2.7624575516477415E-2"/>
    <n v="0.75107928412561065"/>
  </r>
  <r>
    <n v="19"/>
    <s v="female"/>
    <n v="30.59"/>
    <n v="2"/>
    <x v="0"/>
    <x v="3"/>
    <n v="24059.680189999999"/>
    <x v="0"/>
    <s v="0"/>
    <s v="0"/>
    <s v="1"/>
    <s v="0"/>
    <s v="0"/>
    <n v="361"/>
    <n v="0"/>
    <n v="0"/>
    <n v="581.21"/>
    <s v="Train"/>
    <n v="-1.4387642602644821"/>
    <n v="-1.2040349903894259E-2"/>
    <n v="0.75107928412561065"/>
  </r>
  <r>
    <n v="59"/>
    <s v="male"/>
    <n v="29.7"/>
    <n v="2"/>
    <x v="0"/>
    <x v="0"/>
    <n v="12925.886"/>
    <x v="0"/>
    <s v="1"/>
    <s v="0"/>
    <s v="0"/>
    <s v="1"/>
    <s v="0"/>
    <n v="3481"/>
    <n v="0"/>
    <n v="0"/>
    <n v="1752.3"/>
    <s v="Train"/>
    <n v="1.4092833489138687"/>
    <n v="-0.15803993722178039"/>
    <n v="0.75107928412561065"/>
  </r>
  <r>
    <n v="20"/>
    <s v="female"/>
    <n v="31.79"/>
    <n v="2"/>
    <x v="0"/>
    <x v="0"/>
    <n v="3056.3881000000001"/>
    <x v="0"/>
    <s v="0"/>
    <s v="0"/>
    <s v="0"/>
    <s v="1"/>
    <s v="0"/>
    <n v="400"/>
    <n v="0"/>
    <n v="0"/>
    <n v="635.79999999999995"/>
    <s v="Train"/>
    <n v="-1.3675630700350232"/>
    <n v="0.18481302625505311"/>
    <n v="0.75107928412561065"/>
  </r>
  <r>
    <n v="52"/>
    <s v="female"/>
    <n v="31.73"/>
    <n v="2"/>
    <x v="0"/>
    <x v="3"/>
    <n v="11187.6567"/>
    <x v="0"/>
    <s v="0"/>
    <s v="0"/>
    <s v="1"/>
    <s v="0"/>
    <s v="0"/>
    <n v="2704"/>
    <n v="0"/>
    <n v="0"/>
    <n v="1649.96"/>
    <s v="Train"/>
    <n v="0.9108750173076573"/>
    <n v="0.17497035744710593"/>
    <n v="0.75107928412561065"/>
  </r>
  <r>
    <n v="18"/>
    <s v="female"/>
    <n v="32.119999999999997"/>
    <n v="2"/>
    <x v="0"/>
    <x v="0"/>
    <n v="2801.2588000000001"/>
    <x v="0"/>
    <s v="0"/>
    <s v="0"/>
    <s v="0"/>
    <s v="1"/>
    <s v="0"/>
    <n v="324"/>
    <n v="0"/>
    <n v="0"/>
    <n v="578.16"/>
    <s v="Train"/>
    <n v="-1.5099654504939408"/>
    <n v="0.23894770469876339"/>
    <n v="0.75107928412561065"/>
  </r>
  <r>
    <n v="41"/>
    <s v="male"/>
    <n v="30.59"/>
    <n v="2"/>
    <x v="0"/>
    <x v="3"/>
    <n v="7256.7231000000002"/>
    <x v="0"/>
    <s v="1"/>
    <s v="0"/>
    <s v="1"/>
    <s v="0"/>
    <s v="0"/>
    <n v="1681"/>
    <n v="0"/>
    <n v="0"/>
    <n v="1254.19"/>
    <s v="Train"/>
    <n v="0.12766192478361088"/>
    <n v="-1.2040349903894259E-2"/>
    <n v="0.75107928412561065"/>
  </r>
  <r>
    <n v="30"/>
    <s v="female"/>
    <n v="43.12"/>
    <n v="2"/>
    <x v="0"/>
    <x v="0"/>
    <n v="4753.6368000000002"/>
    <x v="0"/>
    <s v="0"/>
    <s v="0"/>
    <s v="0"/>
    <s v="1"/>
    <s v="0"/>
    <n v="900"/>
    <n v="0"/>
    <n v="0"/>
    <n v="1293.5999999999999"/>
    <s v="Test"/>
    <n v="-0.65555116774043554"/>
    <n v="2.0434369861557822"/>
    <n v="0.75107928412561065"/>
  </r>
  <r>
    <n v="57"/>
    <s v="female"/>
    <n v="34.295000000000002"/>
    <n v="2"/>
    <x v="0"/>
    <x v="1"/>
    <n v="13224.057049999999"/>
    <x v="0"/>
    <s v="0"/>
    <s v="0"/>
    <s v="0"/>
    <s v="0"/>
    <s v="0"/>
    <n v="3249"/>
    <n v="0"/>
    <n v="0"/>
    <n v="1954.8150000000001"/>
    <s v="Train"/>
    <n v="1.2668809684549511"/>
    <n v="0.59574444898685641"/>
    <n v="0.75107928412561065"/>
  </r>
  <r>
    <n v="39"/>
    <s v="male"/>
    <n v="45.43"/>
    <n v="2"/>
    <x v="0"/>
    <x v="0"/>
    <n v="6356.2707"/>
    <x v="0"/>
    <s v="1"/>
    <s v="0"/>
    <s v="0"/>
    <s v="1"/>
    <s v="0"/>
    <n v="1521"/>
    <n v="0"/>
    <n v="0"/>
    <n v="1771.77"/>
    <s v="Train"/>
    <n v="-1.4740455675306659E-2"/>
    <n v="2.4223797352617562"/>
    <n v="0.75107928412561065"/>
  </r>
  <r>
    <n v="20"/>
    <s v="male"/>
    <n v="31.13"/>
    <n v="2"/>
    <x v="0"/>
    <x v="0"/>
    <n v="2566.4706999999999"/>
    <x v="0"/>
    <s v="1"/>
    <s v="0"/>
    <s v="0"/>
    <s v="1"/>
    <s v="0"/>
    <n v="400"/>
    <n v="0"/>
    <n v="0"/>
    <n v="622.6"/>
    <s v="Train"/>
    <n v="-1.3675630700350232"/>
    <n v="7.6543669367631961E-2"/>
    <n v="0.75107928412561065"/>
  </r>
  <r>
    <n v="42"/>
    <s v="female"/>
    <n v="29.48"/>
    <n v="2"/>
    <x v="0"/>
    <x v="0"/>
    <n v="7640.3091999999997"/>
    <x v="0"/>
    <s v="0"/>
    <s v="0"/>
    <s v="0"/>
    <s v="1"/>
    <s v="0"/>
    <n v="1764"/>
    <n v="0"/>
    <n v="0"/>
    <n v="1238.1600000000001"/>
    <s v="Test"/>
    <n v="0.19886311501306964"/>
    <n v="-0.19412972285092059"/>
    <n v="0.75107928412561065"/>
  </r>
  <r>
    <n v="52"/>
    <s v="female"/>
    <n v="37.524999999999999"/>
    <n v="2"/>
    <x v="0"/>
    <x v="3"/>
    <n v="33471.971890000001"/>
    <x v="0"/>
    <s v="0"/>
    <s v="0"/>
    <s v="1"/>
    <s v="0"/>
    <s v="0"/>
    <n v="2704"/>
    <n v="0"/>
    <n v="0"/>
    <n v="1951.3"/>
    <s v="Train"/>
    <n v="0.9108750173076573"/>
    <n v="1.1256081198146894"/>
    <n v="0.75107928412561065"/>
  </r>
  <r>
    <n v="28"/>
    <s v="male"/>
    <n v="26.98"/>
    <n v="2"/>
    <x v="0"/>
    <x v="1"/>
    <n v="4435.0941999999995"/>
    <x v="0"/>
    <s v="1"/>
    <s v="0"/>
    <s v="0"/>
    <s v="0"/>
    <s v="0"/>
    <n v="784"/>
    <n v="0"/>
    <n v="0"/>
    <n v="755.44"/>
    <s v="Train"/>
    <n v="-0.79795354819935316"/>
    <n v="-0.60424092318206113"/>
    <n v="0.75107928412561065"/>
  </r>
  <r>
    <n v="35"/>
    <s v="female"/>
    <n v="38.094999999999999"/>
    <n v="2"/>
    <x v="0"/>
    <x v="1"/>
    <n v="24915.046259999999"/>
    <x v="0"/>
    <s v="0"/>
    <s v="0"/>
    <s v="0"/>
    <s v="0"/>
    <s v="0"/>
    <n v="1225"/>
    <n v="0"/>
    <n v="0"/>
    <n v="1333.325"/>
    <s v="Test"/>
    <n v="-0.29954521659314176"/>
    <n v="1.2191134734901896"/>
    <n v="0.75107928412561065"/>
  </r>
  <r>
    <n v="43"/>
    <s v="male"/>
    <n v="35.31"/>
    <n v="2"/>
    <x v="0"/>
    <x v="0"/>
    <n v="18806.145469999999"/>
    <x v="0"/>
    <s v="1"/>
    <s v="0"/>
    <s v="0"/>
    <s v="1"/>
    <s v="0"/>
    <n v="1849"/>
    <n v="0"/>
    <n v="0"/>
    <n v="1518.3300000000002"/>
    <s v="Train"/>
    <n v="0.27006430524252845"/>
    <n v="0.76224959632129952"/>
    <n v="0.75107928412561065"/>
  </r>
  <r>
    <n v="49"/>
    <s v="female"/>
    <n v="42.68"/>
    <n v="2"/>
    <x v="0"/>
    <x v="0"/>
    <n v="9800.8881999999994"/>
    <x v="0"/>
    <s v="0"/>
    <s v="0"/>
    <s v="0"/>
    <s v="1"/>
    <s v="0"/>
    <n v="2401"/>
    <n v="0"/>
    <n v="0"/>
    <n v="2091.3200000000002"/>
    <s v="Train"/>
    <n v="0.69727144661928109"/>
    <n v="1.9712574148975015"/>
    <n v="0.75107928412561065"/>
  </r>
  <r>
    <n v="45"/>
    <s v="female"/>
    <n v="36.299999999999997"/>
    <n v="2"/>
    <x v="0"/>
    <x v="0"/>
    <n v="8527.5319999999992"/>
    <x v="0"/>
    <s v="0"/>
    <s v="0"/>
    <s v="0"/>
    <s v="1"/>
    <s v="0"/>
    <n v="2025"/>
    <n v="0"/>
    <n v="0"/>
    <n v="1633.4999999999998"/>
    <s v="Train"/>
    <n v="0.41246668570144596"/>
    <n v="0.92465363165243042"/>
    <n v="0.75107928412561065"/>
  </r>
  <r>
    <n v="27"/>
    <s v="male"/>
    <n v="33.155000000000001"/>
    <n v="2"/>
    <x v="0"/>
    <x v="3"/>
    <n v="4058.71245"/>
    <x v="0"/>
    <s v="1"/>
    <s v="0"/>
    <s v="1"/>
    <s v="0"/>
    <s v="0"/>
    <n v="729"/>
    <n v="0"/>
    <n v="0"/>
    <n v="895.18500000000006"/>
    <s v="Train"/>
    <n v="-0.86915473842881186"/>
    <n v="0.40873374163585618"/>
    <n v="0.75107928412561065"/>
  </r>
  <r>
    <n v="53"/>
    <s v="male"/>
    <n v="26.41"/>
    <n v="2"/>
    <x v="0"/>
    <x v="1"/>
    <n v="11244.376899999999"/>
    <x v="0"/>
    <s v="1"/>
    <s v="0"/>
    <s v="0"/>
    <s v="0"/>
    <s v="0"/>
    <n v="2809"/>
    <n v="0"/>
    <n v="0"/>
    <n v="1399.73"/>
    <s v="Train"/>
    <n v="0.98207620753711611"/>
    <n v="-0.6977462768575613"/>
    <n v="0.75107928412561065"/>
  </r>
  <r>
    <n v="42"/>
    <s v="male"/>
    <n v="26.125"/>
    <n v="2"/>
    <x v="0"/>
    <x v="1"/>
    <n v="7729.6457499999997"/>
    <x v="0"/>
    <s v="1"/>
    <s v="0"/>
    <s v="0"/>
    <s v="0"/>
    <s v="0"/>
    <n v="1764"/>
    <n v="0"/>
    <n v="0"/>
    <n v="1097.25"/>
    <s v="Train"/>
    <n v="0.19886311501306964"/>
    <n v="-0.74449895369531127"/>
    <n v="0.75107928412561065"/>
  </r>
  <r>
    <n v="53"/>
    <s v="female"/>
    <n v="32.299999999999997"/>
    <n v="2"/>
    <x v="0"/>
    <x v="1"/>
    <n v="29186.482360000002"/>
    <x v="0"/>
    <s v="0"/>
    <s v="0"/>
    <s v="0"/>
    <s v="0"/>
    <s v="0"/>
    <n v="2809"/>
    <n v="0"/>
    <n v="0"/>
    <n v="1711.8999999999999"/>
    <s v="Train"/>
    <n v="0.98207620753711611"/>
    <n v="0.26847571112260549"/>
    <n v="0.75107928412561065"/>
  </r>
  <r>
    <n v="23"/>
    <s v="female"/>
    <n v="39.270000000000003"/>
    <n v="2"/>
    <x v="0"/>
    <x v="0"/>
    <n v="3500.6122999999998"/>
    <x v="0"/>
    <s v="0"/>
    <s v="0"/>
    <s v="0"/>
    <s v="1"/>
    <s v="0"/>
    <n v="529"/>
    <n v="0"/>
    <n v="0"/>
    <n v="903.21"/>
    <s v="Test"/>
    <n v="-1.1539594993466469"/>
    <n v="1.4118657376458263"/>
    <n v="0.75107928412561065"/>
  </r>
  <r>
    <n v="43"/>
    <s v="female"/>
    <n v="30.684999999999999"/>
    <n v="2"/>
    <x v="0"/>
    <x v="3"/>
    <n v="8310.8391499999998"/>
    <x v="0"/>
    <s v="0"/>
    <s v="0"/>
    <s v="1"/>
    <s v="0"/>
    <s v="0"/>
    <n v="1849"/>
    <n v="0"/>
    <n v="0"/>
    <n v="1319.4549999999999"/>
    <s v="Train"/>
    <n v="0.27006430524252845"/>
    <n v="3.5438757086888968E-3"/>
    <n v="0.75107928412561065"/>
  </r>
  <r>
    <n v="51"/>
    <s v="female"/>
    <n v="36.67"/>
    <n v="2"/>
    <x v="0"/>
    <x v="3"/>
    <n v="10848.1343"/>
    <x v="0"/>
    <s v="0"/>
    <s v="0"/>
    <s v="1"/>
    <s v="0"/>
    <s v="0"/>
    <n v="2601"/>
    <n v="0"/>
    <n v="0"/>
    <n v="1870.17"/>
    <s v="Train"/>
    <n v="0.8396738270781986"/>
    <n v="0.98535008930143997"/>
    <n v="0.75107928412561065"/>
  </r>
  <r>
    <n v="31"/>
    <s v="male"/>
    <n v="27.645"/>
    <n v="2"/>
    <x v="0"/>
    <x v="1"/>
    <n v="5031.26955"/>
    <x v="0"/>
    <s v="1"/>
    <s v="0"/>
    <s v="0"/>
    <s v="0"/>
    <s v="0"/>
    <n v="961"/>
    <n v="0"/>
    <n v="0"/>
    <n v="856.995"/>
    <s v="Train"/>
    <n v="-0.58434997751097684"/>
    <n v="-0.49515134389397791"/>
    <n v="0.75107928412561065"/>
  </r>
  <r>
    <n v="22"/>
    <s v="female"/>
    <n v="34.58"/>
    <n v="2"/>
    <x v="0"/>
    <x v="1"/>
    <n v="3925.7582000000002"/>
    <x v="0"/>
    <s v="0"/>
    <s v="0"/>
    <s v="0"/>
    <s v="0"/>
    <s v="0"/>
    <n v="484"/>
    <n v="0"/>
    <n v="0"/>
    <n v="760.76"/>
    <s v="Train"/>
    <n v="-1.2251606895761058"/>
    <n v="0.64249712582460583"/>
    <n v="0.75107928412561065"/>
  </r>
  <r>
    <n v="45"/>
    <s v="female"/>
    <n v="25.175000000000001"/>
    <n v="2"/>
    <x v="0"/>
    <x v="1"/>
    <n v="9095.0682500000003"/>
    <x v="0"/>
    <s v="0"/>
    <s v="0"/>
    <s v="0"/>
    <s v="0"/>
    <s v="0"/>
    <n v="2025"/>
    <n v="0"/>
    <n v="0"/>
    <n v="1132.875"/>
    <s v="Train"/>
    <n v="0.41246668570144596"/>
    <n v="-0.90034120982114463"/>
    <n v="0.75107928412561065"/>
  </r>
  <r>
    <n v="41"/>
    <s v="male"/>
    <n v="34.200000000000003"/>
    <n v="2"/>
    <x v="0"/>
    <x v="3"/>
    <n v="7261.741"/>
    <x v="0"/>
    <s v="1"/>
    <s v="0"/>
    <s v="1"/>
    <s v="0"/>
    <s v="0"/>
    <n v="1681"/>
    <n v="0"/>
    <n v="0"/>
    <n v="1402.2"/>
    <s v="Train"/>
    <n v="0.12766192478361088"/>
    <n v="0.5801602233742732"/>
    <n v="0.75107928412561065"/>
  </r>
  <r>
    <n v="40"/>
    <s v="male"/>
    <n v="32.299999999999997"/>
    <n v="2"/>
    <x v="0"/>
    <x v="3"/>
    <n v="6986.6970000000001"/>
    <x v="0"/>
    <s v="1"/>
    <s v="0"/>
    <s v="1"/>
    <s v="0"/>
    <s v="0"/>
    <n v="1600"/>
    <n v="0"/>
    <n v="0"/>
    <n v="1292"/>
    <s v="Test"/>
    <n v="5.6460734554152112E-2"/>
    <n v="0.26847571112260549"/>
    <n v="0.75107928412561065"/>
  </r>
  <r>
    <n v="39"/>
    <s v="female"/>
    <n v="31.92"/>
    <n v="2"/>
    <x v="0"/>
    <x v="3"/>
    <n v="7209.4917999999998"/>
    <x v="0"/>
    <s v="0"/>
    <s v="0"/>
    <s v="1"/>
    <s v="0"/>
    <s v="0"/>
    <n v="1521"/>
    <n v="0"/>
    <n v="0"/>
    <n v="1244.8800000000001"/>
    <s v="Train"/>
    <n v="-1.4740455675306659E-2"/>
    <n v="0.20613880867227283"/>
    <n v="0.75107928412561065"/>
  </r>
  <r>
    <n v="30"/>
    <s v="male"/>
    <n v="44.22"/>
    <n v="2"/>
    <x v="0"/>
    <x v="0"/>
    <n v="4266.1657999999998"/>
    <x v="0"/>
    <s v="1"/>
    <s v="0"/>
    <s v="0"/>
    <s v="1"/>
    <s v="0"/>
    <n v="900"/>
    <n v="0"/>
    <n v="0"/>
    <n v="1326.6"/>
    <s v="Train"/>
    <n v="-0.65555116774043554"/>
    <n v="2.223885914301484"/>
    <n v="0.75107928412561065"/>
  </r>
  <r>
    <n v="36"/>
    <s v="male"/>
    <n v="34.43"/>
    <n v="2"/>
    <x v="0"/>
    <x v="0"/>
    <n v="5584.3056999999999"/>
    <x v="0"/>
    <s v="1"/>
    <s v="0"/>
    <s v="0"/>
    <s v="1"/>
    <s v="0"/>
    <n v="1296"/>
    <n v="0"/>
    <n v="0"/>
    <n v="1239.48"/>
    <s v="Train"/>
    <n v="-0.22834402636368298"/>
    <n v="0.61789045380473762"/>
    <n v="0.75107928412561065"/>
  </r>
  <r>
    <n v="44"/>
    <s v="female"/>
    <n v="29.81"/>
    <n v="2"/>
    <x v="0"/>
    <x v="0"/>
    <n v="8219.2039000000004"/>
    <x v="0"/>
    <s v="0"/>
    <s v="0"/>
    <s v="0"/>
    <s v="1"/>
    <s v="0"/>
    <n v="1936"/>
    <n v="0"/>
    <n v="0"/>
    <n v="1311.6399999999999"/>
    <s v="Train"/>
    <n v="0.3412654954719872"/>
    <n v="-0.13999504440721031"/>
    <n v="0.75107928412561065"/>
  </r>
  <r>
    <n v="64"/>
    <s v="female"/>
    <n v="31.824999999999999"/>
    <n v="2"/>
    <x v="0"/>
    <x v="1"/>
    <n v="16069.08475"/>
    <x v="0"/>
    <s v="0"/>
    <s v="0"/>
    <s v="0"/>
    <s v="0"/>
    <s v="0"/>
    <n v="4096"/>
    <n v="0"/>
    <n v="0"/>
    <n v="2036.8"/>
    <s v="Test"/>
    <n v="1.7652893000611625"/>
    <n v="0.19055458305968909"/>
    <n v="0.75107928412561065"/>
  </r>
  <r>
    <n v="42"/>
    <s v="male"/>
    <n v="35.97"/>
    <n v="2"/>
    <x v="0"/>
    <x v="0"/>
    <n v="7160.3302999999996"/>
    <x v="0"/>
    <s v="1"/>
    <s v="0"/>
    <s v="0"/>
    <s v="1"/>
    <s v="0"/>
    <n v="1764"/>
    <n v="0"/>
    <n v="0"/>
    <n v="1510.74"/>
    <s v="Test"/>
    <n v="0.19886311501306964"/>
    <n v="0.87051895320872008"/>
    <n v="0.75107928412561065"/>
  </r>
  <r>
    <n v="61"/>
    <s v="male"/>
    <n v="32.299999999999997"/>
    <n v="2"/>
    <x v="0"/>
    <x v="3"/>
    <n v="14119.62"/>
    <x v="0"/>
    <s v="1"/>
    <s v="0"/>
    <s v="1"/>
    <s v="0"/>
    <s v="0"/>
    <n v="3721"/>
    <n v="0"/>
    <n v="0"/>
    <n v="1970.2999999999997"/>
    <s v="Train"/>
    <n v="1.5516857293727864"/>
    <n v="0.26847571112260549"/>
    <n v="0.75107928412561065"/>
  </r>
  <r>
    <n v="55"/>
    <s v="female"/>
    <n v="33.534999999999997"/>
    <n v="2"/>
    <x v="0"/>
    <x v="3"/>
    <n v="12269.68865"/>
    <x v="0"/>
    <s v="0"/>
    <s v="0"/>
    <s v="1"/>
    <s v="0"/>
    <s v="0"/>
    <n v="3025"/>
    <n v="0"/>
    <n v="0"/>
    <n v="1844.4249999999997"/>
    <s v="Train"/>
    <n v="1.1244785879960337"/>
    <n v="0.47107064408618882"/>
    <n v="0.75107928412561065"/>
  </r>
  <r>
    <n v="26"/>
    <s v="female"/>
    <n v="29.355"/>
    <n v="2"/>
    <x v="0"/>
    <x v="1"/>
    <n v="4564.1914500000003"/>
    <x v="0"/>
    <s v="0"/>
    <s v="0"/>
    <s v="0"/>
    <s v="0"/>
    <s v="0"/>
    <n v="676"/>
    <n v="0"/>
    <n v="0"/>
    <n v="763.23"/>
    <s v="Train"/>
    <n v="-0.94035592865827067"/>
    <n v="-0.21463528286747763"/>
    <n v="0.75107928412561065"/>
  </r>
  <r>
    <n v="50"/>
    <s v="male"/>
    <n v="32.11"/>
    <n v="2"/>
    <x v="0"/>
    <x v="1"/>
    <n v="25333.332839999999"/>
    <x v="0"/>
    <s v="1"/>
    <s v="0"/>
    <s v="0"/>
    <s v="0"/>
    <s v="0"/>
    <n v="2500"/>
    <n v="0"/>
    <n v="0"/>
    <n v="1605.5"/>
    <s v="Train"/>
    <n v="0.76847263684873979"/>
    <n v="0.23730725989743914"/>
    <n v="0.75107928412561065"/>
  </r>
  <r>
    <n v="32"/>
    <s v="male"/>
    <n v="37.18"/>
    <n v="2"/>
    <x v="0"/>
    <x v="0"/>
    <n v="4673.3922000000002"/>
    <x v="0"/>
    <s v="1"/>
    <s v="0"/>
    <s v="0"/>
    <s v="1"/>
    <s v="0"/>
    <n v="1024"/>
    <n v="0"/>
    <n v="0"/>
    <n v="1189.76"/>
    <s v="Train"/>
    <n v="-0.51314878728151803"/>
    <n v="1.0690127741689923"/>
    <n v="0.75107928412561065"/>
  </r>
  <r>
    <n v="44"/>
    <s v="male"/>
    <n v="29.734999999999999"/>
    <n v="2"/>
    <x v="0"/>
    <x v="1"/>
    <n v="32108.662820000001"/>
    <x v="0"/>
    <s v="1"/>
    <s v="0"/>
    <s v="0"/>
    <s v="0"/>
    <s v="0"/>
    <n v="1936"/>
    <n v="0"/>
    <n v="0"/>
    <n v="1308.3399999999999"/>
    <s v="Train"/>
    <n v="0.3412654954719872"/>
    <n v="-0.15229838041714441"/>
    <n v="0.75107928412561065"/>
  </r>
  <r>
    <n v="18"/>
    <s v="male"/>
    <n v="26.18"/>
    <n v="2"/>
    <x v="0"/>
    <x v="0"/>
    <n v="2304.0021999999999"/>
    <x v="0"/>
    <s v="1"/>
    <s v="0"/>
    <s v="0"/>
    <s v="1"/>
    <s v="0"/>
    <n v="324"/>
    <n v="0"/>
    <n v="0"/>
    <n v="471.24"/>
    <s v="Train"/>
    <n v="-1.5099654504939408"/>
    <n v="-0.73547650728802627"/>
    <n v="0.75107928412561065"/>
  </r>
  <r>
    <n v="52"/>
    <s v="male"/>
    <n v="36.765000000000001"/>
    <n v="2"/>
    <x v="0"/>
    <x v="3"/>
    <n v="26467.09737"/>
    <x v="0"/>
    <s v="1"/>
    <s v="0"/>
    <s v="1"/>
    <s v="0"/>
    <s v="0"/>
    <n v="2704"/>
    <n v="0"/>
    <n v="0"/>
    <n v="1911.78"/>
    <s v="Train"/>
    <n v="0.9108750173076573"/>
    <n v="1.0009343149140231"/>
    <n v="0.75107928412561065"/>
  </r>
  <r>
    <n v="21"/>
    <s v="male"/>
    <n v="25.745000000000001"/>
    <n v="2"/>
    <x v="0"/>
    <x v="1"/>
    <n v="3279.8685500000001"/>
    <x v="0"/>
    <s v="1"/>
    <s v="0"/>
    <s v="0"/>
    <s v="0"/>
    <s v="0"/>
    <n v="441"/>
    <n v="0"/>
    <n v="0"/>
    <n v="540.64499999999998"/>
    <s v="Test"/>
    <n v="-1.2963618798055645"/>
    <n v="-0.80683585614564457"/>
    <n v="0.75107928412561065"/>
  </r>
  <r>
    <n v="38"/>
    <s v="female"/>
    <n v="27.835000000000001"/>
    <n v="2"/>
    <x v="0"/>
    <x v="1"/>
    <n v="7144.86265"/>
    <x v="0"/>
    <s v="0"/>
    <s v="0"/>
    <s v="0"/>
    <s v="0"/>
    <s v="0"/>
    <n v="1444"/>
    <n v="0"/>
    <n v="0"/>
    <n v="1057.73"/>
    <s v="Train"/>
    <n v="-8.5941645904765426E-2"/>
    <n v="-0.46398289266881104"/>
    <n v="0.75107928412561065"/>
  </r>
  <r>
    <n v="29"/>
    <s v="male"/>
    <n v="31.73"/>
    <n v="2"/>
    <x v="0"/>
    <x v="3"/>
    <n v="4433.3877000000002"/>
    <x v="0"/>
    <s v="1"/>
    <s v="0"/>
    <s v="1"/>
    <s v="0"/>
    <s v="0"/>
    <n v="841"/>
    <n v="0"/>
    <n v="0"/>
    <n v="920.17"/>
    <s v="Train"/>
    <n v="-0.72675235796989435"/>
    <n v="0.17497035744710593"/>
    <n v="0.75107928412561065"/>
  </r>
  <r>
    <n v="28"/>
    <s v="male"/>
    <n v="29.26"/>
    <n v="2"/>
    <x v="0"/>
    <x v="1"/>
    <n v="4438.2633999999998"/>
    <x v="0"/>
    <s v="1"/>
    <s v="0"/>
    <s v="0"/>
    <s v="0"/>
    <s v="0"/>
    <n v="784"/>
    <n v="0"/>
    <n v="0"/>
    <n v="819.28000000000009"/>
    <s v="Test"/>
    <n v="-0.79795354819935316"/>
    <n v="-0.23021950848006076"/>
    <n v="0.75107928412561065"/>
  </r>
  <r>
    <n v="21"/>
    <s v="female"/>
    <n v="32.68"/>
    <n v="2"/>
    <x v="0"/>
    <x v="3"/>
    <n v="26018.950519999999"/>
    <x v="0"/>
    <s v="0"/>
    <s v="0"/>
    <s v="1"/>
    <s v="0"/>
    <s v="0"/>
    <n v="441"/>
    <n v="0"/>
    <n v="0"/>
    <n v="686.28"/>
    <s v="Train"/>
    <n v="-1.2963618798055645"/>
    <n v="0.33081261357293923"/>
    <n v="0.75107928412561065"/>
  </r>
  <r>
    <n v="19"/>
    <s v="male"/>
    <n v="27.265000000000001"/>
    <n v="2"/>
    <x v="0"/>
    <x v="3"/>
    <n v="22493.659640000002"/>
    <x v="0"/>
    <s v="1"/>
    <s v="0"/>
    <s v="1"/>
    <s v="0"/>
    <s v="0"/>
    <n v="361"/>
    <n v="0"/>
    <n v="0"/>
    <n v="518.03499999999997"/>
    <s v="Test"/>
    <n v="-1.4387642602644821"/>
    <n v="-0.55748824634431116"/>
    <n v="0.75107928412561065"/>
  </r>
  <r>
    <n v="48"/>
    <s v="male"/>
    <n v="37.29"/>
    <n v="2"/>
    <x v="0"/>
    <x v="0"/>
    <n v="8978.1851000000006"/>
    <x v="0"/>
    <s v="1"/>
    <s v="0"/>
    <s v="0"/>
    <s v="1"/>
    <s v="0"/>
    <n v="2304"/>
    <n v="0"/>
    <n v="0"/>
    <n v="1789.92"/>
    <s v="Train"/>
    <n v="0.62607025638982228"/>
    <n v="1.0870576669835623"/>
    <n v="0.75107928412561065"/>
  </r>
  <r>
    <n v="54"/>
    <s v="female"/>
    <n v="28.88"/>
    <n v="2"/>
    <x v="0"/>
    <x v="1"/>
    <n v="12096.6512"/>
    <x v="0"/>
    <s v="0"/>
    <s v="0"/>
    <s v="0"/>
    <s v="0"/>
    <s v="0"/>
    <n v="2916"/>
    <n v="0"/>
    <n v="0"/>
    <n v="1559.52"/>
    <s v="Train"/>
    <n v="1.0532773977665748"/>
    <n v="-0.29255641093039458"/>
    <n v="0.75107928412561065"/>
  </r>
  <r>
    <n v="62"/>
    <s v="female"/>
    <n v="30.495000000000001"/>
    <n v="2"/>
    <x v="0"/>
    <x v="3"/>
    <n v="15019.760050000001"/>
    <x v="0"/>
    <s v="0"/>
    <s v="0"/>
    <s v="1"/>
    <s v="0"/>
    <s v="0"/>
    <n v="3844"/>
    <n v="0"/>
    <n v="0"/>
    <n v="1890.69"/>
    <s v="Train"/>
    <n v="1.6228869196022451"/>
    <n v="-2.7624575516477415E-2"/>
    <n v="0.75107928412561065"/>
  </r>
  <r>
    <n v="50"/>
    <s v="female"/>
    <n v="26.22"/>
    <n v="2"/>
    <x v="0"/>
    <x v="3"/>
    <n v="10493.9458"/>
    <x v="0"/>
    <s v="0"/>
    <s v="0"/>
    <s v="1"/>
    <s v="0"/>
    <s v="0"/>
    <n v="2500"/>
    <n v="0"/>
    <n v="0"/>
    <n v="1311"/>
    <s v="Train"/>
    <n v="0.76847263684873979"/>
    <n v="-0.72891472808272817"/>
    <n v="0.75107928412561065"/>
  </r>
  <r>
    <n v="46"/>
    <s v="male"/>
    <n v="38.17"/>
    <n v="2"/>
    <x v="0"/>
    <x v="0"/>
    <n v="8347.1643000000004"/>
    <x v="0"/>
    <s v="1"/>
    <s v="0"/>
    <s v="0"/>
    <s v="1"/>
    <s v="0"/>
    <n v="2116"/>
    <n v="0"/>
    <n v="0"/>
    <n v="1755.8200000000002"/>
    <s v="Test"/>
    <n v="0.48366787593090471"/>
    <n v="1.2314168095001243"/>
    <n v="0.75107928412561065"/>
  </r>
  <r>
    <n v="35"/>
    <s v="female"/>
    <n v="35.86"/>
    <n v="2"/>
    <x v="0"/>
    <x v="0"/>
    <n v="5836.5204000000003"/>
    <x v="0"/>
    <s v="0"/>
    <s v="0"/>
    <s v="0"/>
    <s v="1"/>
    <s v="0"/>
    <n v="1225"/>
    <n v="0"/>
    <n v="0"/>
    <n v="1255.0999999999999"/>
    <s v="Train"/>
    <n v="-0.29954521659314176"/>
    <n v="0.85247406039415008"/>
    <n v="0.75107928412561065"/>
  </r>
  <r>
    <n v="39"/>
    <s v="male"/>
    <n v="32.340000000000003"/>
    <n v="2"/>
    <x v="0"/>
    <x v="0"/>
    <n v="6338.0756000000001"/>
    <x v="0"/>
    <s v="1"/>
    <s v="0"/>
    <s v="0"/>
    <s v="1"/>
    <s v="0"/>
    <n v="1521"/>
    <n v="0"/>
    <n v="0"/>
    <n v="1261.2600000000002"/>
    <s v="Train"/>
    <n v="-1.4740455675306659E-2"/>
    <n v="0.27503749032790475"/>
    <n v="0.75107928412561065"/>
  </r>
  <r>
    <n v="34"/>
    <s v="male"/>
    <n v="42.13"/>
    <n v="2"/>
    <x v="0"/>
    <x v="0"/>
    <n v="5124.1886999999997"/>
    <x v="0"/>
    <s v="1"/>
    <s v="0"/>
    <s v="0"/>
    <s v="1"/>
    <s v="0"/>
    <n v="1156"/>
    <n v="0"/>
    <n v="0"/>
    <n v="1432.42"/>
    <s v="Test"/>
    <n v="-0.37074640682260052"/>
    <n v="1.8810329508246511"/>
    <n v="0.75107928412561065"/>
  </r>
  <r>
    <n v="38"/>
    <s v="male"/>
    <n v="29.26"/>
    <n v="2"/>
    <x v="0"/>
    <x v="3"/>
    <n v="6457.8433999999997"/>
    <x v="0"/>
    <s v="1"/>
    <s v="0"/>
    <s v="1"/>
    <s v="0"/>
    <s v="0"/>
    <n v="1444"/>
    <n v="0"/>
    <n v="0"/>
    <n v="1111.8800000000001"/>
    <s v="Train"/>
    <n v="-8.5941645904765426E-2"/>
    <n v="-0.23021950848006076"/>
    <n v="0.75107928412561065"/>
  </r>
  <r>
    <n v="29"/>
    <s v="male"/>
    <n v="32.11"/>
    <n v="2"/>
    <x v="0"/>
    <x v="3"/>
    <n v="4433.9159"/>
    <x v="0"/>
    <s v="1"/>
    <s v="0"/>
    <s v="1"/>
    <s v="0"/>
    <s v="0"/>
    <n v="841"/>
    <n v="0"/>
    <n v="0"/>
    <n v="931.18999999999994"/>
    <s v="Test"/>
    <n v="-0.72675235796989435"/>
    <n v="0.23730725989743914"/>
    <n v="0.75107928412561065"/>
  </r>
  <r>
    <n v="31"/>
    <s v="female"/>
    <n v="32.774999999999999"/>
    <n v="2"/>
    <x v="0"/>
    <x v="3"/>
    <n v="5327.4002499999997"/>
    <x v="0"/>
    <s v="0"/>
    <s v="0"/>
    <s v="1"/>
    <s v="0"/>
    <s v="0"/>
    <n v="961"/>
    <n v="0"/>
    <n v="0"/>
    <n v="1016.025"/>
    <s v="Train"/>
    <n v="-0.58434997751097684"/>
    <n v="0.34639683918552239"/>
    <n v="0.75107928412561065"/>
  </r>
  <r>
    <n v="46"/>
    <s v="male"/>
    <n v="40.375"/>
    <n v="2"/>
    <x v="0"/>
    <x v="3"/>
    <n v="8733.2292500000003"/>
    <x v="0"/>
    <s v="1"/>
    <s v="0"/>
    <s v="1"/>
    <s v="0"/>
    <s v="0"/>
    <n v="2116"/>
    <n v="0"/>
    <n v="0"/>
    <n v="1857.25"/>
    <s v="Train"/>
    <n v="0.48366787593090471"/>
    <n v="1.5931348881921901"/>
    <n v="0.75107928412561065"/>
  </r>
  <r>
    <n v="39"/>
    <s v="male"/>
    <n v="34.1"/>
    <n v="2"/>
    <x v="0"/>
    <x v="0"/>
    <n v="23563.016179999999"/>
    <x v="0"/>
    <s v="1"/>
    <s v="0"/>
    <s v="0"/>
    <s v="1"/>
    <s v="0"/>
    <n v="1521"/>
    <n v="0"/>
    <n v="0"/>
    <n v="1329.9"/>
    <s v="Train"/>
    <n v="-1.4740455675306659E-2"/>
    <n v="0.56375577536102739"/>
    <n v="0.75107928412561065"/>
  </r>
  <r>
    <n v="29"/>
    <s v="male"/>
    <n v="37.29"/>
    <n v="2"/>
    <x v="0"/>
    <x v="0"/>
    <n v="4058.1161000000002"/>
    <x v="0"/>
    <s v="1"/>
    <s v="0"/>
    <s v="0"/>
    <s v="1"/>
    <s v="0"/>
    <n v="841"/>
    <n v="0"/>
    <n v="0"/>
    <n v="1081.4100000000001"/>
    <s v="Train"/>
    <n v="-0.72675235796989435"/>
    <n v="1.0870576669835623"/>
    <n v="0.75107928412561065"/>
  </r>
  <r>
    <n v="42"/>
    <s v="male"/>
    <n v="37.18"/>
    <n v="2"/>
    <x v="0"/>
    <x v="0"/>
    <n v="7162.0122000000001"/>
    <x v="0"/>
    <s v="1"/>
    <s v="0"/>
    <s v="0"/>
    <s v="1"/>
    <s v="0"/>
    <n v="1764"/>
    <n v="0"/>
    <n v="0"/>
    <n v="1561.56"/>
    <s v="Train"/>
    <n v="0.19886311501306964"/>
    <n v="1.0690127741689923"/>
    <n v="0.75107928412561065"/>
  </r>
  <r>
    <n v="45"/>
    <s v="female"/>
    <n v="27.83"/>
    <n v="2"/>
    <x v="0"/>
    <x v="0"/>
    <n v="8515.7587000000003"/>
    <x v="0"/>
    <s v="0"/>
    <s v="0"/>
    <s v="0"/>
    <s v="1"/>
    <s v="0"/>
    <n v="2025"/>
    <n v="0"/>
    <n v="0"/>
    <n v="1252.3499999999999"/>
    <s v="Train"/>
    <n v="0.41246668570144596"/>
    <n v="-0.46480311506947375"/>
    <n v="0.75107928412561065"/>
  </r>
  <r>
    <n v="49"/>
    <s v="female"/>
    <n v="33.344999999999999"/>
    <n v="2"/>
    <x v="0"/>
    <x v="1"/>
    <n v="10370.912549999999"/>
    <x v="0"/>
    <s v="0"/>
    <s v="0"/>
    <s v="0"/>
    <s v="0"/>
    <s v="0"/>
    <n v="2401"/>
    <n v="0"/>
    <n v="0"/>
    <n v="1633.905"/>
    <s v="Train"/>
    <n v="0.69727144661928109"/>
    <n v="0.4399021928610225"/>
    <n v="0.75107928412561065"/>
  </r>
  <r>
    <n v="25"/>
    <s v="female"/>
    <n v="26.79"/>
    <n v="2"/>
    <x v="0"/>
    <x v="3"/>
    <n v="4189.1130999999996"/>
    <x v="0"/>
    <s v="0"/>
    <s v="0"/>
    <s v="1"/>
    <s v="0"/>
    <s v="0"/>
    <n v="625"/>
    <n v="0"/>
    <n v="0"/>
    <n v="669.75"/>
    <s v="Train"/>
    <n v="-1.0115571188877295"/>
    <n v="-0.63540937440722811"/>
    <n v="0.75107928412561065"/>
  </r>
  <r>
    <n v="28"/>
    <s v="female"/>
    <n v="26.51"/>
    <n v="2"/>
    <x v="0"/>
    <x v="0"/>
    <n v="4340.4408999999996"/>
    <x v="0"/>
    <s v="0"/>
    <s v="0"/>
    <s v="0"/>
    <s v="1"/>
    <s v="0"/>
    <n v="784"/>
    <n v="0"/>
    <n v="0"/>
    <n v="742.28000000000009"/>
    <s v="Test"/>
    <n v="-0.79795354819935316"/>
    <n v="-0.68134182884431538"/>
    <n v="0.75107928412561065"/>
  </r>
  <r>
    <n v="33"/>
    <s v="male"/>
    <n v="27.454999999999998"/>
    <n v="2"/>
    <x v="0"/>
    <x v="3"/>
    <n v="5261.4694499999996"/>
    <x v="0"/>
    <s v="1"/>
    <s v="0"/>
    <s v="1"/>
    <s v="0"/>
    <s v="0"/>
    <n v="1089"/>
    <n v="0"/>
    <n v="0"/>
    <n v="906.01499999999999"/>
    <s v="Test"/>
    <n v="-0.44194759705205927"/>
    <n v="-0.52631979511914484"/>
    <n v="0.75107928412561065"/>
  </r>
  <r>
    <n v="39"/>
    <s v="female"/>
    <n v="26.315000000000001"/>
    <n v="2"/>
    <x v="0"/>
    <x v="3"/>
    <n v="7201.7008500000002"/>
    <x v="0"/>
    <s v="0"/>
    <s v="0"/>
    <s v="1"/>
    <s v="0"/>
    <s v="0"/>
    <n v="1521"/>
    <n v="0"/>
    <n v="0"/>
    <n v="1026.2850000000001"/>
    <s v="Train"/>
    <n v="-1.4740455675306659E-2"/>
    <n v="-0.7133305024701444"/>
    <n v="0.75107928412561065"/>
  </r>
  <r>
    <n v="57"/>
    <s v="female"/>
    <n v="25.74"/>
    <n v="2"/>
    <x v="0"/>
    <x v="0"/>
    <n v="12629.1656"/>
    <x v="0"/>
    <s v="0"/>
    <s v="0"/>
    <s v="0"/>
    <s v="1"/>
    <s v="0"/>
    <n v="3249"/>
    <n v="0"/>
    <n v="0"/>
    <n v="1467.1799999999998"/>
    <s v="Test"/>
    <n v="1.2668809684549511"/>
    <n v="-0.80765607854630728"/>
    <n v="0.75107928412561065"/>
  </r>
  <r>
    <n v="31"/>
    <s v="male"/>
    <n v="36.299999999999997"/>
    <n v="2"/>
    <x v="1"/>
    <x v="2"/>
    <n v="38711"/>
    <x v="0"/>
    <s v="1"/>
    <s v="1"/>
    <s v="0"/>
    <s v="0"/>
    <s v="1"/>
    <n v="961"/>
    <n v="36.299999999999997"/>
    <n v="31"/>
    <n v="1125.3"/>
    <s v="Train"/>
    <n v="-0.58434997751097684"/>
    <n v="0.92465363165243042"/>
    <n v="0.75107928412561065"/>
  </r>
  <r>
    <n v="58"/>
    <s v="male"/>
    <n v="36.954999999999998"/>
    <n v="2"/>
    <x v="1"/>
    <x v="3"/>
    <n v="47496.494449999998"/>
    <x v="0"/>
    <s v="1"/>
    <s v="1"/>
    <s v="1"/>
    <s v="0"/>
    <s v="0"/>
    <n v="3364"/>
    <n v="36.954999999999998"/>
    <n v="58"/>
    <n v="2143.39"/>
    <s v="Test"/>
    <n v="1.3380821586844101"/>
    <n v="1.0321027661391895"/>
    <n v="0.75107928412561065"/>
  </r>
  <r>
    <n v="18"/>
    <s v="male"/>
    <n v="31.68"/>
    <n v="2"/>
    <x v="1"/>
    <x v="0"/>
    <n v="34303.167200000004"/>
    <x v="0"/>
    <s v="1"/>
    <s v="1"/>
    <s v="0"/>
    <s v="1"/>
    <s v="0"/>
    <n v="324"/>
    <n v="31.68"/>
    <n v="18"/>
    <n v="570.24"/>
    <s v="Train"/>
    <n v="-1.5099654504939408"/>
    <n v="0.16676813344048302"/>
    <n v="0.75107928412561065"/>
  </r>
  <r>
    <n v="37"/>
    <s v="female"/>
    <n v="34.799999999999997"/>
    <n v="2"/>
    <x v="1"/>
    <x v="2"/>
    <n v="39836.519"/>
    <x v="0"/>
    <s v="0"/>
    <s v="1"/>
    <s v="0"/>
    <s v="0"/>
    <s v="1"/>
    <n v="1369"/>
    <n v="34.799999999999997"/>
    <n v="37"/>
    <n v="1287.5999999999999"/>
    <s v="Test"/>
    <n v="-0.1571428361342242"/>
    <n v="0.67858691145374606"/>
    <n v="0.75107928412561065"/>
  </r>
  <r>
    <n v="64"/>
    <s v="female"/>
    <n v="31.3"/>
    <n v="2"/>
    <x v="1"/>
    <x v="2"/>
    <n v="47291.055"/>
    <x v="0"/>
    <s v="0"/>
    <s v="1"/>
    <s v="0"/>
    <s v="0"/>
    <s v="1"/>
    <n v="4096"/>
    <n v="31.3"/>
    <n v="64"/>
    <n v="2003.2"/>
    <s v="Train"/>
    <n v="1.7652893000611625"/>
    <n v="0.10443123099014981"/>
    <n v="0.75107928412561065"/>
  </r>
  <r>
    <n v="34"/>
    <s v="male"/>
    <n v="25.3"/>
    <n v="2"/>
    <x v="1"/>
    <x v="0"/>
    <n v="18972.494999999999"/>
    <x v="0"/>
    <s v="1"/>
    <s v="1"/>
    <s v="0"/>
    <s v="1"/>
    <s v="0"/>
    <n v="1156"/>
    <n v="25.3"/>
    <n v="34"/>
    <n v="860.2"/>
    <s v="Train"/>
    <n v="-0.37074640682260052"/>
    <n v="-0.87983564980458762"/>
    <n v="0.75107928412561065"/>
  </r>
  <r>
    <n v="35"/>
    <s v="male"/>
    <n v="27.74"/>
    <n v="2"/>
    <x v="1"/>
    <x v="1"/>
    <n v="20984.0936"/>
    <x v="0"/>
    <s v="1"/>
    <s v="1"/>
    <s v="0"/>
    <s v="0"/>
    <s v="0"/>
    <n v="1225"/>
    <n v="27.74"/>
    <n v="35"/>
    <n v="970.9"/>
    <s v="Test"/>
    <n v="-0.29954521659314176"/>
    <n v="-0.47956711828139476"/>
    <n v="0.75107928412561065"/>
  </r>
  <r>
    <n v="23"/>
    <s v="female"/>
    <n v="36.67"/>
    <n v="2"/>
    <x v="1"/>
    <x v="1"/>
    <n v="38511.628299999997"/>
    <x v="0"/>
    <s v="0"/>
    <s v="1"/>
    <s v="0"/>
    <s v="0"/>
    <s v="0"/>
    <n v="529"/>
    <n v="36.67"/>
    <n v="23"/>
    <n v="843.41000000000008"/>
    <s v="Train"/>
    <n v="-1.1539594993466469"/>
    <n v="0.98535008930143997"/>
    <n v="0.75107928412561065"/>
  </r>
  <r>
    <n v="63"/>
    <s v="female"/>
    <n v="32.200000000000003"/>
    <n v="2"/>
    <x v="1"/>
    <x v="2"/>
    <n v="47305.305"/>
    <x v="0"/>
    <s v="0"/>
    <s v="1"/>
    <s v="0"/>
    <s v="0"/>
    <s v="1"/>
    <n v="3969"/>
    <n v="32.200000000000003"/>
    <n v="63"/>
    <n v="2028.6000000000001"/>
    <s v="Train"/>
    <n v="1.6940881098317038"/>
    <n v="0.25207126310936079"/>
    <n v="0.75107928412561065"/>
  </r>
  <r>
    <n v="54"/>
    <s v="male"/>
    <n v="34.21"/>
    <n v="2"/>
    <x v="1"/>
    <x v="0"/>
    <n v="44260.749900000003"/>
    <x v="0"/>
    <s v="1"/>
    <s v="1"/>
    <s v="0"/>
    <s v="1"/>
    <s v="0"/>
    <n v="2916"/>
    <n v="34.21"/>
    <n v="54"/>
    <n v="1847.3400000000001"/>
    <s v="Train"/>
    <n v="1.0532773977665748"/>
    <n v="0.5818006681755975"/>
    <n v="0.75107928412561065"/>
  </r>
  <r>
    <n v="50"/>
    <s v="male"/>
    <n v="34.200000000000003"/>
    <n v="2"/>
    <x v="1"/>
    <x v="2"/>
    <n v="42856.838000000003"/>
    <x v="0"/>
    <s v="1"/>
    <s v="1"/>
    <s v="0"/>
    <s v="0"/>
    <s v="1"/>
    <n v="2500"/>
    <n v="34.200000000000003"/>
    <n v="50"/>
    <n v="1710.0000000000002"/>
    <s v="Train"/>
    <n v="0.76847263684873979"/>
    <n v="0.5801602233742732"/>
    <n v="0.75107928412561065"/>
  </r>
  <r>
    <n v="25"/>
    <s v="male"/>
    <n v="45.54"/>
    <n v="2"/>
    <x v="1"/>
    <x v="0"/>
    <n v="42112.2356"/>
    <x v="0"/>
    <s v="1"/>
    <s v="1"/>
    <s v="0"/>
    <s v="1"/>
    <s v="0"/>
    <n v="625"/>
    <n v="45.54"/>
    <n v="25"/>
    <n v="1138.5"/>
    <s v="Train"/>
    <n v="-1.0115571188877295"/>
    <n v="2.4404246280763262"/>
    <n v="0.75107928412561065"/>
  </r>
  <r>
    <n v="45"/>
    <s v="male"/>
    <n v="36.479999999999997"/>
    <n v="2"/>
    <x v="1"/>
    <x v="3"/>
    <n v="42760.502200000003"/>
    <x v="0"/>
    <s v="1"/>
    <s v="1"/>
    <s v="1"/>
    <s v="0"/>
    <s v="0"/>
    <n v="2025"/>
    <n v="36.479999999999997"/>
    <n v="45"/>
    <n v="1641.6"/>
    <s v="Train"/>
    <n v="0.41246668570144596"/>
    <n v="0.95418163807627243"/>
    <n v="0.75107928412561065"/>
  </r>
  <r>
    <n v="26"/>
    <s v="male"/>
    <n v="32.9"/>
    <n v="2"/>
    <x v="1"/>
    <x v="2"/>
    <n v="36085.218999999997"/>
    <x v="0"/>
    <s v="1"/>
    <s v="1"/>
    <s v="0"/>
    <s v="0"/>
    <s v="1"/>
    <n v="676"/>
    <n v="32.9"/>
    <n v="26"/>
    <n v="855.4"/>
    <s v="Train"/>
    <n v="-0.94035592865827067"/>
    <n v="0.36690239920207945"/>
    <n v="0.75107928412561065"/>
  </r>
  <r>
    <n v="49"/>
    <s v="male"/>
    <n v="25.84"/>
    <n v="2"/>
    <x v="1"/>
    <x v="3"/>
    <n v="23807.240600000001"/>
    <x v="0"/>
    <s v="1"/>
    <s v="1"/>
    <s v="1"/>
    <s v="0"/>
    <s v="0"/>
    <n v="2401"/>
    <n v="25.84"/>
    <n v="49"/>
    <n v="1266.1600000000001"/>
    <s v="Train"/>
    <n v="0.69727144661928109"/>
    <n v="-0.79125163053306136"/>
    <n v="0.75107928412561065"/>
  </r>
  <r>
    <n v="48"/>
    <s v="male"/>
    <n v="40.564999999999998"/>
    <n v="2"/>
    <x v="1"/>
    <x v="3"/>
    <n v="45702.022349999999"/>
    <x v="0"/>
    <s v="1"/>
    <s v="1"/>
    <s v="1"/>
    <s v="0"/>
    <s v="0"/>
    <n v="2304"/>
    <n v="40.564999999999998"/>
    <n v="48"/>
    <n v="1947.12"/>
    <s v="Test"/>
    <n v="0.62607025638982228"/>
    <n v="1.6243033394173563"/>
    <n v="0.75107928412561065"/>
  </r>
  <r>
    <n v="30"/>
    <s v="male"/>
    <n v="37.799999999999997"/>
    <n v="2"/>
    <x v="1"/>
    <x v="2"/>
    <n v="39241.442000000003"/>
    <x v="0"/>
    <s v="1"/>
    <s v="1"/>
    <s v="0"/>
    <s v="0"/>
    <s v="1"/>
    <n v="900"/>
    <n v="37.799999999999997"/>
    <n v="30"/>
    <n v="1134"/>
    <s v="Train"/>
    <n v="-0.65555116774043554"/>
    <n v="1.1707203518511147"/>
    <n v="0.75107928412561065"/>
  </r>
  <r>
    <n v="49"/>
    <s v="male"/>
    <n v="25.6"/>
    <n v="2"/>
    <x v="1"/>
    <x v="2"/>
    <n v="23306.546999999999"/>
    <x v="0"/>
    <s v="1"/>
    <s v="1"/>
    <s v="0"/>
    <s v="0"/>
    <s v="1"/>
    <n v="2401"/>
    <n v="25.6"/>
    <n v="49"/>
    <n v="1254.4000000000001"/>
    <s v="Train"/>
    <n v="0.69727144661928109"/>
    <n v="-0.83062230576485063"/>
    <n v="0.75107928412561065"/>
  </r>
  <r>
    <n v="52"/>
    <s v="female"/>
    <n v="25.3"/>
    <n v="2"/>
    <x v="1"/>
    <x v="0"/>
    <n v="24667.419000000002"/>
    <x v="0"/>
    <s v="0"/>
    <s v="1"/>
    <s v="0"/>
    <s v="1"/>
    <s v="0"/>
    <n v="2704"/>
    <n v="25.3"/>
    <n v="52"/>
    <n v="1315.6000000000001"/>
    <s v="Train"/>
    <n v="0.9108750173076573"/>
    <n v="-0.87983564980458762"/>
    <n v="0.75107928412561065"/>
  </r>
  <r>
    <n v="43"/>
    <s v="male"/>
    <n v="38.06"/>
    <n v="2"/>
    <x v="1"/>
    <x v="0"/>
    <n v="42560.430399999997"/>
    <x v="0"/>
    <s v="1"/>
    <s v="1"/>
    <s v="0"/>
    <s v="1"/>
    <s v="0"/>
    <n v="1849"/>
    <n v="38.06"/>
    <n v="43"/>
    <n v="1636.5800000000002"/>
    <s v="Train"/>
    <n v="0.27006430524252845"/>
    <n v="1.2133719166855541"/>
    <n v="0.75107928412561065"/>
  </r>
  <r>
    <n v="40"/>
    <s v="female"/>
    <n v="32.774999999999999"/>
    <n v="2"/>
    <x v="1"/>
    <x v="3"/>
    <n v="40003.332249999999"/>
    <x v="0"/>
    <s v="0"/>
    <s v="1"/>
    <s v="1"/>
    <s v="0"/>
    <s v="0"/>
    <n v="1600"/>
    <n v="32.774999999999999"/>
    <n v="40"/>
    <n v="1311"/>
    <s v="Train"/>
    <n v="5.6460734554152112E-2"/>
    <n v="0.34639683918552239"/>
    <n v="0.75107928412561065"/>
  </r>
  <r>
    <n v="44"/>
    <s v="female"/>
    <n v="43.89"/>
    <n v="2"/>
    <x v="1"/>
    <x v="0"/>
    <n v="46200.985099999998"/>
    <x v="0"/>
    <s v="0"/>
    <s v="1"/>
    <s v="0"/>
    <s v="1"/>
    <s v="0"/>
    <n v="1936"/>
    <n v="43.89"/>
    <n v="44"/>
    <n v="1931.16"/>
    <s v="Test"/>
    <n v="0.3412654954719872"/>
    <n v="2.169751235857774"/>
    <n v="0.75107928412561065"/>
  </r>
  <r>
    <n v="39"/>
    <s v="male"/>
    <n v="35.299999999999997"/>
    <n v="2"/>
    <x v="1"/>
    <x v="2"/>
    <n v="40103.89"/>
    <x v="0"/>
    <s v="1"/>
    <s v="1"/>
    <s v="0"/>
    <s v="0"/>
    <s v="1"/>
    <n v="1521"/>
    <n v="35.299999999999997"/>
    <n v="39"/>
    <n v="1376.6999999999998"/>
    <s v="Train"/>
    <n v="-1.4740455675306659E-2"/>
    <n v="0.76060915151997421"/>
    <n v="0.75107928412561065"/>
  </r>
  <r>
    <n v="29"/>
    <s v="male"/>
    <n v="35.5"/>
    <n v="2"/>
    <x v="1"/>
    <x v="2"/>
    <n v="44585.455869999998"/>
    <x v="0"/>
    <s v="1"/>
    <s v="1"/>
    <s v="0"/>
    <s v="0"/>
    <s v="1"/>
    <n v="841"/>
    <n v="35.5"/>
    <n v="29"/>
    <n v="1029.5"/>
    <s v="Train"/>
    <n v="-0.72675235796989435"/>
    <n v="0.79341804754646583"/>
    <n v="0.75107928412561065"/>
  </r>
  <r>
    <n v="56"/>
    <s v="male"/>
    <n v="31.79"/>
    <n v="2"/>
    <x v="1"/>
    <x v="0"/>
    <n v="43813.866099999999"/>
    <x v="0"/>
    <s v="1"/>
    <s v="1"/>
    <s v="0"/>
    <s v="1"/>
    <s v="0"/>
    <n v="3136"/>
    <n v="31.79"/>
    <n v="56"/>
    <n v="1780.24"/>
    <s v="Train"/>
    <n v="1.1956797782254924"/>
    <n v="0.18481302625505311"/>
    <n v="0.75107928412561065"/>
  </r>
  <r>
    <n v="23"/>
    <s v="female"/>
    <n v="32.78"/>
    <n v="2"/>
    <x v="1"/>
    <x v="0"/>
    <n v="36021.011200000001"/>
    <x v="0"/>
    <s v="0"/>
    <s v="1"/>
    <s v="0"/>
    <s v="1"/>
    <s v="0"/>
    <n v="529"/>
    <n v="32.78"/>
    <n v="23"/>
    <n v="753.94"/>
    <s v="Test"/>
    <n v="-1.1539594993466469"/>
    <n v="0.34721706158618509"/>
    <n v="0.75107928412561065"/>
  </r>
  <r>
    <n v="37"/>
    <s v="female"/>
    <n v="47.6"/>
    <n v="2"/>
    <x v="1"/>
    <x v="2"/>
    <n v="46113.510999999999"/>
    <x v="0"/>
    <s v="0"/>
    <s v="1"/>
    <s v="0"/>
    <s v="0"/>
    <s v="1"/>
    <n v="1369"/>
    <n v="47.6"/>
    <n v="37"/>
    <n v="1761.2"/>
    <s v="Test"/>
    <n v="-0.1571428361342242"/>
    <n v="2.7783562571491864"/>
    <n v="0.75107928412561065"/>
  </r>
  <r>
    <n v="47"/>
    <s v="male"/>
    <n v="38.94"/>
    <n v="2"/>
    <x v="1"/>
    <x v="0"/>
    <n v="44202.653599999998"/>
    <x v="0"/>
    <s v="1"/>
    <s v="1"/>
    <s v="0"/>
    <s v="1"/>
    <s v="0"/>
    <n v="2209"/>
    <n v="38.94"/>
    <n v="47"/>
    <n v="1830.1799999999998"/>
    <s v="Train"/>
    <n v="0.55486906616036347"/>
    <n v="1.357731059202115"/>
    <n v="0.75107928412561065"/>
  </r>
  <r>
    <n v="51"/>
    <s v="male"/>
    <n v="42.9"/>
    <n v="2"/>
    <x v="1"/>
    <x v="0"/>
    <n v="47462.894"/>
    <x v="0"/>
    <s v="1"/>
    <s v="1"/>
    <s v="0"/>
    <s v="1"/>
    <s v="0"/>
    <n v="2601"/>
    <n v="42.9"/>
    <n v="51"/>
    <n v="2187.9"/>
    <s v="Train"/>
    <n v="0.8396738270781986"/>
    <n v="2.0073472005266417"/>
    <n v="0.75107928412561065"/>
  </r>
  <r>
    <n v="44"/>
    <s v="male"/>
    <n v="30.2"/>
    <n v="2"/>
    <x v="1"/>
    <x v="2"/>
    <n v="38998.546000000002"/>
    <x v="0"/>
    <s v="1"/>
    <s v="1"/>
    <s v="0"/>
    <s v="0"/>
    <s v="1"/>
    <n v="1936"/>
    <n v="30.2"/>
    <n v="44"/>
    <n v="1328.8"/>
    <s v="Train"/>
    <n v="0.3412654954719872"/>
    <n v="-7.6017697155552288E-2"/>
    <n v="0.75107928412561065"/>
  </r>
  <r>
    <n v="22"/>
    <s v="male"/>
    <n v="37.07"/>
    <n v="2"/>
    <x v="1"/>
    <x v="0"/>
    <n v="37484.4493"/>
    <x v="0"/>
    <s v="1"/>
    <s v="1"/>
    <s v="0"/>
    <s v="1"/>
    <s v="0"/>
    <n v="484"/>
    <n v="37.07"/>
    <n v="22"/>
    <n v="815.54"/>
    <s v="Test"/>
    <n v="-1.2251606895761058"/>
    <n v="1.0509678813544223"/>
    <n v="0.75107928412561065"/>
  </r>
  <r>
    <n v="51"/>
    <s v="female"/>
    <n v="34.96"/>
    <n v="2"/>
    <x v="1"/>
    <x v="1"/>
    <n v="44641.197399999997"/>
    <x v="0"/>
    <s v="0"/>
    <s v="1"/>
    <s v="0"/>
    <s v="0"/>
    <s v="0"/>
    <n v="2601"/>
    <n v="34.96"/>
    <n v="51"/>
    <n v="1782.96"/>
    <s v="Test"/>
    <n v="0.8396738270781986"/>
    <n v="0.70483402827493968"/>
    <n v="0.75107928412561065"/>
  </r>
  <r>
    <n v="25"/>
    <s v="male"/>
    <n v="33.33"/>
    <n v="2"/>
    <x v="1"/>
    <x v="0"/>
    <n v="36124.573700000001"/>
    <x v="0"/>
    <s v="1"/>
    <s v="1"/>
    <s v="0"/>
    <s v="1"/>
    <s v="0"/>
    <n v="625"/>
    <n v="33.33"/>
    <n v="25"/>
    <n v="833.25"/>
    <s v="Train"/>
    <n v="-1.0115571188877295"/>
    <n v="0.43744152565903555"/>
    <n v="0.75107928412561065"/>
  </r>
  <r>
    <n v="43"/>
    <s v="female"/>
    <n v="26.7"/>
    <n v="2"/>
    <x v="1"/>
    <x v="2"/>
    <n v="22478.6"/>
    <x v="0"/>
    <s v="0"/>
    <s v="1"/>
    <s v="0"/>
    <s v="0"/>
    <s v="1"/>
    <n v="1849"/>
    <n v="26.7"/>
    <n v="43"/>
    <n v="1148.0999999999999"/>
    <s v="Train"/>
    <n v="0.27006430524252845"/>
    <n v="-0.65017337761914906"/>
    <n v="0.75107928412561065"/>
  </r>
  <r>
    <n v="36"/>
    <s v="male"/>
    <n v="33.4"/>
    <n v="2"/>
    <x v="1"/>
    <x v="2"/>
    <n v="38415.474000000002"/>
    <x v="0"/>
    <s v="1"/>
    <s v="1"/>
    <s v="0"/>
    <s v="0"/>
    <s v="1"/>
    <n v="1296"/>
    <n v="33.4"/>
    <n v="36"/>
    <n v="1202.3999999999999"/>
    <s v="Train"/>
    <n v="-0.22834402636368298"/>
    <n v="0.44892463926830756"/>
    <n v="0.75107928412561065"/>
  </r>
  <r>
    <n v="52"/>
    <s v="male"/>
    <n v="41.8"/>
    <n v="2"/>
    <x v="1"/>
    <x v="0"/>
    <n v="47269.853999999999"/>
    <x v="0"/>
    <s v="1"/>
    <s v="1"/>
    <s v="0"/>
    <s v="1"/>
    <s v="0"/>
    <n v="2704"/>
    <n v="41.8"/>
    <n v="52"/>
    <n v="2173.6"/>
    <s v="Test"/>
    <n v="0.9108750173076573"/>
    <n v="1.8268982723809397"/>
    <n v="0.75107928412561065"/>
  </r>
  <r>
    <n v="64"/>
    <s v="male"/>
    <n v="36.96"/>
    <n v="2"/>
    <x v="1"/>
    <x v="0"/>
    <n v="49577.662400000001"/>
    <x v="0"/>
    <s v="1"/>
    <s v="1"/>
    <s v="0"/>
    <s v="1"/>
    <s v="0"/>
    <n v="4096"/>
    <n v="36.96"/>
    <n v="64"/>
    <n v="2365.44"/>
    <s v="Train"/>
    <n v="1.7652893000611625"/>
    <n v="1.0329229885398521"/>
    <n v="0.75107928412561065"/>
  </r>
  <r>
    <n v="47"/>
    <s v="female"/>
    <n v="27.645"/>
    <n v="2"/>
    <x v="1"/>
    <x v="3"/>
    <n v="24535.698550000001"/>
    <x v="0"/>
    <s v="0"/>
    <s v="1"/>
    <s v="1"/>
    <s v="0"/>
    <s v="0"/>
    <n v="2209"/>
    <n v="27.645"/>
    <n v="47"/>
    <n v="1299.3150000000001"/>
    <s v="Train"/>
    <n v="0.55486906616036347"/>
    <n v="-0.49515134389397791"/>
    <n v="0.75107928412561065"/>
  </r>
  <r>
    <n v="20"/>
    <s v="male"/>
    <n v="39.4"/>
    <n v="2"/>
    <x v="1"/>
    <x v="2"/>
    <n v="38344.565999999999"/>
    <x v="0"/>
    <s v="1"/>
    <s v="1"/>
    <s v="0"/>
    <s v="0"/>
    <s v="1"/>
    <n v="400"/>
    <n v="39.4"/>
    <n v="20"/>
    <n v="788"/>
    <s v="Train"/>
    <n v="-1.3675630700350232"/>
    <n v="1.433191520063045"/>
    <n v="0.75107928412561065"/>
  </r>
  <r>
    <n v="19"/>
    <s v="female"/>
    <n v="34.700000000000003"/>
    <n v="2"/>
    <x v="1"/>
    <x v="2"/>
    <n v="36397.576000000001"/>
    <x v="0"/>
    <s v="0"/>
    <s v="1"/>
    <s v="0"/>
    <s v="0"/>
    <s v="1"/>
    <n v="361"/>
    <n v="34.700000000000003"/>
    <n v="19"/>
    <n v="659.30000000000007"/>
    <s v="Train"/>
    <n v="-1.4387642602644821"/>
    <n v="0.66218246344050136"/>
    <n v="0.75107928412561065"/>
  </r>
  <r>
    <n v="42"/>
    <s v="female"/>
    <n v="40.369999999999997"/>
    <n v="2"/>
    <x v="1"/>
    <x v="0"/>
    <n v="43896.376300000004"/>
    <x v="0"/>
    <s v="0"/>
    <s v="1"/>
    <s v="0"/>
    <s v="1"/>
    <s v="0"/>
    <n v="1764"/>
    <n v="40.369999999999997"/>
    <n v="42"/>
    <n v="1695.54"/>
    <s v="Test"/>
    <n v="0.19886311501306964"/>
    <n v="1.5923146657915273"/>
    <n v="0.75107928412561065"/>
  </r>
  <r>
    <n v="59"/>
    <s v="male"/>
    <n v="29.83"/>
    <n v="3"/>
    <x v="1"/>
    <x v="1"/>
    <n v="30184.936699999998"/>
    <x v="0"/>
    <s v="1"/>
    <s v="1"/>
    <s v="0"/>
    <s v="0"/>
    <s v="0"/>
    <n v="3481"/>
    <n v="29.83"/>
    <n v="59"/>
    <n v="1759.9699999999998"/>
    <s v="Train"/>
    <n v="1.4092833489138687"/>
    <n v="-0.13671415480456126"/>
    <n v="1.5809257598977553"/>
  </r>
  <r>
    <n v="61"/>
    <s v="female"/>
    <n v="29.92"/>
    <n v="3"/>
    <x v="1"/>
    <x v="0"/>
    <n v="30942.191800000001"/>
    <x v="0"/>
    <s v="0"/>
    <s v="1"/>
    <s v="0"/>
    <s v="1"/>
    <s v="0"/>
    <n v="3721"/>
    <n v="29.92"/>
    <n v="61"/>
    <n v="1825.1200000000001"/>
    <s v="Test"/>
    <n v="1.5516857293727864"/>
    <n v="-0.12195015159263964"/>
    <n v="1.5809257598977553"/>
  </r>
  <r>
    <n v="30"/>
    <s v="male"/>
    <n v="28.69"/>
    <n v="3"/>
    <x v="1"/>
    <x v="3"/>
    <n v="20745.989099999999"/>
    <x v="0"/>
    <s v="1"/>
    <s v="1"/>
    <s v="1"/>
    <s v="0"/>
    <s v="0"/>
    <n v="900"/>
    <n v="28.69"/>
    <n v="30"/>
    <n v="860.7"/>
    <s v="Train"/>
    <n v="-0.65555116774043554"/>
    <n v="-0.3237248621555609"/>
    <n v="1.5809257598977553"/>
  </r>
  <r>
    <n v="46"/>
    <s v="male"/>
    <n v="30.495000000000001"/>
    <n v="3"/>
    <x v="1"/>
    <x v="3"/>
    <n v="40720.551050000002"/>
    <x v="0"/>
    <s v="1"/>
    <s v="1"/>
    <s v="1"/>
    <s v="0"/>
    <s v="0"/>
    <n v="2116"/>
    <n v="30.495000000000001"/>
    <n v="46"/>
    <n v="1402.77"/>
    <s v="Train"/>
    <n v="0.48366787593090471"/>
    <n v="-2.7624575516477415E-2"/>
    <n v="1.5809257598977553"/>
  </r>
  <r>
    <n v="36"/>
    <s v="male"/>
    <n v="41.895000000000003"/>
    <n v="3"/>
    <x v="1"/>
    <x v="1"/>
    <n v="43753.337050000002"/>
    <x v="0"/>
    <s v="1"/>
    <s v="1"/>
    <s v="0"/>
    <s v="0"/>
    <s v="0"/>
    <n v="1296"/>
    <n v="41.895000000000003"/>
    <n v="36"/>
    <n v="1508.22"/>
    <s v="Train"/>
    <n v="-0.22834402636368298"/>
    <n v="1.8424824979935239"/>
    <n v="1.5809257598977553"/>
  </r>
  <r>
    <n v="46"/>
    <s v="male"/>
    <n v="42.35"/>
    <n v="3"/>
    <x v="1"/>
    <x v="0"/>
    <n v="46151.124499999998"/>
    <x v="0"/>
    <s v="1"/>
    <s v="1"/>
    <s v="0"/>
    <s v="1"/>
    <s v="0"/>
    <n v="2116"/>
    <n v="42.35"/>
    <n v="46"/>
    <n v="1948.1000000000001"/>
    <s v="Train"/>
    <n v="0.48366787593090471"/>
    <n v="1.9171227364537913"/>
    <n v="1.5809257598977553"/>
  </r>
  <r>
    <n v="54"/>
    <s v="male"/>
    <n v="40.564999999999998"/>
    <n v="3"/>
    <x v="1"/>
    <x v="1"/>
    <n v="48549.178350000002"/>
    <x v="0"/>
    <s v="1"/>
    <s v="1"/>
    <s v="0"/>
    <s v="0"/>
    <s v="0"/>
    <n v="2916"/>
    <n v="40.564999999999998"/>
    <n v="54"/>
    <n v="2190.5099999999998"/>
    <s v="Test"/>
    <n v="1.0532773977665748"/>
    <n v="1.6243033394173563"/>
    <n v="1.5809257598977553"/>
  </r>
  <r>
    <n v="31"/>
    <s v="male"/>
    <n v="34.39"/>
    <n v="3"/>
    <x v="1"/>
    <x v="3"/>
    <n v="38746.355100000001"/>
    <x v="0"/>
    <s v="1"/>
    <s v="1"/>
    <s v="1"/>
    <s v="0"/>
    <s v="0"/>
    <n v="961"/>
    <n v="34.39"/>
    <n v="31"/>
    <n v="1066.0899999999999"/>
    <s v="Train"/>
    <n v="-0.58434997751097684"/>
    <n v="0.61132867459943951"/>
    <n v="1.5809257598977553"/>
  </r>
  <r>
    <n v="43"/>
    <s v="male"/>
    <n v="35.97"/>
    <n v="3"/>
    <x v="1"/>
    <x v="0"/>
    <n v="42124.515299999999"/>
    <x v="0"/>
    <s v="1"/>
    <s v="1"/>
    <s v="0"/>
    <s v="1"/>
    <s v="0"/>
    <n v="1849"/>
    <n v="35.97"/>
    <n v="43"/>
    <n v="1546.71"/>
    <s v="Train"/>
    <n v="0.27006430524252845"/>
    <n v="0.87051895320872008"/>
    <n v="1.5809257598977553"/>
  </r>
  <r>
    <n v="54"/>
    <s v="male"/>
    <n v="25.1"/>
    <n v="3"/>
    <x v="1"/>
    <x v="2"/>
    <n v="25382.296999999999"/>
    <x v="0"/>
    <s v="1"/>
    <s v="1"/>
    <s v="0"/>
    <s v="0"/>
    <s v="1"/>
    <n v="2916"/>
    <n v="25.1"/>
    <n v="54"/>
    <n v="1355.4"/>
    <s v="Train"/>
    <n v="1.0532773977665748"/>
    <n v="-0.91264454583107868"/>
    <n v="1.5809257598977553"/>
  </r>
  <r>
    <n v="35"/>
    <s v="female"/>
    <n v="34.104999999999997"/>
    <n v="3"/>
    <x v="1"/>
    <x v="3"/>
    <n v="39983.425949999997"/>
    <x v="0"/>
    <s v="0"/>
    <s v="1"/>
    <s v="1"/>
    <s v="0"/>
    <s v="0"/>
    <n v="1225"/>
    <n v="34.104999999999997"/>
    <n v="35"/>
    <n v="1193.675"/>
    <s v="Train"/>
    <n v="-0.29954521659314176"/>
    <n v="0.56457599776168887"/>
    <n v="1.5809257598977553"/>
  </r>
  <r>
    <n v="42"/>
    <s v="male"/>
    <n v="28.31"/>
    <n v="3"/>
    <x v="1"/>
    <x v="3"/>
    <n v="32787.458590000002"/>
    <x v="0"/>
    <s v="1"/>
    <s v="1"/>
    <s v="1"/>
    <s v="0"/>
    <s v="0"/>
    <n v="1764"/>
    <n v="28.31"/>
    <n v="42"/>
    <n v="1189.02"/>
    <s v="Train"/>
    <n v="0.19886311501306964"/>
    <n v="-0.38606176460589464"/>
    <n v="1.5809257598977553"/>
  </r>
  <r>
    <n v="60"/>
    <s v="male"/>
    <n v="31.35"/>
    <n v="3"/>
    <x v="1"/>
    <x v="3"/>
    <n v="46130.5265"/>
    <x v="0"/>
    <s v="1"/>
    <s v="1"/>
    <s v="1"/>
    <s v="0"/>
    <s v="0"/>
    <n v="3600"/>
    <n v="31.35"/>
    <n v="60"/>
    <n v="1881"/>
    <s v="Train"/>
    <n v="1.4804845391433274"/>
    <n v="0.11263345499677274"/>
    <n v="1.5809257598977553"/>
  </r>
  <r>
    <n v="30"/>
    <s v="female"/>
    <n v="39.049999999999997"/>
    <n v="3"/>
    <x v="1"/>
    <x v="0"/>
    <n v="40932.429499999998"/>
    <x v="0"/>
    <s v="0"/>
    <s v="1"/>
    <s v="0"/>
    <s v="1"/>
    <s v="0"/>
    <n v="900"/>
    <n v="39.049999999999997"/>
    <n v="30"/>
    <n v="1171.5"/>
    <s v="Train"/>
    <n v="-0.65555116774043554"/>
    <n v="1.375775952016685"/>
    <n v="1.5809257598977553"/>
  </r>
  <r>
    <n v="23"/>
    <s v="male"/>
    <n v="31.73"/>
    <n v="3"/>
    <x v="1"/>
    <x v="1"/>
    <n v="36189.101699999999"/>
    <x v="0"/>
    <s v="1"/>
    <s v="1"/>
    <s v="0"/>
    <s v="0"/>
    <s v="0"/>
    <n v="529"/>
    <n v="31.73"/>
    <n v="23"/>
    <n v="729.79"/>
    <s v="Test"/>
    <n v="-1.1539594993466469"/>
    <n v="0.17497035744710593"/>
    <n v="1.5809257598977553"/>
  </r>
  <r>
    <n v="41"/>
    <s v="male"/>
    <n v="30.78"/>
    <n v="3"/>
    <x v="1"/>
    <x v="1"/>
    <n v="39597.407200000001"/>
    <x v="0"/>
    <s v="1"/>
    <s v="1"/>
    <s v="0"/>
    <s v="0"/>
    <s v="0"/>
    <n v="1681"/>
    <n v="30.78"/>
    <n v="41"/>
    <n v="1261.98"/>
    <s v="Train"/>
    <n v="0.12766192478361088"/>
    <n v="1.9128101321272635E-2"/>
    <n v="1.5809257598977553"/>
  </r>
  <r>
    <n v="51"/>
    <s v="female"/>
    <n v="37.049999999999997"/>
    <n v="3"/>
    <x v="1"/>
    <x v="1"/>
    <n v="46255.112500000003"/>
    <x v="0"/>
    <s v="0"/>
    <s v="1"/>
    <s v="0"/>
    <s v="0"/>
    <s v="0"/>
    <n v="2601"/>
    <n v="37.049999999999997"/>
    <n v="51"/>
    <n v="1889.55"/>
    <s v="Train"/>
    <n v="0.8396738270781986"/>
    <n v="1.0476869917517726"/>
    <n v="1.5809257598977553"/>
  </r>
  <r>
    <n v="25"/>
    <s v="male"/>
    <n v="29.7"/>
    <n v="3"/>
    <x v="1"/>
    <x v="2"/>
    <n v="19933.457999999999"/>
    <x v="0"/>
    <s v="1"/>
    <s v="1"/>
    <s v="0"/>
    <s v="0"/>
    <s v="1"/>
    <n v="625"/>
    <n v="29.7"/>
    <n v="25"/>
    <n v="742.5"/>
    <s v="Train"/>
    <n v="-1.0115571188877295"/>
    <n v="-0.15803993722178039"/>
    <n v="1.5809257598977553"/>
  </r>
  <r>
    <n v="31"/>
    <s v="male"/>
    <n v="25.9"/>
    <n v="3"/>
    <x v="1"/>
    <x v="2"/>
    <n v="19199.944"/>
    <x v="0"/>
    <s v="1"/>
    <s v="1"/>
    <s v="0"/>
    <s v="0"/>
    <s v="1"/>
    <n v="961"/>
    <n v="25.9"/>
    <n v="31"/>
    <n v="802.9"/>
    <s v="Train"/>
    <n v="-0.58434997751097684"/>
    <n v="-0.7814089617251142"/>
    <n v="1.5809257598977553"/>
  </r>
  <r>
    <n v="47"/>
    <s v="male"/>
    <n v="28.215"/>
    <n v="3"/>
    <x v="1"/>
    <x v="3"/>
    <n v="24915.220850000002"/>
    <x v="0"/>
    <s v="1"/>
    <s v="1"/>
    <s v="1"/>
    <s v="0"/>
    <s v="0"/>
    <n v="2209"/>
    <n v="28.215"/>
    <n v="47"/>
    <n v="1326.105"/>
    <s v="Train"/>
    <n v="0.55486906616036347"/>
    <n v="-0.4016459902184778"/>
    <n v="1.5809257598977553"/>
  </r>
  <r>
    <n v="22"/>
    <s v="female"/>
    <n v="31.02"/>
    <n v="3"/>
    <x v="1"/>
    <x v="0"/>
    <n v="35595.589800000002"/>
    <x v="0"/>
    <s v="0"/>
    <s v="1"/>
    <s v="0"/>
    <s v="1"/>
    <s v="0"/>
    <n v="484"/>
    <n v="31.02"/>
    <n v="22"/>
    <n v="682.43999999999994"/>
    <s v="Train"/>
    <n v="-1.2251606895761058"/>
    <n v="5.8498776553061876E-2"/>
    <n v="1.5809257598977553"/>
  </r>
  <r>
    <n v="47"/>
    <s v="male"/>
    <n v="29.8"/>
    <n v="3"/>
    <x v="1"/>
    <x v="2"/>
    <n v="25309.489000000001"/>
    <x v="0"/>
    <s v="1"/>
    <s v="1"/>
    <s v="0"/>
    <s v="0"/>
    <s v="1"/>
    <n v="2209"/>
    <n v="29.8"/>
    <n v="47"/>
    <n v="1400.6000000000001"/>
    <s v="Train"/>
    <n v="0.55486906616036347"/>
    <n v="-0.14163548920853455"/>
    <n v="1.5809257598977553"/>
  </r>
  <r>
    <n v="38"/>
    <s v="male"/>
    <n v="38.39"/>
    <n v="3"/>
    <x v="1"/>
    <x v="0"/>
    <n v="41949.244100000004"/>
    <x v="0"/>
    <s v="1"/>
    <s v="1"/>
    <s v="0"/>
    <s v="1"/>
    <s v="0"/>
    <n v="1444"/>
    <n v="38.39"/>
    <n v="38"/>
    <n v="1458.82"/>
    <s v="Train"/>
    <n v="-8.5941645904765426E-2"/>
    <n v="1.2675065951292646"/>
    <n v="1.5809257598977553"/>
  </r>
  <r>
    <n v="48"/>
    <s v="female"/>
    <n v="25.85"/>
    <n v="3"/>
    <x v="1"/>
    <x v="0"/>
    <n v="24180.933499999999"/>
    <x v="0"/>
    <s v="0"/>
    <s v="1"/>
    <s v="0"/>
    <s v="1"/>
    <s v="0"/>
    <n v="2304"/>
    <n v="25.85"/>
    <n v="48"/>
    <n v="1240.8000000000002"/>
    <s v="Train"/>
    <n v="0.62607025638982228"/>
    <n v="-0.78961118573173661"/>
    <n v="1.5809257598977553"/>
  </r>
  <r>
    <n v="53"/>
    <s v="female"/>
    <n v="36.86"/>
    <n v="3"/>
    <x v="1"/>
    <x v="3"/>
    <n v="46661.4424"/>
    <x v="0"/>
    <s v="0"/>
    <s v="1"/>
    <s v="1"/>
    <s v="0"/>
    <s v="0"/>
    <n v="2809"/>
    <n v="36.86"/>
    <n v="53"/>
    <n v="1953.58"/>
    <s v="Train"/>
    <n v="0.98207620753711611"/>
    <n v="1.0165185405266062"/>
    <n v="1.5809257598977553"/>
  </r>
  <r>
    <n v="43"/>
    <s v="female"/>
    <n v="32.56"/>
    <n v="3"/>
    <x v="1"/>
    <x v="0"/>
    <n v="40941.285400000001"/>
    <x v="0"/>
    <s v="0"/>
    <s v="1"/>
    <s v="0"/>
    <s v="1"/>
    <s v="0"/>
    <n v="1849"/>
    <n v="32.56"/>
    <n v="43"/>
    <n v="1400.0800000000002"/>
    <s v="Train"/>
    <n v="0.27006430524252845"/>
    <n v="0.31112727595704492"/>
    <n v="1.5809257598977553"/>
  </r>
  <r>
    <n v="20"/>
    <s v="male"/>
    <n v="35.625"/>
    <n v="3"/>
    <x v="1"/>
    <x v="3"/>
    <n v="37465.34375"/>
    <x v="0"/>
    <s v="1"/>
    <s v="1"/>
    <s v="1"/>
    <s v="0"/>
    <s v="0"/>
    <n v="400"/>
    <n v="35.625"/>
    <n v="20"/>
    <n v="712.5"/>
    <s v="Train"/>
    <n v="-1.3675630700350232"/>
    <n v="0.81392360756302295"/>
    <n v="1.5809257598977553"/>
  </r>
  <r>
    <n v="18"/>
    <s v="female"/>
    <n v="27.28"/>
    <n v="3"/>
    <x v="1"/>
    <x v="0"/>
    <n v="18223.4512"/>
    <x v="0"/>
    <s v="0"/>
    <s v="1"/>
    <s v="0"/>
    <s v="1"/>
    <s v="0"/>
    <n v="324"/>
    <n v="27.28"/>
    <n v="18"/>
    <n v="491.04"/>
    <s v="Train"/>
    <n v="-1.5099654504939408"/>
    <n v="-0.55502757914232415"/>
    <n v="1.5809257598977553"/>
  </r>
  <r>
    <n v="52"/>
    <s v="male"/>
    <n v="34.484999999999999"/>
    <n v="3"/>
    <x v="1"/>
    <x v="3"/>
    <n v="60021.398970000002"/>
    <x v="0"/>
    <s v="1"/>
    <s v="1"/>
    <s v="1"/>
    <s v="0"/>
    <s v="0"/>
    <n v="2704"/>
    <n v="34.484999999999999"/>
    <n v="52"/>
    <n v="1793.22"/>
    <s v="Test"/>
    <n v="0.9108750173076573"/>
    <n v="0.62691290021202273"/>
    <n v="1.5809257598977553"/>
  </r>
  <r>
    <n v="62"/>
    <s v="male"/>
    <n v="30.875"/>
    <n v="3"/>
    <x v="1"/>
    <x v="3"/>
    <n v="46718.163249999998"/>
    <x v="0"/>
    <s v="1"/>
    <s v="1"/>
    <s v="1"/>
    <s v="0"/>
    <s v="0"/>
    <n v="3844"/>
    <n v="30.875"/>
    <n v="62"/>
    <n v="1914.25"/>
    <s v="Train"/>
    <n v="1.6228869196022451"/>
    <n v="3.4712326933855793E-2"/>
    <n v="1.5809257598977553"/>
  </r>
  <r>
    <n v="28"/>
    <s v="male"/>
    <n v="33"/>
    <n v="3"/>
    <x v="0"/>
    <x v="0"/>
    <n v="4449.4620000000004"/>
    <x v="0"/>
    <s v="1"/>
    <s v="0"/>
    <s v="0"/>
    <s v="1"/>
    <s v="0"/>
    <n v="784"/>
    <n v="0"/>
    <n v="0"/>
    <n v="924"/>
    <s v="Train"/>
    <n v="-0.79795354819935316"/>
    <n v="0.38330684721532526"/>
    <n v="1.5809257598977553"/>
  </r>
  <r>
    <n v="59"/>
    <s v="female"/>
    <n v="27.72"/>
    <n v="3"/>
    <x v="0"/>
    <x v="0"/>
    <n v="14001.1338"/>
    <x v="0"/>
    <s v="0"/>
    <s v="0"/>
    <s v="0"/>
    <s v="1"/>
    <s v="0"/>
    <n v="3481"/>
    <n v="0"/>
    <n v="0"/>
    <n v="1635.48"/>
    <s v="Train"/>
    <n v="1.4092833489138687"/>
    <n v="-0.48284800788404381"/>
    <n v="1.5809257598977553"/>
  </r>
  <r>
    <n v="54"/>
    <s v="female"/>
    <n v="31.9"/>
    <n v="3"/>
    <x v="0"/>
    <x v="0"/>
    <n v="27322.73386"/>
    <x v="0"/>
    <s v="0"/>
    <s v="0"/>
    <s v="0"/>
    <s v="1"/>
    <s v="0"/>
    <n v="2916"/>
    <n v="0"/>
    <n v="0"/>
    <n v="1722.6"/>
    <s v="Train"/>
    <n v="1.0532773977665748"/>
    <n v="0.20285791906962319"/>
    <n v="1.5809257598977553"/>
  </r>
  <r>
    <n v="29"/>
    <s v="female"/>
    <n v="38.83"/>
    <n v="3"/>
    <x v="0"/>
    <x v="0"/>
    <n v="5138.2566999999999"/>
    <x v="0"/>
    <s v="0"/>
    <s v="0"/>
    <s v="0"/>
    <s v="1"/>
    <s v="0"/>
    <n v="841"/>
    <n v="0"/>
    <n v="0"/>
    <n v="1126.07"/>
    <s v="Train"/>
    <n v="-0.72675235796989435"/>
    <n v="1.3396861663875448"/>
    <n v="1.5809257598977553"/>
  </r>
  <r>
    <n v="50"/>
    <s v="female"/>
    <n v="27.83"/>
    <n v="3"/>
    <x v="0"/>
    <x v="0"/>
    <n v="19749.383379999999"/>
    <x v="0"/>
    <s v="0"/>
    <s v="0"/>
    <s v="0"/>
    <s v="1"/>
    <s v="0"/>
    <n v="2500"/>
    <n v="0"/>
    <n v="0"/>
    <n v="1391.5"/>
    <s v="Train"/>
    <n v="0.76847263684873979"/>
    <n v="-0.46480311506947375"/>
    <n v="1.5809257598977553"/>
  </r>
  <r>
    <n v="55"/>
    <s v="male"/>
    <n v="33.880000000000003"/>
    <n v="3"/>
    <x v="0"/>
    <x v="0"/>
    <n v="11987.1682"/>
    <x v="0"/>
    <s v="1"/>
    <s v="0"/>
    <s v="0"/>
    <s v="1"/>
    <s v="0"/>
    <n v="3025"/>
    <n v="0"/>
    <n v="0"/>
    <n v="1863.4"/>
    <s v="Test"/>
    <n v="1.1244785879960337"/>
    <n v="0.52766598973188716"/>
    <n v="1.5809257598977553"/>
  </r>
  <r>
    <n v="59"/>
    <s v="female"/>
    <n v="27.83"/>
    <n v="3"/>
    <x v="0"/>
    <x v="0"/>
    <n v="14001.286700000001"/>
    <x v="0"/>
    <s v="0"/>
    <s v="0"/>
    <s v="0"/>
    <s v="1"/>
    <s v="0"/>
    <n v="3481"/>
    <n v="0"/>
    <n v="0"/>
    <n v="1641.9699999999998"/>
    <s v="Train"/>
    <n v="1.4092833489138687"/>
    <n v="-0.46480311506947375"/>
    <n v="1.5809257598977553"/>
  </r>
  <r>
    <n v="53"/>
    <s v="female"/>
    <n v="38.06"/>
    <n v="3"/>
    <x v="0"/>
    <x v="0"/>
    <n v="20462.997660000001"/>
    <x v="0"/>
    <s v="0"/>
    <s v="0"/>
    <s v="0"/>
    <s v="1"/>
    <s v="0"/>
    <n v="2809"/>
    <n v="0"/>
    <n v="0"/>
    <n v="2017.18"/>
    <s v="Test"/>
    <n v="0.98207620753711611"/>
    <n v="1.2133719166855541"/>
    <n v="1.5809257598977553"/>
  </r>
  <r>
    <n v="52"/>
    <s v="male"/>
    <n v="26.4"/>
    <n v="3"/>
    <x v="0"/>
    <x v="0"/>
    <n v="25992.821039999999"/>
    <x v="0"/>
    <s v="1"/>
    <s v="0"/>
    <s v="0"/>
    <s v="1"/>
    <s v="0"/>
    <n v="2704"/>
    <n v="0"/>
    <n v="0"/>
    <n v="1372.8"/>
    <s v="Test"/>
    <n v="0.9108750173076573"/>
    <n v="-0.69938672165888605"/>
    <n v="1.5809257598977553"/>
  </r>
  <r>
    <n v="34"/>
    <s v="female"/>
    <n v="29.26"/>
    <n v="3"/>
    <x v="0"/>
    <x v="0"/>
    <n v="6184.2993999999999"/>
    <x v="0"/>
    <s v="0"/>
    <s v="0"/>
    <s v="0"/>
    <s v="1"/>
    <s v="0"/>
    <n v="1156"/>
    <n v="0"/>
    <n v="0"/>
    <n v="994.84"/>
    <s v="Test"/>
    <n v="-0.37074640682260052"/>
    <n v="-0.23021950848006076"/>
    <n v="1.5809257598977553"/>
  </r>
  <r>
    <n v="46"/>
    <s v="male"/>
    <n v="43.89"/>
    <n v="3"/>
    <x v="0"/>
    <x v="0"/>
    <n v="8944.1151000000009"/>
    <x v="0"/>
    <s v="1"/>
    <s v="0"/>
    <s v="0"/>
    <s v="1"/>
    <s v="0"/>
    <n v="2116"/>
    <n v="0"/>
    <n v="0"/>
    <n v="2018.94"/>
    <s v="Train"/>
    <n v="0.48366787593090471"/>
    <n v="2.169751235857774"/>
    <n v="1.5809257598977553"/>
  </r>
  <r>
    <n v="60"/>
    <s v="male"/>
    <n v="33.11"/>
    <n v="3"/>
    <x v="0"/>
    <x v="0"/>
    <n v="13919.822899999999"/>
    <x v="0"/>
    <s v="1"/>
    <s v="0"/>
    <s v="0"/>
    <s v="1"/>
    <s v="0"/>
    <n v="3600"/>
    <n v="0"/>
    <n v="0"/>
    <n v="1986.6"/>
    <s v="Test"/>
    <n v="1.4804845391433274"/>
    <n v="0.40135174002989538"/>
    <n v="1.5809257598977553"/>
  </r>
  <r>
    <n v="40"/>
    <s v="female"/>
    <n v="33"/>
    <n v="3"/>
    <x v="0"/>
    <x v="0"/>
    <n v="7682.67"/>
    <x v="0"/>
    <s v="0"/>
    <s v="0"/>
    <s v="0"/>
    <s v="1"/>
    <s v="0"/>
    <n v="1600"/>
    <n v="0"/>
    <n v="0"/>
    <n v="1320"/>
    <s v="Train"/>
    <n v="5.6460734554152112E-2"/>
    <n v="0.38330684721532526"/>
    <n v="1.5809257598977553"/>
  </r>
  <r>
    <n v="49"/>
    <s v="female"/>
    <n v="36.630000000000003"/>
    <n v="3"/>
    <x v="0"/>
    <x v="0"/>
    <n v="10381.4787"/>
    <x v="0"/>
    <s v="0"/>
    <s v="0"/>
    <s v="0"/>
    <s v="1"/>
    <s v="0"/>
    <n v="2401"/>
    <n v="0"/>
    <n v="0"/>
    <n v="1794.8700000000001"/>
    <s v="Train"/>
    <n v="0.69727144661928109"/>
    <n v="0.97878831009614187"/>
    <n v="1.5809257598977553"/>
  </r>
  <r>
    <n v="64"/>
    <s v="female"/>
    <n v="39.049999999999997"/>
    <n v="3"/>
    <x v="0"/>
    <x v="0"/>
    <n v="16085.127500000001"/>
    <x v="0"/>
    <s v="0"/>
    <s v="0"/>
    <s v="0"/>
    <s v="1"/>
    <s v="0"/>
    <n v="4096"/>
    <n v="0"/>
    <n v="0"/>
    <n v="2499.1999999999998"/>
    <s v="Train"/>
    <n v="1.7652893000611625"/>
    <n v="1.375775952016685"/>
    <n v="1.5809257598977553"/>
  </r>
  <r>
    <n v="37"/>
    <s v="male"/>
    <n v="46.53"/>
    <n v="3"/>
    <x v="0"/>
    <x v="0"/>
    <n v="6435.6237000000001"/>
    <x v="0"/>
    <s v="1"/>
    <s v="0"/>
    <s v="0"/>
    <s v="1"/>
    <s v="0"/>
    <n v="1369"/>
    <n v="0"/>
    <n v="0"/>
    <n v="1721.6100000000001"/>
    <s v="Train"/>
    <n v="-0.1571428361342242"/>
    <n v="2.6028286634074584"/>
    <n v="1.5809257598977553"/>
  </r>
  <r>
    <n v="30"/>
    <s v="male"/>
    <n v="31.57"/>
    <n v="3"/>
    <x v="0"/>
    <x v="0"/>
    <n v="4837.5823"/>
    <x v="0"/>
    <s v="1"/>
    <s v="0"/>
    <s v="0"/>
    <s v="1"/>
    <s v="0"/>
    <n v="900"/>
    <n v="0"/>
    <n v="0"/>
    <n v="947.1"/>
    <s v="Test"/>
    <n v="-0.65555116774043554"/>
    <n v="0.14872324062591291"/>
    <n v="1.5809257598977553"/>
  </r>
  <r>
    <n v="55"/>
    <s v="female"/>
    <n v="40.81"/>
    <n v="3"/>
    <x v="0"/>
    <x v="0"/>
    <n v="12485.8009"/>
    <x v="0"/>
    <s v="0"/>
    <s v="0"/>
    <s v="0"/>
    <s v="1"/>
    <s v="0"/>
    <n v="3025"/>
    <n v="0"/>
    <n v="0"/>
    <n v="2244.5500000000002"/>
    <s v="Train"/>
    <n v="1.1244785879960337"/>
    <n v="1.6644942370498088"/>
    <n v="1.5809257598977553"/>
  </r>
  <r>
    <n v="51"/>
    <s v="male"/>
    <n v="33.33"/>
    <n v="3"/>
    <x v="0"/>
    <x v="0"/>
    <n v="10560.4917"/>
    <x v="0"/>
    <s v="1"/>
    <s v="0"/>
    <s v="0"/>
    <s v="1"/>
    <s v="0"/>
    <n v="2601"/>
    <n v="0"/>
    <n v="0"/>
    <n v="1699.83"/>
    <s v="Train"/>
    <n v="0.8396738270781986"/>
    <n v="0.43744152565903555"/>
    <n v="1.5809257598977553"/>
  </r>
  <r>
    <n v="35"/>
    <s v="male"/>
    <n v="34.32"/>
    <n v="3"/>
    <x v="0"/>
    <x v="0"/>
    <n v="5934.3797999999997"/>
    <x v="0"/>
    <s v="1"/>
    <s v="0"/>
    <s v="0"/>
    <s v="1"/>
    <s v="0"/>
    <n v="1225"/>
    <n v="0"/>
    <n v="0"/>
    <n v="1201.2"/>
    <s v="Train"/>
    <n v="-0.29954521659314176"/>
    <n v="0.59984556099016761"/>
    <n v="1.5809257598977553"/>
  </r>
  <r>
    <n v="50"/>
    <s v="female"/>
    <n v="28.16"/>
    <n v="3"/>
    <x v="0"/>
    <x v="0"/>
    <n v="10702.642400000001"/>
    <x v="0"/>
    <s v="0"/>
    <s v="0"/>
    <s v="0"/>
    <s v="1"/>
    <s v="0"/>
    <n v="2500"/>
    <n v="0"/>
    <n v="0"/>
    <n v="1408"/>
    <s v="Train"/>
    <n v="0.76847263684873979"/>
    <n v="-0.41066843662576286"/>
    <n v="1.5809257598977553"/>
  </r>
  <r>
    <n v="63"/>
    <s v="male"/>
    <n v="33.659999999999997"/>
    <n v="3"/>
    <x v="0"/>
    <x v="0"/>
    <n v="15161.5344"/>
    <x v="0"/>
    <s v="1"/>
    <s v="0"/>
    <s v="0"/>
    <s v="1"/>
    <s v="0"/>
    <n v="3969"/>
    <n v="0"/>
    <n v="0"/>
    <n v="2120.58"/>
    <s v="Test"/>
    <n v="1.6940881098317038"/>
    <n v="0.49157620410274583"/>
    <n v="1.5809257598977553"/>
  </r>
  <r>
    <n v="37"/>
    <s v="female"/>
    <n v="27.74"/>
    <n v="3"/>
    <x v="0"/>
    <x v="3"/>
    <n v="7281.5056000000004"/>
    <x v="0"/>
    <s v="0"/>
    <s v="0"/>
    <s v="1"/>
    <s v="0"/>
    <s v="0"/>
    <n v="1369"/>
    <n v="0"/>
    <n v="0"/>
    <n v="1026.3799999999999"/>
    <s v="Train"/>
    <n v="-0.1571428361342242"/>
    <n v="-0.47956711828139476"/>
    <n v="1.5809257598977553"/>
  </r>
  <r>
    <n v="62"/>
    <s v="female"/>
    <n v="32.965000000000003"/>
    <n v="3"/>
    <x v="0"/>
    <x v="3"/>
    <n v="15612.19335"/>
    <x v="0"/>
    <s v="0"/>
    <s v="0"/>
    <s v="1"/>
    <s v="0"/>
    <s v="0"/>
    <n v="3844"/>
    <n v="0"/>
    <n v="0"/>
    <n v="2043.8300000000002"/>
    <s v="Train"/>
    <n v="1.6228869196022451"/>
    <n v="0.37756529041068987"/>
    <n v="1.5809257598977553"/>
  </r>
  <r>
    <n v="40"/>
    <s v="female"/>
    <n v="28.69"/>
    <n v="3"/>
    <x v="0"/>
    <x v="3"/>
    <n v="8059.6791000000003"/>
    <x v="0"/>
    <s v="0"/>
    <s v="0"/>
    <s v="1"/>
    <s v="0"/>
    <s v="0"/>
    <n v="1600"/>
    <n v="0"/>
    <n v="0"/>
    <n v="1147.6000000000001"/>
    <s v="Train"/>
    <n v="5.6460734554152112E-2"/>
    <n v="-0.3237248621555609"/>
    <n v="1.5809257598977553"/>
  </r>
  <r>
    <n v="43"/>
    <s v="male"/>
    <n v="27.36"/>
    <n v="3"/>
    <x v="0"/>
    <x v="1"/>
    <n v="8606.2173999999995"/>
    <x v="0"/>
    <s v="1"/>
    <s v="0"/>
    <s v="0"/>
    <s v="0"/>
    <s v="0"/>
    <n v="1849"/>
    <n v="0"/>
    <n v="0"/>
    <n v="1176.48"/>
    <s v="Train"/>
    <n v="0.27006430524252845"/>
    <n v="-0.54190402073172794"/>
    <n v="1.5809257598977553"/>
  </r>
  <r>
    <n v="53"/>
    <s v="female"/>
    <n v="28.1"/>
    <n v="3"/>
    <x v="0"/>
    <x v="2"/>
    <n v="11741.726000000001"/>
    <x v="0"/>
    <s v="0"/>
    <s v="0"/>
    <s v="0"/>
    <s v="0"/>
    <s v="1"/>
    <n v="2809"/>
    <n v="0"/>
    <n v="0"/>
    <n v="1489.3000000000002"/>
    <s v="Train"/>
    <n v="0.98207620753711611"/>
    <n v="-0.42051110543371001"/>
    <n v="1.5809257598977553"/>
  </r>
  <r>
    <n v="54"/>
    <s v="female"/>
    <n v="30.8"/>
    <n v="3"/>
    <x v="0"/>
    <x v="2"/>
    <n v="12105.32"/>
    <x v="0"/>
    <s v="0"/>
    <s v="0"/>
    <s v="0"/>
    <s v="0"/>
    <s v="1"/>
    <n v="2916"/>
    <n v="0"/>
    <n v="0"/>
    <n v="1663.2"/>
    <s v="Train"/>
    <n v="1.0532773977665748"/>
    <n v="2.2408990923921689E-2"/>
    <n v="1.5809257598977553"/>
  </r>
  <r>
    <n v="52"/>
    <s v="male"/>
    <n v="32.204999999999998"/>
    <n v="3"/>
    <x v="0"/>
    <x v="1"/>
    <n v="11488.31695"/>
    <x v="0"/>
    <s v="1"/>
    <s v="0"/>
    <s v="0"/>
    <s v="0"/>
    <s v="0"/>
    <n v="2704"/>
    <n v="0"/>
    <n v="0"/>
    <n v="1674.6599999999999"/>
    <s v="Train"/>
    <n v="0.9108750173076573"/>
    <n v="0.25289148551002233"/>
    <n v="1.5809257598977553"/>
  </r>
  <r>
    <n v="47"/>
    <s v="female"/>
    <n v="33.914999999999999"/>
    <n v="3"/>
    <x v="0"/>
    <x v="3"/>
    <n v="10115.00885"/>
    <x v="0"/>
    <s v="0"/>
    <s v="0"/>
    <s v="1"/>
    <s v="0"/>
    <s v="0"/>
    <n v="2209"/>
    <n v="0"/>
    <n v="0"/>
    <n v="1594.0049999999999"/>
    <s v="Train"/>
    <n v="0.55486906616036347"/>
    <n v="0.53340754653652256"/>
    <n v="1.5809257598977553"/>
  </r>
  <r>
    <n v="32"/>
    <s v="female"/>
    <n v="37.145000000000003"/>
    <n v="3"/>
    <x v="0"/>
    <x v="1"/>
    <n v="6334.3435499999996"/>
    <x v="0"/>
    <s v="0"/>
    <s v="0"/>
    <s v="0"/>
    <s v="0"/>
    <s v="0"/>
    <n v="1024"/>
    <n v="0"/>
    <n v="0"/>
    <n v="1188.6400000000001"/>
    <s v="Train"/>
    <n v="-0.51314878728151803"/>
    <n v="1.0632712173643568"/>
    <n v="1.5809257598977553"/>
  </r>
  <r>
    <n v="32"/>
    <s v="female"/>
    <n v="33.155000000000001"/>
    <n v="3"/>
    <x v="0"/>
    <x v="3"/>
    <n v="6128.79745"/>
    <x v="0"/>
    <s v="0"/>
    <s v="0"/>
    <s v="1"/>
    <s v="0"/>
    <s v="0"/>
    <n v="1024"/>
    <n v="0"/>
    <n v="0"/>
    <n v="1060.96"/>
    <s v="Train"/>
    <n v="-0.51314878728151803"/>
    <n v="0.40873374163585618"/>
    <n v="1.5809257598977553"/>
  </r>
  <r>
    <n v="41"/>
    <s v="female"/>
    <n v="33.155000000000001"/>
    <n v="3"/>
    <x v="0"/>
    <x v="1"/>
    <n v="8538.28845"/>
    <x v="0"/>
    <s v="0"/>
    <s v="0"/>
    <s v="0"/>
    <s v="0"/>
    <s v="0"/>
    <n v="1681"/>
    <n v="0"/>
    <n v="0"/>
    <n v="1359.355"/>
    <s v="Test"/>
    <n v="0.12766192478361088"/>
    <n v="0.40873374163585618"/>
    <n v="1.5809257598977553"/>
  </r>
  <r>
    <n v="30"/>
    <s v="female"/>
    <n v="30.9"/>
    <n v="3"/>
    <x v="0"/>
    <x v="2"/>
    <n v="5325.6509999999998"/>
    <x v="0"/>
    <s v="0"/>
    <s v="0"/>
    <s v="0"/>
    <s v="0"/>
    <s v="1"/>
    <n v="900"/>
    <n v="0"/>
    <n v="0"/>
    <n v="927"/>
    <s v="Train"/>
    <n v="-0.65555116774043554"/>
    <n v="3.8813438937166961E-2"/>
    <n v="1.5809257598977553"/>
  </r>
  <r>
    <n v="32"/>
    <s v="male"/>
    <n v="30.8"/>
    <n v="3"/>
    <x v="0"/>
    <x v="2"/>
    <n v="5253.5240000000003"/>
    <x v="0"/>
    <s v="1"/>
    <s v="0"/>
    <s v="0"/>
    <s v="0"/>
    <s v="1"/>
    <n v="1024"/>
    <n v="0"/>
    <n v="0"/>
    <n v="985.6"/>
    <s v="Train"/>
    <n v="-0.51314878728151803"/>
    <n v="2.2408990923921689E-2"/>
    <n v="1.5809257598977553"/>
  </r>
  <r>
    <n v="40"/>
    <s v="male"/>
    <n v="35.299999999999997"/>
    <n v="3"/>
    <x v="0"/>
    <x v="2"/>
    <n v="7196.8670000000002"/>
    <x v="0"/>
    <s v="1"/>
    <s v="0"/>
    <s v="0"/>
    <s v="0"/>
    <s v="1"/>
    <n v="1600"/>
    <n v="0"/>
    <n v="0"/>
    <n v="1412"/>
    <s v="Test"/>
    <n v="5.6460734554152112E-2"/>
    <n v="0.76060915151997421"/>
    <n v="1.5809257598977553"/>
  </r>
  <r>
    <n v="27"/>
    <s v="male"/>
    <n v="30.3"/>
    <n v="3"/>
    <x v="0"/>
    <x v="2"/>
    <n v="4260.7439999999997"/>
    <x v="0"/>
    <s v="1"/>
    <s v="0"/>
    <s v="0"/>
    <s v="0"/>
    <s v="1"/>
    <n v="729"/>
    <n v="0"/>
    <n v="0"/>
    <n v="818.1"/>
    <s v="Test"/>
    <n v="-0.86915473842881186"/>
    <n v="-5.9613249142306424E-2"/>
    <n v="1.5809257598977553"/>
  </r>
  <r>
    <n v="55"/>
    <s v="female"/>
    <n v="25.364999999999998"/>
    <n v="3"/>
    <x v="0"/>
    <x v="1"/>
    <n v="13047.332350000001"/>
    <x v="0"/>
    <s v="0"/>
    <s v="0"/>
    <s v="0"/>
    <s v="0"/>
    <s v="0"/>
    <n v="3025"/>
    <n v="0"/>
    <n v="0"/>
    <n v="1395.0749999999998"/>
    <s v="Train"/>
    <n v="1.1244785879960337"/>
    <n v="-0.86917275859597831"/>
    <n v="1.5809257598977553"/>
  </r>
  <r>
    <n v="59"/>
    <s v="female"/>
    <n v="32.395000000000003"/>
    <n v="3"/>
    <x v="0"/>
    <x v="1"/>
    <n v="14590.63205"/>
    <x v="0"/>
    <s v="0"/>
    <s v="0"/>
    <s v="0"/>
    <s v="0"/>
    <s v="0"/>
    <n v="3481"/>
    <n v="0"/>
    <n v="0"/>
    <n v="1911.3050000000003"/>
    <s v="Test"/>
    <n v="1.4092833489138687"/>
    <n v="0.28405993673518976"/>
    <n v="1.5809257598977553"/>
  </r>
  <r>
    <n v="25"/>
    <s v="male"/>
    <n v="26.8"/>
    <n v="3"/>
    <x v="0"/>
    <x v="2"/>
    <n v="3906.127"/>
    <x v="0"/>
    <s v="1"/>
    <s v="0"/>
    <s v="0"/>
    <s v="0"/>
    <s v="1"/>
    <n v="625"/>
    <n v="0"/>
    <n v="0"/>
    <n v="670"/>
    <s v="Train"/>
    <n v="-1.0115571188877295"/>
    <n v="-0.63376892960590325"/>
    <n v="1.5809257598977553"/>
  </r>
  <r>
    <n v="36"/>
    <s v="male"/>
    <n v="27.55"/>
    <n v="3"/>
    <x v="0"/>
    <x v="1"/>
    <n v="6746.7425000000003"/>
    <x v="0"/>
    <s v="1"/>
    <s v="0"/>
    <s v="0"/>
    <s v="0"/>
    <s v="0"/>
    <n v="1296"/>
    <n v="0"/>
    <n v="0"/>
    <n v="991.80000000000007"/>
    <s v="Train"/>
    <n v="-0.22834402636368298"/>
    <n v="-0.51073556950656107"/>
    <n v="1.5809257598977553"/>
  </r>
  <r>
    <n v="47"/>
    <s v="male"/>
    <n v="29.83"/>
    <n v="3"/>
    <x v="0"/>
    <x v="3"/>
    <n v="9620.3307000000004"/>
    <x v="0"/>
    <s v="1"/>
    <s v="0"/>
    <s v="1"/>
    <s v="0"/>
    <s v="0"/>
    <n v="2209"/>
    <n v="0"/>
    <n v="0"/>
    <n v="1402.01"/>
    <s v="Test"/>
    <n v="0.55486906616036347"/>
    <n v="-0.13671415480456126"/>
    <n v="1.5809257598977553"/>
  </r>
  <r>
    <n v="56"/>
    <s v="female"/>
    <n v="32.299999999999997"/>
    <n v="3"/>
    <x v="0"/>
    <x v="1"/>
    <n v="13430.264999999999"/>
    <x v="0"/>
    <s v="0"/>
    <s v="0"/>
    <s v="0"/>
    <s v="0"/>
    <s v="0"/>
    <n v="3136"/>
    <n v="0"/>
    <n v="0"/>
    <n v="1808.7999999999997"/>
    <s v="Train"/>
    <n v="1.1956797782254924"/>
    <n v="0.26847571112260549"/>
    <n v="1.5809257598977553"/>
  </r>
  <r>
    <n v="18"/>
    <s v="male"/>
    <n v="30.4"/>
    <n v="3"/>
    <x v="0"/>
    <x v="1"/>
    <n v="3481.8679999999999"/>
    <x v="0"/>
    <s v="1"/>
    <s v="0"/>
    <s v="0"/>
    <s v="0"/>
    <s v="0"/>
    <n v="324"/>
    <n v="0"/>
    <n v="0"/>
    <n v="547.19999999999993"/>
    <s v="Train"/>
    <n v="-1.5099654504939408"/>
    <n v="-4.3208801129061156E-2"/>
    <n v="1.5809257598977553"/>
  </r>
  <r>
    <n v="64"/>
    <s v="female"/>
    <n v="30.114999999999998"/>
    <n v="3"/>
    <x v="0"/>
    <x v="3"/>
    <n v="16455.707849999999"/>
    <x v="0"/>
    <s v="0"/>
    <s v="0"/>
    <s v="1"/>
    <s v="0"/>
    <s v="0"/>
    <n v="4096"/>
    <n v="0"/>
    <n v="0"/>
    <n v="1927.36"/>
    <s v="Train"/>
    <n v="1.7652893000611625"/>
    <n v="-8.9961477966811199E-2"/>
    <n v="1.5809257598977553"/>
  </r>
  <r>
    <n v="24"/>
    <s v="female"/>
    <n v="30.21"/>
    <n v="3"/>
    <x v="0"/>
    <x v="3"/>
    <n v="4618.0798999999997"/>
    <x v="0"/>
    <s v="0"/>
    <s v="0"/>
    <s v="1"/>
    <s v="0"/>
    <s v="0"/>
    <n v="576"/>
    <n v="0"/>
    <n v="0"/>
    <n v="725.04"/>
    <s v="Train"/>
    <n v="-1.0827583091171882"/>
    <n v="-7.4377252354227472E-2"/>
    <n v="1.5809257598977553"/>
  </r>
  <r>
    <n v="43"/>
    <s v="female"/>
    <n v="34.4"/>
    <n v="3"/>
    <x v="0"/>
    <x v="2"/>
    <n v="8522.0030000000006"/>
    <x v="0"/>
    <s v="0"/>
    <s v="0"/>
    <s v="0"/>
    <s v="0"/>
    <s v="1"/>
    <n v="1849"/>
    <n v="0"/>
    <n v="0"/>
    <n v="1479.2"/>
    <s v="Train"/>
    <n v="0.27006430524252845"/>
    <n v="0.61296911940076382"/>
    <n v="1.5809257598977553"/>
  </r>
  <r>
    <n v="49"/>
    <s v="male"/>
    <n v="32.299999999999997"/>
    <n v="3"/>
    <x v="0"/>
    <x v="3"/>
    <n v="10269.459999999999"/>
    <x v="0"/>
    <s v="1"/>
    <s v="0"/>
    <s v="1"/>
    <s v="0"/>
    <s v="0"/>
    <n v="2401"/>
    <n v="0"/>
    <n v="0"/>
    <n v="1582.6999999999998"/>
    <s v="Train"/>
    <n v="0.69727144661928109"/>
    <n v="0.26847571112260549"/>
    <n v="1.5809257598977553"/>
  </r>
  <r>
    <n v="27"/>
    <s v="female"/>
    <n v="30.4"/>
    <n v="3"/>
    <x v="0"/>
    <x v="3"/>
    <n v="18804.752400000001"/>
    <x v="0"/>
    <s v="0"/>
    <s v="0"/>
    <s v="1"/>
    <s v="0"/>
    <s v="0"/>
    <n v="729"/>
    <n v="0"/>
    <n v="0"/>
    <n v="820.8"/>
    <s v="Train"/>
    <n v="-0.86915473842881186"/>
    <n v="-4.3208801129061156E-2"/>
    <n v="1.5809257598977553"/>
  </r>
  <r>
    <n v="35"/>
    <s v="male"/>
    <n v="28.9"/>
    <n v="3"/>
    <x v="0"/>
    <x v="2"/>
    <n v="5926.8459999999995"/>
    <x v="0"/>
    <s v="1"/>
    <s v="0"/>
    <s v="0"/>
    <s v="0"/>
    <s v="1"/>
    <n v="1225"/>
    <n v="0"/>
    <n v="0"/>
    <n v="1011.5"/>
    <s v="Train"/>
    <n v="-0.29954521659314176"/>
    <n v="-0.28927552132774553"/>
    <n v="1.5809257598977553"/>
  </r>
  <r>
    <n v="63"/>
    <s v="male"/>
    <n v="41.325000000000003"/>
    <n v="3"/>
    <x v="0"/>
    <x v="3"/>
    <n v="15555.188749999999"/>
    <x v="0"/>
    <s v="1"/>
    <s v="0"/>
    <s v="1"/>
    <s v="0"/>
    <s v="0"/>
    <n v="3969"/>
    <n v="0"/>
    <n v="0"/>
    <n v="2603.4750000000004"/>
    <s v="Train"/>
    <n v="1.6940881098317038"/>
    <n v="1.748977144318024"/>
    <n v="1.5809257598977553"/>
  </r>
  <r>
    <n v="48"/>
    <s v="male"/>
    <n v="34.299999999999997"/>
    <n v="3"/>
    <x v="0"/>
    <x v="2"/>
    <n v="9563.0290000000005"/>
    <x v="0"/>
    <s v="1"/>
    <s v="0"/>
    <s v="0"/>
    <s v="0"/>
    <s v="1"/>
    <n v="2304"/>
    <n v="0"/>
    <n v="0"/>
    <n v="1646.3999999999999"/>
    <s v="Test"/>
    <n v="0.62607025638982228"/>
    <n v="0.5965646713875179"/>
    <n v="1.5809257598977553"/>
  </r>
  <r>
    <n v="37"/>
    <s v="male"/>
    <n v="30.875"/>
    <n v="3"/>
    <x v="0"/>
    <x v="3"/>
    <n v="6796.8632500000003"/>
    <x v="0"/>
    <s v="1"/>
    <s v="0"/>
    <s v="1"/>
    <s v="0"/>
    <s v="0"/>
    <n v="1369"/>
    <n v="0"/>
    <n v="0"/>
    <n v="1142.375"/>
    <s v="Train"/>
    <n v="-0.1571428361342242"/>
    <n v="3.4712326933855793E-2"/>
    <n v="1.5809257598977553"/>
  </r>
  <r>
    <n v="33"/>
    <s v="female"/>
    <n v="38.9"/>
    <n v="3"/>
    <x v="0"/>
    <x v="2"/>
    <n v="5972.3779999999997"/>
    <x v="0"/>
    <s v="0"/>
    <s v="0"/>
    <s v="0"/>
    <s v="0"/>
    <s v="1"/>
    <n v="1089"/>
    <n v="0"/>
    <n v="0"/>
    <n v="1283.7"/>
    <s v="Test"/>
    <n v="-0.44194759705205927"/>
    <n v="1.3511692799968169"/>
    <n v="1.5809257598977553"/>
  </r>
  <r>
    <n v="34"/>
    <s v="female"/>
    <n v="38"/>
    <n v="3"/>
    <x v="0"/>
    <x v="2"/>
    <n v="6196.4480000000003"/>
    <x v="0"/>
    <s v="0"/>
    <s v="0"/>
    <s v="0"/>
    <s v="0"/>
    <s v="1"/>
    <n v="1156"/>
    <n v="0"/>
    <n v="0"/>
    <n v="1292"/>
    <s v="Train"/>
    <n v="-0.37074640682260052"/>
    <n v="1.2035292478776065"/>
    <n v="1.5809257598977553"/>
  </r>
  <r>
    <n v="36"/>
    <s v="male"/>
    <n v="28.88"/>
    <n v="3"/>
    <x v="0"/>
    <x v="1"/>
    <n v="6748.5911999999998"/>
    <x v="0"/>
    <s v="1"/>
    <s v="0"/>
    <s v="0"/>
    <s v="0"/>
    <s v="0"/>
    <n v="1296"/>
    <n v="0"/>
    <n v="0"/>
    <n v="1039.68"/>
    <s v="Train"/>
    <n v="-0.22834402636368298"/>
    <n v="-0.29255641093039458"/>
    <n v="1.5809257598977553"/>
  </r>
  <r>
    <n v="23"/>
    <s v="female"/>
    <n v="34.96"/>
    <n v="3"/>
    <x v="0"/>
    <x v="3"/>
    <n v="4466.6214"/>
    <x v="0"/>
    <s v="0"/>
    <s v="0"/>
    <s v="1"/>
    <s v="0"/>
    <s v="0"/>
    <n v="529"/>
    <n v="0"/>
    <n v="0"/>
    <n v="804.08"/>
    <s v="Train"/>
    <n v="-1.1539594993466469"/>
    <n v="0.70483402827493968"/>
    <n v="1.5809257598977553"/>
  </r>
  <r>
    <n v="48"/>
    <s v="male"/>
    <n v="30.78"/>
    <n v="3"/>
    <x v="0"/>
    <x v="1"/>
    <n v="10141.136200000001"/>
    <x v="0"/>
    <s v="1"/>
    <s v="0"/>
    <s v="0"/>
    <s v="0"/>
    <s v="0"/>
    <n v="2304"/>
    <n v="0"/>
    <n v="0"/>
    <n v="1477.44"/>
    <s v="Train"/>
    <n v="0.62607025638982228"/>
    <n v="1.9128101321272635E-2"/>
    <n v="1.5809257598977553"/>
  </r>
  <r>
    <n v="56"/>
    <s v="male"/>
    <n v="36.1"/>
    <n v="3"/>
    <x v="0"/>
    <x v="2"/>
    <n v="12363.547"/>
    <x v="0"/>
    <s v="1"/>
    <s v="0"/>
    <s v="0"/>
    <s v="0"/>
    <s v="1"/>
    <n v="3136"/>
    <n v="0"/>
    <n v="0"/>
    <n v="2021.6000000000001"/>
    <s v="Test"/>
    <n v="1.1956797782254924"/>
    <n v="0.8918447356259398"/>
    <n v="1.5809257598977553"/>
  </r>
  <r>
    <n v="49"/>
    <s v="male"/>
    <n v="28.69"/>
    <n v="3"/>
    <x v="0"/>
    <x v="3"/>
    <n v="10264.4421"/>
    <x v="0"/>
    <s v="1"/>
    <s v="0"/>
    <s v="1"/>
    <s v="0"/>
    <s v="0"/>
    <n v="2401"/>
    <n v="0"/>
    <n v="0"/>
    <n v="1405.8100000000002"/>
    <s v="Train"/>
    <n v="0.69727144661928109"/>
    <n v="-0.3237248621555609"/>
    <n v="1.5809257598977553"/>
  </r>
  <r>
    <n v="31"/>
    <s v="female"/>
    <n v="30.495000000000001"/>
    <n v="3"/>
    <x v="0"/>
    <x v="1"/>
    <n v="6113.2310500000003"/>
    <x v="0"/>
    <s v="0"/>
    <s v="0"/>
    <s v="0"/>
    <s v="0"/>
    <s v="0"/>
    <n v="961"/>
    <n v="0"/>
    <n v="0"/>
    <n v="945.34500000000003"/>
    <s v="Test"/>
    <n v="-0.58434997751097684"/>
    <n v="-2.7624575516477415E-2"/>
    <n v="1.5809257598977553"/>
  </r>
  <r>
    <n v="53"/>
    <s v="male"/>
    <n v="36.6"/>
    <n v="3"/>
    <x v="0"/>
    <x v="2"/>
    <n v="11264.540999999999"/>
    <x v="0"/>
    <s v="1"/>
    <s v="0"/>
    <s v="0"/>
    <s v="0"/>
    <s v="1"/>
    <n v="2809"/>
    <n v="0"/>
    <n v="0"/>
    <n v="1939.8000000000002"/>
    <s v="Test"/>
    <n v="0.98207620753711611"/>
    <n v="0.97386697569216796"/>
    <n v="1.5809257598977553"/>
  </r>
  <r>
    <n v="24"/>
    <s v="female"/>
    <n v="30.1"/>
    <n v="3"/>
    <x v="0"/>
    <x v="2"/>
    <n v="4234.9269999999997"/>
    <x v="0"/>
    <s v="0"/>
    <s v="0"/>
    <s v="0"/>
    <s v="0"/>
    <s v="1"/>
    <n v="576"/>
    <n v="0"/>
    <n v="0"/>
    <n v="722.40000000000009"/>
    <s v="Train"/>
    <n v="-1.0827583091171882"/>
    <n v="-9.2422145168797556E-2"/>
    <n v="1.5809257598977553"/>
  </r>
  <r>
    <n v="59"/>
    <s v="female"/>
    <n v="32.1"/>
    <n v="3"/>
    <x v="0"/>
    <x v="2"/>
    <n v="14007.222"/>
    <x v="0"/>
    <s v="0"/>
    <s v="0"/>
    <s v="0"/>
    <s v="0"/>
    <s v="1"/>
    <n v="3481"/>
    <n v="0"/>
    <n v="0"/>
    <n v="1893.9"/>
    <s v="Test"/>
    <n v="1.4092833489138687"/>
    <n v="0.23566681509611492"/>
    <n v="1.5809257598977553"/>
  </r>
  <r>
    <n v="30"/>
    <s v="male"/>
    <n v="37.43"/>
    <n v="3"/>
    <x v="0"/>
    <x v="1"/>
    <n v="5428.7277000000004"/>
    <x v="0"/>
    <s v="1"/>
    <s v="0"/>
    <s v="0"/>
    <s v="0"/>
    <s v="0"/>
    <n v="900"/>
    <n v="0"/>
    <n v="0"/>
    <n v="1122.9000000000001"/>
    <s v="Test"/>
    <n v="-0.65555116774043554"/>
    <n v="1.1100238942021063"/>
    <n v="1.5809257598977553"/>
  </r>
  <r>
    <n v="61"/>
    <s v="male"/>
    <n v="36.1"/>
    <n v="3"/>
    <x v="0"/>
    <x v="2"/>
    <n v="27941.28758"/>
    <x v="0"/>
    <s v="1"/>
    <s v="0"/>
    <s v="0"/>
    <s v="0"/>
    <s v="1"/>
    <n v="3721"/>
    <n v="0"/>
    <n v="0"/>
    <n v="2202.1"/>
    <s v="Test"/>
    <n v="1.5516857293727864"/>
    <n v="0.8918447356259398"/>
    <n v="1.5809257598977553"/>
  </r>
  <r>
    <n v="35"/>
    <s v="female"/>
    <n v="27.7"/>
    <n v="3"/>
    <x v="0"/>
    <x v="2"/>
    <n v="6414.1779999999999"/>
    <x v="0"/>
    <s v="0"/>
    <s v="0"/>
    <s v="0"/>
    <s v="0"/>
    <s v="1"/>
    <n v="1225"/>
    <n v="0"/>
    <n v="0"/>
    <n v="969.5"/>
    <s v="Test"/>
    <n v="-0.29954521659314176"/>
    <n v="-0.48612889748669286"/>
    <n v="1.5809257598977553"/>
  </r>
  <r>
    <n v="46"/>
    <s v="female"/>
    <n v="30.8"/>
    <n v="3"/>
    <x v="0"/>
    <x v="2"/>
    <n v="9414.92"/>
    <x v="0"/>
    <s v="0"/>
    <s v="0"/>
    <s v="0"/>
    <s v="0"/>
    <s v="1"/>
    <n v="2116"/>
    <n v="0"/>
    <n v="0"/>
    <n v="1416.8"/>
    <s v="Test"/>
    <n v="0.48366787593090471"/>
    <n v="2.2408990923921689E-2"/>
    <n v="1.5809257598977553"/>
  </r>
  <r>
    <n v="33"/>
    <s v="female"/>
    <n v="42.94"/>
    <n v="3"/>
    <x v="0"/>
    <x v="3"/>
    <n v="6360.9935999999998"/>
    <x v="0"/>
    <s v="0"/>
    <s v="0"/>
    <s v="1"/>
    <s v="0"/>
    <s v="0"/>
    <n v="1089"/>
    <n v="0"/>
    <n v="0"/>
    <n v="1417.02"/>
    <s v="Train"/>
    <n v="-0.44194759705205927"/>
    <n v="2.0139089797319398"/>
    <n v="1.5809257598977553"/>
  </r>
  <r>
    <n v="23"/>
    <s v="male"/>
    <n v="37.1"/>
    <n v="3"/>
    <x v="0"/>
    <x v="2"/>
    <n v="3597.596"/>
    <x v="0"/>
    <s v="1"/>
    <s v="0"/>
    <s v="0"/>
    <s v="0"/>
    <s v="1"/>
    <n v="529"/>
    <n v="0"/>
    <n v="0"/>
    <n v="853.30000000000007"/>
    <s v="Train"/>
    <n v="-1.1539594993466469"/>
    <n v="1.0558892157583961"/>
    <n v="1.5809257598977553"/>
  </r>
  <r>
    <n v="38"/>
    <s v="female"/>
    <n v="28"/>
    <n v="3"/>
    <x v="0"/>
    <x v="2"/>
    <n v="7151.0919999999996"/>
    <x v="0"/>
    <s v="0"/>
    <s v="0"/>
    <s v="0"/>
    <s v="0"/>
    <s v="1"/>
    <n v="1444"/>
    <n v="0"/>
    <n v="0"/>
    <n v="1064"/>
    <s v="Test"/>
    <n v="-8.5941645904765426E-2"/>
    <n v="-0.43691555344695587"/>
    <n v="1.5809257598977553"/>
  </r>
  <r>
    <n v="22"/>
    <s v="male"/>
    <n v="34.799999999999997"/>
    <n v="3"/>
    <x v="0"/>
    <x v="2"/>
    <n v="3443.0639999999999"/>
    <x v="0"/>
    <s v="1"/>
    <s v="0"/>
    <s v="0"/>
    <s v="0"/>
    <s v="1"/>
    <n v="484"/>
    <n v="0"/>
    <n v="0"/>
    <n v="765.59999999999991"/>
    <s v="Train"/>
    <n v="-1.2251606895761058"/>
    <n v="0.67858691145374606"/>
    <n v="1.5809257598977553"/>
  </r>
  <r>
    <n v="26"/>
    <s v="male"/>
    <n v="27.265000000000001"/>
    <n v="3"/>
    <x v="0"/>
    <x v="1"/>
    <n v="4661.2863500000003"/>
    <x v="0"/>
    <s v="1"/>
    <s v="0"/>
    <s v="0"/>
    <s v="0"/>
    <s v="0"/>
    <n v="676"/>
    <n v="0"/>
    <n v="0"/>
    <n v="708.89"/>
    <s v="Train"/>
    <n v="-0.94035592865827067"/>
    <n v="-0.55748824634431116"/>
    <n v="1.5809257598977553"/>
  </r>
  <r>
    <n v="27"/>
    <s v="male"/>
    <n v="32.585000000000001"/>
    <n v="3"/>
    <x v="0"/>
    <x v="1"/>
    <n v="4846.9201499999999"/>
    <x v="0"/>
    <s v="1"/>
    <s v="0"/>
    <s v="0"/>
    <s v="0"/>
    <s v="0"/>
    <n v="729"/>
    <n v="0"/>
    <n v="0"/>
    <n v="879.79500000000007"/>
    <s v="Train"/>
    <n v="-0.86915473842881186"/>
    <n v="0.31522838796035607"/>
    <n v="1.5809257598977553"/>
  </r>
  <r>
    <n v="63"/>
    <s v="male"/>
    <n v="39.799999999999997"/>
    <n v="3"/>
    <x v="0"/>
    <x v="2"/>
    <n v="15170.069"/>
    <x v="0"/>
    <s v="1"/>
    <s v="0"/>
    <s v="0"/>
    <s v="0"/>
    <s v="1"/>
    <n v="3969"/>
    <n v="0"/>
    <n v="0"/>
    <n v="2507.3999999999996"/>
    <s v="Test"/>
    <n v="1.6940881098317038"/>
    <n v="1.4988093121160273"/>
    <n v="1.5809257598977553"/>
  </r>
  <r>
    <n v="59"/>
    <s v="female"/>
    <n v="26.695"/>
    <n v="3"/>
    <x v="0"/>
    <x v="3"/>
    <n v="14382.709049999999"/>
    <x v="0"/>
    <s v="0"/>
    <s v="0"/>
    <s v="1"/>
    <s v="0"/>
    <s v="0"/>
    <n v="3481"/>
    <n v="0"/>
    <n v="0"/>
    <n v="1575.0050000000001"/>
    <s v="Train"/>
    <n v="1.4092833489138687"/>
    <n v="-0.65099360001981121"/>
    <n v="1.5809257598977553"/>
  </r>
  <r>
    <n v="45"/>
    <s v="female"/>
    <n v="39.994999999999997"/>
    <n v="3"/>
    <x v="0"/>
    <x v="1"/>
    <n v="9704.6680500000002"/>
    <x v="0"/>
    <s v="0"/>
    <s v="0"/>
    <s v="0"/>
    <s v="0"/>
    <s v="0"/>
    <n v="2025"/>
    <n v="0"/>
    <n v="0"/>
    <n v="1799.7749999999999"/>
    <s v="Train"/>
    <n v="0.41246668570144596"/>
    <n v="1.5307979857418563"/>
    <n v="1.5809257598977553"/>
  </r>
  <r>
    <n v="43"/>
    <s v="male"/>
    <n v="30.114999999999998"/>
    <n v="3"/>
    <x v="0"/>
    <x v="3"/>
    <n v="8410.0468500000006"/>
    <x v="0"/>
    <s v="1"/>
    <s v="0"/>
    <s v="1"/>
    <s v="0"/>
    <s v="0"/>
    <n v="1849"/>
    <n v="0"/>
    <n v="0"/>
    <n v="1294.9449999999999"/>
    <s v="Test"/>
    <n v="0.27006430524252845"/>
    <n v="-8.9961477966811199E-2"/>
    <n v="1.5809257598977553"/>
  </r>
  <r>
    <n v="39"/>
    <s v="female"/>
    <n v="34.1"/>
    <n v="3"/>
    <x v="0"/>
    <x v="2"/>
    <n v="7418.5219999999999"/>
    <x v="0"/>
    <s v="0"/>
    <s v="0"/>
    <s v="0"/>
    <s v="0"/>
    <s v="1"/>
    <n v="1521"/>
    <n v="0"/>
    <n v="0"/>
    <n v="1329.9"/>
    <s v="Test"/>
    <n v="-1.4740455675306659E-2"/>
    <n v="0.56375577536102739"/>
    <n v="1.5809257598977553"/>
  </r>
  <r>
    <n v="33"/>
    <s v="female"/>
    <n v="36.29"/>
    <n v="3"/>
    <x v="0"/>
    <x v="1"/>
    <n v="6551.7501000000002"/>
    <x v="0"/>
    <s v="0"/>
    <s v="0"/>
    <s v="0"/>
    <s v="0"/>
    <s v="0"/>
    <n v="1089"/>
    <n v="0"/>
    <n v="0"/>
    <n v="1197.57"/>
    <s v="Train"/>
    <n v="-0.44194759705205927"/>
    <n v="0.92301318685110612"/>
    <n v="1.5809257598977553"/>
  </r>
  <r>
    <n v="54"/>
    <s v="female"/>
    <n v="35.814999999999998"/>
    <n v="3"/>
    <x v="0"/>
    <x v="3"/>
    <n v="12495.290849999999"/>
    <x v="0"/>
    <s v="0"/>
    <s v="0"/>
    <s v="1"/>
    <s v="0"/>
    <s v="0"/>
    <n v="2916"/>
    <n v="0"/>
    <n v="0"/>
    <n v="1934.0099999999998"/>
    <s v="Test"/>
    <n v="1.0532773977665748"/>
    <n v="0.84509205878818927"/>
    <n v="1.5809257598977553"/>
  </r>
  <r>
    <n v="36"/>
    <s v="male"/>
    <n v="28.594999999999999"/>
    <n v="3"/>
    <x v="0"/>
    <x v="3"/>
    <n v="6548.1950500000003"/>
    <x v="0"/>
    <s v="1"/>
    <s v="0"/>
    <s v="1"/>
    <s v="0"/>
    <s v="0"/>
    <n v="1296"/>
    <n v="0"/>
    <n v="0"/>
    <n v="1029.42"/>
    <s v="Train"/>
    <n v="-0.22834402636368298"/>
    <n v="-0.33930908776814461"/>
    <n v="1.5809257598977553"/>
  </r>
  <r>
    <n v="23"/>
    <s v="male"/>
    <n v="32.700000000000003"/>
    <n v="3"/>
    <x v="0"/>
    <x v="2"/>
    <n v="3591.48"/>
    <x v="0"/>
    <s v="1"/>
    <s v="0"/>
    <s v="0"/>
    <s v="0"/>
    <s v="1"/>
    <n v="529"/>
    <n v="0"/>
    <n v="0"/>
    <n v="752.1"/>
    <s v="Train"/>
    <n v="-1.1539594993466469"/>
    <n v="0.33409350317558889"/>
    <n v="1.5809257598977553"/>
  </r>
  <r>
    <n v="53"/>
    <s v="male"/>
    <n v="28.6"/>
    <n v="3"/>
    <x v="0"/>
    <x v="2"/>
    <n v="11253.421"/>
    <x v="0"/>
    <s v="1"/>
    <s v="0"/>
    <s v="0"/>
    <s v="0"/>
    <s v="1"/>
    <n v="2809"/>
    <n v="0"/>
    <n v="0"/>
    <n v="1515.8000000000002"/>
    <s v="Train"/>
    <n v="0.98207620753711611"/>
    <n v="-0.33848886536748191"/>
    <n v="1.5809257598977553"/>
  </r>
  <r>
    <n v="28"/>
    <s v="female"/>
    <n v="26.315000000000001"/>
    <n v="3"/>
    <x v="0"/>
    <x v="3"/>
    <n v="5312.1698500000002"/>
    <x v="0"/>
    <s v="0"/>
    <s v="0"/>
    <s v="1"/>
    <s v="0"/>
    <s v="0"/>
    <n v="784"/>
    <n v="0"/>
    <n v="0"/>
    <n v="736.82"/>
    <s v="Train"/>
    <n v="-0.79795354819935316"/>
    <n v="-0.7133305024701444"/>
    <n v="1.5809257598977553"/>
  </r>
  <r>
    <n v="50"/>
    <s v="female"/>
    <n v="28.12"/>
    <n v="3"/>
    <x v="0"/>
    <x v="3"/>
    <n v="11085.586799999999"/>
    <x v="0"/>
    <s v="0"/>
    <s v="0"/>
    <s v="1"/>
    <s v="0"/>
    <s v="0"/>
    <n v="2500"/>
    <n v="0"/>
    <n v="0"/>
    <n v="1406"/>
    <s v="Train"/>
    <n v="0.76847263684873979"/>
    <n v="-0.41723021583106096"/>
    <n v="1.5809257598977553"/>
  </r>
  <r>
    <n v="41"/>
    <s v="female"/>
    <n v="32.6"/>
    <n v="3"/>
    <x v="0"/>
    <x v="2"/>
    <n v="7954.5169999999998"/>
    <x v="0"/>
    <s v="0"/>
    <s v="0"/>
    <s v="0"/>
    <s v="0"/>
    <s v="1"/>
    <n v="1681"/>
    <n v="0"/>
    <n v="0"/>
    <n v="1336.6000000000001"/>
    <s v="Train"/>
    <n v="0.12766192478361088"/>
    <n v="0.31768905516234303"/>
    <n v="1.5809257598977553"/>
  </r>
  <r>
    <n v="52"/>
    <s v="male"/>
    <n v="32.774999999999999"/>
    <n v="3"/>
    <x v="0"/>
    <x v="3"/>
    <n v="11289.10925"/>
    <x v="0"/>
    <s v="1"/>
    <s v="0"/>
    <s v="1"/>
    <s v="0"/>
    <s v="0"/>
    <n v="2704"/>
    <n v="0"/>
    <n v="0"/>
    <n v="1704.3"/>
    <s v="Train"/>
    <n v="0.9108750173076573"/>
    <n v="0.34639683918552239"/>
    <n v="1.5809257598977553"/>
  </r>
  <r>
    <n v="19"/>
    <s v="female"/>
    <n v="27.93"/>
    <n v="3"/>
    <x v="0"/>
    <x v="3"/>
    <n v="18838.703659999999"/>
    <x v="0"/>
    <s v="0"/>
    <s v="0"/>
    <s v="1"/>
    <s v="0"/>
    <s v="0"/>
    <n v="361"/>
    <n v="0"/>
    <n v="0"/>
    <n v="530.66999999999996"/>
    <s v="Train"/>
    <n v="-1.4387642602644821"/>
    <n v="-0.44839866705622788"/>
    <n v="1.5809257598977553"/>
  </r>
  <r>
    <n v="38"/>
    <s v="female"/>
    <n v="30.21"/>
    <n v="3"/>
    <x v="0"/>
    <x v="3"/>
    <n v="7537.1638999999996"/>
    <x v="0"/>
    <s v="0"/>
    <s v="0"/>
    <s v="1"/>
    <s v="0"/>
    <s v="0"/>
    <n v="1444"/>
    <n v="0"/>
    <n v="0"/>
    <n v="1147.98"/>
    <s v="Test"/>
    <n v="-8.5941645904765426E-2"/>
    <n v="-7.4377252354227472E-2"/>
    <n v="1.5809257598977553"/>
  </r>
  <r>
    <n v="45"/>
    <s v="female"/>
    <n v="25.7"/>
    <n v="3"/>
    <x v="0"/>
    <x v="2"/>
    <n v="9101.7980000000007"/>
    <x v="0"/>
    <s v="0"/>
    <s v="0"/>
    <s v="0"/>
    <s v="0"/>
    <s v="1"/>
    <n v="2025"/>
    <n v="0"/>
    <n v="0"/>
    <n v="1156.5"/>
    <s v="Train"/>
    <n v="0.41246668570144596"/>
    <n v="-0.81421785775160538"/>
    <n v="1.5809257598977553"/>
  </r>
  <r>
    <n v="51"/>
    <s v="female"/>
    <n v="36.384999999999998"/>
    <n v="3"/>
    <x v="0"/>
    <x v="3"/>
    <n v="11436.738149999999"/>
    <x v="0"/>
    <s v="0"/>
    <s v="0"/>
    <s v="1"/>
    <s v="0"/>
    <s v="0"/>
    <n v="2601"/>
    <n v="0"/>
    <n v="0"/>
    <n v="1855.635"/>
    <s v="Test"/>
    <n v="0.8396738270781986"/>
    <n v="0.93859741246368933"/>
    <n v="1.5809257598977553"/>
  </r>
  <r>
    <n v="55"/>
    <s v="male"/>
    <n v="37.715000000000003"/>
    <n v="3"/>
    <x v="0"/>
    <x v="3"/>
    <n v="30063.580549999999"/>
    <x v="0"/>
    <s v="1"/>
    <s v="0"/>
    <s v="1"/>
    <s v="0"/>
    <s v="0"/>
    <n v="3025"/>
    <n v="0"/>
    <n v="0"/>
    <n v="2074.3250000000003"/>
    <s v="Train"/>
    <n v="1.1244785879960337"/>
    <n v="1.156776571039857"/>
    <n v="1.5809257598977553"/>
  </r>
  <r>
    <n v="45"/>
    <s v="male"/>
    <n v="27.5"/>
    <n v="3"/>
    <x v="0"/>
    <x v="2"/>
    <n v="8615.2999999999993"/>
    <x v="0"/>
    <s v="1"/>
    <s v="0"/>
    <s v="0"/>
    <s v="0"/>
    <s v="1"/>
    <n v="2025"/>
    <n v="0"/>
    <n v="0"/>
    <n v="1237.5"/>
    <s v="Train"/>
    <n v="0.41246668570144596"/>
    <n v="-0.51893779351318403"/>
    <n v="1.5809257598977553"/>
  </r>
  <r>
    <n v="46"/>
    <s v="male"/>
    <n v="25.745000000000001"/>
    <n v="3"/>
    <x v="0"/>
    <x v="3"/>
    <n v="9301.8935500000007"/>
    <x v="0"/>
    <s v="1"/>
    <s v="0"/>
    <s v="1"/>
    <s v="0"/>
    <s v="0"/>
    <n v="2116"/>
    <n v="0"/>
    <n v="0"/>
    <n v="1184.27"/>
    <s v="Train"/>
    <n v="0.48366787593090471"/>
    <n v="-0.80683585614564457"/>
    <n v="1.5809257598977553"/>
  </r>
  <r>
    <n v="31"/>
    <s v="male"/>
    <n v="31.065000000000001"/>
    <n v="3"/>
    <x v="0"/>
    <x v="3"/>
    <n v="5425.0233500000004"/>
    <x v="0"/>
    <s v="1"/>
    <s v="0"/>
    <s v="1"/>
    <s v="0"/>
    <s v="0"/>
    <n v="961"/>
    <n v="0"/>
    <n v="0"/>
    <n v="963.01499999999999"/>
    <s v="Train"/>
    <n v="-0.58434997751097684"/>
    <n v="6.5880778159022685E-2"/>
    <n v="1.5809257598977553"/>
  </r>
  <r>
    <n v="52"/>
    <s v="female"/>
    <n v="44.7"/>
    <n v="3"/>
    <x v="0"/>
    <x v="2"/>
    <n v="11411.684999999999"/>
    <x v="0"/>
    <s v="0"/>
    <s v="0"/>
    <s v="0"/>
    <s v="0"/>
    <s v="1"/>
    <n v="2704"/>
    <n v="0"/>
    <n v="0"/>
    <n v="2324.4"/>
    <s v="Train"/>
    <n v="0.9108750173076573"/>
    <n v="2.3026272647650639"/>
    <n v="1.5809257598977553"/>
  </r>
  <r>
    <n v="50"/>
    <s v="male"/>
    <n v="30.97"/>
    <n v="3"/>
    <x v="0"/>
    <x v="3"/>
    <n v="10600.5483"/>
    <x v="0"/>
    <s v="1"/>
    <s v="0"/>
    <s v="1"/>
    <s v="0"/>
    <s v="0"/>
    <n v="2500"/>
    <n v="0"/>
    <n v="0"/>
    <n v="1548.5"/>
    <s v="Test"/>
    <n v="0.76847263684873979"/>
    <n v="5.0296552546438944E-2"/>
    <n v="1.5809257598977553"/>
  </r>
  <r>
    <n v="19"/>
    <s v="female"/>
    <n v="28.6"/>
    <n v="5"/>
    <x v="0"/>
    <x v="2"/>
    <n v="4687.7969999999996"/>
    <x v="0"/>
    <s v="0"/>
    <s v="0"/>
    <s v="0"/>
    <s v="0"/>
    <s v="1"/>
    <n v="361"/>
    <n v="0"/>
    <n v="0"/>
    <n v="543.4"/>
    <s v="Test"/>
    <n v="-1.4387642602644821"/>
    <n v="-0.33848886536748191"/>
    <n v="3.2406187114420448"/>
  </r>
  <r>
    <n v="25"/>
    <s v="male"/>
    <n v="33.659999999999997"/>
    <n v="4"/>
    <x v="0"/>
    <x v="0"/>
    <n v="4504.6624000000002"/>
    <x v="0"/>
    <s v="1"/>
    <s v="0"/>
    <s v="0"/>
    <s v="1"/>
    <s v="0"/>
    <n v="625"/>
    <n v="0"/>
    <n v="0"/>
    <n v="841.49999999999989"/>
    <s v="Test"/>
    <n v="-1.0115571188877295"/>
    <n v="0.49157620410274583"/>
    <n v="2.4107722356699002"/>
  </r>
  <r>
    <n v="31"/>
    <s v="male"/>
    <n v="28.5"/>
    <n v="5"/>
    <x v="0"/>
    <x v="1"/>
    <n v="6799.4579999999996"/>
    <x v="0"/>
    <s v="1"/>
    <s v="0"/>
    <s v="0"/>
    <s v="0"/>
    <s v="0"/>
    <n v="961"/>
    <n v="0"/>
    <n v="0"/>
    <n v="883.5"/>
    <s v="Train"/>
    <n v="-0.58434997751097684"/>
    <n v="-0.35489331338072777"/>
    <n v="3.2406187114420448"/>
  </r>
  <r>
    <n v="48"/>
    <s v="female"/>
    <n v="41.23"/>
    <n v="4"/>
    <x v="0"/>
    <x v="3"/>
    <n v="11033.661700000001"/>
    <x v="0"/>
    <s v="0"/>
    <s v="0"/>
    <s v="1"/>
    <s v="0"/>
    <s v="0"/>
    <n v="2304"/>
    <n v="0"/>
    <n v="0"/>
    <n v="1979.04"/>
    <s v="Test"/>
    <n v="0.62607025638982228"/>
    <n v="1.7333929187054395"/>
    <n v="2.4107722356699002"/>
  </r>
  <r>
    <n v="47"/>
    <s v="male"/>
    <n v="28.215"/>
    <n v="4"/>
    <x v="0"/>
    <x v="1"/>
    <n v="10407.085849999999"/>
    <x v="0"/>
    <s v="1"/>
    <s v="0"/>
    <s v="0"/>
    <s v="0"/>
    <s v="0"/>
    <n v="2209"/>
    <n v="0"/>
    <n v="0"/>
    <n v="1326.105"/>
    <s v="Train"/>
    <n v="0.55486906616036347"/>
    <n v="-0.4016459902184778"/>
    <n v="2.4107722356699002"/>
  </r>
  <r>
    <n v="20"/>
    <s v="female"/>
    <n v="37"/>
    <n v="5"/>
    <x v="0"/>
    <x v="2"/>
    <n v="4830.63"/>
    <x v="0"/>
    <s v="0"/>
    <s v="0"/>
    <s v="0"/>
    <s v="0"/>
    <s v="1"/>
    <n v="400"/>
    <n v="0"/>
    <n v="0"/>
    <n v="740"/>
    <s v="Test"/>
    <n v="-1.3675630700350232"/>
    <n v="1.0394847677451502"/>
    <n v="3.2406187114420448"/>
  </r>
  <r>
    <n v="40"/>
    <s v="male"/>
    <n v="30.875"/>
    <n v="4"/>
    <x v="0"/>
    <x v="3"/>
    <n v="8162.7162500000004"/>
    <x v="0"/>
    <s v="1"/>
    <s v="0"/>
    <s v="1"/>
    <s v="0"/>
    <s v="0"/>
    <n v="1600"/>
    <n v="0"/>
    <n v="0"/>
    <n v="1235"/>
    <s v="Train"/>
    <n v="5.6460734554152112E-2"/>
    <n v="3.4712326933855793E-2"/>
    <n v="2.4107722356699002"/>
  </r>
  <r>
    <n v="26"/>
    <s v="female"/>
    <n v="29.64"/>
    <n v="4"/>
    <x v="0"/>
    <x v="1"/>
    <n v="24671.663339999999"/>
    <x v="0"/>
    <s v="0"/>
    <s v="0"/>
    <s v="0"/>
    <s v="0"/>
    <s v="0"/>
    <n v="676"/>
    <n v="0"/>
    <n v="0"/>
    <n v="770.64"/>
    <s v="Train"/>
    <n v="-0.94035592865827067"/>
    <n v="-0.16788260602972757"/>
    <n v="2.4107722356699002"/>
  </r>
  <r>
    <n v="49"/>
    <s v="female"/>
    <n v="41.47"/>
    <n v="4"/>
    <x v="0"/>
    <x v="0"/>
    <n v="10977.2063"/>
    <x v="0"/>
    <s v="0"/>
    <s v="0"/>
    <s v="0"/>
    <s v="1"/>
    <s v="0"/>
    <n v="2401"/>
    <n v="0"/>
    <n v="0"/>
    <n v="2032.03"/>
    <s v="Train"/>
    <n v="0.69727144661928109"/>
    <n v="1.7727635939372295"/>
    <n v="2.4107722356699002"/>
  </r>
  <r>
    <n v="48"/>
    <s v="male"/>
    <n v="35.625"/>
    <n v="4"/>
    <x v="0"/>
    <x v="1"/>
    <n v="10736.87075"/>
    <x v="0"/>
    <s v="1"/>
    <s v="0"/>
    <s v="0"/>
    <s v="0"/>
    <s v="0"/>
    <n v="2304"/>
    <n v="0"/>
    <n v="0"/>
    <n v="1710"/>
    <s v="Test"/>
    <n v="0.62607025638982228"/>
    <n v="0.81392360756302295"/>
    <n v="2.4107722356699002"/>
  </r>
  <r>
    <n v="52"/>
    <s v="female"/>
    <n v="46.75"/>
    <n v="5"/>
    <x v="0"/>
    <x v="0"/>
    <n v="12592.5345"/>
    <x v="0"/>
    <s v="0"/>
    <s v="0"/>
    <s v="0"/>
    <s v="1"/>
    <s v="0"/>
    <n v="2704"/>
    <n v="0"/>
    <n v="0"/>
    <n v="2431"/>
    <s v="Test"/>
    <n v="0.9108750173076573"/>
    <n v="2.6389184490365984"/>
    <n v="3.2406187114420448"/>
  </r>
  <r>
    <n v="39"/>
    <s v="male"/>
    <n v="29.6"/>
    <n v="4"/>
    <x v="0"/>
    <x v="2"/>
    <n v="7512.2669999999998"/>
    <x v="0"/>
    <s v="1"/>
    <s v="0"/>
    <s v="0"/>
    <s v="0"/>
    <s v="1"/>
    <n v="1521"/>
    <n v="0"/>
    <n v="0"/>
    <n v="1154.4000000000001"/>
    <s v="Test"/>
    <n v="-1.4740455675306659E-2"/>
    <n v="-0.17444438523502567"/>
    <n v="2.4107722356699002"/>
  </r>
  <r>
    <n v="21"/>
    <s v="male"/>
    <n v="25.7"/>
    <n v="4"/>
    <x v="1"/>
    <x v="2"/>
    <n v="17942.106"/>
    <x v="0"/>
    <s v="1"/>
    <s v="1"/>
    <s v="0"/>
    <s v="0"/>
    <s v="1"/>
    <n v="441"/>
    <n v="25.7"/>
    <n v="21"/>
    <n v="539.69999999999993"/>
    <s v="Train"/>
    <n v="-1.2963618798055645"/>
    <n v="-0.81421785775160538"/>
    <n v="2.4107722356699002"/>
  </r>
  <r>
    <n v="49"/>
    <s v="female"/>
    <n v="31.9"/>
    <n v="5"/>
    <x v="0"/>
    <x v="2"/>
    <n v="11552.904"/>
    <x v="0"/>
    <s v="0"/>
    <s v="0"/>
    <s v="0"/>
    <s v="0"/>
    <s v="1"/>
    <n v="2401"/>
    <n v="0"/>
    <n v="0"/>
    <n v="1563.1"/>
    <s v="Train"/>
    <n v="0.69727144661928109"/>
    <n v="0.20285791906962319"/>
    <n v="3.2406187114420448"/>
  </r>
  <r>
    <n v="37"/>
    <s v="male"/>
    <n v="34.1"/>
    <n v="4"/>
    <x v="1"/>
    <x v="2"/>
    <n v="40182.245999999999"/>
    <x v="0"/>
    <s v="1"/>
    <s v="1"/>
    <s v="0"/>
    <s v="0"/>
    <s v="1"/>
    <n v="1369"/>
    <n v="34.1"/>
    <n v="37"/>
    <n v="1261.7"/>
    <s v="Train"/>
    <n v="-0.1571428361342242"/>
    <n v="0.56375577536102739"/>
    <n v="2.4107722356699002"/>
  </r>
  <r>
    <n v="56"/>
    <s v="male"/>
    <n v="33.659999999999997"/>
    <n v="4"/>
    <x v="0"/>
    <x v="0"/>
    <n v="12949.1554"/>
    <x v="0"/>
    <s v="1"/>
    <s v="0"/>
    <s v="0"/>
    <s v="1"/>
    <s v="0"/>
    <n v="3136"/>
    <n v="0"/>
    <n v="0"/>
    <n v="1884.9599999999998"/>
    <s v="Train"/>
    <n v="1.1956797782254924"/>
    <n v="0.49157620410274583"/>
    <n v="2.4107722356699002"/>
  </r>
  <r>
    <n v="33"/>
    <s v="male"/>
    <n v="42.4"/>
    <n v="5"/>
    <x v="0"/>
    <x v="2"/>
    <n v="6666.2430000000004"/>
    <x v="0"/>
    <s v="1"/>
    <s v="0"/>
    <s v="0"/>
    <s v="0"/>
    <s v="1"/>
    <n v="1089"/>
    <n v="0"/>
    <n v="0"/>
    <n v="1399.2"/>
    <s v="Test"/>
    <n v="-0.44194759705205927"/>
    <n v="1.9253249604604137"/>
    <n v="3.2406187114420448"/>
  </r>
  <r>
    <n v="57"/>
    <s v="female"/>
    <n v="28.785"/>
    <n v="4"/>
    <x v="0"/>
    <x v="1"/>
    <n v="14394.398150000001"/>
    <x v="0"/>
    <s v="0"/>
    <s v="0"/>
    <s v="0"/>
    <s v="0"/>
    <s v="0"/>
    <n v="3249"/>
    <n v="0"/>
    <n v="0"/>
    <n v="1640.7450000000001"/>
    <s v="Train"/>
    <n v="1.2668809684549511"/>
    <n v="-0.30814063654297774"/>
    <n v="2.4107722356699002"/>
  </r>
  <r>
    <n v="24"/>
    <s v="male"/>
    <n v="33.630000000000003"/>
    <n v="4"/>
    <x v="0"/>
    <x v="1"/>
    <n v="17128.426080000001"/>
    <x v="0"/>
    <s v="1"/>
    <s v="0"/>
    <s v="0"/>
    <s v="0"/>
    <s v="0"/>
    <n v="576"/>
    <n v="0"/>
    <n v="0"/>
    <n v="807.12000000000012"/>
    <s v="Train"/>
    <n v="-1.0827583091171882"/>
    <n v="0.48665486969877314"/>
    <n v="2.4107722356699002"/>
  </r>
  <r>
    <n v="33"/>
    <s v="male"/>
    <n v="33.44"/>
    <n v="5"/>
    <x v="0"/>
    <x v="0"/>
    <n v="6653.7885999999999"/>
    <x v="0"/>
    <s v="1"/>
    <s v="0"/>
    <s v="0"/>
    <s v="1"/>
    <s v="0"/>
    <n v="1089"/>
    <n v="0"/>
    <n v="0"/>
    <n v="1103.52"/>
    <s v="Train"/>
    <n v="-0.44194759705205927"/>
    <n v="0.45548641847360566"/>
    <n v="3.2406187114420448"/>
  </r>
  <r>
    <n v="25"/>
    <s v="male"/>
    <n v="26.695"/>
    <n v="4"/>
    <x v="0"/>
    <x v="3"/>
    <n v="4877.9810500000003"/>
    <x v="0"/>
    <s v="1"/>
    <s v="0"/>
    <s v="1"/>
    <s v="0"/>
    <s v="0"/>
    <n v="625"/>
    <n v="0"/>
    <n v="0"/>
    <n v="667.375"/>
    <s v="Train"/>
    <n v="-1.0115571188877295"/>
    <n v="-0.65099360001981121"/>
    <n v="2.4107722356699002"/>
  </r>
  <r>
    <n v="36"/>
    <s v="female"/>
    <n v="29.04"/>
    <n v="4"/>
    <x v="0"/>
    <x v="0"/>
    <n v="7243.8136000000004"/>
    <x v="0"/>
    <s v="0"/>
    <s v="0"/>
    <s v="0"/>
    <s v="1"/>
    <s v="0"/>
    <n v="1296"/>
    <n v="0"/>
    <n v="0"/>
    <n v="1045.44"/>
    <s v="Train"/>
    <n v="-0.22834402636368298"/>
    <n v="-0.26630929410920157"/>
    <n v="2.4107722356699002"/>
  </r>
  <r>
    <n v="46"/>
    <s v="male"/>
    <n v="25.8"/>
    <n v="5"/>
    <x v="0"/>
    <x v="2"/>
    <n v="10096.969999999999"/>
    <x v="0"/>
    <s v="1"/>
    <s v="0"/>
    <s v="0"/>
    <s v="0"/>
    <s v="1"/>
    <n v="2116"/>
    <n v="0"/>
    <n v="0"/>
    <n v="1186.8"/>
    <s v="Train"/>
    <n v="0.48366787593090471"/>
    <n v="-0.79781340973835946"/>
    <n v="3.2406187114420448"/>
  </r>
  <r>
    <n v="39"/>
    <s v="female"/>
    <n v="34.32"/>
    <n v="5"/>
    <x v="0"/>
    <x v="0"/>
    <n v="8596.8277999999991"/>
    <x v="0"/>
    <s v="0"/>
    <s v="0"/>
    <s v="0"/>
    <s v="1"/>
    <s v="0"/>
    <n v="1521"/>
    <n v="0"/>
    <n v="0"/>
    <n v="1338.48"/>
    <s v="Train"/>
    <n v="-1.4740455675306659E-2"/>
    <n v="0.59984556099016761"/>
    <n v="3.2406187114420448"/>
  </r>
  <r>
    <n v="20"/>
    <s v="male"/>
    <n v="30.114999999999998"/>
    <n v="5"/>
    <x v="0"/>
    <x v="1"/>
    <n v="4915.0598499999996"/>
    <x v="0"/>
    <s v="1"/>
    <s v="0"/>
    <s v="0"/>
    <s v="0"/>
    <s v="0"/>
    <n v="400"/>
    <n v="0"/>
    <n v="0"/>
    <n v="602.29999999999995"/>
    <s v="Train"/>
    <n v="-1.3675630700350232"/>
    <n v="-8.9961477966811199E-2"/>
    <n v="3.2406187114420448"/>
  </r>
  <r>
    <n v="61"/>
    <s v="female"/>
    <n v="33.33"/>
    <n v="4"/>
    <x v="0"/>
    <x v="0"/>
    <n v="36580.282160000002"/>
    <x v="0"/>
    <s v="0"/>
    <s v="0"/>
    <s v="0"/>
    <s v="1"/>
    <s v="0"/>
    <n v="3721"/>
    <n v="0"/>
    <n v="0"/>
    <n v="2033.1299999999999"/>
    <s v="Train"/>
    <n v="1.5516857293727864"/>
    <n v="0.43744152565903555"/>
    <n v="2.4107722356699002"/>
  </r>
  <r>
    <n v="29"/>
    <s v="female"/>
    <n v="25.6"/>
    <n v="4"/>
    <x v="0"/>
    <x v="2"/>
    <n v="5708.8670000000002"/>
    <x v="0"/>
    <s v="0"/>
    <s v="0"/>
    <s v="0"/>
    <s v="0"/>
    <s v="1"/>
    <n v="841"/>
    <n v="0"/>
    <n v="0"/>
    <n v="742.40000000000009"/>
    <s v="Test"/>
    <n v="-0.72675235796989435"/>
    <n v="-0.83062230576485063"/>
    <n v="2.4107722356699002"/>
  </r>
  <r>
    <n v="50"/>
    <s v="female"/>
    <n v="33.700000000000003"/>
    <n v="4"/>
    <x v="0"/>
    <x v="2"/>
    <n v="11299.343000000001"/>
    <x v="0"/>
    <s v="0"/>
    <s v="0"/>
    <s v="0"/>
    <s v="0"/>
    <s v="1"/>
    <n v="2500"/>
    <n v="0"/>
    <n v="0"/>
    <n v="1685.0000000000002"/>
    <s v="Train"/>
    <n v="0.76847263684873979"/>
    <n v="0.4981379833080451"/>
    <n v="2.4107722356699002"/>
  </r>
  <r>
    <n v="18"/>
    <s v="female"/>
    <n v="31.35"/>
    <n v="4"/>
    <x v="0"/>
    <x v="1"/>
    <n v="4561.1885000000002"/>
    <x v="0"/>
    <s v="0"/>
    <s v="0"/>
    <s v="0"/>
    <s v="0"/>
    <s v="0"/>
    <n v="324"/>
    <n v="0"/>
    <n v="0"/>
    <n v="564.30000000000007"/>
    <s v="Train"/>
    <n v="-1.5099654504939408"/>
    <n v="0.11263345499677274"/>
    <n v="2.4107722356699002"/>
  </r>
  <r>
    <n v="41"/>
    <s v="male"/>
    <n v="29.64"/>
    <n v="5"/>
    <x v="0"/>
    <x v="1"/>
    <n v="9222.4025999999994"/>
    <x v="0"/>
    <s v="1"/>
    <s v="0"/>
    <s v="0"/>
    <s v="0"/>
    <s v="0"/>
    <n v="1681"/>
    <n v="0"/>
    <n v="0"/>
    <n v="1215.24"/>
    <s v="Train"/>
    <n v="0.12766192478361088"/>
    <n v="-0.16788260602972757"/>
    <n v="3.2406187114420448"/>
  </r>
  <r>
    <n v="48"/>
    <s v="female"/>
    <n v="27.93"/>
    <n v="4"/>
    <x v="0"/>
    <x v="3"/>
    <n v="11015.1747"/>
    <x v="0"/>
    <s v="0"/>
    <s v="0"/>
    <s v="1"/>
    <s v="0"/>
    <s v="0"/>
    <n v="2304"/>
    <n v="0"/>
    <n v="0"/>
    <n v="1340.6399999999999"/>
    <s v="Train"/>
    <n v="0.62607025638982228"/>
    <n v="-0.44839866705622788"/>
    <n v="2.4107722356699002"/>
  </r>
  <r>
    <n v="33"/>
    <s v="male"/>
    <n v="29.4"/>
    <n v="4"/>
    <x v="0"/>
    <x v="2"/>
    <n v="6059.1729999999998"/>
    <x v="0"/>
    <s v="1"/>
    <s v="0"/>
    <s v="0"/>
    <s v="0"/>
    <s v="1"/>
    <n v="1089"/>
    <n v="0"/>
    <n v="0"/>
    <n v="970.19999999999993"/>
    <s v="Train"/>
    <n v="-0.44194759705205927"/>
    <n v="-0.20725328126151737"/>
    <n v="2.4107722356699002"/>
  </r>
  <r>
    <n v="40"/>
    <s v="female"/>
    <n v="29.3"/>
    <n v="4"/>
    <x v="0"/>
    <x v="2"/>
    <n v="15828.82173"/>
    <x v="0"/>
    <s v="0"/>
    <s v="0"/>
    <s v="0"/>
    <s v="0"/>
    <s v="1"/>
    <n v="1600"/>
    <n v="0"/>
    <n v="0"/>
    <n v="1172"/>
    <s v="Test"/>
    <n v="5.6460734554152112E-2"/>
    <n v="-0.22365772927476266"/>
    <n v="2.4107722356699002"/>
  </r>
  <r>
    <n v="43"/>
    <s v="male"/>
    <n v="25.52"/>
    <n v="5"/>
    <x v="0"/>
    <x v="0"/>
    <n v="14478.33015"/>
    <x v="0"/>
    <s v="1"/>
    <s v="0"/>
    <s v="0"/>
    <s v="1"/>
    <s v="0"/>
    <n v="1849"/>
    <n v="0"/>
    <n v="0"/>
    <n v="1097.3599999999999"/>
    <s v="Train"/>
    <n v="0.27006430524252845"/>
    <n v="-0.84374586417544739"/>
    <n v="3.2406187114420448"/>
  </r>
  <r>
    <n v="32"/>
    <s v="male"/>
    <n v="28.12"/>
    <n v="4"/>
    <x v="1"/>
    <x v="3"/>
    <n v="21472.478800000001"/>
    <x v="0"/>
    <s v="1"/>
    <s v="1"/>
    <s v="1"/>
    <s v="0"/>
    <s v="0"/>
    <n v="1024"/>
    <n v="28.12"/>
    <n v="32"/>
    <n v="899.84"/>
    <s v="Train"/>
    <n v="-0.51314878728151803"/>
    <n v="-0.41723021583106096"/>
    <n v="2.4107722356699002"/>
  </r>
  <r>
    <n v="35"/>
    <s v="male"/>
    <n v="39.71"/>
    <n v="4"/>
    <x v="0"/>
    <x v="1"/>
    <n v="19496.71917"/>
    <x v="0"/>
    <s v="1"/>
    <s v="0"/>
    <s v="0"/>
    <s v="0"/>
    <s v="0"/>
    <n v="1225"/>
    <n v="0"/>
    <n v="0"/>
    <n v="1389.8500000000001"/>
    <s v="Train"/>
    <n v="-0.29954521659314176"/>
    <n v="1.4840453089041068"/>
    <n v="2.4107722356699002"/>
  </r>
  <r>
    <n v="19"/>
    <s v="male"/>
    <n v="24.6"/>
    <n v="1"/>
    <x v="0"/>
    <x v="2"/>
    <n v="1837.2370000000001"/>
    <x v="1"/>
    <s v="1"/>
    <s v="0"/>
    <s v="0"/>
    <s v="0"/>
    <s v="1"/>
    <n v="361"/>
    <n v="0"/>
    <n v="0"/>
    <n v="467.40000000000003"/>
    <s v="Train"/>
    <n v="-1.4387642602644821"/>
    <n v="-0.99466678589730684"/>
    <n v="-7.8767191646533979E-2"/>
  </r>
  <r>
    <n v="41"/>
    <s v="male"/>
    <n v="21.78"/>
    <n v="1"/>
    <x v="0"/>
    <x v="0"/>
    <n v="6272.4772000000003"/>
    <x v="1"/>
    <s v="1"/>
    <s v="0"/>
    <s v="0"/>
    <s v="1"/>
    <s v="0"/>
    <n v="1681"/>
    <n v="0"/>
    <n v="0"/>
    <n v="892.98"/>
    <s v="Train"/>
    <n v="0.12766192478361088"/>
    <n v="-1.4572722198708334"/>
    <n v="-7.8767191646533979E-2"/>
  </r>
  <r>
    <n v="53"/>
    <s v="female"/>
    <n v="22.88"/>
    <n v="1"/>
    <x v="1"/>
    <x v="0"/>
    <n v="23244.790199999999"/>
    <x v="1"/>
    <s v="0"/>
    <s v="1"/>
    <s v="0"/>
    <s v="1"/>
    <s v="0"/>
    <n v="2809"/>
    <n v="22.88"/>
    <n v="53"/>
    <n v="1212.6399999999999"/>
    <s v="Train"/>
    <n v="0.98207620753711611"/>
    <n v="-1.2768232917251319"/>
    <n v="-7.8767191646533979E-2"/>
  </r>
  <r>
    <n v="64"/>
    <s v="male"/>
    <n v="24.7"/>
    <n v="1"/>
    <x v="0"/>
    <x v="3"/>
    <n v="30166.618170000002"/>
    <x v="1"/>
    <s v="1"/>
    <s v="0"/>
    <s v="1"/>
    <s v="0"/>
    <s v="0"/>
    <n v="4096"/>
    <n v="0"/>
    <n v="0"/>
    <n v="1580.8"/>
    <s v="Train"/>
    <n v="1.7652893000611625"/>
    <n v="-0.97826233788406158"/>
    <n v="-7.8767191646533979E-2"/>
  </r>
  <r>
    <n v="28"/>
    <s v="male"/>
    <n v="23.98"/>
    <n v="3"/>
    <x v="1"/>
    <x v="0"/>
    <n v="17663.144199999999"/>
    <x v="1"/>
    <s v="1"/>
    <s v="1"/>
    <s v="0"/>
    <s v="1"/>
    <s v="0"/>
    <n v="784"/>
    <n v="23.98"/>
    <n v="28"/>
    <n v="671.44"/>
    <s v="Train"/>
    <n v="-0.79795354819935316"/>
    <n v="-1.0963743635794299"/>
    <n v="1.5809257598977553"/>
  </r>
  <r>
    <n v="45"/>
    <s v="male"/>
    <n v="22.895"/>
    <n v="2"/>
    <x v="1"/>
    <x v="3"/>
    <n v="21098.554049999999"/>
    <x v="1"/>
    <s v="1"/>
    <s v="1"/>
    <s v="1"/>
    <s v="0"/>
    <s v="0"/>
    <n v="2025"/>
    <n v="22.895"/>
    <n v="45"/>
    <n v="1030.2750000000001"/>
    <s v="Train"/>
    <n v="0.41246668570144596"/>
    <n v="-1.274362624523145"/>
    <n v="0.75107928412561065"/>
  </r>
  <r>
    <n v="53"/>
    <s v="female"/>
    <n v="24.795000000000002"/>
    <n v="1"/>
    <x v="0"/>
    <x v="3"/>
    <n v="10942.13205"/>
    <x v="1"/>
    <s v="0"/>
    <s v="0"/>
    <s v="1"/>
    <s v="0"/>
    <s v="0"/>
    <n v="2809"/>
    <n v="0"/>
    <n v="0"/>
    <n v="1314.135"/>
    <s v="Train"/>
    <n v="0.98207620753711611"/>
    <n v="-0.96267811227147781"/>
    <n v="-7.8767191646533979E-2"/>
  </r>
  <r>
    <n v="37"/>
    <s v="female"/>
    <n v="23.37"/>
    <n v="2"/>
    <x v="0"/>
    <x v="3"/>
    <n v="6686.4313000000002"/>
    <x v="1"/>
    <s v="0"/>
    <s v="0"/>
    <s v="1"/>
    <s v="0"/>
    <s v="0"/>
    <n v="1369"/>
    <n v="0"/>
    <n v="0"/>
    <n v="864.69"/>
    <s v="Train"/>
    <n v="-0.1571428361342242"/>
    <n v="-1.1964414964602281"/>
    <n v="0.75107928412561065"/>
  </r>
  <r>
    <n v="34"/>
    <s v="male"/>
    <n v="22.42"/>
    <n v="2"/>
    <x v="0"/>
    <x v="1"/>
    <n v="27375.904780000001"/>
    <x v="1"/>
    <s v="1"/>
    <s v="0"/>
    <s v="0"/>
    <s v="0"/>
    <s v="0"/>
    <n v="1156"/>
    <n v="0"/>
    <n v="0"/>
    <n v="762.28000000000009"/>
    <s v="Train"/>
    <n v="-0.37074640682260052"/>
    <n v="-1.3522837525860614"/>
    <n v="0.75107928412561065"/>
  </r>
  <r>
    <n v="35"/>
    <s v="male"/>
    <n v="24.13"/>
    <n v="1"/>
    <x v="0"/>
    <x v="3"/>
    <n v="5125.2156999999997"/>
    <x v="1"/>
    <s v="1"/>
    <s v="0"/>
    <s v="1"/>
    <s v="0"/>
    <s v="0"/>
    <n v="1225"/>
    <n v="0"/>
    <n v="0"/>
    <n v="844.55"/>
    <s v="Train"/>
    <n v="-0.29954521659314176"/>
    <n v="-1.0717676915595618"/>
    <n v="-7.8767191646533979E-2"/>
  </r>
  <r>
    <n v="27"/>
    <s v="male"/>
    <n v="18.905000000000001"/>
    <n v="3"/>
    <x v="0"/>
    <x v="1"/>
    <n v="4827.9049500000001"/>
    <x v="1"/>
    <s v="1"/>
    <s v="0"/>
    <s v="0"/>
    <s v="0"/>
    <s v="0"/>
    <n v="729"/>
    <n v="0"/>
    <n v="0"/>
    <n v="510.43500000000006"/>
    <s v="Train"/>
    <n v="-0.86915473842881186"/>
    <n v="-1.928900100251645"/>
    <n v="1.5809257598977553"/>
  </r>
  <r>
    <n v="22"/>
    <s v="male"/>
    <n v="19.95"/>
    <n v="3"/>
    <x v="0"/>
    <x v="1"/>
    <n v="4005.4225000000001"/>
    <x v="1"/>
    <s v="1"/>
    <s v="0"/>
    <s v="0"/>
    <s v="0"/>
    <s v="0"/>
    <n v="484"/>
    <n v="0"/>
    <n v="0"/>
    <n v="438.9"/>
    <s v="Train"/>
    <n v="-1.2251606895761058"/>
    <n v="-1.7574736185132287"/>
    <n v="1.5809257598977553"/>
  </r>
  <r>
    <n v="39"/>
    <s v="male"/>
    <n v="24.51"/>
    <n v="2"/>
    <x v="0"/>
    <x v="3"/>
    <n v="6710.1918999999998"/>
    <x v="1"/>
    <s v="1"/>
    <s v="0"/>
    <s v="1"/>
    <s v="0"/>
    <s v="0"/>
    <n v="1521"/>
    <n v="0"/>
    <n v="0"/>
    <n v="955.8900000000001"/>
    <s v="Train"/>
    <n v="-1.4740455675306659E-2"/>
    <n v="-1.0094307891092278"/>
    <n v="0.75107928412561065"/>
  </r>
  <r>
    <n v="40"/>
    <s v="female"/>
    <n v="22.22"/>
    <n v="2"/>
    <x v="1"/>
    <x v="0"/>
    <n v="19444.265800000001"/>
    <x v="1"/>
    <s v="0"/>
    <s v="1"/>
    <s v="0"/>
    <s v="1"/>
    <s v="0"/>
    <n v="1600"/>
    <n v="22.22"/>
    <n v="40"/>
    <n v="888.8"/>
    <s v="Train"/>
    <n v="5.6460734554152112E-2"/>
    <n v="-1.3850926486125532"/>
    <n v="0.75107928412561065"/>
  </r>
  <r>
    <n v="33"/>
    <s v="female"/>
    <n v="22.135000000000002"/>
    <n v="1"/>
    <x v="0"/>
    <x v="1"/>
    <n v="5354.0746499999996"/>
    <x v="1"/>
    <s v="0"/>
    <s v="0"/>
    <s v="0"/>
    <s v="0"/>
    <s v="0"/>
    <n v="1089"/>
    <n v="0"/>
    <n v="0"/>
    <n v="730.45500000000004"/>
    <s v="Test"/>
    <n v="-0.44194759705205927"/>
    <n v="-1.3990364294238113"/>
    <n v="-7.8767191646533979E-2"/>
  </r>
  <r>
    <n v="19"/>
    <s v="male"/>
    <n v="20.9"/>
    <n v="1"/>
    <x v="0"/>
    <x v="2"/>
    <n v="1832.0940000000001"/>
    <x v="1"/>
    <s v="1"/>
    <s v="0"/>
    <s v="0"/>
    <s v="0"/>
    <s v="1"/>
    <n v="361"/>
    <n v="0"/>
    <n v="0"/>
    <n v="397.09999999999997"/>
    <s v="Train"/>
    <n v="-1.4387642602644821"/>
    <n v="-1.6016313623873955"/>
    <n v="-7.8767191646533979E-2"/>
  </r>
  <r>
    <n v="51"/>
    <s v="male"/>
    <n v="24.414999999999999"/>
    <n v="4"/>
    <x v="0"/>
    <x v="3"/>
    <n v="11520.099850000001"/>
    <x v="1"/>
    <s v="1"/>
    <s v="0"/>
    <s v="1"/>
    <s v="0"/>
    <s v="0"/>
    <n v="2601"/>
    <n v="0"/>
    <n v="0"/>
    <n v="1245.165"/>
    <s v="Train"/>
    <n v="0.8396738270781986"/>
    <n v="-1.0250150147218116"/>
    <n v="2.4107722356699002"/>
  </r>
  <r>
    <n v="52"/>
    <s v="male"/>
    <n v="24.32"/>
    <n v="3"/>
    <x v="1"/>
    <x v="1"/>
    <n v="24869.836800000001"/>
    <x v="1"/>
    <s v="1"/>
    <s v="1"/>
    <s v="0"/>
    <s v="0"/>
    <s v="0"/>
    <n v="2704"/>
    <n v="24.32"/>
    <n v="52"/>
    <n v="1264.6400000000001"/>
    <s v="Train"/>
    <n v="0.9108750173076573"/>
    <n v="-1.0405992403343949"/>
    <n v="1.5809257598977553"/>
  </r>
  <r>
    <n v="40"/>
    <s v="male"/>
    <n v="19.8"/>
    <n v="1"/>
    <x v="1"/>
    <x v="0"/>
    <n v="17179.522000000001"/>
    <x v="1"/>
    <s v="1"/>
    <s v="1"/>
    <s v="0"/>
    <s v="1"/>
    <s v="0"/>
    <n v="1600"/>
    <n v="19.8"/>
    <n v="40"/>
    <n v="792"/>
    <s v="Train"/>
    <n v="5.6460734554152112E-2"/>
    <n v="-1.7820802905330968"/>
    <n v="-7.8767191646533979E-2"/>
  </r>
  <r>
    <n v="19"/>
    <s v="male"/>
    <n v="20.614999999999998"/>
    <n v="2"/>
    <x v="0"/>
    <x v="3"/>
    <n v="2803.69785"/>
    <x v="1"/>
    <s v="1"/>
    <s v="0"/>
    <s v="1"/>
    <s v="0"/>
    <s v="0"/>
    <n v="361"/>
    <n v="0"/>
    <n v="0"/>
    <n v="391.68499999999995"/>
    <s v="Train"/>
    <n v="-1.4387642602644821"/>
    <n v="-1.6483840392251454"/>
    <n v="0.75107928412561065"/>
  </r>
  <r>
    <n v="51"/>
    <s v="female"/>
    <n v="21.56"/>
    <n v="1"/>
    <x v="0"/>
    <x v="0"/>
    <n v="9855.1314000000002"/>
    <x v="1"/>
    <s v="0"/>
    <s v="0"/>
    <s v="0"/>
    <s v="1"/>
    <s v="0"/>
    <n v="2601"/>
    <n v="0"/>
    <n v="0"/>
    <n v="1099.56"/>
    <s v="Train"/>
    <n v="0.8396738270781986"/>
    <n v="-1.4933620054999743"/>
    <n v="-7.8767191646533979E-2"/>
  </r>
  <r>
    <n v="53"/>
    <s v="female"/>
    <n v="22.61"/>
    <n v="3"/>
    <x v="1"/>
    <x v="1"/>
    <n v="24873.384900000001"/>
    <x v="1"/>
    <s v="0"/>
    <s v="1"/>
    <s v="0"/>
    <s v="0"/>
    <s v="0"/>
    <n v="2809"/>
    <n v="22.61"/>
    <n v="53"/>
    <n v="1198.33"/>
    <s v="Train"/>
    <n v="0.98207620753711611"/>
    <n v="-1.3211153013608952"/>
    <n v="1.5809257598977553"/>
  </r>
  <r>
    <n v="27"/>
    <s v="female"/>
    <n v="23.21"/>
    <n v="1"/>
    <x v="0"/>
    <x v="0"/>
    <n v="3561.8888999999999"/>
    <x v="1"/>
    <s v="0"/>
    <s v="0"/>
    <s v="0"/>
    <s v="1"/>
    <s v="0"/>
    <n v="729"/>
    <n v="0"/>
    <n v="0"/>
    <n v="626.67000000000007"/>
    <s v="Train"/>
    <n v="-0.86915473842881186"/>
    <n v="-1.2226886132814212"/>
    <n v="-7.8767191646533979E-2"/>
  </r>
  <r>
    <n v="21"/>
    <s v="female"/>
    <n v="21.89"/>
    <n v="2"/>
    <x v="0"/>
    <x v="0"/>
    <n v="3180.5101"/>
    <x v="1"/>
    <s v="0"/>
    <s v="0"/>
    <s v="0"/>
    <s v="1"/>
    <s v="0"/>
    <n v="441"/>
    <n v="0"/>
    <n v="0"/>
    <n v="459.69"/>
    <s v="Test"/>
    <n v="-1.2963618798055645"/>
    <n v="-1.4392273270562634"/>
    <n v="0.75107928412561065"/>
  </r>
  <r>
    <n v="42"/>
    <s v="female"/>
    <n v="24.984999999999999"/>
    <n v="2"/>
    <x v="0"/>
    <x v="3"/>
    <n v="8017.0611500000005"/>
    <x v="1"/>
    <s v="0"/>
    <s v="0"/>
    <s v="1"/>
    <s v="0"/>
    <s v="0"/>
    <n v="1764"/>
    <n v="0"/>
    <n v="0"/>
    <n v="1049.3699999999999"/>
    <s v="Test"/>
    <n v="0.19886311501306964"/>
    <n v="-0.9315096610463115"/>
    <n v="0.75107928412561065"/>
  </r>
  <r>
    <n v="39"/>
    <s v="female"/>
    <n v="24.89"/>
    <n v="3"/>
    <x v="1"/>
    <x v="1"/>
    <n v="21659.930100000001"/>
    <x v="1"/>
    <s v="0"/>
    <s v="1"/>
    <s v="0"/>
    <s v="0"/>
    <s v="0"/>
    <n v="1521"/>
    <n v="24.89"/>
    <n v="39"/>
    <n v="970.71"/>
    <s v="Train"/>
    <n v="-1.4740455675306659E-2"/>
    <n v="-0.94709388665889471"/>
    <n v="1.5809257598977553"/>
  </r>
  <r>
    <n v="44"/>
    <s v="male"/>
    <n v="22.135000000000002"/>
    <n v="2"/>
    <x v="0"/>
    <x v="1"/>
    <n v="8302.5356499999998"/>
    <x v="1"/>
    <s v="1"/>
    <s v="0"/>
    <s v="0"/>
    <s v="0"/>
    <s v="0"/>
    <n v="1936"/>
    <n v="0"/>
    <n v="0"/>
    <n v="973.94"/>
    <s v="Train"/>
    <n v="0.3412654954719872"/>
    <n v="-1.3990364294238113"/>
    <n v="0.75107928412561065"/>
  </r>
  <r>
    <n v="47"/>
    <s v="female"/>
    <n v="23.6"/>
    <n v="1"/>
    <x v="0"/>
    <x v="2"/>
    <n v="8539.6710000000003"/>
    <x v="1"/>
    <s v="0"/>
    <s v="0"/>
    <s v="0"/>
    <s v="0"/>
    <s v="1"/>
    <n v="2209"/>
    <n v="0"/>
    <n v="0"/>
    <n v="1109.2"/>
    <s v="Train"/>
    <n v="0.55486906616036347"/>
    <n v="-1.1587112660297632"/>
    <n v="-7.8767191646533979E-2"/>
  </r>
  <r>
    <n v="38"/>
    <s v="male"/>
    <n v="21.12"/>
    <n v="3"/>
    <x v="0"/>
    <x v="0"/>
    <n v="6652.5288"/>
    <x v="1"/>
    <s v="1"/>
    <s v="0"/>
    <s v="0"/>
    <s v="1"/>
    <s v="0"/>
    <n v="1444"/>
    <n v="0"/>
    <n v="0"/>
    <n v="802.56000000000006"/>
    <s v="Train"/>
    <n v="-8.5941645904765426E-2"/>
    <n v="-1.5655415767582546"/>
    <n v="1.5809257598977553"/>
  </r>
  <r>
    <n v="44"/>
    <s v="female"/>
    <n v="20.234999999999999"/>
    <n v="1"/>
    <x v="1"/>
    <x v="1"/>
    <n v="19594.809649999999"/>
    <x v="1"/>
    <s v="0"/>
    <s v="1"/>
    <s v="0"/>
    <s v="0"/>
    <s v="0"/>
    <n v="1936"/>
    <n v="20.234999999999999"/>
    <n v="44"/>
    <n v="890.33999999999992"/>
    <s v="Train"/>
    <n v="0.3412654954719872"/>
    <n v="-1.7107209416754787"/>
    <n v="-7.8767191646533979E-2"/>
  </r>
  <r>
    <n v="25"/>
    <s v="male"/>
    <n v="23.9"/>
    <n v="5"/>
    <x v="0"/>
    <x v="2"/>
    <n v="5080.0959999999995"/>
    <x v="1"/>
    <s v="1"/>
    <s v="0"/>
    <s v="0"/>
    <s v="0"/>
    <s v="1"/>
    <n v="625"/>
    <n v="0"/>
    <n v="0"/>
    <n v="597.5"/>
    <s v="Train"/>
    <n v="-1.0115571188877295"/>
    <n v="-1.1094979219900267"/>
    <n v="3.2406187114420448"/>
  </r>
  <r>
    <n v="36"/>
    <s v="female"/>
    <n v="22.6"/>
    <n v="2"/>
    <x v="1"/>
    <x v="2"/>
    <n v="18608.261999999999"/>
    <x v="1"/>
    <s v="0"/>
    <s v="1"/>
    <s v="0"/>
    <s v="0"/>
    <s v="1"/>
    <n v="1296"/>
    <n v="22.6"/>
    <n v="36"/>
    <n v="813.6"/>
    <s v="Test"/>
    <n v="-0.22834402636368298"/>
    <n v="-1.3227557461622192"/>
    <n v="0.75107928412561065"/>
  </r>
  <r>
    <n v="45"/>
    <s v="male"/>
    <n v="24.31"/>
    <n v="5"/>
    <x v="0"/>
    <x v="0"/>
    <n v="9788.8659000000007"/>
    <x v="1"/>
    <s v="1"/>
    <s v="0"/>
    <s v="0"/>
    <s v="1"/>
    <s v="0"/>
    <n v="2025"/>
    <n v="0"/>
    <n v="0"/>
    <n v="1093.95"/>
    <s v="Train"/>
    <n v="0.41246668570144596"/>
    <n v="-1.0422396851357196"/>
    <n v="3.2406187114420448"/>
  </r>
  <r>
    <n v="29"/>
    <s v="female"/>
    <n v="20.234999999999999"/>
    <n v="2"/>
    <x v="0"/>
    <x v="3"/>
    <n v="4906.4096499999996"/>
    <x v="1"/>
    <s v="0"/>
    <s v="0"/>
    <s v="1"/>
    <s v="0"/>
    <s v="0"/>
    <n v="841"/>
    <n v="0"/>
    <n v="0"/>
    <n v="586.81499999999994"/>
    <s v="Test"/>
    <n v="-0.72675235796989435"/>
    <n v="-1.7107209416754787"/>
    <n v="0.75107928412561065"/>
  </r>
  <r>
    <n v="30"/>
    <s v="male"/>
    <n v="24.13"/>
    <n v="1"/>
    <x v="0"/>
    <x v="3"/>
    <n v="4032.2406999999998"/>
    <x v="1"/>
    <s v="1"/>
    <s v="0"/>
    <s v="1"/>
    <s v="0"/>
    <s v="0"/>
    <n v="900"/>
    <n v="0"/>
    <n v="0"/>
    <n v="723.9"/>
    <s v="Train"/>
    <n v="-0.65555116774043554"/>
    <n v="-1.0717676915595618"/>
    <n v="-7.8767191646533979E-2"/>
  </r>
  <r>
    <n v="28"/>
    <s v="female"/>
    <n v="24.32"/>
    <n v="1"/>
    <x v="0"/>
    <x v="1"/>
    <n v="23288.928400000001"/>
    <x v="1"/>
    <s v="0"/>
    <s v="0"/>
    <s v="0"/>
    <s v="0"/>
    <s v="0"/>
    <n v="784"/>
    <n v="0"/>
    <n v="0"/>
    <n v="680.96"/>
    <s v="Train"/>
    <n v="-0.79795354819935316"/>
    <n v="-1.0405992403343949"/>
    <n v="-7.8767191646533979E-2"/>
  </r>
  <r>
    <n v="18"/>
    <s v="female"/>
    <n v="24.09"/>
    <n v="1"/>
    <x v="0"/>
    <x v="0"/>
    <n v="2201.0971"/>
    <x v="1"/>
    <s v="0"/>
    <s v="0"/>
    <s v="0"/>
    <s v="1"/>
    <s v="0"/>
    <n v="324"/>
    <n v="0"/>
    <n v="0"/>
    <n v="433.62"/>
    <s v="Train"/>
    <n v="-1.5099654504939408"/>
    <n v="-1.0783294707648599"/>
    <n v="-7.8767191646533979E-2"/>
  </r>
  <r>
    <n v="54"/>
    <s v="female"/>
    <n v="21.47"/>
    <n v="3"/>
    <x v="0"/>
    <x v="3"/>
    <n v="12475.3513"/>
    <x v="1"/>
    <s v="0"/>
    <s v="0"/>
    <s v="1"/>
    <s v="0"/>
    <s v="0"/>
    <n v="2916"/>
    <n v="0"/>
    <n v="0"/>
    <n v="1159.3799999999999"/>
    <s v="Train"/>
    <n v="1.0532773977665748"/>
    <n v="-1.5081260087118953"/>
    <n v="1.5809257598977553"/>
  </r>
  <r>
    <n v="31"/>
    <s v="female"/>
    <n v="23.6"/>
    <n v="2"/>
    <x v="0"/>
    <x v="2"/>
    <n v="4931.6469999999999"/>
    <x v="1"/>
    <s v="0"/>
    <s v="0"/>
    <s v="0"/>
    <s v="0"/>
    <s v="1"/>
    <n v="961"/>
    <n v="0"/>
    <n v="0"/>
    <n v="731.6"/>
    <s v="Train"/>
    <n v="-0.58434997751097684"/>
    <n v="-1.1587112660297632"/>
    <n v="0.75107928412561065"/>
  </r>
  <r>
    <n v="44"/>
    <s v="female"/>
    <n v="23.98"/>
    <n v="2"/>
    <x v="0"/>
    <x v="0"/>
    <n v="8211.1002000000008"/>
    <x v="1"/>
    <s v="0"/>
    <s v="0"/>
    <s v="0"/>
    <s v="1"/>
    <s v="0"/>
    <n v="1936"/>
    <n v="0"/>
    <n v="0"/>
    <n v="1055.1200000000001"/>
    <s v="Train"/>
    <n v="0.3412654954719872"/>
    <n v="-1.0963743635794299"/>
    <n v="0.75107928412561065"/>
  </r>
  <r>
    <n v="51"/>
    <s v="male"/>
    <n v="23.21"/>
    <n v="1"/>
    <x v="1"/>
    <x v="0"/>
    <n v="22218.1149"/>
    <x v="1"/>
    <s v="1"/>
    <s v="1"/>
    <s v="0"/>
    <s v="1"/>
    <s v="0"/>
    <n v="2601"/>
    <n v="23.21"/>
    <n v="51"/>
    <n v="1183.71"/>
    <s v="Train"/>
    <n v="0.8396738270781986"/>
    <n v="-1.2226886132814212"/>
    <n v="-7.8767191646533979E-2"/>
  </r>
  <r>
    <n v="21"/>
    <s v="male"/>
    <n v="23.75"/>
    <n v="2"/>
    <x v="0"/>
    <x v="3"/>
    <n v="3077.0954999999999"/>
    <x v="1"/>
    <s v="1"/>
    <s v="0"/>
    <s v="1"/>
    <s v="0"/>
    <s v="0"/>
    <n v="441"/>
    <n v="0"/>
    <n v="0"/>
    <n v="498.75"/>
    <s v="Test"/>
    <n v="-1.2963618798055645"/>
    <n v="-1.1341045940098948"/>
    <n v="0.75107928412561065"/>
  </r>
  <r>
    <n v="28"/>
    <s v="male"/>
    <n v="23.8"/>
    <n v="2"/>
    <x v="0"/>
    <x v="2"/>
    <n v="3847.674"/>
    <x v="1"/>
    <s v="1"/>
    <s v="0"/>
    <s v="0"/>
    <s v="0"/>
    <s v="1"/>
    <n v="784"/>
    <n v="0"/>
    <n v="0"/>
    <n v="666.4"/>
    <s v="Train"/>
    <n v="-0.79795354819935316"/>
    <n v="-1.125902370003272"/>
    <n v="0.75107928412561065"/>
  </r>
  <r>
    <n v="46"/>
    <s v="female"/>
    <n v="19.95"/>
    <n v="2"/>
    <x v="0"/>
    <x v="3"/>
    <n v="9193.8384999999998"/>
    <x v="1"/>
    <s v="0"/>
    <s v="0"/>
    <s v="1"/>
    <s v="0"/>
    <s v="0"/>
    <n v="2116"/>
    <n v="0"/>
    <n v="0"/>
    <n v="917.69999999999993"/>
    <s v="Train"/>
    <n v="0.48366787593090471"/>
    <n v="-1.7574736185132287"/>
    <n v="0.75107928412561065"/>
  </r>
  <r>
    <n v="32"/>
    <s v="female"/>
    <n v="23.65"/>
    <n v="1"/>
    <x v="0"/>
    <x v="0"/>
    <n v="17626.239509999999"/>
    <x v="1"/>
    <s v="0"/>
    <s v="0"/>
    <s v="0"/>
    <s v="1"/>
    <s v="0"/>
    <n v="1024"/>
    <n v="0"/>
    <n v="0"/>
    <n v="756.8"/>
    <s v="Train"/>
    <n v="-0.51314878728151803"/>
    <n v="-1.1505090420231407"/>
    <n v="-7.8767191646533979E-2"/>
  </r>
  <r>
    <n v="21"/>
    <s v="male"/>
    <n v="20.234999999999999"/>
    <n v="3"/>
    <x v="0"/>
    <x v="1"/>
    <n v="3861.2096499999998"/>
    <x v="1"/>
    <s v="1"/>
    <s v="0"/>
    <s v="0"/>
    <s v="0"/>
    <s v="0"/>
    <n v="441"/>
    <n v="0"/>
    <n v="0"/>
    <n v="424.935"/>
    <s v="Train"/>
    <n v="-1.2963618798055645"/>
    <n v="-1.7107209416754787"/>
    <n v="1.5809257598977553"/>
  </r>
  <r>
    <n v="47"/>
    <s v="male"/>
    <n v="19.57"/>
    <n v="1"/>
    <x v="0"/>
    <x v="3"/>
    <n v="8428.0692999999992"/>
    <x v="1"/>
    <s v="1"/>
    <s v="0"/>
    <s v="1"/>
    <s v="0"/>
    <s v="0"/>
    <n v="2209"/>
    <n v="0"/>
    <n v="0"/>
    <n v="919.79"/>
    <s v="Train"/>
    <n v="0.55486906616036347"/>
    <n v="-1.819810520963562"/>
    <n v="-7.8767191646533979E-2"/>
  </r>
  <r>
    <n v="21"/>
    <s v="female"/>
    <n v="21.85"/>
    <n v="1"/>
    <x v="1"/>
    <x v="1"/>
    <n v="15359.104499999999"/>
    <x v="1"/>
    <s v="0"/>
    <s v="1"/>
    <s v="0"/>
    <s v="0"/>
    <s v="0"/>
    <n v="441"/>
    <n v="21.85"/>
    <n v="21"/>
    <n v="458.85"/>
    <s v="Train"/>
    <n v="-1.2963618798055645"/>
    <n v="-1.4457891062615615"/>
    <n v="-7.8767191646533979E-2"/>
  </r>
  <r>
    <n v="34"/>
    <s v="female"/>
    <n v="19"/>
    <n v="3"/>
    <x v="0"/>
    <x v="1"/>
    <n v="6753.0379999999996"/>
    <x v="1"/>
    <s v="0"/>
    <s v="0"/>
    <s v="0"/>
    <s v="0"/>
    <s v="0"/>
    <n v="1156"/>
    <n v="0"/>
    <n v="0"/>
    <n v="646"/>
    <s v="Train"/>
    <n v="-0.37074640682260052"/>
    <n v="-1.9133158746390619"/>
    <n v="1.5809257598977553"/>
  </r>
  <r>
    <n v="49"/>
    <s v="female"/>
    <n v="21.3"/>
    <n v="1"/>
    <x v="0"/>
    <x v="2"/>
    <n v="9182.17"/>
    <x v="1"/>
    <s v="0"/>
    <s v="0"/>
    <s v="0"/>
    <s v="0"/>
    <s v="1"/>
    <n v="2401"/>
    <n v="0"/>
    <n v="0"/>
    <n v="1043.7"/>
    <s v="Train"/>
    <n v="0.69727144661928109"/>
    <n v="-1.5360135703344124"/>
    <n v="-7.8767191646533979E-2"/>
  </r>
  <r>
    <n v="40"/>
    <s v="male"/>
    <n v="22.704999999999998"/>
    <n v="2"/>
    <x v="0"/>
    <x v="1"/>
    <n v="7173.35995"/>
    <x v="1"/>
    <s v="1"/>
    <s v="0"/>
    <s v="0"/>
    <s v="0"/>
    <s v="0"/>
    <n v="1600"/>
    <n v="0"/>
    <n v="0"/>
    <n v="908.19999999999993"/>
    <s v="Train"/>
    <n v="5.6460734554152112E-2"/>
    <n v="-1.3055310757483118"/>
    <n v="0.75107928412561065"/>
  </r>
  <r>
    <n v="19"/>
    <s v="female"/>
    <n v="24.51"/>
    <n v="1"/>
    <x v="0"/>
    <x v="3"/>
    <n v="2709.1118999999999"/>
    <x v="1"/>
    <s v="0"/>
    <s v="0"/>
    <s v="1"/>
    <s v="0"/>
    <s v="0"/>
    <n v="361"/>
    <n v="0"/>
    <n v="0"/>
    <n v="465.69000000000005"/>
    <s v="Train"/>
    <n v="-1.4387642602644821"/>
    <n v="-1.0094307891092278"/>
    <n v="-7.8767191646533979E-2"/>
  </r>
  <r>
    <n v="40"/>
    <s v="female"/>
    <n v="23.37"/>
    <n v="3"/>
    <x v="0"/>
    <x v="1"/>
    <n v="8252.2842999999993"/>
    <x v="1"/>
    <s v="0"/>
    <s v="0"/>
    <s v="0"/>
    <s v="0"/>
    <s v="0"/>
    <n v="1600"/>
    <n v="0"/>
    <n v="0"/>
    <n v="934.80000000000007"/>
    <s v="Train"/>
    <n v="5.6460734554152112E-2"/>
    <n v="-1.1964414964602281"/>
    <n v="1.5809257598977553"/>
  </r>
  <r>
    <n v="57"/>
    <s v="female"/>
    <n v="23.98"/>
    <n v="1"/>
    <x v="0"/>
    <x v="0"/>
    <n v="22192.437109999999"/>
    <x v="1"/>
    <s v="0"/>
    <s v="0"/>
    <s v="0"/>
    <s v="1"/>
    <s v="0"/>
    <n v="3249"/>
    <n v="0"/>
    <n v="0"/>
    <n v="1366.8600000000001"/>
    <s v="Train"/>
    <n v="1.2668809684549511"/>
    <n v="-1.0963743635794299"/>
    <n v="-7.8767191646533979E-2"/>
  </r>
  <r>
    <n v="49"/>
    <s v="female"/>
    <n v="23.18"/>
    <n v="2"/>
    <x v="0"/>
    <x v="3"/>
    <n v="10156.7832"/>
    <x v="1"/>
    <s v="0"/>
    <s v="0"/>
    <s v="1"/>
    <s v="0"/>
    <s v="0"/>
    <n v="2401"/>
    <n v="0"/>
    <n v="0"/>
    <n v="1135.82"/>
    <s v="Train"/>
    <n v="0.69727144661928109"/>
    <n v="-1.227609947685395"/>
    <n v="0.75107928412561065"/>
  </r>
  <r>
    <n v="33"/>
    <s v="female"/>
    <n v="18.5"/>
    <n v="1"/>
    <x v="0"/>
    <x v="2"/>
    <n v="4766.0219999999999"/>
    <x v="1"/>
    <s v="0"/>
    <s v="0"/>
    <s v="0"/>
    <s v="0"/>
    <s v="1"/>
    <n v="1089"/>
    <n v="0"/>
    <n v="0"/>
    <n v="610.5"/>
    <s v="Train"/>
    <n v="-0.44194759705205927"/>
    <n v="-1.9953381147052902"/>
    <n v="-7.8767191646533979E-2"/>
  </r>
  <r>
    <n v="47"/>
    <s v="female"/>
    <n v="24.1"/>
    <n v="1"/>
    <x v="0"/>
    <x v="2"/>
    <n v="26236.579969999999"/>
    <x v="1"/>
    <s v="0"/>
    <s v="0"/>
    <s v="0"/>
    <s v="0"/>
    <s v="1"/>
    <n v="2209"/>
    <n v="0"/>
    <n v="0"/>
    <n v="1132.7"/>
    <s v="Train"/>
    <n v="0.55486906616036347"/>
    <n v="-1.0766890259635349"/>
    <n v="-7.8767191646533979E-2"/>
  </r>
  <r>
    <n v="50"/>
    <s v="female"/>
    <n v="23.54"/>
    <n v="2"/>
    <x v="0"/>
    <x v="0"/>
    <n v="10107.220600000001"/>
    <x v="1"/>
    <s v="0"/>
    <s v="0"/>
    <s v="0"/>
    <s v="1"/>
    <s v="0"/>
    <n v="2500"/>
    <n v="0"/>
    <n v="0"/>
    <n v="1177"/>
    <s v="Train"/>
    <n v="0.76847263684873979"/>
    <n v="-1.1685539348377108"/>
    <n v="0.75107928412561065"/>
  </r>
  <r>
    <n v="49"/>
    <s v="female"/>
    <n v="22.61"/>
    <n v="1"/>
    <x v="0"/>
    <x v="3"/>
    <n v="9566.9909000000007"/>
    <x v="1"/>
    <s v="0"/>
    <s v="0"/>
    <s v="1"/>
    <s v="0"/>
    <s v="0"/>
    <n v="2401"/>
    <n v="0"/>
    <n v="0"/>
    <n v="1107.8899999999999"/>
    <s v="Train"/>
    <n v="0.69727144661928109"/>
    <n v="-1.3211153013608952"/>
    <n v="-7.8767191646533979E-2"/>
  </r>
  <r>
    <n v="60"/>
    <s v="male"/>
    <n v="24.32"/>
    <n v="1"/>
    <x v="0"/>
    <x v="3"/>
    <n v="13112.604799999999"/>
    <x v="1"/>
    <s v="1"/>
    <s v="0"/>
    <s v="1"/>
    <s v="0"/>
    <s v="0"/>
    <n v="3600"/>
    <n v="0"/>
    <n v="0"/>
    <n v="1459.2"/>
    <s v="Train"/>
    <n v="1.4804845391433274"/>
    <n v="-1.0405992403343949"/>
    <n v="-7.8767191646533979E-2"/>
  </r>
  <r>
    <n v="29"/>
    <s v="female"/>
    <n v="21.754999999999999"/>
    <n v="1"/>
    <x v="1"/>
    <x v="1"/>
    <n v="16657.71745"/>
    <x v="1"/>
    <s v="0"/>
    <s v="1"/>
    <s v="0"/>
    <s v="0"/>
    <s v="0"/>
    <n v="841"/>
    <n v="21.754999999999999"/>
    <n v="29"/>
    <n v="630.89499999999998"/>
    <s v="Train"/>
    <n v="-0.72675235796989435"/>
    <n v="-1.4613733318741453"/>
    <n v="-7.8767191646533979E-2"/>
  </r>
  <r>
    <n v="35"/>
    <s v="male"/>
    <n v="24.42"/>
    <n v="3"/>
    <x v="1"/>
    <x v="0"/>
    <n v="19361.998800000001"/>
    <x v="1"/>
    <s v="1"/>
    <s v="1"/>
    <s v="0"/>
    <s v="1"/>
    <s v="0"/>
    <n v="1225"/>
    <n v="24.42"/>
    <n v="35"/>
    <n v="854.7"/>
    <s v="Train"/>
    <n v="-0.29954521659314176"/>
    <n v="-1.024194792321149"/>
    <n v="1.5809257598977553"/>
  </r>
  <r>
    <n v="53"/>
    <s v="male"/>
    <n v="21.4"/>
    <n v="1"/>
    <x v="0"/>
    <x v="2"/>
    <n v="10065.413"/>
    <x v="1"/>
    <s v="1"/>
    <s v="0"/>
    <s v="0"/>
    <s v="0"/>
    <s v="1"/>
    <n v="2809"/>
    <n v="0"/>
    <n v="0"/>
    <n v="1134.1999999999998"/>
    <s v="Train"/>
    <n v="0.98207620753711611"/>
    <n v="-1.5196091223211672"/>
    <n v="-7.8767191646533979E-2"/>
  </r>
  <r>
    <n v="26"/>
    <s v="male"/>
    <n v="23.7"/>
    <n v="2"/>
    <x v="0"/>
    <x v="2"/>
    <n v="3484.3310000000001"/>
    <x v="1"/>
    <s v="1"/>
    <s v="0"/>
    <s v="0"/>
    <s v="0"/>
    <s v="1"/>
    <n v="676"/>
    <n v="0"/>
    <n v="0"/>
    <n v="616.19999999999993"/>
    <s v="Test"/>
    <n v="-0.94035592865827067"/>
    <n v="-1.1423068180165179"/>
    <n v="0.75107928412561065"/>
  </r>
  <r>
    <n v="45"/>
    <s v="male"/>
    <n v="24.035"/>
    <n v="2"/>
    <x v="0"/>
    <x v="1"/>
    <n v="8604.4836500000001"/>
    <x v="1"/>
    <s v="1"/>
    <s v="0"/>
    <s v="0"/>
    <s v="0"/>
    <s v="0"/>
    <n v="2025"/>
    <n v="0"/>
    <n v="0"/>
    <n v="1081.575"/>
    <s v="Train"/>
    <n v="0.41246668570144596"/>
    <n v="-1.0873519171721449"/>
    <n v="0.75107928412561065"/>
  </r>
  <r>
    <n v="39"/>
    <s v="female"/>
    <n v="22.8"/>
    <n v="3"/>
    <x v="0"/>
    <x v="1"/>
    <n v="7985.8149999999996"/>
    <x v="1"/>
    <s v="0"/>
    <s v="0"/>
    <s v="0"/>
    <s v="0"/>
    <s v="0"/>
    <n v="1521"/>
    <n v="0"/>
    <n v="0"/>
    <n v="889.2"/>
    <s v="Train"/>
    <n v="-1.4740455675306659E-2"/>
    <n v="-1.2899468501357283"/>
    <n v="1.5809257598977553"/>
  </r>
  <r>
    <n v="38"/>
    <s v="female"/>
    <n v="19.475000000000001"/>
    <n v="2"/>
    <x v="0"/>
    <x v="3"/>
    <n v="6933.2422500000002"/>
    <x v="1"/>
    <s v="0"/>
    <s v="0"/>
    <s v="1"/>
    <s v="0"/>
    <s v="0"/>
    <n v="1444"/>
    <n v="0"/>
    <n v="0"/>
    <n v="740.05000000000007"/>
    <s v="Train"/>
    <n v="-8.5941645904765426E-2"/>
    <n v="-1.8353947465761451"/>
    <n v="0.75107928412561065"/>
  </r>
  <r>
    <n v="30"/>
    <s v="male"/>
    <n v="24.4"/>
    <n v="3"/>
    <x v="1"/>
    <x v="2"/>
    <n v="18259.216"/>
    <x v="1"/>
    <s v="1"/>
    <s v="1"/>
    <s v="0"/>
    <s v="0"/>
    <s v="1"/>
    <n v="900"/>
    <n v="24.4"/>
    <n v="30"/>
    <n v="732"/>
    <s v="Train"/>
    <n v="-0.65555116774043554"/>
    <n v="-1.0274756819237985"/>
    <n v="1.5809257598977553"/>
  </r>
  <r>
    <n v="29"/>
    <s v="male"/>
    <n v="22.515000000000001"/>
    <n v="3"/>
    <x v="0"/>
    <x v="1"/>
    <n v="5209.5788499999999"/>
    <x v="1"/>
    <s v="1"/>
    <s v="0"/>
    <s v="0"/>
    <s v="0"/>
    <s v="0"/>
    <n v="841"/>
    <n v="0"/>
    <n v="0"/>
    <n v="652.93500000000006"/>
    <s v="Train"/>
    <n v="-0.72675235796989435"/>
    <n v="-1.3366995269734783"/>
    <n v="1.5809257598977553"/>
  </r>
  <r>
    <n v="30"/>
    <s v="female"/>
    <n v="22.895"/>
    <n v="1"/>
    <x v="0"/>
    <x v="1"/>
    <n v="4719.52405"/>
    <x v="1"/>
    <s v="0"/>
    <s v="0"/>
    <s v="0"/>
    <s v="0"/>
    <s v="0"/>
    <n v="900"/>
    <n v="0"/>
    <n v="0"/>
    <n v="686.85"/>
    <s v="Test"/>
    <n v="-0.65555116774043554"/>
    <n v="-1.274362624523145"/>
    <n v="-7.8767191646533979E-2"/>
  </r>
  <r>
    <n v="21"/>
    <s v="male"/>
    <n v="22.3"/>
    <n v="1"/>
    <x v="0"/>
    <x v="2"/>
    <n v="2103.08"/>
    <x v="1"/>
    <s v="1"/>
    <s v="0"/>
    <s v="0"/>
    <s v="0"/>
    <s v="1"/>
    <n v="441"/>
    <n v="0"/>
    <n v="0"/>
    <n v="468.3"/>
    <s v="Train"/>
    <n v="-1.2963618798055645"/>
    <n v="-1.3719690902019563"/>
    <n v="-7.8767191646533979E-2"/>
  </r>
  <r>
    <n v="54"/>
    <s v="male"/>
    <n v="21.01"/>
    <n v="2"/>
    <x v="0"/>
    <x v="0"/>
    <n v="11013.7119"/>
    <x v="1"/>
    <s v="1"/>
    <s v="0"/>
    <s v="0"/>
    <s v="1"/>
    <s v="0"/>
    <n v="2916"/>
    <n v="0"/>
    <n v="0"/>
    <n v="1134.5400000000002"/>
    <s v="Train"/>
    <n v="1.0532773977665748"/>
    <n v="-1.5835864695728248"/>
    <n v="0.75107928412561065"/>
  </r>
  <r>
    <n v="28"/>
    <s v="male"/>
    <n v="22.515000000000001"/>
    <n v="2"/>
    <x v="0"/>
    <x v="1"/>
    <n v="4428.8878500000001"/>
    <x v="1"/>
    <s v="1"/>
    <s v="0"/>
    <s v="0"/>
    <s v="0"/>
    <s v="0"/>
    <n v="784"/>
    <n v="0"/>
    <n v="0"/>
    <n v="630.42000000000007"/>
    <s v="Train"/>
    <n v="-0.79795354819935316"/>
    <n v="-1.3366995269734783"/>
    <n v="0.75107928412561065"/>
  </r>
  <r>
    <n v="39"/>
    <s v="male"/>
    <n v="21.85"/>
    <n v="1"/>
    <x v="0"/>
    <x v="3"/>
    <n v="6117.4944999999998"/>
    <x v="1"/>
    <s v="1"/>
    <s v="0"/>
    <s v="1"/>
    <s v="0"/>
    <s v="0"/>
    <n v="1521"/>
    <n v="0"/>
    <n v="0"/>
    <n v="852.15000000000009"/>
    <s v="Test"/>
    <n v="-1.4740455675306659E-2"/>
    <n v="-1.4457891062615615"/>
    <n v="-7.8767191646533979E-2"/>
  </r>
  <r>
    <n v="28"/>
    <s v="female"/>
    <n v="23.844999999999999"/>
    <n v="2"/>
    <x v="0"/>
    <x v="3"/>
    <n v="4719.7365499999996"/>
    <x v="1"/>
    <s v="0"/>
    <s v="0"/>
    <s v="1"/>
    <s v="0"/>
    <s v="0"/>
    <n v="784"/>
    <n v="0"/>
    <n v="0"/>
    <n v="667.66"/>
    <s v="Train"/>
    <n v="-0.79795354819935316"/>
    <n v="-1.1185203683973117"/>
    <n v="0.75107928412561065"/>
  </r>
  <r>
    <n v="35"/>
    <s v="female"/>
    <n v="23.465"/>
    <n v="2"/>
    <x v="0"/>
    <x v="1"/>
    <n v="6402.2913500000004"/>
    <x v="1"/>
    <s v="0"/>
    <s v="0"/>
    <s v="0"/>
    <s v="0"/>
    <s v="0"/>
    <n v="1225"/>
    <n v="0"/>
    <n v="0"/>
    <n v="821.27499999999998"/>
    <s v="Test"/>
    <n v="-0.29954521659314176"/>
    <n v="-1.180857270847645"/>
    <n v="0.75107928412561065"/>
  </r>
  <r>
    <n v="53"/>
    <s v="female"/>
    <n v="23.75"/>
    <n v="2"/>
    <x v="0"/>
    <x v="1"/>
    <n v="11729.6795"/>
    <x v="1"/>
    <s v="0"/>
    <s v="0"/>
    <s v="0"/>
    <s v="0"/>
    <s v="0"/>
    <n v="2809"/>
    <n v="0"/>
    <n v="0"/>
    <n v="1258.75"/>
    <s v="Train"/>
    <n v="0.98207620753711611"/>
    <n v="-1.1341045940098948"/>
    <n v="0.75107928412561065"/>
  </r>
  <r>
    <n v="49"/>
    <s v="female"/>
    <n v="23.844999999999999"/>
    <n v="3"/>
    <x v="1"/>
    <x v="1"/>
    <n v="24106.912550000001"/>
    <x v="1"/>
    <s v="0"/>
    <s v="1"/>
    <s v="0"/>
    <s v="0"/>
    <s v="0"/>
    <n v="2401"/>
    <n v="23.844999999999999"/>
    <n v="49"/>
    <n v="1168.405"/>
    <s v="Train"/>
    <n v="0.69727144661928109"/>
    <n v="-1.1185203683973117"/>
    <n v="1.5809257598977553"/>
  </r>
  <r>
    <n v="25"/>
    <s v="female"/>
    <n v="24.3"/>
    <n v="3"/>
    <x v="0"/>
    <x v="2"/>
    <n v="4391.652"/>
    <x v="1"/>
    <s v="0"/>
    <s v="0"/>
    <s v="0"/>
    <s v="0"/>
    <s v="1"/>
    <n v="625"/>
    <n v="0"/>
    <n v="0"/>
    <n v="607.5"/>
    <s v="Train"/>
    <n v="-1.0115571188877295"/>
    <n v="-1.0438801299370439"/>
    <n v="1.5809257598977553"/>
  </r>
  <r>
    <n v="44"/>
    <s v="male"/>
    <n v="21.85"/>
    <n v="3"/>
    <x v="0"/>
    <x v="1"/>
    <n v="8891.1394999999993"/>
    <x v="1"/>
    <s v="1"/>
    <s v="0"/>
    <s v="0"/>
    <s v="0"/>
    <s v="0"/>
    <n v="1936"/>
    <n v="0"/>
    <n v="0"/>
    <n v="961.40000000000009"/>
    <s v="Test"/>
    <n v="0.3412654954719872"/>
    <n v="-1.4457891062615615"/>
    <n v="1.5809257598977553"/>
  </r>
  <r>
    <n v="43"/>
    <s v="female"/>
    <n v="20.045000000000002"/>
    <n v="2"/>
    <x v="1"/>
    <x v="1"/>
    <n v="19798.054550000001"/>
    <x v="1"/>
    <s v="0"/>
    <s v="1"/>
    <s v="0"/>
    <s v="0"/>
    <s v="0"/>
    <n v="1849"/>
    <n v="20.045000000000002"/>
    <n v="43"/>
    <n v="861.93500000000006"/>
    <s v="Train"/>
    <n v="0.27006430524252845"/>
    <n v="-1.7418893929006449"/>
    <n v="0.75107928412561065"/>
  </r>
  <r>
    <n v="33"/>
    <s v="male"/>
    <n v="24.605"/>
    <n v="2"/>
    <x v="0"/>
    <x v="3"/>
    <n v="5257.5079500000002"/>
    <x v="1"/>
    <s v="1"/>
    <s v="0"/>
    <s v="1"/>
    <s v="0"/>
    <s v="0"/>
    <n v="1089"/>
    <n v="0"/>
    <n v="0"/>
    <n v="811.96500000000003"/>
    <s v="Test"/>
    <n v="-0.44194759705205927"/>
    <n v="-0.99384656349664469"/>
    <n v="0.75107928412561065"/>
  </r>
  <r>
    <n v="19"/>
    <s v="female"/>
    <n v="23.4"/>
    <n v="2"/>
    <x v="0"/>
    <x v="2"/>
    <n v="2913.569"/>
    <x v="1"/>
    <s v="0"/>
    <s v="0"/>
    <s v="0"/>
    <s v="0"/>
    <s v="1"/>
    <n v="361"/>
    <n v="0"/>
    <n v="0"/>
    <n v="444.59999999999997"/>
    <s v="Train"/>
    <n v="-1.4387642602644821"/>
    <n v="-1.1915201620562548"/>
    <n v="0.75107928412561065"/>
  </r>
  <r>
    <n v="57"/>
    <s v="female"/>
    <n v="20.100000000000001"/>
    <n v="1"/>
    <x v="0"/>
    <x v="2"/>
    <n v="12032.325999999999"/>
    <x v="1"/>
    <s v="0"/>
    <s v="0"/>
    <s v="0"/>
    <s v="0"/>
    <s v="1"/>
    <n v="3249"/>
    <n v="0"/>
    <n v="0"/>
    <n v="1145.7"/>
    <s v="Train"/>
    <n v="1.2668809684549511"/>
    <n v="-1.7328669464933599"/>
    <n v="-7.8767191646533979E-2"/>
  </r>
  <r>
    <n v="39"/>
    <s v="female"/>
    <n v="24.225000000000001"/>
    <n v="5"/>
    <x v="0"/>
    <x v="3"/>
    <n v="8965.7957499999993"/>
    <x v="1"/>
    <s v="0"/>
    <s v="0"/>
    <s v="1"/>
    <s v="0"/>
    <s v="0"/>
    <n v="1521"/>
    <n v="0"/>
    <n v="0"/>
    <n v="944.77500000000009"/>
    <s v="Train"/>
    <n v="-1.4740455675306659E-2"/>
    <n v="-1.056183465946978"/>
    <n v="3.2406187114420448"/>
  </r>
  <r>
    <n v="46"/>
    <s v="male"/>
    <n v="24.795000000000002"/>
    <n v="3"/>
    <x v="0"/>
    <x v="1"/>
    <n v="9500.5730500000009"/>
    <x v="1"/>
    <s v="1"/>
    <s v="0"/>
    <s v="0"/>
    <s v="0"/>
    <s v="0"/>
    <n v="2116"/>
    <n v="0"/>
    <n v="0"/>
    <n v="1140.5700000000002"/>
    <s v="Test"/>
    <n v="0.48366787593090471"/>
    <n v="-0.96267811227147781"/>
    <n v="1.5809257598977553"/>
  </r>
  <r>
    <n v="51"/>
    <s v="male"/>
    <n v="24.795000000000002"/>
    <n v="2"/>
    <x v="1"/>
    <x v="3"/>
    <n v="23967.38305"/>
    <x v="1"/>
    <s v="1"/>
    <s v="1"/>
    <s v="1"/>
    <s v="0"/>
    <s v="0"/>
    <n v="2601"/>
    <n v="24.795000000000002"/>
    <n v="51"/>
    <n v="1264.5450000000001"/>
    <s v="Train"/>
    <n v="0.8396738270781986"/>
    <n v="-0.96267811227147781"/>
    <n v="0.75107928412561065"/>
  </r>
  <r>
    <n v="26"/>
    <s v="female"/>
    <n v="19.8"/>
    <n v="1"/>
    <x v="0"/>
    <x v="2"/>
    <n v="3378.91"/>
    <x v="1"/>
    <s v="0"/>
    <s v="0"/>
    <s v="0"/>
    <s v="0"/>
    <s v="1"/>
    <n v="676"/>
    <n v="0"/>
    <n v="0"/>
    <n v="514.80000000000007"/>
    <s v="Test"/>
    <n v="-0.94035592865827067"/>
    <n v="-1.7820802905330968"/>
    <n v="-7.8767191646533979E-2"/>
  </r>
  <r>
    <n v="27"/>
    <s v="female"/>
    <n v="20.045000000000002"/>
    <n v="3"/>
    <x v="1"/>
    <x v="3"/>
    <n v="16420.494549999999"/>
    <x v="1"/>
    <s v="0"/>
    <s v="1"/>
    <s v="1"/>
    <s v="0"/>
    <s v="0"/>
    <n v="729"/>
    <n v="20.045000000000002"/>
    <n v="27"/>
    <n v="541.21500000000003"/>
    <s v="Test"/>
    <n v="-0.86915473842881186"/>
    <n v="-1.7418893929006449"/>
    <n v="1.5809257598977553"/>
  </r>
  <r>
    <n v="39"/>
    <s v="female"/>
    <n v="23.274999999999999"/>
    <n v="3"/>
    <x v="0"/>
    <x v="1"/>
    <n v="7986.4752500000004"/>
    <x v="1"/>
    <s v="0"/>
    <s v="0"/>
    <s v="0"/>
    <s v="0"/>
    <s v="0"/>
    <n v="1521"/>
    <n v="0"/>
    <n v="0"/>
    <n v="907.72499999999991"/>
    <s v="Train"/>
    <n v="-1.4740455675306659E-2"/>
    <n v="-1.2120257220728119"/>
    <n v="1.5809257598977553"/>
  </r>
  <r>
    <n v="30"/>
    <s v="male"/>
    <n v="22.99"/>
    <n v="2"/>
    <x v="1"/>
    <x v="3"/>
    <n v="17361.766100000001"/>
    <x v="1"/>
    <s v="1"/>
    <s v="1"/>
    <s v="1"/>
    <s v="0"/>
    <s v="0"/>
    <n v="900"/>
    <n v="22.99"/>
    <n v="30"/>
    <n v="689.69999999999993"/>
    <s v="Train"/>
    <n v="-0.65555116774043554"/>
    <n v="-1.2587783989105619"/>
    <n v="0.75107928412561065"/>
  </r>
  <r>
    <n v="47"/>
    <s v="male"/>
    <n v="19.190000000000001"/>
    <n v="1"/>
    <x v="0"/>
    <x v="1"/>
    <n v="8627.5411000000004"/>
    <x v="1"/>
    <s v="1"/>
    <s v="0"/>
    <s v="0"/>
    <s v="0"/>
    <s v="0"/>
    <n v="2209"/>
    <n v="0"/>
    <n v="0"/>
    <n v="901.93000000000006"/>
    <s v="Train"/>
    <n v="0.55486906616036347"/>
    <n v="-1.8821474234138951"/>
    <n v="-7.8767191646533979E-2"/>
  </r>
  <r>
    <n v="25"/>
    <s v="male"/>
    <n v="24.984999999999999"/>
    <n v="2"/>
    <x v="0"/>
    <x v="1"/>
    <n v="23241.47453"/>
    <x v="1"/>
    <s v="1"/>
    <s v="0"/>
    <s v="0"/>
    <s v="0"/>
    <s v="0"/>
    <n v="625"/>
    <n v="0"/>
    <n v="0"/>
    <n v="624.625"/>
    <s v="Train"/>
    <n v="-1.0115571188877295"/>
    <n v="-0.9315096610463115"/>
    <n v="0.75107928412561065"/>
  </r>
  <r>
    <n v="43"/>
    <s v="male"/>
    <n v="20.13"/>
    <n v="2"/>
    <x v="1"/>
    <x v="0"/>
    <n v="18767.737700000001"/>
    <x v="1"/>
    <s v="1"/>
    <s v="1"/>
    <s v="0"/>
    <s v="1"/>
    <s v="0"/>
    <n v="1849"/>
    <n v="20.13"/>
    <n v="43"/>
    <n v="865.58999999999992"/>
    <s v="Train"/>
    <n v="0.27006430524252845"/>
    <n v="-1.7279456120893866"/>
    <n v="0.75107928412561065"/>
  </r>
  <r>
    <n v="19"/>
    <s v="female"/>
    <n v="24.605"/>
    <n v="1"/>
    <x v="0"/>
    <x v="3"/>
    <n v="2709.24395"/>
    <x v="1"/>
    <s v="0"/>
    <s v="0"/>
    <s v="1"/>
    <s v="0"/>
    <s v="0"/>
    <n v="361"/>
    <n v="0"/>
    <n v="0"/>
    <n v="467.495"/>
    <s v="Test"/>
    <n v="-1.4387642602644821"/>
    <n v="-0.99384656349664469"/>
    <n v="-7.8767191646533979E-2"/>
  </r>
  <r>
    <n v="18"/>
    <s v="male"/>
    <n v="23.32"/>
    <n v="1"/>
    <x v="0"/>
    <x v="0"/>
    <n v="1711.0268000000001"/>
    <x v="1"/>
    <s v="1"/>
    <s v="0"/>
    <s v="0"/>
    <s v="1"/>
    <s v="0"/>
    <n v="324"/>
    <n v="0"/>
    <n v="0"/>
    <n v="419.76"/>
    <s v="Train"/>
    <n v="-1.5099654504939408"/>
    <n v="-1.204643720466851"/>
    <n v="-7.8767191646533979E-2"/>
  </r>
  <r>
    <n v="46"/>
    <s v="female"/>
    <n v="23.655000000000001"/>
    <n v="1"/>
    <x v="1"/>
    <x v="3"/>
    <n v="21677.283449999999"/>
    <x v="1"/>
    <s v="0"/>
    <s v="1"/>
    <s v="1"/>
    <s v="0"/>
    <s v="0"/>
    <n v="2116"/>
    <n v="23.655000000000001"/>
    <n v="46"/>
    <n v="1088.1300000000001"/>
    <s v="Train"/>
    <n v="0.48366787593090471"/>
    <n v="-1.1496888196224779"/>
    <n v="-7.8767191646533979E-2"/>
  </r>
  <r>
    <n v="54"/>
    <s v="female"/>
    <n v="23"/>
    <n v="3"/>
    <x v="0"/>
    <x v="2"/>
    <n v="12094.477999999999"/>
    <x v="1"/>
    <s v="0"/>
    <s v="0"/>
    <s v="0"/>
    <s v="0"/>
    <s v="1"/>
    <n v="2916"/>
    <n v="0"/>
    <n v="0"/>
    <n v="1242"/>
    <s v="Test"/>
    <n v="1.0532773977665748"/>
    <n v="-1.2571379541092371"/>
    <n v="1.5809257598977553"/>
  </r>
  <r>
    <n v="43"/>
    <s v="female"/>
    <n v="24.7"/>
    <n v="2"/>
    <x v="1"/>
    <x v="3"/>
    <n v="21880.82"/>
    <x v="1"/>
    <s v="0"/>
    <s v="1"/>
    <s v="1"/>
    <s v="0"/>
    <s v="0"/>
    <n v="1849"/>
    <n v="24.7"/>
    <n v="43"/>
    <n v="1062.0999999999999"/>
    <s v="Test"/>
    <n v="0.27006430524252845"/>
    <n v="-0.97826233788406158"/>
    <n v="0.75107928412561065"/>
  </r>
  <r>
    <n v="25"/>
    <s v="female"/>
    <n v="22.515000000000001"/>
    <n v="1"/>
    <x v="0"/>
    <x v="3"/>
    <n v="3594.17085"/>
    <x v="1"/>
    <s v="0"/>
    <s v="0"/>
    <s v="1"/>
    <s v="0"/>
    <s v="0"/>
    <n v="625"/>
    <n v="0"/>
    <n v="0"/>
    <n v="562.875"/>
    <s v="Train"/>
    <n v="-1.0115571188877295"/>
    <n v="-1.3366995269734783"/>
    <n v="-7.8767191646533979E-2"/>
  </r>
  <r>
    <n v="63"/>
    <s v="male"/>
    <n v="21.66"/>
    <n v="1"/>
    <x v="0"/>
    <x v="3"/>
    <n v="14349.8544"/>
    <x v="1"/>
    <s v="1"/>
    <s v="0"/>
    <s v="1"/>
    <s v="0"/>
    <s v="0"/>
    <n v="3969"/>
    <n v="0"/>
    <n v="0"/>
    <n v="1364.58"/>
    <s v="Train"/>
    <n v="1.6940881098317038"/>
    <n v="-1.4769575574867284"/>
    <n v="-7.8767191646533979E-2"/>
  </r>
  <r>
    <n v="18"/>
    <s v="male"/>
    <n v="21.78"/>
    <n v="2"/>
    <x v="0"/>
    <x v="0"/>
    <n v="11884.048580000001"/>
    <x v="1"/>
    <s v="1"/>
    <s v="0"/>
    <s v="0"/>
    <s v="1"/>
    <s v="0"/>
    <n v="324"/>
    <n v="0"/>
    <n v="0"/>
    <n v="392.04"/>
    <s v="Test"/>
    <n v="-1.5099654504939408"/>
    <n v="-1.4572722198708334"/>
    <n v="0.75107928412561065"/>
  </r>
  <r>
    <n v="38"/>
    <s v="male"/>
    <n v="19.95"/>
    <n v="1"/>
    <x v="0"/>
    <x v="3"/>
    <n v="5855.9025000000001"/>
    <x v="1"/>
    <s v="1"/>
    <s v="0"/>
    <s v="1"/>
    <s v="0"/>
    <s v="0"/>
    <n v="1444"/>
    <n v="0"/>
    <n v="0"/>
    <n v="758.1"/>
    <s v="Train"/>
    <n v="-8.5941645904765426E-2"/>
    <n v="-1.7574736185132287"/>
    <n v="-7.8767191646533979E-2"/>
  </r>
  <r>
    <n v="33"/>
    <s v="female"/>
    <n v="19.094999999999999"/>
    <n v="2"/>
    <x v="1"/>
    <x v="1"/>
    <n v="16776.304049999999"/>
    <x v="1"/>
    <s v="0"/>
    <s v="1"/>
    <s v="0"/>
    <s v="0"/>
    <s v="0"/>
    <n v="1089"/>
    <n v="19.094999999999999"/>
    <n v="33"/>
    <n v="630.13499999999999"/>
    <s v="Test"/>
    <n v="-0.44194759705205927"/>
    <n v="-1.8977316490264788"/>
    <n v="0.75107928412561065"/>
  </r>
  <r>
    <n v="45"/>
    <s v="male"/>
    <n v="20.350000000000001"/>
    <n v="3"/>
    <x v="0"/>
    <x v="0"/>
    <n v="8605.3615000000009"/>
    <x v="1"/>
    <s v="1"/>
    <s v="0"/>
    <s v="0"/>
    <s v="1"/>
    <s v="0"/>
    <n v="2025"/>
    <n v="0"/>
    <n v="0"/>
    <n v="915.75000000000011"/>
    <s v="Train"/>
    <n v="0.41246668570144596"/>
    <n v="-1.6918558264602459"/>
    <n v="1.5809257598977553"/>
  </r>
  <r>
    <n v="30"/>
    <s v="female"/>
    <n v="19.95"/>
    <n v="3"/>
    <x v="0"/>
    <x v="3"/>
    <n v="5693.4305000000004"/>
    <x v="1"/>
    <s v="0"/>
    <s v="0"/>
    <s v="1"/>
    <s v="0"/>
    <s v="0"/>
    <n v="900"/>
    <n v="0"/>
    <n v="0"/>
    <n v="598.5"/>
    <s v="Train"/>
    <n v="-0.65555116774043554"/>
    <n v="-1.7574736185132287"/>
    <n v="1.5809257598977553"/>
  </r>
  <r>
    <n v="39"/>
    <s v="female"/>
    <n v="23.87"/>
    <n v="5"/>
    <x v="0"/>
    <x v="0"/>
    <n v="8582.3022999999994"/>
    <x v="1"/>
    <s v="0"/>
    <s v="0"/>
    <s v="0"/>
    <s v="1"/>
    <s v="0"/>
    <n v="1521"/>
    <n v="0"/>
    <n v="0"/>
    <n v="930.93000000000006"/>
    <s v="Train"/>
    <n v="-1.4740455675306659E-2"/>
    <n v="-1.1144192563940001"/>
    <n v="3.2406187114420448"/>
  </r>
  <r>
    <n v="55"/>
    <s v="male"/>
    <n v="21.5"/>
    <n v="1"/>
    <x v="0"/>
    <x v="2"/>
    <n v="10791.96"/>
    <x v="1"/>
    <s v="1"/>
    <s v="0"/>
    <s v="0"/>
    <s v="0"/>
    <s v="1"/>
    <n v="3025"/>
    <n v="0"/>
    <n v="0"/>
    <n v="1182.5"/>
    <s v="Test"/>
    <n v="1.1244785879960337"/>
    <n v="-1.5032046743079215"/>
    <n v="-7.8767191646533979E-2"/>
  </r>
  <r>
    <n v="36"/>
    <s v="female"/>
    <n v="22.135000000000002"/>
    <n v="3"/>
    <x v="0"/>
    <x v="1"/>
    <n v="7228.2156500000001"/>
    <x v="1"/>
    <s v="0"/>
    <s v="0"/>
    <s v="0"/>
    <s v="0"/>
    <s v="0"/>
    <n v="1296"/>
    <n v="0"/>
    <n v="0"/>
    <n v="796.86"/>
    <s v="Train"/>
    <n v="-0.22834402636368298"/>
    <n v="-1.3990364294238113"/>
    <n v="1.5809257598977553"/>
  </r>
  <r>
    <n v="23"/>
    <s v="female"/>
    <n v="23.18"/>
    <n v="2"/>
    <x v="0"/>
    <x v="3"/>
    <n v="14426.073850000001"/>
    <x v="1"/>
    <s v="0"/>
    <s v="0"/>
    <s v="1"/>
    <s v="0"/>
    <s v="0"/>
    <n v="529"/>
    <n v="0"/>
    <n v="0"/>
    <n v="533.14"/>
    <s v="Train"/>
    <n v="-1.1539594993466469"/>
    <n v="-1.227609947685395"/>
    <n v="0.75107928412561065"/>
  </r>
  <r>
    <n v="29"/>
    <s v="female"/>
    <n v="24.6"/>
    <n v="2"/>
    <x v="0"/>
    <x v="2"/>
    <n v="4529.4769999999999"/>
    <x v="1"/>
    <s v="0"/>
    <s v="0"/>
    <s v="0"/>
    <s v="0"/>
    <s v="1"/>
    <n v="841"/>
    <n v="0"/>
    <n v="0"/>
    <n v="713.40000000000009"/>
    <s v="Train"/>
    <n v="-0.72675235796989435"/>
    <n v="-0.99466678589730684"/>
    <n v="0.75107928412561065"/>
  </r>
  <r>
    <n v="52"/>
    <s v="female"/>
    <n v="24.13"/>
    <n v="1"/>
    <x v="1"/>
    <x v="3"/>
    <n v="23887.662700000001"/>
    <x v="1"/>
    <s v="0"/>
    <s v="1"/>
    <s v="1"/>
    <s v="0"/>
    <s v="0"/>
    <n v="2704"/>
    <n v="24.13"/>
    <n v="52"/>
    <n v="1254.76"/>
    <s v="Test"/>
    <n v="0.9108750173076573"/>
    <n v="-1.0717676915595618"/>
    <n v="-7.8767191646533979E-2"/>
  </r>
  <r>
    <n v="45"/>
    <s v="male"/>
    <n v="23.56"/>
    <n v="2"/>
    <x v="0"/>
    <x v="1"/>
    <n v="8603.8233999999993"/>
    <x v="1"/>
    <s v="1"/>
    <s v="0"/>
    <s v="0"/>
    <s v="0"/>
    <s v="0"/>
    <n v="2025"/>
    <n v="0"/>
    <n v="0"/>
    <n v="1060.2"/>
    <s v="Train"/>
    <n v="0.41246668570144596"/>
    <n v="-1.1652730452350617"/>
    <n v="0.75107928412561065"/>
  </r>
  <r>
    <n v="41"/>
    <s v="female"/>
    <n v="21.754999999999999"/>
    <n v="1"/>
    <x v="0"/>
    <x v="1"/>
    <n v="13725.47184"/>
    <x v="1"/>
    <s v="0"/>
    <s v="0"/>
    <s v="0"/>
    <s v="0"/>
    <s v="0"/>
    <n v="1681"/>
    <n v="0"/>
    <n v="0"/>
    <n v="891.95499999999993"/>
    <s v="Train"/>
    <n v="0.12766192478361088"/>
    <n v="-1.4613733318741453"/>
    <n v="-7.8767191646533979E-2"/>
  </r>
  <r>
    <n v="37"/>
    <s v="male"/>
    <n v="24.32"/>
    <n v="2"/>
    <x v="0"/>
    <x v="3"/>
    <n v="6198.7518"/>
    <x v="1"/>
    <s v="1"/>
    <s v="0"/>
    <s v="1"/>
    <s v="0"/>
    <s v="0"/>
    <n v="1369"/>
    <n v="0"/>
    <n v="0"/>
    <n v="899.84"/>
    <s v="Train"/>
    <n v="-0.1571428361342242"/>
    <n v="-1.0405992403343949"/>
    <n v="0.75107928412561065"/>
  </r>
  <r>
    <n v="30"/>
    <s v="female"/>
    <n v="21.945"/>
    <n v="1"/>
    <x v="0"/>
    <x v="1"/>
    <n v="4718.2035500000002"/>
    <x v="1"/>
    <s v="0"/>
    <s v="0"/>
    <s v="0"/>
    <s v="0"/>
    <s v="0"/>
    <n v="900"/>
    <n v="0"/>
    <n v="0"/>
    <n v="658.35"/>
    <s v="Test"/>
    <n v="-0.65555116774043554"/>
    <n v="-1.4302048806489784"/>
    <n v="-7.8767191646533979E-2"/>
  </r>
  <r>
    <n v="40"/>
    <s v="male"/>
    <n v="24.97"/>
    <n v="2"/>
    <x v="0"/>
    <x v="0"/>
    <n v="6593.5083000000004"/>
    <x v="1"/>
    <s v="1"/>
    <s v="0"/>
    <s v="0"/>
    <s v="1"/>
    <s v="0"/>
    <n v="1600"/>
    <n v="0"/>
    <n v="0"/>
    <n v="998.8"/>
    <s v="Test"/>
    <n v="5.6460734554152112E-2"/>
    <n v="-0.93397032824829851"/>
    <n v="0.75107928412561065"/>
  </r>
  <r>
    <n v="41"/>
    <s v="male"/>
    <n v="23.94"/>
    <n v="1"/>
    <x v="0"/>
    <x v="1"/>
    <n v="6858.4795999999997"/>
    <x v="1"/>
    <s v="1"/>
    <s v="0"/>
    <s v="0"/>
    <s v="0"/>
    <s v="0"/>
    <n v="1681"/>
    <n v="0"/>
    <n v="0"/>
    <n v="981.54000000000008"/>
    <s v="Train"/>
    <n v="0.12766192478361088"/>
    <n v="-1.102936142784728"/>
    <n v="-7.8767191646533979E-2"/>
  </r>
  <r>
    <n v="54"/>
    <s v="female"/>
    <n v="24.605"/>
    <n v="3"/>
    <x v="0"/>
    <x v="3"/>
    <n v="12479.70895"/>
    <x v="1"/>
    <s v="0"/>
    <s v="0"/>
    <s v="1"/>
    <s v="0"/>
    <s v="0"/>
    <n v="2916"/>
    <n v="0"/>
    <n v="0"/>
    <n v="1328.67"/>
    <s v="Test"/>
    <n v="1.0532773977665748"/>
    <n v="-0.99384656349664469"/>
    <n v="1.5809257598977553"/>
  </r>
  <r>
    <n v="37"/>
    <s v="male"/>
    <n v="22.704999999999998"/>
    <n v="3"/>
    <x v="0"/>
    <x v="1"/>
    <n v="6985.50695"/>
    <x v="1"/>
    <s v="1"/>
    <s v="0"/>
    <s v="0"/>
    <s v="0"/>
    <s v="0"/>
    <n v="1369"/>
    <n v="0"/>
    <n v="0"/>
    <n v="840.08499999999992"/>
    <s v="Test"/>
    <n v="-0.1571428361342242"/>
    <n v="-1.3055310757483118"/>
    <n v="1.5809257598977553"/>
  </r>
  <r>
    <n v="22"/>
    <s v="female"/>
    <n v="21.28"/>
    <n v="3"/>
    <x v="0"/>
    <x v="3"/>
    <n v="4296.2712000000001"/>
    <x v="1"/>
    <s v="0"/>
    <s v="0"/>
    <s v="1"/>
    <s v="0"/>
    <s v="0"/>
    <n v="484"/>
    <n v="0"/>
    <n v="0"/>
    <n v="468.16"/>
    <s v="Train"/>
    <n v="-1.2251606895761058"/>
    <n v="-1.5392944599370615"/>
    <n v="1.5809257598977553"/>
  </r>
  <r>
    <n v="28"/>
    <s v="male"/>
    <n v="24.3"/>
    <n v="5"/>
    <x v="0"/>
    <x v="2"/>
    <n v="5615.3689999999997"/>
    <x v="1"/>
    <s v="1"/>
    <s v="0"/>
    <s v="0"/>
    <s v="0"/>
    <s v="1"/>
    <n v="784"/>
    <n v="0"/>
    <n v="0"/>
    <n v="680.4"/>
    <s v="Test"/>
    <n v="-0.79795354819935316"/>
    <n v="-1.0438801299370439"/>
    <n v="3.2406187114420448"/>
  </r>
  <r>
    <n v="38"/>
    <s v="female"/>
    <n v="19.95"/>
    <n v="2"/>
    <x v="0"/>
    <x v="1"/>
    <n v="7133.9025000000001"/>
    <x v="1"/>
    <s v="0"/>
    <s v="0"/>
    <s v="0"/>
    <s v="0"/>
    <s v="0"/>
    <n v="1444"/>
    <n v="0"/>
    <n v="0"/>
    <n v="758.1"/>
    <s v="Test"/>
    <n v="-8.5941645904765426E-2"/>
    <n v="-1.7574736185132287"/>
    <n v="0.75107928412561065"/>
  </r>
  <r>
    <n v="20"/>
    <s v="male"/>
    <n v="22"/>
    <n v="1"/>
    <x v="0"/>
    <x v="2"/>
    <n v="1964.78"/>
    <x v="1"/>
    <s v="1"/>
    <s v="0"/>
    <s v="0"/>
    <s v="0"/>
    <s v="1"/>
    <n v="400"/>
    <n v="0"/>
    <n v="0"/>
    <n v="440"/>
    <s v="Train"/>
    <n v="-1.3675630700350232"/>
    <n v="-1.4211824342416932"/>
    <n v="-7.8767191646533979E-2"/>
  </r>
  <r>
    <n v="25"/>
    <s v="female"/>
    <n v="20.8"/>
    <n v="1"/>
    <x v="0"/>
    <x v="2"/>
    <n v="3208.7869999999998"/>
    <x v="1"/>
    <s v="0"/>
    <s v="0"/>
    <s v="0"/>
    <s v="0"/>
    <s v="1"/>
    <n v="625"/>
    <n v="0"/>
    <n v="0"/>
    <n v="520"/>
    <s v="Test"/>
    <n v="-1.0115571188877295"/>
    <n v="-1.6180358104006407"/>
    <n v="-7.8767191646533979E-2"/>
  </r>
  <r>
    <n v="42"/>
    <s v="male"/>
    <n v="24.605"/>
    <n v="2"/>
    <x v="1"/>
    <x v="1"/>
    <n v="21259.377949999998"/>
    <x v="1"/>
    <s v="1"/>
    <s v="1"/>
    <s v="0"/>
    <s v="0"/>
    <s v="0"/>
    <n v="1764"/>
    <n v="24.605"/>
    <n v="42"/>
    <n v="1033.4100000000001"/>
    <s v="Train"/>
    <n v="0.19886311501306964"/>
    <n v="-0.99384656349664469"/>
    <n v="0.75107928412561065"/>
  </r>
  <r>
    <n v="30"/>
    <s v="female"/>
    <n v="23.655000000000001"/>
    <n v="3"/>
    <x v="1"/>
    <x v="3"/>
    <n v="18765.87545"/>
    <x v="1"/>
    <s v="0"/>
    <s v="1"/>
    <s v="1"/>
    <s v="0"/>
    <s v="0"/>
    <n v="900"/>
    <n v="23.655000000000001"/>
    <n v="30"/>
    <n v="709.65000000000009"/>
    <s v="Train"/>
    <n v="-0.65555116774043554"/>
    <n v="-1.1496888196224779"/>
    <n v="1.5809257598977553"/>
  </r>
  <r>
    <n v="23"/>
    <s v="female"/>
    <n v="24.225000000000001"/>
    <n v="2"/>
    <x v="0"/>
    <x v="1"/>
    <n v="22395.74424"/>
    <x v="1"/>
    <s v="0"/>
    <s v="0"/>
    <s v="0"/>
    <s v="0"/>
    <s v="0"/>
    <n v="529"/>
    <n v="0"/>
    <n v="0"/>
    <n v="557.17500000000007"/>
    <s v="Train"/>
    <n v="-1.1539594993466469"/>
    <n v="-1.056183465946978"/>
    <n v="0.75107928412561065"/>
  </r>
  <r>
    <n v="60"/>
    <s v="female"/>
    <n v="24.53"/>
    <n v="0"/>
    <x v="0"/>
    <x v="0"/>
    <n v="12629.896699999999"/>
    <x v="1"/>
    <s v="0"/>
    <s v="0"/>
    <s v="0"/>
    <s v="1"/>
    <s v="0"/>
    <n v="3600"/>
    <n v="0"/>
    <n v="0"/>
    <n v="1471.8000000000002"/>
    <s v="Train"/>
    <n v="1.4804845391433274"/>
    <n v="-1.0061498995065787"/>
    <n v="-0.90861366741867866"/>
  </r>
  <r>
    <n v="27"/>
    <s v="female"/>
    <n v="24.75"/>
    <n v="0"/>
    <x v="1"/>
    <x v="0"/>
    <n v="16577.779500000001"/>
    <x v="1"/>
    <s v="0"/>
    <s v="1"/>
    <s v="0"/>
    <s v="1"/>
    <s v="0"/>
    <n v="729"/>
    <n v="24.75"/>
    <n v="27"/>
    <n v="668.25"/>
    <s v="Train"/>
    <n v="-0.86915473842881186"/>
    <n v="-0.97006011387743862"/>
    <n v="-0.90861366741867866"/>
  </r>
  <r>
    <n v="48"/>
    <s v="male"/>
    <n v="24.42"/>
    <n v="0"/>
    <x v="1"/>
    <x v="0"/>
    <n v="21223.675800000001"/>
    <x v="1"/>
    <s v="1"/>
    <s v="1"/>
    <s v="0"/>
    <s v="1"/>
    <s v="0"/>
    <n v="2304"/>
    <n v="24.42"/>
    <n v="48"/>
    <n v="1172.1600000000001"/>
    <s v="Train"/>
    <n v="0.62607025638982228"/>
    <n v="-1.024194792321149"/>
    <n v="-0.90861366741867866"/>
  </r>
  <r>
    <n v="27"/>
    <s v="male"/>
    <n v="23.1"/>
    <n v="0"/>
    <x v="0"/>
    <x v="0"/>
    <n v="2483.7359999999999"/>
    <x v="1"/>
    <s v="1"/>
    <s v="0"/>
    <s v="0"/>
    <s v="1"/>
    <s v="0"/>
    <n v="729"/>
    <n v="0"/>
    <n v="0"/>
    <n v="623.70000000000005"/>
    <s v="Train"/>
    <n v="-0.86915473842881186"/>
    <n v="-1.2407335060959912"/>
    <n v="-0.90861366741867866"/>
  </r>
  <r>
    <n v="24"/>
    <s v="female"/>
    <n v="23.21"/>
    <n v="0"/>
    <x v="0"/>
    <x v="0"/>
    <n v="25081.76784"/>
    <x v="1"/>
    <s v="0"/>
    <s v="0"/>
    <s v="0"/>
    <s v="1"/>
    <s v="0"/>
    <n v="576"/>
    <n v="0"/>
    <n v="0"/>
    <n v="557.04"/>
    <s v="Train"/>
    <n v="-1.0827583091171882"/>
    <n v="-1.2226886132814212"/>
    <n v="-0.90861366741867866"/>
  </r>
  <r>
    <n v="42"/>
    <s v="male"/>
    <n v="24.64"/>
    <n v="0"/>
    <x v="1"/>
    <x v="0"/>
    <n v="19515.5416"/>
    <x v="1"/>
    <s v="1"/>
    <s v="1"/>
    <s v="0"/>
    <s v="1"/>
    <s v="0"/>
    <n v="1764"/>
    <n v="24.64"/>
    <n v="42"/>
    <n v="1034.8800000000001"/>
    <s v="Train"/>
    <n v="0.19886311501306964"/>
    <n v="-0.98810500669200874"/>
    <n v="-0.90861366741867866"/>
  </r>
  <r>
    <n v="18"/>
    <s v="female"/>
    <n v="20.79"/>
    <n v="0"/>
    <x v="0"/>
    <x v="0"/>
    <n v="1607.5101"/>
    <x v="1"/>
    <s v="0"/>
    <s v="0"/>
    <s v="0"/>
    <s v="1"/>
    <s v="0"/>
    <n v="324"/>
    <n v="0"/>
    <n v="0"/>
    <n v="374.21999999999997"/>
    <s v="Train"/>
    <n v="-1.5099654504939408"/>
    <n v="-1.6196762552019655"/>
    <n v="-0.90861366741867866"/>
  </r>
  <r>
    <n v="33"/>
    <s v="female"/>
    <n v="24.31"/>
    <n v="0"/>
    <x v="0"/>
    <x v="0"/>
    <n v="4185.0978999999998"/>
    <x v="1"/>
    <s v="0"/>
    <s v="0"/>
    <s v="0"/>
    <s v="1"/>
    <s v="0"/>
    <n v="1089"/>
    <n v="0"/>
    <n v="0"/>
    <n v="802.2299999999999"/>
    <s v="Train"/>
    <n v="-0.44194759705205927"/>
    <n v="-1.0422396851357196"/>
    <n v="-0.90861366741867866"/>
  </r>
  <r>
    <n v="64"/>
    <s v="female"/>
    <n v="22.99"/>
    <n v="0"/>
    <x v="1"/>
    <x v="0"/>
    <n v="27037.914100000002"/>
    <x v="1"/>
    <s v="0"/>
    <s v="1"/>
    <s v="0"/>
    <s v="1"/>
    <s v="0"/>
    <n v="4096"/>
    <n v="22.99"/>
    <n v="64"/>
    <n v="1471.36"/>
    <s v="Train"/>
    <n v="1.7652893000611625"/>
    <n v="-1.2587783989105619"/>
    <n v="-0.90861366741867866"/>
  </r>
  <r>
    <n v="58"/>
    <s v="female"/>
    <n v="22.77"/>
    <n v="0"/>
    <x v="0"/>
    <x v="0"/>
    <n v="11833.782300000001"/>
    <x v="1"/>
    <s v="0"/>
    <s v="0"/>
    <s v="0"/>
    <s v="1"/>
    <s v="0"/>
    <n v="3364"/>
    <n v="0"/>
    <n v="0"/>
    <n v="1320.66"/>
    <s v="Train"/>
    <n v="1.3380821586844101"/>
    <n v="-1.2948681845397021"/>
    <n v="-0.90861366741867866"/>
  </r>
  <r>
    <n v="53"/>
    <s v="male"/>
    <n v="20.9"/>
    <n v="0"/>
    <x v="1"/>
    <x v="0"/>
    <n v="21195.817999999999"/>
    <x v="1"/>
    <s v="1"/>
    <s v="1"/>
    <s v="0"/>
    <s v="1"/>
    <s v="0"/>
    <n v="2809"/>
    <n v="20.9"/>
    <n v="53"/>
    <n v="1107.6999999999998"/>
    <s v="Train"/>
    <n v="0.98207620753711611"/>
    <n v="-1.6016313623873955"/>
    <n v="-0.90861366741867866"/>
  </r>
  <r>
    <n v="42"/>
    <s v="male"/>
    <n v="24.86"/>
    <n v="0"/>
    <x v="0"/>
    <x v="0"/>
    <n v="5966.8873999999996"/>
    <x v="1"/>
    <s v="1"/>
    <s v="0"/>
    <s v="0"/>
    <s v="1"/>
    <s v="0"/>
    <n v="1764"/>
    <n v="0"/>
    <n v="0"/>
    <n v="1044.1199999999999"/>
    <s v="Train"/>
    <n v="0.19886311501306964"/>
    <n v="-0.95201522106286851"/>
    <n v="-0.90861366741867866"/>
  </r>
  <r>
    <n v="18"/>
    <s v="male"/>
    <n v="23.21"/>
    <n v="0"/>
    <x v="0"/>
    <x v="0"/>
    <n v="1121.8739"/>
    <x v="1"/>
    <s v="1"/>
    <s v="0"/>
    <s v="0"/>
    <s v="1"/>
    <s v="0"/>
    <n v="324"/>
    <n v="0"/>
    <n v="0"/>
    <n v="417.78000000000003"/>
    <s v="Train"/>
    <n v="-1.5099654504939408"/>
    <n v="-1.2226886132814212"/>
    <n v="-0.90861366741867866"/>
  </r>
  <r>
    <n v="52"/>
    <s v="female"/>
    <n v="24.86"/>
    <n v="0"/>
    <x v="0"/>
    <x v="0"/>
    <n v="27117.993780000001"/>
    <x v="1"/>
    <s v="0"/>
    <s v="0"/>
    <s v="0"/>
    <s v="1"/>
    <s v="0"/>
    <n v="2704"/>
    <n v="0"/>
    <n v="0"/>
    <n v="1292.72"/>
    <s v="Train"/>
    <n v="0.9108750173076573"/>
    <n v="-0.95201522106286851"/>
    <n v="-0.90861366741867866"/>
  </r>
  <r>
    <n v="20"/>
    <s v="female"/>
    <n v="24.42"/>
    <n v="0"/>
    <x v="1"/>
    <x v="0"/>
    <n v="26125.674770000001"/>
    <x v="1"/>
    <s v="0"/>
    <s v="1"/>
    <s v="0"/>
    <s v="1"/>
    <s v="0"/>
    <n v="400"/>
    <n v="24.42"/>
    <n v="20"/>
    <n v="488.40000000000003"/>
    <s v="Train"/>
    <n v="-1.3675630700350232"/>
    <n v="-1.024194792321149"/>
    <n v="-0.90861366741867866"/>
  </r>
  <r>
    <n v="64"/>
    <s v="male"/>
    <n v="23.76"/>
    <n v="0"/>
    <x v="1"/>
    <x v="0"/>
    <n v="26926.5144"/>
    <x v="1"/>
    <s v="1"/>
    <s v="1"/>
    <s v="0"/>
    <s v="1"/>
    <s v="0"/>
    <n v="4096"/>
    <n v="23.76"/>
    <n v="64"/>
    <n v="1520.64"/>
    <s v="Train"/>
    <n v="1.7652893000611625"/>
    <n v="-1.1324641492085701"/>
    <n v="-0.90861366741867866"/>
  </r>
  <r>
    <n v="21"/>
    <s v="male"/>
    <n v="23.21"/>
    <n v="0"/>
    <x v="0"/>
    <x v="0"/>
    <n v="1515.3449000000001"/>
    <x v="1"/>
    <s v="1"/>
    <s v="0"/>
    <s v="0"/>
    <s v="1"/>
    <s v="0"/>
    <n v="441"/>
    <n v="0"/>
    <n v="0"/>
    <n v="487.41"/>
    <s v="Train"/>
    <n v="-1.2963618798055645"/>
    <n v="-1.2226886132814212"/>
    <n v="-0.90861366741867866"/>
  </r>
  <r>
    <n v="33"/>
    <s v="male"/>
    <n v="22.704999999999998"/>
    <n v="0"/>
    <x v="0"/>
    <x v="3"/>
    <n v="21984.47061"/>
    <x v="1"/>
    <s v="1"/>
    <s v="0"/>
    <s v="1"/>
    <s v="0"/>
    <s v="0"/>
    <n v="1089"/>
    <n v="0"/>
    <n v="0"/>
    <n v="749.26499999999999"/>
    <s v="Train"/>
    <n v="-0.44194759705205927"/>
    <n v="-1.3055310757483118"/>
    <n v="-0.90861366741867866"/>
  </r>
  <r>
    <n v="23"/>
    <s v="male"/>
    <n v="23.844999999999999"/>
    <n v="0"/>
    <x v="0"/>
    <x v="1"/>
    <n v="2395.17155"/>
    <x v="1"/>
    <s v="1"/>
    <s v="0"/>
    <s v="0"/>
    <s v="0"/>
    <s v="0"/>
    <n v="529"/>
    <n v="0"/>
    <n v="0"/>
    <n v="548.43499999999995"/>
    <s v="Train"/>
    <n v="-1.1539594993466469"/>
    <n v="-1.1185203683973117"/>
    <n v="-0.90861366741867866"/>
  </r>
  <r>
    <n v="63"/>
    <s v="female"/>
    <n v="23.085000000000001"/>
    <n v="0"/>
    <x v="0"/>
    <x v="1"/>
    <n v="14451.835150000001"/>
    <x v="1"/>
    <s v="0"/>
    <s v="0"/>
    <s v="0"/>
    <s v="0"/>
    <s v="0"/>
    <n v="3969"/>
    <n v="0"/>
    <n v="0"/>
    <n v="1454.355"/>
    <s v="Train"/>
    <n v="1.6940881098317038"/>
    <n v="-1.2431941732979781"/>
    <n v="-0.90861366741867866"/>
  </r>
  <r>
    <n v="19"/>
    <s v="male"/>
    <n v="20.425000000000001"/>
    <n v="0"/>
    <x v="0"/>
    <x v="3"/>
    <n v="1625.4337499999999"/>
    <x v="1"/>
    <s v="1"/>
    <s v="0"/>
    <s v="1"/>
    <s v="0"/>
    <s v="0"/>
    <n v="361"/>
    <n v="0"/>
    <n v="0"/>
    <n v="388.07499999999999"/>
    <s v="Test"/>
    <n v="-1.4387642602644821"/>
    <n v="-1.6795524904503119"/>
    <n v="-0.90861366741867866"/>
  </r>
  <r>
    <n v="26"/>
    <s v="male"/>
    <n v="20.8"/>
    <n v="0"/>
    <x v="0"/>
    <x v="2"/>
    <n v="2302.3000000000002"/>
    <x v="1"/>
    <s v="1"/>
    <s v="0"/>
    <s v="0"/>
    <s v="0"/>
    <s v="1"/>
    <n v="676"/>
    <n v="0"/>
    <n v="0"/>
    <n v="540.80000000000007"/>
    <s v="Train"/>
    <n v="-0.94035592865827067"/>
    <n v="-1.6180358104006407"/>
    <n v="-0.90861366741867866"/>
  </r>
  <r>
    <n v="20"/>
    <s v="female"/>
    <n v="22.42"/>
    <n v="0"/>
    <x v="1"/>
    <x v="3"/>
    <n v="14711.7438"/>
    <x v="1"/>
    <s v="0"/>
    <s v="1"/>
    <s v="1"/>
    <s v="0"/>
    <s v="0"/>
    <n v="400"/>
    <n v="22.42"/>
    <n v="20"/>
    <n v="448.40000000000003"/>
    <s v="Test"/>
    <n v="-1.3675630700350232"/>
    <n v="-1.3522837525860614"/>
    <n v="-0.90861366741867866"/>
  </r>
  <r>
    <n v="56"/>
    <s v="male"/>
    <n v="19.95"/>
    <n v="0"/>
    <x v="1"/>
    <x v="1"/>
    <n v="22412.648499999999"/>
    <x v="1"/>
    <s v="1"/>
    <s v="1"/>
    <s v="0"/>
    <s v="0"/>
    <s v="0"/>
    <n v="3136"/>
    <n v="19.95"/>
    <n v="56"/>
    <n v="1117.2"/>
    <s v="Train"/>
    <n v="1.1956797782254924"/>
    <n v="-1.7574736185132287"/>
    <n v="-0.90861366741867866"/>
  </r>
  <r>
    <n v="38"/>
    <s v="male"/>
    <n v="19.3"/>
    <n v="0"/>
    <x v="1"/>
    <x v="2"/>
    <n v="15820.699000000001"/>
    <x v="1"/>
    <s v="1"/>
    <s v="1"/>
    <s v="0"/>
    <s v="0"/>
    <s v="1"/>
    <n v="1444"/>
    <n v="19.3"/>
    <n v="38"/>
    <n v="733.4"/>
    <s v="Train"/>
    <n v="-8.5941645904765426E-2"/>
    <n v="-1.8641025305993251"/>
    <n v="-0.90861366741867866"/>
  </r>
  <r>
    <n v="18"/>
    <s v="male"/>
    <n v="23.75"/>
    <n v="0"/>
    <x v="0"/>
    <x v="1"/>
    <n v="1705.6244999999999"/>
    <x v="1"/>
    <s v="1"/>
    <s v="0"/>
    <s v="0"/>
    <s v="0"/>
    <s v="0"/>
    <n v="324"/>
    <n v="0"/>
    <n v="0"/>
    <n v="427.5"/>
    <s v="Train"/>
    <n v="-1.5099654504939408"/>
    <n v="-1.1341045940098948"/>
    <n v="-0.90861366741867866"/>
  </r>
  <r>
    <n v="61"/>
    <s v="female"/>
    <n v="22.04"/>
    <n v="0"/>
    <x v="0"/>
    <x v="1"/>
    <n v="13616.3586"/>
    <x v="1"/>
    <s v="0"/>
    <s v="0"/>
    <s v="0"/>
    <s v="0"/>
    <s v="0"/>
    <n v="3721"/>
    <n v="0"/>
    <n v="0"/>
    <n v="1344.44"/>
    <s v="Train"/>
    <n v="1.5516857293727864"/>
    <n v="-1.4146206550363951"/>
    <n v="-0.90861366741867866"/>
  </r>
  <r>
    <n v="42"/>
    <s v="female"/>
    <n v="23.37"/>
    <n v="0"/>
    <x v="1"/>
    <x v="1"/>
    <n v="19964.746299999999"/>
    <x v="1"/>
    <s v="0"/>
    <s v="1"/>
    <s v="0"/>
    <s v="0"/>
    <s v="0"/>
    <n v="1764"/>
    <n v="23.37"/>
    <n v="42"/>
    <n v="981.54000000000008"/>
    <s v="Train"/>
    <n v="0.19886311501306964"/>
    <n v="-1.1964414964602281"/>
    <n v="-0.90861366741867866"/>
  </r>
  <r>
    <n v="60"/>
    <s v="female"/>
    <n v="24.035"/>
    <n v="0"/>
    <x v="0"/>
    <x v="3"/>
    <n v="13012.20865"/>
    <x v="1"/>
    <s v="0"/>
    <s v="0"/>
    <s v="1"/>
    <s v="0"/>
    <s v="0"/>
    <n v="3600"/>
    <n v="0"/>
    <n v="0"/>
    <n v="1442.1"/>
    <s v="Train"/>
    <n v="1.4804845391433274"/>
    <n v="-1.0873519171721449"/>
    <n v="-0.90861366741867866"/>
  </r>
  <r>
    <n v="46"/>
    <s v="male"/>
    <n v="22.3"/>
    <n v="0"/>
    <x v="0"/>
    <x v="2"/>
    <n v="7147.1049999999996"/>
    <x v="1"/>
    <s v="1"/>
    <s v="0"/>
    <s v="0"/>
    <s v="0"/>
    <s v="1"/>
    <n v="2116"/>
    <n v="0"/>
    <n v="0"/>
    <n v="1025.8"/>
    <s v="Train"/>
    <n v="0.48366787593090471"/>
    <n v="-1.3719690902019563"/>
    <n v="-0.90861366741867866"/>
  </r>
  <r>
    <n v="22"/>
    <s v="female"/>
    <n v="24.3"/>
    <n v="0"/>
    <x v="0"/>
    <x v="2"/>
    <n v="2150.4690000000001"/>
    <x v="1"/>
    <s v="0"/>
    <s v="0"/>
    <s v="0"/>
    <s v="0"/>
    <s v="1"/>
    <n v="484"/>
    <n v="0"/>
    <n v="0"/>
    <n v="534.6"/>
    <s v="Train"/>
    <n v="-1.2251606895761058"/>
    <n v="-1.0438801299370439"/>
    <n v="-0.90861366741867866"/>
  </r>
  <r>
    <n v="18"/>
    <s v="male"/>
    <n v="22.99"/>
    <n v="0"/>
    <x v="0"/>
    <x v="1"/>
    <n v="1704.5681"/>
    <x v="1"/>
    <s v="1"/>
    <s v="0"/>
    <s v="0"/>
    <s v="0"/>
    <s v="0"/>
    <n v="324"/>
    <n v="0"/>
    <n v="0"/>
    <n v="413.82"/>
    <s v="Train"/>
    <n v="-1.5099654504939408"/>
    <n v="-1.2587783989105619"/>
    <n v="-0.90861366741867866"/>
  </r>
  <r>
    <n v="19"/>
    <s v="female"/>
    <n v="24.7"/>
    <n v="0"/>
    <x v="0"/>
    <x v="2"/>
    <n v="1737.376"/>
    <x v="1"/>
    <s v="0"/>
    <s v="0"/>
    <s v="0"/>
    <s v="0"/>
    <s v="1"/>
    <n v="361"/>
    <n v="0"/>
    <n v="0"/>
    <n v="469.3"/>
    <s v="Test"/>
    <n v="-1.4387642602644821"/>
    <n v="-0.97826233788406158"/>
    <n v="-0.90861366741867866"/>
  </r>
  <r>
    <n v="57"/>
    <s v="female"/>
    <n v="23.18"/>
    <n v="0"/>
    <x v="0"/>
    <x v="3"/>
    <n v="11830.6072"/>
    <x v="1"/>
    <s v="0"/>
    <s v="0"/>
    <s v="1"/>
    <s v="0"/>
    <s v="0"/>
    <n v="3249"/>
    <n v="0"/>
    <n v="0"/>
    <n v="1321.26"/>
    <s v="Train"/>
    <n v="1.2668809684549511"/>
    <n v="-1.227609947685395"/>
    <n v="-0.90861366741867866"/>
  </r>
  <r>
    <n v="19"/>
    <s v="female"/>
    <n v="21.7"/>
    <n v="0"/>
    <x v="1"/>
    <x v="2"/>
    <n v="13844.505999999999"/>
    <x v="1"/>
    <s v="0"/>
    <s v="1"/>
    <s v="0"/>
    <s v="0"/>
    <s v="1"/>
    <n v="361"/>
    <n v="21.7"/>
    <n v="19"/>
    <n v="412.3"/>
    <s v="Train"/>
    <n v="-1.4387642602644821"/>
    <n v="-1.4703957782814303"/>
    <n v="-0.90861366741867866"/>
  </r>
  <r>
    <n v="61"/>
    <s v="female"/>
    <n v="21.09"/>
    <n v="0"/>
    <x v="0"/>
    <x v="3"/>
    <n v="13415.0381"/>
    <x v="1"/>
    <s v="0"/>
    <s v="0"/>
    <s v="1"/>
    <s v="0"/>
    <s v="0"/>
    <n v="3721"/>
    <n v="0"/>
    <n v="0"/>
    <n v="1286.49"/>
    <s v="Train"/>
    <n v="1.5516857293727864"/>
    <n v="-1.5704629111622286"/>
    <n v="-0.90861366741867866"/>
  </r>
  <r>
    <n v="57"/>
    <s v="female"/>
    <n v="22.23"/>
    <n v="0"/>
    <x v="0"/>
    <x v="1"/>
    <n v="12029.286700000001"/>
    <x v="1"/>
    <s v="0"/>
    <s v="0"/>
    <s v="0"/>
    <s v="0"/>
    <s v="0"/>
    <n v="3249"/>
    <n v="0"/>
    <n v="0"/>
    <n v="1267.1100000000001"/>
    <s v="Train"/>
    <n v="1.2668809684549511"/>
    <n v="-1.3834522038112282"/>
    <n v="-0.90861366741867866"/>
  </r>
  <r>
    <n v="26"/>
    <s v="female"/>
    <n v="22.61"/>
    <n v="0"/>
    <x v="0"/>
    <x v="3"/>
    <n v="3176.8159000000001"/>
    <x v="1"/>
    <s v="0"/>
    <s v="0"/>
    <s v="1"/>
    <s v="0"/>
    <s v="0"/>
    <n v="676"/>
    <n v="0"/>
    <n v="0"/>
    <n v="587.86"/>
    <s v="Test"/>
    <n v="-0.94035592865827067"/>
    <n v="-1.3211153013608952"/>
    <n v="-0.90861366741867866"/>
  </r>
  <r>
    <n v="46"/>
    <s v="male"/>
    <n v="19.855"/>
    <n v="0"/>
    <x v="0"/>
    <x v="3"/>
    <n v="7526.7064499999997"/>
    <x v="1"/>
    <s v="1"/>
    <s v="0"/>
    <s v="1"/>
    <s v="0"/>
    <s v="0"/>
    <n v="2116"/>
    <n v="0"/>
    <n v="0"/>
    <n v="913.33"/>
    <s v="Train"/>
    <n v="0.48366787593090471"/>
    <n v="-1.7730578441258118"/>
    <n v="-0.90861366741867866"/>
  </r>
  <r>
    <n v="51"/>
    <s v="female"/>
    <n v="20.6"/>
    <n v="0"/>
    <x v="0"/>
    <x v="2"/>
    <n v="9264.7970000000005"/>
    <x v="1"/>
    <s v="0"/>
    <s v="0"/>
    <s v="0"/>
    <s v="0"/>
    <s v="1"/>
    <n v="2601"/>
    <n v="0"/>
    <n v="0"/>
    <n v="1050.6000000000001"/>
    <s v="Train"/>
    <n v="0.8396738270781986"/>
    <n v="-1.6508447064271319"/>
    <n v="-0.90861366741867866"/>
  </r>
  <r>
    <n v="31"/>
    <s v="male"/>
    <n v="20.399999999999999"/>
    <n v="0"/>
    <x v="0"/>
    <x v="2"/>
    <n v="3260.1990000000001"/>
    <x v="1"/>
    <s v="1"/>
    <s v="0"/>
    <s v="0"/>
    <s v="0"/>
    <s v="1"/>
    <n v="961"/>
    <n v="0"/>
    <n v="0"/>
    <n v="632.4"/>
    <s v="Train"/>
    <n v="-0.58434997751097684"/>
    <n v="-1.6836536024536235"/>
    <n v="-0.90861366741867866"/>
  </r>
  <r>
    <n v="24"/>
    <s v="male"/>
    <n v="23.4"/>
    <n v="0"/>
    <x v="0"/>
    <x v="2"/>
    <n v="1969.614"/>
    <x v="1"/>
    <s v="1"/>
    <s v="0"/>
    <s v="0"/>
    <s v="0"/>
    <s v="1"/>
    <n v="576"/>
    <n v="0"/>
    <n v="0"/>
    <n v="561.59999999999991"/>
    <s v="Train"/>
    <n v="-1.0827583091171882"/>
    <n v="-1.1915201620562548"/>
    <n v="-0.90861366741867866"/>
  </r>
  <r>
    <n v="51"/>
    <s v="male"/>
    <n v="22.42"/>
    <n v="0"/>
    <x v="0"/>
    <x v="1"/>
    <n v="9361.3268000000007"/>
    <x v="1"/>
    <s v="1"/>
    <s v="0"/>
    <s v="0"/>
    <s v="0"/>
    <s v="0"/>
    <n v="2601"/>
    <n v="0"/>
    <n v="0"/>
    <n v="1143.42"/>
    <s v="Train"/>
    <n v="0.8396738270781986"/>
    <n v="-1.3522837525860614"/>
    <n v="-0.90861366741867866"/>
  </r>
  <r>
    <n v="62"/>
    <s v="male"/>
    <n v="21.4"/>
    <n v="0"/>
    <x v="0"/>
    <x v="2"/>
    <n v="12957.118"/>
    <x v="1"/>
    <s v="1"/>
    <s v="0"/>
    <s v="0"/>
    <s v="0"/>
    <s v="1"/>
    <n v="3844"/>
    <n v="0"/>
    <n v="0"/>
    <n v="1326.8"/>
    <s v="Train"/>
    <n v="1.6228869196022451"/>
    <n v="-1.5196091223211672"/>
    <n v="-0.90861366741867866"/>
  </r>
  <r>
    <n v="25"/>
    <s v="female"/>
    <n v="23.465"/>
    <n v="0"/>
    <x v="0"/>
    <x v="1"/>
    <n v="3206.4913499999998"/>
    <x v="1"/>
    <s v="0"/>
    <s v="0"/>
    <s v="0"/>
    <s v="0"/>
    <s v="0"/>
    <n v="625"/>
    <n v="0"/>
    <n v="0"/>
    <n v="586.625"/>
    <s v="Train"/>
    <n v="-1.0115571188877295"/>
    <n v="-1.180857270847645"/>
    <n v="-0.90861366741867866"/>
  </r>
  <r>
    <n v="19"/>
    <s v="male"/>
    <n v="20.7"/>
    <n v="0"/>
    <x v="0"/>
    <x v="2"/>
    <n v="1242.816"/>
    <x v="1"/>
    <s v="1"/>
    <s v="0"/>
    <s v="0"/>
    <s v="0"/>
    <s v="1"/>
    <n v="361"/>
    <n v="0"/>
    <n v="0"/>
    <n v="393.3"/>
    <s v="Train"/>
    <n v="-1.4387642602644821"/>
    <n v="-1.6344402584138864"/>
    <n v="-0.90861366741867866"/>
  </r>
  <r>
    <n v="59"/>
    <s v="female"/>
    <n v="23.655000000000001"/>
    <n v="0"/>
    <x v="1"/>
    <x v="3"/>
    <n v="25678.778450000002"/>
    <x v="1"/>
    <s v="0"/>
    <s v="1"/>
    <s v="1"/>
    <s v="0"/>
    <s v="0"/>
    <n v="3481"/>
    <n v="23.655000000000001"/>
    <n v="59"/>
    <n v="1395.645"/>
    <s v="Train"/>
    <n v="1.4092833489138687"/>
    <n v="-1.1496888196224779"/>
    <n v="-0.90861366741867866"/>
  </r>
  <r>
    <n v="45"/>
    <s v="male"/>
    <n v="21.375"/>
    <n v="0"/>
    <x v="0"/>
    <x v="3"/>
    <n v="7222.7862500000001"/>
    <x v="1"/>
    <s v="1"/>
    <s v="0"/>
    <s v="1"/>
    <s v="0"/>
    <s v="0"/>
    <n v="2025"/>
    <n v="0"/>
    <n v="0"/>
    <n v="961.875"/>
    <s v="Train"/>
    <n v="0.41246668570144596"/>
    <n v="-1.5237102343244784"/>
    <n v="-0.90861366741867866"/>
  </r>
  <r>
    <n v="19"/>
    <s v="male"/>
    <n v="20.3"/>
    <n v="0"/>
    <x v="0"/>
    <x v="2"/>
    <n v="1242.26"/>
    <x v="1"/>
    <s v="1"/>
    <s v="0"/>
    <s v="0"/>
    <s v="0"/>
    <s v="1"/>
    <n v="361"/>
    <n v="0"/>
    <n v="0"/>
    <n v="385.7"/>
    <s v="Train"/>
    <n v="-1.4387642602644821"/>
    <n v="-1.7000580504668688"/>
    <n v="-0.90861366741867866"/>
  </r>
  <r>
    <n v="53"/>
    <s v="male"/>
    <n v="24.32"/>
    <n v="0"/>
    <x v="0"/>
    <x v="3"/>
    <n v="9863.4717999999993"/>
    <x v="1"/>
    <s v="1"/>
    <s v="0"/>
    <s v="1"/>
    <s v="0"/>
    <s v="0"/>
    <n v="2809"/>
    <n v="0"/>
    <n v="0"/>
    <n v="1288.96"/>
    <s v="Train"/>
    <n v="0.98207620753711611"/>
    <n v="-1.0405992403343949"/>
    <n v="-0.90861366741867866"/>
  </r>
  <r>
    <n v="24"/>
    <s v="male"/>
    <n v="23.655000000000001"/>
    <n v="0"/>
    <x v="0"/>
    <x v="3"/>
    <n v="2352.9684499999998"/>
    <x v="1"/>
    <s v="1"/>
    <s v="0"/>
    <s v="1"/>
    <s v="0"/>
    <s v="0"/>
    <n v="576"/>
    <n v="0"/>
    <n v="0"/>
    <n v="567.72"/>
    <s v="Train"/>
    <n v="-1.0827583091171882"/>
    <n v="-1.1496888196224779"/>
    <n v="-0.90861366741867866"/>
  </r>
  <r>
    <n v="24"/>
    <s v="female"/>
    <n v="22.6"/>
    <n v="0"/>
    <x v="0"/>
    <x v="2"/>
    <n v="2457.502"/>
    <x v="1"/>
    <s v="0"/>
    <s v="0"/>
    <s v="0"/>
    <s v="0"/>
    <s v="1"/>
    <n v="576"/>
    <n v="0"/>
    <n v="0"/>
    <n v="542.40000000000009"/>
    <s v="Train"/>
    <n v="-1.0827583091171882"/>
    <n v="-1.3227557461622192"/>
    <n v="-0.90861366741867866"/>
  </r>
  <r>
    <n v="19"/>
    <s v="male"/>
    <n v="21.754999999999999"/>
    <n v="0"/>
    <x v="0"/>
    <x v="3"/>
    <n v="1627.2824499999999"/>
    <x v="1"/>
    <s v="1"/>
    <s v="0"/>
    <s v="1"/>
    <s v="0"/>
    <s v="0"/>
    <n v="361"/>
    <n v="0"/>
    <n v="0"/>
    <n v="413.34499999999997"/>
    <s v="Train"/>
    <n v="-1.4387642602644821"/>
    <n v="-1.4613733318741453"/>
    <n v="-0.90861366741867866"/>
  </r>
  <r>
    <n v="22"/>
    <s v="female"/>
    <n v="23.18"/>
    <n v="0"/>
    <x v="0"/>
    <x v="1"/>
    <n v="2731.9122000000002"/>
    <x v="1"/>
    <s v="0"/>
    <s v="0"/>
    <s v="0"/>
    <s v="0"/>
    <s v="0"/>
    <n v="484"/>
    <n v="0"/>
    <n v="0"/>
    <n v="509.96"/>
    <s v="Train"/>
    <n v="-1.2251606895761058"/>
    <n v="-1.227609947685395"/>
    <n v="-0.90861366741867866"/>
  </r>
  <r>
    <n v="33"/>
    <s v="male"/>
    <n v="24.795000000000002"/>
    <n v="0"/>
    <x v="1"/>
    <x v="1"/>
    <n v="17904.527050000001"/>
    <x v="1"/>
    <s v="1"/>
    <s v="1"/>
    <s v="0"/>
    <s v="0"/>
    <s v="0"/>
    <n v="1089"/>
    <n v="24.795000000000002"/>
    <n v="33"/>
    <n v="818.23500000000001"/>
    <s v="Test"/>
    <n v="-0.44194759705205927"/>
    <n v="-0.96267811227147781"/>
    <n v="-0.90861366741867866"/>
  </r>
  <r>
    <n v="24"/>
    <s v="female"/>
    <n v="24.225000000000001"/>
    <n v="0"/>
    <x v="0"/>
    <x v="3"/>
    <n v="2842.7607499999999"/>
    <x v="1"/>
    <s v="0"/>
    <s v="0"/>
    <s v="1"/>
    <s v="0"/>
    <s v="0"/>
    <n v="576"/>
    <n v="0"/>
    <n v="0"/>
    <n v="581.40000000000009"/>
    <s v="Train"/>
    <n v="-1.0827583091171882"/>
    <n v="-1.056183465946978"/>
    <n v="-0.90861366741867866"/>
  </r>
  <r>
    <n v="60"/>
    <s v="male"/>
    <n v="24.32"/>
    <n v="0"/>
    <x v="0"/>
    <x v="3"/>
    <n v="12523.604799999999"/>
    <x v="1"/>
    <s v="1"/>
    <s v="0"/>
    <s v="1"/>
    <s v="0"/>
    <s v="0"/>
    <n v="3600"/>
    <n v="0"/>
    <n v="0"/>
    <n v="1459.2"/>
    <s v="Train"/>
    <n v="1.4804845391433274"/>
    <n v="-1.0405992403343949"/>
    <n v="-0.90861366741867866"/>
  </r>
  <r>
    <n v="59"/>
    <s v="male"/>
    <n v="24.7"/>
    <n v="0"/>
    <x v="0"/>
    <x v="1"/>
    <n v="12323.936"/>
    <x v="1"/>
    <s v="1"/>
    <s v="0"/>
    <s v="0"/>
    <s v="0"/>
    <s v="0"/>
    <n v="3481"/>
    <n v="0"/>
    <n v="0"/>
    <n v="1457.3"/>
    <s v="Train"/>
    <n v="1.4092833489138687"/>
    <n v="-0.97826233788406158"/>
    <n v="-0.90861366741867866"/>
  </r>
  <r>
    <n v="27"/>
    <s v="female"/>
    <n v="24.1"/>
    <n v="0"/>
    <x v="0"/>
    <x v="2"/>
    <n v="2974.1260000000002"/>
    <x v="1"/>
    <s v="0"/>
    <s v="0"/>
    <s v="0"/>
    <s v="0"/>
    <s v="1"/>
    <n v="729"/>
    <n v="0"/>
    <n v="0"/>
    <n v="650.70000000000005"/>
    <s v="Train"/>
    <n v="-0.86915473842881186"/>
    <n v="-1.0766890259635349"/>
    <n v="-0.90861366741867866"/>
  </r>
  <r>
    <n v="25"/>
    <s v="male"/>
    <n v="24.13"/>
    <n v="0"/>
    <x v="1"/>
    <x v="3"/>
    <n v="15817.985699999999"/>
    <x v="1"/>
    <s v="1"/>
    <s v="1"/>
    <s v="1"/>
    <s v="0"/>
    <s v="0"/>
    <n v="625"/>
    <n v="24.13"/>
    <n v="25"/>
    <n v="603.25"/>
    <s v="Train"/>
    <n v="-1.0115571188877295"/>
    <n v="-1.0717676915595618"/>
    <n v="-0.90861366741867866"/>
  </r>
  <r>
    <n v="36"/>
    <s v="female"/>
    <n v="19.855"/>
    <n v="0"/>
    <x v="0"/>
    <x v="1"/>
    <n v="5458.0464499999998"/>
    <x v="1"/>
    <s v="0"/>
    <s v="0"/>
    <s v="0"/>
    <s v="0"/>
    <s v="0"/>
    <n v="1296"/>
    <n v="0"/>
    <n v="0"/>
    <n v="714.78"/>
    <s v="Train"/>
    <n v="-0.22834402636368298"/>
    <n v="-1.7730578441258118"/>
    <n v="-0.90861366741867866"/>
  </r>
  <r>
    <n v="61"/>
    <s v="male"/>
    <n v="23.655000000000001"/>
    <n v="0"/>
    <x v="0"/>
    <x v="1"/>
    <n v="13129.603450000001"/>
    <x v="1"/>
    <s v="1"/>
    <s v="0"/>
    <s v="0"/>
    <s v="0"/>
    <s v="0"/>
    <n v="3721"/>
    <n v="0"/>
    <n v="0"/>
    <n v="1442.9550000000002"/>
    <s v="Train"/>
    <n v="1.5516857293727864"/>
    <n v="-1.1496888196224779"/>
    <n v="-0.90861366741867866"/>
  </r>
  <r>
    <n v="21"/>
    <s v="female"/>
    <n v="22.135000000000002"/>
    <n v="0"/>
    <x v="0"/>
    <x v="1"/>
    <n v="2585.8506499999999"/>
    <x v="1"/>
    <s v="0"/>
    <s v="0"/>
    <s v="0"/>
    <s v="0"/>
    <s v="0"/>
    <n v="441"/>
    <n v="0"/>
    <n v="0"/>
    <n v="464.83500000000004"/>
    <s v="Train"/>
    <n v="-1.2963618798055645"/>
    <n v="-1.3990364294238113"/>
    <n v="-0.90861366741867866"/>
  </r>
  <r>
    <n v="54"/>
    <s v="male"/>
    <n v="24.035"/>
    <n v="0"/>
    <x v="0"/>
    <x v="1"/>
    <n v="10422.916649999999"/>
    <x v="1"/>
    <s v="1"/>
    <s v="0"/>
    <s v="0"/>
    <s v="0"/>
    <s v="0"/>
    <n v="2916"/>
    <n v="0"/>
    <n v="0"/>
    <n v="1297.8900000000001"/>
    <s v="Train"/>
    <n v="1.0532773977665748"/>
    <n v="-1.0873519171721449"/>
    <n v="-0.90861366741867866"/>
  </r>
  <r>
    <n v="19"/>
    <s v="female"/>
    <n v="22.515000000000001"/>
    <n v="0"/>
    <x v="0"/>
    <x v="3"/>
    <n v="2117.3388500000001"/>
    <x v="1"/>
    <s v="0"/>
    <s v="0"/>
    <s v="1"/>
    <s v="0"/>
    <s v="0"/>
    <n v="361"/>
    <n v="0"/>
    <n v="0"/>
    <n v="427.78500000000003"/>
    <s v="Train"/>
    <n v="-1.4387642602644821"/>
    <n v="-1.3366995269734783"/>
    <n v="-0.90861366741867866"/>
  </r>
  <r>
    <n v="49"/>
    <s v="male"/>
    <n v="22.515000000000001"/>
    <n v="0"/>
    <x v="0"/>
    <x v="1"/>
    <n v="8688.8588500000005"/>
    <x v="1"/>
    <s v="1"/>
    <s v="0"/>
    <s v="0"/>
    <s v="0"/>
    <s v="0"/>
    <n v="2401"/>
    <n v="0"/>
    <n v="0"/>
    <n v="1103.2350000000001"/>
    <s v="Train"/>
    <n v="0.69727144661928109"/>
    <n v="-1.3366995269734783"/>
    <n v="-0.90861366741867866"/>
  </r>
  <r>
    <n v="32"/>
    <s v="female"/>
    <n v="24.6"/>
    <n v="0"/>
    <x v="1"/>
    <x v="2"/>
    <n v="17496.306"/>
    <x v="1"/>
    <s v="0"/>
    <s v="1"/>
    <s v="0"/>
    <s v="0"/>
    <s v="1"/>
    <n v="1024"/>
    <n v="24.6"/>
    <n v="32"/>
    <n v="787.2"/>
    <s v="Train"/>
    <n v="-0.51314878728151803"/>
    <n v="-0.99466678589730684"/>
    <n v="-0.90861366741867866"/>
  </r>
  <r>
    <n v="45"/>
    <s v="male"/>
    <n v="22.895"/>
    <n v="0"/>
    <x v="1"/>
    <x v="1"/>
    <n v="35069.374519999998"/>
    <x v="1"/>
    <s v="1"/>
    <s v="1"/>
    <s v="0"/>
    <s v="0"/>
    <s v="0"/>
    <n v="2025"/>
    <n v="22.895"/>
    <n v="45"/>
    <n v="1030.2750000000001"/>
    <s v="Test"/>
    <n v="0.41246668570144596"/>
    <n v="-1.274362624523145"/>
    <n v="-0.90861366741867866"/>
  </r>
  <r>
    <n v="43"/>
    <s v="male"/>
    <n v="23.2"/>
    <n v="0"/>
    <x v="0"/>
    <x v="2"/>
    <n v="6250.4350000000004"/>
    <x v="1"/>
    <s v="1"/>
    <s v="0"/>
    <s v="0"/>
    <s v="0"/>
    <s v="1"/>
    <n v="1849"/>
    <n v="0"/>
    <n v="0"/>
    <n v="997.6"/>
    <s v="Train"/>
    <n v="0.27006430524252845"/>
    <n v="-1.2243290580827459"/>
    <n v="-0.90861366741867866"/>
  </r>
  <r>
    <n v="19"/>
    <s v="male"/>
    <n v="22.61"/>
    <n v="0"/>
    <x v="0"/>
    <x v="3"/>
    <n v="1628.4709"/>
    <x v="1"/>
    <s v="1"/>
    <s v="0"/>
    <s v="1"/>
    <s v="0"/>
    <s v="0"/>
    <n v="361"/>
    <n v="0"/>
    <n v="0"/>
    <n v="429.59"/>
    <s v="Train"/>
    <n v="-1.4387642602644821"/>
    <n v="-1.3211153013608952"/>
    <n v="-0.90861366741867866"/>
  </r>
  <r>
    <n v="34"/>
    <s v="female"/>
    <n v="23.56"/>
    <n v="0"/>
    <x v="0"/>
    <x v="1"/>
    <n v="4992.3764000000001"/>
    <x v="1"/>
    <s v="0"/>
    <s v="0"/>
    <s v="0"/>
    <s v="0"/>
    <s v="0"/>
    <n v="1156"/>
    <n v="0"/>
    <n v="0"/>
    <n v="801.04"/>
    <s v="Train"/>
    <n v="-0.37074640682260052"/>
    <n v="-1.1652730452350617"/>
    <n v="-0.90861366741867866"/>
  </r>
  <r>
    <n v="22"/>
    <s v="female"/>
    <n v="20.234999999999999"/>
    <n v="0"/>
    <x v="0"/>
    <x v="3"/>
    <n v="2527.8186500000002"/>
    <x v="1"/>
    <s v="0"/>
    <s v="0"/>
    <s v="1"/>
    <s v="0"/>
    <s v="0"/>
    <n v="484"/>
    <n v="0"/>
    <n v="0"/>
    <n v="445.16999999999996"/>
    <s v="Train"/>
    <n v="-1.2251606895761058"/>
    <n v="-1.7107209416754787"/>
    <n v="-0.90861366741867866"/>
  </r>
  <r>
    <n v="29"/>
    <s v="male"/>
    <n v="22.895"/>
    <n v="0"/>
    <x v="1"/>
    <x v="1"/>
    <n v="16138.762049999999"/>
    <x v="1"/>
    <s v="1"/>
    <s v="1"/>
    <s v="0"/>
    <s v="0"/>
    <s v="0"/>
    <n v="841"/>
    <n v="22.895"/>
    <n v="29"/>
    <n v="663.95500000000004"/>
    <s v="Test"/>
    <n v="-0.72675235796989435"/>
    <n v="-1.274362624523145"/>
    <n v="-0.90861366741867866"/>
  </r>
  <r>
    <n v="34"/>
    <s v="male"/>
    <n v="21.375"/>
    <n v="0"/>
    <x v="0"/>
    <x v="1"/>
    <n v="4500.33925"/>
    <x v="1"/>
    <s v="1"/>
    <s v="0"/>
    <s v="0"/>
    <s v="0"/>
    <s v="0"/>
    <n v="1156"/>
    <n v="0"/>
    <n v="0"/>
    <n v="726.75"/>
    <s v="Train"/>
    <n v="-0.37074640682260052"/>
    <n v="-1.5237102343244784"/>
    <n v="-0.90861366741867866"/>
  </r>
  <r>
    <n v="24"/>
    <s v="female"/>
    <n v="20.52"/>
    <n v="0"/>
    <x v="1"/>
    <x v="1"/>
    <n v="14571.890799999999"/>
    <x v="1"/>
    <s v="0"/>
    <s v="1"/>
    <s v="0"/>
    <s v="0"/>
    <s v="0"/>
    <n v="576"/>
    <n v="20.52"/>
    <n v="24"/>
    <n v="492.48"/>
    <s v="Train"/>
    <n v="-1.0827583091171882"/>
    <n v="-1.6639682648377285"/>
    <n v="-0.90861366741867866"/>
  </r>
  <r>
    <n v="48"/>
    <s v="female"/>
    <n v="22.8"/>
    <n v="0"/>
    <x v="0"/>
    <x v="2"/>
    <n v="8269.0439999999999"/>
    <x v="1"/>
    <s v="0"/>
    <s v="0"/>
    <s v="0"/>
    <s v="0"/>
    <s v="1"/>
    <n v="2304"/>
    <n v="0"/>
    <n v="0"/>
    <n v="1094.4000000000001"/>
    <s v="Train"/>
    <n v="0.62607025638982228"/>
    <n v="-1.2899468501357283"/>
    <n v="-0.90861366741867866"/>
  </r>
  <r>
    <n v="23"/>
    <s v="male"/>
    <n v="18.715"/>
    <n v="0"/>
    <x v="0"/>
    <x v="3"/>
    <n v="21595.382290000001"/>
    <x v="1"/>
    <s v="1"/>
    <s v="0"/>
    <s v="1"/>
    <s v="0"/>
    <s v="0"/>
    <n v="529"/>
    <n v="0"/>
    <n v="0"/>
    <n v="430.44499999999999"/>
    <s v="Train"/>
    <n v="-1.1539594993466469"/>
    <n v="-1.9600685514768121"/>
    <n v="-0.90861366741867866"/>
  </r>
  <r>
    <n v="18"/>
    <s v="male"/>
    <n v="21.565000000000001"/>
    <n v="0"/>
    <x v="1"/>
    <x v="1"/>
    <n v="13747.87235"/>
    <x v="1"/>
    <s v="1"/>
    <s v="1"/>
    <s v="0"/>
    <s v="0"/>
    <s v="0"/>
    <n v="324"/>
    <n v="21.565000000000001"/>
    <n v="18"/>
    <n v="388.17"/>
    <s v="Test"/>
    <n v="-1.5099654504939408"/>
    <n v="-1.4925417830993115"/>
    <n v="-0.90861366741867866"/>
  </r>
  <r>
    <n v="18"/>
    <s v="male"/>
    <n v="23.085000000000001"/>
    <n v="0"/>
    <x v="0"/>
    <x v="1"/>
    <n v="1704.7001499999999"/>
    <x v="1"/>
    <s v="1"/>
    <s v="0"/>
    <s v="0"/>
    <s v="0"/>
    <s v="0"/>
    <n v="324"/>
    <n v="0"/>
    <n v="0"/>
    <n v="415.53000000000003"/>
    <s v="Train"/>
    <n v="-1.5099654504939408"/>
    <n v="-1.2431941732979781"/>
    <n v="-0.90861366741867866"/>
  </r>
  <r>
    <n v="27"/>
    <s v="female"/>
    <n v="21.47"/>
    <n v="0"/>
    <x v="0"/>
    <x v="3"/>
    <n v="3353.4703"/>
    <x v="1"/>
    <s v="0"/>
    <s v="0"/>
    <s v="1"/>
    <s v="0"/>
    <s v="0"/>
    <n v="729"/>
    <n v="0"/>
    <n v="0"/>
    <n v="579.68999999999994"/>
    <s v="Test"/>
    <n v="-0.86915473842881186"/>
    <n v="-1.5081260087118953"/>
    <n v="-0.90861366741867866"/>
  </r>
  <r>
    <n v="56"/>
    <s v="male"/>
    <n v="22.1"/>
    <n v="0"/>
    <x v="0"/>
    <x v="2"/>
    <n v="10577.087"/>
    <x v="1"/>
    <s v="1"/>
    <s v="0"/>
    <s v="0"/>
    <s v="0"/>
    <s v="1"/>
    <n v="3136"/>
    <n v="0"/>
    <n v="0"/>
    <n v="1237.6000000000001"/>
    <s v="Train"/>
    <n v="1.1956797782254924"/>
    <n v="-1.4047779862284475"/>
    <n v="-0.90861366741867866"/>
  </r>
  <r>
    <n v="23"/>
    <s v="male"/>
    <n v="24.51"/>
    <n v="0"/>
    <x v="0"/>
    <x v="1"/>
    <n v="2396.0958999999998"/>
    <x v="1"/>
    <s v="1"/>
    <s v="0"/>
    <s v="0"/>
    <s v="0"/>
    <s v="0"/>
    <n v="529"/>
    <n v="0"/>
    <n v="0"/>
    <n v="563.73"/>
    <s v="Train"/>
    <n v="-1.1539594993466469"/>
    <n v="-1.0094307891092278"/>
    <n v="-0.90861366741867866"/>
  </r>
  <r>
    <n v="19"/>
    <s v="female"/>
    <n v="18.600000000000001"/>
    <n v="0"/>
    <x v="0"/>
    <x v="2"/>
    <n v="1728.8969999999999"/>
    <x v="1"/>
    <s v="0"/>
    <s v="0"/>
    <s v="0"/>
    <s v="0"/>
    <s v="1"/>
    <n v="361"/>
    <n v="0"/>
    <n v="0"/>
    <n v="353.40000000000003"/>
    <s v="Train"/>
    <n v="-1.4387642602644821"/>
    <n v="-1.9789336666920443"/>
    <n v="-0.90861366741867866"/>
  </r>
  <r>
    <n v="26"/>
    <s v="female"/>
    <n v="22.23"/>
    <n v="0"/>
    <x v="0"/>
    <x v="3"/>
    <n v="3176.2876999999999"/>
    <x v="1"/>
    <s v="0"/>
    <s v="0"/>
    <s v="1"/>
    <s v="0"/>
    <s v="0"/>
    <n v="676"/>
    <n v="0"/>
    <n v="0"/>
    <n v="577.98"/>
    <s v="Train"/>
    <n v="-0.94035592865827067"/>
    <n v="-1.3834522038112282"/>
    <n v="-0.90861366741867866"/>
  </r>
  <r>
    <n v="31"/>
    <s v="female"/>
    <n v="21.754999999999999"/>
    <n v="0"/>
    <x v="0"/>
    <x v="3"/>
    <n v="4134.0824499999999"/>
    <x v="1"/>
    <s v="0"/>
    <s v="0"/>
    <s v="1"/>
    <s v="0"/>
    <s v="0"/>
    <n v="961"/>
    <n v="0"/>
    <n v="0"/>
    <n v="674.40499999999997"/>
    <s v="Train"/>
    <n v="-0.58434997751097684"/>
    <n v="-1.4613733318741453"/>
    <n v="-0.90861366741867866"/>
  </r>
  <r>
    <n v="18"/>
    <s v="male"/>
    <n v="21.47"/>
    <n v="0"/>
    <x v="0"/>
    <x v="1"/>
    <n v="1702.4553000000001"/>
    <x v="1"/>
    <s v="1"/>
    <s v="0"/>
    <s v="0"/>
    <s v="0"/>
    <s v="0"/>
    <n v="324"/>
    <n v="0"/>
    <n v="0"/>
    <n v="386.46"/>
    <s v="Train"/>
    <n v="-1.5099654504939408"/>
    <n v="-1.5081260087118953"/>
    <n v="-0.90861366741867866"/>
  </r>
  <r>
    <n v="20"/>
    <s v="female"/>
    <n v="21.8"/>
    <n v="0"/>
    <x v="1"/>
    <x v="2"/>
    <n v="20167.336029999999"/>
    <x v="1"/>
    <s v="0"/>
    <s v="1"/>
    <s v="0"/>
    <s v="0"/>
    <s v="1"/>
    <n v="400"/>
    <n v="21.8"/>
    <n v="20"/>
    <n v="436"/>
    <s v="Train"/>
    <n v="-1.3675630700350232"/>
    <n v="-1.4539913302681844"/>
    <n v="-0.90861366741867866"/>
  </r>
  <r>
    <n v="58"/>
    <s v="male"/>
    <n v="23.3"/>
    <n v="0"/>
    <x v="0"/>
    <x v="2"/>
    <n v="11345.519"/>
    <x v="1"/>
    <s v="1"/>
    <s v="0"/>
    <s v="0"/>
    <s v="0"/>
    <s v="1"/>
    <n v="3364"/>
    <n v="0"/>
    <n v="0"/>
    <n v="1351.4"/>
    <s v="Train"/>
    <n v="1.3380821586844101"/>
    <n v="-1.2079246100695"/>
    <n v="-0.90861366741867866"/>
  </r>
  <r>
    <n v="63"/>
    <s v="female"/>
    <n v="21.66"/>
    <n v="0"/>
    <x v="0"/>
    <x v="1"/>
    <n v="14449.8544"/>
    <x v="1"/>
    <s v="0"/>
    <s v="0"/>
    <s v="0"/>
    <s v="0"/>
    <s v="0"/>
    <n v="3969"/>
    <n v="0"/>
    <n v="0"/>
    <n v="1364.58"/>
    <s v="Train"/>
    <n v="1.6940881098317038"/>
    <n v="-1.4769575574867284"/>
    <n v="-0.90861366741867866"/>
  </r>
  <r>
    <n v="19"/>
    <s v="male"/>
    <n v="19.8"/>
    <n v="0"/>
    <x v="0"/>
    <x v="2"/>
    <n v="1241.5650000000001"/>
    <x v="1"/>
    <s v="1"/>
    <s v="0"/>
    <s v="0"/>
    <s v="0"/>
    <s v="1"/>
    <n v="361"/>
    <n v="0"/>
    <n v="0"/>
    <n v="376.2"/>
    <s v="Test"/>
    <n v="-1.4387642602644821"/>
    <n v="-1.7820802905330968"/>
    <n v="-0.90861366741867866"/>
  </r>
  <r>
    <n v="52"/>
    <s v="female"/>
    <n v="23.18"/>
    <n v="0"/>
    <x v="0"/>
    <x v="1"/>
    <n v="10197.772199999999"/>
    <x v="1"/>
    <s v="0"/>
    <s v="0"/>
    <s v="0"/>
    <s v="0"/>
    <s v="0"/>
    <n v="2704"/>
    <n v="0"/>
    <n v="0"/>
    <n v="1205.3599999999999"/>
    <s v="Train"/>
    <n v="0.9108750173076573"/>
    <n v="-1.227609947685395"/>
    <n v="-0.90861366741867866"/>
  </r>
  <r>
    <n v="32"/>
    <s v="female"/>
    <n v="20.52"/>
    <n v="0"/>
    <x v="0"/>
    <x v="1"/>
    <n v="4544.2348000000002"/>
    <x v="1"/>
    <s v="0"/>
    <s v="0"/>
    <s v="0"/>
    <s v="0"/>
    <s v="0"/>
    <n v="1024"/>
    <n v="0"/>
    <n v="0"/>
    <n v="656.64"/>
    <s v="Train"/>
    <n v="-0.51314878728151803"/>
    <n v="-1.6639682648377285"/>
    <n v="-0.90861366741867866"/>
  </r>
  <r>
    <n v="57"/>
    <s v="male"/>
    <n v="23.7"/>
    <n v="0"/>
    <x v="0"/>
    <x v="2"/>
    <n v="10959.33"/>
    <x v="1"/>
    <s v="1"/>
    <s v="0"/>
    <s v="0"/>
    <s v="0"/>
    <s v="1"/>
    <n v="3249"/>
    <n v="0"/>
    <n v="0"/>
    <n v="1350.8999999999999"/>
    <s v="Train"/>
    <n v="1.2668809684549511"/>
    <n v="-1.1423068180165179"/>
    <n v="-0.90861366741867866"/>
  </r>
  <r>
    <n v="18"/>
    <s v="female"/>
    <n v="21.66"/>
    <n v="0"/>
    <x v="1"/>
    <x v="1"/>
    <n v="14283.4594"/>
    <x v="1"/>
    <s v="0"/>
    <s v="1"/>
    <s v="0"/>
    <s v="0"/>
    <s v="0"/>
    <n v="324"/>
    <n v="21.66"/>
    <n v="18"/>
    <n v="389.88"/>
    <s v="Train"/>
    <n v="-1.5099654504939408"/>
    <n v="-1.4769575574867284"/>
    <n v="-0.90861366741867866"/>
  </r>
  <r>
    <n v="47"/>
    <s v="female"/>
    <n v="24.32"/>
    <n v="0"/>
    <x v="0"/>
    <x v="1"/>
    <n v="8534.6718000000001"/>
    <x v="1"/>
    <s v="0"/>
    <s v="0"/>
    <s v="0"/>
    <s v="0"/>
    <s v="0"/>
    <n v="2209"/>
    <n v="0"/>
    <n v="0"/>
    <n v="1143.04"/>
    <s v="Train"/>
    <n v="0.55486906616036347"/>
    <n v="-1.0405992403343949"/>
    <n v="-0.90861366741867866"/>
  </r>
  <r>
    <n v="29"/>
    <s v="female"/>
    <n v="21.85"/>
    <n v="0"/>
    <x v="1"/>
    <x v="1"/>
    <n v="16115.3045"/>
    <x v="1"/>
    <s v="0"/>
    <s v="1"/>
    <s v="0"/>
    <s v="0"/>
    <s v="0"/>
    <n v="841"/>
    <n v="21.85"/>
    <n v="29"/>
    <n v="633.65000000000009"/>
    <s v="Train"/>
    <n v="-0.72675235796989435"/>
    <n v="-1.4457891062615615"/>
    <n v="-0.90861366741867866"/>
  </r>
  <r>
    <n v="19"/>
    <s v="female"/>
    <n v="20.6"/>
    <n v="0"/>
    <x v="0"/>
    <x v="2"/>
    <n v="1731.6769999999999"/>
    <x v="1"/>
    <s v="0"/>
    <s v="0"/>
    <s v="0"/>
    <s v="0"/>
    <s v="1"/>
    <n v="361"/>
    <n v="0"/>
    <n v="0"/>
    <n v="391.40000000000003"/>
    <s v="Train"/>
    <n v="-1.4387642602644821"/>
    <n v="-1.6508447064271319"/>
    <n v="-0.90861366741867866"/>
  </r>
  <r>
    <n v="23"/>
    <s v="male"/>
    <n v="17.385000000000002"/>
    <n v="1"/>
    <x v="0"/>
    <x v="3"/>
    <n v="2775.1921499999999"/>
    <x v="2"/>
    <s v="1"/>
    <s v="0"/>
    <s v="1"/>
    <s v="0"/>
    <s v="0"/>
    <n v="529"/>
    <n v="0"/>
    <n v="0"/>
    <n v="399.85500000000002"/>
    <s v="Train"/>
    <n v="-1.1539594993466469"/>
    <n v="-2.1782477100529785"/>
    <n v="-7.8767191646533979E-2"/>
  </r>
  <r>
    <n v="32"/>
    <s v="female"/>
    <n v="17.765000000000001"/>
    <n v="2"/>
    <x v="1"/>
    <x v="3"/>
    <n v="32734.186300000001"/>
    <x v="2"/>
    <s v="0"/>
    <s v="1"/>
    <s v="1"/>
    <s v="0"/>
    <s v="0"/>
    <n v="1024"/>
    <n v="17.765000000000001"/>
    <n v="32"/>
    <n v="568.48"/>
    <s v="Train"/>
    <n v="-0.51314878728151803"/>
    <n v="-2.1159108076026452"/>
    <n v="0.75107928412561065"/>
  </r>
  <r>
    <n v="18"/>
    <s v="male"/>
    <n v="15.96"/>
    <n v="0"/>
    <x v="0"/>
    <x v="1"/>
    <n v="1694.7963999999999"/>
    <x v="2"/>
    <s v="1"/>
    <s v="0"/>
    <s v="0"/>
    <s v="0"/>
    <s v="0"/>
    <n v="324"/>
    <n v="0"/>
    <n v="0"/>
    <n v="287.28000000000003"/>
    <s v="Train"/>
    <n v="-1.5099654504939408"/>
    <n v="-2.4120110942417288"/>
    <n v="-0.90861366741867866"/>
  </r>
  <r>
    <n v="51"/>
    <s v="female"/>
    <n v="18.05"/>
    <n v="0"/>
    <x v="0"/>
    <x v="3"/>
    <n v="9644.2525000000005"/>
    <x v="2"/>
    <s v="0"/>
    <s v="0"/>
    <s v="1"/>
    <s v="0"/>
    <s v="0"/>
    <n v="2601"/>
    <n v="0"/>
    <n v="0"/>
    <n v="920.55000000000007"/>
    <s v="Train"/>
    <n v="0.8396738270781986"/>
    <n v="-2.0691581307648952"/>
    <n v="-0.90861366741867866"/>
  </r>
  <r>
    <n v="19"/>
    <s v="female"/>
    <n v="17.8"/>
    <n v="0"/>
    <x v="0"/>
    <x v="2"/>
    <n v="1727.7850000000001"/>
    <x v="2"/>
    <s v="0"/>
    <s v="0"/>
    <s v="0"/>
    <s v="0"/>
    <s v="1"/>
    <n v="361"/>
    <n v="0"/>
    <n v="0"/>
    <n v="338.2"/>
    <s v="Train"/>
    <n v="-1.4387642602644821"/>
    <n v="-2.1101692507980094"/>
    <n v="-0.90861366741867866"/>
  </r>
  <r>
    <n v="18"/>
    <s v="male"/>
    <n v="17.29"/>
    <n v="2"/>
    <x v="1"/>
    <x v="1"/>
    <n v="12829.455099999999"/>
    <x v="2"/>
    <s v="1"/>
    <s v="1"/>
    <s v="0"/>
    <s v="0"/>
    <s v="0"/>
    <n v="324"/>
    <n v="17.29"/>
    <n v="18"/>
    <n v="311.21999999999997"/>
    <s v="Train"/>
    <n v="-1.5099654504939408"/>
    <n v="-2.1938319356655622"/>
    <n v="0.75107928412561065"/>
  </r>
  <r>
    <n v="27"/>
    <s v="female"/>
    <n v="17.954999999999998"/>
    <n v="2"/>
    <x v="1"/>
    <x v="1"/>
    <n v="15006.579449999999"/>
    <x v="2"/>
    <s v="0"/>
    <s v="1"/>
    <s v="0"/>
    <s v="0"/>
    <s v="0"/>
    <n v="729"/>
    <n v="17.954999999999998"/>
    <n v="27"/>
    <n v="484.78499999999997"/>
    <s v="Train"/>
    <n v="-0.86915473842881186"/>
    <n v="-2.084742356377479"/>
    <n v="0.75107928412561065"/>
  </r>
  <r>
    <n v="19"/>
    <s v="male"/>
    <n v="17.48"/>
    <n v="0"/>
    <x v="0"/>
    <x v="3"/>
    <n v="1621.3402000000001"/>
    <x v="2"/>
    <s v="1"/>
    <s v="0"/>
    <s v="1"/>
    <s v="0"/>
    <s v="0"/>
    <n v="361"/>
    <n v="0"/>
    <n v="0"/>
    <n v="332.12"/>
    <s v="Train"/>
    <n v="-1.4387642602644821"/>
    <n v="-2.1626634844403956"/>
    <n v="-0.90861366741867866"/>
  </r>
  <r>
    <n v="26"/>
    <s v="female"/>
    <n v="17.195"/>
    <n v="2"/>
    <x v="1"/>
    <x v="1"/>
    <n v="14455.644050000001"/>
    <x v="2"/>
    <s v="0"/>
    <s v="1"/>
    <s v="0"/>
    <s v="0"/>
    <s v="0"/>
    <n v="676"/>
    <n v="17.195"/>
    <n v="26"/>
    <n v="447.07"/>
    <s v="Train"/>
    <n v="-0.94035592865827067"/>
    <n v="-2.2094161612781456"/>
    <n v="0.75107928412561065"/>
  </r>
  <r>
    <n v="21"/>
    <s v="female"/>
    <n v="16.815000000000001"/>
    <n v="1"/>
    <x v="0"/>
    <x v="1"/>
    <n v="3167.4558499999998"/>
    <x v="2"/>
    <s v="0"/>
    <s v="0"/>
    <s v="0"/>
    <s v="0"/>
    <s v="0"/>
    <n v="441"/>
    <n v="0"/>
    <n v="0"/>
    <n v="353.11500000000001"/>
    <s v="Test"/>
    <n v="-1.2963618798055645"/>
    <n v="-2.2717530637284788"/>
    <n v="-7.8767191646533979E-2"/>
  </r>
  <r>
    <n v="21"/>
    <s v="female"/>
    <n v="17.399999999999999"/>
    <n v="1"/>
    <x v="0"/>
    <x v="2"/>
    <n v="2585.2689999999998"/>
    <x v="2"/>
    <s v="0"/>
    <s v="0"/>
    <s v="0"/>
    <s v="0"/>
    <s v="1"/>
    <n v="441"/>
    <n v="0"/>
    <n v="0"/>
    <n v="365.4"/>
    <s v="Train"/>
    <n v="-1.2963618798055645"/>
    <n v="-2.1757870428509922"/>
    <n v="-7.8767191646533979E-2"/>
  </r>
  <r>
    <n v="26"/>
    <s v="male"/>
    <n v="17.670000000000002"/>
    <n v="0"/>
    <x v="0"/>
    <x v="3"/>
    <n v="2680.9493000000002"/>
    <x v="2"/>
    <s v="1"/>
    <s v="0"/>
    <s v="1"/>
    <s v="0"/>
    <s v="0"/>
    <n v="676"/>
    <n v="0"/>
    <n v="0"/>
    <n v="459.42000000000007"/>
    <s v="Train"/>
    <n v="-0.94035592865827067"/>
    <n v="-2.1314950332152285"/>
    <n v="-0.90861366741867866"/>
  </r>
  <r>
    <n v="57"/>
    <s v="male"/>
    <n v="18.335000000000001"/>
    <n v="0"/>
    <x v="0"/>
    <x v="1"/>
    <n v="11534.872649999999"/>
    <x v="2"/>
    <s v="1"/>
    <s v="0"/>
    <s v="0"/>
    <s v="0"/>
    <s v="0"/>
    <n v="3249"/>
    <n v="0"/>
    <n v="0"/>
    <n v="1045.095"/>
    <s v="Test"/>
    <n v="1.2668809684549511"/>
    <n v="-2.0224054539271452"/>
    <n v="-0.90861366741867866"/>
  </r>
  <r>
    <n v="37"/>
    <s v="female"/>
    <n v="17.29"/>
    <n v="2"/>
    <x v="0"/>
    <x v="1"/>
    <n v="6877.9800999999998"/>
    <x v="2"/>
    <s v="0"/>
    <s v="0"/>
    <s v="0"/>
    <s v="0"/>
    <s v="0"/>
    <n v="1369"/>
    <n v="0"/>
    <n v="0"/>
    <n v="639.73"/>
    <s v="Train"/>
    <n v="-0.1571428361342242"/>
    <n v="-2.1938319356655622"/>
    <n v="0.75107928412561065"/>
  </r>
  <r>
    <n v="60"/>
    <s v="female"/>
    <n v="18.335000000000001"/>
    <n v="0"/>
    <x v="0"/>
    <x v="1"/>
    <n v="13204.28565"/>
    <x v="2"/>
    <s v="0"/>
    <s v="0"/>
    <s v="0"/>
    <s v="0"/>
    <s v="0"/>
    <n v="3600"/>
    <n v="0"/>
    <n v="0"/>
    <n v="1100.1000000000001"/>
    <s v="Test"/>
    <n v="1.4804845391433274"/>
    <n v="-2.0224054539271452"/>
    <n v="-0.90861366741867866"/>
  </r>
  <r>
    <n v="39"/>
    <s v="female"/>
    <n v="18.3"/>
    <n v="5"/>
    <x v="1"/>
    <x v="2"/>
    <n v="19023.259999999998"/>
    <x v="2"/>
    <s v="0"/>
    <s v="1"/>
    <s v="0"/>
    <s v="0"/>
    <s v="1"/>
    <n v="1521"/>
    <n v="18.3"/>
    <n v="39"/>
    <n v="713.7"/>
    <s v="Test"/>
    <n v="-1.4740455675306659E-2"/>
    <n v="-2.0281470107317814"/>
    <n v="3.2406187114420448"/>
  </r>
  <r>
    <n v="52"/>
    <s v="female"/>
    <n v="18.335000000000001"/>
    <n v="0"/>
    <x v="0"/>
    <x v="3"/>
    <n v="9991.0376500000002"/>
    <x v="2"/>
    <s v="0"/>
    <s v="0"/>
    <s v="1"/>
    <s v="0"/>
    <s v="0"/>
    <n v="2704"/>
    <n v="0"/>
    <n v="0"/>
    <n v="953.42000000000007"/>
    <s v="Train"/>
    <n v="0.9108750173076573"/>
    <n v="-2.0224054539271452"/>
    <n v="-0.90861366741867866"/>
  </r>
  <r>
    <n v="35"/>
    <s v="male"/>
    <n v="17.86"/>
    <n v="1"/>
    <x v="0"/>
    <x v="3"/>
    <n v="5116.5003999999999"/>
    <x v="2"/>
    <s v="1"/>
    <s v="0"/>
    <s v="1"/>
    <s v="0"/>
    <s v="0"/>
    <n v="1225"/>
    <n v="0"/>
    <n v="0"/>
    <n v="625.1"/>
    <s v="Train"/>
    <n v="-0.29954521659314176"/>
    <n v="-2.1003265819900623"/>
    <n v="-7.8767191646533979E-2"/>
  </r>
  <r>
    <n v="38"/>
    <s v="male"/>
    <n v="16.815000000000001"/>
    <n v="2"/>
    <x v="0"/>
    <x v="1"/>
    <n v="6640.5448500000002"/>
    <x v="2"/>
    <s v="1"/>
    <s v="0"/>
    <s v="0"/>
    <s v="0"/>
    <s v="0"/>
    <n v="1444"/>
    <n v="0"/>
    <n v="0"/>
    <n v="638.97"/>
    <s v="Train"/>
    <n v="-8.5941645904765426E-2"/>
    <n v="-2.2717530637284788"/>
    <n v="0.75107928412561065"/>
  </r>
  <r>
    <n v="28"/>
    <s v="female"/>
    <n v="17.29"/>
    <n v="0"/>
    <x v="0"/>
    <x v="1"/>
    <n v="3732.6251000000002"/>
    <x v="2"/>
    <s v="0"/>
    <s v="0"/>
    <s v="0"/>
    <s v="0"/>
    <s v="0"/>
    <n v="784"/>
    <n v="0"/>
    <n v="0"/>
    <n v="484.12"/>
    <s v="Train"/>
    <n v="-0.79795354819935316"/>
    <n v="-2.1938319356655622"/>
    <n v="-0.9086136674186786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39">
  <r>
    <n v="31"/>
    <s v="female"/>
    <n v="25.74"/>
    <n v="0"/>
    <x v="0"/>
    <x v="0"/>
    <n v="3756.6215999999999"/>
    <x v="0"/>
    <s v="0"/>
    <s v="0"/>
    <s v="0"/>
    <s v="1"/>
    <s v="0"/>
    <n v="961"/>
    <n v="0"/>
    <n v="0"/>
    <n v="797.93999999999994"/>
    <x v="0"/>
    <n v="-0.58434997751097684"/>
    <n v="-0.80765607854630728"/>
    <n v="-0.90861366741867866"/>
    <n v="13130.638654799817"/>
    <s v=""/>
    <s v=""/>
    <s v=""/>
    <s v=""/>
    <n v="4814.5658558539217"/>
    <n v="-1057.9442558539217"/>
    <s v=""/>
    <s v=""/>
  </r>
  <r>
    <n v="25"/>
    <s v="male"/>
    <n v="26.22"/>
    <n v="0"/>
    <x v="0"/>
    <x v="1"/>
    <n v="2721.3208"/>
    <x v="0"/>
    <s v="1"/>
    <s v="0"/>
    <s v="0"/>
    <s v="0"/>
    <s v="0"/>
    <n v="625"/>
    <n v="0"/>
    <n v="0"/>
    <n v="655.5"/>
    <x v="1"/>
    <n v="-1.0115571188877295"/>
    <n v="-0.72891472808272817"/>
    <n v="-0.90861366741867866"/>
    <n v="13130.638654799817"/>
    <n v="108353898.20225428"/>
    <n v="108353898.20225428"/>
    <n v="2856355.8846521475"/>
    <n v="2856355.8846521475"/>
    <n v="4411.3965038228043"/>
    <n v="-1690.0757038228044"/>
    <n v="254"/>
    <n v="9"/>
  </r>
  <r>
    <n v="23"/>
    <s v="male"/>
    <n v="34.4"/>
    <n v="0"/>
    <x v="0"/>
    <x v="2"/>
    <n v="1826.8430000000001"/>
    <x v="0"/>
    <s v="1"/>
    <s v="0"/>
    <s v="0"/>
    <s v="0"/>
    <s v="1"/>
    <n v="529"/>
    <n v="0"/>
    <n v="0"/>
    <n v="791.19999999999993"/>
    <x v="0"/>
    <n v="-1.1539594993466469"/>
    <n v="0.61296911940076382"/>
    <n v="-0.90861366741867866"/>
    <n v="13130.638654799817"/>
    <s v=""/>
    <s v=""/>
    <s v=""/>
    <s v=""/>
    <n v="3145.9435010959724"/>
    <n v="-1319.1005010959723"/>
    <s v=""/>
    <s v=""/>
  </r>
  <r>
    <n v="56"/>
    <s v="female"/>
    <n v="39.82"/>
    <n v="0"/>
    <x v="0"/>
    <x v="0"/>
    <n v="11090.7178"/>
    <x v="0"/>
    <s v="0"/>
    <s v="0"/>
    <s v="0"/>
    <s v="1"/>
    <s v="0"/>
    <n v="3136"/>
    <n v="0"/>
    <n v="0"/>
    <n v="2229.92"/>
    <x v="0"/>
    <n v="1.1956797782254924"/>
    <n v="1.5020902017186768"/>
    <n v="-0.90861366741867866"/>
    <n v="13130.638654799817"/>
    <s v=""/>
    <s v=""/>
    <s v=""/>
    <s v=""/>
    <n v="12246.129969559983"/>
    <n v="-1155.4121695599824"/>
    <s v=""/>
    <s v=""/>
  </r>
  <r>
    <n v="56"/>
    <s v="male"/>
    <n v="40.299999999999997"/>
    <n v="0"/>
    <x v="0"/>
    <x v="2"/>
    <n v="10602.385"/>
    <x v="0"/>
    <s v="1"/>
    <s v="0"/>
    <s v="0"/>
    <s v="0"/>
    <s v="1"/>
    <n v="3136"/>
    <n v="0"/>
    <n v="0"/>
    <n v="2256.7999999999997"/>
    <x v="0"/>
    <n v="1.1956797782254924"/>
    <n v="1.5808315521822554"/>
    <n v="-0.90861366741867866"/>
    <n v="13130.638654799817"/>
    <s v=""/>
    <s v=""/>
    <s v=""/>
    <s v=""/>
    <n v="11763.795139844391"/>
    <n v="-1161.4101398443909"/>
    <s v=""/>
    <s v=""/>
  </r>
  <r>
    <n v="60"/>
    <s v="female"/>
    <n v="36.005000000000003"/>
    <n v="0"/>
    <x v="0"/>
    <x v="1"/>
    <n v="13228.846949999999"/>
    <x v="0"/>
    <s v="0"/>
    <s v="0"/>
    <s v="0"/>
    <s v="0"/>
    <s v="0"/>
    <n v="3600"/>
    <n v="0"/>
    <n v="0"/>
    <n v="2160.3000000000002"/>
    <x v="0"/>
    <n v="1.4804845391433274"/>
    <n v="0.8762605100133567"/>
    <n v="-0.90861366741867866"/>
    <n v="13130.638654799817"/>
    <s v=""/>
    <s v=""/>
    <s v=""/>
    <s v=""/>
    <n v="15064.028356119368"/>
    <n v="-1835.1814061193691"/>
    <s v=""/>
    <s v=""/>
  </r>
  <r>
    <n v="18"/>
    <s v="male"/>
    <n v="34.1"/>
    <n v="0"/>
    <x v="0"/>
    <x v="0"/>
    <n v="1137.011"/>
    <x v="0"/>
    <s v="1"/>
    <s v="0"/>
    <s v="0"/>
    <s v="1"/>
    <s v="0"/>
    <n v="324"/>
    <n v="0"/>
    <n v="0"/>
    <n v="613.80000000000007"/>
    <x v="0"/>
    <n v="-1.5099654504939408"/>
    <n v="0.56375577536102739"/>
    <n v="-0.90861366741867866"/>
    <n v="13130.638654799817"/>
    <s v=""/>
    <s v=""/>
    <s v=""/>
    <s v=""/>
    <n v="2472.620791938567"/>
    <n v="-1335.609791938567"/>
    <s v=""/>
    <s v=""/>
  </r>
  <r>
    <n v="18"/>
    <s v="female"/>
    <n v="26.315000000000001"/>
    <n v="0"/>
    <x v="0"/>
    <x v="1"/>
    <n v="2198.1898500000002"/>
    <x v="0"/>
    <s v="0"/>
    <s v="0"/>
    <s v="0"/>
    <s v="0"/>
    <s v="0"/>
    <n v="324"/>
    <n v="0"/>
    <n v="0"/>
    <n v="473.67"/>
    <x v="0"/>
    <n v="-1.5099654504939408"/>
    <n v="-0.7133305024701444"/>
    <n v="-0.90861366741867866"/>
    <n v="13130.638654799817"/>
    <s v=""/>
    <s v=""/>
    <s v=""/>
    <s v=""/>
    <n v="4244.3250543450185"/>
    <n v="-2046.1352043450183"/>
    <s v=""/>
    <s v=""/>
  </r>
  <r>
    <n v="24"/>
    <s v="female"/>
    <n v="26.6"/>
    <n v="0"/>
    <x v="0"/>
    <x v="1"/>
    <n v="3046.0619999999999"/>
    <x v="0"/>
    <s v="0"/>
    <s v="0"/>
    <s v="0"/>
    <s v="0"/>
    <s v="0"/>
    <n v="576"/>
    <n v="0"/>
    <n v="0"/>
    <n v="638.40000000000009"/>
    <x v="0"/>
    <n v="-1.0827583091171882"/>
    <n v="-0.66657782563239443"/>
    <n v="-0.90861366741867866"/>
    <n v="13130.638654799817"/>
    <s v=""/>
    <s v=""/>
    <s v=""/>
    <s v=""/>
    <n v="4905.784738353891"/>
    <n v="-1859.7227383538911"/>
    <s v=""/>
    <s v=""/>
  </r>
  <r>
    <n v="55"/>
    <s v="male"/>
    <n v="37.299999999999997"/>
    <n v="0"/>
    <x v="0"/>
    <x v="2"/>
    <n v="20630.283510000001"/>
    <x v="0"/>
    <s v="1"/>
    <s v="0"/>
    <s v="0"/>
    <s v="0"/>
    <s v="1"/>
    <n v="3025"/>
    <n v="0"/>
    <n v="0"/>
    <n v="2051.5"/>
    <x v="1"/>
    <n v="1.1244785879960337"/>
    <n v="1.0886981117848866"/>
    <n v="-0.90861366741867866"/>
    <n v="13130.638654799817"/>
    <n v="56244672.95413059"/>
    <n v="56244672.95413059"/>
    <n v="86205127.846011356"/>
    <n v="86205127.846011356"/>
    <n v="11345.611849353549"/>
    <n v="9284.6716606464524"/>
    <n v="121"/>
    <n v="5"/>
  </r>
  <r>
    <n v="18"/>
    <s v="female"/>
    <n v="35.625"/>
    <n v="0"/>
    <x v="0"/>
    <x v="1"/>
    <n v="2211.1307499999998"/>
    <x v="0"/>
    <s v="0"/>
    <s v="0"/>
    <s v="0"/>
    <s v="0"/>
    <s v="0"/>
    <n v="324"/>
    <n v="0"/>
    <n v="0"/>
    <n v="641.25"/>
    <x v="0"/>
    <n v="-1.5099654504939408"/>
    <n v="0.81392360756302295"/>
    <n v="-0.90861366741867866"/>
    <n v="13130.638654799817"/>
    <s v=""/>
    <s v=""/>
    <s v=""/>
    <s v=""/>
    <n v="4335.5279974560062"/>
    <n v="-2124.3972474560064"/>
    <s v=""/>
    <s v=""/>
  </r>
  <r>
    <n v="19"/>
    <s v="female"/>
    <n v="28.9"/>
    <n v="0"/>
    <x v="0"/>
    <x v="2"/>
    <n v="1743.2139999999999"/>
    <x v="0"/>
    <s v="0"/>
    <s v="0"/>
    <s v="0"/>
    <s v="0"/>
    <s v="1"/>
    <n v="361"/>
    <n v="0"/>
    <n v="0"/>
    <n v="549.1"/>
    <x v="0"/>
    <n v="-1.4387642602644821"/>
    <n v="-0.28927552132774553"/>
    <n v="-0.90861366741867866"/>
    <n v="13130.638654799817"/>
    <s v=""/>
    <s v=""/>
    <s v=""/>
    <s v=""/>
    <n v="3281.702032903353"/>
    <n v="-1538.4880329033531"/>
    <s v=""/>
    <s v=""/>
  </r>
  <r>
    <n v="40"/>
    <s v="female"/>
    <n v="36.19"/>
    <n v="0"/>
    <x v="0"/>
    <x v="0"/>
    <n v="5920.1040999999996"/>
    <x v="0"/>
    <s v="0"/>
    <s v="0"/>
    <s v="0"/>
    <s v="1"/>
    <s v="0"/>
    <n v="1600"/>
    <n v="0"/>
    <n v="0"/>
    <n v="1447.6"/>
    <x v="0"/>
    <n v="5.6460734554152112E-2"/>
    <n v="0.90660873883786031"/>
    <n v="-0.90861366741867866"/>
    <n v="13130.638654799817"/>
    <s v=""/>
    <s v=""/>
    <s v=""/>
    <s v=""/>
    <n v="6960.3488634210225"/>
    <n v="-1040.244763421023"/>
    <s v=""/>
    <s v=""/>
  </r>
  <r>
    <n v="21"/>
    <s v="male"/>
    <n v="35.53"/>
    <n v="0"/>
    <x v="0"/>
    <x v="0"/>
    <n v="1532.4697000000001"/>
    <x v="0"/>
    <s v="1"/>
    <s v="0"/>
    <s v="0"/>
    <s v="1"/>
    <s v="0"/>
    <n v="441"/>
    <n v="0"/>
    <n v="0"/>
    <n v="746.13"/>
    <x v="0"/>
    <n v="-1.2963618798055645"/>
    <n v="0.79833938195043974"/>
    <n v="-0.90861366741867866"/>
    <n v="13130.638654799817"/>
    <s v=""/>
    <s v=""/>
    <s v=""/>
    <s v=""/>
    <n v="2779.5698126995148"/>
    <n v="-1247.1001126995147"/>
    <s v=""/>
    <s v=""/>
  </r>
  <r>
    <n v="22"/>
    <s v="female"/>
    <n v="39.805"/>
    <n v="0"/>
    <x v="0"/>
    <x v="1"/>
    <n v="2755.0209500000001"/>
    <x v="0"/>
    <s v="0"/>
    <s v="0"/>
    <s v="0"/>
    <s v="0"/>
    <s v="0"/>
    <n v="484"/>
    <n v="0"/>
    <n v="0"/>
    <n v="875.71"/>
    <x v="1"/>
    <n v="-1.2251606895761058"/>
    <n v="1.4996295345166899"/>
    <n v="-0.90861366741867866"/>
    <n v="13130.638654799817"/>
    <n v="107653442.75615543"/>
    <n v="107653442.75615543"/>
    <n v="4113665.7885456998"/>
    <n v="4113665.7885456998"/>
    <n v="4783.2383418359195"/>
    <n v="-2028.2173918359194"/>
    <n v="240"/>
    <n v="9"/>
  </r>
  <r>
    <n v="45"/>
    <s v="female"/>
    <n v="38.284999999999997"/>
    <n v="0"/>
    <x v="0"/>
    <x v="1"/>
    <n v="7935.29115"/>
    <x v="0"/>
    <s v="0"/>
    <s v="0"/>
    <s v="0"/>
    <s v="0"/>
    <s v="0"/>
    <n v="2025"/>
    <n v="0"/>
    <n v="0"/>
    <n v="1722.8249999999998"/>
    <x v="0"/>
    <n v="0.41246668570144596"/>
    <n v="1.250281924715356"/>
    <n v="-0.90861366741867866"/>
    <n v="13130.638654799817"/>
    <s v=""/>
    <s v=""/>
    <s v=""/>
    <s v=""/>
    <n v="9618.3796969963187"/>
    <n v="-1683.0885469963187"/>
    <s v=""/>
    <s v=""/>
  </r>
  <r>
    <n v="56"/>
    <s v="female"/>
    <n v="27.2"/>
    <n v="0"/>
    <x v="0"/>
    <x v="2"/>
    <n v="11073.175999999999"/>
    <x v="0"/>
    <s v="0"/>
    <s v="0"/>
    <s v="0"/>
    <s v="0"/>
    <s v="1"/>
    <n v="3136"/>
    <n v="0"/>
    <n v="0"/>
    <n v="1523.2"/>
    <x v="1"/>
    <n v="1.1956797782254924"/>
    <n v="-0.56815113755292102"/>
    <n v="-0.90861366741867866"/>
    <n v="13130.638654799817"/>
    <n v="4233152.5758959139"/>
    <n v="4233152.5758959139"/>
    <n v="1418571.8214913614"/>
    <n v="1418571.8214913614"/>
    <n v="12264.214127639649"/>
    <n v="-1191.0381276396492"/>
    <n v="106"/>
    <n v="4"/>
  </r>
  <r>
    <n v="21"/>
    <s v="female"/>
    <n v="39.49"/>
    <n v="0"/>
    <x v="0"/>
    <x v="0"/>
    <n v="2026.9740999999999"/>
    <x v="0"/>
    <s v="0"/>
    <s v="0"/>
    <s v="0"/>
    <s v="1"/>
    <s v="0"/>
    <n v="441"/>
    <n v="0"/>
    <n v="0"/>
    <n v="829.29000000000008"/>
    <x v="1"/>
    <n v="-1.2963618798055645"/>
    <n v="1.4479555232749666"/>
    <n v="-0.90861366741867866"/>
    <n v="13130.638654799817"/>
    <n v="123291366.54551783"/>
    <n v="123291366.54551783"/>
    <n v="2016793.2481581641"/>
    <n v="2016793.2481581641"/>
    <n v="3447.112560910824"/>
    <n v="-1420.1384609108241"/>
    <n v="266"/>
    <n v="10"/>
  </r>
  <r>
    <n v="55"/>
    <s v="male"/>
    <n v="38.28"/>
    <n v="0"/>
    <x v="0"/>
    <x v="0"/>
    <n v="10226.2842"/>
    <x v="0"/>
    <s v="1"/>
    <s v="0"/>
    <s v="0"/>
    <s v="1"/>
    <s v="0"/>
    <n v="3025"/>
    <n v="0"/>
    <n v="0"/>
    <n v="2105.4"/>
    <x v="1"/>
    <n v="1.1244785879960337"/>
    <n v="1.2494617023146943"/>
    <n v="-0.90861366741867866"/>
    <n v="13130.638654799817"/>
    <n v="8435274.7991155442"/>
    <n v="8435274.7991155442"/>
    <n v="974594.09159454843"/>
    <n v="974594.09159454843"/>
    <n v="11213.499521798922"/>
    <n v="-987.21532179892165"/>
    <n v="126"/>
    <n v="5"/>
  </r>
  <r>
    <n v="41"/>
    <s v="female"/>
    <n v="31.6"/>
    <n v="0"/>
    <x v="0"/>
    <x v="2"/>
    <n v="6186.1270000000004"/>
    <x v="0"/>
    <s v="0"/>
    <s v="0"/>
    <s v="0"/>
    <s v="0"/>
    <s v="1"/>
    <n v="1681"/>
    <n v="0"/>
    <n v="0"/>
    <n v="1295.6000000000001"/>
    <x v="0"/>
    <n v="0.12766192478361088"/>
    <n v="0.15364457502988679"/>
    <n v="-0.90861366741867866"/>
    <n v="13130.638654799817"/>
    <s v=""/>
    <s v=""/>
    <s v=""/>
    <s v=""/>
    <n v="7324.5797943124026"/>
    <n v="-1138.4527943124021"/>
    <s v=""/>
    <s v=""/>
  </r>
  <r>
    <n v="30"/>
    <s v="male"/>
    <n v="25.46"/>
    <n v="0"/>
    <x v="0"/>
    <x v="1"/>
    <n v="3645.0893999999998"/>
    <x v="0"/>
    <s v="1"/>
    <s v="0"/>
    <s v="0"/>
    <s v="0"/>
    <s v="0"/>
    <n v="900"/>
    <n v="0"/>
    <n v="0"/>
    <n v="763.80000000000007"/>
    <x v="1"/>
    <n v="-0.65555116774043554"/>
    <n v="-0.85358853298339454"/>
    <n v="-0.90861366741867866"/>
    <n v="13130.638654799817"/>
    <n v="89975644.665233389"/>
    <n v="89975644.665233389"/>
    <n v="2466763.9855624833"/>
    <n v="2466763.9855624833"/>
    <n v="5215.682913791039"/>
    <n v="-1570.5935137910392"/>
    <n v="233"/>
    <n v="9"/>
  </r>
  <r>
    <n v="18"/>
    <s v="female"/>
    <n v="30.114999999999998"/>
    <n v="0"/>
    <x v="0"/>
    <x v="1"/>
    <n v="21344.846699999998"/>
    <x v="0"/>
    <s v="0"/>
    <s v="0"/>
    <s v="0"/>
    <s v="0"/>
    <s v="0"/>
    <n v="324"/>
    <n v="0"/>
    <n v="0"/>
    <n v="542.06999999999994"/>
    <x v="0"/>
    <n v="-1.5099654504939408"/>
    <n v="-8.9961477966811199E-2"/>
    <n v="-0.90861366741867866"/>
    <n v="13130.638654799817"/>
    <s v=""/>
    <s v=""/>
    <s v=""/>
    <s v=""/>
    <n v="4281.5507454107274"/>
    <n v="17063.29595458927"/>
    <s v=""/>
    <s v=""/>
  </r>
  <r>
    <n v="29"/>
    <s v="male"/>
    <n v="27.94"/>
    <n v="0"/>
    <x v="0"/>
    <x v="0"/>
    <n v="2867.1196"/>
    <x v="0"/>
    <s v="1"/>
    <s v="0"/>
    <s v="0"/>
    <s v="1"/>
    <s v="0"/>
    <n v="841"/>
    <n v="0"/>
    <n v="0"/>
    <n v="810.26"/>
    <x v="0"/>
    <n v="-0.72675235796989435"/>
    <n v="-0.44675822225490303"/>
    <n v="-0.90861366741867866"/>
    <n v="13130.638654799817"/>
    <s v=""/>
    <s v=""/>
    <s v=""/>
    <s v=""/>
    <n v="3842.2381004448962"/>
    <n v="-975.1185004448962"/>
    <s v=""/>
    <s v=""/>
  </r>
  <r>
    <n v="37"/>
    <s v="male"/>
    <n v="30.8"/>
    <n v="0"/>
    <x v="0"/>
    <x v="2"/>
    <n v="4646.759"/>
    <x v="0"/>
    <s v="1"/>
    <s v="0"/>
    <s v="0"/>
    <s v="0"/>
    <s v="1"/>
    <n v="1369"/>
    <n v="0"/>
    <n v="0"/>
    <n v="1139.6000000000001"/>
    <x v="0"/>
    <n v="-0.1571428361342242"/>
    <n v="2.2408990923921689E-2"/>
    <n v="-0.90861366741867866"/>
    <n v="13130.638654799817"/>
    <s v=""/>
    <s v=""/>
    <s v=""/>
    <s v=""/>
    <n v="5666.585738563359"/>
    <n v="-1019.826738563359"/>
    <s v=""/>
    <s v=""/>
  </r>
  <r>
    <n v="60"/>
    <s v="male"/>
    <n v="28.594999999999999"/>
    <n v="0"/>
    <x v="0"/>
    <x v="1"/>
    <n v="30259.995559999999"/>
    <x v="0"/>
    <s v="1"/>
    <s v="0"/>
    <s v="0"/>
    <s v="0"/>
    <s v="0"/>
    <n v="3600"/>
    <n v="0"/>
    <n v="0"/>
    <n v="1715.6999999999998"/>
    <x v="1"/>
    <n v="1.4804845391433274"/>
    <n v="-0.33930908776814461"/>
    <n v="-0.90861366741867866"/>
    <n v="13130.638654799817"/>
    <n v="293414867.98572922"/>
    <n v="293414867.98572922"/>
    <n v="252724368.61498731"/>
    <n v="252724368.61498731"/>
    <n v="14362.68859891419"/>
    <n v="15897.306961085809"/>
    <n v="78"/>
    <n v="3"/>
  </r>
  <r>
    <n v="58"/>
    <s v="male"/>
    <n v="49.06"/>
    <n v="0"/>
    <x v="0"/>
    <x v="0"/>
    <n v="11381.3254"/>
    <x v="0"/>
    <s v="1"/>
    <s v="0"/>
    <s v="0"/>
    <s v="1"/>
    <s v="0"/>
    <n v="3364"/>
    <n v="0"/>
    <n v="0"/>
    <n v="2845.48"/>
    <x v="0"/>
    <n v="1.3380821586844101"/>
    <n v="3.0178611981425729"/>
    <n v="-0.90861366741867866"/>
    <n v="13130.638654799817"/>
    <s v=""/>
    <s v=""/>
    <s v=""/>
    <s v=""/>
    <n v="12509.749006099128"/>
    <n v="-1128.4236060991279"/>
    <s v=""/>
    <s v=""/>
  </r>
  <r>
    <n v="49"/>
    <s v="female"/>
    <n v="27.17"/>
    <n v="0"/>
    <x v="0"/>
    <x v="0"/>
    <n v="8601.3292999999994"/>
    <x v="0"/>
    <s v="0"/>
    <s v="0"/>
    <s v="0"/>
    <s v="1"/>
    <s v="0"/>
    <n v="2401"/>
    <n v="0"/>
    <n v="0"/>
    <n v="1331.3300000000002"/>
    <x v="0"/>
    <n v="0.69727144661928109"/>
    <n v="-0.57307247195689426"/>
    <n v="-0.90861366741867866"/>
    <n v="13130.638654799817"/>
    <s v=""/>
    <s v=""/>
    <s v=""/>
    <s v=""/>
    <n v="9570.4817021599792"/>
    <n v="-969.15240215997983"/>
    <s v=""/>
    <s v=""/>
  </r>
  <r>
    <n v="26"/>
    <s v="female"/>
    <n v="28.785"/>
    <n v="0"/>
    <x v="0"/>
    <x v="1"/>
    <n v="3385.3991500000002"/>
    <x v="0"/>
    <s v="0"/>
    <s v="0"/>
    <s v="0"/>
    <s v="0"/>
    <s v="0"/>
    <n v="676"/>
    <n v="0"/>
    <n v="0"/>
    <n v="748.41"/>
    <x v="0"/>
    <n v="-0.94035592865827067"/>
    <n v="-0.30814063654297774"/>
    <n v="-0.90861366741867866"/>
    <n v="13130.638654799817"/>
    <s v=""/>
    <s v=""/>
    <s v=""/>
    <s v=""/>
    <n v="5211.4449375996464"/>
    <n v="-1826.0457875996462"/>
    <s v=""/>
    <s v=""/>
  </r>
  <r>
    <n v="52"/>
    <s v="female"/>
    <n v="37.4"/>
    <n v="0"/>
    <x v="0"/>
    <x v="2"/>
    <n v="9634.5380000000005"/>
    <x v="0"/>
    <s v="0"/>
    <s v="0"/>
    <s v="0"/>
    <s v="0"/>
    <s v="1"/>
    <n v="2704"/>
    <n v="0"/>
    <n v="0"/>
    <n v="1944.8"/>
    <x v="1"/>
    <n v="0.9108750173076573"/>
    <n v="1.1051025597981325"/>
    <n v="-0.90861366741867866"/>
    <n v="13130.638654799817"/>
    <n v="12222719.788491707"/>
    <n v="12222719.788491707"/>
    <n v="1495592.0326232321"/>
    <n v="1495592.0326232321"/>
    <n v="10857.482002243452"/>
    <n v="-1222.9440022434519"/>
    <n v="132"/>
    <n v="5"/>
  </r>
  <r>
    <n v="59"/>
    <s v="female"/>
    <n v="26.504999999999999"/>
    <n v="0"/>
    <x v="0"/>
    <x v="1"/>
    <n v="12815.444949999999"/>
    <x v="0"/>
    <s v="0"/>
    <s v="0"/>
    <s v="0"/>
    <s v="0"/>
    <s v="0"/>
    <n v="3481"/>
    <n v="0"/>
    <n v="0"/>
    <n v="1563.7949999999998"/>
    <x v="1"/>
    <n v="1.4092833489138687"/>
    <n v="-0.68216205124497808"/>
    <n v="-0.90861366741867866"/>
    <n v="13130.638654799817"/>
    <n v="99347.071545434868"/>
    <n v="99347.071545434868"/>
    <n v="3008056.0770416739"/>
    <n v="3008056.0770416739"/>
    <n v="14549.819787525519"/>
    <n v="-1734.37483752552"/>
    <n v="75"/>
    <n v="3"/>
  </r>
  <r>
    <n v="20"/>
    <s v="female"/>
    <n v="28.785"/>
    <n v="0"/>
    <x v="0"/>
    <x v="1"/>
    <n v="2457.2111500000001"/>
    <x v="0"/>
    <s v="0"/>
    <s v="0"/>
    <s v="0"/>
    <s v="0"/>
    <s v="0"/>
    <n v="400"/>
    <n v="0"/>
    <n v="0"/>
    <n v="575.70000000000005"/>
    <x v="0"/>
    <n v="-1.3675630700350232"/>
    <n v="-0.30814063654297774"/>
    <n v="-0.90861366741867866"/>
    <n v="13130.638654799817"/>
    <s v=""/>
    <s v=""/>
    <s v=""/>
    <s v=""/>
    <n v="4455.7279186857149"/>
    <n v="-1998.5167686857149"/>
    <s v=""/>
    <s v=""/>
  </r>
  <r>
    <n v="22"/>
    <s v="female"/>
    <n v="28.05"/>
    <n v="0"/>
    <x v="0"/>
    <x v="0"/>
    <n v="2155.6815000000001"/>
    <x v="0"/>
    <s v="0"/>
    <s v="0"/>
    <s v="0"/>
    <s v="1"/>
    <s v="0"/>
    <n v="484"/>
    <n v="0"/>
    <n v="0"/>
    <n v="617.1"/>
    <x v="0"/>
    <n v="-1.2251606895761058"/>
    <n v="-0.42871332944033297"/>
    <n v="-0.90861366741867866"/>
    <n v="13130.638654799817"/>
    <s v=""/>
    <s v=""/>
    <s v=""/>
    <s v=""/>
    <n v="3448.8653171028382"/>
    <n v="-1293.183817102838"/>
    <s v=""/>
    <s v=""/>
  </r>
  <r>
    <n v="19"/>
    <s v="male"/>
    <n v="34.1"/>
    <n v="0"/>
    <x v="0"/>
    <x v="2"/>
    <n v="1261.442"/>
    <x v="0"/>
    <s v="1"/>
    <s v="0"/>
    <s v="0"/>
    <s v="0"/>
    <s v="1"/>
    <n v="361"/>
    <n v="0"/>
    <n v="0"/>
    <n v="647.9"/>
    <x v="0"/>
    <n v="-1.4387642602644821"/>
    <n v="0.56375577536102739"/>
    <n v="-0.90861366741867866"/>
    <n v="13130.638654799817"/>
    <s v=""/>
    <s v=""/>
    <s v=""/>
    <s v=""/>
    <n v="2703.8927926293845"/>
    <n v="-1442.4507926293845"/>
    <s v=""/>
    <s v=""/>
  </r>
  <r>
    <n v="22"/>
    <s v="female"/>
    <n v="36"/>
    <n v="0"/>
    <x v="0"/>
    <x v="2"/>
    <n v="2166.732"/>
    <x v="0"/>
    <s v="0"/>
    <s v="0"/>
    <s v="0"/>
    <s v="0"/>
    <s v="1"/>
    <n v="484"/>
    <n v="0"/>
    <n v="0"/>
    <n v="792"/>
    <x v="0"/>
    <n v="-1.2251606895761058"/>
    <n v="0.87544028761269399"/>
    <n v="-0.90861366741867866"/>
    <n v="13130.638654799817"/>
    <s v=""/>
    <s v=""/>
    <s v=""/>
    <s v=""/>
    <n v="3668.4580186618814"/>
    <n v="-1501.7260186618814"/>
    <s v=""/>
    <s v=""/>
  </r>
  <r>
    <n v="48"/>
    <s v="male"/>
    <n v="29.7"/>
    <n v="0"/>
    <x v="0"/>
    <x v="0"/>
    <n v="7789.6350000000002"/>
    <x v="0"/>
    <s v="1"/>
    <s v="0"/>
    <s v="0"/>
    <s v="1"/>
    <s v="0"/>
    <n v="2304"/>
    <n v="0"/>
    <n v="0"/>
    <n v="1425.6"/>
    <x v="1"/>
    <n v="0.62607025638982228"/>
    <n v="-0.15803993722178039"/>
    <n v="-0.90861366741867866"/>
    <n v="13130.638654799817"/>
    <n v="28526320.040585004"/>
    <n v="28526320.040585004"/>
    <n v="713516.39742932678"/>
    <n v="713516.39742932678"/>
    <n v="8634.3339981226018"/>
    <n v="-844.69899812260155"/>
    <n v="171"/>
    <n v="7"/>
  </r>
  <r>
    <n v="63"/>
    <s v="male"/>
    <n v="41.47"/>
    <n v="0"/>
    <x v="0"/>
    <x v="0"/>
    <n v="13405.390299999999"/>
    <x v="0"/>
    <s v="1"/>
    <s v="0"/>
    <s v="0"/>
    <s v="1"/>
    <s v="0"/>
    <n v="3969"/>
    <n v="0"/>
    <n v="0"/>
    <n v="2612.61"/>
    <x v="0"/>
    <n v="1.6940881098317038"/>
    <n v="1.7727635939372295"/>
    <n v="-0.90861366741867866"/>
    <n v="13130.638654799817"/>
    <s v=""/>
    <s v=""/>
    <s v=""/>
    <s v=""/>
    <n v="14581.554483350066"/>
    <n v="-1176.1641833500671"/>
    <s v=""/>
    <s v=""/>
  </r>
  <r>
    <n v="49"/>
    <s v="male"/>
    <n v="30.3"/>
    <n v="0"/>
    <x v="0"/>
    <x v="2"/>
    <n v="8116.68"/>
    <x v="0"/>
    <s v="1"/>
    <s v="0"/>
    <s v="0"/>
    <s v="0"/>
    <s v="1"/>
    <n v="2401"/>
    <n v="0"/>
    <n v="0"/>
    <n v="1484.7"/>
    <x v="0"/>
    <n v="0.69727144661928109"/>
    <n v="-5.9613249142306424E-2"/>
    <n v="-0.90861366741867866"/>
    <n v="13130.638654799817"/>
    <s v=""/>
    <s v=""/>
    <s v=""/>
    <s v=""/>
    <n v="9114.1068938454737"/>
    <n v="-997.42689384547339"/>
    <s v=""/>
    <s v=""/>
  </r>
  <r>
    <n v="18"/>
    <s v="female"/>
    <n v="38.28"/>
    <n v="0"/>
    <x v="0"/>
    <x v="0"/>
    <n v="1631.8212000000001"/>
    <x v="0"/>
    <s v="0"/>
    <s v="0"/>
    <s v="0"/>
    <s v="1"/>
    <s v="0"/>
    <n v="324"/>
    <n v="0"/>
    <n v="0"/>
    <n v="689.04"/>
    <x v="0"/>
    <n v="-1.5099654504939408"/>
    <n v="1.2494617023146943"/>
    <n v="-0.90861366741867866"/>
    <n v="13130.638654799817"/>
    <s v=""/>
    <s v=""/>
    <s v=""/>
    <s v=""/>
    <n v="3142.3187117378911"/>
    <n v="-1510.497511737891"/>
    <s v=""/>
    <s v=""/>
  </r>
  <r>
    <n v="61"/>
    <s v="male"/>
    <n v="31.57"/>
    <n v="0"/>
    <x v="0"/>
    <x v="0"/>
    <n v="12557.605299999999"/>
    <x v="0"/>
    <s v="1"/>
    <s v="0"/>
    <s v="0"/>
    <s v="1"/>
    <s v="0"/>
    <n v="3721"/>
    <n v="0"/>
    <n v="0"/>
    <n v="1925.77"/>
    <x v="1"/>
    <n v="1.5516857293727864"/>
    <n v="0.14872324062591291"/>
    <n v="-0.90861366741867866"/>
    <n v="13130.638654799817"/>
    <n v="328367.22571313404"/>
    <n v="328367.22571313404"/>
    <n v="1090438.4048761434"/>
    <n v="1090438.4048761434"/>
    <n v="13601.845887640675"/>
    <n v="-1044.2405876406756"/>
    <n v="88"/>
    <n v="4"/>
  </r>
  <r>
    <n v="36"/>
    <s v="female"/>
    <n v="26.2"/>
    <n v="0"/>
    <x v="0"/>
    <x v="2"/>
    <n v="4883.866"/>
    <x v="0"/>
    <s v="0"/>
    <s v="0"/>
    <s v="0"/>
    <s v="0"/>
    <s v="1"/>
    <n v="1296"/>
    <n v="0"/>
    <n v="0"/>
    <n v="943.19999999999993"/>
    <x v="0"/>
    <n v="-0.22834402636368298"/>
    <n v="-0.73219561768537722"/>
    <n v="-0.90861366741867866"/>
    <n v="13130.638654799817"/>
    <s v=""/>
    <s v=""/>
    <s v=""/>
    <s v=""/>
    <n v="6015.1394635943989"/>
    <n v="-1131.2734635943989"/>
    <s v=""/>
    <s v=""/>
  </r>
  <r>
    <n v="25"/>
    <s v="male"/>
    <n v="25.74"/>
    <n v="0"/>
    <x v="0"/>
    <x v="0"/>
    <n v="2137.6536000000001"/>
    <x v="0"/>
    <s v="1"/>
    <s v="0"/>
    <s v="0"/>
    <s v="1"/>
    <s v="0"/>
    <n v="625"/>
    <n v="0"/>
    <n v="0"/>
    <n v="643.5"/>
    <x v="1"/>
    <n v="-1.0115571188877295"/>
    <n v="-0.80765607854630728"/>
    <n v="-0.90861366741867866"/>
    <n v="13130.638654799817"/>
    <n v="120845720.41505215"/>
    <n v="120845720.41505215"/>
    <n v="1102127.1197821039"/>
    <n v="1102127.1197821039"/>
    <n v="3187.4760229754784"/>
    <n v="-1049.8224229754783"/>
    <n v="271"/>
    <n v="10"/>
  </r>
  <r>
    <n v="18"/>
    <s v="male"/>
    <n v="34.43"/>
    <n v="0"/>
    <x v="0"/>
    <x v="0"/>
    <n v="1137.4697000000001"/>
    <x v="0"/>
    <s v="1"/>
    <s v="0"/>
    <s v="0"/>
    <s v="1"/>
    <s v="0"/>
    <n v="324"/>
    <n v="0"/>
    <n v="0"/>
    <n v="619.74"/>
    <x v="1"/>
    <n v="-1.5099654504939408"/>
    <n v="0.61789045380473762"/>
    <n v="-0.90861366741867866"/>
    <n v="13130.638654799817"/>
    <n v="143836101.57837415"/>
    <n v="143836101.57837415"/>
    <n v="1791271.328122197"/>
    <n v="1791271.328122197"/>
    <n v="2475.8535493205891"/>
    <n v="-1338.383849320589"/>
    <n v="283"/>
    <n v="10"/>
  </r>
  <r>
    <n v="39"/>
    <s v="female"/>
    <n v="32.799999999999997"/>
    <n v="0"/>
    <x v="0"/>
    <x v="2"/>
    <n v="5649.7150000000001"/>
    <x v="0"/>
    <s v="0"/>
    <s v="0"/>
    <s v="0"/>
    <s v="0"/>
    <s v="1"/>
    <n v="1521"/>
    <n v="0"/>
    <n v="0"/>
    <n v="1279.1999999999998"/>
    <x v="0"/>
    <n v="-1.4740455675306659E-2"/>
    <n v="0.35049795118883359"/>
    <n v="-0.90861366741867866"/>
    <n v="13130.638654799817"/>
    <s v=""/>
    <s v=""/>
    <s v=""/>
    <s v=""/>
    <n v="6809.456694481134"/>
    <n v="-1159.7416944811339"/>
    <s v=""/>
    <s v=""/>
  </r>
  <r>
    <n v="64"/>
    <s v="female"/>
    <n v="39.33"/>
    <n v="0"/>
    <x v="0"/>
    <x v="1"/>
    <n v="14901.5167"/>
    <x v="0"/>
    <s v="0"/>
    <s v="0"/>
    <s v="0"/>
    <s v="0"/>
    <s v="0"/>
    <n v="4096"/>
    <n v="0"/>
    <n v="0"/>
    <n v="2517.12"/>
    <x v="0"/>
    <n v="1.7652893000611625"/>
    <n v="1.4217084064537731"/>
    <n v="-0.90861366741867866"/>
    <n v="13130.638654799817"/>
    <s v=""/>
    <s v=""/>
    <s v=""/>
    <s v=""/>
    <n v="16862.052584299316"/>
    <n v="-1960.5358842993155"/>
    <s v=""/>
    <s v=""/>
  </r>
  <r>
    <n v="59"/>
    <s v="male"/>
    <n v="26.4"/>
    <n v="0"/>
    <x v="0"/>
    <x v="0"/>
    <n v="11743.299000000001"/>
    <x v="0"/>
    <s v="1"/>
    <s v="0"/>
    <s v="0"/>
    <s v="1"/>
    <s v="0"/>
    <n v="3481"/>
    <n v="0"/>
    <n v="0"/>
    <n v="1557.6"/>
    <x v="0"/>
    <n v="1.4092833489138687"/>
    <n v="-0.69938672165888605"/>
    <n v="-0.90861366741867866"/>
    <n v="13130.638654799817"/>
    <s v=""/>
    <s v=""/>
    <s v=""/>
    <s v=""/>
    <n v="12700.823234985266"/>
    <n v="-957.52423498526514"/>
    <s v=""/>
    <s v=""/>
  </r>
  <r>
    <n v="63"/>
    <s v="female"/>
    <n v="31.8"/>
    <n v="0"/>
    <x v="0"/>
    <x v="2"/>
    <n v="13880.949000000001"/>
    <x v="0"/>
    <s v="0"/>
    <s v="0"/>
    <s v="0"/>
    <s v="0"/>
    <s v="1"/>
    <n v="3969"/>
    <n v="0"/>
    <n v="0"/>
    <n v="2003.4"/>
    <x v="1"/>
    <n v="1.6940881098317038"/>
    <n v="0.18645347105637791"/>
    <n v="-0.90861366741867866"/>
    <n v="13130.638654799817"/>
    <n v="562965.61411441816"/>
    <n v="562965.61411441816"/>
    <n v="1894306.8209741649"/>
    <n v="1894306.8209741649"/>
    <n v="15257.287192805157"/>
    <n v="-1376.3381928051567"/>
    <n v="66"/>
    <n v="3"/>
  </r>
  <r>
    <n v="53"/>
    <s v="female"/>
    <n v="33.25"/>
    <n v="0"/>
    <x v="0"/>
    <x v="1"/>
    <n v="10564.8845"/>
    <x v="0"/>
    <s v="0"/>
    <s v="0"/>
    <s v="0"/>
    <s v="0"/>
    <s v="0"/>
    <n v="2809"/>
    <n v="0"/>
    <n v="0"/>
    <n v="1762.25"/>
    <x v="1"/>
    <n v="0.98207620753711611"/>
    <n v="0.42431796724843934"/>
    <n v="-0.90861366741867866"/>
    <n v="13130.638654799817"/>
    <n v="6583094.3828725237"/>
    <n v="6583094.3828725237"/>
    <n v="2869571.8032677146"/>
    <n v="2869571.8032677146"/>
    <n v="12258.865551625937"/>
    <n v="-1693.9810516259367"/>
    <n v="107"/>
    <n v="4"/>
  </r>
  <r>
    <n v="28"/>
    <s v="male"/>
    <n v="38.06"/>
    <n v="0"/>
    <x v="0"/>
    <x v="0"/>
    <n v="2689.4953999999998"/>
    <x v="0"/>
    <s v="1"/>
    <s v="0"/>
    <s v="0"/>
    <s v="1"/>
    <s v="0"/>
    <n v="784"/>
    <n v="0"/>
    <n v="0"/>
    <n v="1065.68"/>
    <x v="0"/>
    <n v="-0.79795354819935316"/>
    <n v="1.2133719166855541"/>
    <n v="-0.90861366741867866"/>
    <n v="13130.638654799817"/>
    <s v=""/>
    <s v=""/>
    <s v=""/>
    <s v=""/>
    <n v="3770.9422453793832"/>
    <n v="-1081.4468453793834"/>
    <s v=""/>
    <s v=""/>
  </r>
  <r>
    <n v="58"/>
    <s v="female"/>
    <n v="41.91"/>
    <n v="0"/>
    <x v="0"/>
    <x v="0"/>
    <n v="24227.337240000001"/>
    <x v="0"/>
    <s v="0"/>
    <s v="0"/>
    <s v="0"/>
    <s v="1"/>
    <s v="0"/>
    <n v="3364"/>
    <n v="0"/>
    <n v="0"/>
    <n v="2430.7799999999997"/>
    <x v="0"/>
    <n v="1.3380821586844101"/>
    <n v="1.8449431651955097"/>
    <n v="-0.90861366741867866"/>
    <n v="13130.638654799817"/>
    <s v=""/>
    <s v=""/>
    <s v=""/>
    <s v=""/>
    <n v="13068.455589115692"/>
    <n v="11158.881650884308"/>
    <s v=""/>
    <s v=""/>
  </r>
  <r>
    <n v="18"/>
    <s v="female"/>
    <n v="26.73"/>
    <n v="0"/>
    <x v="0"/>
    <x v="0"/>
    <n v="1615.7666999999999"/>
    <x v="0"/>
    <s v="0"/>
    <s v="0"/>
    <s v="0"/>
    <s v="1"/>
    <s v="0"/>
    <n v="324"/>
    <n v="0"/>
    <n v="0"/>
    <n v="481.14"/>
    <x v="0"/>
    <n v="-1.5099654504939408"/>
    <n v="-0.64525204321517526"/>
    <n v="-0.90861366741867866"/>
    <n v="13130.638654799817"/>
    <s v=""/>
    <s v=""/>
    <s v=""/>
    <s v=""/>
    <n v="3029.1722033671167"/>
    <n v="-1413.4055033671168"/>
    <s v=""/>
    <s v=""/>
  </r>
  <r>
    <n v="60"/>
    <s v="female"/>
    <n v="38.06"/>
    <n v="0"/>
    <x v="0"/>
    <x v="0"/>
    <n v="12648.7034"/>
    <x v="0"/>
    <s v="0"/>
    <s v="0"/>
    <s v="0"/>
    <s v="1"/>
    <s v="0"/>
    <n v="3600"/>
    <n v="0"/>
    <n v="0"/>
    <n v="2283.6000000000004"/>
    <x v="0"/>
    <n v="1.4804845391433274"/>
    <n v="1.2133719166855541"/>
    <n v="-0.90861366741867866"/>
    <n v="13130.638654799817"/>
    <s v=""/>
    <s v=""/>
    <s v=""/>
    <s v=""/>
    <n v="13864.941329706668"/>
    <n v="-1216.2379297066673"/>
    <s v=""/>
    <s v=""/>
  </r>
  <r>
    <n v="24"/>
    <s v="male"/>
    <n v="35.86"/>
    <n v="0"/>
    <x v="0"/>
    <x v="0"/>
    <n v="1986.9333999999999"/>
    <x v="0"/>
    <s v="1"/>
    <s v="0"/>
    <s v="0"/>
    <s v="1"/>
    <s v="0"/>
    <n v="576"/>
    <n v="0"/>
    <n v="0"/>
    <n v="860.64"/>
    <x v="0"/>
    <n v="-1.0827583091171882"/>
    <n v="0.85247406039415008"/>
    <n v="-0.90861366741867866"/>
    <n v="13130.638654799817"/>
    <s v=""/>
    <s v=""/>
    <s v=""/>
    <s v=""/>
    <n v="3148.5299218216287"/>
    <n v="-1161.5965218216288"/>
    <s v=""/>
    <s v=""/>
  </r>
  <r>
    <n v="38"/>
    <s v="female"/>
    <n v="40.15"/>
    <n v="0"/>
    <x v="0"/>
    <x v="0"/>
    <n v="5400.9804999999997"/>
    <x v="0"/>
    <s v="0"/>
    <s v="0"/>
    <s v="0"/>
    <s v="1"/>
    <s v="0"/>
    <n v="1444"/>
    <n v="0"/>
    <n v="0"/>
    <n v="1525.7"/>
    <x v="0"/>
    <n v="-8.5941645904765426E-2"/>
    <n v="1.5562248801623872"/>
    <n v="-0.90861366741867866"/>
    <n v="13130.638654799817"/>
    <s v=""/>
    <s v=""/>
    <s v=""/>
    <s v=""/>
    <n v="6488.4382477406789"/>
    <n v="-1087.4577477406792"/>
    <s v=""/>
    <s v=""/>
  </r>
  <r>
    <n v="58"/>
    <s v="female"/>
    <n v="25.2"/>
    <n v="0"/>
    <x v="0"/>
    <x v="2"/>
    <n v="11837.16"/>
    <x v="0"/>
    <s v="0"/>
    <s v="0"/>
    <s v="0"/>
    <s v="0"/>
    <s v="1"/>
    <n v="3364"/>
    <n v="0"/>
    <n v="0"/>
    <n v="1461.6"/>
    <x v="0"/>
    <n v="1.3380821586844101"/>
    <n v="-0.89624009781783343"/>
    <n v="-0.90861366741867866"/>
    <n v="13130.638654799817"/>
    <s v=""/>
    <s v=""/>
    <s v=""/>
    <s v=""/>
    <n v="13046.473148127267"/>
    <n v="-1209.3131481272667"/>
    <s v=""/>
    <s v=""/>
  </r>
  <r>
    <n v="52"/>
    <s v="female"/>
    <n v="31.2"/>
    <n v="0"/>
    <x v="0"/>
    <x v="2"/>
    <n v="9625.92"/>
    <x v="0"/>
    <s v="0"/>
    <s v="0"/>
    <s v="0"/>
    <s v="0"/>
    <s v="1"/>
    <n v="2704"/>
    <n v="0"/>
    <n v="0"/>
    <n v="1622.3999999999999"/>
    <x v="1"/>
    <n v="0.9108750173076573"/>
    <n v="8.8026782976903944E-2"/>
    <n v="-0.90861366741867866"/>
    <n v="13130.638654799817"/>
    <n v="12283052.849301839"/>
    <n v="12283052.849301839"/>
    <n v="1370831.9964545751"/>
    <n v="1370831.9964545751"/>
    <n v="10796.7453483994"/>
    <n v="-1170.8253483993994"/>
    <n v="133"/>
    <n v="5"/>
  </r>
  <r>
    <n v="28"/>
    <s v="female"/>
    <n v="33.4"/>
    <n v="0"/>
    <x v="0"/>
    <x v="2"/>
    <n v="3172.018"/>
    <x v="0"/>
    <s v="0"/>
    <s v="0"/>
    <s v="0"/>
    <s v="0"/>
    <s v="1"/>
    <n v="784"/>
    <n v="0"/>
    <n v="0"/>
    <n v="935.19999999999993"/>
    <x v="0"/>
    <n v="-0.79795354819935316"/>
    <n v="0.44892463926830756"/>
    <n v="-0.90861366741867866"/>
    <n v="13130.638654799817"/>
    <s v=""/>
    <s v=""/>
    <s v=""/>
    <s v=""/>
    <n v="4495.7540896342625"/>
    <n v="-1323.7360896342625"/>
    <s v=""/>
    <s v=""/>
  </r>
  <r>
    <n v="22"/>
    <s v="female"/>
    <n v="28.82"/>
    <n v="0"/>
    <x v="0"/>
    <x v="0"/>
    <n v="2156.7518"/>
    <x v="0"/>
    <s v="0"/>
    <s v="0"/>
    <s v="0"/>
    <s v="1"/>
    <s v="0"/>
    <n v="484"/>
    <n v="0"/>
    <n v="0"/>
    <n v="634.04"/>
    <x v="0"/>
    <n v="-1.2251606895761058"/>
    <n v="-0.30239907973834174"/>
    <n v="-0.90861366741867866"/>
    <n v="13130.638654799817"/>
    <s v=""/>
    <s v=""/>
    <s v=""/>
    <s v=""/>
    <n v="3456.4084176608903"/>
    <n v="-1299.6566176608903"/>
    <s v=""/>
    <s v=""/>
  </r>
  <r>
    <n v="58"/>
    <s v="male"/>
    <n v="34.865000000000002"/>
    <n v="0"/>
    <x v="0"/>
    <x v="1"/>
    <n v="11944.594349999999"/>
    <x v="0"/>
    <s v="1"/>
    <s v="0"/>
    <s v="0"/>
    <s v="0"/>
    <s v="0"/>
    <n v="3364"/>
    <n v="0"/>
    <n v="0"/>
    <n v="2022.17"/>
    <x v="0"/>
    <n v="1.3380821586844101"/>
    <n v="0.68924980266235647"/>
    <n v="-0.90861366741867866"/>
    <n v="13130.638654799817"/>
    <s v=""/>
    <s v=""/>
    <s v=""/>
    <s v=""/>
    <n v="13589.909745791378"/>
    <n v="-1645.3153957913783"/>
    <s v=""/>
    <s v=""/>
  </r>
  <r>
    <n v="50"/>
    <s v="male"/>
    <n v="26.6"/>
    <n v="0"/>
    <x v="0"/>
    <x v="2"/>
    <n v="8444.4740000000002"/>
    <x v="0"/>
    <s v="1"/>
    <s v="0"/>
    <s v="0"/>
    <s v="0"/>
    <s v="1"/>
    <n v="2500"/>
    <n v="0"/>
    <n v="0"/>
    <n v="1330"/>
    <x v="0"/>
    <n v="0.76847263684873979"/>
    <n v="-0.66657782563239443"/>
    <n v="-0.90861366741867866"/>
    <n v="13130.638654799817"/>
    <s v=""/>
    <s v=""/>
    <s v=""/>
    <s v=""/>
    <n v="9418.1307823792831"/>
    <n v="-973.65678237928296"/>
    <s v=""/>
    <s v=""/>
  </r>
  <r>
    <n v="49"/>
    <s v="male"/>
    <n v="35.86"/>
    <n v="0"/>
    <x v="0"/>
    <x v="0"/>
    <n v="8124.4084000000003"/>
    <x v="0"/>
    <s v="1"/>
    <s v="0"/>
    <s v="0"/>
    <s v="1"/>
    <s v="0"/>
    <n v="2401"/>
    <n v="0"/>
    <n v="0"/>
    <n v="1757.1399999999999"/>
    <x v="0"/>
    <n v="0.69727144661928109"/>
    <n v="0.85247406039415008"/>
    <n v="-0.90861366741867866"/>
    <n v="13130.638654799817"/>
    <s v=""/>
    <s v=""/>
    <s v=""/>
    <s v=""/>
    <n v="9026.861320259517"/>
    <n v="-902.45292025951676"/>
    <s v=""/>
    <s v=""/>
  </r>
  <r>
    <n v="52"/>
    <s v="male"/>
    <n v="33.25"/>
    <n v="0"/>
    <x v="0"/>
    <x v="1"/>
    <n v="9722.7695000000003"/>
    <x v="0"/>
    <s v="1"/>
    <s v="0"/>
    <s v="0"/>
    <s v="0"/>
    <s v="0"/>
    <n v="2704"/>
    <n v="0"/>
    <n v="0"/>
    <n v="1729"/>
    <x v="0"/>
    <n v="0.9108750173076573"/>
    <n v="0.42431796724843934"/>
    <n v="-0.90861366741867866"/>
    <n v="13130.638654799817"/>
    <s v=""/>
    <s v=""/>
    <s v=""/>
    <s v=""/>
    <n v="11265.583620414729"/>
    <n v="-1542.8141204147287"/>
    <s v=""/>
    <s v=""/>
  </r>
  <r>
    <n v="54"/>
    <s v="male"/>
    <n v="32.774999999999999"/>
    <n v="0"/>
    <x v="0"/>
    <x v="1"/>
    <n v="10435.06525"/>
    <x v="0"/>
    <s v="1"/>
    <s v="0"/>
    <s v="0"/>
    <s v="0"/>
    <s v="0"/>
    <n v="2916"/>
    <n v="0"/>
    <n v="0"/>
    <n v="1769.85"/>
    <x v="0"/>
    <n v="1.0532773977665748"/>
    <n v="0.34639683918552239"/>
    <n v="-0.90861366741867866"/>
    <n v="13130.638654799817"/>
    <s v=""/>
    <s v=""/>
    <s v=""/>
    <s v=""/>
    <n v="11998.082390677759"/>
    <n v="-1563.017140677759"/>
    <s v=""/>
    <s v=""/>
  </r>
  <r>
    <n v="57"/>
    <s v="male"/>
    <n v="40.945"/>
    <n v="0"/>
    <x v="0"/>
    <x v="1"/>
    <n v="11566.30055"/>
    <x v="0"/>
    <s v="1"/>
    <s v="0"/>
    <s v="0"/>
    <s v="0"/>
    <s v="0"/>
    <n v="3249"/>
    <n v="0"/>
    <n v="0"/>
    <n v="2333.8650000000002"/>
    <x v="0"/>
    <n v="1.2668809684549511"/>
    <n v="1.68664024186769"/>
    <n v="-0.90861366741867866"/>
    <n v="13130.638654799817"/>
    <s v=""/>
    <s v=""/>
    <s v=""/>
    <s v=""/>
    <n v="13244.501387522769"/>
    <n v="-1678.2008375227688"/>
    <s v=""/>
    <s v=""/>
  </r>
  <r>
    <n v="29"/>
    <s v="male"/>
    <n v="27.2"/>
    <n v="0"/>
    <x v="0"/>
    <x v="2"/>
    <n v="2866.0909999999999"/>
    <x v="0"/>
    <s v="1"/>
    <s v="0"/>
    <s v="0"/>
    <s v="0"/>
    <s v="1"/>
    <n v="841"/>
    <n v="0"/>
    <n v="0"/>
    <n v="788.8"/>
    <x v="0"/>
    <n v="-0.72675235796989435"/>
    <n v="-0.56815113755292102"/>
    <n v="-0.90861366741867866"/>
    <n v="13130.638654799817"/>
    <s v=""/>
    <s v=""/>
    <s v=""/>
    <s v=""/>
    <n v="3976.7015242773568"/>
    <n v="-1110.6105242773569"/>
    <s v=""/>
    <s v=""/>
  </r>
  <r>
    <n v="52"/>
    <s v="male"/>
    <n v="36.700000000000003"/>
    <n v="0"/>
    <x v="0"/>
    <x v="2"/>
    <n v="9144.5650000000005"/>
    <x v="0"/>
    <s v="1"/>
    <s v="0"/>
    <s v="0"/>
    <s v="0"/>
    <s v="1"/>
    <n v="2704"/>
    <n v="0"/>
    <n v="0"/>
    <n v="1908.4"/>
    <x v="1"/>
    <n v="0.9108750173076573"/>
    <n v="0.99027142370541388"/>
    <n v="-0.90861366741867866"/>
    <n v="13130.638654799817"/>
    <n v="15888783.181489168"/>
    <n v="15888783.181489168"/>
    <n v="1160596.7897169006"/>
    <n v="1160596.7897169006"/>
    <n v="10221.874978472724"/>
    <n v="-1077.3099784727237"/>
    <n v="141"/>
    <n v="5"/>
  </r>
  <r>
    <n v="56"/>
    <s v="female"/>
    <n v="28.785"/>
    <n v="0"/>
    <x v="0"/>
    <x v="1"/>
    <n v="11658.379150000001"/>
    <x v="0"/>
    <s v="0"/>
    <s v="0"/>
    <s v="0"/>
    <s v="0"/>
    <s v="0"/>
    <n v="3136"/>
    <n v="0"/>
    <n v="0"/>
    <n v="1611.96"/>
    <x v="0"/>
    <n v="1.1956797782254924"/>
    <n v="-0.30814063654297774"/>
    <n v="-0.90861366741867866"/>
    <n v="13130.638654799817"/>
    <s v=""/>
    <s v=""/>
    <s v=""/>
    <s v=""/>
    <n v="13357.24681024372"/>
    <n v="-1698.867660243719"/>
    <s v=""/>
    <s v=""/>
  </r>
  <r>
    <n v="64"/>
    <s v="male"/>
    <n v="34.5"/>
    <n v="0"/>
    <x v="0"/>
    <x v="2"/>
    <n v="13822.803"/>
    <x v="0"/>
    <s v="1"/>
    <s v="0"/>
    <s v="0"/>
    <s v="0"/>
    <s v="1"/>
    <n v="4096"/>
    <n v="0"/>
    <n v="0"/>
    <n v="2208"/>
    <x v="0"/>
    <n v="1.7652893000611625"/>
    <n v="0.62937356741400963"/>
    <n v="-0.90861366741867866"/>
    <n v="13130.638654799817"/>
    <s v=""/>
    <s v=""/>
    <s v=""/>
    <s v=""/>
    <n v="15108.481461144986"/>
    <n v="-1285.6784611449857"/>
    <s v=""/>
    <s v=""/>
  </r>
  <r>
    <n v="60"/>
    <s v="male"/>
    <n v="25.74"/>
    <n v="0"/>
    <x v="0"/>
    <x v="0"/>
    <n v="12142.578600000001"/>
    <x v="0"/>
    <s v="1"/>
    <s v="0"/>
    <s v="0"/>
    <s v="1"/>
    <s v="0"/>
    <n v="3600"/>
    <n v="0"/>
    <n v="0"/>
    <n v="1544.3999999999999"/>
    <x v="0"/>
    <n v="1.4804845391433274"/>
    <n v="-0.80765607854630728"/>
    <n v="-0.90861366741867866"/>
    <n v="13130.638654799817"/>
    <s v=""/>
    <s v=""/>
    <s v=""/>
    <s v=""/>
    <n v="13115.502061150797"/>
    <n v="-972.92346115079636"/>
    <s v=""/>
    <s v=""/>
  </r>
  <r>
    <n v="24"/>
    <s v="female"/>
    <n v="27.6"/>
    <n v="0"/>
    <x v="0"/>
    <x v="2"/>
    <n v="18955.220170000001"/>
    <x v="0"/>
    <s v="0"/>
    <s v="0"/>
    <s v="0"/>
    <s v="0"/>
    <s v="1"/>
    <n v="576"/>
    <n v="0"/>
    <n v="0"/>
    <n v="662.40000000000009"/>
    <x v="0"/>
    <n v="-1.0827583091171882"/>
    <n v="-0.50253334549993811"/>
    <n v="-0.90861366741867866"/>
    <n v="13130.638654799817"/>
    <s v=""/>
    <s v=""/>
    <s v=""/>
    <s v=""/>
    <n v="3838.0753219089938"/>
    <n v="15117.144848091008"/>
    <s v=""/>
    <s v=""/>
  </r>
  <r>
    <n v="60"/>
    <s v="female"/>
    <n v="27.55"/>
    <n v="0"/>
    <x v="0"/>
    <x v="1"/>
    <n v="13217.094499999999"/>
    <x v="0"/>
    <s v="0"/>
    <s v="0"/>
    <s v="0"/>
    <s v="0"/>
    <s v="0"/>
    <n v="3600"/>
    <n v="0"/>
    <n v="0"/>
    <n v="1653"/>
    <x v="0"/>
    <n v="1.4804845391433274"/>
    <n v="-0.51073556950656107"/>
    <n v="-0.90861366741867866"/>
    <n v="13130.638654799817"/>
    <s v=""/>
    <s v=""/>
    <s v=""/>
    <s v=""/>
    <n v="14981.201193498166"/>
    <n v="-1764.1066934981664"/>
    <s v=""/>
    <s v=""/>
  </r>
  <r>
    <n v="63"/>
    <s v="male"/>
    <n v="36.765000000000001"/>
    <n v="0"/>
    <x v="0"/>
    <x v="1"/>
    <n v="13981.850350000001"/>
    <x v="0"/>
    <s v="1"/>
    <s v="0"/>
    <s v="0"/>
    <s v="0"/>
    <s v="0"/>
    <n v="3969"/>
    <n v="0"/>
    <n v="0"/>
    <n v="2316.1950000000002"/>
    <x v="0"/>
    <n v="1.6940881098317038"/>
    <n v="1.0009343149140231"/>
    <n v="-0.90861366741867866"/>
    <n v="13130.638654799817"/>
    <s v=""/>
    <s v=""/>
    <s v=""/>
    <s v=""/>
    <n v="15754.681488361681"/>
    <n v="-1772.8311383616801"/>
    <s v=""/>
    <s v=""/>
  </r>
  <r>
    <n v="50"/>
    <s v="female"/>
    <n v="25.6"/>
    <n v="0"/>
    <x v="0"/>
    <x v="2"/>
    <n v="8932.0840000000007"/>
    <x v="0"/>
    <s v="0"/>
    <s v="0"/>
    <s v="0"/>
    <s v="0"/>
    <s v="1"/>
    <n v="2500"/>
    <n v="0"/>
    <n v="0"/>
    <n v="1280"/>
    <x v="1"/>
    <n v="0.76847263684873979"/>
    <n v="-0.83062230576485063"/>
    <n v="-0.90861366741867866"/>
    <n v="13130.638654799817"/>
    <n v="17627861.189341206"/>
    <n v="17627861.189341206"/>
    <n v="1221025.4586089661"/>
    <n v="1221025.4586089661"/>
    <n v="10037.08420751535"/>
    <n v="-1105.0002075153498"/>
    <n v="143"/>
    <n v="6"/>
  </r>
  <r>
    <n v="30"/>
    <s v="female"/>
    <n v="27.7"/>
    <n v="0"/>
    <x v="0"/>
    <x v="2"/>
    <n v="3554.203"/>
    <x v="0"/>
    <s v="0"/>
    <s v="0"/>
    <s v="0"/>
    <s v="0"/>
    <s v="1"/>
    <n v="900"/>
    <n v="0"/>
    <n v="0"/>
    <n v="831"/>
    <x v="0"/>
    <n v="-0.65555116774043554"/>
    <n v="-0.48612889748669286"/>
    <n v="-0.90861366741867866"/>
    <n v="13130.638654799817"/>
    <s v=""/>
    <s v=""/>
    <s v=""/>
    <s v=""/>
    <n v="4788.8704877419959"/>
    <n v="-1234.667487741996"/>
    <s v=""/>
    <s v=""/>
  </r>
  <r>
    <n v="33"/>
    <s v="male"/>
    <n v="35.244999999999997"/>
    <n v="0"/>
    <x v="0"/>
    <x v="1"/>
    <n v="12404.8791"/>
    <x v="0"/>
    <s v="1"/>
    <s v="0"/>
    <s v="0"/>
    <s v="0"/>
    <s v="0"/>
    <n v="1089"/>
    <n v="0"/>
    <n v="0"/>
    <n v="1163.0849999999998"/>
    <x v="0"/>
    <n v="-0.44194759705205927"/>
    <n v="0.7515867051126891"/>
    <n v="-0.90861366741867866"/>
    <n v="13130.638654799817"/>
    <s v=""/>
    <s v=""/>
    <s v=""/>
    <s v=""/>
    <n v="5895.6272589290529"/>
    <n v="6509.2518410709472"/>
    <s v=""/>
    <s v=""/>
  </r>
  <r>
    <n v="18"/>
    <s v="female"/>
    <n v="38.28"/>
    <n v="0"/>
    <x v="0"/>
    <x v="0"/>
    <n v="14133.03775"/>
    <x v="0"/>
    <s v="0"/>
    <s v="0"/>
    <s v="0"/>
    <s v="1"/>
    <s v="0"/>
    <n v="324"/>
    <n v="0"/>
    <n v="0"/>
    <n v="689.04"/>
    <x v="0"/>
    <n v="-1.5099654504939408"/>
    <n v="1.2494617023146943"/>
    <n v="-0.90861366741867866"/>
    <n v="13130.638654799817"/>
    <s v=""/>
    <s v=""/>
    <s v=""/>
    <s v=""/>
    <n v="3142.3187117378911"/>
    <n v="10990.719038262108"/>
    <s v=""/>
    <s v=""/>
  </r>
  <r>
    <n v="46"/>
    <s v="male"/>
    <n v="27.6"/>
    <n v="0"/>
    <x v="0"/>
    <x v="2"/>
    <n v="24603.04837"/>
    <x v="0"/>
    <s v="1"/>
    <s v="0"/>
    <s v="0"/>
    <s v="0"/>
    <s v="1"/>
    <n v="2116"/>
    <n v="0"/>
    <n v="0"/>
    <n v="1269.6000000000001"/>
    <x v="0"/>
    <n v="0.48366787593090471"/>
    <n v="-0.50253334549993811"/>
    <n v="-0.90861366741867866"/>
    <n v="13130.638654799817"/>
    <s v=""/>
    <s v=""/>
    <s v=""/>
    <s v=""/>
    <n v="8115.3718231360772"/>
    <n v="16487.676546863924"/>
    <s v=""/>
    <s v=""/>
  </r>
  <r>
    <n v="23"/>
    <s v="male"/>
    <n v="41.91"/>
    <n v="0"/>
    <x v="0"/>
    <x v="0"/>
    <n v="1837.2819"/>
    <x v="0"/>
    <s v="1"/>
    <s v="0"/>
    <s v="0"/>
    <s v="1"/>
    <s v="0"/>
    <n v="529"/>
    <n v="0"/>
    <n v="0"/>
    <n v="963.93"/>
    <x v="0"/>
    <n v="-1.1539594993466469"/>
    <n v="1.8449431651955097"/>
    <n v="-0.90861366741867866"/>
    <n v="13130.638654799817"/>
    <s v=""/>
    <s v=""/>
    <s v=""/>
    <s v=""/>
    <n v="3077.8005847674194"/>
    <n v="-1240.5186847674195"/>
    <s v=""/>
    <s v=""/>
  </r>
  <r>
    <n v="20"/>
    <s v="male"/>
    <n v="33.33"/>
    <n v="0"/>
    <x v="0"/>
    <x v="0"/>
    <n v="1391.5287000000001"/>
    <x v="0"/>
    <s v="1"/>
    <s v="0"/>
    <s v="0"/>
    <s v="1"/>
    <s v="0"/>
    <n v="400"/>
    <n v="0"/>
    <n v="0"/>
    <n v="666.59999999999991"/>
    <x v="0"/>
    <n v="-1.3675630700350232"/>
    <n v="0.43744152565903555"/>
    <n v="-0.90861366741867866"/>
    <n v="13130.638654799817"/>
    <s v=""/>
    <s v=""/>
    <s v=""/>
    <s v=""/>
    <n v="2652.283856528501"/>
    <n v="-1260.7551565285009"/>
    <s v=""/>
    <s v=""/>
  </r>
  <r>
    <n v="55"/>
    <s v="male"/>
    <n v="33"/>
    <n v="0"/>
    <x v="0"/>
    <x v="0"/>
    <n v="20781.48892"/>
    <x v="0"/>
    <s v="1"/>
    <s v="0"/>
    <s v="0"/>
    <s v="1"/>
    <s v="0"/>
    <n v="3025"/>
    <n v="0"/>
    <n v="0"/>
    <n v="1815"/>
    <x v="0"/>
    <n v="1.1244785879960337"/>
    <n v="0.38330684721532526"/>
    <n v="-0.90861366741867866"/>
    <n v="13130.638654799817"/>
    <s v=""/>
    <s v=""/>
    <s v=""/>
    <s v=""/>
    <n v="11161.775403686568"/>
    <n v="9619.7135163134317"/>
    <s v=""/>
    <s v=""/>
  </r>
  <r>
    <n v="19"/>
    <s v="male"/>
    <n v="34.4"/>
    <n v="0"/>
    <x v="0"/>
    <x v="2"/>
    <n v="1261.8589999999999"/>
    <x v="0"/>
    <s v="1"/>
    <s v="0"/>
    <s v="0"/>
    <s v="0"/>
    <s v="1"/>
    <n v="361"/>
    <n v="0"/>
    <n v="0"/>
    <n v="653.6"/>
    <x v="1"/>
    <n v="-1.4387642602644821"/>
    <n v="0.61296911940076382"/>
    <n v="-0.90861366741867866"/>
    <n v="13130.638654799817"/>
    <n v="140867930.49419007"/>
    <n v="140867930.49419007"/>
    <n v="2087945.9967499117"/>
    <n v="2087945.9967499117"/>
    <n v="2706.8316629766778"/>
    <n v="-1444.9726629766778"/>
    <n v="278"/>
    <n v="10"/>
  </r>
  <r>
    <n v="58"/>
    <s v="female"/>
    <n v="39.049999999999997"/>
    <n v="0"/>
    <x v="0"/>
    <x v="0"/>
    <n v="11856.4115"/>
    <x v="0"/>
    <s v="0"/>
    <s v="0"/>
    <s v="0"/>
    <s v="1"/>
    <s v="0"/>
    <n v="3364"/>
    <n v="0"/>
    <n v="0"/>
    <n v="2264.8999999999996"/>
    <x v="0"/>
    <n v="1.3380821586844101"/>
    <n v="1.375775952016685"/>
    <n v="-0.90861366741867866"/>
    <n v="13130.638654799817"/>
    <s v=""/>
    <s v=""/>
    <s v=""/>
    <s v=""/>
    <n v="13040.438358471501"/>
    <n v="-1184.0268584715013"/>
    <s v=""/>
    <s v=""/>
  </r>
  <r>
    <n v="21"/>
    <s v="male"/>
    <n v="31.02"/>
    <n v="0"/>
    <x v="0"/>
    <x v="0"/>
    <n v="16586.49771"/>
    <x v="0"/>
    <s v="1"/>
    <s v="0"/>
    <s v="0"/>
    <s v="1"/>
    <s v="0"/>
    <n v="441"/>
    <n v="0"/>
    <n v="0"/>
    <n v="651.41999999999996"/>
    <x v="0"/>
    <n v="-1.2963618798055645"/>
    <n v="5.8498776553061876E-2"/>
    <n v="-0.90861366741867866"/>
    <n v="13130.638654799817"/>
    <s v=""/>
    <s v=""/>
    <s v=""/>
    <s v=""/>
    <n v="2735.3887951452125"/>
    <n v="13851.108914854787"/>
    <s v=""/>
    <s v=""/>
  </r>
  <r>
    <n v="18"/>
    <s v="female"/>
    <n v="38.17"/>
    <n v="0"/>
    <x v="0"/>
    <x v="0"/>
    <n v="1631.6683"/>
    <x v="0"/>
    <s v="0"/>
    <s v="0"/>
    <s v="0"/>
    <s v="1"/>
    <s v="0"/>
    <n v="324"/>
    <n v="0"/>
    <n v="0"/>
    <n v="687.06000000000006"/>
    <x v="1"/>
    <n v="-1.5099654504939408"/>
    <n v="1.2314168095001243"/>
    <n v="-0.90861366741867866"/>
    <n v="13130.638654799817"/>
    <n v="132226319.22056505"/>
    <n v="132226319.22056505"/>
    <n v="2278810.1168282013"/>
    <n v="2278810.1168282013"/>
    <n v="3141.2411259438832"/>
    <n v="-1509.5728259438831"/>
    <n v="274"/>
    <n v="10"/>
  </r>
  <r>
    <n v="52"/>
    <s v="male"/>
    <n v="34.1"/>
    <n v="0"/>
    <x v="0"/>
    <x v="0"/>
    <n v="9140.9509999999991"/>
    <x v="0"/>
    <s v="1"/>
    <s v="0"/>
    <s v="0"/>
    <s v="1"/>
    <s v="0"/>
    <n v="2704"/>
    <n v="0"/>
    <n v="0"/>
    <n v="1773.2"/>
    <x v="0"/>
    <n v="0.9108750173076573"/>
    <n v="0.56375577536102739"/>
    <n v="-0.90861366741867866"/>
    <n v="13130.638654799817"/>
    <s v=""/>
    <s v=""/>
    <s v=""/>
    <s v=""/>
    <n v="10054.692131440403"/>
    <n v="-913.74113144040348"/>
    <s v=""/>
    <s v=""/>
  </r>
  <r>
    <n v="25"/>
    <s v="male"/>
    <n v="30.59"/>
    <n v="0"/>
    <x v="0"/>
    <x v="1"/>
    <n v="2727.3951000000002"/>
    <x v="0"/>
    <s v="1"/>
    <s v="0"/>
    <s v="0"/>
    <s v="0"/>
    <s v="0"/>
    <n v="625"/>
    <n v="0"/>
    <n v="0"/>
    <n v="764.75"/>
    <x v="0"/>
    <n v="-1.0115571188877295"/>
    <n v="-1.2040349903894259E-2"/>
    <n v="-0.90861366741867866"/>
    <n v="13130.638654799817"/>
    <s v=""/>
    <s v=""/>
    <s v=""/>
    <s v=""/>
    <n v="4454.2060485483698"/>
    <n v="-1726.8109485483697"/>
    <s v=""/>
    <s v=""/>
  </r>
  <r>
    <n v="18"/>
    <s v="female"/>
    <n v="29.164999999999999"/>
    <n v="0"/>
    <x v="0"/>
    <x v="1"/>
    <n v="7323.7348190000002"/>
    <x v="0"/>
    <s v="0"/>
    <s v="0"/>
    <s v="0"/>
    <s v="0"/>
    <s v="0"/>
    <n v="324"/>
    <n v="0"/>
    <n v="0"/>
    <n v="524.97"/>
    <x v="0"/>
    <n v="-1.5099654504939408"/>
    <n v="-0.2458037340926445"/>
    <n v="-0.90861366741867866"/>
    <n v="13130.638654799817"/>
    <s v=""/>
    <s v=""/>
    <s v=""/>
    <s v=""/>
    <n v="4272.2443226443002"/>
    <n v="3051.4904963557001"/>
    <s v=""/>
    <s v=""/>
  </r>
  <r>
    <n v="19"/>
    <s v="male"/>
    <n v="33.1"/>
    <n v="0"/>
    <x v="0"/>
    <x v="2"/>
    <n v="23082.955330000001"/>
    <x v="0"/>
    <s v="1"/>
    <s v="0"/>
    <s v="0"/>
    <s v="0"/>
    <s v="1"/>
    <n v="361"/>
    <n v="0"/>
    <n v="0"/>
    <n v="628.9"/>
    <x v="0"/>
    <n v="-1.4387642602644821"/>
    <n v="0.39971129522857113"/>
    <n v="-0.90861366741867866"/>
    <n v="13130.638654799817"/>
    <s v=""/>
    <s v=""/>
    <s v=""/>
    <s v=""/>
    <n v="2694.0965581384089"/>
    <n v="20388.858771861593"/>
    <s v=""/>
    <s v=""/>
  </r>
  <r>
    <n v="42"/>
    <s v="male"/>
    <n v="26.9"/>
    <n v="0"/>
    <x v="0"/>
    <x v="2"/>
    <n v="5969.723"/>
    <x v="0"/>
    <s v="1"/>
    <s v="0"/>
    <s v="0"/>
    <s v="0"/>
    <s v="1"/>
    <n v="1764"/>
    <n v="0"/>
    <n v="0"/>
    <n v="1129.8"/>
    <x v="0"/>
    <n v="0.19886311501306964"/>
    <n v="-0.617364481592658"/>
    <n v="-0.90861366741867866"/>
    <n v="13130.638654799817"/>
    <s v=""/>
    <s v=""/>
    <s v=""/>
    <s v=""/>
    <n v="6925.3582809048648"/>
    <n v="-955.63528090486489"/>
    <s v=""/>
    <s v=""/>
  </r>
  <r>
    <n v="60"/>
    <s v="female"/>
    <n v="30.5"/>
    <n v="0"/>
    <x v="0"/>
    <x v="2"/>
    <n v="12638.195"/>
    <x v="0"/>
    <s v="0"/>
    <s v="0"/>
    <s v="0"/>
    <s v="0"/>
    <s v="1"/>
    <n v="3600"/>
    <n v="0"/>
    <n v="0"/>
    <n v="1830"/>
    <x v="0"/>
    <n v="1.4804845391433274"/>
    <n v="-2.6804353115815298E-2"/>
    <n v="-0.90861366741867866"/>
    <n v="13130.638654799817"/>
    <s v=""/>
    <s v=""/>
    <s v=""/>
    <s v=""/>
    <n v="13932.594434310671"/>
    <n v="-1294.3994343106715"/>
    <s v=""/>
    <s v=""/>
  </r>
  <r>
    <n v="22"/>
    <s v="male"/>
    <n v="31.73"/>
    <n v="0"/>
    <x v="0"/>
    <x v="1"/>
    <n v="2254.7966999999999"/>
    <x v="0"/>
    <s v="1"/>
    <s v="0"/>
    <s v="0"/>
    <s v="0"/>
    <s v="0"/>
    <n v="484"/>
    <n v="0"/>
    <n v="0"/>
    <n v="698.06000000000006"/>
    <x v="0"/>
    <n v="-1.2251606895761058"/>
    <n v="0.17497035744710593"/>
    <n v="-0.90861366741867866"/>
    <n v="13130.638654799817"/>
    <s v=""/>
    <s v=""/>
    <s v=""/>
    <s v=""/>
    <n v="4075.384088694243"/>
    <n v="-1820.5873886942431"/>
    <s v=""/>
    <s v=""/>
  </r>
  <r>
    <n v="26"/>
    <s v="male"/>
    <n v="29.45"/>
    <n v="0"/>
    <x v="0"/>
    <x v="1"/>
    <n v="2897.3235"/>
    <x v="0"/>
    <s v="1"/>
    <s v="0"/>
    <s v="0"/>
    <s v="0"/>
    <s v="0"/>
    <n v="676"/>
    <n v="0"/>
    <n v="0"/>
    <n v="765.69999999999993"/>
    <x v="0"/>
    <n v="-0.94035592865827067"/>
    <n v="-0.19905105725489447"/>
    <n v="-0.90861366741867866"/>
    <n v="13130.638654799817"/>
    <s v=""/>
    <s v=""/>
    <s v=""/>
    <s v=""/>
    <n v="4589.2097739091005"/>
    <n v="-1691.8862739091005"/>
    <s v=""/>
    <s v=""/>
  </r>
  <r>
    <n v="18"/>
    <s v="male"/>
    <n v="43.01"/>
    <n v="0"/>
    <x v="0"/>
    <x v="0"/>
    <n v="1149.3959"/>
    <x v="0"/>
    <s v="1"/>
    <s v="0"/>
    <s v="0"/>
    <s v="1"/>
    <s v="0"/>
    <n v="324"/>
    <n v="0"/>
    <n v="0"/>
    <n v="774.18"/>
    <x v="1"/>
    <n v="-1.5099654504939408"/>
    <n v="2.0253920933412117"/>
    <n v="-0.90861366741867866"/>
    <n v="13130.638654799817"/>
    <n v="143550177.94944313"/>
    <n v="143550177.94944313"/>
    <n v="1989536.6017624338"/>
    <n v="1989536.6017624338"/>
    <n v="2559.9052412531637"/>
    <n v="-1410.5093412531637"/>
    <n v="282"/>
    <n v="10"/>
  </r>
  <r>
    <n v="45"/>
    <s v="female"/>
    <n v="33.1"/>
    <n v="0"/>
    <x v="0"/>
    <x v="2"/>
    <n v="7345.0839999999998"/>
    <x v="0"/>
    <s v="0"/>
    <s v="0"/>
    <s v="0"/>
    <s v="0"/>
    <s v="1"/>
    <n v="2025"/>
    <n v="0"/>
    <n v="0"/>
    <n v="1489.5"/>
    <x v="0"/>
    <n v="0.41246668570144596"/>
    <n v="0.39971129522857113"/>
    <n v="-0.90861366741867866"/>
    <n v="13130.638654799817"/>
    <s v=""/>
    <s v=""/>
    <s v=""/>
    <s v=""/>
    <n v="8490.0805702247344"/>
    <n v="-1144.9965702247346"/>
    <s v=""/>
    <s v=""/>
  </r>
  <r>
    <n v="60"/>
    <s v="male"/>
    <n v="29.64"/>
    <n v="0"/>
    <x v="0"/>
    <x v="1"/>
    <n v="12730.999599999999"/>
    <x v="0"/>
    <s v="1"/>
    <s v="0"/>
    <s v="0"/>
    <s v="0"/>
    <s v="0"/>
    <n v="3600"/>
    <n v="0"/>
    <n v="0"/>
    <n v="1778.4"/>
    <x v="1"/>
    <n v="1.4804845391433274"/>
    <n v="-0.16788260602972757"/>
    <n v="-0.90861366741867866"/>
    <n v="13130.638654799817"/>
    <n v="159711.37412129197"/>
    <n v="159711.37412129197"/>
    <n v="2695921.1995021813"/>
    <n v="2695921.1995021813"/>
    <n v="14372.92566395726"/>
    <n v="-1641.9260639572603"/>
    <n v="77"/>
    <n v="3"/>
  </r>
  <r>
    <n v="40"/>
    <s v="female"/>
    <n v="29.6"/>
    <n v="0"/>
    <x v="0"/>
    <x v="2"/>
    <n v="5910.9440000000004"/>
    <x v="0"/>
    <s v="0"/>
    <s v="0"/>
    <s v="0"/>
    <s v="0"/>
    <s v="1"/>
    <n v="1600"/>
    <n v="0"/>
    <n v="0"/>
    <n v="1184"/>
    <x v="0"/>
    <n v="5.6460734554152112E-2"/>
    <n v="-0.17444438523502567"/>
    <n v="-0.90861366741867866"/>
    <n v="13130.638654799817"/>
    <s v=""/>
    <s v=""/>
    <s v=""/>
    <s v=""/>
    <n v="7037.5043154812729"/>
    <n v="-1126.5603154812725"/>
    <s v=""/>
    <s v=""/>
  </r>
  <r>
    <n v="59"/>
    <s v="male"/>
    <n v="37.4"/>
    <n v="0"/>
    <x v="0"/>
    <x v="2"/>
    <n v="21797.000400000001"/>
    <x v="0"/>
    <s v="1"/>
    <s v="0"/>
    <s v="0"/>
    <s v="0"/>
    <s v="1"/>
    <n v="3481"/>
    <n v="0"/>
    <n v="0"/>
    <n v="2206.6"/>
    <x v="0"/>
    <n v="1.4092833489138687"/>
    <n v="1.1051025597981325"/>
    <n v="-0.90861366741867866"/>
    <n v="13130.638654799817"/>
    <s v=""/>
    <s v=""/>
    <s v=""/>
    <s v=""/>
    <n v="12950.294451741787"/>
    <n v="8846.7059482582135"/>
    <s v=""/>
    <s v=""/>
  </r>
  <r>
    <n v="56"/>
    <s v="male"/>
    <n v="39.6"/>
    <n v="0"/>
    <x v="0"/>
    <x v="2"/>
    <n v="10601.412"/>
    <x v="0"/>
    <s v="1"/>
    <s v="0"/>
    <s v="0"/>
    <s v="0"/>
    <s v="1"/>
    <n v="3136"/>
    <n v="0"/>
    <n v="0"/>
    <n v="2217.6"/>
    <x v="0"/>
    <n v="1.1956797782254924"/>
    <n v="1.4660004160895366"/>
    <n v="-0.90861366741867866"/>
    <n v="13130.638654799817"/>
    <s v=""/>
    <s v=""/>
    <s v=""/>
    <s v=""/>
    <n v="11756.937775700708"/>
    <n v="-1155.5257757007075"/>
    <s v=""/>
    <s v=""/>
  </r>
  <r>
    <n v="56"/>
    <s v="male"/>
    <n v="25.934999999999999"/>
    <n v="0"/>
    <x v="0"/>
    <x v="1"/>
    <n v="11165.417649999999"/>
    <x v="0"/>
    <s v="1"/>
    <s v="0"/>
    <s v="0"/>
    <s v="0"/>
    <s v="0"/>
    <n v="3136"/>
    <n v="0"/>
    <n v="0"/>
    <n v="1452.36"/>
    <x v="0"/>
    <n v="1.1956797782254924"/>
    <n v="-0.77566740492047825"/>
    <n v="-0.90861366741867866"/>
    <n v="13130.638654799817"/>
    <s v=""/>
    <s v=""/>
    <s v=""/>
    <s v=""/>
    <n v="12700.577882317391"/>
    <n v="-1535.160232317392"/>
    <s v=""/>
    <s v=""/>
  </r>
  <r>
    <n v="27"/>
    <s v="male"/>
    <n v="32.67"/>
    <n v="0"/>
    <x v="0"/>
    <x v="0"/>
    <n v="2497.0383000000002"/>
    <x v="0"/>
    <s v="1"/>
    <s v="0"/>
    <s v="0"/>
    <s v="1"/>
    <s v="0"/>
    <n v="729"/>
    <n v="0"/>
    <n v="0"/>
    <n v="882.09"/>
    <x v="0"/>
    <n v="-0.86915473842881186"/>
    <n v="0.32917216877161504"/>
    <n v="-0.90861366741867866"/>
    <n v="13130.638654799817"/>
    <s v=""/>
    <s v=""/>
    <s v=""/>
    <s v=""/>
    <n v="3555.7942318367468"/>
    <n v="-1058.7559318367466"/>
    <s v=""/>
    <s v=""/>
  </r>
  <r>
    <n v="18"/>
    <s v="female"/>
    <n v="30.114999999999998"/>
    <n v="0"/>
    <x v="0"/>
    <x v="1"/>
    <n v="2203.4718499999999"/>
    <x v="0"/>
    <s v="0"/>
    <s v="0"/>
    <s v="0"/>
    <s v="0"/>
    <s v="0"/>
    <n v="324"/>
    <n v="0"/>
    <n v="0"/>
    <n v="542.06999999999994"/>
    <x v="0"/>
    <n v="-1.5099654504939408"/>
    <n v="-8.9961477966811199E-2"/>
    <n v="-0.90861366741867866"/>
    <n v="13130.638654799817"/>
    <s v=""/>
    <s v=""/>
    <s v=""/>
    <s v=""/>
    <n v="4281.5507454107274"/>
    <n v="-2078.0788954107275"/>
    <s v=""/>
    <s v=""/>
  </r>
  <r>
    <n v="19"/>
    <s v="female"/>
    <n v="29.8"/>
    <n v="0"/>
    <x v="0"/>
    <x v="2"/>
    <n v="1744.4649999999999"/>
    <x v="0"/>
    <s v="0"/>
    <s v="0"/>
    <s v="0"/>
    <s v="0"/>
    <s v="1"/>
    <n v="361"/>
    <n v="0"/>
    <n v="0"/>
    <n v="566.20000000000005"/>
    <x v="0"/>
    <n v="-1.4387642602644821"/>
    <n v="-0.14163548920853455"/>
    <n v="-0.90861366741867866"/>
    <n v="13130.638654799817"/>
    <s v=""/>
    <s v=""/>
    <s v=""/>
    <s v=""/>
    <n v="3290.5186439452309"/>
    <n v="-1546.053643945231"/>
    <s v=""/>
    <s v=""/>
  </r>
  <r>
    <n v="47"/>
    <s v="female"/>
    <n v="33.344999999999999"/>
    <n v="0"/>
    <x v="0"/>
    <x v="1"/>
    <n v="20878.78443"/>
    <x v="0"/>
    <s v="0"/>
    <s v="0"/>
    <s v="0"/>
    <s v="0"/>
    <s v="0"/>
    <n v="2209"/>
    <n v="0"/>
    <n v="0"/>
    <n v="1567.2149999999999"/>
    <x v="0"/>
    <n v="0.55486906616036347"/>
    <n v="0.4399021928610225"/>
    <n v="-0.90861366741867866"/>
    <n v="13130.638654799817"/>
    <s v=""/>
    <s v=""/>
    <s v=""/>
    <s v=""/>
    <n v="10193.914141566325"/>
    <n v="10684.870288433674"/>
    <s v=""/>
    <s v=""/>
  </r>
  <r>
    <n v="21"/>
    <s v="male"/>
    <n v="36.85"/>
    <n v="0"/>
    <x v="0"/>
    <x v="0"/>
    <n v="1534.3045"/>
    <x v="0"/>
    <s v="1"/>
    <s v="0"/>
    <s v="0"/>
    <s v="1"/>
    <s v="0"/>
    <n v="441"/>
    <n v="0"/>
    <n v="0"/>
    <n v="773.85"/>
    <x v="0"/>
    <n v="-1.2963618798055645"/>
    <n v="1.0148780957252821"/>
    <n v="-0.90861366741867866"/>
    <n v="13130.638654799817"/>
    <s v=""/>
    <s v=""/>
    <s v=""/>
    <s v=""/>
    <n v="2792.5008422276032"/>
    <n v="-1258.1963422276033"/>
    <s v=""/>
    <s v=""/>
  </r>
  <r>
    <n v="23"/>
    <s v="male"/>
    <n v="32.56"/>
    <n v="0"/>
    <x v="0"/>
    <x v="0"/>
    <n v="1824.2854"/>
    <x v="0"/>
    <s v="1"/>
    <s v="0"/>
    <s v="0"/>
    <s v="1"/>
    <s v="0"/>
    <n v="529"/>
    <n v="0"/>
    <n v="0"/>
    <n v="748.88000000000011"/>
    <x v="1"/>
    <n v="-1.1539594993466469"/>
    <n v="0.31112727595704492"/>
    <n v="-0.90861366741867866"/>
    <n v="13130.638654799817"/>
    <n v="127833623.92232241"/>
    <n v="127833623.92232241"/>
    <n v="1350058.9979886557"/>
    <n v="1350058.9979886557"/>
    <n v="2986.2057922767926"/>
    <n v="-1161.9203922767927"/>
    <n v="277"/>
    <n v="10"/>
  </r>
  <r>
    <n v="18"/>
    <s v="female"/>
    <n v="31.35"/>
    <n v="0"/>
    <x v="0"/>
    <x v="0"/>
    <n v="1622.1885"/>
    <x v="0"/>
    <s v="0"/>
    <s v="0"/>
    <s v="0"/>
    <s v="1"/>
    <s v="0"/>
    <n v="324"/>
    <n v="0"/>
    <n v="0"/>
    <n v="564.30000000000007"/>
    <x v="0"/>
    <n v="-1.5099654504939408"/>
    <n v="0.11263345499677274"/>
    <n v="-0.90861366741867866"/>
    <n v="13130.638654799817"/>
    <s v=""/>
    <s v=""/>
    <s v=""/>
    <s v=""/>
    <n v="3074.4308067154261"/>
    <n v="-1452.2423067154261"/>
    <s v=""/>
    <s v=""/>
  </r>
  <r>
    <n v="31"/>
    <s v="female"/>
    <n v="31.065000000000001"/>
    <n v="0"/>
    <x v="0"/>
    <x v="1"/>
    <n v="4347.0233500000004"/>
    <x v="0"/>
    <s v="0"/>
    <s v="0"/>
    <s v="0"/>
    <s v="0"/>
    <s v="0"/>
    <n v="961"/>
    <n v="0"/>
    <n v="0"/>
    <n v="963.01499999999999"/>
    <x v="0"/>
    <n v="-0.58434997751097684"/>
    <n v="6.5880778159022685E-2"/>
    <n v="-0.90861366741867866"/>
    <n v="13130.638654799817"/>
    <s v=""/>
    <s v=""/>
    <s v=""/>
    <s v=""/>
    <n v="6085.9490928100267"/>
    <n v="-1738.9257428100263"/>
    <s v=""/>
    <s v=""/>
  </r>
  <r>
    <n v="19"/>
    <s v="male"/>
    <n v="28.7"/>
    <n v="0"/>
    <x v="0"/>
    <x v="2"/>
    <n v="1253.9359999999999"/>
    <x v="0"/>
    <s v="1"/>
    <s v="0"/>
    <s v="0"/>
    <s v="0"/>
    <s v="1"/>
    <n v="361"/>
    <n v="0"/>
    <n v="0"/>
    <n v="545.29999999999995"/>
    <x v="1"/>
    <n v="-1.4387642602644821"/>
    <n v="-0.32208441735423665"/>
    <n v="-0.90861366741867866"/>
    <n v="13130.638654799817"/>
    <n v="141056065.95052904"/>
    <n v="141056065.95052904"/>
    <n v="1951768.6143638727"/>
    <n v="1951768.6143638727"/>
    <n v="2650.9931263781136"/>
    <n v="-1397.0571263781137"/>
    <n v="279"/>
    <n v="10"/>
  </r>
  <r>
    <n v="19"/>
    <s v="female"/>
    <n v="32.9"/>
    <n v="0"/>
    <x v="0"/>
    <x v="2"/>
    <n v="1748.7739999999999"/>
    <x v="0"/>
    <s v="0"/>
    <s v="0"/>
    <s v="0"/>
    <s v="0"/>
    <s v="1"/>
    <n v="361"/>
    <n v="0"/>
    <n v="0"/>
    <n v="625.1"/>
    <x v="0"/>
    <n v="-1.4387642602644821"/>
    <n v="0.36690239920207945"/>
    <n v="-0.90861366741867866"/>
    <n v="13130.638654799817"/>
    <s v=""/>
    <s v=""/>
    <s v=""/>
    <s v=""/>
    <n v="3320.8869708672573"/>
    <n v="-1572.1129708672574"/>
    <s v=""/>
    <s v=""/>
  </r>
  <r>
    <n v="61"/>
    <s v="female"/>
    <n v="25.08"/>
    <n v="0"/>
    <x v="0"/>
    <x v="0"/>
    <n v="24513.091260000001"/>
    <x v="0"/>
    <s v="0"/>
    <s v="0"/>
    <s v="0"/>
    <s v="1"/>
    <s v="0"/>
    <n v="3721"/>
    <n v="0"/>
    <n v="0"/>
    <n v="1529.8799999999999"/>
    <x v="0"/>
    <n v="1.5516857293727864"/>
    <n v="-0.9159254354337284"/>
    <n v="-0.90861366741867866"/>
    <n v="13130.638654799817"/>
    <s v=""/>
    <s v=""/>
    <s v=""/>
    <s v=""/>
    <n v="14167.017985421286"/>
    <n v="10346.073274578715"/>
    <s v=""/>
    <s v=""/>
  </r>
  <r>
    <n v="18"/>
    <s v="female"/>
    <n v="25.08"/>
    <n v="0"/>
    <x v="0"/>
    <x v="1"/>
    <n v="2196.4731999999999"/>
    <x v="0"/>
    <s v="0"/>
    <s v="0"/>
    <s v="0"/>
    <s v="0"/>
    <s v="0"/>
    <n v="324"/>
    <n v="0"/>
    <n v="0"/>
    <n v="451.43999999999994"/>
    <x v="0"/>
    <n v="-1.5099654504939408"/>
    <n v="-0.9159254354337284"/>
    <n v="-0.90861366741867866"/>
    <n v="13130.638654799817"/>
    <s v=""/>
    <s v=""/>
    <s v=""/>
    <s v=""/>
    <n v="4232.226704748663"/>
    <n v="-2035.7535047486631"/>
    <s v=""/>
    <s v=""/>
  </r>
  <r>
    <n v="61"/>
    <s v="male"/>
    <n v="43.4"/>
    <n v="0"/>
    <x v="0"/>
    <x v="2"/>
    <n v="12574.049000000001"/>
    <x v="0"/>
    <s v="1"/>
    <s v="0"/>
    <s v="0"/>
    <s v="0"/>
    <s v="1"/>
    <n v="3721"/>
    <n v="0"/>
    <n v="0"/>
    <n v="2647.4"/>
    <x v="0"/>
    <n v="1.5516857293727864"/>
    <n v="2.0893694405928698"/>
    <n v="-0.90861366741867866"/>
    <n v="13130.638654799817"/>
    <s v=""/>
    <s v=""/>
    <s v=""/>
    <s v=""/>
    <n v="13859.447979024706"/>
    <n v="-1285.3989790247051"/>
    <s v=""/>
    <s v=""/>
  </r>
  <r>
    <n v="20"/>
    <s v="male"/>
    <n v="27.93"/>
    <n v="0"/>
    <x v="0"/>
    <x v="1"/>
    <n v="1967.0227"/>
    <x v="0"/>
    <s v="1"/>
    <s v="0"/>
    <s v="0"/>
    <s v="0"/>
    <s v="0"/>
    <n v="400"/>
    <n v="0"/>
    <n v="0"/>
    <n v="558.6"/>
    <x v="0"/>
    <n v="-1.3675630700350232"/>
    <n v="-0.44839866705622788"/>
    <n v="-0.90861366741867866"/>
    <n v="13130.638654799817"/>
    <s v=""/>
    <s v=""/>
    <s v=""/>
    <s v=""/>
    <n v="3818.6024785688865"/>
    <n v="-1851.5797785688865"/>
    <s v=""/>
    <s v=""/>
  </r>
  <r>
    <n v="62"/>
    <s v="female"/>
    <n v="39.200000000000003"/>
    <n v="0"/>
    <x v="0"/>
    <x v="2"/>
    <n v="13470.86"/>
    <x v="0"/>
    <s v="0"/>
    <s v="0"/>
    <s v="0"/>
    <s v="0"/>
    <s v="1"/>
    <n v="3844"/>
    <n v="0"/>
    <n v="0"/>
    <n v="2430.4"/>
    <x v="1"/>
    <n v="1.6228869196022451"/>
    <n v="1.4003826240365544"/>
    <n v="-0.90861366741867866"/>
    <n v="13130.638654799817"/>
    <n v="115750.56372982232"/>
    <n v="115750.56372982232"/>
    <n v="1998018.072985956"/>
    <n v="1998018.072985956"/>
    <n v="14884.372671675057"/>
    <n v="-1413.5126716750565"/>
    <n v="69"/>
    <n v="3"/>
  </r>
  <r>
    <n v="43"/>
    <s v="male"/>
    <n v="26.03"/>
    <n v="0"/>
    <x v="0"/>
    <x v="1"/>
    <n v="6837.3687"/>
    <x v="0"/>
    <s v="1"/>
    <s v="0"/>
    <s v="0"/>
    <s v="0"/>
    <s v="0"/>
    <n v="1849"/>
    <n v="0"/>
    <n v="0"/>
    <n v="1119.29"/>
    <x v="0"/>
    <n v="0.27006430524252845"/>
    <n v="-0.76008317930789449"/>
    <n v="-0.90861366741867866"/>
    <n v="13130.638654799817"/>
    <s v=""/>
    <s v=""/>
    <s v=""/>
    <s v=""/>
    <n v="8277.9990946385988"/>
    <n v="-1440.6303946385988"/>
    <s v=""/>
    <s v=""/>
  </r>
  <r>
    <n v="24"/>
    <s v="female"/>
    <n v="25.27"/>
    <n v="0"/>
    <x v="0"/>
    <x v="1"/>
    <n v="3044.2132999999999"/>
    <x v="0"/>
    <s v="0"/>
    <s v="0"/>
    <s v="0"/>
    <s v="0"/>
    <s v="0"/>
    <n v="576"/>
    <n v="0"/>
    <n v="0"/>
    <n v="606.48"/>
    <x v="0"/>
    <n v="-1.0827583091171882"/>
    <n v="-0.88475698420856153"/>
    <n v="-0.90861366741867866"/>
    <n v="13130.638654799817"/>
    <s v=""/>
    <s v=""/>
    <s v=""/>
    <s v=""/>
    <n v="4892.7557464808933"/>
    <n v="-1848.5424464808934"/>
    <s v=""/>
    <s v=""/>
  </r>
  <r>
    <n v="57"/>
    <s v="female"/>
    <n v="28.7"/>
    <n v="0"/>
    <x v="0"/>
    <x v="2"/>
    <n v="11455.28"/>
    <x v="0"/>
    <s v="0"/>
    <s v="0"/>
    <s v="0"/>
    <s v="0"/>
    <s v="1"/>
    <n v="3249"/>
    <n v="0"/>
    <n v="0"/>
    <n v="1635.8999999999999"/>
    <x v="0"/>
    <n v="1.2668809684549511"/>
    <n v="-0.32208441735423665"/>
    <n v="-0.90861366741867866"/>
    <n v="13130.638654799817"/>
    <s v=""/>
    <s v=""/>
    <s v=""/>
    <s v=""/>
    <n v="12675.790504871937"/>
    <n v="-1220.5105048719361"/>
    <s v=""/>
    <s v=""/>
  </r>
  <r>
    <n v="27"/>
    <s v="male"/>
    <n v="33.659999999999997"/>
    <n v="0"/>
    <x v="0"/>
    <x v="0"/>
    <n v="2498.4144000000001"/>
    <x v="0"/>
    <s v="1"/>
    <s v="0"/>
    <s v="0"/>
    <s v="1"/>
    <s v="0"/>
    <n v="729"/>
    <n v="0"/>
    <n v="0"/>
    <n v="908.81999999999994"/>
    <x v="0"/>
    <n v="-0.86915473842881186"/>
    <n v="0.49157620410274583"/>
    <n v="-0.90861366741867866"/>
    <n v="13130.638654799817"/>
    <s v=""/>
    <s v=""/>
    <s v=""/>
    <s v=""/>
    <n v="3565.4925039828131"/>
    <n v="-1067.078103982813"/>
    <s v=""/>
    <s v=""/>
  </r>
  <r>
    <n v="19"/>
    <s v="male"/>
    <n v="30.4"/>
    <n v="0"/>
    <x v="0"/>
    <x v="2"/>
    <n v="1256.299"/>
    <x v="0"/>
    <s v="1"/>
    <s v="0"/>
    <s v="0"/>
    <s v="0"/>
    <s v="1"/>
    <n v="361"/>
    <n v="0"/>
    <n v="0"/>
    <n v="577.6"/>
    <x v="0"/>
    <n v="-1.4387642602644821"/>
    <n v="-4.3208801129061156E-2"/>
    <n v="-0.90861366741867866"/>
    <n v="13130.638654799817"/>
    <s v=""/>
    <s v=""/>
    <s v=""/>
    <s v=""/>
    <n v="2667.6467250127735"/>
    <n v="-1411.3477250127735"/>
    <s v=""/>
    <s v=""/>
  </r>
  <r>
    <n v="58"/>
    <s v="male"/>
    <n v="35.700000000000003"/>
    <n v="0"/>
    <x v="0"/>
    <x v="2"/>
    <n v="11362.754999999999"/>
    <x v="0"/>
    <s v="1"/>
    <s v="0"/>
    <s v="0"/>
    <s v="0"/>
    <s v="1"/>
    <n v="3364"/>
    <n v="0"/>
    <n v="0"/>
    <n v="2070.6000000000004"/>
    <x v="1"/>
    <n v="1.3380821586844101"/>
    <n v="0.82622694357295756"/>
    <n v="-0.90861366741867866"/>
    <n v="13130.638654799817"/>
    <n v="3125412.6169083621"/>
    <n v="3125412.6169083621"/>
    <n v="1340567.8789759472"/>
    <n v="1340567.8789759472"/>
    <n v="12520.583950655469"/>
    <n v="-1157.8289506554702"/>
    <n v="105"/>
    <n v="4"/>
  </r>
  <r>
    <n v="31"/>
    <s v="male"/>
    <n v="30.875"/>
    <n v="0"/>
    <x v="0"/>
    <x v="1"/>
    <n v="3857.7592500000001"/>
    <x v="0"/>
    <s v="1"/>
    <s v="0"/>
    <s v="0"/>
    <s v="0"/>
    <s v="0"/>
    <n v="961"/>
    <n v="0"/>
    <n v="0"/>
    <n v="957.125"/>
    <x v="1"/>
    <n v="-0.58434997751097684"/>
    <n v="3.4712326933855793E-2"/>
    <n v="-0.90861366741867866"/>
    <n v="13130.638654799817"/>
    <n v="85986292.455960602"/>
    <n v="85986292.455960602"/>
    <n v="2552258.3373468742"/>
    <n v="2552258.3373468742"/>
    <n v="5455.3381486296967"/>
    <n v="-1597.5788986296966"/>
    <n v="229"/>
    <n v="9"/>
  </r>
  <r>
    <n v="50"/>
    <s v="female"/>
    <n v="27.36"/>
    <n v="0"/>
    <x v="0"/>
    <x v="1"/>
    <n v="25656.575260000001"/>
    <x v="0"/>
    <s v="0"/>
    <s v="0"/>
    <s v="0"/>
    <s v="0"/>
    <s v="0"/>
    <n v="2500"/>
    <n v="0"/>
    <n v="0"/>
    <n v="1368"/>
    <x v="0"/>
    <n v="0.76847263684873979"/>
    <n v="-0.54190402073172794"/>
    <n v="-0.90861366741867866"/>
    <n v="13130.638654799817"/>
    <s v=""/>
    <s v=""/>
    <s v=""/>
    <s v=""/>
    <n v="11131.831231155342"/>
    <n v="14524.74402884466"/>
    <s v=""/>
    <s v=""/>
  </r>
  <r>
    <n v="32"/>
    <s v="female"/>
    <n v="44.22"/>
    <n v="0"/>
    <x v="0"/>
    <x v="0"/>
    <n v="3994.1777999999999"/>
    <x v="0"/>
    <s v="0"/>
    <s v="0"/>
    <s v="0"/>
    <s v="1"/>
    <s v="0"/>
    <n v="1024"/>
    <n v="0"/>
    <n v="0"/>
    <n v="1415.04"/>
    <x v="0"/>
    <n v="-0.51314878728151803"/>
    <n v="2.223885914301484"/>
    <n v="-0.90861366741867866"/>
    <n v="13130.638654799817"/>
    <s v=""/>
    <s v=""/>
    <s v=""/>
    <s v=""/>
    <n v="5190.2963327950974"/>
    <n v="-1196.1185327950975"/>
    <s v=""/>
    <s v=""/>
  </r>
  <r>
    <n v="51"/>
    <s v="female"/>
    <n v="33.914999999999999"/>
    <n v="0"/>
    <x v="0"/>
    <x v="1"/>
    <n v="9866.3048500000004"/>
    <x v="0"/>
    <s v="0"/>
    <s v="0"/>
    <s v="0"/>
    <s v="0"/>
    <s v="0"/>
    <n v="2601"/>
    <n v="0"/>
    <n v="0"/>
    <n v="1729.665"/>
    <x v="1"/>
    <n v="0.8396738270781986"/>
    <n v="0.53340754653652256"/>
    <n v="-0.90861366741867866"/>
    <n v="13130.638654799817"/>
    <n v="10655875.189158848"/>
    <n v="10655875.189158848"/>
    <n v="2816013.2093007169"/>
    <n v="2816013.2093007169"/>
    <n v="11544.402942872022"/>
    <n v="-1678.0980928720219"/>
    <n v="119"/>
    <n v="5"/>
  </r>
  <r>
    <n v="38"/>
    <s v="female"/>
    <n v="37.729999999999997"/>
    <n v="0"/>
    <x v="0"/>
    <x v="0"/>
    <n v="5397.6166999999996"/>
    <x v="0"/>
    <s v="0"/>
    <s v="0"/>
    <s v="0"/>
    <s v="1"/>
    <s v="0"/>
    <n v="1444"/>
    <n v="0"/>
    <n v="0"/>
    <n v="1433.7399999999998"/>
    <x v="0"/>
    <n v="-8.5941645904765426E-2"/>
    <n v="1.1592372382418428"/>
    <n v="-0.90861366741867866"/>
    <n v="13130.638654799817"/>
    <s v=""/>
    <s v=""/>
    <s v=""/>
    <s v=""/>
    <n v="6464.7313602725162"/>
    <n v="-1067.1146602725166"/>
    <s v=""/>
    <s v=""/>
  </r>
  <r>
    <n v="18"/>
    <s v="female"/>
    <n v="33.880000000000003"/>
    <n v="0"/>
    <x v="0"/>
    <x v="0"/>
    <n v="11482.63485"/>
    <x v="0"/>
    <s v="0"/>
    <s v="0"/>
    <s v="0"/>
    <s v="1"/>
    <s v="0"/>
    <n v="324"/>
    <n v="0"/>
    <n v="0"/>
    <n v="609.84"/>
    <x v="1"/>
    <n v="-1.5099654504939408"/>
    <n v="0.52766598973188716"/>
    <n v="-0.90861366741867866"/>
    <n v="13130.638654799817"/>
    <n v="2715916.5406346731"/>
    <n v="2715916.5406346731"/>
    <n v="70281723.687034637"/>
    <n v="70281723.687034637"/>
    <n v="3099.2152799775959"/>
    <n v="8383.4195700224045"/>
    <n v="275"/>
    <n v="10"/>
  </r>
  <r>
    <n v="18"/>
    <s v="male"/>
    <n v="25.46"/>
    <n v="0"/>
    <x v="0"/>
    <x v="1"/>
    <n v="1708.0014000000001"/>
    <x v="0"/>
    <s v="1"/>
    <s v="0"/>
    <s v="0"/>
    <s v="0"/>
    <s v="0"/>
    <n v="324"/>
    <n v="0"/>
    <n v="0"/>
    <n v="458.28000000000003"/>
    <x v="0"/>
    <n v="-1.5099654504939408"/>
    <n v="-0.85358853298339454"/>
    <n v="-0.90861366741867866"/>
    <n v="13130.638654799817"/>
    <s v=""/>
    <s v=""/>
    <s v=""/>
    <s v=""/>
    <n v="3607.1996142281891"/>
    <n v="-1899.198214228189"/>
    <s v=""/>
    <s v=""/>
  </r>
  <r>
    <n v="62"/>
    <s v="female"/>
    <n v="31.73"/>
    <n v="0"/>
    <x v="0"/>
    <x v="1"/>
    <n v="14043.476699999999"/>
    <x v="0"/>
    <s v="0"/>
    <s v="0"/>
    <s v="0"/>
    <s v="0"/>
    <s v="0"/>
    <n v="3844"/>
    <n v="0"/>
    <n v="0"/>
    <n v="1967.26"/>
    <x v="0"/>
    <n v="1.6228869196022451"/>
    <n v="0.17497035744710593"/>
    <n v="-0.90861366741867866"/>
    <n v="13130.638654799817"/>
    <s v=""/>
    <s v=""/>
    <s v=""/>
    <s v=""/>
    <n v="15888.700450963339"/>
    <n v="-1845.2237509633396"/>
    <s v=""/>
    <s v=""/>
  </r>
  <r>
    <n v="37"/>
    <s v="male"/>
    <n v="36.19"/>
    <n v="0"/>
    <x v="0"/>
    <x v="0"/>
    <n v="19214.705529999999"/>
    <x v="0"/>
    <s v="1"/>
    <s v="0"/>
    <s v="0"/>
    <s v="1"/>
    <s v="0"/>
    <n v="1369"/>
    <n v="0"/>
    <n v="0"/>
    <n v="1339.03"/>
    <x v="1"/>
    <n v="-0.1571428361342242"/>
    <n v="0.90660873883786031"/>
    <n v="-0.90861366741867866"/>
    <n v="13130.638654799817"/>
    <n v="37015869.741908111"/>
    <n v="37015869.741908111"/>
    <n v="185968606.99148649"/>
    <n v="185968606.99148649"/>
    <n v="5577.6748051139375"/>
    <n v="13637.030724886063"/>
    <n v="226"/>
    <n v="8"/>
  </r>
  <r>
    <n v="64"/>
    <s v="male"/>
    <n v="40.479999999999997"/>
    <n v="0"/>
    <x v="0"/>
    <x v="0"/>
    <n v="13831.1152"/>
    <x v="0"/>
    <s v="1"/>
    <s v="0"/>
    <s v="0"/>
    <s v="1"/>
    <s v="0"/>
    <n v="4096"/>
    <n v="0"/>
    <n v="0"/>
    <n v="2590.7199999999998"/>
    <x v="0"/>
    <n v="1.7652893000611625"/>
    <n v="1.6103595586060975"/>
    <n v="-0.90861366741867866"/>
    <n v="13130.638654799817"/>
    <s v=""/>
    <s v=""/>
    <s v=""/>
    <s v=""/>
    <n v="15025.350306045237"/>
    <n v="-1194.2351060452365"/>
    <s v=""/>
    <s v=""/>
  </r>
  <r>
    <n v="53"/>
    <s v="male"/>
    <n v="31.35"/>
    <n v="0"/>
    <x v="0"/>
    <x v="0"/>
    <n v="27346.04207"/>
    <x v="0"/>
    <s v="1"/>
    <s v="0"/>
    <s v="0"/>
    <s v="1"/>
    <s v="0"/>
    <n v="2809"/>
    <n v="0"/>
    <n v="0"/>
    <n v="1661.5500000000002"/>
    <x v="1"/>
    <n v="0.98207620753711611"/>
    <n v="0.11263345499677274"/>
    <n v="-0.90861366741867866"/>
    <n v="13130.638654799817"/>
    <n v="202077694.25688499"/>
    <n v="202077694.25688499"/>
    <n v="287429886.98828065"/>
    <n v="287429886.98828065"/>
    <n v="10392.284758174381"/>
    <n v="16953.757311825619"/>
    <n v="140"/>
    <n v="5"/>
  </r>
  <r>
    <n v="63"/>
    <s v="female"/>
    <n v="36.299999999999997"/>
    <n v="0"/>
    <x v="0"/>
    <x v="0"/>
    <n v="13887.204"/>
    <x v="0"/>
    <s v="0"/>
    <s v="0"/>
    <s v="0"/>
    <s v="1"/>
    <s v="0"/>
    <n v="3969"/>
    <n v="0"/>
    <n v="0"/>
    <n v="2286.8999999999996"/>
    <x v="0"/>
    <n v="1.6940881098317038"/>
    <n v="0.92465363165243042"/>
    <n v="-0.90861366741867866"/>
    <n v="13130.638654799817"/>
    <s v=""/>
    <s v=""/>
    <s v=""/>
    <s v=""/>
    <n v="15159.657610658765"/>
    <n v="-1272.4536106587657"/>
    <s v=""/>
    <s v=""/>
  </r>
  <r>
    <n v="28"/>
    <s v="male"/>
    <n v="35.435000000000002"/>
    <n v="0"/>
    <x v="0"/>
    <x v="1"/>
    <n v="3268.84665"/>
    <x v="0"/>
    <s v="1"/>
    <s v="0"/>
    <s v="0"/>
    <s v="0"/>
    <s v="0"/>
    <n v="784"/>
    <n v="0"/>
    <n v="0"/>
    <n v="992.18000000000006"/>
    <x v="0"/>
    <n v="-0.79795354819935316"/>
    <n v="0.78275515633785664"/>
    <n v="-0.90861366741867866"/>
    <n v="13130.638654799817"/>
    <s v=""/>
    <s v=""/>
    <s v=""/>
    <s v=""/>
    <n v="4964.445418132228"/>
    <n v="-1695.5987681322281"/>
    <s v=""/>
    <s v=""/>
  </r>
  <r>
    <n v="25"/>
    <s v="female"/>
    <n v="28.594999999999999"/>
    <n v="0"/>
    <x v="0"/>
    <x v="1"/>
    <n v="3213.6220499999999"/>
    <x v="0"/>
    <s v="0"/>
    <s v="0"/>
    <s v="0"/>
    <s v="0"/>
    <s v="0"/>
    <n v="625"/>
    <n v="0"/>
    <n v="0"/>
    <n v="714.875"/>
    <x v="1"/>
    <n v="-1.0115571188877295"/>
    <n v="-0.33930908776814461"/>
    <n v="-0.90861366741867866"/>
    <n v="13130.638654799817"/>
    <n v="98347218.339875296"/>
    <n v="98347218.339875296"/>
    <n v="3421723.674382369"/>
    <n v="3421723.674382369"/>
    <n v="5063.4122203659172"/>
    <n v="-1849.7901703659172"/>
    <n v="236"/>
    <n v="9"/>
  </r>
  <r>
    <n v="63"/>
    <s v="male"/>
    <n v="30.8"/>
    <n v="0"/>
    <x v="0"/>
    <x v="2"/>
    <n v="13390.558999999999"/>
    <x v="0"/>
    <s v="1"/>
    <s v="0"/>
    <s v="0"/>
    <s v="0"/>
    <s v="1"/>
    <n v="3969"/>
    <n v="0"/>
    <n v="0"/>
    <n v="1940.4"/>
    <x v="1"/>
    <n v="1.6940881098317038"/>
    <n v="2.2408990923921689E-2"/>
    <n v="-0.90861366741867866"/>
    <n v="13130.638654799817"/>
    <n v="67558.585848981806"/>
    <n v="67558.585848981806"/>
    <n v="1508431.7588084165"/>
    <n v="1508431.7588084165"/>
    <n v="14618.741298687135"/>
    <n v="-1228.1822986871357"/>
    <n v="74"/>
    <n v="3"/>
  </r>
  <r>
    <n v="32"/>
    <s v="female"/>
    <n v="28.93"/>
    <n v="0"/>
    <x v="0"/>
    <x v="0"/>
    <n v="3972.9247"/>
    <x v="0"/>
    <s v="0"/>
    <s v="0"/>
    <s v="0"/>
    <s v="1"/>
    <s v="0"/>
    <n v="1024"/>
    <n v="0"/>
    <n v="0"/>
    <n v="925.76"/>
    <x v="0"/>
    <n v="-0.51314878728151803"/>
    <n v="-0.28435418692377162"/>
    <n v="-0.90861366741867866"/>
    <n v="13130.638654799817"/>
    <s v=""/>
    <s v=""/>
    <s v=""/>
    <s v=""/>
    <n v="5040.5119074280728"/>
    <n v="-1067.5872074280728"/>
    <s v=""/>
    <s v=""/>
  </r>
  <r>
    <n v="25"/>
    <s v="female"/>
    <n v="41.325000000000003"/>
    <n v="0"/>
    <x v="0"/>
    <x v="1"/>
    <n v="17878.900679999999"/>
    <x v="0"/>
    <s v="0"/>
    <s v="0"/>
    <s v="0"/>
    <s v="0"/>
    <s v="0"/>
    <n v="625"/>
    <n v="0"/>
    <n v="0"/>
    <n v="1033.125"/>
    <x v="0"/>
    <n v="-1.0115571188877295"/>
    <n v="1.748977144318024"/>
    <n v="-0.90861366741867866"/>
    <n v="13130.638654799817"/>
    <s v=""/>
    <s v=""/>
    <s v=""/>
    <s v=""/>
    <n v="5188.1182854360432"/>
    <n v="12690.782394563956"/>
    <s v=""/>
    <s v=""/>
  </r>
  <r>
    <n v="34"/>
    <s v="male"/>
    <n v="34.21"/>
    <n v="0"/>
    <x v="0"/>
    <x v="0"/>
    <n v="3935.1799000000001"/>
    <x v="0"/>
    <s v="1"/>
    <s v="0"/>
    <s v="0"/>
    <s v="1"/>
    <s v="0"/>
    <n v="1156"/>
    <n v="0"/>
    <n v="0"/>
    <n v="1163.1400000000001"/>
    <x v="0"/>
    <n v="-0.37074640682260052"/>
    <n v="0.5818006681755975"/>
    <n v="-0.90861366741867866"/>
    <n v="13130.638654799817"/>
    <s v=""/>
    <s v=""/>
    <s v=""/>
    <s v=""/>
    <n v="4877.1408084430041"/>
    <n v="-941.96090844300397"/>
    <s v=""/>
    <s v=""/>
  </r>
  <r>
    <n v="54"/>
    <s v="female"/>
    <n v="32.68"/>
    <n v="0"/>
    <x v="0"/>
    <x v="1"/>
    <n v="10923.933199999999"/>
    <x v="0"/>
    <s v="0"/>
    <s v="0"/>
    <s v="0"/>
    <s v="0"/>
    <s v="0"/>
    <n v="2916"/>
    <n v="0"/>
    <n v="0"/>
    <n v="1764.72"/>
    <x v="0"/>
    <n v="1.0532773977665748"/>
    <n v="0.33081261357293923"/>
    <n v="-0.90861366741867866"/>
    <n v="13130.638654799817"/>
    <s v=""/>
    <s v=""/>
    <s v=""/>
    <s v=""/>
    <n v="12625.901408028161"/>
    <n v="-1701.9682080281618"/>
    <s v=""/>
    <s v=""/>
  </r>
  <r>
    <n v="27"/>
    <s v="male"/>
    <n v="30.5"/>
    <n v="0"/>
    <x v="0"/>
    <x v="2"/>
    <n v="2494.0219999999999"/>
    <x v="0"/>
    <s v="1"/>
    <s v="0"/>
    <s v="0"/>
    <s v="0"/>
    <s v="1"/>
    <n v="729"/>
    <n v="0"/>
    <n v="0"/>
    <n v="823.5"/>
    <x v="0"/>
    <n v="-0.86915473842881186"/>
    <n v="-2.6804353115815298E-2"/>
    <n v="-0.90861366741867866"/>
    <n v="13130.638654799817"/>
    <s v=""/>
    <s v=""/>
    <s v=""/>
    <s v=""/>
    <n v="3676.2490403471111"/>
    <n v="-1182.2270403471111"/>
    <s v=""/>
    <s v=""/>
  </r>
  <r>
    <n v="31"/>
    <s v="female"/>
    <n v="29.1"/>
    <n v="0"/>
    <x v="0"/>
    <x v="2"/>
    <n v="3761.2919999999999"/>
    <x v="0"/>
    <s v="0"/>
    <s v="0"/>
    <s v="0"/>
    <s v="0"/>
    <s v="1"/>
    <n v="961"/>
    <n v="0"/>
    <n v="0"/>
    <n v="902.1"/>
    <x v="0"/>
    <n v="-0.58434997751097684"/>
    <n v="-0.2564666253012538"/>
    <n v="-0.90861366741867866"/>
    <n v="13130.638654799817"/>
    <s v=""/>
    <s v=""/>
    <s v=""/>
    <s v=""/>
    <n v="4989.1938410993844"/>
    <n v="-1227.9018410993845"/>
    <s v=""/>
    <s v=""/>
  </r>
  <r>
    <n v="22"/>
    <s v="male"/>
    <n v="26.84"/>
    <n v="0"/>
    <x v="0"/>
    <x v="0"/>
    <n v="1664.9996000000001"/>
    <x v="0"/>
    <s v="1"/>
    <s v="0"/>
    <s v="0"/>
    <s v="1"/>
    <s v="0"/>
    <n v="484"/>
    <n v="0"/>
    <n v="0"/>
    <n v="590.48"/>
    <x v="0"/>
    <n v="-1.2251606895761058"/>
    <n v="-0.62720715040060515"/>
    <n v="-0.90861366741867866"/>
    <n v="13130.638654799817"/>
    <s v=""/>
    <s v=""/>
    <s v=""/>
    <s v=""/>
    <n v="2808.2622137417138"/>
    <n v="-1143.2626137417137"/>
    <s v=""/>
    <s v=""/>
  </r>
  <r>
    <n v="61"/>
    <s v="female"/>
    <n v="35.909999999999997"/>
    <n v="0"/>
    <x v="0"/>
    <x v="1"/>
    <n v="13635.6379"/>
    <x v="0"/>
    <s v="0"/>
    <s v="0"/>
    <s v="0"/>
    <s v="0"/>
    <s v="0"/>
    <n v="3721"/>
    <n v="0"/>
    <n v="0"/>
    <n v="2190.5099999999998"/>
    <x v="0"/>
    <n v="1.5516857293727864"/>
    <n v="0.86067628440077237"/>
    <n v="-0.90861366741867866"/>
    <n v="13130.638654799817"/>
    <s v=""/>
    <s v=""/>
    <s v=""/>
    <s v=""/>
    <n v="15492.329493250212"/>
    <n v="-1856.6915932502125"/>
    <s v=""/>
    <s v=""/>
  </r>
  <r>
    <n v="58"/>
    <s v="female"/>
    <n v="29"/>
    <n v="0"/>
    <x v="0"/>
    <x v="2"/>
    <n v="11842.441999999999"/>
    <x v="0"/>
    <s v="0"/>
    <s v="0"/>
    <s v="0"/>
    <s v="0"/>
    <s v="1"/>
    <n v="3364"/>
    <n v="0"/>
    <n v="0"/>
    <n v="1682"/>
    <x v="0"/>
    <n v="1.3380821586844101"/>
    <n v="-0.27287107331449967"/>
    <n v="-0.90861366741867866"/>
    <n v="13130.638654799817"/>
    <s v=""/>
    <s v=""/>
    <s v=""/>
    <s v=""/>
    <n v="13083.698839192975"/>
    <n v="-1241.2568391929763"/>
    <s v=""/>
    <s v=""/>
  </r>
  <r>
    <n v="41"/>
    <s v="male"/>
    <n v="40.26"/>
    <n v="0"/>
    <x v="0"/>
    <x v="0"/>
    <n v="5709.1643999999997"/>
    <x v="0"/>
    <s v="1"/>
    <s v="0"/>
    <s v="0"/>
    <s v="1"/>
    <s v="0"/>
    <n v="1681"/>
    <n v="0"/>
    <n v="0"/>
    <n v="1650.6599999999999"/>
    <x v="0"/>
    <n v="0.12766192478361088"/>
    <n v="1.5742697729769572"/>
    <n v="-0.90861366741867866"/>
    <n v="13130.638654799817"/>
    <s v=""/>
    <s v=""/>
    <s v=""/>
    <s v=""/>
    <n v="6638.9528880214275"/>
    <n v="-929.78848802142784"/>
    <s v=""/>
    <s v=""/>
  </r>
  <r>
    <n v="18"/>
    <s v="female"/>
    <n v="39.159999999999997"/>
    <n v="0"/>
    <x v="0"/>
    <x v="0"/>
    <n v="1633.0444"/>
    <x v="0"/>
    <s v="0"/>
    <s v="0"/>
    <s v="0"/>
    <s v="1"/>
    <s v="0"/>
    <n v="324"/>
    <n v="0"/>
    <n v="0"/>
    <n v="704.87999999999988"/>
    <x v="0"/>
    <n v="-1.5099654504939408"/>
    <n v="1.3938208448312552"/>
    <n v="-0.90861366741867866"/>
    <n v="13130.638654799817"/>
    <s v=""/>
    <s v=""/>
    <s v=""/>
    <s v=""/>
    <n v="3150.9393980899495"/>
    <n v="-1517.8949980899495"/>
    <s v=""/>
    <s v=""/>
  </r>
  <r>
    <n v="56"/>
    <s v="female"/>
    <n v="25.3"/>
    <n v="0"/>
    <x v="0"/>
    <x v="2"/>
    <n v="11070.535"/>
    <x v="0"/>
    <s v="0"/>
    <s v="0"/>
    <s v="0"/>
    <s v="0"/>
    <s v="1"/>
    <n v="3136"/>
    <n v="0"/>
    <n v="0"/>
    <n v="1416.8"/>
    <x v="0"/>
    <n v="1.1956797782254924"/>
    <n v="-0.87983564980458762"/>
    <n v="-0.90861366741867866"/>
    <n v="13130.638654799817"/>
    <s v=""/>
    <s v=""/>
    <s v=""/>
    <s v=""/>
    <n v="12245.601282106794"/>
    <n v="-1175.0662821067945"/>
    <s v=""/>
    <s v=""/>
  </r>
  <r>
    <n v="51"/>
    <s v="female"/>
    <n v="34.1"/>
    <n v="0"/>
    <x v="0"/>
    <x v="0"/>
    <n v="9283.5619999999999"/>
    <x v="0"/>
    <s v="0"/>
    <s v="0"/>
    <s v="0"/>
    <s v="1"/>
    <s v="0"/>
    <n v="2601"/>
    <n v="0"/>
    <n v="0"/>
    <n v="1739.1000000000001"/>
    <x v="0"/>
    <n v="0.8396738270781986"/>
    <n v="0.56375577536102739"/>
    <n v="-0.90861366741867866"/>
    <n v="13130.638654799817"/>
    <s v=""/>
    <s v=""/>
    <s v=""/>
    <s v=""/>
    <n v="10326.996957961197"/>
    <n v="-1043.4349579611971"/>
    <s v=""/>
    <s v=""/>
  </r>
  <r>
    <n v="27"/>
    <s v="female"/>
    <n v="25.175000000000001"/>
    <n v="0"/>
    <x v="0"/>
    <x v="1"/>
    <n v="3558.6202499999999"/>
    <x v="0"/>
    <s v="0"/>
    <s v="0"/>
    <s v="0"/>
    <s v="0"/>
    <s v="0"/>
    <n v="729"/>
    <n v="0"/>
    <n v="0"/>
    <n v="679.72500000000002"/>
    <x v="0"/>
    <n v="-0.86915473842881186"/>
    <n v="-0.90034120982114463"/>
    <n v="-0.90861366741867866"/>
    <n v="13130.638654799817"/>
    <s v=""/>
    <s v=""/>
    <s v=""/>
    <s v=""/>
    <n v="5330.3394022455823"/>
    <n v="-1771.7191522455823"/>
    <s v=""/>
    <s v=""/>
  </r>
  <r>
    <n v="18"/>
    <s v="female"/>
    <n v="33.155000000000001"/>
    <n v="0"/>
    <x v="0"/>
    <x v="1"/>
    <n v="2207.6974500000001"/>
    <x v="0"/>
    <s v="0"/>
    <s v="0"/>
    <s v="0"/>
    <s v="0"/>
    <s v="0"/>
    <n v="324"/>
    <n v="0"/>
    <n v="0"/>
    <n v="596.79"/>
    <x v="0"/>
    <n v="-1.5099654504939408"/>
    <n v="0.40873374163585618"/>
    <n v="-0.90861366741867866"/>
    <n v="13130.638654799817"/>
    <s v=""/>
    <s v=""/>
    <s v=""/>
    <s v=""/>
    <n v="4311.3312982632951"/>
    <n v="-2103.633848263295"/>
    <s v=""/>
    <s v=""/>
  </r>
  <r>
    <n v="20"/>
    <s v="female"/>
    <n v="33"/>
    <n v="0"/>
    <x v="0"/>
    <x v="0"/>
    <n v="1880.07"/>
    <x v="0"/>
    <s v="0"/>
    <s v="0"/>
    <s v="0"/>
    <s v="1"/>
    <s v="0"/>
    <n v="400"/>
    <n v="0"/>
    <n v="0"/>
    <n v="660"/>
    <x v="1"/>
    <n v="-1.3675630700350232"/>
    <n v="0.38330684721532526"/>
    <n v="-0.90861366741867866"/>
    <n v="13130.638654799817"/>
    <n v="126575295.05636418"/>
    <n v="126575295.05636418"/>
    <n v="1953651.2740216081"/>
    <n v="1953651.2740216081"/>
    <n v="3277.8007587735228"/>
    <n v="-1397.7307587735229"/>
    <n v="269"/>
    <n v="10"/>
  </r>
  <r>
    <n v="56"/>
    <s v="female"/>
    <n v="28.594999999999999"/>
    <n v="0"/>
    <x v="0"/>
    <x v="1"/>
    <n v="11658.11505"/>
    <x v="0"/>
    <s v="0"/>
    <s v="0"/>
    <s v="0"/>
    <s v="0"/>
    <s v="0"/>
    <n v="3136"/>
    <n v="0"/>
    <n v="0"/>
    <n v="1601.32"/>
    <x v="1"/>
    <n v="1.1956797782254924"/>
    <n v="-0.33930908776814461"/>
    <n v="-0.90861366741867866"/>
    <n v="13130.638654799817"/>
    <n v="2168325.7666926472"/>
    <n v="2168325.7666926472"/>
    <n v="2880727.0676504294"/>
    <n v="2880727.0676504294"/>
    <n v="13355.385525690433"/>
    <n v="-1697.2704756904332"/>
    <n v="94"/>
    <n v="4"/>
  </r>
  <r>
    <n v="55"/>
    <s v="female"/>
    <n v="37.1"/>
    <n v="0"/>
    <x v="0"/>
    <x v="2"/>
    <n v="10713.644"/>
    <x v="0"/>
    <s v="0"/>
    <s v="0"/>
    <s v="0"/>
    <s v="0"/>
    <s v="1"/>
    <n v="3025"/>
    <n v="0"/>
    <n v="0"/>
    <n v="2040.5"/>
    <x v="0"/>
    <n v="1.1244785879960337"/>
    <n v="1.0558892157583961"/>
    <n v="-0.90861366741867866"/>
    <n v="13130.638654799817"/>
    <s v=""/>
    <s v=""/>
    <s v=""/>
    <s v=""/>
    <n v="11972.402262082398"/>
    <n v="-1258.7582620823978"/>
    <s v=""/>
    <s v=""/>
  </r>
  <r>
    <n v="58"/>
    <s v="male"/>
    <n v="38"/>
    <n v="0"/>
    <x v="0"/>
    <x v="2"/>
    <n v="11365.951999999999"/>
    <x v="0"/>
    <s v="1"/>
    <s v="0"/>
    <s v="0"/>
    <s v="0"/>
    <s v="1"/>
    <n v="3364"/>
    <n v="0"/>
    <n v="0"/>
    <n v="2204"/>
    <x v="1"/>
    <n v="1.3380821586844101"/>
    <n v="1.2035292478776065"/>
    <n v="-0.90861366741867866"/>
    <n v="13130.638654799817"/>
    <n v="3114118.9896285716"/>
    <n v="3114118.9896285716"/>
    <n v="1385713.4112876393"/>
    <n v="1385713.4112876393"/>
    <n v="12543.115289984715"/>
    <n v="-1177.1632899847154"/>
    <n v="104"/>
    <n v="4"/>
  </r>
  <r>
    <n v="24"/>
    <s v="male"/>
    <n v="29.3"/>
    <n v="0"/>
    <x v="0"/>
    <x v="2"/>
    <n v="1977.8150000000001"/>
    <x v="0"/>
    <s v="1"/>
    <s v="0"/>
    <s v="0"/>
    <s v="0"/>
    <s v="1"/>
    <n v="576"/>
    <n v="0"/>
    <n v="0"/>
    <n v="703.2"/>
    <x v="0"/>
    <n v="-1.0827583091171882"/>
    <n v="-0.22365772927476266"/>
    <n v="-0.90861366741867866"/>
    <n v="13130.638654799817"/>
    <s v=""/>
    <s v=""/>
    <s v=""/>
    <s v=""/>
    <n v="3225.9792609166079"/>
    <n v="-1248.1642609166079"/>
    <s v=""/>
    <s v=""/>
  </r>
  <r>
    <n v="29"/>
    <s v="female"/>
    <n v="35.53"/>
    <n v="0"/>
    <x v="0"/>
    <x v="0"/>
    <n v="3366.6696999999999"/>
    <x v="0"/>
    <s v="0"/>
    <s v="0"/>
    <s v="0"/>
    <s v="1"/>
    <s v="0"/>
    <n v="841"/>
    <n v="0"/>
    <n v="0"/>
    <n v="1030.3700000000001"/>
    <x v="0"/>
    <n v="-0.72675235796989435"/>
    <n v="0.79833938195043974"/>
    <n v="-0.90861366741867866"/>
    <n v="13130.638654799817"/>
    <s v=""/>
    <s v=""/>
    <s v=""/>
    <s v=""/>
    <n v="4545.3411798584502"/>
    <n v="-1178.6714798584503"/>
    <s v=""/>
    <s v=""/>
  </r>
  <r>
    <n v="64"/>
    <s v="male"/>
    <n v="38.19"/>
    <n v="0"/>
    <x v="0"/>
    <x v="1"/>
    <n v="14410.9321"/>
    <x v="0"/>
    <s v="1"/>
    <s v="0"/>
    <s v="0"/>
    <s v="0"/>
    <s v="0"/>
    <n v="4096"/>
    <n v="0"/>
    <n v="0"/>
    <n v="2444.16"/>
    <x v="0"/>
    <n v="1.7652893000611625"/>
    <n v="1.2346976991027727"/>
    <n v="-0.90861366741867866"/>
    <n v="13130.638654799817"/>
    <s v=""/>
    <s v=""/>
    <s v=""/>
    <s v=""/>
    <n v="16222.135217352557"/>
    <n v="-1811.2031173525575"/>
    <s v=""/>
    <s v=""/>
  </r>
  <r>
    <n v="61"/>
    <s v="male"/>
    <n v="33.914999999999999"/>
    <n v="0"/>
    <x v="0"/>
    <x v="1"/>
    <n v="13143.86485"/>
    <x v="0"/>
    <s v="1"/>
    <s v="0"/>
    <s v="0"/>
    <s v="0"/>
    <s v="0"/>
    <n v="3721"/>
    <n v="0"/>
    <n v="0"/>
    <n v="2068.8150000000001"/>
    <x v="0"/>
    <n v="1.5516857293727864"/>
    <n v="0.53340754653652256"/>
    <n v="-0.90861366741867866"/>
    <n v="13130.638654799817"/>
    <s v=""/>
    <s v=""/>
    <s v=""/>
    <s v=""/>
    <n v="14844.036345813671"/>
    <n v="-1700.1714958136708"/>
    <s v=""/>
    <s v=""/>
  </r>
  <r>
    <n v="18"/>
    <s v="male"/>
    <n v="28.5"/>
    <n v="0"/>
    <x v="0"/>
    <x v="1"/>
    <n v="1712.2270000000001"/>
    <x v="0"/>
    <s v="1"/>
    <s v="0"/>
    <s v="0"/>
    <s v="0"/>
    <s v="0"/>
    <n v="324"/>
    <n v="0"/>
    <n v="0"/>
    <n v="513"/>
    <x v="0"/>
    <n v="-1.5099654504939408"/>
    <n v="-0.35489331338072777"/>
    <n v="-0.90861366741867866"/>
    <n v="13130.638654799817"/>
    <s v=""/>
    <s v=""/>
    <s v=""/>
    <s v=""/>
    <n v="3636.9801670807569"/>
    <n v="-1924.7531670807568"/>
    <s v=""/>
    <s v=""/>
  </r>
  <r>
    <n v="58"/>
    <s v="female"/>
    <n v="32.965000000000003"/>
    <n v="0"/>
    <x v="0"/>
    <x v="1"/>
    <n v="12430.95335"/>
    <x v="0"/>
    <s v="0"/>
    <s v="0"/>
    <s v="0"/>
    <s v="0"/>
    <s v="0"/>
    <n v="3364"/>
    <n v="0"/>
    <n v="0"/>
    <n v="1911.9700000000003"/>
    <x v="0"/>
    <n v="1.3380821586844101"/>
    <n v="0.37756529041068987"/>
    <n v="-0.90861366741867866"/>
    <n v="13130.638654799817"/>
    <s v=""/>
    <s v=""/>
    <s v=""/>
    <s v=""/>
    <n v="14200.046559885568"/>
    <n v="-1769.0932098855683"/>
    <s v=""/>
    <s v=""/>
  </r>
  <r>
    <n v="48"/>
    <s v="female"/>
    <n v="31.13"/>
    <n v="0"/>
    <x v="0"/>
    <x v="0"/>
    <n v="8280.6226999999999"/>
    <x v="0"/>
    <s v="0"/>
    <s v="0"/>
    <s v="0"/>
    <s v="1"/>
    <s v="0"/>
    <n v="2304"/>
    <n v="0"/>
    <n v="0"/>
    <n v="1494.24"/>
    <x v="0"/>
    <n v="0.62607025638982228"/>
    <n v="7.6543669367631961E-2"/>
    <n v="-0.90861366741867866"/>
    <n v="13130.638654799817"/>
    <s v=""/>
    <s v=""/>
    <s v=""/>
    <s v=""/>
    <n v="9277.0922730717411"/>
    <n v="-996.46957307174125"/>
    <s v=""/>
    <s v=""/>
  </r>
  <r>
    <n v="59"/>
    <s v="female"/>
    <n v="35.200000000000003"/>
    <n v="0"/>
    <x v="0"/>
    <x v="0"/>
    <n v="12244.531000000001"/>
    <x v="0"/>
    <s v="0"/>
    <s v="0"/>
    <s v="0"/>
    <s v="1"/>
    <s v="0"/>
    <n v="3481"/>
    <n v="0"/>
    <n v="0"/>
    <n v="2076.8000000000002"/>
    <x v="1"/>
    <n v="1.4092833489138687"/>
    <n v="0.74420470350672951"/>
    <n v="-0.90861366741867866"/>
    <n v="13130.638654799817"/>
    <n v="785186.77589483059"/>
    <n v="785186.77589483059"/>
    <n v="1371823.6534278574"/>
    <n v="1371823.6534278574"/>
    <n v="13415.7797581329"/>
    <n v="-1171.2487581328987"/>
    <n v="91"/>
    <n v="4"/>
  </r>
  <r>
    <n v="18"/>
    <s v="male"/>
    <n v="33.659999999999997"/>
    <n v="0"/>
    <x v="0"/>
    <x v="0"/>
    <n v="1136.3994"/>
    <x v="0"/>
    <s v="1"/>
    <s v="0"/>
    <s v="0"/>
    <s v="1"/>
    <s v="0"/>
    <n v="324"/>
    <n v="0"/>
    <n v="0"/>
    <n v="605.87999999999988"/>
    <x v="0"/>
    <n v="-1.5099654504939408"/>
    <n v="0.49157620410274583"/>
    <n v="-0.90861366741867866"/>
    <n v="13130.638654799817"/>
    <s v=""/>
    <s v=""/>
    <s v=""/>
    <s v=""/>
    <n v="2468.3104487625369"/>
    <n v="-1331.9110487625369"/>
    <s v=""/>
    <s v=""/>
  </r>
  <r>
    <n v="29"/>
    <s v="female"/>
    <n v="31.16"/>
    <n v="0"/>
    <x v="0"/>
    <x v="1"/>
    <n v="3943.5954000000002"/>
    <x v="0"/>
    <s v="0"/>
    <s v="0"/>
    <s v="0"/>
    <s v="0"/>
    <s v="0"/>
    <n v="841"/>
    <n v="0"/>
    <n v="0"/>
    <n v="903.64"/>
    <x v="0"/>
    <n v="-0.72675235796989435"/>
    <n v="8.1465003771605843E-2"/>
    <n v="-0.90861366741867866"/>
    <n v="13130.638654799817"/>
    <s v=""/>
    <s v=""/>
    <s v=""/>
    <s v=""/>
    <n v="5721.7499234245406"/>
    <n v="-1778.1545234245405"/>
    <s v=""/>
    <s v=""/>
  </r>
  <r>
    <n v="36"/>
    <s v="male"/>
    <n v="29.7"/>
    <n v="0"/>
    <x v="0"/>
    <x v="0"/>
    <n v="4399.7309999999998"/>
    <x v="0"/>
    <s v="1"/>
    <s v="0"/>
    <s v="0"/>
    <s v="1"/>
    <s v="0"/>
    <n v="1296"/>
    <n v="0"/>
    <n v="0"/>
    <n v="1069.2"/>
    <x v="0"/>
    <n v="-0.22834402636368298"/>
    <n v="-0.15803993722178039"/>
    <n v="-0.90861366741867866"/>
    <n v="13130.638654799817"/>
    <s v=""/>
    <s v=""/>
    <s v=""/>
    <s v=""/>
    <n v="5278.9639873299875"/>
    <n v="-879.23298732998774"/>
    <s v=""/>
    <s v=""/>
  </r>
  <r>
    <n v="41"/>
    <s v="female"/>
    <n v="31.02"/>
    <n v="0"/>
    <x v="0"/>
    <x v="0"/>
    <n v="6185.3208000000004"/>
    <x v="0"/>
    <s v="0"/>
    <s v="0"/>
    <s v="0"/>
    <s v="1"/>
    <s v="0"/>
    <n v="1681"/>
    <n v="0"/>
    <n v="0"/>
    <n v="1271.82"/>
    <x v="0"/>
    <n v="0.12766192478361088"/>
    <n v="5.8498776553061876E-2"/>
    <n v="-0.90861366741867866"/>
    <n v="13130.638654799817"/>
    <s v=""/>
    <s v=""/>
    <s v=""/>
    <s v=""/>
    <n v="7177.1853409518535"/>
    <n v="-991.86454095185309"/>
    <s v=""/>
    <s v=""/>
  </r>
  <r>
    <n v="40"/>
    <s v="male"/>
    <n v="41.69"/>
    <n v="0"/>
    <x v="0"/>
    <x v="0"/>
    <n v="5438.7491"/>
    <x v="0"/>
    <s v="1"/>
    <s v="0"/>
    <s v="0"/>
    <s v="1"/>
    <s v="0"/>
    <n v="1600"/>
    <n v="0"/>
    <n v="0"/>
    <n v="1667.6"/>
    <x v="0"/>
    <n v="5.6460734554152112E-2"/>
    <n v="1.8088533795663695"/>
    <n v="-0.90861366741867866"/>
    <n v="13130.638654799817"/>
    <s v=""/>
    <s v=""/>
    <s v=""/>
    <s v=""/>
    <n v="6385.4784934943455"/>
    <n v="-946.72939349434546"/>
    <s v=""/>
    <s v=""/>
  </r>
  <r>
    <n v="21"/>
    <s v="male"/>
    <n v="27.36"/>
    <n v="0"/>
    <x v="0"/>
    <x v="1"/>
    <n v="2104.1134000000002"/>
    <x v="0"/>
    <s v="1"/>
    <s v="0"/>
    <s v="0"/>
    <s v="0"/>
    <s v="0"/>
    <n v="441"/>
    <n v="0"/>
    <n v="0"/>
    <n v="574.55999999999995"/>
    <x v="0"/>
    <n v="-1.2963618798055645"/>
    <n v="-0.54190402073172794"/>
    <n v="-0.90861366741867866"/>
    <n v="13130.638654799817"/>
    <s v=""/>
    <s v=""/>
    <s v=""/>
    <s v=""/>
    <n v="3918.752865199896"/>
    <n v="-1814.6394651998958"/>
    <s v=""/>
    <s v=""/>
  </r>
  <r>
    <n v="21"/>
    <s v="female"/>
    <n v="34.869999999999997"/>
    <n v="0"/>
    <x v="0"/>
    <x v="0"/>
    <n v="2020.5523000000001"/>
    <x v="0"/>
    <s v="0"/>
    <s v="0"/>
    <s v="0"/>
    <s v="1"/>
    <s v="0"/>
    <n v="441"/>
    <n v="0"/>
    <n v="0"/>
    <n v="732.27"/>
    <x v="1"/>
    <n v="-1.2963618798055645"/>
    <n v="0.69007002506301807"/>
    <n v="-0.90861366741867866"/>
    <n v="13130.638654799817"/>
    <n v="123434018.81110911"/>
    <n v="123434018.81110911"/>
    <n v="1907994.2691849475"/>
    <n v="1907994.2691849475"/>
    <n v="3401.8539575625136"/>
    <n v="-1381.3016575625136"/>
    <n v="267"/>
    <n v="10"/>
  </r>
  <r>
    <n v="50"/>
    <s v="female"/>
    <n v="44.744999999999997"/>
    <n v="0"/>
    <x v="0"/>
    <x v="1"/>
    <n v="9541.6955500000004"/>
    <x v="0"/>
    <s v="0"/>
    <s v="0"/>
    <s v="0"/>
    <s v="0"/>
    <s v="0"/>
    <n v="2500"/>
    <n v="0"/>
    <n v="0"/>
    <n v="2237.25"/>
    <x v="0"/>
    <n v="0.76847263684873979"/>
    <n v="2.3100092663710234"/>
    <n v="-0.90861366741867866"/>
    <n v="13130.638654799817"/>
    <s v=""/>
    <s v=""/>
    <s v=""/>
    <s v=""/>
    <n v="11302.138767780962"/>
    <n v="-1760.4432177809613"/>
    <s v=""/>
    <s v=""/>
  </r>
  <r>
    <n v="53"/>
    <s v="male"/>
    <n v="41.47"/>
    <n v="0"/>
    <x v="0"/>
    <x v="0"/>
    <n v="9504.3102999999992"/>
    <x v="0"/>
    <s v="1"/>
    <s v="0"/>
    <s v="0"/>
    <s v="1"/>
    <s v="0"/>
    <n v="2809"/>
    <n v="0"/>
    <n v="0"/>
    <n v="2197.91"/>
    <x v="1"/>
    <n v="0.98207620753711611"/>
    <n v="1.7727635939372295"/>
    <n v="-0.90861366741867866"/>
    <n v="13130.638654799817"/>
    <n v="13150257.336825155"/>
    <n v="13150257.336825155"/>
    <n v="974390.79393711535"/>
    <n v="974390.79393711535"/>
    <n v="10491.422651223058"/>
    <n v="-987.11235122305879"/>
    <n v="139"/>
    <n v="5"/>
  </r>
  <r>
    <n v="36"/>
    <s v="female"/>
    <n v="27.74"/>
    <n v="0"/>
    <x v="0"/>
    <x v="1"/>
    <n v="5469.0065999999997"/>
    <x v="0"/>
    <s v="0"/>
    <s v="0"/>
    <s v="0"/>
    <s v="0"/>
    <s v="0"/>
    <n v="1296"/>
    <n v="0"/>
    <n v="0"/>
    <n v="998.64"/>
    <x v="0"/>
    <n v="-0.22834402636368298"/>
    <n v="-0.47956711828139476"/>
    <n v="-0.90861366741867866"/>
    <n v="13130.638654799817"/>
    <s v=""/>
    <s v=""/>
    <s v=""/>
    <s v=""/>
    <n v="7107.7313156463752"/>
    <n v="-1638.7247156463754"/>
    <s v=""/>
    <s v=""/>
  </r>
  <r>
    <n v="20"/>
    <s v="male"/>
    <n v="40.47"/>
    <n v="0"/>
    <x v="0"/>
    <x v="1"/>
    <n v="1984.4532999999999"/>
    <x v="0"/>
    <s v="1"/>
    <s v="0"/>
    <s v="0"/>
    <s v="0"/>
    <s v="0"/>
    <n v="400"/>
    <n v="0"/>
    <n v="0"/>
    <n v="809.4"/>
    <x v="1"/>
    <n v="-1.3675630700350232"/>
    <n v="1.6087191138047732"/>
    <n v="-0.90861366741867866"/>
    <n v="13130.638654799817"/>
    <n v="124237447.96355395"/>
    <n v="124237447.96355395"/>
    <n v="3829825.3558980254"/>
    <n v="3829825.3558980254"/>
    <n v="3941.4472590857263"/>
    <n v="-1956.9939590857264"/>
    <n v="259"/>
    <n v="10"/>
  </r>
  <r>
    <n v="60"/>
    <s v="male"/>
    <n v="28.9"/>
    <n v="0"/>
    <x v="0"/>
    <x v="2"/>
    <n v="12146.971"/>
    <x v="0"/>
    <s v="1"/>
    <s v="0"/>
    <s v="0"/>
    <s v="0"/>
    <s v="1"/>
    <n v="3600"/>
    <n v="0"/>
    <n v="0"/>
    <n v="1734"/>
    <x v="0"/>
    <n v="1.4804845391433274"/>
    <n v="-0.28927552132774553"/>
    <n v="-0.90861366741867866"/>
    <n v="13130.638654799817"/>
    <s v=""/>
    <s v=""/>
    <s v=""/>
    <s v=""/>
    <n v="13288.170799498064"/>
    <n v="-1141.1997994980647"/>
    <s v=""/>
    <s v=""/>
  </r>
  <r>
    <n v="51"/>
    <s v="female"/>
    <n v="40.659999999999997"/>
    <n v="0"/>
    <x v="0"/>
    <x v="1"/>
    <n v="9875.6803999999993"/>
    <x v="0"/>
    <s v="0"/>
    <s v="0"/>
    <s v="0"/>
    <s v="0"/>
    <s v="0"/>
    <n v="2601"/>
    <n v="0"/>
    <n v="0"/>
    <n v="2073.66"/>
    <x v="0"/>
    <n v="0.8396738270781986"/>
    <n v="1.6398875650299396"/>
    <n v="-0.90861366741867866"/>
    <n v="13130.638654799817"/>
    <s v=""/>
    <s v=""/>
    <s v=""/>
    <s v=""/>
    <n v="11610.478544513657"/>
    <n v="-1734.7981445136575"/>
    <s v=""/>
    <s v=""/>
  </r>
  <r>
    <n v="62"/>
    <s v="male"/>
    <n v="37.4"/>
    <n v="0"/>
    <x v="0"/>
    <x v="2"/>
    <n v="12979.358"/>
    <x v="0"/>
    <s v="1"/>
    <s v="0"/>
    <s v="0"/>
    <s v="0"/>
    <s v="1"/>
    <n v="3844"/>
    <n v="0"/>
    <n v="0"/>
    <n v="2318.7999999999997"/>
    <x v="0"/>
    <n v="1.6228869196022451"/>
    <n v="1.1051025597981325"/>
    <n v="-0.90861366741867866"/>
    <n v="13130.638654799817"/>
    <s v=""/>
    <s v=""/>
    <s v=""/>
    <s v=""/>
    <n v="14237.989789964256"/>
    <n v="-1258.6317899642563"/>
    <s v=""/>
    <s v=""/>
  </r>
  <r>
    <n v="19"/>
    <s v="male"/>
    <n v="35.4"/>
    <n v="0"/>
    <x v="0"/>
    <x v="2"/>
    <n v="1263.249"/>
    <x v="0"/>
    <s v="1"/>
    <s v="0"/>
    <s v="0"/>
    <s v="0"/>
    <s v="1"/>
    <n v="361"/>
    <n v="0"/>
    <n v="0"/>
    <n v="672.6"/>
    <x v="0"/>
    <n v="-1.4387642602644821"/>
    <n v="0.77701359953322002"/>
    <n v="-0.90861366741867866"/>
    <n v="13130.638654799817"/>
    <s v=""/>
    <s v=""/>
    <s v=""/>
    <s v=""/>
    <n v="2716.6278974676534"/>
    <n v="-1453.3788974676534"/>
    <s v=""/>
    <s v=""/>
  </r>
  <r>
    <n v="18"/>
    <s v="female"/>
    <n v="40.28"/>
    <n v="0"/>
    <x v="0"/>
    <x v="1"/>
    <n v="2217.6012000000001"/>
    <x v="0"/>
    <s v="0"/>
    <s v="0"/>
    <s v="0"/>
    <s v="0"/>
    <s v="0"/>
    <n v="324"/>
    <n v="0"/>
    <n v="0"/>
    <n v="725.04"/>
    <x v="0"/>
    <n v="-1.5099654504939408"/>
    <n v="1.577550662579607"/>
    <n v="-0.90861366741867866"/>
    <n v="13130.638654799817"/>
    <s v=""/>
    <s v=""/>
    <s v=""/>
    <s v=""/>
    <n v="4381.1294690115001"/>
    <n v="-2163.5282690115"/>
    <s v=""/>
    <s v=""/>
  </r>
  <r>
    <n v="31"/>
    <s v="female"/>
    <n v="26.62"/>
    <n v="0"/>
    <x v="0"/>
    <x v="0"/>
    <n v="3757.8447999999999"/>
    <x v="0"/>
    <s v="0"/>
    <s v="0"/>
    <s v="0"/>
    <s v="1"/>
    <s v="0"/>
    <n v="961"/>
    <n v="0"/>
    <n v="0"/>
    <n v="825.22"/>
    <x v="0"/>
    <n v="-0.58434997751097684"/>
    <n v="-0.66329693602974538"/>
    <n v="-0.90861366741867866"/>
    <n v="13130.638654799817"/>
    <s v=""/>
    <s v=""/>
    <s v=""/>
    <s v=""/>
    <n v="4823.1865422059809"/>
    <n v="-1065.3417422059811"/>
    <s v=""/>
    <s v=""/>
  </r>
  <r>
    <n v="27"/>
    <s v="male"/>
    <n v="26.03"/>
    <n v="0"/>
    <x v="0"/>
    <x v="1"/>
    <n v="3070.8087"/>
    <x v="0"/>
    <s v="1"/>
    <s v="0"/>
    <s v="0"/>
    <s v="0"/>
    <s v="0"/>
    <n v="729"/>
    <n v="0"/>
    <n v="0"/>
    <n v="702.81000000000006"/>
    <x v="1"/>
    <n v="-0.86915473842881186"/>
    <n v="-0.76008317930789449"/>
    <n v="-0.90861366741867866"/>
    <n v="13130.638654799817"/>
    <n v="101200178.7194877"/>
    <n v="101200178.7194877"/>
    <n v="2686835.0907425652"/>
    <n v="2686835.0907425652"/>
    <n v="4709.9655231083216"/>
    <n v="-1639.1568231083215"/>
    <n v="244"/>
    <n v="9"/>
  </r>
  <r>
    <n v="64"/>
    <s v="female"/>
    <n v="39.700000000000003"/>
    <n v="0"/>
    <x v="0"/>
    <x v="2"/>
    <n v="14319.031000000001"/>
    <x v="0"/>
    <s v="0"/>
    <s v="0"/>
    <s v="0"/>
    <s v="0"/>
    <s v="1"/>
    <n v="4096"/>
    <n v="0"/>
    <n v="0"/>
    <n v="2540.8000000000002"/>
    <x v="0"/>
    <n v="1.7652893000611625"/>
    <n v="1.4824048641027825"/>
    <n v="-0.90861366741867866"/>
    <n v="13130.638654799817"/>
    <s v=""/>
    <s v=""/>
    <s v=""/>
    <s v=""/>
    <n v="15788.171540125106"/>
    <n v="-1469.140540125105"/>
    <s v=""/>
    <s v=""/>
  </r>
  <r>
    <n v="44"/>
    <s v="female"/>
    <n v="36.479999999999997"/>
    <n v="0"/>
    <x v="0"/>
    <x v="1"/>
    <n v="12797.20962"/>
    <x v="0"/>
    <s v="0"/>
    <s v="0"/>
    <s v="0"/>
    <s v="0"/>
    <s v="0"/>
    <n v="1936"/>
    <n v="0"/>
    <n v="0"/>
    <n v="1605.12"/>
    <x v="0"/>
    <n v="0.3412654954719872"/>
    <n v="0.95418163807627243"/>
    <n v="-0.90861366741867866"/>
    <n v="13130.638654799817"/>
    <s v=""/>
    <s v=""/>
    <s v=""/>
    <s v=""/>
    <n v="9300.8647299792665"/>
    <n v="3496.3448900207331"/>
    <s v=""/>
    <s v=""/>
  </r>
  <r>
    <n v="45"/>
    <s v="male"/>
    <n v="39.805"/>
    <n v="0"/>
    <x v="0"/>
    <x v="1"/>
    <n v="7448.4039499999999"/>
    <x v="0"/>
    <s v="1"/>
    <s v="0"/>
    <s v="0"/>
    <s v="0"/>
    <s v="0"/>
    <n v="2025"/>
    <n v="0"/>
    <n v="0"/>
    <n v="1791.2249999999999"/>
    <x v="1"/>
    <n v="0.41246668570144596"/>
    <n v="1.4996295345166899"/>
    <n v="-0.90861366741867866"/>
    <n v="13130.638654799817"/>
    <n v="32287791.240431469"/>
    <n v="32287791.240431469"/>
    <n v="2421498.1376723088"/>
    <n v="2421498.1376723088"/>
    <n v="9004.5203137955577"/>
    <n v="-1556.1163637955578"/>
    <n v="159"/>
    <n v="6"/>
  </r>
  <r>
    <n v="18"/>
    <s v="male"/>
    <n v="41.14"/>
    <n v="0"/>
    <x v="0"/>
    <x v="0"/>
    <n v="1146.7965999999999"/>
    <x v="0"/>
    <s v="1"/>
    <s v="0"/>
    <s v="0"/>
    <s v="1"/>
    <s v="0"/>
    <n v="324"/>
    <n v="0"/>
    <n v="0"/>
    <n v="740.52"/>
    <x v="0"/>
    <n v="-1.5099654504939408"/>
    <n v="1.718628915493519"/>
    <n v="-0.90861366741867866"/>
    <n v="13130.638654799817"/>
    <s v=""/>
    <s v=""/>
    <s v=""/>
    <s v=""/>
    <n v="2541.5862827550382"/>
    <n v="-1394.7896827550383"/>
    <s v=""/>
    <s v=""/>
  </r>
  <r>
    <n v="60"/>
    <s v="male"/>
    <n v="36.954999999999998"/>
    <n v="0"/>
    <x v="0"/>
    <x v="1"/>
    <n v="12741.167450000001"/>
    <x v="0"/>
    <s v="1"/>
    <s v="0"/>
    <s v="0"/>
    <s v="0"/>
    <s v="0"/>
    <n v="3600"/>
    <n v="0"/>
    <n v="0"/>
    <n v="2217.2999999999997"/>
    <x v="0"/>
    <n v="1.4804845391433274"/>
    <n v="1.0321027661391895"/>
    <n v="-0.90861366741867866"/>
    <n v="13130.638654799817"/>
    <s v=""/>
    <s v=""/>
    <s v=""/>
    <s v=""/>
    <n v="14444.585119258751"/>
    <n v="-1703.4176692587498"/>
    <s v=""/>
    <s v=""/>
  </r>
  <r>
    <n v="62"/>
    <s v="female"/>
    <n v="29.92"/>
    <n v="0"/>
    <x v="0"/>
    <x v="0"/>
    <n v="13457.960800000001"/>
    <x v="0"/>
    <s v="0"/>
    <s v="0"/>
    <s v="0"/>
    <s v="1"/>
    <s v="0"/>
    <n v="3844"/>
    <n v="0"/>
    <n v="0"/>
    <n v="1855.0400000000002"/>
    <x v="1"/>
    <n v="1.6228869196022451"/>
    <n v="-0.12195015159263964"/>
    <n v="-0.90861366741867866"/>
    <n v="13130.638654799817"/>
    <n v="107139.78673845001"/>
    <n v="107139.78673845001"/>
    <n v="1425134.9896694883"/>
    <n v="1425134.9896694883"/>
    <n v="14651.750978243015"/>
    <n v="-1193.7901782430145"/>
    <n v="72"/>
    <n v="3"/>
  </r>
  <r>
    <n v="39"/>
    <s v="female"/>
    <n v="41.8"/>
    <n v="0"/>
    <x v="0"/>
    <x v="0"/>
    <n v="5662.2250000000004"/>
    <x v="0"/>
    <s v="0"/>
    <s v="0"/>
    <s v="0"/>
    <s v="1"/>
    <s v="0"/>
    <n v="1521"/>
    <n v="0"/>
    <n v="0"/>
    <n v="1630.1999999999998"/>
    <x v="0"/>
    <n v="-1.4740455675306659E-2"/>
    <n v="1.8268982723809397"/>
    <n v="-0.90861366741867866"/>
    <n v="13130.638654799817"/>
    <s v=""/>
    <s v=""/>
    <s v=""/>
    <s v=""/>
    <n v="6755.9101675441361"/>
    <n v="-1093.6851675441358"/>
    <s v=""/>
    <s v=""/>
  </r>
  <r>
    <n v="19"/>
    <s v="male"/>
    <n v="27.6"/>
    <n v="0"/>
    <x v="0"/>
    <x v="2"/>
    <n v="1252.4069999999999"/>
    <x v="0"/>
    <s v="1"/>
    <s v="0"/>
    <s v="0"/>
    <s v="0"/>
    <s v="1"/>
    <n v="361"/>
    <n v="0"/>
    <n v="0"/>
    <n v="524.4"/>
    <x v="1"/>
    <n v="-1.4387642602644821"/>
    <n v="-0.50253334549993811"/>
    <n v="-0.90861366741867866"/>
    <n v="13130.638654799817"/>
    <n v="141092387.24508843"/>
    <n v="141092387.24508843"/>
    <n v="1926017.3411820657"/>
    <n v="1926017.3411820657"/>
    <n v="2640.2172684380403"/>
    <n v="-1387.8102684380403"/>
    <n v="280"/>
    <n v="10"/>
  </r>
  <r>
    <n v="58"/>
    <s v="female"/>
    <n v="33.1"/>
    <n v="0"/>
    <x v="0"/>
    <x v="2"/>
    <n v="11848.141"/>
    <x v="0"/>
    <s v="0"/>
    <s v="0"/>
    <s v="0"/>
    <s v="0"/>
    <s v="1"/>
    <n v="3364"/>
    <n v="0"/>
    <n v="0"/>
    <n v="1919.8000000000002"/>
    <x v="0"/>
    <n v="1.3380821586844101"/>
    <n v="0.39971129522857113"/>
    <n v="-0.90861366741867866"/>
    <n v="13130.638654799817"/>
    <s v=""/>
    <s v=""/>
    <s v=""/>
    <s v=""/>
    <n v="13123.863400605976"/>
    <n v="-1275.7224006059769"/>
    <s v=""/>
    <s v=""/>
  </r>
  <r>
    <n v="64"/>
    <s v="female"/>
    <n v="35.97"/>
    <n v="0"/>
    <x v="0"/>
    <x v="0"/>
    <n v="14313.846299999999"/>
    <x v="0"/>
    <s v="0"/>
    <s v="0"/>
    <s v="0"/>
    <s v="1"/>
    <s v="0"/>
    <n v="4096"/>
    <n v="0"/>
    <n v="0"/>
    <n v="2302.08"/>
    <x v="0"/>
    <n v="1.7652893000611625"/>
    <n v="0.87051895320872008"/>
    <n v="-0.90861366741867866"/>
    <n v="13130.638654799817"/>
    <s v=""/>
    <s v=""/>
    <s v=""/>
    <s v=""/>
    <n v="15609.918948117978"/>
    <n v="-1296.072648117979"/>
    <s v=""/>
    <s v=""/>
  </r>
  <r>
    <n v="23"/>
    <s v="male"/>
    <n v="26.51"/>
    <n v="0"/>
    <x v="0"/>
    <x v="0"/>
    <n v="1815.8759"/>
    <x v="0"/>
    <s v="1"/>
    <s v="0"/>
    <s v="0"/>
    <s v="1"/>
    <s v="0"/>
    <n v="529"/>
    <n v="0"/>
    <n v="0"/>
    <n v="609.73"/>
    <x v="0"/>
    <n v="-1.1539594993466469"/>
    <n v="-0.68134182884431538"/>
    <n v="-0.90861366741867866"/>
    <n v="13130.638654799817"/>
    <s v=""/>
    <s v=""/>
    <s v=""/>
    <s v=""/>
    <n v="2926.9385736063878"/>
    <n v="-1111.0626736063878"/>
    <s v=""/>
    <s v=""/>
  </r>
  <r>
    <n v="18"/>
    <s v="male"/>
    <n v="30.14"/>
    <n v="0"/>
    <x v="0"/>
    <x v="0"/>
    <n v="1131.5065999999999"/>
    <x v="0"/>
    <s v="1"/>
    <s v="0"/>
    <s v="0"/>
    <s v="1"/>
    <s v="0"/>
    <n v="324"/>
    <n v="0"/>
    <n v="0"/>
    <n v="542.52"/>
    <x v="1"/>
    <n v="-1.5099654504939408"/>
    <n v="-8.5860365963499455E-2"/>
    <n v="-0.90861366741867866"/>
    <n v="13130.638654799817"/>
    <n v="143979170.06852448"/>
    <n v="143979170.06852448"/>
    <n v="1696040.2562419637"/>
    <n v="1696040.2562419637"/>
    <n v="2433.8277033543009"/>
    <n v="-1302.3211033543009"/>
    <n v="284"/>
    <n v="10"/>
  </r>
  <r>
    <n v="20"/>
    <s v="female"/>
    <n v="31.46"/>
    <n v="0"/>
    <x v="0"/>
    <x v="0"/>
    <n v="1877.9294"/>
    <x v="0"/>
    <s v="0"/>
    <s v="0"/>
    <s v="0"/>
    <s v="1"/>
    <s v="0"/>
    <n v="400"/>
    <n v="0"/>
    <n v="0"/>
    <n v="629.20000000000005"/>
    <x v="0"/>
    <n v="-1.3675630700350232"/>
    <n v="0.13067834781134283"/>
    <n v="-0.90861366741867866"/>
    <n v="13130.638654799817"/>
    <s v=""/>
    <s v=""/>
    <s v=""/>
    <s v=""/>
    <n v="3262.7145576574194"/>
    <n v="-1384.7851576574194"/>
    <s v=""/>
    <s v=""/>
  </r>
  <r>
    <n v="18"/>
    <s v="female"/>
    <n v="31.13"/>
    <n v="0"/>
    <x v="0"/>
    <x v="0"/>
    <n v="1621.8827000000001"/>
    <x v="0"/>
    <s v="0"/>
    <s v="0"/>
    <s v="0"/>
    <s v="1"/>
    <s v="0"/>
    <n v="324"/>
    <n v="0"/>
    <n v="0"/>
    <n v="560.34"/>
    <x v="0"/>
    <n v="-1.5099654504939408"/>
    <n v="7.6543669367631961E-2"/>
    <n v="-0.90861366741867866"/>
    <n v="13130.638654799817"/>
    <s v=""/>
    <s v=""/>
    <s v=""/>
    <s v=""/>
    <n v="3072.2756351274111"/>
    <n v="-1450.392935127411"/>
    <s v=""/>
    <s v=""/>
  </r>
  <r>
    <n v="63"/>
    <s v="male"/>
    <n v="33.1"/>
    <n v="0"/>
    <x v="0"/>
    <x v="2"/>
    <n v="13393.755999999999"/>
    <x v="0"/>
    <s v="1"/>
    <s v="0"/>
    <s v="0"/>
    <s v="0"/>
    <s v="1"/>
    <n v="3969"/>
    <n v="0"/>
    <n v="0"/>
    <n v="2085.3000000000002"/>
    <x v="0"/>
    <n v="1.6940881098317038"/>
    <n v="0.39971129522857113"/>
    <n v="-0.90861366741867866"/>
    <n v="13130.638654799817"/>
    <s v=""/>
    <s v=""/>
    <s v=""/>
    <s v=""/>
    <n v="14641.27263801638"/>
    <n v="-1247.516638016381"/>
    <s v=""/>
    <s v=""/>
  </r>
  <r>
    <n v="36"/>
    <s v="male"/>
    <n v="31.5"/>
    <n v="0"/>
    <x v="0"/>
    <x v="2"/>
    <n v="4402.2330000000002"/>
    <x v="0"/>
    <s v="1"/>
    <s v="0"/>
    <s v="0"/>
    <s v="0"/>
    <s v="1"/>
    <n v="1296"/>
    <n v="0"/>
    <n v="0"/>
    <n v="1134"/>
    <x v="0"/>
    <n v="-0.22834402636368298"/>
    <n v="0.13724012701664093"/>
    <n v="-0.90861366741867866"/>
    <n v="13130.638654799817"/>
    <s v=""/>
    <s v=""/>
    <s v=""/>
    <s v=""/>
    <n v="5438.3098467695272"/>
    <n v="-1036.076846769527"/>
    <s v=""/>
    <s v=""/>
  </r>
  <r>
    <n v="56"/>
    <s v="female"/>
    <n v="28.31"/>
    <n v="0"/>
    <x v="0"/>
    <x v="1"/>
    <n v="11657.7189"/>
    <x v="0"/>
    <s v="0"/>
    <s v="0"/>
    <s v="0"/>
    <s v="0"/>
    <s v="0"/>
    <n v="3136"/>
    <n v="0"/>
    <n v="0"/>
    <n v="1585.36"/>
    <x v="1"/>
    <n v="1.1956797782254924"/>
    <n v="-0.38606176460589464"/>
    <n v="-0.90861366741867866"/>
    <n v="13130.638654799817"/>
    <n v="2169492.6040795543"/>
    <n v="2169492.6040795543"/>
    <n v="2872600.2448374885"/>
    <n v="2872600.2448374885"/>
    <n v="13352.593598860505"/>
    <n v="-1694.8746988605053"/>
    <n v="95"/>
    <n v="4"/>
  </r>
  <r>
    <n v="21"/>
    <s v="male"/>
    <n v="31.1"/>
    <n v="0"/>
    <x v="0"/>
    <x v="2"/>
    <n v="1526.3119999999999"/>
    <x v="0"/>
    <s v="1"/>
    <s v="0"/>
    <s v="0"/>
    <s v="0"/>
    <s v="1"/>
    <n v="441"/>
    <n v="0"/>
    <n v="0"/>
    <n v="653.1"/>
    <x v="0"/>
    <n v="-1.2963618798055645"/>
    <n v="7.1622334963658676E-2"/>
    <n v="-0.90861366741867866"/>
    <n v="13130.638654799817"/>
    <s v=""/>
    <s v=""/>
    <s v=""/>
    <s v=""/>
    <n v="2877.8851312602728"/>
    <n v="-1351.5731312602729"/>
    <s v=""/>
    <s v=""/>
  </r>
  <r>
    <n v="53"/>
    <s v="male"/>
    <n v="30.495000000000001"/>
    <n v="0"/>
    <x v="0"/>
    <x v="1"/>
    <n v="10072.055050000001"/>
    <x v="0"/>
    <s v="1"/>
    <s v="0"/>
    <s v="0"/>
    <s v="0"/>
    <s v="0"/>
    <n v="2809"/>
    <n v="0"/>
    <n v="0"/>
    <n v="1616.2350000000001"/>
    <x v="1"/>
    <n v="0.98207620753711611"/>
    <n v="-2.7624575516477415E-2"/>
    <n v="-0.90861366741867866"/>
    <n v="13130.638654799817"/>
    <n v="9354933.6675502397"/>
    <n v="9354933.6675502397"/>
    <n v="2344182.13053443"/>
    <n v="2344182.13053443"/>
    <n v="11603.127265976253"/>
    <n v="-1531.0722159762518"/>
    <n v="116"/>
    <n v="5"/>
  </r>
  <r>
    <n v="20"/>
    <s v="female"/>
    <n v="29.6"/>
    <n v="0"/>
    <x v="0"/>
    <x v="2"/>
    <n v="1875.3440000000001"/>
    <x v="0"/>
    <s v="0"/>
    <s v="0"/>
    <s v="0"/>
    <s v="0"/>
    <s v="1"/>
    <n v="400"/>
    <n v="0"/>
    <n v="0"/>
    <n v="592"/>
    <x v="0"/>
    <n v="-1.3675630700350232"/>
    <n v="-0.17444438523502567"/>
    <n v="-0.90861366741867866"/>
    <n v="13130.638654799817"/>
    <s v=""/>
    <s v=""/>
    <s v=""/>
    <s v=""/>
    <n v="3386.2061988599871"/>
    <n v="-1510.8621988599871"/>
    <s v=""/>
    <s v=""/>
  </r>
  <r>
    <n v="57"/>
    <s v="male"/>
    <n v="28.1"/>
    <n v="0"/>
    <x v="0"/>
    <x v="2"/>
    <n v="10965.446"/>
    <x v="0"/>
    <s v="1"/>
    <s v="0"/>
    <s v="0"/>
    <s v="0"/>
    <s v="1"/>
    <n v="3249"/>
    <n v="0"/>
    <n v="0"/>
    <n v="1601.7"/>
    <x v="0"/>
    <n v="1.2668809684549511"/>
    <n v="-0.42051110543371001"/>
    <n v="-0.90861366741867866"/>
    <n v="13130.638654799817"/>
    <s v=""/>
    <s v=""/>
    <s v=""/>
    <s v=""/>
    <n v="12041.163104550307"/>
    <n v="-1075.7171045503073"/>
    <s v=""/>
    <s v=""/>
  </r>
  <r>
    <n v="51"/>
    <s v="male"/>
    <n v="25.4"/>
    <n v="0"/>
    <x v="0"/>
    <x v="2"/>
    <n v="8782.4689999999991"/>
    <x v="0"/>
    <s v="1"/>
    <s v="0"/>
    <s v="0"/>
    <s v="0"/>
    <s v="1"/>
    <n v="2601"/>
    <n v="0"/>
    <n v="0"/>
    <n v="1295.3999999999999"/>
    <x v="0"/>
    <n v="0.8396738270781986"/>
    <n v="-0.86343120179134236"/>
    <n v="-0.90861366741867866"/>
    <n v="13130.638654799817"/>
    <s v=""/>
    <s v=""/>
    <s v=""/>
    <s v=""/>
    <n v="9754.7326956184424"/>
    <n v="-972.26369561844331"/>
    <s v=""/>
    <s v=""/>
  </r>
  <r>
    <n v="18"/>
    <s v="male"/>
    <n v="37.29"/>
    <n v="0"/>
    <x v="0"/>
    <x v="0"/>
    <n v="1141.4450999999999"/>
    <x v="0"/>
    <s v="1"/>
    <s v="0"/>
    <s v="0"/>
    <s v="1"/>
    <s v="0"/>
    <n v="324"/>
    <n v="0"/>
    <n v="0"/>
    <n v="671.22"/>
    <x v="0"/>
    <n v="-1.5099654504939408"/>
    <n v="1.0870576669835623"/>
    <n v="-0.90861366741867866"/>
    <n v="13130.638654799817"/>
    <s v=""/>
    <s v=""/>
    <s v=""/>
    <s v=""/>
    <n v="2503.87077996478"/>
    <n v="-1362.4256799647801"/>
    <s v=""/>
    <s v=""/>
  </r>
  <r>
    <n v="50"/>
    <s v="male"/>
    <n v="36.200000000000003"/>
    <n v="0"/>
    <x v="0"/>
    <x v="2"/>
    <n v="8457.8179999999993"/>
    <x v="0"/>
    <s v="1"/>
    <s v="0"/>
    <s v="0"/>
    <s v="0"/>
    <s v="1"/>
    <n v="2500"/>
    <n v="0"/>
    <n v="0"/>
    <n v="1810.0000000000002"/>
    <x v="0"/>
    <n v="0.76847263684873979"/>
    <n v="0.90824918363918572"/>
    <n v="-0.90861366741867866"/>
    <n v="13130.638654799817"/>
    <s v=""/>
    <s v=""/>
    <s v=""/>
    <s v=""/>
    <n v="9512.1746334926538"/>
    <n v="-1054.3566334926545"/>
    <s v=""/>
    <s v=""/>
  </r>
  <r>
    <n v="22"/>
    <s v="male"/>
    <n v="39.5"/>
    <n v="0"/>
    <x v="0"/>
    <x v="2"/>
    <n v="1682.597"/>
    <x v="0"/>
    <s v="1"/>
    <s v="0"/>
    <s v="0"/>
    <s v="0"/>
    <s v="1"/>
    <n v="484"/>
    <n v="0"/>
    <n v="0"/>
    <n v="869"/>
    <x v="0"/>
    <n v="-1.2251606895761058"/>
    <n v="1.4495959680762909"/>
    <n v="-0.90861366741867866"/>
    <n v="13130.638654799817"/>
    <s v=""/>
    <s v=""/>
    <s v=""/>
    <s v=""/>
    <n v="3073.9951797532531"/>
    <n v="-1391.3981797532531"/>
    <s v=""/>
    <s v=""/>
  </r>
  <r>
    <n v="62"/>
    <s v="male"/>
    <n v="32.11"/>
    <n v="0"/>
    <x v="0"/>
    <x v="1"/>
    <n v="13555.0049"/>
    <x v="0"/>
    <s v="1"/>
    <s v="0"/>
    <s v="0"/>
    <s v="0"/>
    <s v="0"/>
    <n v="3844"/>
    <n v="0"/>
    <n v="0"/>
    <n v="1990.82"/>
    <x v="0"/>
    <n v="1.6228869196022451"/>
    <n v="0.23730725989743914"/>
    <n v="-0.90861366741867866"/>
    <n v="13130.638654799817"/>
    <s v=""/>
    <s v=""/>
    <s v=""/>
    <s v=""/>
    <n v="15263.673360442865"/>
    <n v="-1708.6684604428647"/>
    <s v=""/>
    <s v=""/>
  </r>
  <r>
    <n v="61"/>
    <s v="female"/>
    <n v="44"/>
    <n v="0"/>
    <x v="0"/>
    <x v="2"/>
    <n v="13063.883"/>
    <x v="0"/>
    <s v="0"/>
    <s v="0"/>
    <s v="0"/>
    <s v="0"/>
    <s v="1"/>
    <n v="3721"/>
    <n v="0"/>
    <n v="0"/>
    <n v="2684"/>
    <x v="0"/>
    <n v="1.5516857293727864"/>
    <n v="2.187796128672344"/>
    <n v="-0.90861366741867866"/>
    <n v="13130.638654799817"/>
    <s v=""/>
    <s v=""/>
    <s v=""/>
    <s v=""/>
    <n v="14494.075379346337"/>
    <n v="-1430.1923793463375"/>
    <s v=""/>
    <s v=""/>
  </r>
  <r>
    <n v="18"/>
    <s v="female"/>
    <n v="40.26"/>
    <n v="0"/>
    <x v="0"/>
    <x v="0"/>
    <n v="1634.5734"/>
    <x v="0"/>
    <s v="0"/>
    <s v="0"/>
    <s v="0"/>
    <s v="1"/>
    <s v="0"/>
    <n v="324"/>
    <n v="0"/>
    <n v="0"/>
    <n v="724.68"/>
    <x v="0"/>
    <n v="-1.5099654504939408"/>
    <n v="1.5742697729769572"/>
    <n v="-0.90861366741867866"/>
    <n v="13130.638654799817"/>
    <s v=""/>
    <s v=""/>
    <s v=""/>
    <s v=""/>
    <n v="3161.7152560300237"/>
    <n v="-1527.1418560300237"/>
    <s v=""/>
    <s v=""/>
  </r>
  <r>
    <n v="49"/>
    <s v="male"/>
    <n v="36.85"/>
    <n v="0"/>
    <x v="0"/>
    <x v="0"/>
    <n v="8125.7844999999998"/>
    <x v="0"/>
    <s v="1"/>
    <s v="0"/>
    <s v="0"/>
    <s v="1"/>
    <s v="0"/>
    <n v="2401"/>
    <n v="0"/>
    <n v="0"/>
    <n v="1805.65"/>
    <x v="0"/>
    <n v="0.69727144661928109"/>
    <n v="1.0148780957252821"/>
    <n v="-0.90861366741867866"/>
    <n v="13130.638654799817"/>
    <s v=""/>
    <s v=""/>
    <s v=""/>
    <s v=""/>
    <n v="9036.5595924055833"/>
    <n v="-910.77509240558356"/>
    <s v=""/>
    <s v=""/>
  </r>
  <r>
    <n v="60"/>
    <s v="female"/>
    <n v="35.1"/>
    <n v="0"/>
    <x v="0"/>
    <x v="2"/>
    <n v="12644.589"/>
    <x v="0"/>
    <s v="0"/>
    <s v="0"/>
    <s v="0"/>
    <s v="0"/>
    <s v="1"/>
    <n v="3600"/>
    <n v="0"/>
    <n v="0"/>
    <n v="2106"/>
    <x v="0"/>
    <n v="1.4804845391433274"/>
    <n v="0.72780025549348359"/>
    <n v="-0.90861366741867866"/>
    <n v="13130.638654799817"/>
    <s v=""/>
    <s v=""/>
    <s v=""/>
    <s v=""/>
    <n v="13977.657112969162"/>
    <n v="-1333.068112969162"/>
    <s v=""/>
    <s v=""/>
  </r>
  <r>
    <n v="24"/>
    <s v="female"/>
    <n v="33.99"/>
    <n v="0"/>
    <x v="0"/>
    <x v="0"/>
    <n v="2473.3341"/>
    <x v="0"/>
    <s v="0"/>
    <s v="0"/>
    <s v="0"/>
    <s v="1"/>
    <s v="0"/>
    <n v="576"/>
    <n v="0"/>
    <n v="0"/>
    <n v="815.76"/>
    <x v="0"/>
    <n v="-1.0827583091171882"/>
    <n v="0.54571088254645728"/>
    <n v="-0.90861366741867866"/>
    <n v="13130.638654799817"/>
    <s v=""/>
    <s v=""/>
    <s v=""/>
    <s v=""/>
    <n v="3758.960622950548"/>
    <n v="-1285.626522950548"/>
    <s v=""/>
    <s v=""/>
  </r>
  <r>
    <n v="61"/>
    <s v="female"/>
    <n v="28.2"/>
    <n v="0"/>
    <x v="0"/>
    <x v="2"/>
    <n v="13041.921"/>
    <x v="0"/>
    <s v="0"/>
    <s v="0"/>
    <s v="0"/>
    <s v="0"/>
    <s v="1"/>
    <n v="3721"/>
    <n v="0"/>
    <n v="0"/>
    <n v="1720.2"/>
    <x v="0"/>
    <n v="1.5516857293727864"/>
    <n v="-0.40410665742046475"/>
    <n v="-0.90861366741867866"/>
    <n v="13130.638654799817"/>
    <s v=""/>
    <s v=""/>
    <s v=""/>
    <s v=""/>
    <n v="14339.294874388914"/>
    <n v="-1297.3738743889135"/>
    <s v=""/>
    <s v=""/>
  </r>
  <r>
    <n v="62"/>
    <s v="female"/>
    <n v="25"/>
    <n v="0"/>
    <x v="0"/>
    <x v="2"/>
    <n v="13451.121999999999"/>
    <x v="0"/>
    <s v="0"/>
    <s v="0"/>
    <s v="0"/>
    <s v="0"/>
    <s v="1"/>
    <n v="3844"/>
    <n v="0"/>
    <n v="0"/>
    <n v="1550"/>
    <x v="0"/>
    <n v="1.6228869196022451"/>
    <n v="-0.9290489938443246"/>
    <n v="-0.90861366741867866"/>
    <n v="13130.638654799817"/>
    <s v=""/>
    <s v=""/>
    <s v=""/>
    <s v=""/>
    <n v="14745.266141903197"/>
    <n v="-1294.144141903198"/>
    <s v=""/>
    <s v=""/>
  </r>
  <r>
    <n v="62"/>
    <s v="female"/>
    <n v="33.200000000000003"/>
    <n v="0"/>
    <x v="0"/>
    <x v="2"/>
    <n v="13462.52"/>
    <x v="0"/>
    <s v="0"/>
    <s v="0"/>
    <s v="0"/>
    <s v="0"/>
    <s v="1"/>
    <n v="3844"/>
    <n v="0"/>
    <n v="0"/>
    <n v="2058.4"/>
    <x v="0"/>
    <n v="1.6228869196022451"/>
    <n v="0.41611574324181699"/>
    <n v="-0.90861366741867866"/>
    <n v="13130.638654799817"/>
    <s v=""/>
    <s v=""/>
    <s v=""/>
    <s v=""/>
    <n v="14825.595264729202"/>
    <n v="-1363.0752647292011"/>
    <s v=""/>
    <s v=""/>
  </r>
  <r>
    <n v="62"/>
    <s v="female"/>
    <n v="39.159999999999997"/>
    <n v="0"/>
    <x v="0"/>
    <x v="0"/>
    <n v="13470.804400000001"/>
    <x v="0"/>
    <s v="0"/>
    <s v="0"/>
    <s v="0"/>
    <s v="1"/>
    <s v="0"/>
    <n v="3844"/>
    <n v="0"/>
    <n v="0"/>
    <n v="2427.9199999999996"/>
    <x v="0"/>
    <n v="1.6228869196022451"/>
    <n v="1.3938208448312552"/>
    <n v="-0.90861366741867866"/>
    <n v="13130.638654799817"/>
    <s v=""/>
    <s v=""/>
    <s v=""/>
    <s v=""/>
    <n v="14742.268184939634"/>
    <n v="-1271.4637849396331"/>
    <s v=""/>
    <s v=""/>
  </r>
  <r>
    <n v="45"/>
    <s v="female"/>
    <n v="35.299999999999997"/>
    <n v="0"/>
    <x v="0"/>
    <x v="2"/>
    <n v="7348.1419999999998"/>
    <x v="0"/>
    <s v="0"/>
    <s v="0"/>
    <s v="0"/>
    <s v="0"/>
    <s v="1"/>
    <n v="2025"/>
    <n v="0"/>
    <n v="0"/>
    <n v="1588.4999999999998"/>
    <x v="0"/>
    <n v="0.41246668570144596"/>
    <n v="0.76060915151997421"/>
    <n v="-0.90861366741867866"/>
    <n v="13130.638654799817"/>
    <s v=""/>
    <s v=""/>
    <s v=""/>
    <s v=""/>
    <n v="8511.632286104883"/>
    <n v="-1163.4902861048831"/>
    <s v=""/>
    <s v=""/>
  </r>
  <r>
    <n v="59"/>
    <s v="female"/>
    <n v="27.5"/>
    <n v="0"/>
    <x v="0"/>
    <x v="2"/>
    <n v="12233.828"/>
    <x v="0"/>
    <s v="0"/>
    <s v="0"/>
    <s v="0"/>
    <s v="0"/>
    <s v="1"/>
    <n v="3481"/>
    <n v="0"/>
    <n v="0"/>
    <n v="1622.5"/>
    <x v="0"/>
    <n v="1.4092833489138687"/>
    <n v="-0.51893779351318403"/>
    <n v="-0.90861366741867866"/>
    <n v="13130.638654799817"/>
    <s v=""/>
    <s v=""/>
    <s v=""/>
    <s v=""/>
    <n v="13482.061389908167"/>
    <n v="-1248.2333899081677"/>
    <s v=""/>
    <s v=""/>
  </r>
  <r>
    <n v="53"/>
    <s v="male"/>
    <n v="29.48"/>
    <n v="0"/>
    <x v="0"/>
    <x v="0"/>
    <n v="9487.6442000000006"/>
    <x v="0"/>
    <s v="1"/>
    <s v="0"/>
    <s v="0"/>
    <s v="1"/>
    <s v="0"/>
    <n v="2809"/>
    <n v="0"/>
    <n v="0"/>
    <n v="1562.44"/>
    <x v="0"/>
    <n v="0.98207620753711611"/>
    <n v="-0.19412972285092059"/>
    <n v="-0.90861366741867866"/>
    <n v="13130.638654799817"/>
    <s v=""/>
    <s v=""/>
    <s v=""/>
    <s v=""/>
    <n v="10373.965799676254"/>
    <n v="-886.32159967625375"/>
    <s v=""/>
    <s v=""/>
  </r>
  <r>
    <n v="18"/>
    <s v="female"/>
    <n v="40.185000000000002"/>
    <n v="0"/>
    <x v="0"/>
    <x v="1"/>
    <n v="2217.4691499999999"/>
    <x v="0"/>
    <s v="0"/>
    <s v="0"/>
    <s v="0"/>
    <s v="0"/>
    <s v="0"/>
    <n v="324"/>
    <n v="0"/>
    <n v="0"/>
    <n v="723.33"/>
    <x v="0"/>
    <n v="-1.5099654504939408"/>
    <n v="1.5619664369670236"/>
    <n v="-0.90861366741867866"/>
    <n v="13130.638654799817"/>
    <s v=""/>
    <s v=""/>
    <s v=""/>
    <s v=""/>
    <n v="4380.198826734857"/>
    <n v="-2162.7296767348571"/>
    <s v=""/>
    <s v=""/>
  </r>
  <r>
    <n v="62"/>
    <s v="male"/>
    <n v="39.93"/>
    <n v="0"/>
    <x v="0"/>
    <x v="0"/>
    <n v="12982.8747"/>
    <x v="0"/>
    <s v="1"/>
    <s v="0"/>
    <s v="0"/>
    <s v="1"/>
    <s v="0"/>
    <n v="3844"/>
    <n v="0"/>
    <n v="0"/>
    <n v="2475.66"/>
    <x v="0"/>
    <n v="1.6228869196022451"/>
    <n v="1.520135094533247"/>
    <n v="-0.90861366741867866"/>
    <n v="13130.638654799817"/>
    <s v=""/>
    <s v=""/>
    <s v=""/>
    <s v=""/>
    <n v="14121.061625870641"/>
    <n v="-1138.1869258706411"/>
    <s v=""/>
    <s v=""/>
  </r>
  <r>
    <n v="29"/>
    <s v="female"/>
    <n v="25.9"/>
    <n v="0"/>
    <x v="0"/>
    <x v="2"/>
    <n v="3353.2840000000001"/>
    <x v="0"/>
    <s v="0"/>
    <s v="0"/>
    <s v="0"/>
    <s v="0"/>
    <s v="1"/>
    <n v="841"/>
    <n v="0"/>
    <n v="0"/>
    <n v="751.09999999999991"/>
    <x v="0"/>
    <n v="-0.72675235796989435"/>
    <n v="-0.7814089617251142"/>
    <n v="-0.90861366741867866"/>
    <n v="13130.638654799817"/>
    <s v=""/>
    <s v=""/>
    <s v=""/>
    <s v=""/>
    <n v="4592.7160790661328"/>
    <n v="-1239.4320790661327"/>
    <s v=""/>
    <s v=""/>
  </r>
  <r>
    <n v="19"/>
    <s v="female"/>
    <n v="40.5"/>
    <n v="0"/>
    <x v="0"/>
    <x v="2"/>
    <n v="1759.338"/>
    <x v="0"/>
    <s v="0"/>
    <s v="0"/>
    <s v="0"/>
    <s v="0"/>
    <s v="1"/>
    <n v="361"/>
    <n v="0"/>
    <n v="0"/>
    <n v="769.5"/>
    <x v="0"/>
    <n v="-1.4387642602644821"/>
    <n v="1.613640448208747"/>
    <n v="-0.90861366741867866"/>
    <n v="13130.638654799817"/>
    <s v=""/>
    <s v=""/>
    <s v=""/>
    <s v=""/>
    <n v="3395.3383529986759"/>
    <n v="-1636.0003529986759"/>
    <s v=""/>
    <s v=""/>
  </r>
  <r>
    <n v="26"/>
    <s v="male"/>
    <n v="35.42"/>
    <n v="0"/>
    <x v="0"/>
    <x v="0"/>
    <n v="2322.6217999999999"/>
    <x v="0"/>
    <s v="1"/>
    <s v="0"/>
    <s v="0"/>
    <s v="1"/>
    <s v="0"/>
    <n v="676"/>
    <n v="0"/>
    <n v="0"/>
    <n v="920.92000000000007"/>
    <x v="0"/>
    <n v="-0.94035592865827067"/>
    <n v="0.78029448913586963"/>
    <n v="-0.90861366741867866"/>
    <n v="13130.638654799817"/>
    <s v=""/>
    <s v=""/>
    <s v=""/>
    <s v=""/>
    <n v="3428.4750055285713"/>
    <n v="-1105.8532055285714"/>
    <s v=""/>
    <s v=""/>
  </r>
  <r>
    <n v="48"/>
    <s v="male"/>
    <n v="40.15"/>
    <n v="0"/>
    <x v="0"/>
    <x v="0"/>
    <n v="7804.1605"/>
    <x v="0"/>
    <s v="1"/>
    <s v="0"/>
    <s v="0"/>
    <s v="1"/>
    <s v="0"/>
    <n v="2304"/>
    <n v="0"/>
    <n v="0"/>
    <n v="1927.1999999999998"/>
    <x v="1"/>
    <n v="0.62607025638982228"/>
    <n v="1.5562248801623872"/>
    <n v="-0.90861366741867866"/>
    <n v="13130.638654799817"/>
    <n v="28371369.533559665"/>
    <n v="28371369.533559665"/>
    <n v="869638.58900100121"/>
    <n v="869638.58900100121"/>
    <n v="8736.704648553301"/>
    <n v="-932.54414855330106"/>
    <n v="166"/>
    <n v="6"/>
  </r>
  <r>
    <n v="36"/>
    <s v="female"/>
    <n v="29.92"/>
    <n v="0"/>
    <x v="0"/>
    <x v="0"/>
    <n v="4889.0367999999999"/>
    <x v="0"/>
    <s v="0"/>
    <s v="0"/>
    <s v="0"/>
    <s v="1"/>
    <s v="0"/>
    <n v="1296"/>
    <n v="0"/>
    <n v="0"/>
    <n v="1077.1200000000001"/>
    <x v="0"/>
    <n v="-0.22834402636368298"/>
    <n v="-0.12195015159263964"/>
    <n v="-0.90861366741867866"/>
    <n v="13130.638654799817"/>
    <s v=""/>
    <s v=""/>
    <s v=""/>
    <s v=""/>
    <n v="5909.8688185450465"/>
    <n v="-1020.8320185450466"/>
    <s v=""/>
    <s v=""/>
  </r>
  <r>
    <n v="34"/>
    <s v="male"/>
    <n v="34.674999999999997"/>
    <n v="0"/>
    <x v="0"/>
    <x v="1"/>
    <n v="4518.8262500000001"/>
    <x v="0"/>
    <s v="1"/>
    <s v="0"/>
    <s v="0"/>
    <s v="0"/>
    <s v="0"/>
    <n v="1156"/>
    <n v="0"/>
    <n v="0"/>
    <n v="1178.9499999999998"/>
    <x v="0"/>
    <n v="-0.37074640682260052"/>
    <n v="0.65808135143718904"/>
    <n v="-0.90861366741867866"/>
    <n v="13130.638654799817"/>
    <s v=""/>
    <s v=""/>
    <s v=""/>
    <s v=""/>
    <n v="6100.9143457729651"/>
    <n v="-1582.0880957729651"/>
    <s v=""/>
    <s v=""/>
  </r>
  <r>
    <n v="63"/>
    <s v="female"/>
    <n v="36.85"/>
    <n v="0"/>
    <x v="0"/>
    <x v="0"/>
    <n v="13887.968500000001"/>
    <x v="0"/>
    <s v="0"/>
    <s v="0"/>
    <s v="0"/>
    <s v="1"/>
    <s v="0"/>
    <n v="3969"/>
    <n v="0"/>
    <n v="0"/>
    <n v="2321.5500000000002"/>
    <x v="0"/>
    <n v="1.6940881098317038"/>
    <n v="1.0148780957252821"/>
    <n v="-0.90861366741867866"/>
    <n v="13130.638654799817"/>
    <s v=""/>
    <s v=""/>
    <s v=""/>
    <s v=""/>
    <n v="15165.045539628802"/>
    <n v="-1277.0770396288008"/>
    <s v=""/>
    <s v=""/>
  </r>
  <r>
    <n v="24"/>
    <s v="male"/>
    <n v="25.8"/>
    <n v="0"/>
    <x v="0"/>
    <x v="2"/>
    <n v="1972.95"/>
    <x v="0"/>
    <s v="1"/>
    <s v="0"/>
    <s v="0"/>
    <s v="0"/>
    <s v="1"/>
    <n v="576"/>
    <n v="0"/>
    <n v="0"/>
    <n v="619.20000000000005"/>
    <x v="0"/>
    <n v="-1.0827583091171882"/>
    <n v="-0.79781340973835946"/>
    <n v="-0.90861366741867866"/>
    <n v="13130.638654799817"/>
    <s v=""/>
    <s v=""/>
    <s v=""/>
    <s v=""/>
    <n v="3191.6924401981914"/>
    <n v="-1218.7424401981914"/>
    <s v=""/>
    <s v=""/>
  </r>
  <r>
    <n v="48"/>
    <s v="male"/>
    <n v="29.6"/>
    <n v="0"/>
    <x v="0"/>
    <x v="2"/>
    <n v="21232.182260000001"/>
    <x v="0"/>
    <s v="1"/>
    <s v="0"/>
    <s v="0"/>
    <s v="0"/>
    <s v="1"/>
    <n v="2304"/>
    <n v="0"/>
    <n v="0"/>
    <n v="1420.8000000000002"/>
    <x v="0"/>
    <n v="0.62607025638982228"/>
    <n v="-0.17444438523502567"/>
    <n v="-0.90861366741867866"/>
    <n v="13130.638654799817"/>
    <s v=""/>
    <s v=""/>
    <s v=""/>
    <s v=""/>
    <n v="8775.0670120292871"/>
    <n v="12457.115247970714"/>
    <s v=""/>
    <s v=""/>
  </r>
  <r>
    <n v="38"/>
    <s v="female"/>
    <n v="27.6"/>
    <n v="0"/>
    <x v="0"/>
    <x v="2"/>
    <n v="5383.5360000000001"/>
    <x v="0"/>
    <s v="0"/>
    <s v="0"/>
    <s v="0"/>
    <s v="0"/>
    <s v="1"/>
    <n v="1444"/>
    <n v="0"/>
    <n v="0"/>
    <n v="1048.8"/>
    <x v="0"/>
    <n v="-8.5941645904765426E-2"/>
    <n v="-0.50253334549993811"/>
    <n v="-0.90861366741867866"/>
    <n v="13130.638654799817"/>
    <s v=""/>
    <s v=""/>
    <s v=""/>
    <s v=""/>
    <n v="6507.2081422347119"/>
    <n v="-1123.6721422347118"/>
    <s v=""/>
    <s v=""/>
  </r>
  <r>
    <n v="51"/>
    <s v="male"/>
    <n v="37"/>
    <n v="0"/>
    <x v="0"/>
    <x v="2"/>
    <n v="8798.5930000000008"/>
    <x v="0"/>
    <s v="1"/>
    <s v="0"/>
    <s v="0"/>
    <s v="0"/>
    <s v="1"/>
    <n v="2601"/>
    <n v="0"/>
    <n v="0"/>
    <n v="1887"/>
    <x v="0"/>
    <n v="0.8396738270781986"/>
    <n v="1.0394847677451502"/>
    <n v="-0.90861366741867866"/>
    <n v="13130.638654799817"/>
    <s v=""/>
    <s v=""/>
    <s v=""/>
    <s v=""/>
    <n v="9868.3690157137662"/>
    <n v="-1069.7760157137654"/>
    <s v=""/>
    <s v=""/>
  </r>
  <r>
    <n v="21"/>
    <s v="female"/>
    <n v="34.6"/>
    <n v="0"/>
    <x v="0"/>
    <x v="2"/>
    <n v="2020.1769999999999"/>
    <x v="0"/>
    <s v="0"/>
    <s v="0"/>
    <s v="0"/>
    <s v="0"/>
    <s v="1"/>
    <n v="441"/>
    <n v="0"/>
    <n v="0"/>
    <n v="726.6"/>
    <x v="0"/>
    <n v="-1.2963618798055645"/>
    <n v="0.64577801542725555"/>
    <n v="-0.90861366741867866"/>
    <n v="13130.638654799817"/>
    <s v=""/>
    <s v=""/>
    <s v=""/>
    <s v=""/>
    <n v="3540.9216116057332"/>
    <n v="-1520.7446116057333"/>
    <s v=""/>
    <s v=""/>
  </r>
  <r>
    <n v="54"/>
    <s v="male"/>
    <n v="31.6"/>
    <n v="0"/>
    <x v="0"/>
    <x v="2"/>
    <n v="9850.4320000000007"/>
    <x v="0"/>
    <s v="1"/>
    <s v="0"/>
    <s v="0"/>
    <s v="0"/>
    <s v="1"/>
    <n v="2916"/>
    <n v="0"/>
    <n v="0"/>
    <n v="1706.4"/>
    <x v="0"/>
    <n v="1.0532773977665748"/>
    <n v="0.15364457502988679"/>
    <n v="-0.90861366741867866"/>
    <n v="13130.638654799817"/>
    <s v=""/>
    <s v=""/>
    <s v=""/>
    <s v=""/>
    <n v="10909.06616421499"/>
    <n v="-1058.6341642149891"/>
    <s v=""/>
    <s v=""/>
  </r>
  <r>
    <n v="30"/>
    <s v="female"/>
    <n v="27.93"/>
    <n v="0"/>
    <x v="0"/>
    <x v="1"/>
    <n v="4137.5227000000004"/>
    <x v="0"/>
    <s v="0"/>
    <s v="0"/>
    <s v="0"/>
    <s v="0"/>
    <s v="0"/>
    <n v="900"/>
    <n v="0"/>
    <n v="0"/>
    <n v="837.9"/>
    <x v="0"/>
    <n v="-0.65555116774043554"/>
    <n v="-0.44839866705622788"/>
    <n v="-0.90861366741867866"/>
    <n v="13130.638654799817"/>
    <s v=""/>
    <s v=""/>
    <s v=""/>
    <s v=""/>
    <n v="5868.6292726107949"/>
    <n v="-1731.1065726107945"/>
    <s v=""/>
    <s v=""/>
  </r>
  <r>
    <n v="22"/>
    <s v="male"/>
    <n v="28.88"/>
    <n v="0"/>
    <x v="0"/>
    <x v="1"/>
    <n v="2250.8352"/>
    <x v="0"/>
    <s v="1"/>
    <s v="0"/>
    <s v="0"/>
    <s v="0"/>
    <s v="0"/>
    <n v="484"/>
    <n v="0"/>
    <n v="0"/>
    <n v="635.36"/>
    <x v="0"/>
    <n v="-1.2251606895761058"/>
    <n v="-0.29255641093039458"/>
    <n v="-0.90861366741867866"/>
    <n v="13130.638654799817"/>
    <s v=""/>
    <s v=""/>
    <s v=""/>
    <s v=""/>
    <n v="4047.4648203949614"/>
    <n v="-1796.6296203949614"/>
    <s v=""/>
    <s v=""/>
  </r>
  <r>
    <n v="28"/>
    <s v="female"/>
    <n v="25.8"/>
    <n v="0"/>
    <x v="0"/>
    <x v="2"/>
    <n v="3161.4540000000002"/>
    <x v="0"/>
    <s v="0"/>
    <s v="0"/>
    <s v="0"/>
    <s v="0"/>
    <s v="1"/>
    <n v="784"/>
    <n v="0"/>
    <n v="0"/>
    <n v="722.4"/>
    <x v="0"/>
    <n v="-0.79795354819935316"/>
    <n v="-0.79781340973835946"/>
    <n v="-0.90861366741867866"/>
    <n v="13130.638654799817"/>
    <s v=""/>
    <s v=""/>
    <s v=""/>
    <s v=""/>
    <n v="4421.302707502844"/>
    <n v="-1259.8487075028438"/>
    <s v=""/>
    <s v=""/>
  </r>
  <r>
    <n v="43"/>
    <s v="female"/>
    <n v="25.08"/>
    <n v="0"/>
    <x v="0"/>
    <x v="1"/>
    <n v="7325.0482000000002"/>
    <x v="0"/>
    <s v="0"/>
    <s v="0"/>
    <s v="0"/>
    <s v="0"/>
    <s v="0"/>
    <n v="1849"/>
    <n v="0"/>
    <n v="0"/>
    <n v="1078.4399999999998"/>
    <x v="0"/>
    <n v="0.27006430524252845"/>
    <n v="-0.9159254354337284"/>
    <n v="-0.90861366741867866"/>
    <n v="13130.638654799817"/>
    <s v=""/>
    <s v=""/>
    <s v=""/>
    <s v=""/>
    <n v="8897.4423314992164"/>
    <n v="-1572.3941314992162"/>
    <s v=""/>
    <s v=""/>
  </r>
  <r>
    <n v="64"/>
    <s v="male"/>
    <n v="26.41"/>
    <n v="0"/>
    <x v="0"/>
    <x v="1"/>
    <n v="14394.5579"/>
    <x v="0"/>
    <s v="1"/>
    <s v="0"/>
    <s v="0"/>
    <s v="0"/>
    <s v="0"/>
    <n v="4096"/>
    <n v="0"/>
    <n v="0"/>
    <n v="1690.24"/>
    <x v="0"/>
    <n v="1.7652893000611625"/>
    <n v="-0.6977462768575613"/>
    <n v="-0.90861366741867866"/>
    <n v="13130.638654799817"/>
    <s v=""/>
    <s v=""/>
    <s v=""/>
    <s v=""/>
    <n v="16106.735575048859"/>
    <n v="-1712.1776750488589"/>
    <s v=""/>
    <s v=""/>
  </r>
  <r>
    <n v="48"/>
    <s v="female"/>
    <n v="28.9"/>
    <n v="0"/>
    <x v="0"/>
    <x v="2"/>
    <n v="8277.5229999999992"/>
    <x v="0"/>
    <s v="0"/>
    <s v="0"/>
    <s v="0"/>
    <s v="0"/>
    <s v="1"/>
    <n v="2304"/>
    <n v="0"/>
    <n v="0"/>
    <n v="1387.1999999999998"/>
    <x v="0"/>
    <n v="0.62607025638982228"/>
    <n v="-0.28927552132774553"/>
    <n v="-0.90861366741867866"/>
    <n v="13130.638654799817"/>
    <s v=""/>
    <s v=""/>
    <s v=""/>
    <s v=""/>
    <n v="9396.9593075126486"/>
    <n v="-1119.4363075126494"/>
    <s v=""/>
    <s v=""/>
  </r>
  <r>
    <n v="45"/>
    <s v="female"/>
    <n v="31.79"/>
    <n v="0"/>
    <x v="0"/>
    <x v="0"/>
    <n v="17929.303370000001"/>
    <x v="0"/>
    <s v="0"/>
    <s v="0"/>
    <s v="0"/>
    <s v="1"/>
    <s v="0"/>
    <n v="2025"/>
    <n v="0"/>
    <n v="0"/>
    <n v="1430.55"/>
    <x v="0"/>
    <n v="0.41246668570144596"/>
    <n v="0.18481302625505311"/>
    <n v="-0.90861366741867866"/>
    <n v="13130.638654799817"/>
    <s v=""/>
    <s v=""/>
    <s v=""/>
    <s v=""/>
    <n v="8335.5348656857714"/>
    <n v="9593.7685043142301"/>
    <s v=""/>
    <s v=""/>
  </r>
  <r>
    <n v="24"/>
    <s v="female"/>
    <n v="39.49"/>
    <n v="0"/>
    <x v="0"/>
    <x v="0"/>
    <n v="2480.9791"/>
    <x v="0"/>
    <s v="0"/>
    <s v="0"/>
    <s v="0"/>
    <s v="1"/>
    <s v="0"/>
    <n v="576"/>
    <n v="0"/>
    <n v="0"/>
    <n v="947.76"/>
    <x v="0"/>
    <n v="-1.0827583091171882"/>
    <n v="1.4479555232749666"/>
    <n v="-0.90861366741867866"/>
    <n v="13130.638654799817"/>
    <s v=""/>
    <s v=""/>
    <s v=""/>
    <s v=""/>
    <n v="3812.8399126509166"/>
    <n v="-1331.8608126509166"/>
    <s v=""/>
    <s v=""/>
  </r>
  <r>
    <n v="24"/>
    <s v="male"/>
    <n v="32.01"/>
    <n v="0"/>
    <x v="0"/>
    <x v="0"/>
    <n v="1981.5818999999999"/>
    <x v="0"/>
    <s v="1"/>
    <s v="0"/>
    <s v="0"/>
    <s v="1"/>
    <s v="0"/>
    <n v="576"/>
    <n v="0"/>
    <n v="0"/>
    <n v="768.24"/>
    <x v="0"/>
    <n v="-1.0827583091171882"/>
    <n v="0.22090281188419328"/>
    <n v="-0.90861366741867866"/>
    <n v="13130.638654799817"/>
    <s v=""/>
    <s v=""/>
    <s v=""/>
    <s v=""/>
    <n v="3110.8144190313706"/>
    <n v="-1129.2325190313707"/>
    <s v=""/>
    <s v=""/>
  </r>
  <r>
    <n v="39"/>
    <s v="male"/>
    <n v="42.655000000000001"/>
    <n v="0"/>
    <x v="0"/>
    <x v="1"/>
    <n v="5757.41345"/>
    <x v="0"/>
    <s v="1"/>
    <s v="0"/>
    <s v="0"/>
    <s v="0"/>
    <s v="0"/>
    <n v="1521"/>
    <n v="0"/>
    <n v="0"/>
    <n v="1663.5450000000001"/>
    <x v="0"/>
    <n v="-1.4740455675306659E-2"/>
    <n v="1.9671563028941905"/>
    <n v="-0.90861366741867866"/>
    <n v="13130.638654799817"/>
    <s v=""/>
    <s v=""/>
    <s v=""/>
    <s v=""/>
    <n v="7354.7545766985322"/>
    <n v="-1597.3411266985322"/>
    <s v=""/>
    <s v=""/>
  </r>
  <r>
    <n v="63"/>
    <s v="male"/>
    <n v="31.445"/>
    <n v="0"/>
    <x v="0"/>
    <x v="1"/>
    <n v="13974.455550000001"/>
    <x v="0"/>
    <s v="1"/>
    <s v="0"/>
    <s v="0"/>
    <s v="0"/>
    <s v="0"/>
    <n v="3969"/>
    <n v="0"/>
    <n v="0"/>
    <n v="1981.0350000000001"/>
    <x v="0"/>
    <n v="1.6940881098317038"/>
    <n v="0.1282176806093559"/>
    <n v="-0.90861366741867866"/>
    <n v="13130.638654799817"/>
    <s v=""/>
    <s v=""/>
    <s v=""/>
    <s v=""/>
    <n v="15702.565520869688"/>
    <n v="-1728.1099708696875"/>
    <s v=""/>
    <s v=""/>
  </r>
  <r>
    <n v="21"/>
    <s v="male"/>
    <n v="26.03"/>
    <n v="0"/>
    <x v="0"/>
    <x v="1"/>
    <n v="2102.2647000000002"/>
    <x v="0"/>
    <s v="1"/>
    <s v="0"/>
    <s v="0"/>
    <s v="0"/>
    <s v="0"/>
    <n v="441"/>
    <n v="0"/>
    <n v="0"/>
    <n v="546.63"/>
    <x v="0"/>
    <n v="-1.2963618798055645"/>
    <n v="-0.76008317930789449"/>
    <n v="-0.90861366741867866"/>
    <n v="13130.638654799817"/>
    <s v=""/>
    <s v=""/>
    <s v=""/>
    <s v=""/>
    <n v="3905.7238733268973"/>
    <n v="-1803.4591733268971"/>
    <s v=""/>
    <s v=""/>
  </r>
  <r>
    <n v="55"/>
    <s v="male"/>
    <n v="28.975000000000001"/>
    <n v="0"/>
    <x v="0"/>
    <x v="1"/>
    <n v="10796.35025"/>
    <x v="0"/>
    <s v="1"/>
    <s v="0"/>
    <s v="0"/>
    <s v="0"/>
    <s v="0"/>
    <n v="3025"/>
    <n v="0"/>
    <n v="0"/>
    <n v="1593.625"/>
    <x v="0"/>
    <n v="1.1244785879960337"/>
    <n v="-0.27697218531781082"/>
    <n v="-0.90861366741867866"/>
    <n v="13130.638654799817"/>
    <s v=""/>
    <s v=""/>
    <s v=""/>
    <s v=""/>
    <n v="12341.563848152045"/>
    <n v="-1545.213598152046"/>
    <s v=""/>
    <s v=""/>
  </r>
  <r>
    <n v="55"/>
    <s v="female"/>
    <n v="29.83"/>
    <n v="0"/>
    <x v="0"/>
    <x v="1"/>
    <n v="11286.538699999999"/>
    <x v="0"/>
    <s v="0"/>
    <s v="0"/>
    <s v="0"/>
    <s v="0"/>
    <s v="0"/>
    <n v="3025"/>
    <n v="0"/>
    <n v="0"/>
    <n v="1640.6499999999999"/>
    <x v="0"/>
    <n v="1.1244785879960337"/>
    <n v="-0.13671415480456126"/>
    <n v="-0.90861366741867866"/>
    <n v="13130.638654799817"/>
    <s v=""/>
    <s v=""/>
    <s v=""/>
    <s v=""/>
    <n v="12978.689288268875"/>
    <n v="-1692.1505882688762"/>
    <s v=""/>
    <s v=""/>
  </r>
  <r>
    <n v="22"/>
    <s v="male"/>
    <n v="33.770000000000003"/>
    <n v="0"/>
    <x v="0"/>
    <x v="0"/>
    <n v="1674.6323"/>
    <x v="0"/>
    <s v="1"/>
    <s v="0"/>
    <s v="0"/>
    <s v="1"/>
    <s v="0"/>
    <n v="484"/>
    <n v="0"/>
    <n v="0"/>
    <n v="742.94"/>
    <x v="0"/>
    <n v="-1.2251606895761058"/>
    <n v="0.50962109691731705"/>
    <n v="-0.90861366741867866"/>
    <n v="13130.638654799817"/>
    <s v=""/>
    <s v=""/>
    <s v=""/>
    <s v=""/>
    <n v="2876.1501187641779"/>
    <n v="-1201.5178187641779"/>
    <s v=""/>
    <s v=""/>
  </r>
  <r>
    <n v="52"/>
    <s v="female"/>
    <n v="30.875"/>
    <n v="0"/>
    <x v="0"/>
    <x v="1"/>
    <n v="23045.566159999998"/>
    <x v="0"/>
    <s v="0"/>
    <s v="0"/>
    <s v="0"/>
    <s v="0"/>
    <s v="0"/>
    <n v="2704"/>
    <n v="0"/>
    <n v="0"/>
    <n v="1605.5"/>
    <x v="0"/>
    <n v="0.9108750173076573"/>
    <n v="3.4712326933855793E-2"/>
    <n v="-0.90861366741867866"/>
    <n v="13130.638654799817"/>
    <s v=""/>
    <s v=""/>
    <s v=""/>
    <s v=""/>
    <n v="11871.067223125705"/>
    <n v="11174.498936874294"/>
    <s v=""/>
    <s v=""/>
  </r>
  <r>
    <n v="58"/>
    <s v="male"/>
    <n v="36.08"/>
    <n v="0"/>
    <x v="0"/>
    <x v="0"/>
    <n v="11363.2832"/>
    <x v="0"/>
    <s v="1"/>
    <s v="0"/>
    <s v="0"/>
    <s v="1"/>
    <s v="0"/>
    <n v="3364"/>
    <n v="0"/>
    <n v="0"/>
    <n v="2092.64"/>
    <x v="0"/>
    <n v="1.3380821586844101"/>
    <n v="0.88856384602329019"/>
    <n v="-0.90861366741867866"/>
    <n v="13130.638654799817"/>
    <s v=""/>
    <s v=""/>
    <s v=""/>
    <s v=""/>
    <n v="12382.593882406258"/>
    <n v="-1019.3106824062579"/>
    <s v=""/>
    <s v=""/>
  </r>
  <r>
    <n v="37"/>
    <s v="male"/>
    <n v="29.8"/>
    <n v="0"/>
    <x v="0"/>
    <x v="2"/>
    <n v="20420.604650000001"/>
    <x v="0"/>
    <s v="1"/>
    <s v="0"/>
    <s v="0"/>
    <s v="0"/>
    <s v="1"/>
    <n v="1369"/>
    <n v="0"/>
    <n v="0"/>
    <n v="1102.6000000000001"/>
    <x v="0"/>
    <n v="-0.1571428361342242"/>
    <n v="-0.14163548920853455"/>
    <n v="-0.90861366741867866"/>
    <n v="13130.638654799817"/>
    <s v=""/>
    <s v=""/>
    <s v=""/>
    <s v=""/>
    <n v="5656.7895040723824"/>
    <n v="14763.81514592762"/>
    <s v=""/>
    <s v=""/>
  </r>
  <r>
    <n v="54"/>
    <s v="female"/>
    <n v="31.24"/>
    <n v="0"/>
    <x v="0"/>
    <x v="0"/>
    <n v="10338.9316"/>
    <x v="0"/>
    <s v="0"/>
    <s v="0"/>
    <s v="0"/>
    <s v="1"/>
    <s v="0"/>
    <n v="2916"/>
    <n v="0"/>
    <n v="0"/>
    <n v="1686.9599999999998"/>
    <x v="0"/>
    <n v="1.0532773977665748"/>
    <n v="9.458856218220206E-2"/>
    <n v="-0.90861366741867866"/>
    <n v="13130.638654799817"/>
    <s v=""/>
    <s v=""/>
    <s v=""/>
    <s v=""/>
    <n v="11392.576542069499"/>
    <n v="-1053.6449420694989"/>
    <s v=""/>
    <s v=""/>
  </r>
  <r>
    <n v="55"/>
    <s v="male"/>
    <n v="29.9"/>
    <n v="0"/>
    <x v="0"/>
    <x v="2"/>
    <n v="10214.636"/>
    <x v="0"/>
    <s v="1"/>
    <s v="0"/>
    <s v="0"/>
    <s v="0"/>
    <s v="1"/>
    <n v="3025"/>
    <n v="0"/>
    <n v="0"/>
    <n v="1644.5"/>
    <x v="0"/>
    <n v="1.1244785879960337"/>
    <n v="-0.12523104119528927"/>
    <n v="-0.90861366741867866"/>
    <n v="13130.638654799817"/>
    <s v=""/>
    <s v=""/>
    <s v=""/>
    <s v=""/>
    <n v="11273.119714120327"/>
    <n v="-1058.4837141203261"/>
    <s v=""/>
    <s v=""/>
  </r>
  <r>
    <n v="57"/>
    <s v="male"/>
    <n v="40.28"/>
    <n v="0"/>
    <x v="0"/>
    <x v="1"/>
    <n v="20709.020339999999"/>
    <x v="0"/>
    <s v="1"/>
    <s v="0"/>
    <s v="0"/>
    <s v="0"/>
    <s v="0"/>
    <n v="3249"/>
    <n v="0"/>
    <n v="0"/>
    <n v="2295.96"/>
    <x v="0"/>
    <n v="1.2668809684549511"/>
    <n v="1.577550662579607"/>
    <n v="-0.90861366741867866"/>
    <n v="13130.638654799817"/>
    <s v=""/>
    <s v=""/>
    <s v=""/>
    <s v=""/>
    <n v="13237.98689158627"/>
    <n v="7471.0334484137293"/>
    <s v=""/>
    <s v=""/>
  </r>
  <r>
    <n v="33"/>
    <s v="male"/>
    <n v="30.25"/>
    <n v="0"/>
    <x v="0"/>
    <x v="0"/>
    <n v="3704.3544999999999"/>
    <x v="0"/>
    <s v="1"/>
    <s v="0"/>
    <s v="0"/>
    <s v="1"/>
    <s v="0"/>
    <n v="1089"/>
    <n v="0"/>
    <n v="0"/>
    <n v="998.25"/>
    <x v="1"/>
    <n v="-0.44194759705205927"/>
    <n v="-6.7815473148929356E-2"/>
    <n v="-0.90861366741867866"/>
    <n v="13130.638654799817"/>
    <n v="88854832.967030108"/>
    <n v="88854832.967030108"/>
    <n v="852154.74264151533"/>
    <n v="852154.74264151533"/>
    <n v="4627.4767793549699"/>
    <n v="-923.12227935497003"/>
    <n v="249"/>
    <n v="9"/>
  </r>
  <r>
    <n v="42"/>
    <s v="male"/>
    <n v="34.1"/>
    <n v="0"/>
    <x v="0"/>
    <x v="2"/>
    <n v="5979.7309999999998"/>
    <x v="0"/>
    <s v="1"/>
    <s v="0"/>
    <s v="0"/>
    <s v="0"/>
    <s v="1"/>
    <n v="1764"/>
    <n v="0"/>
    <n v="0"/>
    <n v="1432.2"/>
    <x v="0"/>
    <n v="0.19886311501306964"/>
    <n v="0.56375577536102739"/>
    <n v="-0.90861366741867866"/>
    <n v="13130.638654799817"/>
    <s v=""/>
    <s v=""/>
    <s v=""/>
    <s v=""/>
    <n v="6995.8911692398933"/>
    <n v="-1016.1601692398935"/>
    <s v=""/>
    <s v=""/>
  </r>
  <r>
    <n v="18"/>
    <s v="female"/>
    <n v="30.305"/>
    <n v="0"/>
    <x v="0"/>
    <x v="1"/>
    <n v="2203.7359499999998"/>
    <x v="0"/>
    <s v="0"/>
    <s v="0"/>
    <s v="0"/>
    <s v="0"/>
    <s v="0"/>
    <n v="324"/>
    <n v="0"/>
    <n v="0"/>
    <n v="545.49"/>
    <x v="0"/>
    <n v="-1.5099654504939408"/>
    <n v="-5.8793026741644307E-2"/>
    <n v="-0.90861366741867866"/>
    <n v="13130.638654799817"/>
    <s v=""/>
    <s v=""/>
    <s v=""/>
    <s v=""/>
    <n v="4283.4120299640126"/>
    <n v="-2079.6760799640128"/>
    <s v=""/>
    <s v=""/>
  </r>
  <r>
    <n v="20"/>
    <s v="female"/>
    <n v="30.59"/>
    <n v="0"/>
    <x v="0"/>
    <x v="1"/>
    <n v="2459.7201"/>
    <x v="0"/>
    <s v="0"/>
    <s v="0"/>
    <s v="0"/>
    <s v="0"/>
    <s v="0"/>
    <n v="400"/>
    <n v="0"/>
    <n v="0"/>
    <n v="611.79999999999995"/>
    <x v="0"/>
    <n v="-1.3675630700350232"/>
    <n v="-1.2040349903894259E-2"/>
    <n v="-0.90861366741867866"/>
    <n v="13130.638654799817"/>
    <s v=""/>
    <s v=""/>
    <s v=""/>
    <s v=""/>
    <n v="4473.4101219419272"/>
    <n v="-2013.6900219419272"/>
    <s v=""/>
    <s v=""/>
  </r>
  <r>
    <n v="32"/>
    <s v="female"/>
    <n v="41.1"/>
    <n v="0"/>
    <x v="0"/>
    <x v="2"/>
    <n v="3989.8409999999999"/>
    <x v="0"/>
    <s v="0"/>
    <s v="0"/>
    <s v="0"/>
    <s v="0"/>
    <s v="1"/>
    <n v="1024"/>
    <n v="0"/>
    <n v="0"/>
    <n v="1315.2"/>
    <x v="0"/>
    <n v="-0.51314878728151803"/>
    <n v="1.7120671362882209"/>
    <n v="-0.90861366741867866"/>
    <n v="13130.638654799817"/>
    <s v=""/>
    <s v=""/>
    <s v=""/>
    <s v=""/>
    <n v="5301.4447185390354"/>
    <n v="-1311.6037185390355"/>
    <s v=""/>
    <s v=""/>
  </r>
  <r>
    <n v="18"/>
    <s v="female"/>
    <n v="28.215"/>
    <n v="0"/>
    <x v="0"/>
    <x v="1"/>
    <n v="2200.8308499999998"/>
    <x v="0"/>
    <s v="0"/>
    <s v="0"/>
    <s v="0"/>
    <s v="0"/>
    <s v="0"/>
    <n v="324"/>
    <n v="0"/>
    <n v="0"/>
    <n v="507.87"/>
    <x v="0"/>
    <n v="-1.5099654504939408"/>
    <n v="-0.4016459902184778"/>
    <n v="-0.90861366741867866"/>
    <n v="13130.638654799817"/>
    <s v=""/>
    <s v=""/>
    <s v=""/>
    <s v=""/>
    <n v="4262.937899877873"/>
    <n v="-2062.1070498778731"/>
    <s v=""/>
    <s v=""/>
  </r>
  <r>
    <n v="35"/>
    <s v="female"/>
    <n v="26.125"/>
    <n v="0"/>
    <x v="0"/>
    <x v="1"/>
    <n v="5227.9887500000004"/>
    <x v="0"/>
    <s v="0"/>
    <s v="0"/>
    <s v="0"/>
    <s v="0"/>
    <s v="0"/>
    <n v="1225"/>
    <n v="0"/>
    <n v="0"/>
    <n v="914.375"/>
    <x v="1"/>
    <n v="-0.29954521659314176"/>
    <n v="-0.74449895369531127"/>
    <n v="-0.90861366741867866"/>
    <n v="13130.638654799817"/>
    <n v="62451875.517832555"/>
    <n v="62451875.517832555"/>
    <n v="2679362.4811484357"/>
    <n v="2679362.4811484357"/>
    <n v="6864.8645794838485"/>
    <n v="-1636.8758294838481"/>
    <n v="203"/>
    <n v="8"/>
  </r>
  <r>
    <n v="57"/>
    <s v="male"/>
    <n v="40.369999999999997"/>
    <n v="0"/>
    <x v="0"/>
    <x v="0"/>
    <n v="10982.5013"/>
    <x v="0"/>
    <s v="1"/>
    <s v="0"/>
    <s v="0"/>
    <s v="1"/>
    <s v="0"/>
    <n v="3249"/>
    <n v="0"/>
    <n v="0"/>
    <n v="2301.0899999999997"/>
    <x v="0"/>
    <n v="1.2668809684549511"/>
    <n v="1.5923146657915273"/>
    <n v="-0.90861366741867866"/>
    <n v="13130.638654799817"/>
    <s v=""/>
    <s v=""/>
    <s v=""/>
    <s v=""/>
    <n v="12019.650264398801"/>
    <n v="-1037.1489643988007"/>
    <s v=""/>
    <s v=""/>
  </r>
  <r>
    <n v="56"/>
    <s v="female"/>
    <n v="41.91"/>
    <n v="0"/>
    <x v="0"/>
    <x v="0"/>
    <n v="11093.6229"/>
    <x v="0"/>
    <s v="0"/>
    <s v="0"/>
    <s v="0"/>
    <s v="1"/>
    <s v="0"/>
    <n v="3136"/>
    <n v="0"/>
    <n v="0"/>
    <n v="2346.96"/>
    <x v="0"/>
    <n v="1.1956797782254924"/>
    <n v="1.8449431651955097"/>
    <n v="-0.90861366741867866"/>
    <n v="13130.638654799817"/>
    <s v=""/>
    <s v=""/>
    <s v=""/>
    <s v=""/>
    <n v="12266.604099646123"/>
    <n v="-1172.9811996461231"/>
    <s v=""/>
    <s v=""/>
  </r>
  <r>
    <n v="22"/>
    <s v="female"/>
    <n v="27.1"/>
    <n v="0"/>
    <x v="0"/>
    <x v="2"/>
    <n v="2154.3609999999999"/>
    <x v="0"/>
    <s v="0"/>
    <s v="0"/>
    <s v="0"/>
    <s v="0"/>
    <s v="1"/>
    <n v="484"/>
    <n v="0"/>
    <n v="0"/>
    <n v="596.20000000000005"/>
    <x v="0"/>
    <n v="-1.2251606895761058"/>
    <n v="-0.58455558556616627"/>
    <n v="-0.90861366741867866"/>
    <n v="13130.638654799817"/>
    <s v=""/>
    <s v=""/>
    <s v=""/>
    <s v=""/>
    <n v="3581.271531692194"/>
    <n v="-1426.9105316921941"/>
    <s v=""/>
    <s v=""/>
  </r>
  <r>
    <n v="23"/>
    <s v="female"/>
    <n v="34.865000000000002"/>
    <n v="0"/>
    <x v="0"/>
    <x v="1"/>
    <n v="2899.4893499999998"/>
    <x v="0"/>
    <s v="0"/>
    <s v="0"/>
    <s v="0"/>
    <s v="0"/>
    <s v="0"/>
    <n v="529"/>
    <n v="0"/>
    <n v="0"/>
    <n v="801.8950000000001"/>
    <x v="0"/>
    <n v="-1.1539594993466469"/>
    <n v="0.68924980266235647"/>
    <n v="-0.90861366741867866"/>
    <n v="13130.638654799817"/>
    <s v=""/>
    <s v=""/>
    <s v=""/>
    <s v=""/>
    <n v="4856.7540606971943"/>
    <n v="-1957.2647106971945"/>
    <s v=""/>
    <s v=""/>
  </r>
  <r>
    <n v="25"/>
    <s v="female"/>
    <n v="30.3"/>
    <n v="0"/>
    <x v="0"/>
    <x v="2"/>
    <n v="2632.9920000000002"/>
    <x v="0"/>
    <s v="0"/>
    <s v="0"/>
    <s v="0"/>
    <s v="0"/>
    <s v="1"/>
    <n v="625"/>
    <n v="0"/>
    <n v="0"/>
    <n v="757.5"/>
    <x v="0"/>
    <n v="-1.0115571188877295"/>
    <n v="-5.9613249142306424E-2"/>
    <n v="-0.90861366741867866"/>
    <n v="13130.638654799817"/>
    <s v=""/>
    <s v=""/>
    <s v=""/>
    <s v=""/>
    <n v="4002.6091492371579"/>
    <n v="-1369.6171492371577"/>
    <s v=""/>
    <s v=""/>
  </r>
  <r>
    <n v="23"/>
    <s v="female"/>
    <n v="28"/>
    <n v="0"/>
    <x v="0"/>
    <x v="2"/>
    <n v="13126.677449999999"/>
    <x v="0"/>
    <s v="0"/>
    <s v="0"/>
    <s v="0"/>
    <s v="0"/>
    <s v="1"/>
    <n v="529"/>
    <n v="0"/>
    <n v="0"/>
    <n v="644"/>
    <x v="0"/>
    <n v="-1.1539594993466469"/>
    <n v="-0.43691555344695587"/>
    <n v="-0.90861366741867866"/>
    <n v="13130.638654799817"/>
    <s v=""/>
    <s v=""/>
    <s v=""/>
    <s v=""/>
    <n v="3711.9972599807697"/>
    <n v="9414.6801900192295"/>
    <s v=""/>
    <s v=""/>
  </r>
  <r>
    <n v="41"/>
    <s v="male"/>
    <n v="33.549999999999997"/>
    <n v="0"/>
    <x v="0"/>
    <x v="0"/>
    <n v="5699.8374999999996"/>
    <x v="0"/>
    <s v="1"/>
    <s v="0"/>
    <s v="0"/>
    <s v="1"/>
    <s v="0"/>
    <n v="1681"/>
    <n v="0"/>
    <n v="0"/>
    <n v="1375.55"/>
    <x v="0"/>
    <n v="0.12766192478361088"/>
    <n v="0.47353131128817577"/>
    <n v="-0.90861366741867866"/>
    <n v="13130.638654799817"/>
    <s v=""/>
    <s v=""/>
    <s v=""/>
    <s v=""/>
    <n v="6573.2201545869775"/>
    <n v="-873.38265458697788"/>
    <s v=""/>
    <s v=""/>
  </r>
  <r>
    <n v="18"/>
    <s v="male"/>
    <n v="39.14"/>
    <n v="0"/>
    <x v="0"/>
    <x v="1"/>
    <n v="12890.057650000001"/>
    <x v="0"/>
    <s v="1"/>
    <s v="0"/>
    <s v="0"/>
    <s v="0"/>
    <s v="0"/>
    <n v="324"/>
    <n v="0"/>
    <n v="0"/>
    <n v="704.52"/>
    <x v="0"/>
    <n v="-1.5099654504939408"/>
    <n v="1.3905399552286066"/>
    <n v="-0.90861366741867866"/>
    <n v="13130.638654799817"/>
    <s v=""/>
    <s v=""/>
    <s v=""/>
    <s v=""/>
    <n v="3741.2121020647423"/>
    <n v="9148.8455479352579"/>
    <s v=""/>
    <s v=""/>
  </r>
  <r>
    <n v="40"/>
    <s v="male"/>
    <n v="25.08"/>
    <n v="0"/>
    <x v="0"/>
    <x v="0"/>
    <n v="5415.6611999999996"/>
    <x v="0"/>
    <s v="1"/>
    <s v="0"/>
    <s v="0"/>
    <s v="1"/>
    <s v="0"/>
    <n v="1600"/>
    <n v="0"/>
    <n v="0"/>
    <n v="1003.1999999999999"/>
    <x v="0"/>
    <n v="5.6460734554152112E-2"/>
    <n v="-0.9159254354337284"/>
    <n v="-0.90861366741867866"/>
    <n v="13130.638654799817"/>
    <s v=""/>
    <s v=""/>
    <s v=""/>
    <s v=""/>
    <n v="6222.7630385992325"/>
    <n v="-807.10183859923291"/>
    <s v=""/>
    <s v=""/>
  </r>
  <r>
    <n v="50"/>
    <s v="male"/>
    <n v="25.3"/>
    <n v="0"/>
    <x v="0"/>
    <x v="0"/>
    <n v="8442.6669999999995"/>
    <x v="0"/>
    <s v="1"/>
    <s v="0"/>
    <s v="0"/>
    <s v="1"/>
    <s v="0"/>
    <n v="2500"/>
    <n v="0"/>
    <n v="0"/>
    <n v="1265"/>
    <x v="0"/>
    <n v="0.76847263684873979"/>
    <n v="-0.87983564980458762"/>
    <n v="-0.90861366741867866"/>
    <n v="13130.638654799817"/>
    <s v=""/>
    <s v=""/>
    <s v=""/>
    <s v=""/>
    <n v="9263.6830401852294"/>
    <n v="-821.01604018522994"/>
    <s v=""/>
    <s v=""/>
  </r>
  <r>
    <n v="56"/>
    <s v="male"/>
    <n v="34.43"/>
    <n v="0"/>
    <x v="0"/>
    <x v="0"/>
    <n v="10594.225700000001"/>
    <x v="0"/>
    <s v="1"/>
    <s v="0"/>
    <s v="0"/>
    <s v="1"/>
    <s v="0"/>
    <n v="3136"/>
    <n v="0"/>
    <n v="0"/>
    <n v="1928.08"/>
    <x v="0"/>
    <n v="1.1956797782254924"/>
    <n v="0.61789045380473762"/>
    <n v="-0.90861366741867866"/>
    <n v="13130.638654799817"/>
    <s v=""/>
    <s v=""/>
    <s v=""/>
    <s v=""/>
    <n v="11564.578606026578"/>
    <n v="-970.35290602657733"/>
    <s v=""/>
    <s v=""/>
  </r>
  <r>
    <n v="58"/>
    <s v="male"/>
    <n v="30.305"/>
    <n v="0"/>
    <x v="0"/>
    <x v="1"/>
    <n v="11938.255950000001"/>
    <x v="0"/>
    <s v="1"/>
    <s v="0"/>
    <s v="0"/>
    <s v="0"/>
    <s v="0"/>
    <n v="3364"/>
    <n v="0"/>
    <n v="0"/>
    <n v="1757.69"/>
    <x v="0"/>
    <n v="1.3380821586844101"/>
    <n v="-5.8793026741644307E-2"/>
    <n v="-0.90861366741867866"/>
    <n v="13130.638654799817"/>
    <s v=""/>
    <s v=""/>
    <s v=""/>
    <s v=""/>
    <n v="13545.238916512526"/>
    <n v="-1606.9829665125253"/>
    <s v=""/>
    <s v=""/>
  </r>
  <r>
    <n v="28"/>
    <s v="female"/>
    <n v="33.11"/>
    <n v="0"/>
    <x v="0"/>
    <x v="0"/>
    <n v="3171.6149"/>
    <x v="0"/>
    <s v="0"/>
    <s v="0"/>
    <s v="0"/>
    <s v="1"/>
    <s v="0"/>
    <n v="784"/>
    <n v="0"/>
    <n v="0"/>
    <n v="927.07999999999993"/>
    <x v="0"/>
    <n v="-0.79795354819935316"/>
    <n v="0.40135174002989538"/>
    <n v="-0.90861366741867866"/>
    <n v="13130.638654799817"/>
    <s v=""/>
    <s v=""/>
    <s v=""/>
    <s v=""/>
    <n v="4351.2005442760965"/>
    <n v="-1179.5856442760964"/>
    <s v=""/>
    <s v=""/>
  </r>
  <r>
    <n v="18"/>
    <s v="male"/>
    <n v="33.33"/>
    <n v="0"/>
    <x v="0"/>
    <x v="0"/>
    <n v="1135.9407000000001"/>
    <x v="0"/>
    <s v="1"/>
    <s v="0"/>
    <s v="0"/>
    <s v="1"/>
    <s v="0"/>
    <n v="324"/>
    <n v="0"/>
    <n v="0"/>
    <n v="599.93999999999994"/>
    <x v="0"/>
    <n v="-1.5099654504939408"/>
    <n v="0.43744152565903555"/>
    <n v="-0.90861366741867866"/>
    <n v="13130.638654799817"/>
    <s v=""/>
    <s v=""/>
    <s v=""/>
    <s v=""/>
    <n v="2465.0776913805148"/>
    <n v="-1329.1369913805147"/>
    <s v=""/>
    <s v=""/>
  </r>
  <r>
    <n v="18"/>
    <s v="female"/>
    <n v="39.82"/>
    <n v="0"/>
    <x v="0"/>
    <x v="0"/>
    <n v="1633.9618"/>
    <x v="0"/>
    <s v="0"/>
    <s v="0"/>
    <s v="0"/>
    <s v="1"/>
    <s v="0"/>
    <n v="324"/>
    <n v="0"/>
    <n v="0"/>
    <n v="716.76"/>
    <x v="1"/>
    <n v="-1.5099654504939408"/>
    <n v="1.5020902017186768"/>
    <n v="-0.90861366741867866"/>
    <n v="13130.638654799817"/>
    <n v="132173578.70368984"/>
    <n v="132173578.70368984"/>
    <n v="2320878.9181022658"/>
    <n v="2320878.9181022658"/>
    <n v="3157.4049128539937"/>
    <n v="-1523.4431128539936"/>
    <n v="273"/>
    <n v="10"/>
  </r>
  <r>
    <n v="34"/>
    <s v="female"/>
    <n v="27.72"/>
    <n v="0"/>
    <x v="0"/>
    <x v="0"/>
    <n v="4415.1588000000002"/>
    <x v="0"/>
    <s v="0"/>
    <s v="0"/>
    <s v="0"/>
    <s v="1"/>
    <s v="0"/>
    <n v="1156"/>
    <n v="0"/>
    <n v="0"/>
    <n v="942.48"/>
    <x v="0"/>
    <n v="-0.37074640682260052"/>
    <n v="-0.48284800788404381"/>
    <n v="-0.90861366741867866"/>
    <n v="13130.638654799817"/>
    <s v=""/>
    <s v=""/>
    <s v=""/>
    <s v=""/>
    <n v="5442.3129062236139"/>
    <n v="-1027.1541062236138"/>
    <s v=""/>
    <s v=""/>
  </r>
  <r>
    <n v="42"/>
    <s v="female"/>
    <n v="37.9"/>
    <n v="0"/>
    <x v="0"/>
    <x v="2"/>
    <n v="6474.0129999999999"/>
    <x v="0"/>
    <s v="0"/>
    <s v="0"/>
    <s v="0"/>
    <s v="0"/>
    <s v="1"/>
    <n v="1764"/>
    <n v="0"/>
    <n v="0"/>
    <n v="1591.8"/>
    <x v="1"/>
    <n v="0.19886311501306964"/>
    <n v="1.1871247998643606"/>
    <n v="-0.90861366741867866"/>
    <n v="13130.638654799817"/>
    <n v="44310665.108139098"/>
    <n v="44310665.108139098"/>
    <n v="1410995.9848163794"/>
    <n v="1410995.9848163794"/>
    <n v="7661.866519932647"/>
    <n v="-1187.853519932647"/>
    <n v="189"/>
    <n v="7"/>
  </r>
  <r>
    <n v="55"/>
    <s v="female"/>
    <n v="30.5"/>
    <n v="0"/>
    <x v="0"/>
    <x v="2"/>
    <n v="10704.47"/>
    <x v="0"/>
    <s v="0"/>
    <s v="0"/>
    <s v="0"/>
    <s v="0"/>
    <s v="1"/>
    <n v="3025"/>
    <n v="0"/>
    <n v="0"/>
    <n v="1677.5"/>
    <x v="1"/>
    <n v="1.1244785879960337"/>
    <n v="-2.6804353115815298E-2"/>
    <n v="-0.90861366741867866"/>
    <n v="13130.638654799817"/>
    <n v="5886294.341533158"/>
    <n v="5886294.341533158"/>
    <n v="1447875.8141397617"/>
    <n v="1447875.8141397617"/>
    <n v="11907.747114441956"/>
    <n v="-1203.2771144419567"/>
    <n v="112"/>
    <n v="4"/>
  </r>
  <r>
    <n v="20"/>
    <s v="female"/>
    <n v="33.299999999999997"/>
    <n v="0"/>
    <x v="0"/>
    <x v="2"/>
    <n v="1880.4870000000001"/>
    <x v="0"/>
    <s v="0"/>
    <s v="0"/>
    <s v="0"/>
    <s v="0"/>
    <s v="1"/>
    <n v="400"/>
    <n v="0"/>
    <n v="0"/>
    <n v="666"/>
    <x v="0"/>
    <n v="-1.3675630700350232"/>
    <n v="0.43252019125506169"/>
    <n v="-0.90861366741867866"/>
    <n v="13130.638654799817"/>
    <s v=""/>
    <s v=""/>
    <s v=""/>
    <s v=""/>
    <n v="3422.4522664765982"/>
    <n v="-1541.9652664765981"/>
    <s v=""/>
    <s v=""/>
  </r>
  <r>
    <n v="22"/>
    <s v="female"/>
    <n v="30.4"/>
    <n v="0"/>
    <x v="0"/>
    <x v="1"/>
    <n v="2741.9479999999999"/>
    <x v="0"/>
    <s v="0"/>
    <s v="0"/>
    <s v="0"/>
    <s v="0"/>
    <s v="0"/>
    <n v="484"/>
    <n v="0"/>
    <n v="0"/>
    <n v="668.8"/>
    <x v="0"/>
    <n v="-1.2251606895761058"/>
    <n v="-4.3208801129061156E-2"/>
    <n v="-0.90861366741867866"/>
    <n v="13130.638654799817"/>
    <s v=""/>
    <s v=""/>
    <s v=""/>
    <s v=""/>
    <n v="4691.1047564482888"/>
    <n v="-1949.1567564482889"/>
    <s v=""/>
    <s v=""/>
  </r>
  <r>
    <n v="48"/>
    <s v="female"/>
    <n v="33.33"/>
    <n v="0"/>
    <x v="0"/>
    <x v="0"/>
    <n v="8283.6807000000008"/>
    <x v="0"/>
    <s v="0"/>
    <s v="0"/>
    <s v="0"/>
    <s v="1"/>
    <s v="0"/>
    <n v="2304"/>
    <n v="0"/>
    <n v="0"/>
    <n v="1599.84"/>
    <x v="0"/>
    <n v="0.62607025638982228"/>
    <n v="0.43744152565903555"/>
    <n v="-0.90861366741867866"/>
    <n v="13130.638654799817"/>
    <s v=""/>
    <s v=""/>
    <s v=""/>
    <s v=""/>
    <n v="9298.6439889518897"/>
    <n v="-1014.9632889518889"/>
    <s v=""/>
    <s v=""/>
  </r>
  <r>
    <n v="58"/>
    <s v="male"/>
    <n v="25.175000000000001"/>
    <n v="0"/>
    <x v="0"/>
    <x v="1"/>
    <n v="11931.125249999999"/>
    <x v="0"/>
    <s v="1"/>
    <s v="0"/>
    <s v="0"/>
    <s v="0"/>
    <s v="0"/>
    <n v="3364"/>
    <n v="0"/>
    <n v="0"/>
    <n v="1460.15"/>
    <x v="0"/>
    <n v="1.3380821586844101"/>
    <n v="-0.90034120982114463"/>
    <n v="-0.90861366741867866"/>
    <n v="13130.638654799817"/>
    <s v=""/>
    <s v=""/>
    <s v=""/>
    <s v=""/>
    <n v="13494.984233573819"/>
    <n v="-1563.8589835738203"/>
    <s v=""/>
    <s v=""/>
  </r>
  <r>
    <n v="18"/>
    <s v="male"/>
    <n v="26.125"/>
    <n v="0"/>
    <x v="0"/>
    <x v="1"/>
    <n v="1708.9257500000001"/>
    <x v="0"/>
    <s v="1"/>
    <s v="0"/>
    <s v="0"/>
    <s v="0"/>
    <s v="0"/>
    <n v="324"/>
    <n v="0"/>
    <n v="0"/>
    <n v="470.25"/>
    <x v="0"/>
    <n v="-1.5099654504939408"/>
    <n v="-0.74449895369531127"/>
    <n v="-0.90861366741867866"/>
    <n v="13130.638654799817"/>
    <s v=""/>
    <s v=""/>
    <s v=""/>
    <s v=""/>
    <n v="3613.7141101646889"/>
    <n v="-1904.7883601646888"/>
    <s v=""/>
    <s v=""/>
  </r>
  <r>
    <n v="24"/>
    <s v="female"/>
    <n v="27.72"/>
    <n v="0"/>
    <x v="0"/>
    <x v="0"/>
    <n v="2464.6188000000002"/>
    <x v="0"/>
    <s v="0"/>
    <s v="0"/>
    <s v="0"/>
    <s v="1"/>
    <s v="0"/>
    <n v="576"/>
    <n v="0"/>
    <n v="0"/>
    <n v="665.28"/>
    <x v="0"/>
    <n v="-1.0827583091171882"/>
    <n v="-0.48284800788404381"/>
    <n v="-0.90861366741867866"/>
    <n v="13130.638654799817"/>
    <s v=""/>
    <s v=""/>
    <s v=""/>
    <s v=""/>
    <n v="3697.5382326921272"/>
    <n v="-1232.919432692127"/>
    <s v=""/>
    <s v=""/>
  </r>
  <r>
    <n v="18"/>
    <s v="male"/>
    <n v="53.13"/>
    <n v="0"/>
    <x v="0"/>
    <x v="0"/>
    <n v="1163.4627"/>
    <x v="0"/>
    <s v="1"/>
    <s v="0"/>
    <s v="0"/>
    <s v="1"/>
    <s v="0"/>
    <n v="324"/>
    <n v="0"/>
    <n v="0"/>
    <n v="956.34"/>
    <x v="0"/>
    <n v="-1.5099654504939408"/>
    <n v="3.6855222322816696"/>
    <n v="-0.90861366741867866"/>
    <n v="13130.638654799817"/>
    <s v=""/>
    <s v=""/>
    <s v=""/>
    <s v=""/>
    <n v="2659.0431343018417"/>
    <n v="-1495.5804343018417"/>
    <s v=""/>
    <s v=""/>
  </r>
  <r>
    <n v="62"/>
    <s v="male"/>
    <n v="38.83"/>
    <n v="0"/>
    <x v="0"/>
    <x v="0"/>
    <n v="12981.3457"/>
    <x v="0"/>
    <s v="1"/>
    <s v="0"/>
    <s v="0"/>
    <s v="1"/>
    <s v="0"/>
    <n v="3844"/>
    <n v="0"/>
    <n v="0"/>
    <n v="2407.46"/>
    <x v="0"/>
    <n v="1.6228869196022451"/>
    <n v="1.3396861663875448"/>
    <n v="-0.90861366741867866"/>
    <n v="13130.638654799817"/>
    <s v=""/>
    <s v=""/>
    <s v=""/>
    <s v=""/>
    <n v="14110.285767930567"/>
    <n v="-1128.9400679305672"/>
    <s v=""/>
    <s v=""/>
  </r>
  <r>
    <n v="61"/>
    <s v="male"/>
    <n v="33.534999999999997"/>
    <n v="0"/>
    <x v="0"/>
    <x v="1"/>
    <n v="13143.336649999999"/>
    <x v="0"/>
    <s v="1"/>
    <s v="0"/>
    <s v="0"/>
    <s v="0"/>
    <s v="0"/>
    <n v="3721"/>
    <n v="0"/>
    <n v="0"/>
    <n v="2045.6349999999998"/>
    <x v="1"/>
    <n v="1.5516857293727864"/>
    <n v="0.47107064408618882"/>
    <n v="-0.90861366741867866"/>
    <n v="13130.638654799817"/>
    <n v="161.23908210384636"/>
    <n v="161.23908210384636"/>
    <n v="2879731.3685670882"/>
    <n v="2879731.3685670882"/>
    <n v="14840.3137767071"/>
    <n v="-1696.977126707101"/>
    <n v="70"/>
    <n v="3"/>
  </r>
  <r>
    <n v="42"/>
    <s v="female"/>
    <n v="32.869999999999997"/>
    <n v="0"/>
    <x v="0"/>
    <x v="1"/>
    <n v="7050.0213000000003"/>
    <x v="0"/>
    <s v="0"/>
    <s v="0"/>
    <s v="0"/>
    <s v="0"/>
    <s v="0"/>
    <n v="1764"/>
    <n v="0"/>
    <n v="0"/>
    <n v="1380.54"/>
    <x v="1"/>
    <n v="0.19886311501306964"/>
    <n v="0.36198106479810555"/>
    <n v="-0.90861366741867866"/>
    <n v="13130.638654799817"/>
    <n v="36973907.415492721"/>
    <n v="36973907.415492721"/>
    <n v="2689848.6670701923"/>
    <n v="2689848.6670701923"/>
    <n v="8690.097111378911"/>
    <n v="-1640.0758113789107"/>
    <n v="169"/>
    <n v="6"/>
  </r>
  <r>
    <n v="23"/>
    <s v="female"/>
    <n v="33.4"/>
    <n v="0"/>
    <x v="0"/>
    <x v="2"/>
    <n v="10795.937330000001"/>
    <x v="0"/>
    <s v="0"/>
    <s v="0"/>
    <s v="0"/>
    <s v="0"/>
    <s v="1"/>
    <n v="529"/>
    <n v="0"/>
    <n v="0"/>
    <n v="768.19999999999993"/>
    <x v="0"/>
    <n v="-1.1539594993466469"/>
    <n v="0.44892463926830756"/>
    <n v="-0.90861366741867866"/>
    <n v="13130.638654799817"/>
    <s v=""/>
    <s v=""/>
    <s v=""/>
    <s v=""/>
    <n v="3764.8969262320406"/>
    <n v="7031.04040376796"/>
    <s v=""/>
    <s v=""/>
  </r>
  <r>
    <n v="18"/>
    <s v="female"/>
    <n v="31.92"/>
    <n v="0"/>
    <x v="0"/>
    <x v="1"/>
    <n v="2205.9807999999998"/>
    <x v="0"/>
    <s v="0"/>
    <s v="0"/>
    <s v="0"/>
    <s v="0"/>
    <s v="0"/>
    <n v="324"/>
    <n v="0"/>
    <n v="0"/>
    <n v="574.56000000000006"/>
    <x v="1"/>
    <n v="-1.5099654504939408"/>
    <n v="0.20613880867227283"/>
    <n v="-0.90861366741867866"/>
    <n v="13130.638654799817"/>
    <n v="119348149.24443936"/>
    <n v="119348149.24443936"/>
    <n v="4381704.5578987598"/>
    <n v="4381704.5578987598"/>
    <n v="4299.2329486669396"/>
    <n v="-2093.2521486669398"/>
    <n v="256"/>
    <n v="10"/>
  </r>
  <r>
    <n v="18"/>
    <s v="female"/>
    <n v="36.85"/>
    <n v="0"/>
    <x v="0"/>
    <x v="0"/>
    <n v="1629.8335"/>
    <x v="0"/>
    <s v="0"/>
    <s v="0"/>
    <s v="0"/>
    <s v="1"/>
    <s v="0"/>
    <n v="324"/>
    <n v="0"/>
    <n v="0"/>
    <n v="663.30000000000007"/>
    <x v="0"/>
    <n v="-1.5099654504939408"/>
    <n v="1.0148780957252821"/>
    <n v="-0.90861366741867866"/>
    <n v="13130.638654799817"/>
    <s v=""/>
    <s v=""/>
    <s v=""/>
    <s v=""/>
    <n v="3128.3100964157948"/>
    <n v="-1498.4765964157948"/>
    <s v=""/>
    <s v=""/>
  </r>
  <r>
    <n v="21"/>
    <s v="female"/>
    <n v="25.8"/>
    <n v="0"/>
    <x v="0"/>
    <x v="2"/>
    <n v="2007.9449999999999"/>
    <x v="0"/>
    <s v="0"/>
    <s v="0"/>
    <s v="0"/>
    <s v="0"/>
    <s v="1"/>
    <n v="441"/>
    <n v="0"/>
    <n v="0"/>
    <n v="541.80000000000007"/>
    <x v="1"/>
    <n v="-1.2963618798055645"/>
    <n v="-0.79781340973835946"/>
    <n v="-0.90861366741867866"/>
    <n v="13130.638654799817"/>
    <n v="123714314.13852412"/>
    <n v="123714314.13852412"/>
    <n v="2093142.7039743501"/>
    <n v="2093142.7039743501"/>
    <n v="3454.7147480851436"/>
    <n v="-1446.7697480851436"/>
    <n v="265"/>
    <n v="10"/>
  </r>
  <r>
    <n v="32"/>
    <s v="male"/>
    <n v="28.88"/>
    <n v="0"/>
    <x v="0"/>
    <x v="3"/>
    <n v="3866.8552"/>
    <x v="0"/>
    <s v="1"/>
    <s v="0"/>
    <s v="1"/>
    <s v="0"/>
    <s v="0"/>
    <n v="1024"/>
    <n v="0"/>
    <n v="0"/>
    <n v="924.16"/>
    <x v="0"/>
    <n v="-0.51314878728151803"/>
    <n v="-0.29255641093039458"/>
    <n v="-0.90861366741867866"/>
    <n v="13130.638654799817"/>
    <s v=""/>
    <s v=""/>
    <s v=""/>
    <s v=""/>
    <n v="5022.0983384065676"/>
    <n v="-1155.2431384065676"/>
    <s v=""/>
    <s v=""/>
  </r>
  <r>
    <n v="60"/>
    <s v="female"/>
    <n v="25.84"/>
    <n v="0"/>
    <x v="0"/>
    <x v="3"/>
    <n v="28923.136920000001"/>
    <x v="0"/>
    <s v="0"/>
    <s v="0"/>
    <s v="1"/>
    <s v="0"/>
    <s v="0"/>
    <n v="3600"/>
    <n v="0"/>
    <n v="0"/>
    <n v="1550.4"/>
    <x v="0"/>
    <n v="1.4804845391433274"/>
    <n v="-0.79125163053306136"/>
    <n v="-0.90861366741867866"/>
    <n v="13130.638654799817"/>
    <s v=""/>
    <s v=""/>
    <s v=""/>
    <s v=""/>
    <n v="14356.057246557026"/>
    <n v="14567.079673442975"/>
    <s v=""/>
    <s v=""/>
  </r>
  <r>
    <n v="63"/>
    <s v="male"/>
    <n v="28.31"/>
    <n v="0"/>
    <x v="0"/>
    <x v="3"/>
    <n v="13770.097900000001"/>
    <x v="0"/>
    <s v="1"/>
    <s v="0"/>
    <s v="1"/>
    <s v="0"/>
    <s v="0"/>
    <n v="3969"/>
    <n v="0"/>
    <n v="0"/>
    <n v="1783.53"/>
    <x v="0"/>
    <n v="1.6940881098317038"/>
    <n v="-0.38606176460589464"/>
    <n v="-0.90861366741867866"/>
    <n v="13130.638654799817"/>
    <s v=""/>
    <s v=""/>
    <s v=""/>
    <s v=""/>
    <n v="15063.461939778908"/>
    <n v="-1293.3640397789077"/>
    <s v=""/>
    <s v=""/>
  </r>
  <r>
    <n v="28"/>
    <s v="female"/>
    <n v="34.770000000000003"/>
    <n v="0"/>
    <x v="0"/>
    <x v="3"/>
    <n v="3556.9223000000002"/>
    <x v="0"/>
    <s v="0"/>
    <s v="0"/>
    <s v="1"/>
    <s v="0"/>
    <s v="0"/>
    <n v="784"/>
    <n v="0"/>
    <n v="0"/>
    <n v="973.56000000000006"/>
    <x v="0"/>
    <n v="-0.79795354819935316"/>
    <n v="0.67366557704977337"/>
    <n v="-0.90861366741867866"/>
    <n v="13130.638654799817"/>
    <s v=""/>
    <s v=""/>
    <s v=""/>
    <s v=""/>
    <n v="4978.2881958612052"/>
    <n v="-1421.365895861205"/>
    <s v=""/>
    <s v=""/>
  </r>
  <r>
    <n v="57"/>
    <s v="male"/>
    <n v="34.01"/>
    <n v="0"/>
    <x v="0"/>
    <x v="3"/>
    <n v="11356.660900000001"/>
    <x v="0"/>
    <s v="1"/>
    <s v="0"/>
    <s v="1"/>
    <s v="0"/>
    <s v="0"/>
    <n v="3249"/>
    <n v="0"/>
    <n v="0"/>
    <n v="1938.57"/>
    <x v="0"/>
    <n v="1.2668809684549511"/>
    <n v="0.54899177214910577"/>
    <n v="-0.90861366741867866"/>
    <n v="13130.638654799817"/>
    <s v=""/>
    <s v=""/>
    <s v=""/>
    <s v=""/>
    <n v="12568.172115366278"/>
    <n v="-1211.5112153662776"/>
    <s v=""/>
    <s v=""/>
  </r>
  <r>
    <n v="41"/>
    <s v="female"/>
    <n v="32.965000000000003"/>
    <n v="0"/>
    <x v="0"/>
    <x v="3"/>
    <n v="6571.0243499999997"/>
    <x v="0"/>
    <s v="0"/>
    <s v="0"/>
    <s v="1"/>
    <s v="0"/>
    <s v="0"/>
    <n v="1681"/>
    <n v="0"/>
    <n v="0"/>
    <n v="1351.5650000000001"/>
    <x v="1"/>
    <n v="0.12766192478361088"/>
    <n v="0.37756529041068987"/>
    <n v="-0.90861366741867866"/>
    <n v="13130.638654799817"/>
    <n v="43028539.827734396"/>
    <n v="43028539.827734396"/>
    <n v="1527796.2891208255"/>
    <n v="1527796.2891208255"/>
    <n v="7807.0649193668896"/>
    <n v="-1236.0405693668899"/>
    <n v="184"/>
    <n v="7"/>
  </r>
  <r>
    <n v="46"/>
    <s v="female"/>
    <n v="27.74"/>
    <n v="0"/>
    <x v="0"/>
    <x v="3"/>
    <n v="8026.6665999999996"/>
    <x v="0"/>
    <s v="0"/>
    <s v="0"/>
    <s v="1"/>
    <s v="0"/>
    <s v="0"/>
    <n v="2116"/>
    <n v="0"/>
    <n v="0"/>
    <n v="1276.04"/>
    <x v="0"/>
    <n v="0.48366787593090471"/>
    <n v="-0.47956711828139476"/>
    <n v="-0.90861366741867866"/>
    <n v="13130.638654799817"/>
    <s v=""/>
    <s v=""/>
    <s v=""/>
    <s v=""/>
    <n v="9214.6062205661619"/>
    <n v="-1187.9396205661624"/>
    <s v=""/>
    <s v=""/>
  </r>
  <r>
    <n v="55"/>
    <s v="female"/>
    <n v="26.98"/>
    <n v="0"/>
    <x v="0"/>
    <x v="3"/>
    <n v="11082.5772"/>
    <x v="0"/>
    <s v="0"/>
    <s v="0"/>
    <s v="1"/>
    <s v="0"/>
    <s v="0"/>
    <n v="3025"/>
    <n v="0"/>
    <n v="0"/>
    <n v="1483.9"/>
    <x v="0"/>
    <n v="1.1244785879960337"/>
    <n v="-0.60424092318206113"/>
    <n v="-0.90861366741867866"/>
    <n v="13130.638654799817"/>
    <s v=""/>
    <s v=""/>
    <s v=""/>
    <s v=""/>
    <n v="12342.377634008024"/>
    <n v="-1259.8004340080242"/>
    <s v=""/>
    <s v=""/>
  </r>
  <r>
    <n v="21"/>
    <s v="female"/>
    <n v="35.72"/>
    <n v="0"/>
    <x v="0"/>
    <x v="3"/>
    <n v="2404.7338"/>
    <x v="0"/>
    <s v="0"/>
    <s v="0"/>
    <s v="1"/>
    <s v="0"/>
    <s v="0"/>
    <n v="441"/>
    <n v="0"/>
    <n v="0"/>
    <n v="750.12"/>
    <x v="1"/>
    <n v="-1.2963618798055645"/>
    <n v="0.82950783317560606"/>
    <n v="-0.90861366741867866"/>
    <n v="13130.638654799817"/>
    <n v="115045034.95421828"/>
    <n v="115045034.95421828"/>
    <n v="2612337.9554186487"/>
    <n v="2612337.9554186487"/>
    <n v="4021.006659209932"/>
    <n v="-1616.272859209932"/>
    <n v="258"/>
    <n v="10"/>
  </r>
  <r>
    <n v="20"/>
    <s v="female"/>
    <n v="28.975000000000001"/>
    <n v="0"/>
    <x v="0"/>
    <x v="3"/>
    <n v="2257.47525"/>
    <x v="0"/>
    <s v="0"/>
    <s v="0"/>
    <s v="1"/>
    <s v="0"/>
    <s v="0"/>
    <n v="400"/>
    <n v="0"/>
    <n v="0"/>
    <n v="579.5"/>
    <x v="0"/>
    <n v="-1.3675630700350232"/>
    <n v="-0.27697218531781082"/>
    <n v="-0.90861366741867866"/>
    <n v="13130.638654799817"/>
    <s v=""/>
    <s v=""/>
    <s v=""/>
    <s v=""/>
    <n v="3849.1968172774314"/>
    <n v="-1591.7215672774314"/>
    <s v=""/>
    <s v=""/>
  </r>
  <r>
    <n v="19"/>
    <s v="male"/>
    <n v="25.555"/>
    <n v="0"/>
    <x v="0"/>
    <x v="3"/>
    <n v="1632.5644500000001"/>
    <x v="0"/>
    <s v="1"/>
    <s v="0"/>
    <s v="1"/>
    <s v="0"/>
    <s v="0"/>
    <n v="361"/>
    <n v="0"/>
    <n v="0"/>
    <n v="485.54500000000002"/>
    <x v="0"/>
    <n v="-1.4387642602644821"/>
    <n v="-0.83800430737081144"/>
    <n v="-0.90861366741867866"/>
    <n v="13130.638654799817"/>
    <s v=""/>
    <s v=""/>
    <s v=""/>
    <s v=""/>
    <n v="3089.2972338782974"/>
    <n v="-1456.7327838782974"/>
    <s v=""/>
    <s v=""/>
  </r>
  <r>
    <n v="22"/>
    <s v="male"/>
    <n v="25.175000000000001"/>
    <n v="0"/>
    <x v="0"/>
    <x v="3"/>
    <n v="2045.68525"/>
    <x v="0"/>
    <s v="1"/>
    <s v="0"/>
    <s v="1"/>
    <s v="0"/>
    <s v="0"/>
    <n v="484"/>
    <n v="0"/>
    <n v="0"/>
    <n v="553.85"/>
    <x v="0"/>
    <n v="-1.2251606895761058"/>
    <n v="-0.90034120982114463"/>
    <n v="-0.90861366741867866"/>
    <n v="13130.638654799817"/>
    <s v=""/>
    <s v=""/>
    <s v=""/>
    <s v=""/>
    <n v="3402.7773856443255"/>
    <n v="-1357.0921356443255"/>
    <s v=""/>
    <s v=""/>
  </r>
  <r>
    <n v="44"/>
    <s v="male"/>
    <n v="39.520000000000003"/>
    <n v="0"/>
    <x v="0"/>
    <x v="3"/>
    <n v="6948.7007999999996"/>
    <x v="0"/>
    <s v="1"/>
    <s v="0"/>
    <s v="1"/>
    <s v="0"/>
    <s v="0"/>
    <n v="1936"/>
    <n v="0"/>
    <n v="0"/>
    <n v="1738.88"/>
    <x v="1"/>
    <n v="0.3412654954719872"/>
    <n v="1.4528768576789404"/>
    <n v="-0.90861366741867866"/>
    <n v="13130.638654799817"/>
    <n v="38216355.64060697"/>
    <n v="38216355.64060697"/>
    <n v="1310572.6203180188"/>
    <n v="1310572.6203180188"/>
    <n v="8093.5032372432206"/>
    <n v="-1144.802437243221"/>
    <n v="180"/>
    <n v="7"/>
  </r>
  <r>
    <n v="37"/>
    <s v="male"/>
    <n v="29.64"/>
    <n v="0"/>
    <x v="0"/>
    <x v="3"/>
    <n v="5028.1466"/>
    <x v="0"/>
    <s v="1"/>
    <s v="0"/>
    <s v="1"/>
    <s v="0"/>
    <s v="0"/>
    <n v="1369"/>
    <n v="0"/>
    <n v="0"/>
    <n v="1096.68"/>
    <x v="1"/>
    <n v="-0.1571428361342242"/>
    <n v="-0.16788260602972757"/>
    <n v="-0.90861366741867866"/>
    <n v="13130.638654799817"/>
    <n v="65650377.498094164"/>
    <n v="65650377.498094164"/>
    <n v="1201629.8228243547"/>
    <n v="1201629.8228243547"/>
    <n v="6124.3353715281319"/>
    <n v="-1096.1887715281318"/>
    <n v="216"/>
    <n v="8"/>
  </r>
  <r>
    <n v="24"/>
    <s v="female"/>
    <n v="33.344999999999999"/>
    <n v="0"/>
    <x v="0"/>
    <x v="3"/>
    <n v="2855.4375500000001"/>
    <x v="0"/>
    <s v="0"/>
    <s v="0"/>
    <s v="1"/>
    <s v="0"/>
    <s v="0"/>
    <n v="576"/>
    <n v="0"/>
    <n v="0"/>
    <n v="800.28"/>
    <x v="0"/>
    <n v="-1.0827583091171882"/>
    <n v="0.4399021928610225"/>
    <n v="-0.90861366741867866"/>
    <n v="13130.638654799817"/>
    <s v=""/>
    <s v=""/>
    <s v=""/>
    <s v=""/>
    <n v="4363.4679540339557"/>
    <n v="-1508.0304040339556"/>
    <s v=""/>
    <s v=""/>
  </r>
  <r>
    <n v="58"/>
    <s v="male"/>
    <n v="28.594999999999999"/>
    <n v="0"/>
    <x v="0"/>
    <x v="3"/>
    <n v="11735.87905"/>
    <x v="0"/>
    <s v="1"/>
    <s v="0"/>
    <s v="1"/>
    <s v="0"/>
    <s v="0"/>
    <n v="3364"/>
    <n v="0"/>
    <n v="0"/>
    <n v="1658.51"/>
    <x v="0"/>
    <n v="1.3380821586844101"/>
    <n v="-0.33930908776814461"/>
    <n v="-0.90861366741867866"/>
    <n v="13130.638654799817"/>
    <s v=""/>
    <s v=""/>
    <s v=""/>
    <s v=""/>
    <n v="12920.094969571388"/>
    <n v="-1184.2159195713884"/>
    <s v=""/>
    <s v=""/>
  </r>
  <r>
    <n v="44"/>
    <s v="female"/>
    <n v="26.41"/>
    <n v="0"/>
    <x v="0"/>
    <x v="3"/>
    <n v="7419.4778999999999"/>
    <x v="0"/>
    <s v="0"/>
    <s v="0"/>
    <s v="1"/>
    <s v="0"/>
    <s v="0"/>
    <n v="1936"/>
    <n v="0"/>
    <n v="0"/>
    <n v="1162.04"/>
    <x v="0"/>
    <n v="0.3412654954719872"/>
    <n v="-0.6977462768575613"/>
    <n v="-0.90861366741867866"/>
    <n v="13130.638654799817"/>
    <s v=""/>
    <s v=""/>
    <s v=""/>
    <s v=""/>
    <n v="8593.824262693568"/>
    <n v="-1174.3463626935682"/>
    <s v=""/>
    <s v=""/>
  </r>
  <r>
    <n v="19"/>
    <s v="male"/>
    <n v="30.59"/>
    <n v="0"/>
    <x v="0"/>
    <x v="3"/>
    <n v="1639.5631000000001"/>
    <x v="0"/>
    <s v="1"/>
    <s v="0"/>
    <s v="1"/>
    <s v="0"/>
    <s v="0"/>
    <n v="361"/>
    <n v="0"/>
    <n v="0"/>
    <n v="581.21"/>
    <x v="0"/>
    <n v="-1.4387642602644821"/>
    <n v="-1.2040349903894259E-2"/>
    <n v="-0.90861366741867866"/>
    <n v="13130.638654799817"/>
    <s v=""/>
    <s v=""/>
    <s v=""/>
    <s v=""/>
    <n v="3138.6212745403627"/>
    <n v="-1499.0581745403626"/>
    <s v=""/>
    <s v=""/>
  </r>
  <r>
    <n v="19"/>
    <s v="female"/>
    <n v="32.11"/>
    <n v="0"/>
    <x v="0"/>
    <x v="3"/>
    <n v="2130.6759000000002"/>
    <x v="0"/>
    <s v="0"/>
    <s v="0"/>
    <s v="1"/>
    <s v="0"/>
    <s v="0"/>
    <n v="361"/>
    <n v="0"/>
    <n v="0"/>
    <n v="610.09"/>
    <x v="0"/>
    <n v="-1.4387642602644821"/>
    <n v="0.23730725989743914"/>
    <n v="-0.90861366741867866"/>
    <n v="13130.638654799817"/>
    <s v=""/>
    <s v=""/>
    <s v=""/>
    <s v=""/>
    <n v="3782.2612105936905"/>
    <n v="-1651.5853105936903"/>
    <s v=""/>
    <s v=""/>
  </r>
  <r>
    <n v="53"/>
    <s v="female"/>
    <n v="26.6"/>
    <n v="0"/>
    <x v="0"/>
    <x v="3"/>
    <n v="10355.641"/>
    <x v="0"/>
    <s v="0"/>
    <s v="0"/>
    <s v="1"/>
    <s v="0"/>
    <s v="0"/>
    <n v="2809"/>
    <n v="0"/>
    <n v="0"/>
    <n v="1409.8000000000002"/>
    <x v="1"/>
    <n v="0.98207620753711611"/>
    <n v="-0.66657782563239443"/>
    <n v="-0.90861366741867866"/>
    <n v="13130.638654799817"/>
    <n v="7700611.9841444874"/>
    <n v="7700611.9841444874"/>
    <n v="1512130.6253363667"/>
    <n v="1512130.6253363667"/>
    <n v="11585.328206299377"/>
    <n v="-1229.6872062993771"/>
    <n v="117"/>
    <n v="5"/>
  </r>
  <r>
    <n v="54"/>
    <s v="male"/>
    <n v="30.02"/>
    <n v="0"/>
    <x v="0"/>
    <x v="3"/>
    <n v="24476.478510000001"/>
    <x v="0"/>
    <s v="1"/>
    <s v="0"/>
    <s v="1"/>
    <s v="0"/>
    <s v="0"/>
    <n v="2916"/>
    <n v="0"/>
    <n v="0"/>
    <n v="1621.08"/>
    <x v="0"/>
    <n v="1.0532773977665748"/>
    <n v="-0.10554570357939436"/>
    <n v="-0.90861366741867866"/>
    <n v="13130.638654799817"/>
    <s v=""/>
    <s v=""/>
    <s v=""/>
    <s v=""/>
    <n v="11362.701378693551"/>
    <n v="13113.77713130645"/>
    <s v=""/>
    <s v=""/>
  </r>
  <r>
    <n v="25"/>
    <s v="male"/>
    <n v="27.55"/>
    <n v="0"/>
    <x v="0"/>
    <x v="3"/>
    <n v="2523.1695"/>
    <x v="0"/>
    <s v="1"/>
    <s v="0"/>
    <s v="1"/>
    <s v="0"/>
    <s v="0"/>
    <n v="625"/>
    <n v="0"/>
    <n v="0"/>
    <n v="688.75"/>
    <x v="0"/>
    <n v="-1.0115571188877295"/>
    <n v="-0.51073556950656107"/>
    <n v="-0.90861366741867866"/>
    <n v="13130.638654799817"/>
    <s v=""/>
    <s v=""/>
    <s v=""/>
    <s v=""/>
    <n v="3816.0331097342332"/>
    <n v="-1292.8636097342333"/>
    <s v=""/>
    <s v=""/>
  </r>
  <r>
    <n v="63"/>
    <s v="female"/>
    <n v="26.22"/>
    <n v="0"/>
    <x v="0"/>
    <x v="3"/>
    <n v="14256.192800000001"/>
    <x v="0"/>
    <s v="0"/>
    <s v="0"/>
    <s v="1"/>
    <s v="0"/>
    <s v="0"/>
    <n v="3969"/>
    <n v="0"/>
    <n v="0"/>
    <n v="1651.86"/>
    <x v="0"/>
    <n v="1.6940881098317038"/>
    <n v="-0.72891472808272817"/>
    <n v="-0.90861366741867866"/>
    <n v="13130.638654799817"/>
    <s v=""/>
    <s v=""/>
    <s v=""/>
    <s v=""/>
    <n v="15671.737469319813"/>
    <n v="-1415.5446693198119"/>
    <s v=""/>
    <s v=""/>
  </r>
  <r>
    <n v="50"/>
    <s v="male"/>
    <n v="32.204999999999998"/>
    <n v="0"/>
    <x v="0"/>
    <x v="3"/>
    <n v="8835.2649500000007"/>
    <x v="0"/>
    <s v="1"/>
    <s v="0"/>
    <s v="1"/>
    <s v="0"/>
    <s v="0"/>
    <n v="2500"/>
    <n v="0"/>
    <n v="0"/>
    <n v="1610.25"/>
    <x v="1"/>
    <n v="0.76847263684873979"/>
    <n v="0.25289148551002233"/>
    <n v="-0.90861366741867866"/>
    <n v="13130.638654799817"/>
    <n v="18450235.263885703"/>
    <n v="18450235.263885703"/>
    <n v="1225198.812340453"/>
    <n v="1225198.812340453"/>
    <n v="9942.1519416755073"/>
    <n v="-1106.8869916755066"/>
    <n v="147"/>
    <n v="6"/>
  </r>
  <r>
    <n v="44"/>
    <s v="female"/>
    <n v="27.645"/>
    <n v="0"/>
    <x v="0"/>
    <x v="3"/>
    <n v="7421.1945500000002"/>
    <x v="0"/>
    <s v="0"/>
    <s v="0"/>
    <s v="1"/>
    <s v="0"/>
    <s v="0"/>
    <n v="1936"/>
    <n v="0"/>
    <n v="0"/>
    <n v="1216.3799999999999"/>
    <x v="0"/>
    <n v="0.3412654954719872"/>
    <n v="-0.49515134389397791"/>
    <n v="-0.90861366741867866"/>
    <n v="13130.638654799817"/>
    <s v=""/>
    <s v=""/>
    <s v=""/>
    <s v=""/>
    <n v="8605.9226122899236"/>
    <n v="-1184.7280622899234"/>
    <s v=""/>
    <s v=""/>
  </r>
  <r>
    <n v="61"/>
    <s v="female"/>
    <n v="31.16"/>
    <n v="0"/>
    <x v="0"/>
    <x v="3"/>
    <n v="13429.035400000001"/>
    <x v="0"/>
    <s v="0"/>
    <s v="0"/>
    <s v="1"/>
    <s v="0"/>
    <s v="0"/>
    <n v="3721"/>
    <n v="0"/>
    <n v="0"/>
    <n v="1900.76"/>
    <x v="0"/>
    <n v="1.5516857293727864"/>
    <n v="8.1465003771605843E-2"/>
    <n v="-0.90861366741867866"/>
    <n v="13130.638654799817"/>
    <s v=""/>
    <s v=""/>
    <s v=""/>
    <s v=""/>
    <n v="14837.404993456506"/>
    <n v="-1408.3695934565058"/>
    <s v=""/>
    <s v=""/>
  </r>
  <r>
    <n v="62"/>
    <s v="male"/>
    <n v="30.02"/>
    <n v="0"/>
    <x v="0"/>
    <x v="3"/>
    <n v="13352.0998"/>
    <x v="0"/>
    <s v="1"/>
    <s v="0"/>
    <s v="1"/>
    <s v="0"/>
    <s v="0"/>
    <n v="3844"/>
    <n v="0"/>
    <n v="0"/>
    <n v="1861.24"/>
    <x v="1"/>
    <n v="1.6228869196022451"/>
    <n v="-0.10554570357939436"/>
    <n v="-0.90861366741867866"/>
    <n v="13130.638654799817"/>
    <n v="49045.03883337642"/>
    <n v="49045.03883337642"/>
    <n v="1645337.361740957"/>
    <n v="1645337.361740957"/>
    <n v="14634.806844395156"/>
    <n v="-1282.7070443951561"/>
    <n v="73"/>
    <n v="3"/>
  </r>
  <r>
    <n v="19"/>
    <s v="male"/>
    <n v="27.835000000000001"/>
    <n v="0"/>
    <x v="0"/>
    <x v="3"/>
    <n v="1635.7336499999999"/>
    <x v="0"/>
    <s v="1"/>
    <s v="0"/>
    <s v="1"/>
    <s v="0"/>
    <s v="0"/>
    <n v="361"/>
    <n v="0"/>
    <n v="0"/>
    <n v="528.86500000000001"/>
    <x v="0"/>
    <n v="-1.4387642602644821"/>
    <n v="-0.46398289266881104"/>
    <n v="-0.90861366741867866"/>
    <n v="13130.638654799817"/>
    <s v=""/>
    <s v=""/>
    <s v=""/>
    <s v=""/>
    <n v="3111.6326485177233"/>
    <n v="-1475.8989985177234"/>
    <s v=""/>
    <s v=""/>
  </r>
  <r>
    <n v="19"/>
    <s v="female"/>
    <n v="37.43"/>
    <n v="0"/>
    <x v="0"/>
    <x v="3"/>
    <n v="2138.0707000000002"/>
    <x v="0"/>
    <s v="0"/>
    <s v="0"/>
    <s v="1"/>
    <s v="0"/>
    <s v="0"/>
    <n v="361"/>
    <n v="0"/>
    <n v="0"/>
    <n v="711.17"/>
    <x v="0"/>
    <n v="-1.4387642602644821"/>
    <n v="1.1100238942021063"/>
    <n v="-0.90861366741867866"/>
    <n v="13130.638654799817"/>
    <s v=""/>
    <s v=""/>
    <s v=""/>
    <s v=""/>
    <n v="3834.3771780856841"/>
    <n v="-1696.3064780856839"/>
    <s v=""/>
    <s v=""/>
  </r>
  <r>
    <n v="64"/>
    <s v="female"/>
    <n v="32.965000000000003"/>
    <n v="0"/>
    <x v="0"/>
    <x v="3"/>
    <n v="14692.66935"/>
    <x v="0"/>
    <s v="0"/>
    <s v="0"/>
    <s v="1"/>
    <s v="0"/>
    <s v="0"/>
    <n v="4096"/>
    <n v="0"/>
    <n v="0"/>
    <n v="2109.7600000000002"/>
    <x v="0"/>
    <n v="1.7652893000611625"/>
    <n v="0.37756529041068987"/>
    <n v="-0.90861366741867866"/>
    <n v="13130.638654799817"/>
    <s v=""/>
    <s v=""/>
    <s v=""/>
    <s v=""/>
    <n v="16191.307165802684"/>
    <n v="-1498.6378158026837"/>
    <s v=""/>
    <s v=""/>
  </r>
  <r>
    <n v="19"/>
    <s v="female"/>
    <n v="35.15"/>
    <n v="0"/>
    <x v="0"/>
    <x v="3"/>
    <n v="2134.9014999999999"/>
    <x v="0"/>
    <s v="0"/>
    <s v="0"/>
    <s v="1"/>
    <s v="0"/>
    <s v="0"/>
    <n v="361"/>
    <n v="0"/>
    <n v="0"/>
    <n v="667.85"/>
    <x v="0"/>
    <n v="-1.4387642602644821"/>
    <n v="0.736002479500106"/>
    <n v="-0.90861366741867866"/>
    <n v="13130.638654799817"/>
    <s v=""/>
    <s v=""/>
    <s v=""/>
    <s v=""/>
    <n v="3812.0417634462583"/>
    <n v="-1677.1402634462584"/>
    <s v=""/>
    <s v=""/>
  </r>
  <r>
    <n v="56"/>
    <s v="female"/>
    <n v="25.65"/>
    <n v="0"/>
    <x v="0"/>
    <x v="3"/>
    <n v="11454.021500000001"/>
    <x v="0"/>
    <s v="0"/>
    <s v="0"/>
    <s v="1"/>
    <s v="0"/>
    <s v="0"/>
    <n v="3136"/>
    <n v="0"/>
    <n v="0"/>
    <n v="1436.3999999999999"/>
    <x v="0"/>
    <n v="1.1956797782254924"/>
    <n v="-0.82242008175822823"/>
    <n v="-0.90861366741867866"/>
    <n v="13130.638654799817"/>
    <s v=""/>
    <s v=""/>
    <s v=""/>
    <s v=""/>
    <n v="12718.143229152938"/>
    <n v="-1264.1217291529374"/>
    <s v=""/>
    <s v=""/>
  </r>
  <r>
    <n v="20"/>
    <s v="male"/>
    <n v="29.734999999999999"/>
    <n v="0"/>
    <x v="0"/>
    <x v="3"/>
    <n v="1769.5316499999999"/>
    <x v="0"/>
    <s v="1"/>
    <s v="0"/>
    <s v="1"/>
    <s v="0"/>
    <s v="0"/>
    <n v="400"/>
    <n v="0"/>
    <n v="0"/>
    <n v="594.70000000000005"/>
    <x v="0"/>
    <n v="-1.3675630700350232"/>
    <n v="-0.15229838041714441"/>
    <n v="-0.90861366741867866"/>
    <n v="13130.638654799817"/>
    <s v=""/>
    <s v=""/>
    <s v=""/>
    <s v=""/>
    <n v="3227.8922958635285"/>
    <n v="-1458.3606458635286"/>
    <s v=""/>
    <s v=""/>
  </r>
  <r>
    <n v="57"/>
    <s v="female"/>
    <n v="30.495000000000001"/>
    <n v="0"/>
    <x v="0"/>
    <x v="3"/>
    <n v="11840.77505"/>
    <x v="0"/>
    <s v="0"/>
    <s v="0"/>
    <s v="1"/>
    <s v="0"/>
    <s v="0"/>
    <n v="3249"/>
    <n v="0"/>
    <n v="0"/>
    <n v="1738.2150000000001"/>
    <x v="1"/>
    <n v="1.2668809684549511"/>
    <n v="-2.7624575516477415E-2"/>
    <n v="-0.90861366741867866"/>
    <n v="13130.638654799817"/>
    <n v="1663748.1189871787"/>
    <n v="1663748.1189871787"/>
    <n v="1746925.1506344692"/>
    <n v="1746925.1506344692"/>
    <n v="13162.488010757543"/>
    <n v="-1321.7129607575425"/>
    <n v="99"/>
    <n v="4"/>
  </r>
  <r>
    <n v="19"/>
    <s v="male"/>
    <n v="25.175000000000001"/>
    <n v="0"/>
    <x v="0"/>
    <x v="3"/>
    <n v="1632.0362500000001"/>
    <x v="0"/>
    <s v="1"/>
    <s v="0"/>
    <s v="1"/>
    <s v="0"/>
    <s v="0"/>
    <n v="361"/>
    <n v="0"/>
    <n v="0"/>
    <n v="478.32499999999999"/>
    <x v="0"/>
    <n v="-1.4387642602644821"/>
    <n v="-0.90034120982114463"/>
    <n v="-0.90861366741867866"/>
    <n v="13130.638654799817"/>
    <s v=""/>
    <s v=""/>
    <s v=""/>
    <s v=""/>
    <n v="3085.5746647717269"/>
    <n v="-1453.5384147717268"/>
    <s v=""/>
    <s v=""/>
  </r>
  <r>
    <n v="25"/>
    <s v="male"/>
    <n v="35.625"/>
    <n v="0"/>
    <x v="0"/>
    <x v="3"/>
    <n v="2534.3937500000002"/>
    <x v="0"/>
    <s v="1"/>
    <s v="0"/>
    <s v="1"/>
    <s v="0"/>
    <s v="0"/>
    <n v="625"/>
    <n v="0"/>
    <n v="0"/>
    <n v="890.625"/>
    <x v="0"/>
    <n v="-1.0115571188877295"/>
    <n v="0.81392360756302295"/>
    <n v="-0.90861366741867866"/>
    <n v="13130.638654799817"/>
    <s v=""/>
    <s v=""/>
    <s v=""/>
    <s v=""/>
    <n v="3895.1377032488654"/>
    <n v="-1360.7439532488652"/>
    <s v=""/>
    <s v=""/>
  </r>
  <r>
    <n v="54"/>
    <s v="male"/>
    <n v="30.21"/>
    <n v="0"/>
    <x v="0"/>
    <x v="3"/>
    <n v="10231.499900000001"/>
    <x v="0"/>
    <s v="1"/>
    <s v="0"/>
    <s v="1"/>
    <s v="0"/>
    <s v="0"/>
    <n v="2916"/>
    <n v="0"/>
    <n v="0"/>
    <n v="1631.3400000000001"/>
    <x v="0"/>
    <n v="1.0532773977665748"/>
    <n v="-7.4377252354227472E-2"/>
    <n v="-0.90861366741867866"/>
    <n v="13130.638654799817"/>
    <s v=""/>
    <s v=""/>
    <s v=""/>
    <s v=""/>
    <n v="11364.562663246836"/>
    <n v="-1133.0627632468349"/>
    <s v=""/>
    <s v=""/>
  </r>
  <r>
    <n v="19"/>
    <s v="male"/>
    <n v="35.53"/>
    <n v="0"/>
    <x v="0"/>
    <x v="3"/>
    <n v="1646.4296999999999"/>
    <x v="0"/>
    <s v="1"/>
    <s v="0"/>
    <s v="1"/>
    <s v="0"/>
    <s v="0"/>
    <n v="361"/>
    <n v="0"/>
    <n v="0"/>
    <n v="675.07"/>
    <x v="0"/>
    <n v="-1.4387642602644821"/>
    <n v="0.79833938195043974"/>
    <n v="-0.90861366741867866"/>
    <n v="13130.638654799817"/>
    <s v=""/>
    <s v=""/>
    <s v=""/>
    <s v=""/>
    <n v="3187.0146729257849"/>
    <n v="-1540.584972925785"/>
    <s v=""/>
    <s v=""/>
  </r>
  <r>
    <n v="19"/>
    <s v="female"/>
    <n v="30.495000000000001"/>
    <n v="0"/>
    <x v="0"/>
    <x v="3"/>
    <n v="2128.4310500000001"/>
    <x v="0"/>
    <s v="0"/>
    <s v="0"/>
    <s v="1"/>
    <s v="0"/>
    <s v="0"/>
    <n v="361"/>
    <n v="0"/>
    <n v="0"/>
    <n v="579.40499999999997"/>
    <x v="0"/>
    <n v="-1.4387642602644821"/>
    <n v="-2.7624575516477415E-2"/>
    <n v="-0.90861366741867866"/>
    <n v="13130.638654799817"/>
    <s v=""/>
    <s v=""/>
    <s v=""/>
    <s v=""/>
    <n v="3766.4402918907645"/>
    <n v="-1638.0092418907643"/>
    <s v=""/>
    <s v=""/>
  </r>
  <r>
    <n v="58"/>
    <s v="female"/>
    <n v="27.17"/>
    <n v="0"/>
    <x v="0"/>
    <x v="3"/>
    <n v="12222.898300000001"/>
    <x v="0"/>
    <s v="0"/>
    <s v="0"/>
    <s v="1"/>
    <s v="0"/>
    <s v="0"/>
    <n v="3364"/>
    <n v="0"/>
    <n v="0"/>
    <n v="1575.8600000000001"/>
    <x v="1"/>
    <n v="1.3380821586844101"/>
    <n v="-0.57307247195689426"/>
    <n v="-0.90861366741867866"/>
    <n v="13130.638654799817"/>
    <n v="823992.5517320967"/>
    <n v="823992.5517320967"/>
    <n v="1721309.0879850476"/>
    <n v="1721309.0879850476"/>
    <n v="13534.884995048791"/>
    <n v="-1311.9866950487904"/>
    <n v="90"/>
    <n v="4"/>
  </r>
  <r>
    <n v="19"/>
    <s v="male"/>
    <n v="30.59"/>
    <n v="0"/>
    <x v="0"/>
    <x v="3"/>
    <n v="1639.5631000000001"/>
    <x v="0"/>
    <s v="1"/>
    <s v="0"/>
    <s v="1"/>
    <s v="0"/>
    <s v="0"/>
    <n v="361"/>
    <n v="0"/>
    <n v="0"/>
    <n v="581.21"/>
    <x v="0"/>
    <n v="-1.4387642602644821"/>
    <n v="-1.2040349903894259E-2"/>
    <n v="-0.90861366741867866"/>
    <n v="13130.638654799817"/>
    <s v=""/>
    <s v=""/>
    <s v=""/>
    <s v=""/>
    <n v="3138.6212745403627"/>
    <n v="-1499.0581745403626"/>
    <s v=""/>
    <s v=""/>
  </r>
  <r>
    <n v="51"/>
    <s v="male"/>
    <n v="31.635000000000002"/>
    <n v="0"/>
    <x v="0"/>
    <x v="3"/>
    <n v="9174.1356500000002"/>
    <x v="0"/>
    <s v="1"/>
    <s v="0"/>
    <s v="1"/>
    <s v="0"/>
    <s v="0"/>
    <n v="2601"/>
    <n v="0"/>
    <n v="0"/>
    <n v="1613.385"/>
    <x v="0"/>
    <n v="0.8396738270781986"/>
    <n v="0.1593861318345228"/>
    <n v="-0.90861366741867866"/>
    <n v="13130.638654799817"/>
    <s v=""/>
    <s v=""/>
    <s v=""/>
    <s v=""/>
    <n v="10284.925482643983"/>
    <n v="-1110.7898326439827"/>
    <s v=""/>
    <s v=""/>
  </r>
  <r>
    <n v="59"/>
    <s v="male"/>
    <n v="28.785"/>
    <n v="0"/>
    <x v="0"/>
    <x v="3"/>
    <n v="12129.614149999999"/>
    <x v="0"/>
    <s v="1"/>
    <s v="0"/>
    <s v="1"/>
    <s v="0"/>
    <s v="0"/>
    <n v="3481"/>
    <n v="0"/>
    <n v="0"/>
    <n v="1698.3150000000001"/>
    <x v="0"/>
    <n v="1.4092833489138687"/>
    <n v="-0.30814063654297774"/>
    <n v="-0.90861366741867866"/>
    <n v="13130.638654799817"/>
    <s v=""/>
    <s v=""/>
    <s v=""/>
    <s v=""/>
    <n v="13335.013156576331"/>
    <n v="-1205.3990065763319"/>
    <s v=""/>
    <s v=""/>
  </r>
  <r>
    <n v="29"/>
    <s v="female"/>
    <n v="26.03"/>
    <n v="0"/>
    <x v="0"/>
    <x v="3"/>
    <n v="3736.4647"/>
    <x v="0"/>
    <s v="0"/>
    <s v="0"/>
    <s v="1"/>
    <s v="0"/>
    <s v="0"/>
    <n v="841"/>
    <n v="0"/>
    <n v="0"/>
    <n v="754.87"/>
    <x v="0"/>
    <n v="-0.72675235796989435"/>
    <n v="-0.76008317930789449"/>
    <n v="-0.90861366741867866"/>
    <n v="13130.638654799817"/>
    <s v=""/>
    <s v=""/>
    <s v=""/>
    <s v=""/>
    <n v="5063.1028545242643"/>
    <n v="-1326.6381545242643"/>
    <s v=""/>
    <s v=""/>
  </r>
  <r>
    <n v="26"/>
    <s v="female"/>
    <n v="40.185000000000002"/>
    <n v="0"/>
    <x v="0"/>
    <x v="3"/>
    <n v="3201.2451500000002"/>
    <x v="0"/>
    <s v="0"/>
    <s v="0"/>
    <s v="1"/>
    <s v="0"/>
    <s v="0"/>
    <n v="676"/>
    <n v="0"/>
    <n v="0"/>
    <n v="1044.81"/>
    <x v="0"/>
    <n v="-0.94035592865827067"/>
    <n v="1.5619664369670236"/>
    <n v="-0.90861366741867866"/>
    <n v="13130.638654799817"/>
    <s v=""/>
    <s v=""/>
    <s v=""/>
    <s v=""/>
    <n v="4714.7296248352059"/>
    <n v="-1513.4844748352057"/>
    <s v=""/>
    <s v=""/>
  </r>
  <r>
    <n v="56"/>
    <s v="male"/>
    <n v="33.725000000000001"/>
    <n v="0"/>
    <x v="0"/>
    <x v="3"/>
    <n v="10976.24575"/>
    <x v="0"/>
    <s v="1"/>
    <s v="0"/>
    <s v="1"/>
    <s v="0"/>
    <s v="0"/>
    <n v="3136"/>
    <n v="0"/>
    <n v="0"/>
    <n v="1888.6000000000001"/>
    <x v="1"/>
    <n v="1.1956797782254924"/>
    <n v="0.50223909531135624"/>
    <n v="-0.90861366741867866"/>
    <n v="13130.638654799817"/>
    <n v="4641408.7882517939"/>
    <n v="4641408.7882517939"/>
    <n v="1421465.8164009557"/>
    <n v="1421465.8164009557"/>
    <n v="12168.498163040525"/>
    <n v="-1192.2524130405254"/>
    <n v="109"/>
    <n v="4"/>
  </r>
  <r>
    <n v="58"/>
    <s v="female"/>
    <n v="33.44"/>
    <n v="0"/>
    <x v="0"/>
    <x v="3"/>
    <n v="12231.613600000001"/>
    <x v="0"/>
    <s v="0"/>
    <s v="0"/>
    <s v="1"/>
    <s v="0"/>
    <s v="0"/>
    <n v="3364"/>
    <n v="0"/>
    <n v="0"/>
    <n v="1939.52"/>
    <x v="1"/>
    <n v="1.3380821586844101"/>
    <n v="0.45548641847360566"/>
    <n v="-0.90861366741867866"/>
    <n v="13130.638654799817"/>
    <n v="808246.04915781331"/>
    <n v="808246.04915781331"/>
    <n v="1862389.1276561276"/>
    <n v="1862389.1276561276"/>
    <n v="13596.307385307213"/>
    <n v="-1364.6937853072122"/>
    <n v="89"/>
    <n v="4"/>
  </r>
  <r>
    <n v="50"/>
    <s v="male"/>
    <n v="26.41"/>
    <n v="0"/>
    <x v="0"/>
    <x v="3"/>
    <n v="8827.2098999999998"/>
    <x v="0"/>
    <s v="1"/>
    <s v="0"/>
    <s v="1"/>
    <s v="0"/>
    <s v="0"/>
    <n v="2500"/>
    <n v="0"/>
    <n v="0"/>
    <n v="1320.5"/>
    <x v="1"/>
    <n v="0.76847263684873979"/>
    <n v="-0.6977462768575613"/>
    <n v="-0.90861366741867866"/>
    <n v="13130.638654799817"/>
    <n v="18519499.047637906"/>
    <n v="18519499.047637906"/>
    <n v="1119729.8075669829"/>
    <n v="1119729.8075669829"/>
    <n v="9885.3827628003"/>
    <n v="-1058.1728628003002"/>
    <n v="149"/>
    <n v="6"/>
  </r>
  <r>
    <n v="28"/>
    <s v="male"/>
    <n v="30.875"/>
    <n v="0"/>
    <x v="0"/>
    <x v="3"/>
    <n v="3062.5082499999999"/>
    <x v="0"/>
    <s v="1"/>
    <s v="0"/>
    <s v="1"/>
    <s v="0"/>
    <s v="0"/>
    <n v="784"/>
    <n v="0"/>
    <n v="0"/>
    <n v="864.5"/>
    <x v="0"/>
    <n v="-0.79795354819935316"/>
    <n v="3.4712326933855793E-2"/>
    <n v="-0.90861366741867866"/>
    <n v="13130.638654799817"/>
    <s v=""/>
    <s v=""/>
    <s v=""/>
    <s v=""/>
    <n v="4311.3822028918084"/>
    <n v="-1248.8739528918086"/>
    <s v=""/>
    <s v=""/>
  </r>
  <r>
    <n v="21"/>
    <s v="male"/>
    <n v="28.975000000000001"/>
    <n v="0"/>
    <x v="0"/>
    <x v="3"/>
    <n v="1906.35825"/>
    <x v="0"/>
    <s v="1"/>
    <s v="0"/>
    <s v="1"/>
    <s v="0"/>
    <s v="0"/>
    <n v="441"/>
    <n v="0"/>
    <n v="0"/>
    <n v="608.47500000000002"/>
    <x v="0"/>
    <n v="-1.2963618798055645"/>
    <n v="-0.27697218531781082"/>
    <n v="-0.90861366741867866"/>
    <n v="13130.638654799817"/>
    <s v=""/>
    <s v=""/>
    <s v=""/>
    <s v=""/>
    <n v="3326.1813979412527"/>
    <n v="-1419.8231479412527"/>
    <s v=""/>
    <s v=""/>
  </r>
  <r>
    <n v="64"/>
    <s v="male"/>
    <n v="37.905000000000001"/>
    <n v="0"/>
    <x v="0"/>
    <x v="3"/>
    <n v="14210.53595"/>
    <x v="0"/>
    <s v="1"/>
    <s v="0"/>
    <s v="1"/>
    <s v="0"/>
    <s v="0"/>
    <n v="4096"/>
    <n v="0"/>
    <n v="0"/>
    <n v="2425.92"/>
    <x v="0"/>
    <n v="1.7652893000611625"/>
    <n v="1.1879450222650234"/>
    <n v="-0.90861366741867866"/>
    <n v="13130.638654799817"/>
    <s v=""/>
    <s v=""/>
    <s v=""/>
    <s v=""/>
    <n v="15610.950904561061"/>
    <n v="-1400.4149545610617"/>
    <s v=""/>
    <s v=""/>
  </r>
  <r>
    <n v="57"/>
    <s v="female"/>
    <n v="31.824999999999999"/>
    <n v="0"/>
    <x v="0"/>
    <x v="3"/>
    <n v="11842.623750000001"/>
    <x v="0"/>
    <s v="0"/>
    <s v="0"/>
    <s v="1"/>
    <s v="0"/>
    <s v="0"/>
    <n v="3249"/>
    <n v="0"/>
    <n v="0"/>
    <n v="1814.0249999999999"/>
    <x v="1"/>
    <n v="1.2668809684549511"/>
    <n v="0.19055458305968909"/>
    <n v="-0.90861366741867866"/>
    <n v="13130.638654799817"/>
    <n v="1658982.3949864805"/>
    <n v="1658982.3949864805"/>
    <n v="1776604.42290802"/>
    <n v="1776604.42290802"/>
    <n v="13175.51700263054"/>
    <n v="-1332.8932526305398"/>
    <n v="97"/>
    <n v="4"/>
  </r>
  <r>
    <n v="53"/>
    <s v="male"/>
    <n v="28.88"/>
    <n v="0"/>
    <x v="0"/>
    <x v="3"/>
    <n v="9869.8101999999999"/>
    <x v="0"/>
    <s v="1"/>
    <s v="0"/>
    <s v="1"/>
    <s v="0"/>
    <s v="0"/>
    <n v="2809"/>
    <n v="0"/>
    <n v="0"/>
    <n v="1530.6399999999999"/>
    <x v="0"/>
    <n v="0.98207620753711611"/>
    <n v="-0.29255641093039458"/>
    <n v="-0.90861366741867866"/>
    <n v="13130.638654799817"/>
    <s v=""/>
    <s v=""/>
    <s v=""/>
    <s v=""/>
    <n v="10978.913961311757"/>
    <n v="-1109.1037613117569"/>
    <s v=""/>
    <s v=""/>
  </r>
  <r>
    <n v="21"/>
    <s v="male"/>
    <n v="36.86"/>
    <n v="0"/>
    <x v="0"/>
    <x v="3"/>
    <n v="1917.3184000000001"/>
    <x v="0"/>
    <s v="1"/>
    <s v="0"/>
    <s v="1"/>
    <s v="0"/>
    <s v="0"/>
    <n v="441"/>
    <n v="0"/>
    <n v="0"/>
    <n v="774.06"/>
    <x v="0"/>
    <n v="-1.2963618798055645"/>
    <n v="1.0165185405266062"/>
    <n v="-0.90861366741867866"/>
    <n v="13130.638654799817"/>
    <s v=""/>
    <s v=""/>
    <s v=""/>
    <s v=""/>
    <n v="3403.4247069025996"/>
    <n v="-1486.1063069025995"/>
    <s v=""/>
    <s v=""/>
  </r>
  <r>
    <n v="45"/>
    <s v="female"/>
    <n v="35.814999999999998"/>
    <n v="0"/>
    <x v="0"/>
    <x v="3"/>
    <n v="7731.8578500000003"/>
    <x v="0"/>
    <s v="0"/>
    <s v="0"/>
    <s v="1"/>
    <s v="0"/>
    <s v="0"/>
    <n v="2025"/>
    <n v="0"/>
    <n v="0"/>
    <n v="1611.675"/>
    <x v="0"/>
    <n v="0.41246668570144596"/>
    <n v="0.84509205878818927"/>
    <n v="-0.90861366741867866"/>
    <n v="13130.638654799817"/>
    <s v=""/>
    <s v=""/>
    <s v=""/>
    <s v=""/>
    <n v="8985.7906118420378"/>
    <n v="-1253.9327618420375"/>
    <s v=""/>
    <s v=""/>
  </r>
  <r>
    <n v="19"/>
    <s v="female"/>
    <n v="36.575000000000003"/>
    <n v="0"/>
    <x v="0"/>
    <x v="3"/>
    <n v="2136.8822500000001"/>
    <x v="0"/>
    <s v="0"/>
    <s v="0"/>
    <s v="1"/>
    <s v="0"/>
    <s v="0"/>
    <n v="361"/>
    <n v="0"/>
    <n v="0"/>
    <n v="694.92500000000007"/>
    <x v="1"/>
    <n v="-1.4387642602644821"/>
    <n v="0.96976586368885676"/>
    <n v="-0.90861366741867866"/>
    <n v="13130.638654799817"/>
    <n v="120862679.88807699"/>
    <n v="120862679.88807699"/>
    <n v="2853123.4947750964"/>
    <n v="2853123.4947750964"/>
    <n v="3826.0013975958991"/>
    <n v="-1689.119147595899"/>
    <n v="263"/>
    <n v="10"/>
  </r>
  <r>
    <n v="36"/>
    <s v="female"/>
    <n v="25.84"/>
    <n v="0"/>
    <x v="0"/>
    <x v="3"/>
    <n v="5266.3656000000001"/>
    <x v="0"/>
    <s v="0"/>
    <s v="0"/>
    <s v="1"/>
    <s v="0"/>
    <s v="0"/>
    <n v="1296"/>
    <n v="0"/>
    <n v="0"/>
    <n v="930.24"/>
    <x v="0"/>
    <n v="-0.22834402636368298"/>
    <n v="-0.79125163053306136"/>
    <n v="-0.90861366741867866"/>
    <n v="13130.638654799817"/>
    <s v=""/>
    <s v=""/>
    <s v=""/>
    <s v=""/>
    <n v="6480.7260841519519"/>
    <n v="-1214.3604841519518"/>
    <s v=""/>
    <s v=""/>
  </r>
  <r>
    <n v="58"/>
    <s v="male"/>
    <n v="34.39"/>
    <n v="0"/>
    <x v="0"/>
    <x v="3"/>
    <n v="11743.9341"/>
    <x v="0"/>
    <s v="1"/>
    <s v="0"/>
    <s v="1"/>
    <s v="0"/>
    <s v="0"/>
    <n v="3364"/>
    <n v="0"/>
    <n v="0"/>
    <n v="1994.6200000000001"/>
    <x v="0"/>
    <n v="1.3380821586844101"/>
    <n v="0.61132867459943951"/>
    <n v="-0.90861366741867866"/>
    <n v="13130.638654799817"/>
    <s v=""/>
    <s v=""/>
    <s v=""/>
    <s v=""/>
    <n v="12976.864148446595"/>
    <n v="-1232.9300484465948"/>
    <s v=""/>
    <s v=""/>
  </r>
  <r>
    <n v="59"/>
    <s v="female"/>
    <n v="31.35"/>
    <n v="0"/>
    <x v="0"/>
    <x v="3"/>
    <n v="12622.1795"/>
    <x v="0"/>
    <s v="0"/>
    <s v="0"/>
    <s v="1"/>
    <s v="0"/>
    <s v="0"/>
    <n v="3481"/>
    <n v="0"/>
    <n v="0"/>
    <n v="1849.65"/>
    <x v="0"/>
    <n v="1.4092833489138687"/>
    <n v="0.11263345499677274"/>
    <n v="-0.90861366741867866"/>
    <n v="13130.638654799817"/>
    <s v=""/>
    <s v=""/>
    <s v=""/>
    <s v=""/>
    <n v="13988.890157672729"/>
    <n v="-1366.7106576727292"/>
    <s v=""/>
    <s v=""/>
  </r>
  <r>
    <n v="55"/>
    <s v="male"/>
    <n v="32.774999999999999"/>
    <n v="0"/>
    <x v="0"/>
    <x v="3"/>
    <n v="10601.632250000001"/>
    <x v="0"/>
    <s v="1"/>
    <s v="0"/>
    <s v="1"/>
    <s v="0"/>
    <s v="0"/>
    <n v="3025"/>
    <n v="0"/>
    <n v="0"/>
    <n v="1802.625"/>
    <x v="0"/>
    <n v="1.1244785879960337"/>
    <n v="0.34639683918552239"/>
    <n v="-0.90861366741867866"/>
    <n v="13130.638654799817"/>
    <s v=""/>
    <s v=""/>
    <s v=""/>
    <s v=""/>
    <n v="11770.397153256185"/>
    <n v="-1168.764903256184"/>
    <s v=""/>
    <s v=""/>
  </r>
  <r>
    <n v="23"/>
    <s v="female"/>
    <n v="28.12"/>
    <n v="0"/>
    <x v="0"/>
    <x v="3"/>
    <n v="2690.1138000000001"/>
    <x v="0"/>
    <s v="0"/>
    <s v="0"/>
    <s v="1"/>
    <s v="0"/>
    <s v="0"/>
    <n v="529"/>
    <n v="0"/>
    <n v="0"/>
    <n v="646.76"/>
    <x v="0"/>
    <n v="-1.1539594993466469"/>
    <n v="-0.41723021583106096"/>
    <n v="-0.90861366741867866"/>
    <n v="13130.638654799817"/>
    <s v=""/>
    <s v=""/>
    <s v=""/>
    <s v=""/>
    <n v="4182.2860730939919"/>
    <n v="-1492.1722730939919"/>
    <s v=""/>
    <s v=""/>
  </r>
  <r>
    <n v="36"/>
    <s v="female"/>
    <n v="30.02"/>
    <n v="0"/>
    <x v="0"/>
    <x v="3"/>
    <n v="5272.1758"/>
    <x v="0"/>
    <s v="0"/>
    <s v="0"/>
    <s v="1"/>
    <s v="0"/>
    <s v="0"/>
    <n v="1296"/>
    <n v="0"/>
    <n v="0"/>
    <n v="1080.72"/>
    <x v="0"/>
    <n v="-0.22834402636368298"/>
    <n v="-0.10554570357939436"/>
    <n v="-0.90861366741867866"/>
    <n v="13130.638654799817"/>
    <s v=""/>
    <s v=""/>
    <s v=""/>
    <s v=""/>
    <n v="6521.6743443242322"/>
    <n v="-1249.4985443242322"/>
    <s v=""/>
    <s v=""/>
  </r>
  <r>
    <n v="34"/>
    <s v="male"/>
    <n v="35.814999999999998"/>
    <n v="0"/>
    <x v="0"/>
    <x v="3"/>
    <n v="4320.4108500000002"/>
    <x v="0"/>
    <s v="1"/>
    <s v="0"/>
    <s v="1"/>
    <s v="0"/>
    <s v="0"/>
    <n v="1156"/>
    <n v="0"/>
    <n v="0"/>
    <n v="1217.71"/>
    <x v="0"/>
    <n v="-0.37074640682260052"/>
    <n v="0.84509205878818927"/>
    <n v="-0.90861366741867866"/>
    <n v="13130.638654799817"/>
    <s v=""/>
    <s v=""/>
    <s v=""/>
    <s v=""/>
    <n v="5503.6896671311088"/>
    <n v="-1183.2788171311086"/>
    <s v=""/>
    <s v=""/>
  </r>
  <r>
    <n v="42"/>
    <s v="male"/>
    <n v="31.254999999999999"/>
    <n v="0"/>
    <x v="0"/>
    <x v="3"/>
    <n v="6358.7764500000003"/>
    <x v="0"/>
    <s v="1"/>
    <s v="0"/>
    <s v="1"/>
    <s v="0"/>
    <s v="0"/>
    <n v="1764"/>
    <n v="0"/>
    <n v="0"/>
    <n v="1312.71"/>
    <x v="0"/>
    <n v="0.19886311501306964"/>
    <n v="9.7049229384189001E-2"/>
    <n v="-0.90861366741867866"/>
    <n v="13130.638654799817"/>
    <s v=""/>
    <s v=""/>
    <s v=""/>
    <s v=""/>
    <n v="7437.1341470873713"/>
    <n v="-1078.357697087371"/>
    <s v=""/>
    <s v=""/>
  </r>
  <r>
    <n v="36"/>
    <s v="female"/>
    <n v="26.885000000000002"/>
    <n v="0"/>
    <x v="0"/>
    <x v="3"/>
    <n v="5267.8181500000001"/>
    <x v="0"/>
    <s v="0"/>
    <s v="0"/>
    <s v="1"/>
    <s v="0"/>
    <s v="0"/>
    <n v="1296"/>
    <n v="0"/>
    <n v="0"/>
    <n v="967.86"/>
    <x v="0"/>
    <n v="-0.22834402636368298"/>
    <n v="-0.61982514879464434"/>
    <n v="-0.90861366741867866"/>
    <n v="13130.638654799817"/>
    <s v=""/>
    <s v=""/>
    <s v=""/>
    <s v=""/>
    <n v="6490.9631491950222"/>
    <n v="-1223.1449991950221"/>
    <s v=""/>
    <s v=""/>
  </r>
  <r>
    <n v="59"/>
    <s v="male"/>
    <n v="25.46"/>
    <n v="0"/>
    <x v="0"/>
    <x v="3"/>
    <n v="12124.992399999999"/>
    <x v="0"/>
    <s v="1"/>
    <s v="0"/>
    <s v="1"/>
    <s v="0"/>
    <s v="0"/>
    <n v="3481"/>
    <n v="0"/>
    <n v="0"/>
    <n v="1502.14"/>
    <x v="0"/>
    <n v="1.4092833489138687"/>
    <n v="-0.85358853298339454"/>
    <n v="-0.90861366741867866"/>
    <n v="13130.638654799817"/>
    <s v=""/>
    <s v=""/>
    <s v=""/>
    <s v=""/>
    <n v="13302.440676893835"/>
    <n v="-1177.448276893836"/>
    <s v=""/>
    <s v=""/>
  </r>
  <r>
    <n v="61"/>
    <s v="male"/>
    <n v="38.380000000000003"/>
    <n v="0"/>
    <x v="0"/>
    <x v="3"/>
    <n v="12950.0712"/>
    <x v="0"/>
    <s v="1"/>
    <s v="0"/>
    <s v="1"/>
    <s v="0"/>
    <s v="0"/>
    <n v="3721"/>
    <n v="0"/>
    <n v="0"/>
    <n v="2341.1800000000003"/>
    <x v="0"/>
    <n v="1.5516857293727864"/>
    <n v="1.2658661503279403"/>
    <n v="-0.90861366741867866"/>
    <n v="13130.638654799817"/>
    <s v=""/>
    <s v=""/>
    <s v=""/>
    <s v=""/>
    <n v="14279.384146854309"/>
    <n v="-1329.3129468543084"/>
    <s v=""/>
    <s v=""/>
  </r>
  <r>
    <n v="55"/>
    <s v="male"/>
    <n v="27.645"/>
    <n v="0"/>
    <x v="0"/>
    <x v="3"/>
    <n v="10594.501550000001"/>
    <x v="0"/>
    <s v="1"/>
    <s v="0"/>
    <s v="1"/>
    <s v="0"/>
    <s v="0"/>
    <n v="3025"/>
    <n v="0"/>
    <n v="0"/>
    <n v="1520.4749999999999"/>
    <x v="0"/>
    <n v="1.1244785879960337"/>
    <n v="-0.49515134389397791"/>
    <n v="-0.90861366741867866"/>
    <n v="13130.638654799817"/>
    <s v=""/>
    <s v=""/>
    <s v=""/>
    <s v=""/>
    <n v="11720.142470317478"/>
    <n v="-1125.6409203174771"/>
    <s v=""/>
    <s v=""/>
  </r>
  <r>
    <n v="21"/>
    <s v="male"/>
    <n v="31.254999999999999"/>
    <n v="0"/>
    <x v="0"/>
    <x v="3"/>
    <n v="1909.52745"/>
    <x v="0"/>
    <s v="1"/>
    <s v="0"/>
    <s v="1"/>
    <s v="0"/>
    <s v="0"/>
    <n v="441"/>
    <n v="0"/>
    <n v="0"/>
    <n v="656.35500000000002"/>
    <x v="0"/>
    <n v="-1.2963618798055645"/>
    <n v="9.7049229384189001E-2"/>
    <n v="-0.90861366741867866"/>
    <n v="13130.638654799817"/>
    <s v=""/>
    <s v=""/>
    <s v=""/>
    <s v=""/>
    <n v="3348.5168125806786"/>
    <n v="-1438.9893625806785"/>
    <s v=""/>
    <s v=""/>
  </r>
  <r>
    <n v="57"/>
    <s v="male"/>
    <n v="31.54"/>
    <n v="0"/>
    <x v="0"/>
    <x v="3"/>
    <n v="11353.2276"/>
    <x v="0"/>
    <s v="1"/>
    <s v="0"/>
    <s v="1"/>
    <s v="0"/>
    <s v="0"/>
    <n v="3249"/>
    <n v="0"/>
    <n v="0"/>
    <n v="1797.78"/>
    <x v="0"/>
    <n v="1.2668809684549511"/>
    <n v="0.14380190622193906"/>
    <n v="-0.90861366741867866"/>
    <n v="13130.638654799817"/>
    <s v=""/>
    <s v=""/>
    <s v=""/>
    <s v=""/>
    <n v="12543.975416173567"/>
    <n v="-1190.7478161735671"/>
    <s v=""/>
    <s v=""/>
  </r>
  <r>
    <n v="49"/>
    <s v="female"/>
    <n v="29.925000000000001"/>
    <n v="0"/>
    <x v="0"/>
    <x v="3"/>
    <n v="8988.1587500000005"/>
    <x v="0"/>
    <s v="0"/>
    <s v="0"/>
    <s v="1"/>
    <s v="0"/>
    <s v="0"/>
    <n v="2401"/>
    <n v="0"/>
    <n v="0"/>
    <n v="1466.325"/>
    <x v="0"/>
    <n v="0.69727144661928109"/>
    <n v="-0.12112992919197751"/>
    <n v="-0.90861366741867866"/>
    <n v="13130.638654799817"/>
    <s v=""/>
    <s v=""/>
    <s v=""/>
    <s v=""/>
    <n v="10208.296230512706"/>
    <n v="-1220.1374805127052"/>
    <s v=""/>
    <s v=""/>
  </r>
  <r>
    <n v="63"/>
    <s v="female"/>
    <n v="25.08"/>
    <n v="0"/>
    <x v="0"/>
    <x v="3"/>
    <n v="14254.608200000001"/>
    <x v="0"/>
    <s v="0"/>
    <s v="0"/>
    <s v="1"/>
    <s v="0"/>
    <s v="0"/>
    <n v="3969"/>
    <n v="0"/>
    <n v="0"/>
    <n v="1580.04"/>
    <x v="0"/>
    <n v="1.6940881098317038"/>
    <n v="-0.9159254354337284"/>
    <n v="-0.90861366741867866"/>
    <n v="13130.638654799817"/>
    <s v=""/>
    <s v=""/>
    <s v=""/>
    <s v=""/>
    <n v="15660.569762000101"/>
    <n v="-1405.9615620001005"/>
    <s v=""/>
    <s v=""/>
  </r>
  <r>
    <n v="28"/>
    <s v="male"/>
    <n v="33.82"/>
    <n v="0"/>
    <x v="0"/>
    <x v="3"/>
    <n v="19673.335729999999"/>
    <x v="0"/>
    <s v="1"/>
    <s v="0"/>
    <s v="1"/>
    <s v="0"/>
    <s v="0"/>
    <n v="784"/>
    <n v="0"/>
    <n v="0"/>
    <n v="946.96"/>
    <x v="0"/>
    <n v="-0.79795354819935316"/>
    <n v="0.51782332092393946"/>
    <n v="-0.90861366741867866"/>
    <n v="13130.638654799817"/>
    <s v=""/>
    <s v=""/>
    <s v=""/>
    <s v=""/>
    <n v="4340.2321134677322"/>
    <n v="15333.103616532266"/>
    <s v=""/>
    <s v=""/>
  </r>
  <r>
    <n v="20"/>
    <s v="female"/>
    <n v="31.92"/>
    <n v="0"/>
    <x v="0"/>
    <x v="3"/>
    <n v="2261.5688"/>
    <x v="0"/>
    <s v="0"/>
    <s v="0"/>
    <s v="1"/>
    <s v="0"/>
    <s v="0"/>
    <n v="400"/>
    <n v="0"/>
    <n v="0"/>
    <n v="638.40000000000009"/>
    <x v="0"/>
    <n v="-1.3675630700350232"/>
    <n v="0.20613880867227283"/>
    <n v="-0.90861366741867866"/>
    <n v="13130.638654799817"/>
    <s v=""/>
    <s v=""/>
    <s v=""/>
    <s v=""/>
    <n v="3878.0467278533561"/>
    <n v="-1616.4779278533561"/>
    <s v=""/>
    <s v=""/>
  </r>
  <r>
    <n v="58"/>
    <s v="female"/>
    <n v="36.479999999999997"/>
    <n v="0"/>
    <x v="0"/>
    <x v="3"/>
    <n v="12235.8392"/>
    <x v="0"/>
    <s v="0"/>
    <s v="0"/>
    <s v="1"/>
    <s v="0"/>
    <s v="0"/>
    <n v="3364"/>
    <n v="0"/>
    <n v="0"/>
    <n v="2115.8399999999997"/>
    <x v="0"/>
    <n v="1.3380821586844101"/>
    <n v="0.95418163807627243"/>
    <n v="-0.90861366741867866"/>
    <n v="13130.638654799817"/>
    <s v=""/>
    <s v=""/>
    <s v=""/>
    <s v=""/>
    <n v="13626.087938159779"/>
    <n v="-1390.2487381597784"/>
    <s v=""/>
    <s v=""/>
  </r>
  <r>
    <n v="24"/>
    <s v="female"/>
    <n v="29.925000000000001"/>
    <n v="0"/>
    <x v="0"/>
    <x v="3"/>
    <n v="2850.6837500000001"/>
    <x v="0"/>
    <s v="0"/>
    <s v="0"/>
    <s v="1"/>
    <s v="0"/>
    <s v="0"/>
    <n v="576"/>
    <n v="0"/>
    <n v="0"/>
    <n v="718.2"/>
    <x v="0"/>
    <n v="-1.0827583091171882"/>
    <n v="-0.12112992919197751"/>
    <n v="-0.90861366741867866"/>
    <n v="13130.638654799817"/>
    <s v=""/>
    <s v=""/>
    <s v=""/>
    <s v=""/>
    <n v="4329.9648320748174"/>
    <n v="-1479.2810820748173"/>
    <s v=""/>
    <s v=""/>
  </r>
  <r>
    <n v="62"/>
    <s v="female"/>
    <n v="32.68"/>
    <n v="0"/>
    <x v="0"/>
    <x v="3"/>
    <n v="13844.797200000001"/>
    <x v="0"/>
    <s v="0"/>
    <s v="0"/>
    <s v="1"/>
    <s v="0"/>
    <s v="0"/>
    <n v="3844"/>
    <n v="0"/>
    <n v="0"/>
    <n v="2026.16"/>
    <x v="1"/>
    <n v="1.6228869196022451"/>
    <n v="0.33081261357293923"/>
    <n v="-0.90861366741867866"/>
    <n v="13130.638654799817"/>
    <n v="510022.42768244277"/>
    <n v="510022.42768244277"/>
    <n v="2087496.9950338446"/>
    <n v="2087496.9950338446"/>
    <n v="15289.614487768196"/>
    <n v="-1444.8172877681955"/>
    <n v="65"/>
    <n v="3"/>
  </r>
  <r>
    <n v="48"/>
    <s v="female"/>
    <n v="36.575000000000003"/>
    <n v="0"/>
    <x v="0"/>
    <x v="3"/>
    <n v="8671.1912499999999"/>
    <x v="0"/>
    <s v="0"/>
    <s v="0"/>
    <s v="1"/>
    <s v="0"/>
    <s v="0"/>
    <n v="2304"/>
    <n v="0"/>
    <n v="0"/>
    <n v="1755.6000000000001"/>
    <x v="0"/>
    <n v="0.62607025638982228"/>
    <n v="0.96976586368885676"/>
    <n v="-0.90861366741867866"/>
    <n v="13130.638654799817"/>
    <s v=""/>
    <s v=""/>
    <s v=""/>
    <s v=""/>
    <n v="9941.2586722051947"/>
    <n v="-1270.0674222051948"/>
    <s v=""/>
    <s v=""/>
  </r>
  <r>
    <n v="22"/>
    <s v="male"/>
    <n v="32.11"/>
    <n v="0"/>
    <x v="0"/>
    <x v="3"/>
    <n v="2055.3249000000001"/>
    <x v="0"/>
    <s v="1"/>
    <s v="0"/>
    <s v="1"/>
    <s v="0"/>
    <s v="0"/>
    <n v="484"/>
    <n v="0"/>
    <n v="0"/>
    <n v="706.42"/>
    <x v="0"/>
    <n v="-1.2251606895761058"/>
    <n v="0.23730725989743914"/>
    <n v="-0.90861366741867866"/>
    <n v="13130.638654799817"/>
    <s v=""/>
    <s v=""/>
    <s v=""/>
    <s v=""/>
    <n v="3470.7142718392452"/>
    <n v="-1415.3893718392451"/>
    <s v=""/>
    <s v=""/>
  </r>
  <r>
    <n v="26"/>
    <s v="male"/>
    <n v="31.065000000000001"/>
    <n v="0"/>
    <x v="0"/>
    <x v="3"/>
    <n v="2699.56835"/>
    <x v="0"/>
    <s v="1"/>
    <s v="0"/>
    <s v="1"/>
    <s v="0"/>
    <s v="0"/>
    <n v="676"/>
    <n v="0"/>
    <n v="0"/>
    <n v="807.69"/>
    <x v="0"/>
    <n v="-0.94035592865827067"/>
    <n v="6.5880778159022685E-2"/>
    <n v="-0.90861366741867866"/>
    <n v="13130.638654799817"/>
    <s v=""/>
    <s v=""/>
    <s v=""/>
    <s v=""/>
    <n v="3996.6383066504586"/>
    <n v="-1297.0699566504586"/>
    <s v=""/>
    <s v=""/>
  </r>
  <r>
    <n v="58"/>
    <s v="female"/>
    <n v="28.215"/>
    <n v="0"/>
    <x v="0"/>
    <x v="3"/>
    <n v="12224.350850000001"/>
    <x v="0"/>
    <s v="0"/>
    <s v="0"/>
    <s v="1"/>
    <s v="0"/>
    <s v="0"/>
    <n v="3364"/>
    <n v="0"/>
    <n v="0"/>
    <n v="1636.47"/>
    <x v="0"/>
    <n v="1.3380821586844101"/>
    <n v="-0.4016459902184778"/>
    <n v="-0.90861366741867866"/>
    <n v="13130.638654799817"/>
    <s v=""/>
    <s v=""/>
    <s v=""/>
    <s v=""/>
    <n v="13545.122060091862"/>
    <n v="-1320.7712100918616"/>
    <s v=""/>
    <s v=""/>
  </r>
  <r>
    <n v="25"/>
    <s v="female"/>
    <n v="34.484999999999999"/>
    <n v="0"/>
    <x v="0"/>
    <x v="3"/>
    <n v="3021.80915"/>
    <x v="0"/>
    <s v="0"/>
    <s v="0"/>
    <s v="1"/>
    <s v="0"/>
    <s v="0"/>
    <n v="625"/>
    <n v="0"/>
    <n v="0"/>
    <n v="862.125"/>
    <x v="0"/>
    <n v="-1.0115571188877295"/>
    <n v="0.62691290021202273"/>
    <n v="-0.90861366741867866"/>
    <n v="13130.638654799817"/>
    <s v=""/>
    <s v=""/>
    <s v=""/>
    <s v=""/>
    <n v="4512.7196555561977"/>
    <n v="-1490.9105055561977"/>
    <s v=""/>
    <s v=""/>
  </r>
  <r>
    <n v="32"/>
    <s v="female"/>
    <n v="29.734999999999999"/>
    <n v="0"/>
    <x v="0"/>
    <x v="3"/>
    <n v="4357.0436499999996"/>
    <x v="0"/>
    <s v="0"/>
    <s v="0"/>
    <s v="1"/>
    <s v="0"/>
    <s v="0"/>
    <n v="1024"/>
    <n v="0"/>
    <n v="0"/>
    <n v="951.52"/>
    <x v="0"/>
    <n v="-0.51314878728151803"/>
    <n v="-0.15229838041714441"/>
    <n v="-0.90861366741867866"/>
    <n v="13130.638654799817"/>
    <s v=""/>
    <s v=""/>
    <s v=""/>
    <s v=""/>
    <n v="5659.2237785233965"/>
    <n v="-1302.1801285233969"/>
    <s v=""/>
    <s v=""/>
  </r>
  <r>
    <n v="33"/>
    <s v="female"/>
    <n v="26.695"/>
    <n v="0"/>
    <x v="0"/>
    <x v="3"/>
    <n v="4571.4130500000001"/>
    <x v="0"/>
    <s v="0"/>
    <s v="0"/>
    <s v="1"/>
    <s v="0"/>
    <s v="0"/>
    <n v="1089"/>
    <n v="0"/>
    <n v="0"/>
    <n v="880.93500000000006"/>
    <x v="1"/>
    <n v="-0.44194759705205927"/>
    <n v="-0.65099360001981121"/>
    <n v="-0.90861366741867866"/>
    <n v="13130.638654799817"/>
    <n v="73260342.953860775"/>
    <n v="73260342.953860775"/>
    <n v="1589651.1298670354"/>
    <n v="1589651.1298670354"/>
    <n v="5832.2267276966832"/>
    <n v="-1260.813677696683"/>
    <n v="221"/>
    <n v="8"/>
  </r>
  <r>
    <n v="57"/>
    <s v="female"/>
    <n v="31.16"/>
    <n v="0"/>
    <x v="1"/>
    <x v="3"/>
    <n v="43578.939400000003"/>
    <x v="0"/>
    <s v="0"/>
    <s v="1"/>
    <s v="1"/>
    <s v="0"/>
    <s v="0"/>
    <n v="3249"/>
    <n v="31.16"/>
    <n v="57"/>
    <n v="1776.1200000000001"/>
    <x v="1"/>
    <n v="1.2668809684549511"/>
    <n v="8.1465003771605843E-2"/>
    <n v="-0.90861366741867866"/>
    <n v="13130.638654799817"/>
    <n v="927099018.27015805"/>
    <n v="927099018.27015805"/>
    <n v="36878233.928212099"/>
    <n v="36878233.928212099"/>
    <n v="37506.194227657259"/>
    <n v="6072.7451723427439"/>
    <n v="22"/>
    <n v="1"/>
  </r>
  <r>
    <n v="42"/>
    <s v="female"/>
    <n v="26.6"/>
    <n v="0"/>
    <x v="1"/>
    <x v="3"/>
    <n v="21348.705999999998"/>
    <x v="0"/>
    <s v="0"/>
    <s v="1"/>
    <s v="1"/>
    <s v="0"/>
    <s v="0"/>
    <n v="1764"/>
    <n v="26.6"/>
    <n v="42"/>
    <n v="1117.2"/>
    <x v="0"/>
    <n v="0.19886311501306964"/>
    <n v="-0.66657782563239443"/>
    <n v="-0.90861366741867866"/>
    <n v="13130.638654799817"/>
    <s v=""/>
    <s v=""/>
    <s v=""/>
    <s v=""/>
    <n v="25598.485618490417"/>
    <n v="-4249.7796184904182"/>
    <s v=""/>
    <s v=""/>
  </r>
  <r>
    <n v="19"/>
    <s v="male"/>
    <n v="29.07"/>
    <n v="0"/>
    <x v="1"/>
    <x v="3"/>
    <n v="17352.6803"/>
    <x v="0"/>
    <s v="1"/>
    <s v="1"/>
    <s v="1"/>
    <s v="0"/>
    <s v="0"/>
    <n v="361"/>
    <n v="29.07"/>
    <n v="19"/>
    <n v="552.33000000000004"/>
    <x v="1"/>
    <n v="-1.4387642602644821"/>
    <n v="-0.26138795970522766"/>
    <n v="-0.90861366741867866"/>
    <n v="13130.638654799817"/>
    <n v="17825635.653804667"/>
    <n v="17825635.653804667"/>
    <n v="49145325.652234286"/>
    <n v="49145325.652234286"/>
    <n v="24363.053018496092"/>
    <n v="-7010.3727184960917"/>
    <n v="49"/>
    <n v="2"/>
  </r>
  <r>
    <n v="56"/>
    <s v="male"/>
    <n v="33.630000000000003"/>
    <n v="0"/>
    <x v="1"/>
    <x v="3"/>
    <n v="43921.183700000001"/>
    <x v="0"/>
    <s v="1"/>
    <s v="1"/>
    <s v="1"/>
    <s v="0"/>
    <s v="0"/>
    <n v="3136"/>
    <n v="33.630000000000003"/>
    <n v="56"/>
    <n v="1883.2800000000002"/>
    <x v="0"/>
    <n v="1.1956797782254924"/>
    <n v="0.48665486969877314"/>
    <n v="-0.90861366741867866"/>
    <n v="13130.638654799817"/>
    <s v=""/>
    <s v=""/>
    <s v=""/>
    <s v=""/>
    <n v="40165.877978777622"/>
    <n v="3755.3057212223794"/>
    <s v=""/>
    <s v=""/>
  </r>
  <r>
    <n v="19"/>
    <s v="male"/>
    <n v="31.92"/>
    <n v="0"/>
    <x v="1"/>
    <x v="3"/>
    <n v="33750.291799999999"/>
    <x v="0"/>
    <s v="1"/>
    <s v="1"/>
    <s v="1"/>
    <s v="0"/>
    <s v="0"/>
    <n v="361"/>
    <n v="31.92"/>
    <n v="19"/>
    <n v="606.48"/>
    <x v="1"/>
    <n v="-1.4387642602644821"/>
    <n v="0.20613880867227283"/>
    <n v="-0.90861366741867866"/>
    <n v="13130.638654799817"/>
    <n v="425170095.82836366"/>
    <n v="425170095.82836366"/>
    <n v="26367729.36889194"/>
    <n v="26367729.36889194"/>
    <n v="28615.3400603152"/>
    <n v="5134.9517396847987"/>
    <n v="40"/>
    <n v="2"/>
  </r>
  <r>
    <n v="19"/>
    <s v="male"/>
    <n v="36.954999999999998"/>
    <n v="0"/>
    <x v="1"/>
    <x v="3"/>
    <n v="36219.405449999998"/>
    <x v="0"/>
    <s v="1"/>
    <s v="1"/>
    <s v="1"/>
    <s v="0"/>
    <s v="0"/>
    <n v="361"/>
    <n v="36.954999999999998"/>
    <n v="19"/>
    <n v="702.14499999999998"/>
    <x v="1"/>
    <n v="-1.4387642602644821"/>
    <n v="1.0321027661391895"/>
    <n v="-0.90861366741867866"/>
    <n v="13130.638654799817"/>
    <n v="533091152.12313837"/>
    <n v="533091152.12313837"/>
    <n v="8407.3524088184513"/>
    <n v="8407.3524088184513"/>
    <n v="36127.713834195616"/>
    <n v="91.691615804382309"/>
    <n v="28"/>
    <n v="1"/>
  </r>
  <r>
    <n v="52"/>
    <s v="male"/>
    <n v="27.36"/>
    <n v="0"/>
    <x v="1"/>
    <x v="3"/>
    <n v="24393.6224"/>
    <x v="0"/>
    <s v="1"/>
    <s v="1"/>
    <s v="1"/>
    <s v="0"/>
    <s v="0"/>
    <n v="2704"/>
    <n v="27.36"/>
    <n v="52"/>
    <n v="1422.72"/>
    <x v="1"/>
    <n v="0.9108750173076573"/>
    <n v="-0.54190402073172794"/>
    <n v="-0.90861366741867866"/>
    <n v="13130.638654799817"/>
    <n v="126854802.84464353"/>
    <n v="126854802.84464353"/>
    <n v="24113701.354512777"/>
    <n v="24113701.354512777"/>
    <n v="29304.192769571418"/>
    <n v="-4910.5703695714183"/>
    <n v="37"/>
    <n v="2"/>
  </r>
  <r>
    <n v="23"/>
    <s v="female"/>
    <n v="28.31"/>
    <n v="0"/>
    <x v="1"/>
    <x v="3"/>
    <n v="18033.9679"/>
    <x v="0"/>
    <s v="0"/>
    <s v="1"/>
    <s v="1"/>
    <s v="0"/>
    <s v="0"/>
    <n v="529"/>
    <n v="28.31"/>
    <n v="23"/>
    <n v="651.13"/>
    <x v="0"/>
    <n v="-1.1539594993466469"/>
    <n v="-0.38606176460589464"/>
    <n v="-0.90861366741867866"/>
    <n v="13130.638654799817"/>
    <s v=""/>
    <s v=""/>
    <s v=""/>
    <s v=""/>
    <n v="24296.971305090665"/>
    <n v="-6263.0034050906652"/>
    <s v=""/>
    <s v=""/>
  </r>
  <r>
    <n v="63"/>
    <s v="female"/>
    <n v="26.98"/>
    <n v="0"/>
    <x v="1"/>
    <x v="3"/>
    <n v="28950.4692"/>
    <x v="0"/>
    <s v="0"/>
    <s v="1"/>
    <s v="1"/>
    <s v="0"/>
    <s v="0"/>
    <n v="3969"/>
    <n v="26.98"/>
    <n v="63"/>
    <n v="1699.74"/>
    <x v="1"/>
    <n v="1.6940881098317038"/>
    <n v="-0.60424092318206113"/>
    <n v="-0.90861366741867866"/>
    <n v="13130.638654799817"/>
    <n v="250267038.4788487"/>
    <n v="250267038.4788487"/>
    <n v="23718514.211696394"/>
    <n v="23718514.211696394"/>
    <n v="33820.634927333762"/>
    <n v="-4870.1657273337623"/>
    <n v="30"/>
    <n v="2"/>
  </r>
  <r>
    <n v="19"/>
    <s v="female"/>
    <n v="28.31"/>
    <n v="0"/>
    <x v="1"/>
    <x v="3"/>
    <n v="17468.983899999999"/>
    <x v="0"/>
    <s v="0"/>
    <s v="1"/>
    <s v="1"/>
    <s v="0"/>
    <s v="0"/>
    <n v="361"/>
    <n v="28.31"/>
    <n v="19"/>
    <n v="537.89"/>
    <x v="0"/>
    <n v="-1.4387642602644821"/>
    <n v="-0.38606176460589464"/>
    <n v="-0.90861366741867866"/>
    <n v="13130.638654799817"/>
    <s v=""/>
    <s v=""/>
    <s v=""/>
    <s v=""/>
    <n v="23857.859466971371"/>
    <n v="-6388.8755669713719"/>
    <s v=""/>
    <s v=""/>
  </r>
  <r>
    <n v="44"/>
    <s v="female"/>
    <n v="38.950000000000003"/>
    <n v="0"/>
    <x v="1"/>
    <x v="3"/>
    <n v="42983.458500000001"/>
    <x v="0"/>
    <s v="0"/>
    <s v="1"/>
    <s v="1"/>
    <s v="0"/>
    <s v="0"/>
    <n v="1936"/>
    <n v="38.950000000000003"/>
    <n v="44"/>
    <n v="1713.8000000000002"/>
    <x v="0"/>
    <n v="0.3412654954719872"/>
    <n v="1.3593715040034404"/>
    <n v="-0.90861366741867866"/>
    <n v="13130.638654799817"/>
    <s v=""/>
    <s v=""/>
    <s v=""/>
    <s v=""/>
    <n v="44600.466011794488"/>
    <n v="-1617.0075117944871"/>
    <s v=""/>
    <s v=""/>
  </r>
  <r>
    <n v="19"/>
    <s v="female"/>
    <n v="28.88"/>
    <n v="0"/>
    <x v="1"/>
    <x v="3"/>
    <n v="17748.5062"/>
    <x v="0"/>
    <s v="0"/>
    <s v="1"/>
    <s v="1"/>
    <s v="0"/>
    <s v="0"/>
    <n v="361"/>
    <n v="28.88"/>
    <n v="19"/>
    <n v="548.72"/>
    <x v="0"/>
    <n v="-1.4387642602644821"/>
    <n v="-0.29255641093039458"/>
    <n v="-0.90861366741867866"/>
    <n v="13130.638654799817"/>
    <s v=""/>
    <s v=""/>
    <s v=""/>
    <s v=""/>
    <n v="24708.316875335186"/>
    <n v="-6959.8106753351858"/>
    <s v=""/>
    <s v=""/>
  </r>
  <r>
    <n v="27"/>
    <s v="male"/>
    <n v="28.5"/>
    <n v="0"/>
    <x v="1"/>
    <x v="3"/>
    <n v="18310.741999999998"/>
    <x v="0"/>
    <s v="1"/>
    <s v="1"/>
    <s v="1"/>
    <s v="0"/>
    <s v="0"/>
    <n v="729"/>
    <n v="28.5"/>
    <n v="27"/>
    <n v="769.5"/>
    <x v="0"/>
    <n v="-0.86915473842881186"/>
    <n v="-0.35489331338072777"/>
    <n v="-0.90861366741867866"/>
    <n v="13130.638654799817"/>
    <s v=""/>
    <s v=""/>
    <s v=""/>
    <s v=""/>
    <n v="24520.218302017507"/>
    <n v="-6209.4763020175087"/>
    <s v=""/>
    <s v=""/>
  </r>
  <r>
    <n v="33"/>
    <s v="female"/>
    <n v="35.53"/>
    <n v="0"/>
    <x v="1"/>
    <x v="3"/>
    <n v="55135.402090000003"/>
    <x v="0"/>
    <s v="0"/>
    <s v="1"/>
    <s v="1"/>
    <s v="0"/>
    <s v="0"/>
    <n v="1089"/>
    <n v="35.53"/>
    <n v="33"/>
    <n v="1172.49"/>
    <x v="1"/>
    <n v="-0.44194759705205927"/>
    <n v="0.79833938195043974"/>
    <n v="-0.90861366741867866"/>
    <n v="13130.638654799817"/>
    <n v="1764400151.2471304"/>
    <n v="1764400151.2471304"/>
    <n v="338636179.92478114"/>
    <n v="338636179.92478114"/>
    <n v="36733.33209978474"/>
    <n v="18402.069990215263"/>
    <n v="26"/>
    <n v="1"/>
  </r>
  <r>
    <n v="64"/>
    <s v="female"/>
    <n v="26.885000000000002"/>
    <n v="0"/>
    <x v="1"/>
    <x v="3"/>
    <n v="29330.98315"/>
    <x v="0"/>
    <s v="0"/>
    <s v="1"/>
    <s v="1"/>
    <s v="0"/>
    <s v="0"/>
    <n v="4096"/>
    <n v="26.885000000000002"/>
    <n v="64"/>
    <n v="1720.64"/>
    <x v="0"/>
    <n v="1.7652893000611625"/>
    <n v="-0.61982514879464434"/>
    <n v="-0.90861366741867866"/>
    <n v="13130.638654799817"/>
    <s v=""/>
    <s v=""/>
    <s v=""/>
    <s v=""/>
    <n v="34132.386120781026"/>
    <n v="-4801.4029707810259"/>
    <s v=""/>
    <s v=""/>
  </r>
  <r>
    <n v="43"/>
    <s v="female"/>
    <n v="26.885000000000002"/>
    <n v="0"/>
    <x v="1"/>
    <x v="3"/>
    <n v="21774.32215"/>
    <x v="0"/>
    <s v="0"/>
    <s v="1"/>
    <s v="1"/>
    <s v="0"/>
    <s v="0"/>
    <n v="1849"/>
    <n v="26.885000000000002"/>
    <n v="43"/>
    <n v="1156.0550000000001"/>
    <x v="0"/>
    <n v="0.27006430524252845"/>
    <n v="-0.61982514879464434"/>
    <n v="-0.90861366741867866"/>
    <n v="13130.638654799817"/>
    <s v=""/>
    <s v=""/>
    <s v=""/>
    <s v=""/>
    <n v="26307.372209477337"/>
    <n v="-4533.0500594773366"/>
    <s v=""/>
    <s v=""/>
  </r>
  <r>
    <n v="35"/>
    <s v="female"/>
    <n v="28.024999999999999"/>
    <n v="0"/>
    <x v="1"/>
    <x v="3"/>
    <n v="20234.854749999999"/>
    <x v="0"/>
    <s v="0"/>
    <s v="1"/>
    <s v="1"/>
    <s v="0"/>
    <s v="0"/>
    <n v="1225"/>
    <n v="28.024999999999999"/>
    <n v="35"/>
    <n v="980.875"/>
    <x v="1"/>
    <n v="-0.29954521659314176"/>
    <n v="-0.43281444144364473"/>
    <n v="-0.90861366741867866"/>
    <n v="13130.638654799817"/>
    <n v="50469886.327301316"/>
    <n v="50469886.327301316"/>
    <n v="32839976.463075131"/>
    <n v="32839976.463075131"/>
    <n v="25965.472209146537"/>
    <n v="-5730.6174591465387"/>
    <n v="44"/>
    <n v="2"/>
  </r>
  <r>
    <n v="22"/>
    <s v="female"/>
    <n v="30.4"/>
    <n v="0"/>
    <x v="1"/>
    <x v="3"/>
    <n v="33907.548000000003"/>
    <x v="0"/>
    <s v="0"/>
    <s v="1"/>
    <s v="1"/>
    <s v="0"/>
    <s v="0"/>
    <n v="484"/>
    <n v="30.4"/>
    <n v="22"/>
    <n v="668.8"/>
    <x v="1"/>
    <n v="-1.2251606895761058"/>
    <n v="-4.3208801129061156E-2"/>
    <n v="-0.90861366741867866"/>
    <n v="13130.638654799817"/>
    <n v="431679961.9386667"/>
    <n v="431679961.9386667"/>
    <n v="43746874.151291139"/>
    <n v="43746874.151291139"/>
    <n v="27293.406018511312"/>
    <n v="6614.1419814886904"/>
    <n v="41"/>
    <n v="2"/>
  </r>
  <r>
    <n v="19"/>
    <s v="female"/>
    <n v="32.49"/>
    <n v="0"/>
    <x v="1"/>
    <x v="3"/>
    <n v="36898.733079999998"/>
    <x v="0"/>
    <s v="0"/>
    <s v="1"/>
    <s v="1"/>
    <s v="0"/>
    <s v="0"/>
    <n v="361"/>
    <n v="32.49"/>
    <n v="19"/>
    <n v="617.31000000000006"/>
    <x v="0"/>
    <n v="-1.4387642602644821"/>
    <n v="0.29964416234777291"/>
    <n v="-0.90861366741867866"/>
    <n v="13130.638654799817"/>
    <s v=""/>
    <s v=""/>
    <s v=""/>
    <s v=""/>
    <n v="30094.547128306061"/>
    <n v="6804.1859516939367"/>
    <s v=""/>
    <s v=""/>
  </r>
  <r>
    <n v="19"/>
    <s v="female"/>
    <n v="30.02"/>
    <n v="0"/>
    <x v="1"/>
    <x v="3"/>
    <n v="33307.550799999997"/>
    <x v="0"/>
    <s v="0"/>
    <s v="1"/>
    <s v="1"/>
    <s v="0"/>
    <s v="0"/>
    <n v="361"/>
    <n v="30.02"/>
    <n v="19"/>
    <n v="570.38"/>
    <x v="0"/>
    <n v="-1.4387642602644821"/>
    <n v="-0.10554570357939436"/>
    <n v="-0.90861366741867866"/>
    <n v="13130.638654799817"/>
    <s v=""/>
    <s v=""/>
    <s v=""/>
    <s v=""/>
    <n v="26409.231692062836"/>
    <n v="6898.3191079371609"/>
    <s v=""/>
    <s v=""/>
  </r>
  <r>
    <n v="61"/>
    <s v="female"/>
    <n v="29.07"/>
    <n v="0"/>
    <x v="1"/>
    <x v="3"/>
    <n v="29141.3603"/>
    <x v="0"/>
    <s v="0"/>
    <s v="1"/>
    <s v="1"/>
    <s v="0"/>
    <s v="0"/>
    <n v="3721"/>
    <n v="29.07"/>
    <n v="61"/>
    <n v="1773.27"/>
    <x v="1"/>
    <n v="1.5516857293727864"/>
    <n v="-0.26138795970522766"/>
    <n v="-0.90861366741867866"/>
    <n v="13130.638654799817"/>
    <n v="256343207.60008165"/>
    <n v="256343207.60008165"/>
    <n v="47815739.444833644"/>
    <n v="47815739.444833644"/>
    <n v="36056.252883752379"/>
    <n v="-6914.8925837523784"/>
    <n v="29"/>
    <n v="2"/>
  </r>
  <r>
    <n v="19"/>
    <s v="female"/>
    <n v="27.9"/>
    <n v="0"/>
    <x v="1"/>
    <x v="2"/>
    <n v="16884.923999999999"/>
    <x v="0"/>
    <s v="0"/>
    <s v="1"/>
    <s v="0"/>
    <s v="0"/>
    <s v="1"/>
    <n v="361"/>
    <n v="27.9"/>
    <n v="19"/>
    <n v="530.1"/>
    <x v="0"/>
    <n v="-1.4387642602644821"/>
    <n v="-0.45332000146020174"/>
    <n v="-0.90861366741867866"/>
    <n v="13130.638654799817"/>
    <s v=""/>
    <s v=""/>
    <s v=""/>
    <s v=""/>
    <n v="22777.013680191503"/>
    <n v="-5892.0896801915042"/>
    <s v=""/>
    <s v=""/>
  </r>
  <r>
    <n v="62"/>
    <s v="female"/>
    <n v="26.29"/>
    <n v="0"/>
    <x v="1"/>
    <x v="0"/>
    <n v="27808.7251"/>
    <x v="0"/>
    <s v="0"/>
    <s v="1"/>
    <s v="0"/>
    <s v="1"/>
    <s v="0"/>
    <n v="3844"/>
    <n v="26.29"/>
    <n v="62"/>
    <n v="1629.98"/>
    <x v="1"/>
    <n v="1.6228869196022451"/>
    <n v="-0.71743161447345616"/>
    <n v="-0.90861366741867866"/>
    <n v="13130.638654799817"/>
    <n v="215446221.69276932"/>
    <n v="215446221.69276932"/>
    <n v="15414859.516994413"/>
    <n v="15414859.516994413"/>
    <n v="31734.90129535782"/>
    <n v="-3926.1761953578207"/>
    <n v="32"/>
    <n v="2"/>
  </r>
  <r>
    <n v="27"/>
    <s v="male"/>
    <n v="42.13"/>
    <n v="0"/>
    <x v="1"/>
    <x v="0"/>
    <n v="39611.757700000002"/>
    <x v="0"/>
    <s v="1"/>
    <s v="1"/>
    <s v="0"/>
    <s v="1"/>
    <s v="0"/>
    <n v="729"/>
    <n v="42.13"/>
    <n v="27"/>
    <n v="1137.51"/>
    <x v="1"/>
    <n v="-0.86915473842881186"/>
    <n v="1.8810329508246511"/>
    <n v="-0.90861366741867866"/>
    <n v="13130.638654799817"/>
    <n v="701249665.88606381"/>
    <n v="701249665.88606381"/>
    <n v="21474057.701310616"/>
    <n v="21474057.701310616"/>
    <n v="44245.768673369683"/>
    <n v="-4634.0109733696809"/>
    <n v="9"/>
    <n v="1"/>
  </r>
  <r>
    <n v="30"/>
    <s v="male"/>
    <n v="35.299999999999997"/>
    <n v="0"/>
    <x v="1"/>
    <x v="2"/>
    <n v="36837.466999999997"/>
    <x v="0"/>
    <s v="1"/>
    <s v="1"/>
    <s v="0"/>
    <s v="0"/>
    <s v="1"/>
    <n v="900"/>
    <n v="35.299999999999997"/>
    <n v="30"/>
    <n v="1059"/>
    <x v="0"/>
    <n v="-0.65555116774043554"/>
    <n v="0.76060915151997421"/>
    <n v="-0.90861366741867866"/>
    <n v="13130.638654799817"/>
    <s v=""/>
    <s v=""/>
    <s v=""/>
    <s v=""/>
    <n v="34708.213960112073"/>
    <n v="2129.2530398879244"/>
    <s v=""/>
    <s v=""/>
  </r>
  <r>
    <n v="22"/>
    <s v="male"/>
    <n v="35.6"/>
    <n v="0"/>
    <x v="1"/>
    <x v="2"/>
    <n v="35585.576000000001"/>
    <x v="0"/>
    <s v="1"/>
    <s v="1"/>
    <s v="0"/>
    <s v="0"/>
    <s v="1"/>
    <n v="484"/>
    <n v="35.6"/>
    <n v="22"/>
    <n v="783.2"/>
    <x v="0"/>
    <n v="-1.2251606895761058"/>
    <n v="0.80982249555971175"/>
    <n v="-0.90861366741867866"/>
    <n v="13130.638654799817"/>
    <s v=""/>
    <s v=""/>
    <s v=""/>
    <s v=""/>
    <n v="33954.101907053613"/>
    <n v="1631.4740929463878"/>
    <s v=""/>
    <s v=""/>
  </r>
  <r>
    <n v="60"/>
    <s v="male"/>
    <n v="39.9"/>
    <n v="0"/>
    <x v="1"/>
    <x v="2"/>
    <n v="48173.360999999997"/>
    <x v="0"/>
    <s v="1"/>
    <s v="1"/>
    <s v="0"/>
    <s v="0"/>
    <s v="1"/>
    <n v="3600"/>
    <n v="39.9"/>
    <n v="60"/>
    <n v="2394"/>
    <x v="0"/>
    <n v="1.4804845391433274"/>
    <n v="1.515213760129273"/>
    <n v="-0.90861366741867866"/>
    <n v="13130.638654799817"/>
    <s v=""/>
    <s v=""/>
    <s v=""/>
    <s v=""/>
    <n v="50687.848938656149"/>
    <n v="-2514.4879386561515"/>
    <s v=""/>
    <s v=""/>
  </r>
  <r>
    <n v="36"/>
    <s v="male"/>
    <n v="34.43"/>
    <n v="0"/>
    <x v="1"/>
    <x v="0"/>
    <n v="37742.575700000001"/>
    <x v="0"/>
    <s v="1"/>
    <s v="1"/>
    <s v="0"/>
    <s v="1"/>
    <s v="0"/>
    <n v="1296"/>
    <n v="34.43"/>
    <n v="36"/>
    <n v="1239.48"/>
    <x v="0"/>
    <n v="-0.22834402636368298"/>
    <n v="0.61789045380473762"/>
    <n v="-0.90861366741867866"/>
    <n v="13130.638654799817"/>
    <s v=""/>
    <s v=""/>
    <s v=""/>
    <s v=""/>
    <n v="34509.398079684586"/>
    <n v="3233.177620315415"/>
    <s v=""/>
    <s v=""/>
  </r>
  <r>
    <n v="63"/>
    <s v="male"/>
    <n v="35.090000000000003"/>
    <n v="0"/>
    <x v="1"/>
    <x v="0"/>
    <n v="47055.532099999997"/>
    <x v="0"/>
    <s v="1"/>
    <s v="1"/>
    <s v="0"/>
    <s v="1"/>
    <s v="0"/>
    <n v="3969"/>
    <n v="35.090000000000003"/>
    <n v="63"/>
    <n v="2210.67"/>
    <x v="0"/>
    <n v="1.6940881098317038"/>
    <n v="0.7261598106921594"/>
    <n v="-0.90861366741867866"/>
    <n v="13130.638654799817"/>
    <s v=""/>
    <s v=""/>
    <s v=""/>
    <s v=""/>
    <n v="44681.427052798725"/>
    <n v="2374.1050472012721"/>
    <s v=""/>
    <s v=""/>
  </r>
  <r>
    <n v="19"/>
    <s v="female"/>
    <n v="28.3"/>
    <n v="0"/>
    <x v="1"/>
    <x v="2"/>
    <n v="17081.080000000002"/>
    <x v="0"/>
    <s v="0"/>
    <s v="1"/>
    <s v="0"/>
    <s v="0"/>
    <s v="1"/>
    <n v="361"/>
    <n v="28.3"/>
    <n v="19"/>
    <n v="537.70000000000005"/>
    <x v="0"/>
    <n v="-1.4387642602644821"/>
    <n v="-0.38770220940721889"/>
    <n v="-0.90861366741867866"/>
    <n v="13130.638654799817"/>
    <s v=""/>
    <s v=""/>
    <s v=""/>
    <s v=""/>
    <n v="23373.825896587176"/>
    <n v="-6292.7458965871738"/>
    <s v=""/>
    <s v=""/>
  </r>
  <r>
    <n v="18"/>
    <s v="male"/>
    <n v="25.175000000000001"/>
    <n v="0"/>
    <x v="1"/>
    <x v="1"/>
    <n v="15518.180249999999"/>
    <x v="0"/>
    <s v="1"/>
    <s v="1"/>
    <s v="0"/>
    <s v="0"/>
    <s v="0"/>
    <n v="324"/>
    <n v="25.175000000000001"/>
    <n v="18"/>
    <n v="453.15000000000003"/>
    <x v="0"/>
    <n v="-1.5099654504939408"/>
    <n v="-0.90034120982114463"/>
    <n v="-0.90861366741867866"/>
    <n v="13130.638654799817"/>
    <s v=""/>
    <s v=""/>
    <s v=""/>
    <s v=""/>
    <n v="19070.427083969844"/>
    <n v="-3552.2468339698444"/>
    <s v=""/>
    <s v=""/>
  </r>
  <r>
    <n v="30"/>
    <s v="male"/>
    <n v="35.53"/>
    <n v="0"/>
    <x v="1"/>
    <x v="0"/>
    <n v="36950.256699999998"/>
    <x v="0"/>
    <s v="1"/>
    <s v="1"/>
    <s v="0"/>
    <s v="1"/>
    <s v="0"/>
    <n v="900"/>
    <n v="35.53"/>
    <n v="30"/>
    <n v="1065.9000000000001"/>
    <x v="0"/>
    <n v="-0.65555116774043554"/>
    <n v="0.79833938195043974"/>
    <n v="-0.90861366741867866"/>
    <n v="13130.638654799817"/>
    <s v=""/>
    <s v=""/>
    <s v=""/>
    <s v=""/>
    <n v="34909.668347183797"/>
    <n v="2040.5883528162012"/>
    <s v=""/>
    <s v=""/>
  </r>
  <r>
    <n v="18"/>
    <s v="female"/>
    <n v="36.85"/>
    <n v="0"/>
    <x v="1"/>
    <x v="0"/>
    <n v="36149.483500000002"/>
    <x v="0"/>
    <s v="0"/>
    <s v="1"/>
    <s v="0"/>
    <s v="1"/>
    <s v="0"/>
    <n v="324"/>
    <n v="36.85"/>
    <n v="18"/>
    <n v="663.30000000000007"/>
    <x v="0"/>
    <n v="-1.5099654504939408"/>
    <n v="1.0148780957252821"/>
    <n v="-0.90861366741867866"/>
    <n v="13130.638654799817"/>
    <s v=""/>
    <s v=""/>
    <s v=""/>
    <s v=""/>
    <n v="35899.415021353678"/>
    <n v="250.06847864632437"/>
    <s v=""/>
    <s v=""/>
  </r>
  <r>
    <n v="63"/>
    <s v="female"/>
    <n v="37.700000000000003"/>
    <n v="0"/>
    <x v="1"/>
    <x v="2"/>
    <n v="48824.45"/>
    <x v="0"/>
    <s v="0"/>
    <s v="1"/>
    <s v="0"/>
    <s v="0"/>
    <s v="1"/>
    <n v="3969"/>
    <n v="37.700000000000003"/>
    <n v="63"/>
    <n v="2375.1000000000004"/>
    <x v="0"/>
    <n v="1.6940881098317038"/>
    <n v="1.1543159038378701"/>
    <n v="-0.90861366741867866"/>
    <n v="13130.638654799817"/>
    <s v=""/>
    <s v=""/>
    <s v=""/>
    <s v=""/>
    <n v="49346.089061763261"/>
    <n v="-521.63906176326418"/>
    <s v=""/>
    <s v=""/>
  </r>
  <r>
    <n v="27"/>
    <s v="female"/>
    <n v="36.08"/>
    <n v="0"/>
    <x v="1"/>
    <x v="0"/>
    <n v="37133.898200000003"/>
    <x v="0"/>
    <s v="0"/>
    <s v="1"/>
    <s v="0"/>
    <s v="1"/>
    <s v="0"/>
    <n v="729"/>
    <n v="36.08"/>
    <n v="27"/>
    <n v="974.16"/>
    <x v="0"/>
    <n v="-0.86915473842881186"/>
    <n v="0.88856384602329019"/>
    <n v="-0.90861366741867866"/>
    <n v="13130.638654799817"/>
    <s v=""/>
    <s v=""/>
    <s v=""/>
    <s v=""/>
    <n v="35847.733560012304"/>
    <n v="1286.164639987699"/>
    <s v=""/>
    <s v=""/>
  </r>
  <r>
    <n v="19"/>
    <s v="male"/>
    <n v="34.799999999999997"/>
    <n v="0"/>
    <x v="1"/>
    <x v="2"/>
    <n v="34779.614999999998"/>
    <x v="0"/>
    <s v="1"/>
    <s v="1"/>
    <s v="0"/>
    <s v="0"/>
    <s v="1"/>
    <n v="361"/>
    <n v="34.799999999999997"/>
    <n v="19"/>
    <n v="661.19999999999993"/>
    <x v="0"/>
    <n v="-1.4387642602644821"/>
    <n v="0.67858691145374606"/>
    <n v="-0.90861366741867866"/>
    <n v="13130.638654799817"/>
    <s v=""/>
    <s v=""/>
    <s v=""/>
    <s v=""/>
    <n v="32443.274753389673"/>
    <n v="2336.3402466103253"/>
    <s v=""/>
    <s v=""/>
  </r>
  <r>
    <n v="63"/>
    <s v="female"/>
    <n v="27.74"/>
    <n v="0"/>
    <x v="1"/>
    <x v="1"/>
    <n v="29523.1656"/>
    <x v="0"/>
    <s v="0"/>
    <s v="1"/>
    <s v="0"/>
    <s v="0"/>
    <s v="0"/>
    <n v="3969"/>
    <n v="27.74"/>
    <n v="63"/>
    <n v="1747.62"/>
    <x v="0"/>
    <n v="1.6940881098317038"/>
    <n v="-0.47956711828139476"/>
    <n v="-0.90861366741867866"/>
    <n v="13130.638654799817"/>
    <s v=""/>
    <s v=""/>
    <s v=""/>
    <s v=""/>
    <n v="35562.970524447082"/>
    <n v="-6039.8049244470822"/>
    <s v=""/>
    <s v=""/>
  </r>
  <r>
    <n v="50"/>
    <s v="male"/>
    <n v="31.824999999999999"/>
    <n v="0"/>
    <x v="1"/>
    <x v="1"/>
    <n v="41097.161749999999"/>
    <x v="0"/>
    <s v="1"/>
    <s v="1"/>
    <s v="0"/>
    <s v="0"/>
    <s v="0"/>
    <n v="2500"/>
    <n v="31.824999999999999"/>
    <n v="50"/>
    <n v="1591.25"/>
    <x v="0"/>
    <n v="0.76847263684873979"/>
    <n v="0.19055458305968909"/>
    <n v="-0.90861366741867866"/>
    <n v="13130.638654799817"/>
    <s v=""/>
    <s v=""/>
    <s v=""/>
    <s v=""/>
    <n v="35869.69929331501"/>
    <n v="5227.4624566849889"/>
    <s v=""/>
    <s v=""/>
  </r>
  <r>
    <n v="19"/>
    <s v="male"/>
    <n v="27.7"/>
    <n v="0"/>
    <x v="1"/>
    <x v="2"/>
    <n v="16297.846"/>
    <x v="0"/>
    <s v="1"/>
    <s v="1"/>
    <s v="0"/>
    <s v="0"/>
    <s v="1"/>
    <n v="361"/>
    <n v="27.7"/>
    <n v="19"/>
    <n v="526.29999999999995"/>
    <x v="0"/>
    <n v="-1.4387642602644821"/>
    <n v="-0.48612889748669286"/>
    <n v="-0.90861366741867866"/>
    <n v="13130.638654799817"/>
    <s v=""/>
    <s v=""/>
    <s v=""/>
    <s v=""/>
    <n v="21849.857912366631"/>
    <n v="-5552.0119123666318"/>
    <s v=""/>
    <s v=""/>
  </r>
  <r>
    <n v="27"/>
    <s v="female"/>
    <n v="31.4"/>
    <n v="0"/>
    <x v="1"/>
    <x v="2"/>
    <n v="34838.873"/>
    <x v="0"/>
    <s v="0"/>
    <s v="1"/>
    <s v="0"/>
    <s v="0"/>
    <s v="1"/>
    <n v="729"/>
    <n v="31.4"/>
    <n v="27"/>
    <n v="847.8"/>
    <x v="0"/>
    <n v="-0.86915473842881186"/>
    <n v="0.12083567900339508"/>
    <n v="-0.90861366741867866"/>
    <n v="13130.638654799817"/>
    <s v=""/>
    <s v=""/>
    <s v=""/>
    <s v=""/>
    <n v="29006.743265538811"/>
    <n v="5832.1297344611885"/>
    <s v=""/>
    <s v=""/>
  </r>
  <r>
    <n v="34"/>
    <s v="male"/>
    <n v="30.8"/>
    <n v="0"/>
    <x v="1"/>
    <x v="2"/>
    <n v="35491.64"/>
    <x v="0"/>
    <s v="1"/>
    <s v="1"/>
    <s v="0"/>
    <s v="0"/>
    <s v="1"/>
    <n v="1156"/>
    <n v="30.8"/>
    <n v="34"/>
    <n v="1047.2"/>
    <x v="0"/>
    <n v="-0.37074640682260052"/>
    <n v="2.2408990923921689E-2"/>
    <n v="-0.90861366741867866"/>
    <n v="13130.638654799817"/>
    <s v=""/>
    <s v=""/>
    <s v=""/>
    <s v=""/>
    <n v="28789.035656808428"/>
    <n v="6702.6043431915714"/>
    <s v=""/>
    <s v=""/>
  </r>
  <r>
    <n v="24"/>
    <s v="male"/>
    <n v="40.15"/>
    <n v="0"/>
    <x v="1"/>
    <x v="0"/>
    <n v="38126.246500000001"/>
    <x v="0"/>
    <s v="1"/>
    <s v="1"/>
    <s v="0"/>
    <s v="1"/>
    <s v="0"/>
    <n v="576"/>
    <n v="40.15"/>
    <n v="24"/>
    <n v="963.59999999999991"/>
    <x v="0"/>
    <n v="-1.0827583091171882"/>
    <n v="1.5562248801623872"/>
    <n v="-0.90861366741867866"/>
    <n v="13130.638654799817"/>
    <s v=""/>
    <s v=""/>
    <s v=""/>
    <s v=""/>
    <n v="40853.03390416981"/>
    <n v="-2726.7874041698087"/>
    <s v=""/>
    <s v=""/>
  </r>
  <r>
    <n v="55"/>
    <s v="male"/>
    <n v="30.684999999999999"/>
    <n v="0"/>
    <x v="1"/>
    <x v="1"/>
    <n v="42303.692150000003"/>
    <x v="0"/>
    <s v="1"/>
    <s v="1"/>
    <s v="0"/>
    <s v="0"/>
    <s v="0"/>
    <n v="3025"/>
    <n v="30.684999999999999"/>
    <n v="55"/>
    <n v="1687.675"/>
    <x v="0"/>
    <n v="1.1244785879960337"/>
    <n v="3.5438757086888968E-3"/>
    <n v="-0.90861366741867866"/>
    <n v="13130.638654799817"/>
    <s v=""/>
    <s v=""/>
    <s v=""/>
    <s v=""/>
    <n v="35991.445834508195"/>
    <n v="6312.2463154918078"/>
    <s v=""/>
    <s v=""/>
  </r>
  <r>
    <n v="64"/>
    <s v="male"/>
    <n v="33.880000000000003"/>
    <n v="0"/>
    <x v="1"/>
    <x v="0"/>
    <n v="46889.261200000001"/>
    <x v="0"/>
    <s v="1"/>
    <s v="1"/>
    <s v="0"/>
    <s v="1"/>
    <s v="0"/>
    <n v="4096"/>
    <n v="33.880000000000003"/>
    <n v="64"/>
    <n v="2168.3200000000002"/>
    <x v="0"/>
    <n v="1.7652893000611625"/>
    <n v="0.52766598973188716"/>
    <n v="-0.90861366741867866"/>
    <n v="13130.638654799817"/>
    <s v=""/>
    <s v=""/>
    <s v=""/>
    <s v=""/>
    <n v="43329.564193043072"/>
    <n v="3559.6970069569288"/>
    <s v=""/>
    <s v=""/>
  </r>
  <r>
    <n v="61"/>
    <s v="male"/>
    <n v="35.86"/>
    <n v="0"/>
    <x v="1"/>
    <x v="0"/>
    <n v="46599.108399999997"/>
    <x v="0"/>
    <s v="1"/>
    <s v="1"/>
    <s v="0"/>
    <s v="1"/>
    <s v="0"/>
    <n v="3721"/>
    <n v="35.86"/>
    <n v="61"/>
    <n v="2187.46"/>
    <x v="0"/>
    <n v="1.5516857293727864"/>
    <n v="0.85247406039415008"/>
    <n v="-0.90861366741867866"/>
    <n v="13130.638654799817"/>
    <s v=""/>
    <s v=""/>
    <s v=""/>
    <s v=""/>
    <n v="44947.564695111643"/>
    <n v="1651.5437048883541"/>
    <s v=""/>
    <s v=""/>
  </r>
  <r>
    <n v="33"/>
    <s v="female"/>
    <n v="33.5"/>
    <n v="0"/>
    <x v="1"/>
    <x v="2"/>
    <n v="37079.372000000003"/>
    <x v="0"/>
    <s v="0"/>
    <s v="1"/>
    <s v="0"/>
    <s v="0"/>
    <s v="1"/>
    <n v="1089"/>
    <n v="33.5"/>
    <n v="33"/>
    <n v="1105.5"/>
    <x v="0"/>
    <n v="-0.44194759705205927"/>
    <n v="0.46532908728155342"/>
    <n v="-0.90861366741867866"/>
    <n v="13130.638654799817"/>
    <s v=""/>
    <s v=""/>
    <s v=""/>
    <s v=""/>
    <n v="33235.396836602435"/>
    <n v="3843.9751633975684"/>
    <s v=""/>
    <s v=""/>
  </r>
  <r>
    <n v="42"/>
    <s v="male"/>
    <n v="30"/>
    <n v="0"/>
    <x v="1"/>
    <x v="2"/>
    <n v="22144.031999999999"/>
    <x v="0"/>
    <s v="1"/>
    <s v="1"/>
    <s v="0"/>
    <s v="0"/>
    <s v="1"/>
    <n v="1764"/>
    <n v="30"/>
    <n v="42"/>
    <n v="1260"/>
    <x v="0"/>
    <n v="0.19886311501306964"/>
    <n v="-0.10882659318204341"/>
    <n v="-0.90861366741867866"/>
    <n v="13130.638654799817"/>
    <s v=""/>
    <s v=""/>
    <s v=""/>
    <s v=""/>
    <n v="29573.526533252214"/>
    <n v="-7429.4945332522148"/>
    <s v=""/>
    <s v=""/>
  </r>
  <r>
    <n v="24"/>
    <s v="male"/>
    <n v="28.5"/>
    <n v="0"/>
    <x v="1"/>
    <x v="1"/>
    <n v="35147.528480000001"/>
    <x v="0"/>
    <s v="1"/>
    <s v="1"/>
    <s v="0"/>
    <s v="0"/>
    <s v="0"/>
    <n v="576"/>
    <n v="28.5"/>
    <n v="24"/>
    <n v="684"/>
    <x v="0"/>
    <n v="-1.0827583091171882"/>
    <n v="-0.35489331338072777"/>
    <n v="-0.90861366741867866"/>
    <n v="13130.638654799817"/>
    <s v=""/>
    <s v=""/>
    <s v=""/>
    <s v=""/>
    <n v="24690.096389937742"/>
    <n v="10457.432090062259"/>
    <s v=""/>
    <s v=""/>
  </r>
  <r>
    <n v="44"/>
    <s v="female"/>
    <n v="38.06"/>
    <n v="0"/>
    <x v="1"/>
    <x v="0"/>
    <n v="48885.135609999998"/>
    <x v="0"/>
    <s v="0"/>
    <s v="1"/>
    <s v="0"/>
    <s v="1"/>
    <s v="0"/>
    <n v="1936"/>
    <n v="38.06"/>
    <n v="44"/>
    <n v="1674.64"/>
    <x v="0"/>
    <n v="0.3412654954719872"/>
    <n v="1.2133719166855541"/>
    <n v="-0.90861366741867866"/>
    <n v="13130.638654799817"/>
    <s v=""/>
    <s v=""/>
    <s v=""/>
    <s v=""/>
    <n v="42661.732927984049"/>
    <n v="6223.4026820159488"/>
    <s v=""/>
    <s v=""/>
  </r>
  <r>
    <n v="29"/>
    <s v="male"/>
    <n v="34.4"/>
    <n v="0"/>
    <x v="1"/>
    <x v="2"/>
    <n v="36197.699000000001"/>
    <x v="0"/>
    <s v="1"/>
    <s v="1"/>
    <s v="0"/>
    <s v="0"/>
    <s v="1"/>
    <n v="841"/>
    <n v="34.4"/>
    <n v="29"/>
    <n v="997.59999999999991"/>
    <x v="0"/>
    <n v="-0.72675235796989435"/>
    <n v="0.61296911940076382"/>
    <n v="-0.90861366741867866"/>
    <n v="13130.638654799817"/>
    <s v=""/>
    <s v=""/>
    <s v=""/>
    <s v=""/>
    <n v="33186.86528662972"/>
    <n v="3010.8337133702807"/>
    <s v=""/>
    <s v=""/>
  </r>
  <r>
    <n v="19"/>
    <s v="male"/>
    <n v="30.25"/>
    <n v="0"/>
    <x v="1"/>
    <x v="0"/>
    <n v="32548.340499999998"/>
    <x v="0"/>
    <s v="1"/>
    <s v="1"/>
    <s v="0"/>
    <s v="1"/>
    <s v="0"/>
    <n v="361"/>
    <n v="30.25"/>
    <n v="19"/>
    <n v="574.75"/>
    <x v="0"/>
    <n v="-1.4387642602644821"/>
    <n v="-6.7815473148929356E-2"/>
    <n v="-0.90861366741867866"/>
    <n v="13130.638654799817"/>
    <s v=""/>
    <s v=""/>
    <s v=""/>
    <s v=""/>
    <n v="25512.823154533209"/>
    <n v="7035.5173454667893"/>
    <s v=""/>
    <s v=""/>
  </r>
  <r>
    <n v="54"/>
    <s v="female"/>
    <n v="47.41"/>
    <n v="0"/>
    <x v="1"/>
    <x v="0"/>
    <n v="63770.428010000003"/>
    <x v="0"/>
    <s v="0"/>
    <s v="1"/>
    <s v="0"/>
    <s v="1"/>
    <s v="0"/>
    <n v="2916"/>
    <n v="47.41"/>
    <n v="54"/>
    <n v="2560.14"/>
    <x v="0"/>
    <n v="1.0532773977665748"/>
    <n v="2.7471878059240189"/>
    <n v="-0.90861366741867866"/>
    <n v="13130.638654799817"/>
    <s v=""/>
    <s v=""/>
    <s v=""/>
    <s v=""/>
    <n v="59974.48085534729"/>
    <n v="3795.9471546527129"/>
    <s v=""/>
    <s v=""/>
  </r>
  <r>
    <n v="43"/>
    <s v="female"/>
    <n v="46.2"/>
    <n v="0"/>
    <x v="1"/>
    <x v="0"/>
    <n v="45863.205000000002"/>
    <x v="0"/>
    <s v="0"/>
    <s v="1"/>
    <s v="0"/>
    <s v="1"/>
    <s v="0"/>
    <n v="1849"/>
    <n v="46.2"/>
    <n v="43"/>
    <n v="1986.6000000000001"/>
    <x v="0"/>
    <n v="0.27006430524252845"/>
    <n v="2.548693984963748"/>
    <n v="-0.90861366741867866"/>
    <n v="13130.638654799817"/>
    <s v=""/>
    <s v=""/>
    <s v=""/>
    <s v=""/>
    <n v="54515.11620635289"/>
    <n v="-8651.9112063528883"/>
    <s v=""/>
    <s v=""/>
  </r>
  <r>
    <n v="19"/>
    <s v="female"/>
    <n v="33.11"/>
    <n v="0"/>
    <x v="1"/>
    <x v="0"/>
    <n v="34439.855900000002"/>
    <x v="0"/>
    <s v="0"/>
    <s v="1"/>
    <s v="0"/>
    <s v="1"/>
    <s v="0"/>
    <n v="361"/>
    <n v="33.11"/>
    <n v="19"/>
    <n v="629.09"/>
    <x v="0"/>
    <n v="-1.4387642602644821"/>
    <n v="0.40135174002989538"/>
    <n v="-0.90861366741867866"/>
    <n v="13130.638654799817"/>
    <s v=""/>
    <s v=""/>
    <s v=""/>
    <s v=""/>
    <n v="30408.780161389255"/>
    <n v="4031.0757386107471"/>
    <s v=""/>
    <s v=""/>
  </r>
  <r>
    <n v="18"/>
    <s v="male"/>
    <n v="33.534999999999997"/>
    <n v="0"/>
    <x v="1"/>
    <x v="1"/>
    <n v="34617.840649999998"/>
    <x v="0"/>
    <s v="1"/>
    <s v="1"/>
    <s v="0"/>
    <s v="0"/>
    <s v="0"/>
    <n v="324"/>
    <n v="33.534999999999997"/>
    <n v="18"/>
    <n v="603.62999999999988"/>
    <x v="0"/>
    <n v="-1.5099654504939408"/>
    <n v="0.47107064408618882"/>
    <n v="-0.90861366741867866"/>
    <n v="13130.638654799817"/>
    <s v=""/>
    <s v=""/>
    <s v=""/>
    <s v=""/>
    <n v="31543.802406639221"/>
    <n v="3074.0382433607774"/>
    <s v=""/>
    <s v=""/>
  </r>
  <r>
    <n v="39"/>
    <s v="male"/>
    <n v="26.41"/>
    <n v="0"/>
    <x v="1"/>
    <x v="1"/>
    <n v="20149.322899999999"/>
    <x v="0"/>
    <s v="1"/>
    <s v="1"/>
    <s v="0"/>
    <s v="0"/>
    <s v="0"/>
    <n v="1521"/>
    <n v="26.41"/>
    <n v="39"/>
    <n v="1029.99"/>
    <x v="0"/>
    <n v="-1.4740455675306659E-2"/>
    <n v="-0.6977462768575613"/>
    <n v="-0.90861366741867866"/>
    <n v="13130.638654799817"/>
    <s v=""/>
    <s v=""/>
    <s v=""/>
    <s v=""/>
    <n v="24492.193512489459"/>
    <n v="-4342.8706124894597"/>
    <s v=""/>
    <s v=""/>
  </r>
  <r>
    <n v="62"/>
    <s v="male"/>
    <n v="32.015000000000001"/>
    <n v="0"/>
    <x v="1"/>
    <x v="1"/>
    <n v="45710.207849999999"/>
    <x v="0"/>
    <s v="1"/>
    <s v="1"/>
    <s v="0"/>
    <s v="0"/>
    <s v="0"/>
    <n v="3844"/>
    <n v="32.015000000000001"/>
    <n v="62"/>
    <n v="1984.93"/>
    <x v="1"/>
    <n v="1.6228869196022451"/>
    <n v="0.22172303428485599"/>
    <n v="-0.90861366741867866"/>
    <n v="13130.638654799817"/>
    <n v="1061428328.9448365"/>
    <n v="1061428328.9448365"/>
    <n v="23454291.382761553"/>
    <n v="23454291.382761553"/>
    <n v="40867.244771185382"/>
    <n v="4842.9630788146169"/>
    <n v="14"/>
    <n v="1"/>
  </r>
  <r>
    <n v="51"/>
    <s v="female"/>
    <n v="38.06"/>
    <n v="0"/>
    <x v="1"/>
    <x v="0"/>
    <n v="44400.4064"/>
    <x v="0"/>
    <s v="0"/>
    <s v="1"/>
    <s v="0"/>
    <s v="1"/>
    <s v="0"/>
    <n v="2601"/>
    <n v="38.06"/>
    <n v="51"/>
    <n v="1941.0600000000002"/>
    <x v="0"/>
    <n v="0.8396738270781986"/>
    <n v="1.2133719166855541"/>
    <n v="-0.90861366741867866"/>
    <n v="13130.638654799817"/>
    <s v=""/>
    <s v=""/>
    <s v=""/>
    <s v=""/>
    <n v="44930.398482346151"/>
    <n v="-529.99208234615071"/>
    <s v=""/>
    <s v=""/>
  </r>
  <r>
    <n v="37"/>
    <s v="female"/>
    <n v="38.39"/>
    <n v="0"/>
    <x v="1"/>
    <x v="0"/>
    <n v="40419.019099999998"/>
    <x v="0"/>
    <s v="0"/>
    <s v="1"/>
    <s v="0"/>
    <s v="1"/>
    <s v="0"/>
    <n v="1369"/>
    <n v="38.39"/>
    <n v="37"/>
    <n v="1420.43"/>
    <x v="0"/>
    <n v="-0.1571428361342242"/>
    <n v="1.2675065951292646"/>
    <n v="-0.90861366741867866"/>
    <n v="13130.638654799817"/>
    <s v=""/>
    <s v=""/>
    <s v=""/>
    <s v=""/>
    <n v="41281.721937566224"/>
    <n v="-862.70283756622666"/>
    <s v=""/>
    <s v=""/>
  </r>
  <r>
    <n v="27"/>
    <s v="male"/>
    <n v="29.15"/>
    <n v="0"/>
    <x v="1"/>
    <x v="0"/>
    <n v="18246.495500000001"/>
    <x v="0"/>
    <s v="1"/>
    <s v="1"/>
    <s v="0"/>
    <s v="1"/>
    <s v="0"/>
    <n v="729"/>
    <n v="29.15"/>
    <n v="27"/>
    <n v="787.05"/>
    <x v="0"/>
    <n v="-0.86915473842881186"/>
    <n v="-0.24826440129463145"/>
    <n v="-0.90861366741867866"/>
    <n v="13130.638654799817"/>
    <s v=""/>
    <s v=""/>
    <s v=""/>
    <s v=""/>
    <n v="24879.212251330373"/>
    <n v="-6632.7167513303721"/>
    <s v=""/>
    <s v=""/>
  </r>
  <r>
    <n v="53"/>
    <s v="male"/>
    <n v="34.104999999999997"/>
    <n v="0"/>
    <x v="1"/>
    <x v="1"/>
    <n v="43254.417950000003"/>
    <x v="0"/>
    <s v="1"/>
    <s v="1"/>
    <s v="0"/>
    <s v="0"/>
    <s v="0"/>
    <n v="2809"/>
    <n v="34.104999999999997"/>
    <n v="53"/>
    <n v="1807.5649999999998"/>
    <x v="1"/>
    <n v="0.98207620753711611"/>
    <n v="0.56457599776168887"/>
    <n v="-0.90861366741867866"/>
    <n v="13130.638654799817"/>
    <n v="907442079.02593124"/>
    <n v="907442079.02593124"/>
    <n v="8488799.9638020396"/>
    <n v="8488799.9638020396"/>
    <n v="40340.863426089039"/>
    <n v="2913.5545239109633"/>
    <n v="16"/>
    <n v="1"/>
  </r>
  <r>
    <n v="37"/>
    <s v="female"/>
    <n v="26.4"/>
    <n v="0"/>
    <x v="1"/>
    <x v="0"/>
    <n v="19539.242999999999"/>
    <x v="0"/>
    <s v="0"/>
    <s v="1"/>
    <s v="0"/>
    <s v="1"/>
    <s v="0"/>
    <n v="1369"/>
    <n v="26.4"/>
    <n v="37"/>
    <n v="976.8"/>
    <x v="1"/>
    <n v="-0.1571428361342242"/>
    <n v="-0.69938672165888605"/>
    <n v="-0.90861366741867866"/>
    <n v="13130.638654799817"/>
    <n v="41070209.653318644"/>
    <n v="41070209.653318644"/>
    <n v="14845861.381096862"/>
    <n v="14845861.381096862"/>
    <n v="23392.275751106179"/>
    <n v="-3853.0327511061805"/>
    <n v="51"/>
    <n v="2"/>
  </r>
  <r>
    <n v="47"/>
    <s v="female"/>
    <n v="27.83"/>
    <n v="0"/>
    <x v="1"/>
    <x v="0"/>
    <n v="23065.420699999999"/>
    <x v="0"/>
    <s v="0"/>
    <s v="1"/>
    <s v="0"/>
    <s v="1"/>
    <s v="0"/>
    <n v="2209"/>
    <n v="27.83"/>
    <n v="47"/>
    <n v="1308.01"/>
    <x v="0"/>
    <n v="0.55486906616036347"/>
    <n v="-0.46480311506947375"/>
    <n v="-0.90861366741867866"/>
    <n v="13130.638654799817"/>
    <s v=""/>
    <s v=""/>
    <s v=""/>
    <s v=""/>
    <n v="28322.021100381193"/>
    <n v="-5256.600400381194"/>
    <s v=""/>
    <s v=""/>
  </r>
  <r>
    <n v="18"/>
    <s v="male"/>
    <n v="38.17"/>
    <n v="0"/>
    <x v="1"/>
    <x v="0"/>
    <n v="36307.798300000002"/>
    <x v="0"/>
    <s v="1"/>
    <s v="1"/>
    <s v="0"/>
    <s v="1"/>
    <s v="0"/>
    <n v="324"/>
    <n v="38.17"/>
    <n v="18"/>
    <n v="687.06000000000006"/>
    <x v="0"/>
    <n v="-1.5099654504939408"/>
    <n v="1.2314168095001243"/>
    <n v="-0.90861366741867866"/>
    <n v="13130.638654799817"/>
    <s v=""/>
    <s v=""/>
    <s v=""/>
    <s v=""/>
    <n v="37240.145675832333"/>
    <n v="-932.34737583233073"/>
    <s v=""/>
    <s v=""/>
  </r>
  <r>
    <n v="18"/>
    <s v="female"/>
    <n v="42.24"/>
    <n v="0"/>
    <x v="1"/>
    <x v="0"/>
    <n v="38792.685599999997"/>
    <x v="0"/>
    <s v="0"/>
    <s v="1"/>
    <s v="0"/>
    <s v="1"/>
    <s v="0"/>
    <n v="324"/>
    <n v="42.24"/>
    <n v="18"/>
    <n v="760.32"/>
    <x v="1"/>
    <n v="-1.5099654504939408"/>
    <n v="1.8990778436392213"/>
    <n v="-0.90861366741867866"/>
    <n v="13130.638654799817"/>
    <n v="658540653.41765773"/>
    <n v="658540653.41765773"/>
    <n v="26509874.087022796"/>
    <n v="26509874.087022796"/>
    <n v="43941.459637285261"/>
    <n v="-5148.7740372852641"/>
    <n v="10"/>
    <n v="1"/>
  </r>
  <r>
    <n v="57"/>
    <s v="female"/>
    <n v="29.81"/>
    <n v="0"/>
    <x v="1"/>
    <x v="0"/>
    <n v="27533.912899999999"/>
    <x v="0"/>
    <s v="0"/>
    <s v="1"/>
    <s v="0"/>
    <s v="1"/>
    <s v="0"/>
    <n v="3249"/>
    <n v="29.81"/>
    <n v="57"/>
    <n v="1699.1699999999998"/>
    <x v="0"/>
    <n v="1.2668809684549511"/>
    <n v="-0.13999504440721031"/>
    <n v="-0.90861366741867866"/>
    <n v="13130.638654799817"/>
    <s v=""/>
    <s v=""/>
    <s v=""/>
    <s v=""/>
    <n v="34881.127094991796"/>
    <n v="-7347.2141949917968"/>
    <s v=""/>
    <s v=""/>
  </r>
  <r>
    <n v="60"/>
    <s v="female"/>
    <n v="32.450000000000003"/>
    <n v="0"/>
    <x v="1"/>
    <x v="0"/>
    <n v="45008.955499999996"/>
    <x v="0"/>
    <s v="0"/>
    <s v="1"/>
    <s v="0"/>
    <s v="1"/>
    <s v="0"/>
    <n v="3600"/>
    <n v="32.450000000000003"/>
    <n v="60"/>
    <n v="1947.0000000000002"/>
    <x v="1"/>
    <n v="1.4804845391433274"/>
    <n v="0.29308238314247481"/>
    <n v="-0.90861366741867866"/>
    <n v="13130.638654799817"/>
    <n v="1016227084.8829734"/>
    <n v="1016227084.8829734"/>
    <n v="24499501.079241008"/>
    <n v="24499501.079241008"/>
    <n v="40059.258430558169"/>
    <n v="4949.6970694418269"/>
    <n v="17"/>
    <n v="1"/>
  </r>
  <r>
    <n v="37"/>
    <s v="female"/>
    <n v="30.78"/>
    <n v="0"/>
    <x v="1"/>
    <x v="1"/>
    <n v="37270.1512"/>
    <x v="0"/>
    <s v="0"/>
    <s v="1"/>
    <s v="0"/>
    <s v="0"/>
    <s v="0"/>
    <n v="1369"/>
    <n v="30.78"/>
    <n v="37"/>
    <n v="1138.8600000000001"/>
    <x v="1"/>
    <n v="-0.1571428361342242"/>
    <n v="1.9128101321272635E-2"/>
    <n v="-0.90861366741867866"/>
    <n v="13130.638654799817"/>
    <n v="582716065.91987693"/>
    <n v="582716065.91987693"/>
    <n v="37498028.604448237"/>
    <n v="37498028.604448237"/>
    <n v="31146.587808930366"/>
    <n v="6123.5633910696342"/>
    <n v="34"/>
    <n v="2"/>
  </r>
  <r>
    <n v="46"/>
    <s v="female"/>
    <n v="35.53"/>
    <n v="0"/>
    <x v="1"/>
    <x v="1"/>
    <n v="42111.664700000001"/>
    <x v="0"/>
    <s v="0"/>
    <s v="1"/>
    <s v="0"/>
    <s v="0"/>
    <s v="0"/>
    <n v="2116"/>
    <n v="35.53"/>
    <n v="46"/>
    <n v="1634.38"/>
    <x v="1"/>
    <n v="0.48366787593090471"/>
    <n v="0.79833938195043974"/>
    <n v="-0.90861366741867866"/>
    <n v="13130.638654799817"/>
    <n v="839899870.63257134"/>
    <n v="839899870.63257134"/>
    <n v="1953838.6517410134"/>
    <n v="1953838.6517410134"/>
    <n v="40713.866913572718"/>
    <n v="1397.7977864272834"/>
    <n v="15"/>
    <n v="1"/>
  </r>
  <r>
    <n v="48"/>
    <s v="female"/>
    <n v="33.11"/>
    <n v="0"/>
    <x v="1"/>
    <x v="0"/>
    <n v="40974.164900000003"/>
    <x v="0"/>
    <s v="0"/>
    <s v="1"/>
    <s v="0"/>
    <s v="1"/>
    <s v="0"/>
    <n v="2304"/>
    <n v="33.11"/>
    <n v="48"/>
    <n v="1589.28"/>
    <x v="0"/>
    <n v="0.62607025638982228"/>
    <n v="0.40135174002989538"/>
    <n v="-0.90861366741867866"/>
    <n v="13130.638654799817"/>
    <s v=""/>
    <s v=""/>
    <s v=""/>
    <s v=""/>
    <n v="36524.037435998551"/>
    <n v="4450.1274640014526"/>
    <s v=""/>
    <s v=""/>
  </r>
  <r>
    <n v="57"/>
    <s v="male"/>
    <n v="28.975000000000001"/>
    <n v="0"/>
    <x v="1"/>
    <x v="1"/>
    <n v="27218.437249999999"/>
    <x v="0"/>
    <s v="1"/>
    <s v="1"/>
    <s v="0"/>
    <s v="0"/>
    <s v="0"/>
    <n v="3249"/>
    <n v="28.975000000000001"/>
    <n v="57"/>
    <n v="1651.575"/>
    <x v="0"/>
    <n v="1.2668809684549511"/>
    <n v="-0.27697218531781082"/>
    <n v="-0.90861366741867866"/>
    <n v="13130.638654799817"/>
    <s v=""/>
    <s v=""/>
    <s v=""/>
    <s v=""/>
    <n v="34225.750221930473"/>
    <n v="-7007.3129719304743"/>
    <s v=""/>
    <s v=""/>
  </r>
  <r>
    <n v="60"/>
    <s v="male"/>
    <n v="40.92"/>
    <n v="0"/>
    <x v="1"/>
    <x v="0"/>
    <n v="48673.558799999999"/>
    <x v="0"/>
    <s v="1"/>
    <s v="1"/>
    <s v="0"/>
    <s v="1"/>
    <s v="0"/>
    <n v="3600"/>
    <n v="40.92"/>
    <n v="60"/>
    <n v="2455.2000000000003"/>
    <x v="0"/>
    <n v="1.4804845391433274"/>
    <n v="1.682539129864379"/>
    <n v="-0.90861366741867866"/>
    <n v="13130.638654799817"/>
    <s v=""/>
    <s v=""/>
    <s v=""/>
    <s v=""/>
    <n v="52068.007453109312"/>
    <n v="-3394.4486531093135"/>
    <s v=""/>
    <s v=""/>
  </r>
  <r>
    <n v="18"/>
    <s v="male"/>
    <n v="31.73"/>
    <n v="0"/>
    <x v="1"/>
    <x v="1"/>
    <n v="33732.686699999998"/>
    <x v="0"/>
    <s v="1"/>
    <s v="1"/>
    <s v="0"/>
    <s v="0"/>
    <s v="0"/>
    <n v="324"/>
    <n v="31.73"/>
    <n v="18"/>
    <n v="571.14"/>
    <x v="0"/>
    <n v="-1.5099654504939408"/>
    <n v="0.17497035744710593"/>
    <n v="-0.90861366741867866"/>
    <n v="13130.638654799817"/>
    <s v=""/>
    <s v=""/>
    <s v=""/>
    <s v=""/>
    <n v="28850.68728015379"/>
    <n v="4881.9994198462082"/>
    <s v=""/>
    <s v=""/>
  </r>
  <r>
    <n v="24"/>
    <s v="male"/>
    <n v="32.700000000000003"/>
    <n v="0"/>
    <x v="1"/>
    <x v="2"/>
    <n v="34472.841"/>
    <x v="0"/>
    <s v="1"/>
    <s v="1"/>
    <s v="0"/>
    <s v="0"/>
    <s v="1"/>
    <n v="576"/>
    <n v="32.700000000000003"/>
    <n v="24"/>
    <n v="784.80000000000007"/>
    <x v="1"/>
    <n v="-1.0827583091171882"/>
    <n v="0.33409350317558889"/>
    <n v="-0.90861366741867866"/>
    <n v="13130.638654799817"/>
    <n v="455489600.94346809"/>
    <n v="455489600.94346809"/>
    <n v="21102281.710785646"/>
    <n v="21102281.710785646"/>
    <n v="29879.119011156352"/>
    <n v="4593.7219888436484"/>
    <n v="36"/>
    <n v="2"/>
  </r>
  <r>
    <n v="55"/>
    <s v="female"/>
    <n v="35.200000000000003"/>
    <n v="0"/>
    <x v="1"/>
    <x v="0"/>
    <n v="44423.803"/>
    <x v="0"/>
    <s v="0"/>
    <s v="1"/>
    <s v="0"/>
    <s v="1"/>
    <s v="0"/>
    <n v="3025"/>
    <n v="35.200000000000003"/>
    <n v="55"/>
    <n v="1936.0000000000002"/>
    <x v="0"/>
    <n v="1.1244785879960337"/>
    <n v="0.74420470350672951"/>
    <n v="-0.90861366741867866"/>
    <n v="13130.638654799817"/>
    <s v=""/>
    <s v=""/>
    <s v=""/>
    <s v=""/>
    <n v="42137.495098409643"/>
    <n v="2286.3079015903568"/>
    <s v=""/>
    <s v=""/>
  </r>
  <r>
    <n v="20"/>
    <s v="male"/>
    <n v="30.684999999999999"/>
    <n v="0"/>
    <x v="1"/>
    <x v="1"/>
    <n v="33475.817150000003"/>
    <x v="0"/>
    <s v="1"/>
    <s v="1"/>
    <s v="0"/>
    <s v="0"/>
    <s v="0"/>
    <n v="400"/>
    <n v="30.684999999999999"/>
    <n v="20"/>
    <n v="613.69999999999993"/>
    <x v="0"/>
    <n v="-1.3675630700350232"/>
    <n v="3.5438757086888968E-3"/>
    <n v="-0.90861366741867866"/>
    <n v="13130.638654799817"/>
    <s v=""/>
    <s v=""/>
    <s v=""/>
    <s v=""/>
    <n v="27478.721529968105"/>
    <n v="5997.0956200318979"/>
    <s v=""/>
    <s v=""/>
  </r>
  <r>
    <n v="49"/>
    <s v="male"/>
    <n v="30.9"/>
    <n v="0"/>
    <x v="1"/>
    <x v="2"/>
    <n v="39727.614000000001"/>
    <x v="0"/>
    <s v="1"/>
    <s v="1"/>
    <s v="0"/>
    <s v="0"/>
    <s v="1"/>
    <n v="2401"/>
    <n v="30.9"/>
    <n v="49"/>
    <n v="1514.1"/>
    <x v="0"/>
    <n v="0.69727144661928109"/>
    <n v="3.8813438937166961E-2"/>
    <n v="-0.90861366741867866"/>
    <n v="13130.638654799817"/>
    <s v=""/>
    <s v=""/>
    <s v=""/>
    <s v=""/>
    <n v="33071.795435813743"/>
    <n v="6655.8185641862583"/>
    <s v=""/>
    <s v=""/>
  </r>
  <r>
    <n v="28"/>
    <s v="male"/>
    <n v="31.68"/>
    <n v="0"/>
    <x v="1"/>
    <x v="0"/>
    <n v="34672.147199999999"/>
    <x v="0"/>
    <s v="1"/>
    <s v="1"/>
    <s v="0"/>
    <s v="1"/>
    <s v="0"/>
    <n v="784"/>
    <n v="31.68"/>
    <n v="28"/>
    <n v="887.04"/>
    <x v="1"/>
    <n v="-0.79795354819935316"/>
    <n v="0.16676813344048302"/>
    <n v="-0.90861366741867866"/>
    <n v="13130.638654799817"/>
    <n v="464036590.40293241"/>
    <n v="464036590.40293241"/>
    <n v="34289824.1111307"/>
    <n v="34289824.1111307"/>
    <n v="28816.395829669229"/>
    <n v="5855.7513703307704"/>
    <n v="39"/>
    <n v="2"/>
  </r>
  <r>
    <n v="47"/>
    <s v="male"/>
    <n v="36.19"/>
    <n v="0"/>
    <x v="1"/>
    <x v="0"/>
    <n v="41676.081100000003"/>
    <x v="0"/>
    <s v="1"/>
    <s v="1"/>
    <s v="0"/>
    <s v="1"/>
    <s v="0"/>
    <n v="2209"/>
    <n v="36.19"/>
    <n v="47"/>
    <n v="1700.9299999999998"/>
    <x v="0"/>
    <n v="0.55486906616036347"/>
    <n v="0.90660873883786031"/>
    <n v="-0.90861366741867866"/>
    <n v="13130.638654799817"/>
    <s v=""/>
    <s v=""/>
    <s v=""/>
    <s v=""/>
    <n v="40166.646763423531"/>
    <n v="1509.4343365764726"/>
    <s v=""/>
    <s v=""/>
  </r>
  <r>
    <n v="23"/>
    <s v="female"/>
    <n v="31.4"/>
    <n v="0"/>
    <x v="1"/>
    <x v="2"/>
    <n v="34166.273000000001"/>
    <x v="0"/>
    <s v="0"/>
    <s v="1"/>
    <s v="0"/>
    <s v="0"/>
    <s v="1"/>
    <n v="529"/>
    <n v="31.4"/>
    <n v="23"/>
    <n v="722.19999999999993"/>
    <x v="0"/>
    <n v="-1.1539594993466469"/>
    <n v="0.12083567900339508"/>
    <n v="-0.90861366741867866"/>
    <n v="13130.638654799817"/>
    <s v=""/>
    <s v=""/>
    <s v=""/>
    <s v=""/>
    <n v="28438.232411772868"/>
    <n v="5728.0405882271334"/>
    <s v=""/>
    <s v=""/>
  </r>
  <r>
    <n v="60"/>
    <s v="male"/>
    <n v="32.799999999999997"/>
    <n v="0"/>
    <x v="1"/>
    <x v="2"/>
    <n v="52590.829389999999"/>
    <x v="0"/>
    <s v="1"/>
    <s v="1"/>
    <s v="0"/>
    <s v="0"/>
    <s v="1"/>
    <n v="3600"/>
    <n v="32.799999999999997"/>
    <n v="60"/>
    <n v="1967.9999999999998"/>
    <x v="0"/>
    <n v="1.4804845391433274"/>
    <n v="0.35049795118883359"/>
    <n v="-0.90861366741867866"/>
    <n v="13130.638654799817"/>
    <s v=""/>
    <s v=""/>
    <s v=""/>
    <s v=""/>
    <n v="40094.4320976331"/>
    <n v="12496.397292366899"/>
    <s v=""/>
    <s v=""/>
  </r>
  <r>
    <n v="19"/>
    <s v="male"/>
    <n v="44.88"/>
    <n v="0"/>
    <x v="1"/>
    <x v="0"/>
    <n v="39722.746200000001"/>
    <x v="0"/>
    <s v="1"/>
    <s v="1"/>
    <s v="0"/>
    <s v="1"/>
    <s v="0"/>
    <n v="361"/>
    <n v="44.88"/>
    <n v="19"/>
    <n v="852.72"/>
    <x v="0"/>
    <n v="-1.4387642602644821"/>
    <n v="2.3321552711889058"/>
    <n v="-0.90861366741867866"/>
    <n v="13130.638654799817"/>
    <s v=""/>
    <s v=""/>
    <s v=""/>
    <s v=""/>
    <n v="47341.229969204636"/>
    <n v="-7618.4837692046349"/>
    <s v=""/>
    <s v=""/>
  </r>
  <r>
    <n v="31"/>
    <s v="male"/>
    <n v="29.81"/>
    <n v="0"/>
    <x v="1"/>
    <x v="0"/>
    <n v="19350.368900000001"/>
    <x v="0"/>
    <s v="1"/>
    <s v="1"/>
    <s v="0"/>
    <s v="1"/>
    <s v="0"/>
    <n v="961"/>
    <n v="29.81"/>
    <n v="31"/>
    <n v="924.11"/>
    <x v="0"/>
    <n v="-0.58434997751097684"/>
    <n v="-0.13999504440721031"/>
    <n v="-0.90861366741867866"/>
    <n v="13130.638654799817"/>
    <s v=""/>
    <s v=""/>
    <s v=""/>
    <s v=""/>
    <n v="26561.862277795812"/>
    <n v="-7211.4933777958104"/>
    <s v=""/>
    <s v=""/>
  </r>
  <r>
    <n v="24"/>
    <s v="male"/>
    <n v="29.83"/>
    <n v="0"/>
    <x v="1"/>
    <x v="1"/>
    <n v="18648.421699999999"/>
    <x v="0"/>
    <s v="1"/>
    <s v="1"/>
    <s v="0"/>
    <s v="0"/>
    <s v="0"/>
    <n v="576"/>
    <n v="29.83"/>
    <n v="24"/>
    <n v="715.92"/>
    <x v="1"/>
    <n v="-1.0827583091171882"/>
    <n v="-0.13671415480456126"/>
    <n v="-0.90861366741867866"/>
    <n v="13130.638654799817"/>
    <n v="30445929.733898591"/>
    <n v="30445929.733898591"/>
    <n v="64417884.873016343"/>
    <n v="64417884.873016343"/>
    <n v="26674.497009453327"/>
    <n v="-8026.0753094533284"/>
    <n v="43"/>
    <n v="2"/>
  </r>
  <r>
    <n v="20"/>
    <s v="male"/>
    <n v="27.3"/>
    <n v="0"/>
    <x v="1"/>
    <x v="2"/>
    <n v="16232.847"/>
    <x v="0"/>
    <s v="1"/>
    <s v="1"/>
    <s v="0"/>
    <s v="0"/>
    <s v="1"/>
    <n v="400"/>
    <n v="27.3"/>
    <n v="20"/>
    <n v="546"/>
    <x v="0"/>
    <n v="-1.3675630700350232"/>
    <n v="-0.55174668953967509"/>
    <n v="-0.90861366741867866"/>
    <n v="13130.638654799817"/>
    <s v=""/>
    <s v=""/>
    <s v=""/>
    <s v=""/>
    <n v="21350.692497783923"/>
    <n v="-5117.8454977839228"/>
    <s v=""/>
    <s v=""/>
  </r>
  <r>
    <n v="24"/>
    <s v="male"/>
    <n v="31.065000000000001"/>
    <n v="0"/>
    <x v="1"/>
    <x v="1"/>
    <n v="34254.053350000002"/>
    <x v="0"/>
    <s v="1"/>
    <s v="1"/>
    <s v="0"/>
    <s v="0"/>
    <s v="0"/>
    <n v="576"/>
    <n v="31.065000000000001"/>
    <n v="24"/>
    <n v="745.56000000000006"/>
    <x v="0"/>
    <n v="-1.0827583091171882"/>
    <n v="6.5880778159022685E-2"/>
    <n v="-0.90861366741867866"/>
    <n v="13130.638654799817"/>
    <s v=""/>
    <s v=""/>
    <s v=""/>
    <s v=""/>
    <n v="28517.15472757494"/>
    <n v="5736.8986224250621"/>
    <s v=""/>
    <s v=""/>
  </r>
  <r>
    <n v="26"/>
    <s v="male"/>
    <n v="27.06"/>
    <n v="0"/>
    <x v="1"/>
    <x v="0"/>
    <n v="17043.341400000001"/>
    <x v="0"/>
    <s v="1"/>
    <s v="1"/>
    <s v="0"/>
    <s v="1"/>
    <s v="0"/>
    <n v="676"/>
    <n v="27.06"/>
    <n v="26"/>
    <n v="703.56"/>
    <x v="1"/>
    <n v="-0.94035592865827067"/>
    <n v="-0.59111736477146493"/>
    <n v="-0.90861366741867866"/>
    <n v="13130.638654799817"/>
    <n v="15309242.772297055"/>
    <n v="15309242.772297055"/>
    <n v="20823416.204283718"/>
    <n v="20823416.204283718"/>
    <n v="21606.609549504665"/>
    <n v="-4563.2681495046636"/>
    <n v="52"/>
    <n v="2"/>
  </r>
  <r>
    <n v="19"/>
    <s v="male"/>
    <n v="34.9"/>
    <n v="0"/>
    <x v="1"/>
    <x v="2"/>
    <n v="34828.654000000002"/>
    <x v="0"/>
    <s v="1"/>
    <s v="1"/>
    <s v="0"/>
    <s v="0"/>
    <s v="1"/>
    <n v="361"/>
    <n v="34.9"/>
    <n v="19"/>
    <n v="663.1"/>
    <x v="0"/>
    <n v="-1.4387642602644821"/>
    <n v="0.69499135946699186"/>
    <n v="-0.90861366741867866"/>
    <n v="13130.638654799817"/>
    <s v=""/>
    <s v=""/>
    <s v=""/>
    <s v=""/>
    <n v="32592.477807488594"/>
    <n v="2236.1761925114079"/>
    <s v=""/>
    <s v=""/>
  </r>
  <r>
    <n v="45"/>
    <s v="male"/>
    <n v="30.36"/>
    <n v="0"/>
    <x v="1"/>
    <x v="0"/>
    <n v="62592.873090000001"/>
    <x v="0"/>
    <s v="1"/>
    <s v="1"/>
    <s v="0"/>
    <s v="1"/>
    <s v="0"/>
    <n v="2025"/>
    <n v="30.36"/>
    <n v="45"/>
    <n v="1366.2"/>
    <x v="1"/>
    <n v="0.41246668570144596"/>
    <n v="-4.9770580334359264E-2"/>
    <n v="-0.90861366741867866"/>
    <n v="13130.638654799817"/>
    <n v="2446512635.3227029"/>
    <n v="2446512635.3227029"/>
    <n v="1007979457.9024467"/>
    <n v="1007979457.9024467"/>
    <n v="30844.180866501301"/>
    <n v="31748.6922234987"/>
    <n v="35"/>
    <n v="2"/>
  </r>
  <r>
    <n v="43"/>
    <s v="male"/>
    <n v="27.8"/>
    <n v="0"/>
    <x v="1"/>
    <x v="2"/>
    <n v="37829.724199999997"/>
    <x v="0"/>
    <s v="1"/>
    <s v="1"/>
    <s v="0"/>
    <s v="0"/>
    <s v="1"/>
    <n v="1849"/>
    <n v="27.8"/>
    <n v="43"/>
    <n v="1195.4000000000001"/>
    <x v="0"/>
    <n v="0.27006430524252845"/>
    <n v="-0.46972444947344699"/>
    <n v="-0.90861366741867866"/>
    <n v="13130.638654799817"/>
    <s v=""/>
    <s v=""/>
    <s v=""/>
    <s v=""/>
    <n v="26574.717229881069"/>
    <n v="11255.006970118928"/>
    <s v=""/>
    <s v=""/>
  </r>
  <r>
    <n v="25"/>
    <s v="female"/>
    <n v="30.2"/>
    <n v="0"/>
    <x v="1"/>
    <x v="2"/>
    <n v="33900.652999999998"/>
    <x v="0"/>
    <s v="0"/>
    <s v="1"/>
    <s v="0"/>
    <s v="0"/>
    <s v="1"/>
    <n v="625"/>
    <n v="30.2"/>
    <n v="25"/>
    <n v="755"/>
    <x v="0"/>
    <n v="-1.0115571188877295"/>
    <n v="-7.6017697155552288E-2"/>
    <n v="-0.90861366741867866"/>
    <n v="13130.638654799817"/>
    <s v=""/>
    <s v=""/>
    <s v=""/>
    <s v=""/>
    <n v="26915.876312513017"/>
    <n v="6984.7766874869812"/>
    <s v=""/>
    <s v=""/>
  </r>
  <r>
    <n v="62"/>
    <s v="male"/>
    <n v="26.695"/>
    <n v="0"/>
    <x v="1"/>
    <x v="1"/>
    <n v="28101.333050000001"/>
    <x v="0"/>
    <s v="1"/>
    <s v="1"/>
    <s v="0"/>
    <s v="0"/>
    <s v="0"/>
    <n v="3844"/>
    <n v="26.695"/>
    <n v="62"/>
    <n v="1655.09"/>
    <x v="0"/>
    <n v="1.6228869196022451"/>
    <n v="-0.65099360001981121"/>
    <n v="-0.90861366741867866"/>
    <n v="13130.638654799817"/>
    <s v=""/>
    <s v=""/>
    <s v=""/>
    <s v=""/>
    <n v="32929.642293123048"/>
    <n v="-4828.3092431230471"/>
    <s v=""/>
    <s v=""/>
  </r>
  <r>
    <n v="34"/>
    <s v="female"/>
    <n v="31.92"/>
    <n v="1"/>
    <x v="1"/>
    <x v="1"/>
    <n v="37701.876799999998"/>
    <x v="0"/>
    <s v="0"/>
    <s v="1"/>
    <s v="0"/>
    <s v="0"/>
    <s v="0"/>
    <n v="1156"/>
    <n v="31.92"/>
    <n v="34"/>
    <n v="1085.28"/>
    <x v="0"/>
    <n v="-0.37074640682260052"/>
    <n v="0.20613880867227283"/>
    <n v="-7.8767191646533979E-2"/>
    <n v="13130.638654799817"/>
    <s v=""/>
    <s v=""/>
    <s v=""/>
    <s v=""/>
    <n v="32904.216395261938"/>
    <n v="4797.6604047380606"/>
    <s v=""/>
    <s v=""/>
  </r>
  <r>
    <n v="28"/>
    <s v="male"/>
    <n v="36.4"/>
    <n v="1"/>
    <x v="1"/>
    <x v="2"/>
    <n v="51194.559139999998"/>
    <x v="0"/>
    <s v="1"/>
    <s v="1"/>
    <s v="0"/>
    <s v="0"/>
    <s v="1"/>
    <n v="784"/>
    <n v="36.4"/>
    <n v="28"/>
    <n v="1019.1999999999999"/>
    <x v="1"/>
    <n v="-0.79795354819935316"/>
    <n v="0.94105807966567623"/>
    <n v="-7.8767191646533979E-2"/>
    <n v="13130.638654799817"/>
    <n v="1448862042.7036419"/>
    <n v="1448862042.7036419"/>
    <n v="208982160.72835016"/>
    <n v="208982160.72835016"/>
    <n v="36738.343842476577"/>
    <n v="14456.21529752342"/>
    <n v="25"/>
    <n v="1"/>
  </r>
  <r>
    <n v="35"/>
    <s v="male"/>
    <n v="36.67"/>
    <n v="1"/>
    <x v="1"/>
    <x v="1"/>
    <n v="39774.276299999998"/>
    <x v="0"/>
    <s v="1"/>
    <s v="1"/>
    <s v="0"/>
    <s v="0"/>
    <s v="0"/>
    <n v="1225"/>
    <n v="36.67"/>
    <n v="35"/>
    <n v="1283.45"/>
    <x v="1"/>
    <n v="-0.29954521659314176"/>
    <n v="0.98535008930143997"/>
    <n v="-7.8767191646533979E-2"/>
    <n v="13130.638654799817"/>
    <n v="709883426.96872807"/>
    <n v="709883426.96872807"/>
    <n v="37135.647022365367"/>
    <n v="37135.647022365367"/>
    <n v="39581.570184315089"/>
    <n v="192.70611568490858"/>
    <n v="18"/>
    <n v="1"/>
  </r>
  <r>
    <n v="36"/>
    <s v="male"/>
    <n v="35.200000000000003"/>
    <n v="1"/>
    <x v="1"/>
    <x v="0"/>
    <n v="38709.175999999999"/>
    <x v="0"/>
    <s v="1"/>
    <s v="1"/>
    <s v="0"/>
    <s v="1"/>
    <s v="0"/>
    <n v="1296"/>
    <n v="35.200000000000003"/>
    <n v="36"/>
    <n v="1267.2"/>
    <x v="1"/>
    <n v="-0.22834402636368298"/>
    <n v="0.74420470350672951"/>
    <n v="-7.8767191646533979E-2"/>
    <n v="13130.638654799817"/>
    <n v="654261572.71980035"/>
    <n v="654261572.71980035"/>
    <n v="5350261.2828647252"/>
    <n v="5350261.2828647252"/>
    <n v="36396.112818228969"/>
    <n v="2313.0631817710309"/>
    <n v="27"/>
    <n v="1"/>
  </r>
  <r>
    <n v="48"/>
    <s v="male"/>
    <n v="28"/>
    <n v="1"/>
    <x v="1"/>
    <x v="2"/>
    <n v="23568.272000000001"/>
    <x v="0"/>
    <s v="1"/>
    <s v="1"/>
    <s v="0"/>
    <s v="0"/>
    <s v="1"/>
    <n v="2304"/>
    <n v="28"/>
    <n v="48"/>
    <n v="1344"/>
    <x v="1"/>
    <n v="0.62607025638982228"/>
    <n v="-0.43691555344695587"/>
    <n v="-7.8767191646533979E-2"/>
    <n v="13130.638654799817"/>
    <n v="108944189.84883477"/>
    <n v="108944189.84883477"/>
    <n v="31162113.161650803"/>
    <n v="31162113.161650803"/>
    <n v="29150.575571255402"/>
    <n v="-5582.303571255401"/>
    <n v="38"/>
    <n v="2"/>
  </r>
  <r>
    <n v="22"/>
    <s v="male"/>
    <n v="37.619999999999997"/>
    <n v="1"/>
    <x v="1"/>
    <x v="0"/>
    <n v="37165.163800000002"/>
    <x v="0"/>
    <s v="1"/>
    <s v="1"/>
    <s v="0"/>
    <s v="1"/>
    <s v="0"/>
    <n v="484"/>
    <n v="37.619999999999997"/>
    <n v="22"/>
    <n v="827.64"/>
    <x v="0"/>
    <n v="-1.2251606895761058"/>
    <n v="1.1411923454272728"/>
    <n v="-7.8767191646533979E-2"/>
    <n v="13130.638654799817"/>
    <s v=""/>
    <s v=""/>
    <s v=""/>
    <s v=""/>
    <n v="37564.142184478646"/>
    <n v="-398.97838447864342"/>
    <s v=""/>
    <s v=""/>
  </r>
  <r>
    <n v="20"/>
    <s v="male"/>
    <n v="28.024999999999999"/>
    <n v="1"/>
    <x v="1"/>
    <x v="3"/>
    <n v="17560.37975"/>
    <x v="0"/>
    <s v="1"/>
    <s v="1"/>
    <s v="1"/>
    <s v="0"/>
    <s v="0"/>
    <n v="400"/>
    <n v="28.024999999999999"/>
    <n v="20"/>
    <n v="560.5"/>
    <x v="0"/>
    <n v="-1.3675630700350232"/>
    <n v="-0.43281444144364473"/>
    <n v="-7.8767191646533979E-2"/>
    <n v="13130.638654799817"/>
    <s v=""/>
    <s v=""/>
    <s v=""/>
    <s v=""/>
    <n v="23639.379126958091"/>
    <n v="-6078.9993769580906"/>
    <s v=""/>
    <s v=""/>
  </r>
  <r>
    <n v="29"/>
    <s v="female"/>
    <n v="27.94"/>
    <n v="1"/>
    <x v="1"/>
    <x v="0"/>
    <n v="19107.779600000002"/>
    <x v="0"/>
    <s v="0"/>
    <s v="1"/>
    <s v="0"/>
    <s v="1"/>
    <s v="0"/>
    <n v="841"/>
    <n v="27.94"/>
    <n v="29"/>
    <n v="810.26"/>
    <x v="0"/>
    <n v="-0.72675235796989435"/>
    <n v="-0.44675822225490303"/>
    <n v="-7.8767191646533979E-2"/>
    <n v="13130.638654799817"/>
    <s v=""/>
    <s v=""/>
    <s v=""/>
    <s v=""/>
    <n v="24773.23623609373"/>
    <n v="-5665.4566360937279"/>
    <s v=""/>
    <s v=""/>
  </r>
  <r>
    <n v="44"/>
    <s v="male"/>
    <n v="31.35"/>
    <n v="1"/>
    <x v="1"/>
    <x v="1"/>
    <n v="39556.494500000001"/>
    <x v="0"/>
    <s v="1"/>
    <s v="1"/>
    <s v="0"/>
    <s v="0"/>
    <s v="0"/>
    <n v="1936"/>
    <n v="31.35"/>
    <n v="44"/>
    <n v="1379.4"/>
    <x v="0"/>
    <n v="0.3412654954719872"/>
    <n v="0.11263345499677274"/>
    <n v="-7.8767191646533979E-2"/>
    <n v="13130.638654799817"/>
    <s v=""/>
    <s v=""/>
    <s v=""/>
    <s v=""/>
    <n v="33978.527848594109"/>
    <n v="5577.9666514058918"/>
    <s v=""/>
    <s v=""/>
  </r>
  <r>
    <n v="20"/>
    <s v="female"/>
    <n v="26.84"/>
    <n v="1"/>
    <x v="1"/>
    <x v="0"/>
    <n v="17085.267599999999"/>
    <x v="0"/>
    <s v="0"/>
    <s v="1"/>
    <s v="0"/>
    <s v="1"/>
    <s v="0"/>
    <n v="400"/>
    <n v="26.84"/>
    <n v="20"/>
    <n v="536.79999999999995"/>
    <x v="0"/>
    <n v="-1.3675630700350232"/>
    <n v="-0.62720715040060515"/>
    <n v="-7.8767191646533979E-2"/>
    <n v="13130.638654799817"/>
    <s v=""/>
    <s v=""/>
    <s v=""/>
    <s v=""/>
    <n v="21889.246693182893"/>
    <n v="-4803.9790931828938"/>
    <s v=""/>
    <s v=""/>
  </r>
  <r>
    <n v="40"/>
    <s v="female"/>
    <n v="28.12"/>
    <n v="1"/>
    <x v="1"/>
    <x v="1"/>
    <n v="22331.566800000001"/>
    <x v="0"/>
    <s v="0"/>
    <s v="1"/>
    <s v="0"/>
    <s v="0"/>
    <s v="0"/>
    <n v="1600"/>
    <n v="28.12"/>
    <n v="40"/>
    <n v="1124.8"/>
    <x v="0"/>
    <n v="5.6460734554152112E-2"/>
    <n v="-0.41723021583106096"/>
    <n v="-7.8767191646533979E-2"/>
    <n v="13130.638654799817"/>
    <s v=""/>
    <s v=""/>
    <s v=""/>
    <s v=""/>
    <n v="28669.562190561963"/>
    <n v="-6337.9953905619623"/>
    <s v=""/>
    <s v=""/>
  </r>
  <r>
    <n v="59"/>
    <s v="female"/>
    <n v="36.765000000000001"/>
    <n v="1"/>
    <x v="1"/>
    <x v="1"/>
    <n v="47896.79135"/>
    <x v="0"/>
    <s v="0"/>
    <s v="1"/>
    <s v="0"/>
    <s v="0"/>
    <s v="0"/>
    <n v="3481"/>
    <n v="36.765000000000001"/>
    <n v="59"/>
    <n v="2169.1350000000002"/>
    <x v="0"/>
    <n v="1.4092833489138687"/>
    <n v="1.0009343149140231"/>
    <n v="-7.8767191646533979E-2"/>
    <n v="13130.638654799817"/>
    <s v=""/>
    <s v=""/>
    <s v=""/>
    <s v=""/>
    <n v="48033.295384271201"/>
    <n v="-136.50403427120182"/>
    <s v=""/>
    <s v=""/>
  </r>
  <r>
    <n v="47"/>
    <s v="male"/>
    <n v="25.41"/>
    <n v="1"/>
    <x v="1"/>
    <x v="0"/>
    <n v="21978.676899999999"/>
    <x v="0"/>
    <s v="1"/>
    <s v="1"/>
    <s v="0"/>
    <s v="1"/>
    <s v="0"/>
    <n v="2209"/>
    <n v="25.41"/>
    <n v="47"/>
    <n v="1194.27"/>
    <x v="1"/>
    <n v="0.55486906616036347"/>
    <n v="-0.8617907569900175"/>
    <n v="-7.8767191646533979E-2"/>
    <n v="13130.638654799817"/>
    <n v="78287780.788525105"/>
    <n v="78287780.788525105"/>
    <n v="8075439.9274415467"/>
    <n v="8075439.9274415467"/>
    <n v="24820.408753543106"/>
    <n v="-2841.7318535431077"/>
    <n v="47"/>
    <n v="2"/>
  </r>
  <r>
    <n v="64"/>
    <s v="female"/>
    <n v="33.799999999999997"/>
    <n v="1"/>
    <x v="1"/>
    <x v="2"/>
    <n v="47928.03"/>
    <x v="0"/>
    <s v="0"/>
    <s v="1"/>
    <s v="0"/>
    <s v="0"/>
    <s v="1"/>
    <n v="4096"/>
    <n v="33.799999999999997"/>
    <n v="64"/>
    <n v="2163.1999999999998"/>
    <x v="0"/>
    <n v="1.7652893000611625"/>
    <n v="0.51454243132128985"/>
    <n v="-7.8767191646533979E-2"/>
    <n v="13130.638654799817"/>
    <s v=""/>
    <s v=""/>
    <s v=""/>
    <s v=""/>
    <n v="44718.51526872949"/>
    <n v="3209.5147312705085"/>
    <s v=""/>
    <s v=""/>
  </r>
  <r>
    <n v="61"/>
    <s v="female"/>
    <n v="36.384999999999998"/>
    <n v="1"/>
    <x v="1"/>
    <x v="1"/>
    <n v="48517.563150000002"/>
    <x v="0"/>
    <s v="0"/>
    <s v="1"/>
    <s v="0"/>
    <s v="0"/>
    <s v="0"/>
    <n v="3721"/>
    <n v="36.384999999999998"/>
    <n v="61"/>
    <n v="2219.4849999999997"/>
    <x v="0"/>
    <n v="1.5516857293727864"/>
    <n v="0.93859741246368933"/>
    <n v="-7.8767191646533979E-2"/>
    <n v="13130.638654799817"/>
    <s v=""/>
    <s v=""/>
    <s v=""/>
    <s v=""/>
    <n v="48316.699899032377"/>
    <n v="200.86325096762448"/>
    <s v=""/>
    <s v=""/>
  </r>
  <r>
    <n v="50"/>
    <s v="male"/>
    <n v="32.299999999999997"/>
    <n v="1"/>
    <x v="1"/>
    <x v="1"/>
    <n v="41919.097000000002"/>
    <x v="0"/>
    <s v="1"/>
    <s v="1"/>
    <s v="0"/>
    <s v="0"/>
    <s v="0"/>
    <n v="2500"/>
    <n v="32.299999999999997"/>
    <n v="50"/>
    <n v="1614.9999999999998"/>
    <x v="1"/>
    <n v="0.76847263684873979"/>
    <n v="0.26847571112260549"/>
    <n v="-7.8767191646533979E-2"/>
    <n v="13130.638654799817"/>
    <n v="828775333.89332604"/>
    <n v="828775333.89332604"/>
    <n v="21186062.215236086"/>
    <n v="21186062.215236086"/>
    <n v="37316.265022267587"/>
    <n v="4602.8319777324141"/>
    <n v="24"/>
    <n v="1"/>
  </r>
  <r>
    <n v="40"/>
    <s v="male"/>
    <n v="32.774999999999999"/>
    <n v="1"/>
    <x v="1"/>
    <x v="1"/>
    <n v="39125.332249999999"/>
    <x v="0"/>
    <s v="1"/>
    <s v="1"/>
    <s v="0"/>
    <s v="0"/>
    <s v="0"/>
    <n v="1600"/>
    <n v="32.774999999999999"/>
    <n v="40"/>
    <n v="1311"/>
    <x v="0"/>
    <n v="5.6460734554152112E-2"/>
    <n v="0.34639683918552239"/>
    <n v="-7.8767191646533979E-2"/>
    <n v="13130.638654799817"/>
    <s v=""/>
    <s v=""/>
    <s v=""/>
    <s v=""/>
    <n v="34986.214699239463"/>
    <n v="4139.1175507605367"/>
    <s v=""/>
    <s v=""/>
  </r>
  <r>
    <n v="56"/>
    <s v="male"/>
    <n v="26.695"/>
    <n v="1"/>
    <x v="1"/>
    <x v="3"/>
    <n v="26109.32905"/>
    <x v="0"/>
    <s v="1"/>
    <s v="1"/>
    <s v="1"/>
    <s v="0"/>
    <s v="0"/>
    <n v="3136"/>
    <n v="26.695"/>
    <n v="56"/>
    <n v="1494.92"/>
    <x v="0"/>
    <n v="1.1956797782254924"/>
    <n v="-0.65099360001981121"/>
    <n v="-7.8767191646533979E-2"/>
    <n v="13130.638654799817"/>
    <s v=""/>
    <s v=""/>
    <s v=""/>
    <s v=""/>
    <n v="30556.497399000509"/>
    <n v="-4447.1683490005089"/>
    <s v=""/>
    <s v=""/>
  </r>
  <r>
    <n v="30"/>
    <s v="female"/>
    <n v="28.38"/>
    <n v="1"/>
    <x v="1"/>
    <x v="0"/>
    <n v="19521.968199999999"/>
    <x v="0"/>
    <s v="0"/>
    <s v="1"/>
    <s v="0"/>
    <s v="1"/>
    <s v="0"/>
    <n v="900"/>
    <n v="28.38"/>
    <n v="30"/>
    <n v="851.4"/>
    <x v="0"/>
    <n v="-0.65555116774043554"/>
    <n v="-0.37457865099662269"/>
    <n v="-7.8767191646533979E-2"/>
    <n v="13130.638654799817"/>
    <s v=""/>
    <s v=""/>
    <s v=""/>
    <s v=""/>
    <n v="25608.250860721062"/>
    <n v="-6086.2826607210627"/>
    <s v=""/>
    <s v=""/>
  </r>
  <r>
    <n v="61"/>
    <s v="male"/>
    <n v="28.31"/>
    <n v="1"/>
    <x v="1"/>
    <x v="3"/>
    <n v="28868.6639"/>
    <x v="0"/>
    <s v="1"/>
    <s v="1"/>
    <s v="1"/>
    <s v="0"/>
    <s v="0"/>
    <n v="3721"/>
    <n v="28.31"/>
    <n v="61"/>
    <n v="1726.9099999999999"/>
    <x v="0"/>
    <n v="1.5516857293727864"/>
    <n v="-0.38606176460589464"/>
    <n v="-7.8767191646533979E-2"/>
    <n v="13130.638654799817"/>
    <s v=""/>
    <s v=""/>
    <s v=""/>
    <s v=""/>
    <n v="35031.411234956293"/>
    <n v="-6162.7473349562933"/>
    <s v=""/>
    <s v=""/>
  </r>
  <r>
    <n v="39"/>
    <s v="male"/>
    <n v="28.3"/>
    <n v="1"/>
    <x v="1"/>
    <x v="2"/>
    <n v="21082.16"/>
    <x v="0"/>
    <s v="1"/>
    <s v="1"/>
    <s v="0"/>
    <s v="0"/>
    <s v="1"/>
    <n v="1521"/>
    <n v="28.3"/>
    <n v="39"/>
    <n v="1103.7"/>
    <x v="0"/>
    <n v="-1.4740455675306659E-2"/>
    <n v="-0.38770220940721889"/>
    <n v="-7.8767191646533979E-2"/>
    <n v="13130.638654799817"/>
    <s v=""/>
    <s v=""/>
    <s v=""/>
    <s v=""/>
    <n v="26972.47680600583"/>
    <n v="-5890.3168060058306"/>
    <s v=""/>
    <s v=""/>
  </r>
  <r>
    <n v="42"/>
    <s v="male"/>
    <n v="26.07"/>
    <n v="1"/>
    <x v="1"/>
    <x v="0"/>
    <n v="38245.593269999998"/>
    <x v="0"/>
    <s v="1"/>
    <s v="1"/>
    <s v="0"/>
    <s v="1"/>
    <s v="0"/>
    <n v="1764"/>
    <n v="26.07"/>
    <n v="42"/>
    <n v="1094.94"/>
    <x v="0"/>
    <n v="0.19886311501306964"/>
    <n v="-0.75352140010259638"/>
    <n v="-7.8767191646533979E-2"/>
    <n v="13130.638654799817"/>
    <s v=""/>
    <s v=""/>
    <s v=""/>
    <s v=""/>
    <n v="24305.98509179175"/>
    <n v="13939.608178208247"/>
    <s v=""/>
    <s v=""/>
  </r>
  <r>
    <n v="57"/>
    <s v="male"/>
    <n v="42.13"/>
    <n v="1"/>
    <x v="1"/>
    <x v="0"/>
    <n v="48675.517699999997"/>
    <x v="0"/>
    <s v="1"/>
    <s v="1"/>
    <s v="0"/>
    <s v="1"/>
    <s v="0"/>
    <n v="3249"/>
    <n v="42.13"/>
    <n v="57"/>
    <n v="2401.4100000000003"/>
    <x v="0"/>
    <n v="1.2668809684549511"/>
    <n v="1.8810329508246511"/>
    <n v="-7.8767191646533979E-2"/>
    <n v="13130.638654799817"/>
    <s v=""/>
    <s v=""/>
    <s v=""/>
    <s v=""/>
    <n v="53372.044922333946"/>
    <n v="-4696.5272223339489"/>
    <s v=""/>
    <s v=""/>
  </r>
  <r>
    <n v="31"/>
    <s v="female"/>
    <n v="38.094999999999999"/>
    <n v="1"/>
    <x v="1"/>
    <x v="1"/>
    <n v="58571.074480000003"/>
    <x v="0"/>
    <s v="0"/>
    <s v="1"/>
    <s v="0"/>
    <s v="0"/>
    <s v="0"/>
    <n v="961"/>
    <n v="38.094999999999999"/>
    <n v="31"/>
    <n v="1180.9449999999999"/>
    <x v="1"/>
    <n v="-0.58434997751097684"/>
    <n v="1.2191134734901896"/>
    <n v="-7.8767191646533979E-2"/>
    <n v="13130.638654799817"/>
    <n v="2064833207.9841363"/>
    <n v="2064833207.9841363"/>
    <n v="291109114.09348297"/>
    <n v="291109114.09348297"/>
    <n v="41509.154479792436"/>
    <n v="17061.920000207567"/>
    <n v="13"/>
    <n v="1"/>
  </r>
  <r>
    <n v="34"/>
    <s v="female"/>
    <n v="30.21"/>
    <n v="1"/>
    <x v="1"/>
    <x v="3"/>
    <n v="43943.876100000001"/>
    <x v="0"/>
    <s v="0"/>
    <s v="1"/>
    <s v="1"/>
    <s v="0"/>
    <s v="0"/>
    <n v="1156"/>
    <n v="30.21"/>
    <n v="34"/>
    <n v="1027.1400000000001"/>
    <x v="0"/>
    <n v="-0.37074640682260052"/>
    <n v="-7.4377252354227472E-2"/>
    <n v="-7.8767191646533979E-2"/>
    <n v="13130.638654799817"/>
    <s v=""/>
    <s v=""/>
    <s v=""/>
    <s v=""/>
    <n v="29744.451784208897"/>
    <n v="14199.424315791104"/>
    <s v=""/>
    <s v=""/>
  </r>
  <r>
    <n v="47"/>
    <s v="female"/>
    <n v="36.630000000000003"/>
    <n v="1"/>
    <x v="1"/>
    <x v="0"/>
    <n v="42969.852700000003"/>
    <x v="0"/>
    <s v="0"/>
    <s v="1"/>
    <s v="0"/>
    <s v="1"/>
    <s v="0"/>
    <n v="2209"/>
    <n v="36.630000000000003"/>
    <n v="47"/>
    <n v="1721.6100000000001"/>
    <x v="0"/>
    <n v="0.55486906616036347"/>
    <n v="0.97878831009614187"/>
    <n v="-7.8767191646533979E-2"/>
    <n v="13130.638654799817"/>
    <s v=""/>
    <s v=""/>
    <s v=""/>
    <s v=""/>
    <n v="42189.74108306854"/>
    <n v="780.11161693146278"/>
    <s v=""/>
    <s v=""/>
  </r>
  <r>
    <n v="27"/>
    <s v="male"/>
    <n v="31.13"/>
    <n v="1"/>
    <x v="1"/>
    <x v="0"/>
    <n v="34806.467700000001"/>
    <x v="0"/>
    <s v="1"/>
    <s v="1"/>
    <s v="0"/>
    <s v="1"/>
    <s v="0"/>
    <n v="729"/>
    <n v="31.13"/>
    <n v="27"/>
    <n v="840.51"/>
    <x v="0"/>
    <n v="-0.86915473842881186"/>
    <n v="7.6543669367631961E-2"/>
    <n v="-7.8767191646533979E-2"/>
    <n v="13130.638654799817"/>
    <s v=""/>
    <s v=""/>
    <s v=""/>
    <s v=""/>
    <n v="28571.283944471637"/>
    <n v="6235.1837555283637"/>
    <s v=""/>
    <s v=""/>
  </r>
  <r>
    <n v="41"/>
    <s v="male"/>
    <n v="35.75"/>
    <n v="1"/>
    <x v="1"/>
    <x v="0"/>
    <n v="40273.645499999999"/>
    <x v="0"/>
    <s v="1"/>
    <s v="1"/>
    <s v="0"/>
    <s v="1"/>
    <s v="0"/>
    <n v="1681"/>
    <n v="35.75"/>
    <n v="41"/>
    <n v="1465.75"/>
    <x v="0"/>
    <n v="0.12766192478361088"/>
    <n v="0.83442916757957997"/>
    <n v="-7.8767191646533979E-2"/>
    <n v="13130.638654799817"/>
    <s v=""/>
    <s v=""/>
    <s v=""/>
    <s v=""/>
    <n v="38473.270280239733"/>
    <n v="1800.3752197602662"/>
    <s v=""/>
    <s v=""/>
  </r>
  <r>
    <n v="33"/>
    <s v="male"/>
    <n v="27.1"/>
    <n v="1"/>
    <x v="1"/>
    <x v="2"/>
    <n v="19040.876"/>
    <x v="0"/>
    <s v="1"/>
    <s v="1"/>
    <s v="0"/>
    <s v="0"/>
    <s v="1"/>
    <n v="1089"/>
    <n v="27.1"/>
    <n v="33"/>
    <n v="894.30000000000007"/>
    <x v="1"/>
    <n v="-0.44194759705205927"/>
    <n v="-0.58455558556616627"/>
    <n v="-7.8767191646533979E-2"/>
    <n v="13130.638654799817"/>
    <n v="34930905.476598904"/>
    <n v="34930905.476598904"/>
    <n v="22606477.306503709"/>
    <n v="22606477.306503709"/>
    <n v="23795.50293662749"/>
    <n v="-4754.6269366274901"/>
    <n v="50"/>
    <n v="2"/>
  </r>
  <r>
    <n v="50"/>
    <s v="female"/>
    <n v="27.6"/>
    <n v="1"/>
    <x v="1"/>
    <x v="2"/>
    <n v="24520.263999999999"/>
    <x v="0"/>
    <s v="0"/>
    <s v="1"/>
    <s v="0"/>
    <s v="0"/>
    <s v="1"/>
    <n v="2500"/>
    <n v="27.6"/>
    <n v="50"/>
    <n v="1380"/>
    <x v="0"/>
    <n v="0.76847263684873979"/>
    <n v="-0.50253334549993811"/>
    <n v="-7.8767191646533979E-2"/>
    <n v="13130.638654799817"/>
    <s v=""/>
    <s v=""/>
    <s v=""/>
    <s v=""/>
    <n v="29854.96548830971"/>
    <n v="-5334.7014883097108"/>
    <s v=""/>
    <s v=""/>
  </r>
  <r>
    <n v="47"/>
    <s v="female"/>
    <n v="26.125"/>
    <n v="1"/>
    <x v="1"/>
    <x v="1"/>
    <n v="23401.30575"/>
    <x v="0"/>
    <s v="0"/>
    <s v="1"/>
    <s v="0"/>
    <s v="0"/>
    <s v="0"/>
    <n v="2209"/>
    <n v="26.125"/>
    <n v="47"/>
    <n v="1227.875"/>
    <x v="0"/>
    <n v="0.55486906616036347"/>
    <n v="-0.74449895369531127"/>
    <n v="-7.8767191646533979E-2"/>
    <n v="13130.638654799817"/>
    <s v=""/>
    <s v=""/>
    <s v=""/>
    <s v=""/>
    <n v="27735.178538269061"/>
    <n v="-4333.8727882690619"/>
    <s v=""/>
    <s v=""/>
  </r>
  <r>
    <n v="36"/>
    <s v="male"/>
    <n v="28.024999999999999"/>
    <n v="1"/>
    <x v="1"/>
    <x v="1"/>
    <n v="20773.62775"/>
    <x v="0"/>
    <s v="1"/>
    <s v="1"/>
    <s v="0"/>
    <s v="0"/>
    <s v="0"/>
    <n v="1296"/>
    <n v="28.024999999999999"/>
    <n v="36"/>
    <n v="1008.9"/>
    <x v="0"/>
    <n v="-0.22834402636368298"/>
    <n v="-0.43281444144364473"/>
    <n v="-7.8767191646533979E-2"/>
    <n v="13130.638654799817"/>
    <s v=""/>
    <s v=""/>
    <s v=""/>
    <s v=""/>
    <n v="26910.011974923385"/>
    <n v="-6136.3842249233858"/>
    <s v=""/>
    <s v=""/>
  </r>
  <r>
    <n v="32"/>
    <s v="male"/>
    <n v="28.93"/>
    <n v="1"/>
    <x v="1"/>
    <x v="0"/>
    <n v="19719.6947"/>
    <x v="0"/>
    <s v="1"/>
    <s v="1"/>
    <s v="0"/>
    <s v="1"/>
    <s v="0"/>
    <n v="1024"/>
    <n v="28.93"/>
    <n v="32"/>
    <n v="925.76"/>
    <x v="0"/>
    <n v="-0.51314878728151803"/>
    <n v="-0.28435418692377162"/>
    <n v="-7.8767191646533979E-2"/>
    <n v="13130.638654799817"/>
    <s v=""/>
    <s v=""/>
    <s v=""/>
    <s v=""/>
    <n v="26181.422687256018"/>
    <n v="-6461.7279872560175"/>
    <s v=""/>
    <s v=""/>
  </r>
  <r>
    <n v="37"/>
    <s v="male"/>
    <n v="34.200000000000003"/>
    <n v="1"/>
    <x v="1"/>
    <x v="1"/>
    <n v="39047.285000000003"/>
    <x v="0"/>
    <s v="1"/>
    <s v="1"/>
    <s v="0"/>
    <s v="0"/>
    <s v="0"/>
    <n v="1369"/>
    <n v="34.200000000000003"/>
    <n v="37"/>
    <n v="1265.4000000000001"/>
    <x v="0"/>
    <n v="-0.1571428361342242"/>
    <n v="0.5801602233742732"/>
    <n v="-7.8767191646533979E-2"/>
    <n v="13130.638654799817"/>
    <s v=""/>
    <s v=""/>
    <s v=""/>
    <s v=""/>
    <n v="36358.433821468978"/>
    <n v="2688.8511785310257"/>
    <s v=""/>
    <s v=""/>
  </r>
  <r>
    <n v="34"/>
    <s v="male"/>
    <n v="27.835000000000001"/>
    <n v="1"/>
    <x v="1"/>
    <x v="3"/>
    <n v="20009.63365"/>
    <x v="0"/>
    <s v="1"/>
    <s v="1"/>
    <s v="1"/>
    <s v="0"/>
    <s v="0"/>
    <n v="1156"/>
    <n v="27.835000000000001"/>
    <n v="34"/>
    <n v="946.39"/>
    <x v="0"/>
    <n v="-0.37074640682260052"/>
    <n v="-0.46398289266881104"/>
    <n v="-7.8767191646533979E-2"/>
    <n v="13130.638654799817"/>
    <s v=""/>
    <s v=""/>
    <s v=""/>
    <s v=""/>
    <n v="25572.129589732594"/>
    <n v="-5562.4959397325947"/>
    <s v=""/>
    <s v=""/>
  </r>
  <r>
    <n v="54"/>
    <s v="male"/>
    <n v="30.8"/>
    <n v="1"/>
    <x v="1"/>
    <x v="0"/>
    <n v="41999.519999999997"/>
    <x v="0"/>
    <s v="1"/>
    <s v="1"/>
    <s v="0"/>
    <s v="1"/>
    <s v="0"/>
    <n v="2916"/>
    <n v="30.8"/>
    <n v="54"/>
    <n v="1663.2"/>
    <x v="0"/>
    <n v="1.0532773977665748"/>
    <n v="2.2408990923921689E-2"/>
    <n v="-7.8767191646533979E-2"/>
    <n v="13130.638654799817"/>
    <s v=""/>
    <s v=""/>
    <s v=""/>
    <s v=""/>
    <n v="35300.955131873023"/>
    <n v="6698.564868126974"/>
    <s v=""/>
    <s v=""/>
  </r>
  <r>
    <n v="43"/>
    <s v="male"/>
    <n v="34.96"/>
    <n v="1"/>
    <x v="1"/>
    <x v="1"/>
    <n v="41034.221400000002"/>
    <x v="0"/>
    <s v="1"/>
    <s v="1"/>
    <s v="0"/>
    <s v="0"/>
    <s v="0"/>
    <n v="1849"/>
    <n v="34.96"/>
    <n v="43"/>
    <n v="1503.28"/>
    <x v="1"/>
    <n v="0.27006430524252845"/>
    <n v="0.70483402827493968"/>
    <n v="-7.8767191646533979E-2"/>
    <n v="13130.638654799817"/>
    <n v="778609930.01823342"/>
    <n v="778609930.01823342"/>
    <n v="3846339.2657456417"/>
    <n v="3846339.2657456417"/>
    <n v="39073.012776282056"/>
    <n v="1961.2086237179465"/>
    <n v="19"/>
    <n v="1"/>
  </r>
  <r>
    <n v="47"/>
    <s v="male"/>
    <n v="36.08"/>
    <n v="1"/>
    <x v="1"/>
    <x v="0"/>
    <n v="42211.138200000001"/>
    <x v="0"/>
    <s v="1"/>
    <s v="1"/>
    <s v="0"/>
    <s v="1"/>
    <s v="0"/>
    <n v="2209"/>
    <n v="36.08"/>
    <n v="47"/>
    <n v="1695.76"/>
    <x v="0"/>
    <n v="0.55486906616036347"/>
    <n v="0.88856384602329019"/>
    <n v="-7.8767191646533979E-2"/>
    <n v="13130.638654799817"/>
    <s v=""/>
    <s v=""/>
    <s v=""/>
    <s v=""/>
    <n v="40740.37462589745"/>
    <n v="1470.7635741025515"/>
    <s v=""/>
    <s v=""/>
  </r>
  <r>
    <n v="19"/>
    <s v="male"/>
    <n v="26.03"/>
    <n v="1"/>
    <x v="1"/>
    <x v="3"/>
    <n v="16450.894700000001"/>
    <x v="0"/>
    <s v="1"/>
    <s v="1"/>
    <s v="1"/>
    <s v="0"/>
    <s v="0"/>
    <n v="361"/>
    <n v="26.03"/>
    <n v="19"/>
    <n v="494.57000000000005"/>
    <x v="0"/>
    <n v="-1.4387642602644821"/>
    <n v="-0.76008317930789449"/>
    <n v="-7.8767191646533979E-2"/>
    <n v="13130.638654799817"/>
    <s v=""/>
    <s v=""/>
    <s v=""/>
    <s v=""/>
    <n v="20565.131395871766"/>
    <n v="-4114.2366958717648"/>
    <s v=""/>
    <s v=""/>
  </r>
  <r>
    <n v="45"/>
    <s v="female"/>
    <n v="30.495000000000001"/>
    <n v="1"/>
    <x v="1"/>
    <x v="3"/>
    <n v="39725.518049999999"/>
    <x v="0"/>
    <s v="0"/>
    <s v="1"/>
    <s v="1"/>
    <s v="0"/>
    <s v="0"/>
    <n v="2025"/>
    <n v="30.495000000000001"/>
    <n v="45"/>
    <n v="1372.2750000000001"/>
    <x v="0"/>
    <n v="0.41246668570144596"/>
    <n v="-2.7624575516477415E-2"/>
    <n v="-7.8767191646533979E-2"/>
    <n v="13130.638654799817"/>
    <s v=""/>
    <s v=""/>
    <s v=""/>
    <s v=""/>
    <n v="33023.031773474693"/>
    <n v="6702.4862765253056"/>
    <s v=""/>
    <s v=""/>
  </r>
  <r>
    <n v="22"/>
    <s v="male"/>
    <n v="52.58"/>
    <n v="1"/>
    <x v="1"/>
    <x v="0"/>
    <n v="44501.398200000003"/>
    <x v="0"/>
    <s v="1"/>
    <s v="1"/>
    <s v="0"/>
    <s v="1"/>
    <s v="0"/>
    <n v="484"/>
    <n v="52.58"/>
    <n v="22"/>
    <n v="1156.76"/>
    <x v="1"/>
    <n v="-1.2251606895761058"/>
    <n v="3.5952977682088183"/>
    <n v="-7.8767191646533979E-2"/>
    <n v="13130.638654799817"/>
    <n v="984124554.44276845"/>
    <n v="984124554.44276845"/>
    <n v="236652714.59390828"/>
    <n v="236652714.59390828"/>
    <n v="59884.919077676488"/>
    <n v="-15383.520877676485"/>
    <n v="1"/>
    <n v="1"/>
  </r>
  <r>
    <n v="59"/>
    <s v="male"/>
    <n v="41.14"/>
    <n v="1"/>
    <x v="1"/>
    <x v="0"/>
    <n v="48970.247600000002"/>
    <x v="0"/>
    <s v="1"/>
    <s v="1"/>
    <s v="0"/>
    <s v="1"/>
    <s v="0"/>
    <n v="3481"/>
    <n v="41.14"/>
    <n v="59"/>
    <n v="2427.2600000000002"/>
    <x v="0"/>
    <n v="1.4092833489138687"/>
    <n v="1.718628915493519"/>
    <n v="-7.8767191646533979E-2"/>
    <n v="13130.638654799817"/>
    <s v=""/>
    <s v=""/>
    <s v=""/>
    <s v=""/>
    <n v="52712.961053180079"/>
    <n v="-3742.7134531800766"/>
    <s v=""/>
    <s v=""/>
  </r>
  <r>
    <n v="37"/>
    <s v="male"/>
    <n v="37.07"/>
    <n v="1"/>
    <x v="1"/>
    <x v="0"/>
    <n v="39871.704299999998"/>
    <x v="0"/>
    <s v="1"/>
    <s v="1"/>
    <s v="0"/>
    <s v="1"/>
    <s v="0"/>
    <n v="1369"/>
    <n v="37.07"/>
    <n v="37"/>
    <n v="1371.59"/>
    <x v="0"/>
    <n v="-0.1571428361342242"/>
    <n v="1.0509678813544223"/>
    <n v="-7.8767191646533979E-2"/>
    <n v="13130.638654799817"/>
    <s v=""/>
    <s v=""/>
    <s v=""/>
    <s v=""/>
    <n v="39421.343185816208"/>
    <n v="450.36111418379005"/>
    <s v=""/>
    <s v=""/>
  </r>
  <r>
    <n v="33"/>
    <s v="male"/>
    <n v="35.75"/>
    <n v="1"/>
    <x v="1"/>
    <x v="0"/>
    <n v="38282.749499999998"/>
    <x v="0"/>
    <s v="1"/>
    <s v="1"/>
    <s v="0"/>
    <s v="1"/>
    <s v="0"/>
    <n v="1089"/>
    <n v="35.75"/>
    <n v="33"/>
    <n v="1179.75"/>
    <x v="0"/>
    <n v="-0.44194759705205927"/>
    <n v="0.83442916757957997"/>
    <n v="-7.8767191646533979E-2"/>
    <n v="13130.638654799817"/>
    <s v=""/>
    <s v=""/>
    <s v=""/>
    <s v=""/>
    <n v="36559.854478827947"/>
    <n v="1722.8950211720512"/>
    <s v=""/>
    <s v=""/>
  </r>
  <r>
    <n v="23"/>
    <s v="female"/>
    <n v="42.75"/>
    <n v="1"/>
    <x v="1"/>
    <x v="1"/>
    <n v="40904.199500000002"/>
    <x v="0"/>
    <s v="0"/>
    <s v="1"/>
    <s v="0"/>
    <s v="0"/>
    <s v="0"/>
    <n v="529"/>
    <n v="42.75"/>
    <n v="23"/>
    <n v="983.25"/>
    <x v="0"/>
    <n v="-1.1539594993466469"/>
    <n v="1.9827405285067736"/>
    <n v="-7.8767191646533979E-2"/>
    <n v="13130.638654799817"/>
    <s v=""/>
    <s v=""/>
    <s v=""/>
    <s v=""/>
    <n v="47188.135924918446"/>
    <n v="-6283.9364249184437"/>
    <s v=""/>
    <s v=""/>
  </r>
  <r>
    <n v="18"/>
    <s v="male"/>
    <n v="27.36"/>
    <n v="1"/>
    <x v="1"/>
    <x v="1"/>
    <n v="17178.682400000002"/>
    <x v="0"/>
    <s v="1"/>
    <s v="1"/>
    <s v="0"/>
    <s v="0"/>
    <s v="0"/>
    <n v="324"/>
    <n v="27.36"/>
    <n v="18"/>
    <n v="492.48"/>
    <x v="0"/>
    <n v="-1.5099654504939408"/>
    <n v="-0.54190402073172794"/>
    <n v="-7.8767191646533979E-2"/>
    <n v="13130.638654799817"/>
    <s v=""/>
    <s v=""/>
    <s v=""/>
    <s v=""/>
    <n v="23068.365038013882"/>
    <n v="-5889.6826380138809"/>
    <s v=""/>
    <s v=""/>
  </r>
  <r>
    <n v="23"/>
    <s v="female"/>
    <n v="28.49"/>
    <n v="1"/>
    <x v="1"/>
    <x v="0"/>
    <n v="18328.238099999999"/>
    <x v="0"/>
    <s v="0"/>
    <s v="1"/>
    <s v="0"/>
    <s v="1"/>
    <s v="0"/>
    <n v="529"/>
    <n v="28.49"/>
    <n v="23"/>
    <n v="655.27"/>
    <x v="0"/>
    <n v="-1.1539594993466469"/>
    <n v="-0.35653375818205257"/>
    <n v="-7.8767191646533979E-2"/>
    <n v="13130.638654799817"/>
    <s v=""/>
    <s v=""/>
    <s v=""/>
    <s v=""/>
    <n v="24692.562122121351"/>
    <n v="-6364.3240221213528"/>
    <s v=""/>
    <s v=""/>
  </r>
  <r>
    <n v="43"/>
    <s v="female"/>
    <n v="25.27"/>
    <n v="1"/>
    <x v="1"/>
    <x v="1"/>
    <n v="21771.3423"/>
    <x v="0"/>
    <s v="0"/>
    <s v="1"/>
    <s v="0"/>
    <s v="0"/>
    <s v="0"/>
    <n v="1849"/>
    <n v="25.27"/>
    <n v="43"/>
    <n v="1086.6099999999999"/>
    <x v="1"/>
    <n v="0.27006430524252845"/>
    <n v="-0.88475698420856153"/>
    <n v="-7.8767191646533979E-2"/>
    <n v="13130.638654799817"/>
    <n v="74661759.484175727"/>
    <n v="74661759.484175727"/>
    <n v="12059257.696205905"/>
    <n v="12059257.696205905"/>
    <n v="25243.986493724129"/>
    <n v="-3472.6441937241289"/>
    <n v="46"/>
    <n v="2"/>
  </r>
  <r>
    <n v="37"/>
    <s v="female"/>
    <n v="25.555"/>
    <n v="1"/>
    <x v="1"/>
    <x v="1"/>
    <n v="20296.863450000001"/>
    <x v="0"/>
    <s v="0"/>
    <s v="1"/>
    <s v="0"/>
    <s v="0"/>
    <s v="0"/>
    <n v="1369"/>
    <n v="25.555"/>
    <n v="37"/>
    <n v="945.53499999999997"/>
    <x v="0"/>
    <n v="-0.1571428361342242"/>
    <n v="-0.83800430737081144"/>
    <n v="-7.8767191646533979E-2"/>
    <n v="13130.638654799817"/>
    <s v=""/>
    <s v=""/>
    <s v=""/>
    <s v=""/>
    <n v="24088.579454244722"/>
    <n v="-3791.7160042447213"/>
    <s v=""/>
    <s v=""/>
  </r>
  <r>
    <n v="46"/>
    <s v="female"/>
    <n v="34.6"/>
    <n v="1"/>
    <x v="1"/>
    <x v="2"/>
    <n v="41661.601999999999"/>
    <x v="0"/>
    <s v="0"/>
    <s v="1"/>
    <s v="0"/>
    <s v="0"/>
    <s v="1"/>
    <n v="2116"/>
    <n v="34.6"/>
    <n v="46"/>
    <n v="1591.6000000000001"/>
    <x v="0"/>
    <n v="0.48366787593090471"/>
    <n v="0.64577801542725555"/>
    <n v="-7.8767191646533979E-2"/>
    <n v="13130.638654799817"/>
    <s v=""/>
    <s v=""/>
    <s v=""/>
    <s v=""/>
    <n v="38986.624081499649"/>
    <n v="2674.9779185003499"/>
    <s v=""/>
    <s v=""/>
  </r>
  <r>
    <n v="32"/>
    <s v="male"/>
    <n v="33.630000000000003"/>
    <n v="1"/>
    <x v="1"/>
    <x v="1"/>
    <n v="37607.527699999999"/>
    <x v="0"/>
    <s v="1"/>
    <s v="1"/>
    <s v="0"/>
    <s v="0"/>
    <s v="0"/>
    <n v="1024"/>
    <n v="33.630000000000003"/>
    <n v="32"/>
    <n v="1076.1600000000001"/>
    <x v="0"/>
    <n v="-0.51314878728151803"/>
    <n v="0.48665486969877314"/>
    <n v="-7.8767191646533979E-2"/>
    <n v="13130.638654799817"/>
    <s v=""/>
    <s v=""/>
    <s v=""/>
    <s v=""/>
    <n v="34413.184518196736"/>
    <n v="3194.3431818032623"/>
    <s v=""/>
    <s v=""/>
  </r>
  <r>
    <n v="39"/>
    <s v="male"/>
    <n v="29.925000000000001"/>
    <n v="1"/>
    <x v="1"/>
    <x v="1"/>
    <n v="22462.043750000001"/>
    <x v="0"/>
    <s v="1"/>
    <s v="1"/>
    <s v="0"/>
    <s v="0"/>
    <s v="0"/>
    <n v="1521"/>
    <n v="29.925000000000001"/>
    <n v="39"/>
    <n v="1167.075"/>
    <x v="0"/>
    <n v="-1.4740455675306659E-2"/>
    <n v="-0.12112992919197751"/>
    <n v="-7.8767191646533979E-2"/>
    <n v="13130.638654799817"/>
    <s v=""/>
    <s v=""/>
    <s v=""/>
    <s v=""/>
    <n v="30474.53208604909"/>
    <n v="-8012.4883360490894"/>
    <s v=""/>
    <s v=""/>
  </r>
  <r>
    <n v="61"/>
    <s v="male"/>
    <n v="36.299999999999997"/>
    <n v="1"/>
    <x v="1"/>
    <x v="2"/>
    <n v="47403.88"/>
    <x v="0"/>
    <s v="1"/>
    <s v="1"/>
    <s v="0"/>
    <s v="0"/>
    <s v="1"/>
    <n v="3721"/>
    <n v="36.299999999999997"/>
    <n v="61"/>
    <n v="2214.2999999999997"/>
    <x v="0"/>
    <n v="1.5516857293727864"/>
    <n v="0.92465363165243042"/>
    <n v="-7.8767191646533979E-2"/>
    <n v="13130.638654799817"/>
    <s v=""/>
    <s v=""/>
    <s v=""/>
    <s v=""/>
    <n v="46483.621992485379"/>
    <n v="920.25800751461793"/>
    <s v=""/>
    <s v=""/>
  </r>
  <r>
    <n v="28"/>
    <s v="female"/>
    <n v="25.934999999999999"/>
    <n v="1"/>
    <x v="0"/>
    <x v="3"/>
    <n v="4133.6416499999996"/>
    <x v="0"/>
    <s v="0"/>
    <s v="0"/>
    <s v="1"/>
    <s v="0"/>
    <s v="0"/>
    <n v="784"/>
    <n v="0"/>
    <n v="0"/>
    <n v="726.18"/>
    <x v="1"/>
    <n v="-0.79795354819935316"/>
    <n v="-0.77566740492047825"/>
    <n v="-7.8767191646533979E-2"/>
    <n v="13130.638654799817"/>
    <n v="80945955.104376897"/>
    <n v="80945955.104376897"/>
    <n v="2237860.5267597917"/>
    <n v="2237860.5267597917"/>
    <n v="5629.5896861161582"/>
    <n v="-1495.9480361161586"/>
    <n v="225"/>
    <n v="8"/>
  </r>
  <r>
    <n v="40"/>
    <s v="male"/>
    <n v="26.315000000000001"/>
    <n v="1"/>
    <x v="0"/>
    <x v="3"/>
    <n v="6389.3778499999999"/>
    <x v="0"/>
    <s v="1"/>
    <s v="0"/>
    <s v="1"/>
    <s v="0"/>
    <s v="0"/>
    <n v="1600"/>
    <n v="0"/>
    <n v="0"/>
    <n v="1052.6000000000001"/>
    <x v="1"/>
    <n v="5.6460734554152112E-2"/>
    <n v="-0.7133305024701444"/>
    <n v="-7.8767191646533979E-2"/>
    <n v="13130.638654799817"/>
    <n v="45444597.238330282"/>
    <n v="45444597.238330282"/>
    <n v="1426019.6878825063"/>
    <n v="1426019.6878825063"/>
    <n v="7583.5385125084022"/>
    <n v="-1194.1606625084023"/>
    <n v="191"/>
    <n v="7"/>
  </r>
  <r>
    <n v="54"/>
    <s v="male"/>
    <n v="33.630000000000003"/>
    <n v="1"/>
    <x v="0"/>
    <x v="3"/>
    <n v="10825.253699999999"/>
    <x v="0"/>
    <s v="1"/>
    <s v="0"/>
    <s v="1"/>
    <s v="0"/>
    <s v="0"/>
    <n v="2916"/>
    <n v="0"/>
    <n v="0"/>
    <n v="1816.0200000000002"/>
    <x v="0"/>
    <n v="1.0532773977665748"/>
    <n v="0.48665486969877314"/>
    <n v="-7.8767191646533979E-2"/>
    <n v="13130.638654799817"/>
    <s v=""/>
    <s v=""/>
    <s v=""/>
    <s v=""/>
    <n v="12135.9170071887"/>
    <n v="-1310.6633071887009"/>
    <s v=""/>
    <s v=""/>
  </r>
  <r>
    <n v="53"/>
    <s v="female"/>
    <n v="37.43"/>
    <n v="1"/>
    <x v="0"/>
    <x v="3"/>
    <n v="10959.6947"/>
    <x v="0"/>
    <s v="0"/>
    <s v="0"/>
    <s v="1"/>
    <s v="0"/>
    <s v="0"/>
    <n v="2809"/>
    <n v="0"/>
    <n v="0"/>
    <n v="1983.79"/>
    <x v="0"/>
    <n v="0.98207620753711611"/>
    <n v="1.1100238942021063"/>
    <n v="-7.8767191646533979E-2"/>
    <n v="13130.638654799817"/>
    <s v=""/>
    <s v=""/>
    <s v=""/>
    <s v=""/>
    <n v="12429.272647819373"/>
    <n v="-1469.5779478193726"/>
    <s v=""/>
    <s v=""/>
  </r>
  <r>
    <n v="19"/>
    <s v="female"/>
    <n v="31.824999999999999"/>
    <n v="1"/>
    <x v="0"/>
    <x v="3"/>
    <n v="2719.2797500000001"/>
    <x v="0"/>
    <s v="0"/>
    <s v="0"/>
    <s v="1"/>
    <s v="0"/>
    <s v="0"/>
    <n v="361"/>
    <n v="0"/>
    <n v="0"/>
    <n v="604.67499999999995"/>
    <x v="1"/>
    <n v="-1.4387642602644821"/>
    <n v="0.19055458305968909"/>
    <n v="-7.8767191646533979E-2"/>
    <n v="13130.638654799817"/>
    <n v="108396394.24455446"/>
    <n v="108396394.24455446"/>
    <n v="3232950.5593254091"/>
    <n v="3232950.5593254091"/>
    <n v="4517.3205057464902"/>
    <n v="-1798.04075574649"/>
    <n v="252"/>
    <n v="9"/>
  </r>
  <r>
    <n v="56"/>
    <s v="female"/>
    <n v="26.6"/>
    <n v="1"/>
    <x v="0"/>
    <x v="3"/>
    <n v="12044.342000000001"/>
    <x v="0"/>
    <s v="0"/>
    <s v="0"/>
    <s v="1"/>
    <s v="0"/>
    <s v="0"/>
    <n v="3136"/>
    <n v="0"/>
    <n v="0"/>
    <n v="1489.6000000000001"/>
    <x v="0"/>
    <n v="1.1956797782254924"/>
    <n v="-0.66657782563239443"/>
    <n v="-7.8767191646533979E-2"/>
    <n v="13130.638654799817"/>
    <s v=""/>
    <s v=""/>
    <s v=""/>
    <s v=""/>
    <n v="13465.300873902093"/>
    <n v="-1420.9588739020928"/>
    <s v=""/>
    <s v=""/>
  </r>
  <r>
    <n v="42"/>
    <s v="female"/>
    <n v="36.195"/>
    <n v="1"/>
    <x v="0"/>
    <x v="3"/>
    <n v="7443.6430499999997"/>
    <x v="0"/>
    <s v="0"/>
    <s v="0"/>
    <s v="1"/>
    <s v="0"/>
    <s v="0"/>
    <n v="1764"/>
    <n v="0"/>
    <n v="0"/>
    <n v="1520.19"/>
    <x v="0"/>
    <n v="0.19886311501306964"/>
    <n v="0.90742896123852301"/>
    <n v="-7.8767191646533979E-2"/>
    <n v="13130.638654799817"/>
    <s v=""/>
    <s v=""/>
    <s v=""/>
    <s v=""/>
    <n v="8852.1284270825618"/>
    <n v="-1408.4853770825621"/>
    <s v=""/>
    <s v=""/>
  </r>
  <r>
    <n v="48"/>
    <s v="female"/>
    <n v="28.88"/>
    <n v="1"/>
    <x v="0"/>
    <x v="3"/>
    <n v="9249.4951999999994"/>
    <x v="0"/>
    <s v="0"/>
    <s v="0"/>
    <s v="1"/>
    <s v="0"/>
    <s v="0"/>
    <n v="2304"/>
    <n v="0"/>
    <n v="0"/>
    <n v="1386.24"/>
    <x v="0"/>
    <n v="0.62607025638982228"/>
    <n v="-0.29255641093039458"/>
    <n v="-7.8767191646533979E-2"/>
    <n v="13130.638654799817"/>
    <s v=""/>
    <s v=""/>
    <s v=""/>
    <s v=""/>
    <n v="10603.727869779859"/>
    <n v="-1354.2326697798599"/>
    <s v=""/>
    <s v=""/>
  </r>
  <r>
    <n v="34"/>
    <s v="male"/>
    <n v="25.27"/>
    <n v="1"/>
    <x v="0"/>
    <x v="3"/>
    <n v="4894.7533000000003"/>
    <x v="0"/>
    <s v="1"/>
    <s v="0"/>
    <s v="1"/>
    <s v="0"/>
    <s v="0"/>
    <n v="1156"/>
    <n v="0"/>
    <n v="0"/>
    <n v="859.18"/>
    <x v="0"/>
    <n v="-0.37074640682260052"/>
    <n v="-0.88475698420856153"/>
    <n v="-7.8767191646533979E-2"/>
    <n v="13130.638654799817"/>
    <s v=""/>
    <s v=""/>
    <s v=""/>
    <s v=""/>
    <n v="6138.2395964064935"/>
    <n v="-1243.4862964064932"/>
    <s v=""/>
    <s v=""/>
  </r>
  <r>
    <n v="62"/>
    <s v="male"/>
    <n v="27.55"/>
    <n v="1"/>
    <x v="0"/>
    <x v="3"/>
    <n v="13937.666499999999"/>
    <x v="0"/>
    <s v="1"/>
    <s v="0"/>
    <s v="1"/>
    <s v="0"/>
    <s v="0"/>
    <n v="3844"/>
    <n v="0"/>
    <n v="0"/>
    <n v="1708.1000000000001"/>
    <x v="0"/>
    <n v="1.6228869196022451"/>
    <n v="-0.51073556950656107"/>
    <n v="-7.8767191646533979E-2"/>
    <n v="13130.638654799817"/>
    <s v=""/>
    <s v=""/>
    <s v=""/>
    <s v=""/>
    <n v="15348.461367185173"/>
    <n v="-1410.7948671851736"/>
    <s v=""/>
    <s v=""/>
  </r>
  <r>
    <n v="31"/>
    <s v="male"/>
    <n v="28.594999999999999"/>
    <n v="1"/>
    <x v="0"/>
    <x v="3"/>
    <n v="4243.5900499999998"/>
    <x v="0"/>
    <s v="1"/>
    <s v="0"/>
    <s v="1"/>
    <s v="0"/>
    <s v="0"/>
    <n v="961"/>
    <n v="0"/>
    <n v="0"/>
    <n v="886.44499999999994"/>
    <x v="0"/>
    <n v="-0.58434997751097684"/>
    <n v="-0.33930908776814461"/>
    <n v="-7.8767191646533979E-2"/>
    <n v="13130.638654799817"/>
    <s v=""/>
    <s v=""/>
    <s v=""/>
    <s v=""/>
    <n v="5562.4615700114291"/>
    <n v="-1318.8715200114293"/>
    <s v=""/>
    <s v=""/>
  </r>
  <r>
    <n v="31"/>
    <s v="female"/>
    <n v="32.68"/>
    <n v="1"/>
    <x v="0"/>
    <x v="3"/>
    <n v="4738.2682000000004"/>
    <x v="0"/>
    <s v="0"/>
    <s v="0"/>
    <s v="1"/>
    <s v="0"/>
    <s v="0"/>
    <n v="961"/>
    <n v="0"/>
    <n v="0"/>
    <n v="1013.08"/>
    <x v="0"/>
    <n v="-0.58434997751097684"/>
    <n v="0.33081261357293923"/>
    <n v="-7.8767191646533979E-2"/>
    <n v="13130.638654799817"/>
    <s v=""/>
    <s v=""/>
    <s v=""/>
    <s v=""/>
    <n v="6231.2288475341111"/>
    <n v="-1492.9606475341106"/>
    <s v=""/>
    <s v=""/>
  </r>
  <r>
    <n v="53"/>
    <s v="male"/>
    <n v="31.16"/>
    <n v="1"/>
    <x v="0"/>
    <x v="3"/>
    <n v="10461.9794"/>
    <x v="0"/>
    <s v="1"/>
    <s v="0"/>
    <s v="1"/>
    <s v="0"/>
    <s v="0"/>
    <n v="2809"/>
    <n v="0"/>
    <n v="0"/>
    <n v="1651.48"/>
    <x v="0"/>
    <n v="0.98207620753711611"/>
    <n v="8.1465003771605843E-2"/>
    <n v="-7.8767191646533979E-2"/>
    <n v="13130.638654799817"/>
    <s v=""/>
    <s v=""/>
    <s v=""/>
    <s v=""/>
    <n v="11739.100597933908"/>
    <n v="-1277.1211979339078"/>
    <s v=""/>
    <s v=""/>
  </r>
  <r>
    <n v="22"/>
    <s v="male"/>
    <n v="31.35"/>
    <n v="1"/>
    <x v="0"/>
    <x v="3"/>
    <n v="2643.2685000000001"/>
    <x v="0"/>
    <s v="1"/>
    <s v="0"/>
    <s v="1"/>
    <s v="0"/>
    <s v="0"/>
    <n v="484"/>
    <n v="0"/>
    <n v="0"/>
    <n v="689.7"/>
    <x v="0"/>
    <n v="-1.2251606895761058"/>
    <n v="0.11263345499677274"/>
    <n v="-7.8767191646533979E-2"/>
    <n v="13130.638654799817"/>
    <s v=""/>
    <s v=""/>
    <s v=""/>
    <s v=""/>
    <n v="4201.1203556088303"/>
    <n v="-1557.8518556088302"/>
    <s v=""/>
    <s v=""/>
  </r>
  <r>
    <n v="38"/>
    <s v="female"/>
    <n v="40.564999999999998"/>
    <n v="1"/>
    <x v="0"/>
    <x v="3"/>
    <n v="6373.55735"/>
    <x v="0"/>
    <s v="0"/>
    <s v="0"/>
    <s v="1"/>
    <s v="0"/>
    <s v="0"/>
    <n v="1444"/>
    <n v="0"/>
    <n v="0"/>
    <n v="1541.4699999999998"/>
    <x v="0"/>
    <n v="-8.5941645904765426E-2"/>
    <n v="1.6243033394173563"/>
    <n v="-7.8767191646533979E-2"/>
    <n v="13130.638654799817"/>
    <s v=""/>
    <s v=""/>
    <s v=""/>
    <s v=""/>
    <n v="7841.1808093672489"/>
    <n v="-1467.6234593672489"/>
    <s v=""/>
    <s v=""/>
  </r>
  <r>
    <n v="39"/>
    <s v="male"/>
    <n v="26.22"/>
    <n v="1"/>
    <x v="0"/>
    <x v="3"/>
    <n v="6123.5688"/>
    <x v="0"/>
    <s v="1"/>
    <s v="0"/>
    <s v="1"/>
    <s v="0"/>
    <s v="0"/>
    <n v="1521"/>
    <n v="0"/>
    <n v="0"/>
    <n v="1022.5799999999999"/>
    <x v="0"/>
    <n v="-1.4740455675306659E-2"/>
    <n v="-0.72891472808272817"/>
    <n v="-7.8767191646533979E-2"/>
    <n v="13130.638654799817"/>
    <s v=""/>
    <s v=""/>
    <s v=""/>
    <s v=""/>
    <n v="7323.2122988604979"/>
    <n v="-1199.6434988604979"/>
    <s v=""/>
    <s v=""/>
  </r>
  <r>
    <n v="20"/>
    <s v="male"/>
    <n v="32.395000000000003"/>
    <n v="1"/>
    <x v="0"/>
    <x v="3"/>
    <n v="2362.2290499999999"/>
    <x v="0"/>
    <s v="1"/>
    <s v="0"/>
    <s v="1"/>
    <s v="0"/>
    <s v="0"/>
    <n v="400"/>
    <n v="0"/>
    <n v="0"/>
    <n v="647.90000000000009"/>
    <x v="0"/>
    <n v="-1.3675630700350232"/>
    <n v="0.28405993673518976"/>
    <n v="-7.8767191646533979E-2"/>
    <n v="13130.638654799817"/>
    <s v=""/>
    <s v=""/>
    <s v=""/>
    <s v=""/>
    <n v="3991.801501592252"/>
    <n v="-1629.572451592252"/>
    <s v=""/>
    <s v=""/>
  </r>
  <r>
    <n v="34"/>
    <s v="female"/>
    <n v="26.41"/>
    <n v="1"/>
    <x v="0"/>
    <x v="3"/>
    <n v="5385.3379000000004"/>
    <x v="0"/>
    <s v="0"/>
    <s v="0"/>
    <s v="1"/>
    <s v="0"/>
    <s v="0"/>
    <n v="1156"/>
    <n v="0"/>
    <n v="0"/>
    <n v="897.94"/>
    <x v="0"/>
    <n v="-0.37074640682260052"/>
    <n v="-0.6977462768575613"/>
    <n v="-7.8767191646533979E-2"/>
    <n v="13130.638654799817"/>
    <s v=""/>
    <s v=""/>
    <s v=""/>
    <s v=""/>
    <n v="6778.1569633532508"/>
    <n v="-1392.8190633532504"/>
    <s v=""/>
    <s v=""/>
  </r>
  <r>
    <n v="47"/>
    <s v="female"/>
    <n v="29.545000000000002"/>
    <n v="1"/>
    <x v="0"/>
    <x v="3"/>
    <n v="8930.9345499999999"/>
    <x v="0"/>
    <s v="0"/>
    <s v="0"/>
    <s v="1"/>
    <s v="0"/>
    <s v="0"/>
    <n v="2209"/>
    <n v="0"/>
    <n v="0"/>
    <n v="1388.615"/>
    <x v="0"/>
    <n v="0.55486906616036347"/>
    <n v="-0.18346683164231073"/>
    <n v="-7.8767191646533979E-2"/>
    <n v="13130.638654799817"/>
    <s v=""/>
    <s v=""/>
    <s v=""/>
    <s v=""/>
    <n v="10286.147286521773"/>
    <n v="-1355.212736521773"/>
    <s v=""/>
    <s v=""/>
  </r>
  <r>
    <n v="41"/>
    <s v="male"/>
    <n v="28.405000000000001"/>
    <n v="1"/>
    <x v="0"/>
    <x v="3"/>
    <n v="6664.68595"/>
    <x v="0"/>
    <s v="1"/>
    <s v="0"/>
    <s v="1"/>
    <s v="0"/>
    <s v="0"/>
    <n v="1681"/>
    <n v="0"/>
    <n v="0"/>
    <n v="1164.605"/>
    <x v="0"/>
    <n v="0.12766192478361088"/>
    <n v="-0.37047753899331093"/>
    <n v="-7.8767191646533979E-2"/>
    <n v="13130.638654799817"/>
    <s v=""/>
    <s v=""/>
    <s v=""/>
    <s v=""/>
    <n v="7871.4956524437193"/>
    <n v="-1206.8097024437193"/>
    <s v=""/>
    <s v=""/>
  </r>
  <r>
    <n v="49"/>
    <s v="female"/>
    <n v="34.770000000000003"/>
    <n v="1"/>
    <x v="0"/>
    <x v="3"/>
    <n v="9583.8932999999997"/>
    <x v="0"/>
    <s v="0"/>
    <s v="0"/>
    <s v="1"/>
    <s v="0"/>
    <s v="0"/>
    <n v="2401"/>
    <n v="0"/>
    <n v="0"/>
    <n v="1703.7300000000002"/>
    <x v="0"/>
    <n v="0.69727144661928109"/>
    <n v="0.67366557704977337"/>
    <n v="-7.8767191646533979E-2"/>
    <n v="13130.638654799817"/>
    <s v=""/>
    <s v=""/>
    <s v=""/>
    <s v=""/>
    <n v="10993.610208604212"/>
    <n v="-1409.7169086042122"/>
    <s v=""/>
    <s v=""/>
  </r>
  <r>
    <n v="50"/>
    <s v="female"/>
    <n v="30.114999999999998"/>
    <n v="1"/>
    <x v="0"/>
    <x v="3"/>
    <n v="9910.3598500000007"/>
    <x v="0"/>
    <s v="0"/>
    <s v="0"/>
    <s v="1"/>
    <s v="0"/>
    <s v="0"/>
    <n v="2500"/>
    <n v="0"/>
    <n v="0"/>
    <n v="1505.75"/>
    <x v="0"/>
    <n v="0.76847263684873979"/>
    <n v="-8.9961477966811199E-2"/>
    <n v="-7.8767191646533979E-2"/>
    <n v="13130.638654799817"/>
    <s v=""/>
    <s v=""/>
    <s v=""/>
    <s v=""/>
    <n v="11288.278693199138"/>
    <n v="-1377.918843199137"/>
    <s v=""/>
    <s v=""/>
  </r>
  <r>
    <n v="40"/>
    <s v="female"/>
    <n v="41.42"/>
    <n v="1"/>
    <x v="0"/>
    <x v="3"/>
    <n v="28476.734990000001"/>
    <x v="0"/>
    <s v="0"/>
    <s v="0"/>
    <s v="1"/>
    <s v="0"/>
    <s v="0"/>
    <n v="1600"/>
    <n v="0"/>
    <n v="0"/>
    <n v="1656.8000000000002"/>
    <x v="1"/>
    <n v="5.6460734554152112E-2"/>
    <n v="1.7645613699306071"/>
    <n v="-7.8767191646533979E-2"/>
    <n v="13130.638654799817"/>
    <n v="235502672.7292445"/>
    <n v="235502672.7292445"/>
    <n v="404672554.18991429"/>
    <n v="404672554.18991429"/>
    <n v="8360.260294121641"/>
    <n v="20116.474695878358"/>
    <n v="175"/>
    <n v="7"/>
  </r>
  <r>
    <n v="36"/>
    <s v="male"/>
    <n v="33.82"/>
    <n v="1"/>
    <x v="0"/>
    <x v="3"/>
    <n v="5377.4578000000001"/>
    <x v="0"/>
    <s v="1"/>
    <s v="0"/>
    <s v="1"/>
    <s v="0"/>
    <s v="0"/>
    <n v="1296"/>
    <n v="0"/>
    <n v="0"/>
    <n v="1217.52"/>
    <x v="0"/>
    <n v="-0.22834402636368298"/>
    <n v="0.51782332092393946"/>
    <n v="-7.8767191646533979E-2"/>
    <n v="13130.638654799817"/>
    <s v=""/>
    <s v=""/>
    <s v=""/>
    <s v=""/>
    <n v="6668.0015977456242"/>
    <n v="-1290.543797745624"/>
    <s v=""/>
    <s v=""/>
  </r>
  <r>
    <n v="23"/>
    <s v="male"/>
    <n v="27.36"/>
    <n v="1"/>
    <x v="0"/>
    <x v="3"/>
    <n v="2789.0574000000001"/>
    <x v="0"/>
    <s v="1"/>
    <s v="0"/>
    <s v="1"/>
    <s v="0"/>
    <s v="0"/>
    <n v="529"/>
    <n v="0"/>
    <n v="0"/>
    <n v="629.28"/>
    <x v="1"/>
    <n v="-1.1539594993466469"/>
    <n v="-0.54190402073172794"/>
    <n v="-7.8767191646533979E-2"/>
    <n v="13130.638654799817"/>
    <n v="106948302.84962697"/>
    <n v="106948302.84962697"/>
    <n v="2234681.4539398761"/>
    <n v="2234681.4539398761"/>
    <n v="4283.9424972365323"/>
    <n v="-1494.8850972365321"/>
    <n v="257"/>
    <n v="10"/>
  </r>
  <r>
    <n v="57"/>
    <s v="male"/>
    <n v="33.630000000000003"/>
    <n v="1"/>
    <x v="0"/>
    <x v="3"/>
    <n v="11945.1327"/>
    <x v="0"/>
    <s v="1"/>
    <s v="0"/>
    <s v="1"/>
    <s v="0"/>
    <s v="0"/>
    <n v="3249"/>
    <n v="0"/>
    <n v="0"/>
    <n v="1916.91"/>
    <x v="0"/>
    <n v="1.2668809684549511"/>
    <n v="0.48665486969877314"/>
    <n v="-7.8767191646533979E-2"/>
    <n v="13130.638654799817"/>
    <s v=""/>
    <s v=""/>
    <s v=""/>
    <s v=""/>
    <n v="13302.300768242434"/>
    <n v="-1357.1680682424339"/>
    <s v=""/>
    <s v=""/>
  </r>
  <r>
    <n v="19"/>
    <s v="male"/>
    <n v="25.555"/>
    <n v="1"/>
    <x v="0"/>
    <x v="3"/>
    <n v="2221.5644499999999"/>
    <x v="0"/>
    <s v="1"/>
    <s v="0"/>
    <s v="1"/>
    <s v="0"/>
    <s v="0"/>
    <n v="361"/>
    <n v="0"/>
    <n v="0"/>
    <n v="485.54500000000002"/>
    <x v="0"/>
    <n v="-1.4387642602644821"/>
    <n v="-0.83800430737081144"/>
    <n v="-7.8767191646533979E-2"/>
    <n v="13130.638654799817"/>
    <s v=""/>
    <s v=""/>
    <s v=""/>
    <s v=""/>
    <n v="3827.1484558610246"/>
    <n v="-1605.5840058610247"/>
    <s v=""/>
    <s v=""/>
  </r>
  <r>
    <n v="22"/>
    <s v="male"/>
    <n v="28.31"/>
    <n v="1"/>
    <x v="0"/>
    <x v="3"/>
    <n v="2639.0428999999999"/>
    <x v="0"/>
    <s v="1"/>
    <s v="0"/>
    <s v="1"/>
    <s v="0"/>
    <s v="0"/>
    <n v="484"/>
    <n v="0"/>
    <n v="0"/>
    <n v="622.81999999999994"/>
    <x v="0"/>
    <n v="-1.2251606895761058"/>
    <n v="-0.38606176460589464"/>
    <n v="-7.8767191646533979E-2"/>
    <n v="13130.638654799817"/>
    <s v=""/>
    <s v=""/>
    <s v=""/>
    <s v=""/>
    <n v="4171.3398027562625"/>
    <n v="-1532.2969027562626"/>
    <s v=""/>
    <s v=""/>
  </r>
  <r>
    <n v="30"/>
    <s v="female"/>
    <n v="28.405000000000001"/>
    <n v="1"/>
    <x v="0"/>
    <x v="3"/>
    <n v="4527.1829500000003"/>
    <x v="0"/>
    <s v="0"/>
    <s v="0"/>
    <s v="1"/>
    <s v="0"/>
    <s v="0"/>
    <n v="900"/>
    <n v="0"/>
    <n v="0"/>
    <n v="852.15000000000009"/>
    <x v="0"/>
    <n v="-0.65555116774043554"/>
    <n v="-0.37047753899331093"/>
    <n v="-7.8767191646533979E-2"/>
    <n v="13130.638654799817"/>
    <s v=""/>
    <s v=""/>
    <s v=""/>
    <s v=""/>
    <n v="6002.7413200151668"/>
    <n v="-1475.5583700151665"/>
    <s v=""/>
    <s v=""/>
  </r>
  <r>
    <n v="24"/>
    <s v="male"/>
    <n v="26.79"/>
    <n v="1"/>
    <x v="0"/>
    <x v="3"/>
    <n v="12609.88702"/>
    <x v="0"/>
    <s v="1"/>
    <s v="0"/>
    <s v="1"/>
    <s v="0"/>
    <s v="0"/>
    <n v="576"/>
    <n v="0"/>
    <n v="0"/>
    <n v="642.96"/>
    <x v="0"/>
    <n v="-1.0827583091171882"/>
    <n v="-0.63540937440722811"/>
    <n v="-7.8767191646533979E-2"/>
    <n v="13130.638654799817"/>
    <s v=""/>
    <s v=""/>
    <s v=""/>
    <s v=""/>
    <n v="4408.3551993012898"/>
    <n v="8201.5318206987104"/>
    <s v=""/>
    <s v=""/>
  </r>
  <r>
    <n v="48"/>
    <s v="male"/>
    <n v="36.67"/>
    <n v="1"/>
    <x v="0"/>
    <x v="3"/>
    <n v="28468.919010000001"/>
    <x v="0"/>
    <s v="1"/>
    <s v="0"/>
    <s v="1"/>
    <s v="0"/>
    <s v="0"/>
    <n v="2304"/>
    <n v="0"/>
    <n v="0"/>
    <n v="1760.16"/>
    <x v="0"/>
    <n v="0.62607025638982228"/>
    <n v="0.98535008930143997"/>
    <n v="-7.8767191646533979E-2"/>
    <n v="13130.638654799817"/>
    <s v=""/>
    <s v=""/>
    <s v=""/>
    <s v=""/>
    <n v="10051.290876837518"/>
    <n v="18417.628133162485"/>
    <s v=""/>
    <s v=""/>
  </r>
  <r>
    <n v="19"/>
    <s v="female"/>
    <n v="39.615000000000002"/>
    <n v="1"/>
    <x v="0"/>
    <x v="3"/>
    <n v="2730.1078499999999"/>
    <x v="0"/>
    <s v="0"/>
    <s v="0"/>
    <s v="1"/>
    <s v="0"/>
    <s v="0"/>
    <n v="361"/>
    <n v="0"/>
    <n v="0"/>
    <n v="752.68500000000006"/>
    <x v="0"/>
    <n v="-1.4387642602644821"/>
    <n v="1.4684610832915237"/>
    <n v="-7.8767191646533979E-2"/>
    <n v="13130.638654799817"/>
    <s v=""/>
    <s v=""/>
    <s v=""/>
    <s v=""/>
    <n v="4593.633172431194"/>
    <n v="-1863.5253224311941"/>
    <s v=""/>
    <s v=""/>
  </r>
  <r>
    <n v="44"/>
    <s v="male"/>
    <n v="25.364999999999998"/>
    <n v="1"/>
    <x v="0"/>
    <x v="3"/>
    <n v="7518.0253499999999"/>
    <x v="0"/>
    <s v="1"/>
    <s v="0"/>
    <s v="1"/>
    <s v="0"/>
    <s v="0"/>
    <n v="1936"/>
    <n v="0"/>
    <n v="0"/>
    <n v="1116.06"/>
    <x v="0"/>
    <n v="0.3412654954719872"/>
    <n v="-0.86917275859597831"/>
    <n v="-7.8767191646533979E-2"/>
    <n v="13130.638654799817"/>
    <s v=""/>
    <s v=""/>
    <s v=""/>
    <s v=""/>
    <n v="8692.68876000618"/>
    <n v="-1174.6634100061801"/>
    <s v=""/>
    <s v=""/>
  </r>
  <r>
    <n v="45"/>
    <s v="female"/>
    <n v="27.645"/>
    <n v="1"/>
    <x v="0"/>
    <x v="3"/>
    <n v="28340.188849999999"/>
    <x v="0"/>
    <s v="0"/>
    <s v="0"/>
    <s v="1"/>
    <s v="0"/>
    <s v="0"/>
    <n v="2025"/>
    <n v="0"/>
    <n v="0"/>
    <n v="1244.0250000000001"/>
    <x v="0"/>
    <n v="0.41246668570144596"/>
    <n v="-0.49515134389397791"/>
    <n v="-7.8767191646533979E-2"/>
    <n v="13130.638654799817"/>
    <s v=""/>
    <s v=""/>
    <s v=""/>
    <s v=""/>
    <n v="9643.6065980334897"/>
    <n v="18696.582251966509"/>
    <s v=""/>
    <s v=""/>
  </r>
  <r>
    <n v="48"/>
    <s v="male"/>
    <n v="32.299999999999997"/>
    <n v="1"/>
    <x v="0"/>
    <x v="3"/>
    <n v="8765.2489999999998"/>
    <x v="0"/>
    <s v="1"/>
    <s v="0"/>
    <s v="1"/>
    <s v="0"/>
    <s v="0"/>
    <n v="2304"/>
    <n v="0"/>
    <n v="0"/>
    <n v="1550.3999999999999"/>
    <x v="1"/>
    <n v="0.62607025638982228"/>
    <n v="0.26847571112260549"/>
    <n v="-7.8767191646533979E-2"/>
    <n v="13130.638654799817"/>
    <n v="19056626.83823327"/>
    <n v="19056626.83823327"/>
    <n v="1545626.6316085253"/>
    <n v="1545626.6316085253"/>
    <n v="10008.481332111953"/>
    <n v="-1243.2323321119529"/>
    <n v="144"/>
    <n v="6"/>
  </r>
  <r>
    <n v="44"/>
    <s v="female"/>
    <n v="36.954999999999998"/>
    <n v="1"/>
    <x v="0"/>
    <x v="3"/>
    <n v="8023.1354499999998"/>
    <x v="0"/>
    <s v="0"/>
    <s v="0"/>
    <s v="1"/>
    <s v="0"/>
    <s v="0"/>
    <n v="1936"/>
    <n v="0"/>
    <n v="0"/>
    <n v="1626.02"/>
    <x v="0"/>
    <n v="0.3412654954719872"/>
    <n v="1.0321027661391895"/>
    <n v="-7.8767191646533979E-2"/>
    <n v="13130.638654799817"/>
    <s v=""/>
    <s v=""/>
    <s v=""/>
    <s v=""/>
    <n v="9434.9767773836375"/>
    <n v="-1411.8413273836377"/>
    <s v=""/>
    <s v=""/>
  </r>
  <r>
    <n v="32"/>
    <s v="male"/>
    <n v="33.82"/>
    <n v="1"/>
    <x v="0"/>
    <x v="3"/>
    <n v="4462.7218000000003"/>
    <x v="0"/>
    <s v="1"/>
    <s v="0"/>
    <s v="1"/>
    <s v="0"/>
    <s v="0"/>
    <n v="1024"/>
    <n v="0"/>
    <n v="0"/>
    <n v="1082.24"/>
    <x v="1"/>
    <n v="-0.51314878728151803"/>
    <n v="0.51782332092393946"/>
    <n v="-7.8767191646533979E-2"/>
    <n v="13130.638654799817"/>
    <n v="75132782.601722732"/>
    <n v="75132782.601722732"/>
    <n v="1810696.3029422087"/>
    <n v="1810696.3029422087"/>
    <n v="5808.342958774716"/>
    <n v="-1345.6211587747157"/>
    <n v="223"/>
    <n v="8"/>
  </r>
  <r>
    <n v="32"/>
    <s v="male"/>
    <n v="27.835000000000001"/>
    <n v="1"/>
    <x v="0"/>
    <x v="3"/>
    <n v="4454.40265"/>
    <x v="0"/>
    <s v="1"/>
    <s v="0"/>
    <s v="1"/>
    <s v="0"/>
    <s v="0"/>
    <n v="1024"/>
    <n v="0"/>
    <n v="0"/>
    <n v="890.72"/>
    <x v="0"/>
    <n v="-0.51314878728151803"/>
    <n v="-0.46398289266881104"/>
    <n v="-7.8767191646533979E-2"/>
    <n v="13130.638654799817"/>
    <s v=""/>
    <s v=""/>
    <s v=""/>
    <s v=""/>
    <n v="5749.7124953462244"/>
    <n v="-1295.3098453462244"/>
    <s v=""/>
    <s v=""/>
  </r>
  <r>
    <n v="35"/>
    <s v="female"/>
    <n v="35.814999999999998"/>
    <n v="1"/>
    <x v="0"/>
    <x v="3"/>
    <n v="5630.4578499999998"/>
    <x v="0"/>
    <s v="0"/>
    <s v="0"/>
    <s v="1"/>
    <s v="0"/>
    <s v="0"/>
    <n v="1225"/>
    <n v="0"/>
    <n v="0"/>
    <n v="1253.5249999999999"/>
    <x v="0"/>
    <n v="-0.29954521659314176"/>
    <n v="0.84509205878818927"/>
    <n v="-7.8767191646533979E-2"/>
    <n v="13130.638654799817"/>
    <s v=""/>
    <s v=""/>
    <s v=""/>
    <s v=""/>
    <n v="7089.248927722565"/>
    <n v="-1458.7910777225652"/>
    <s v=""/>
    <s v=""/>
  </r>
  <r>
    <n v="43"/>
    <s v="female"/>
    <n v="34.58"/>
    <n v="1"/>
    <x v="0"/>
    <x v="3"/>
    <n v="7727.2532000000001"/>
    <x v="0"/>
    <s v="0"/>
    <s v="0"/>
    <s v="1"/>
    <s v="0"/>
    <s v="0"/>
    <n v="1849"/>
    <n v="0"/>
    <n v="0"/>
    <n v="1486.9399999999998"/>
    <x v="0"/>
    <n v="0.27006430524252845"/>
    <n v="0.64249712582460583"/>
    <n v="-7.8767191646533979E-2"/>
    <n v="13130.638654799817"/>
    <s v=""/>
    <s v=""/>
    <s v=""/>
    <s v=""/>
    <n v="9119.9653951846449"/>
    <n v="-1392.7121951846448"/>
    <s v=""/>
    <s v=""/>
  </r>
  <r>
    <n v="41"/>
    <s v="female"/>
    <n v="28.31"/>
    <n v="1"/>
    <x v="0"/>
    <x v="3"/>
    <n v="7153.5538999999999"/>
    <x v="0"/>
    <s v="0"/>
    <s v="0"/>
    <s v="1"/>
    <s v="0"/>
    <s v="0"/>
    <n v="1681"/>
    <n v="0"/>
    <n v="0"/>
    <n v="1160.71"/>
    <x v="0"/>
    <n v="0.12766192478361088"/>
    <n v="-0.38606176460589464"/>
    <n v="-7.8767191646533979E-2"/>
    <n v="13130.638654799817"/>
    <s v=""/>
    <s v=""/>
    <s v=""/>
    <s v=""/>
    <n v="8499.3146697941211"/>
    <n v="-1345.7607697941212"/>
    <s v=""/>
    <s v=""/>
  </r>
  <r>
    <n v="37"/>
    <s v="female"/>
    <n v="34.104999999999997"/>
    <n v="1"/>
    <x v="0"/>
    <x v="3"/>
    <n v="6112.3529500000004"/>
    <x v="0"/>
    <s v="0"/>
    <s v="0"/>
    <s v="1"/>
    <s v="0"/>
    <s v="0"/>
    <n v="1369"/>
    <n v="0"/>
    <n v="0"/>
    <n v="1261.885"/>
    <x v="0"/>
    <n v="-0.1571428361342242"/>
    <n v="0.56457599776168887"/>
    <n v="-7.8767191646533979E-2"/>
    <n v="13130.638654799817"/>
    <s v=""/>
    <s v=""/>
    <s v=""/>
    <s v=""/>
    <n v="7534.6764401401115"/>
    <n v="-1422.3234901401111"/>
    <s v=""/>
    <s v=""/>
  </r>
  <r>
    <n v="40"/>
    <s v="male"/>
    <n v="29.355"/>
    <n v="1"/>
    <x v="0"/>
    <x v="3"/>
    <n v="6393.6034499999996"/>
    <x v="0"/>
    <s v="1"/>
    <s v="0"/>
    <s v="1"/>
    <s v="0"/>
    <s v="0"/>
    <n v="1600"/>
    <n v="0"/>
    <n v="0"/>
    <n v="1174.2"/>
    <x v="0"/>
    <n v="5.6460734554152112E-2"/>
    <n v="-0.21463528286747763"/>
    <n v="-7.8767191646533979E-2"/>
    <n v="13130.638654799817"/>
    <s v=""/>
    <s v=""/>
    <s v=""/>
    <s v=""/>
    <n v="7613.3190653609699"/>
    <n v="-1219.7156153609703"/>
    <s v=""/>
    <s v=""/>
  </r>
  <r>
    <n v="36"/>
    <s v="male"/>
    <n v="30.875"/>
    <n v="1"/>
    <x v="0"/>
    <x v="3"/>
    <n v="5373.3642499999996"/>
    <x v="0"/>
    <s v="1"/>
    <s v="0"/>
    <s v="1"/>
    <s v="0"/>
    <s v="0"/>
    <n v="1296"/>
    <n v="0"/>
    <n v="0"/>
    <n v="1111.5"/>
    <x v="0"/>
    <n v="-0.22834402636368298"/>
    <n v="3.4712326933855793E-2"/>
    <n v="-7.8767191646533979E-2"/>
    <n v="13130.638654799817"/>
    <s v=""/>
    <s v=""/>
    <s v=""/>
    <s v=""/>
    <n v="6639.1516871696995"/>
    <n v="-1265.7874371696998"/>
    <s v=""/>
    <s v=""/>
  </r>
  <r>
    <n v="27"/>
    <s v="female"/>
    <n v="31.254999999999999"/>
    <n v="1"/>
    <x v="0"/>
    <x v="3"/>
    <n v="3956.0714499999999"/>
    <x v="0"/>
    <s v="0"/>
    <s v="0"/>
    <s v="1"/>
    <s v="0"/>
    <s v="0"/>
    <n v="729"/>
    <n v="0"/>
    <n v="0"/>
    <n v="843.88499999999999"/>
    <x v="0"/>
    <n v="-0.86915473842881186"/>
    <n v="9.7049229384189001E-2"/>
    <n v="-7.8767191646533979E-2"/>
    <n v="13130.638654799817"/>
    <s v=""/>
    <s v=""/>
    <s v=""/>
    <s v=""/>
    <n v="5519.3593439718752"/>
    <n v="-1563.2878939718753"/>
    <s v=""/>
    <s v=""/>
  </r>
  <r>
    <n v="54"/>
    <s v="female"/>
    <n v="27.645"/>
    <n v="1"/>
    <x v="0"/>
    <x v="3"/>
    <n v="11305.93455"/>
    <x v="0"/>
    <s v="0"/>
    <s v="0"/>
    <s v="1"/>
    <s v="0"/>
    <s v="0"/>
    <n v="2916"/>
    <n v="0"/>
    <n v="0"/>
    <n v="1492.83"/>
    <x v="0"/>
    <n v="1.0532773977665748"/>
    <n v="-0.49515134389397791"/>
    <n v="-7.8767191646533979E-2"/>
    <n v="13130.638654799817"/>
    <s v=""/>
    <s v=""/>
    <s v=""/>
    <s v=""/>
    <n v="12706.036203387253"/>
    <n v="-1400.1016533872535"/>
    <s v=""/>
    <s v=""/>
  </r>
  <r>
    <n v="26"/>
    <s v="male"/>
    <n v="33.914999999999999"/>
    <n v="1"/>
    <x v="0"/>
    <x v="3"/>
    <n v="3292.5298499999999"/>
    <x v="0"/>
    <s v="1"/>
    <s v="0"/>
    <s v="1"/>
    <s v="0"/>
    <s v="0"/>
    <n v="676"/>
    <n v="0"/>
    <n v="0"/>
    <n v="881.79"/>
    <x v="0"/>
    <n v="-0.94035592865827067"/>
    <n v="0.53340754653652256"/>
    <n v="-7.8767191646533979E-2"/>
    <n v="13130.638654799817"/>
    <s v=""/>
    <s v=""/>
    <s v=""/>
    <s v=""/>
    <n v="4762.4087969324673"/>
    <n v="-1469.8789469324674"/>
    <s v=""/>
    <s v=""/>
  </r>
  <r>
    <n v="19"/>
    <s v="female"/>
    <n v="25.745000000000001"/>
    <n v="1"/>
    <x v="0"/>
    <x v="3"/>
    <n v="2710.8285500000002"/>
    <x v="0"/>
    <s v="0"/>
    <s v="0"/>
    <s v="1"/>
    <s v="0"/>
    <s v="0"/>
    <n v="361"/>
    <n v="0"/>
    <n v="0"/>
    <n v="489.15500000000003"/>
    <x v="0"/>
    <n v="-1.4387642602644821"/>
    <n v="-0.80683585614564457"/>
    <n v="-7.8767191646533979E-2"/>
    <n v="13130.638654799817"/>
    <s v=""/>
    <s v=""/>
    <s v=""/>
    <s v=""/>
    <n v="4457.7594000413555"/>
    <n v="-1746.9308500413554"/>
    <s v=""/>
    <s v=""/>
  </r>
  <r>
    <n v="42"/>
    <s v="male"/>
    <n v="26.315000000000001"/>
    <n v="1"/>
    <x v="0"/>
    <x v="3"/>
    <n v="6940.90985"/>
    <x v="0"/>
    <s v="1"/>
    <s v="0"/>
    <s v="1"/>
    <s v="0"/>
    <s v="0"/>
    <n v="1764"/>
    <n v="0"/>
    <n v="0"/>
    <n v="1105.23"/>
    <x v="0"/>
    <n v="0.19886311501306964"/>
    <n v="-0.7133305024701444"/>
    <n v="-7.8767191646533979E-2"/>
    <n v="13130.638654799817"/>
    <s v=""/>
    <s v=""/>
    <s v=""/>
    <s v=""/>
    <n v="8126.5919706846753"/>
    <n v="-1185.6821206846753"/>
    <s v=""/>
    <s v=""/>
  </r>
  <r>
    <n v="31"/>
    <s v="male"/>
    <n v="25.934999999999999"/>
    <n v="1"/>
    <x v="0"/>
    <x v="3"/>
    <n v="4239.8926499999998"/>
    <x v="0"/>
    <s v="1"/>
    <s v="0"/>
    <s v="1"/>
    <s v="0"/>
    <s v="0"/>
    <n v="961"/>
    <n v="0"/>
    <n v="0"/>
    <n v="803.98500000000001"/>
    <x v="0"/>
    <n v="-0.58434997751097684"/>
    <n v="-0.77566740492047825"/>
    <n v="-7.8767191646533979E-2"/>
    <n v="13130.638654799817"/>
    <s v=""/>
    <s v=""/>
    <s v=""/>
    <s v=""/>
    <n v="5536.4035862654328"/>
    <n v="-1296.510936265433"/>
    <s v=""/>
    <s v=""/>
  </r>
  <r>
    <n v="52"/>
    <s v="female"/>
    <n v="30.78"/>
    <n v="1"/>
    <x v="0"/>
    <x v="1"/>
    <n v="10797.3362"/>
    <x v="0"/>
    <s v="0"/>
    <s v="0"/>
    <s v="0"/>
    <s v="0"/>
    <s v="0"/>
    <n v="2704"/>
    <n v="0"/>
    <n v="0"/>
    <n v="1600.56"/>
    <x v="0"/>
    <n v="0.9108750173076573"/>
    <n v="1.9128101321272635E-2"/>
    <n v="-7.8767191646533979E-2"/>
    <n v="13130.638654799817"/>
    <s v=""/>
    <s v=""/>
    <s v=""/>
    <s v=""/>
    <n v="12607.987802831789"/>
    <n v="-1810.6516028317892"/>
    <s v=""/>
    <s v=""/>
  </r>
  <r>
    <n v="30"/>
    <s v="female"/>
    <n v="32.4"/>
    <n v="1"/>
    <x v="0"/>
    <x v="2"/>
    <n v="4149.7359999999999"/>
    <x v="0"/>
    <s v="0"/>
    <s v="0"/>
    <s v="0"/>
    <s v="0"/>
    <s v="1"/>
    <n v="900"/>
    <n v="0"/>
    <n v="0"/>
    <n v="972"/>
    <x v="0"/>
    <n v="-0.65555116774043554"/>
    <n v="0.2848801591358513"/>
    <n v="-7.8767191646533979E-2"/>
    <n v="13130.638654799817"/>
    <s v=""/>
    <s v=""/>
    <s v=""/>
    <s v=""/>
    <n v="5572.7640118323116"/>
    <n v="-1423.0280118323117"/>
    <s v=""/>
    <s v=""/>
  </r>
  <r>
    <n v="38"/>
    <s v="male"/>
    <n v="37.049999999999997"/>
    <n v="1"/>
    <x v="0"/>
    <x v="1"/>
    <n v="6079.6715000000004"/>
    <x v="0"/>
    <s v="1"/>
    <s v="0"/>
    <s v="0"/>
    <s v="0"/>
    <s v="0"/>
    <n v="1444"/>
    <n v="0"/>
    <n v="0"/>
    <n v="1407.8999999999999"/>
    <x v="0"/>
    <n v="-8.5941645904765426E-2"/>
    <n v="1.0476869917517726"/>
    <n v="-7.8767191646533979E-2"/>
    <n v="13130.638654799817"/>
    <s v=""/>
    <s v=""/>
    <s v=""/>
    <s v=""/>
    <n v="7786.3897714659906"/>
    <n v="-1706.7182714659903"/>
    <s v=""/>
    <s v=""/>
  </r>
  <r>
    <n v="31"/>
    <s v="male"/>
    <n v="26.885000000000002"/>
    <n v="1"/>
    <x v="0"/>
    <x v="1"/>
    <n v="4441.2131499999996"/>
    <x v="0"/>
    <s v="1"/>
    <s v="0"/>
    <s v="0"/>
    <s v="0"/>
    <s v="0"/>
    <n v="961"/>
    <n v="0"/>
    <n v="0"/>
    <n v="833.43500000000006"/>
    <x v="0"/>
    <n v="-0.58434997751097684"/>
    <n v="-0.61982514879464434"/>
    <n v="-7.8767191646533979E-2"/>
    <n v="13130.638654799817"/>
    <s v=""/>
    <s v=""/>
    <s v=""/>
    <s v=""/>
    <n v="6154.1023949934288"/>
    <n v="-1712.8892449934292"/>
    <s v=""/>
    <s v=""/>
  </r>
  <r>
    <n v="34"/>
    <s v="female"/>
    <n v="27.5"/>
    <n v="1"/>
    <x v="0"/>
    <x v="2"/>
    <n v="5003.8530000000001"/>
    <x v="0"/>
    <s v="0"/>
    <s v="0"/>
    <s v="0"/>
    <s v="0"/>
    <s v="1"/>
    <n v="1156"/>
    <n v="0"/>
    <n v="0"/>
    <n v="935"/>
    <x v="0"/>
    <n v="-0.37074640682260052"/>
    <n v="-0.51893779351318403"/>
    <n v="-7.8767191646533979E-2"/>
    <n v="13130.638654799817"/>
    <s v=""/>
    <s v=""/>
    <s v=""/>
    <s v=""/>
    <n v="6319.72159397411"/>
    <n v="-1315.8685939741099"/>
    <s v=""/>
    <s v=""/>
  </r>
  <r>
    <n v="19"/>
    <s v="female"/>
    <n v="28.4"/>
    <n v="1"/>
    <x v="0"/>
    <x v="2"/>
    <n v="2331.5189999999998"/>
    <x v="0"/>
    <s v="0"/>
    <s v="0"/>
    <s v="0"/>
    <s v="0"/>
    <s v="1"/>
    <n v="361"/>
    <n v="0"/>
    <n v="0"/>
    <n v="539.6"/>
    <x v="0"/>
    <n v="-1.4387642602644821"/>
    <n v="-0.37129776139397364"/>
    <n v="-7.8767191646533979E-2"/>
    <n v="13130.638654799817"/>
    <s v=""/>
    <s v=""/>
    <s v=""/>
    <s v=""/>
    <n v="4014.6551376405914"/>
    <n v="-1683.1361376405916"/>
    <s v=""/>
    <s v=""/>
  </r>
  <r>
    <n v="26"/>
    <s v="male"/>
    <n v="32.49"/>
    <n v="1"/>
    <x v="0"/>
    <x v="1"/>
    <n v="3490.5491000000002"/>
    <x v="0"/>
    <s v="1"/>
    <s v="0"/>
    <s v="0"/>
    <s v="0"/>
    <s v="0"/>
    <n v="676"/>
    <n v="0"/>
    <n v="0"/>
    <n v="844.74"/>
    <x v="1"/>
    <n v="-0.94035592865827067"/>
    <n v="0.29964416234777291"/>
    <n v="-7.8767191646533979E-2"/>
    <n v="13130.638654799817"/>
    <n v="92931326.624560535"/>
    <n v="92931326.624560535"/>
    <n v="3483047.5042403508"/>
    <n v="3483047.5042403508"/>
    <n v="5356.8415487443954"/>
    <n v="-1866.2924487443952"/>
    <n v="232"/>
    <n v="9"/>
  </r>
  <r>
    <n v="19"/>
    <s v="male"/>
    <n v="28.4"/>
    <n v="1"/>
    <x v="0"/>
    <x v="2"/>
    <n v="1842.519"/>
    <x v="0"/>
    <s v="1"/>
    <s v="0"/>
    <s v="0"/>
    <s v="0"/>
    <s v="1"/>
    <n v="361"/>
    <n v="0"/>
    <n v="0"/>
    <n v="539.6"/>
    <x v="1"/>
    <n v="-1.4387642602644821"/>
    <n v="-0.37129776139397364"/>
    <n v="-7.8767191646533979E-2"/>
    <n v="13130.638654799817"/>
    <n v="127421645.34107794"/>
    <n v="127421645.34107794"/>
    <n v="2382041.8205150599"/>
    <n v="2382041.8205150599"/>
    <n v="3385.9054780135466"/>
    <n v="-1543.3864780135466"/>
    <n v="268"/>
    <n v="10"/>
  </r>
  <r>
    <n v="40"/>
    <s v="female"/>
    <n v="25.46"/>
    <n v="1"/>
    <x v="0"/>
    <x v="1"/>
    <n v="7077.1894000000002"/>
    <x v="0"/>
    <s v="0"/>
    <s v="0"/>
    <s v="0"/>
    <s v="0"/>
    <s v="0"/>
    <n v="1600"/>
    <n v="0"/>
    <n v="0"/>
    <n v="1018.4000000000001"/>
    <x v="0"/>
    <n v="5.6460734554152112E-2"/>
    <n v="-0.85358853298339454"/>
    <n v="-7.8767191646533979E-2"/>
    <n v="13130.638654799817"/>
    <s v=""/>
    <s v=""/>
    <s v=""/>
    <s v=""/>
    <n v="8812.3047776072326"/>
    <n v="-1735.1153776072324"/>
    <s v=""/>
    <s v=""/>
  </r>
  <r>
    <n v="54"/>
    <s v="male"/>
    <n v="39.6"/>
    <n v="1"/>
    <x v="0"/>
    <x v="2"/>
    <n v="10450.552"/>
    <x v="0"/>
    <s v="1"/>
    <s v="0"/>
    <s v="0"/>
    <s v="0"/>
    <s v="1"/>
    <n v="2916"/>
    <n v="0"/>
    <n v="0"/>
    <n v="2138.4"/>
    <x v="0"/>
    <n v="1.0532773977665748"/>
    <n v="1.4660004160895366"/>
    <n v="-7.8767191646533979E-2"/>
    <n v="13130.638654799817"/>
    <s v=""/>
    <s v=""/>
    <s v=""/>
    <s v=""/>
    <n v="11725.287262125525"/>
    <n v="-1274.735262125525"/>
    <s v=""/>
    <s v=""/>
  </r>
  <r>
    <n v="35"/>
    <s v="female"/>
    <n v="34.799999999999997"/>
    <n v="1"/>
    <x v="0"/>
    <x v="2"/>
    <n v="5246.0469999999996"/>
    <x v="0"/>
    <s v="0"/>
    <s v="0"/>
    <s v="0"/>
    <s v="0"/>
    <s v="1"/>
    <n v="1225"/>
    <n v="0"/>
    <n v="0"/>
    <n v="1218"/>
    <x v="0"/>
    <n v="-0.29954521659314176"/>
    <n v="0.67858691145374606"/>
    <n v="-7.8767191646533979E-2"/>
    <n v="13130.638654799817"/>
    <s v=""/>
    <s v=""/>
    <s v=""/>
    <s v=""/>
    <n v="6610.1924847399196"/>
    <n v="-1364.14548473992"/>
    <s v=""/>
    <s v=""/>
  </r>
  <r>
    <n v="54"/>
    <s v="male"/>
    <n v="29.2"/>
    <n v="1"/>
    <x v="0"/>
    <x v="2"/>
    <n v="10436.096"/>
    <x v="0"/>
    <s v="1"/>
    <s v="0"/>
    <s v="0"/>
    <s v="0"/>
    <s v="1"/>
    <n v="2916"/>
    <n v="0"/>
    <n v="0"/>
    <n v="1576.8"/>
    <x v="0"/>
    <n v="1.0532773977665748"/>
    <n v="-0.24006217728800852"/>
    <n v="-7.8767191646533979E-2"/>
    <n v="13130.638654799817"/>
    <s v=""/>
    <s v=""/>
    <s v=""/>
    <s v=""/>
    <n v="11623.406423419374"/>
    <n v="-1187.3104234193743"/>
    <s v=""/>
    <s v=""/>
  </r>
  <r>
    <n v="41"/>
    <s v="female"/>
    <n v="32.200000000000003"/>
    <n v="1"/>
    <x v="0"/>
    <x v="2"/>
    <n v="6775.9610000000002"/>
    <x v="0"/>
    <s v="0"/>
    <s v="0"/>
    <s v="0"/>
    <s v="0"/>
    <s v="1"/>
    <n v="1681"/>
    <n v="0"/>
    <n v="0"/>
    <n v="1320.2"/>
    <x v="0"/>
    <n v="0.12766192478361088"/>
    <n v="0.25207126310936079"/>
    <n v="-7.8767191646533979E-2"/>
    <n v="13130.638654799817"/>
    <s v=""/>
    <s v=""/>
    <s v=""/>
    <s v=""/>
    <n v="8068.3087569897134"/>
    <n v="-1292.3477569897132"/>
    <s v=""/>
    <s v=""/>
  </r>
  <r>
    <n v="28"/>
    <s v="female"/>
    <n v="28.88"/>
    <n v="1"/>
    <x v="0"/>
    <x v="1"/>
    <n v="4337.7352000000001"/>
    <x v="0"/>
    <s v="0"/>
    <s v="0"/>
    <s v="0"/>
    <s v="0"/>
    <s v="0"/>
    <n v="784"/>
    <n v="0"/>
    <n v="0"/>
    <n v="808.64"/>
    <x v="0"/>
    <n v="-0.79795354819935316"/>
    <n v="-0.29255641093039458"/>
    <n v="-7.8767191646533979E-2"/>
    <n v="13130.638654799817"/>
    <s v=""/>
    <s v=""/>
    <s v=""/>
    <s v=""/>
    <n v="6266.8319826536517"/>
    <n v="-1929.0967826536516"/>
    <s v=""/>
    <s v=""/>
  </r>
  <r>
    <n v="40"/>
    <s v="male"/>
    <n v="41.23"/>
    <n v="1"/>
    <x v="0"/>
    <x v="1"/>
    <n v="6610.1097"/>
    <x v="0"/>
    <s v="1"/>
    <s v="0"/>
    <s v="0"/>
    <s v="0"/>
    <s v="0"/>
    <n v="1600"/>
    <n v="0"/>
    <n v="0"/>
    <n v="1649.1999999999998"/>
    <x v="0"/>
    <n v="5.6460734554152112E-2"/>
    <n v="1.7333929187054395"/>
    <n v="-7.8767191646533979E-2"/>
    <n v="13130.638654799817"/>
    <s v=""/>
    <s v=""/>
    <s v=""/>
    <s v=""/>
    <n v="8338.0417359028797"/>
    <n v="-1727.9320359028798"/>
    <s v=""/>
    <s v=""/>
  </r>
  <r>
    <n v="20"/>
    <s v="male"/>
    <n v="33"/>
    <n v="1"/>
    <x v="0"/>
    <x v="2"/>
    <n v="1980.07"/>
    <x v="0"/>
    <s v="1"/>
    <s v="0"/>
    <s v="0"/>
    <s v="0"/>
    <s v="1"/>
    <n v="400"/>
    <n v="0"/>
    <n v="0"/>
    <n v="660"/>
    <x v="1"/>
    <n v="-1.3675630700350232"/>
    <n v="0.38330684721532526"/>
    <n v="-7.8767191646533979E-2"/>
    <n v="13130.638654799817"/>
    <n v="124335181.32540421"/>
    <n v="124335181.32540421"/>
    <n v="2397991.4884492741"/>
    <n v="2397991.4884492741"/>
    <n v="3528.6149584849882"/>
    <n v="-1548.5449584849882"/>
    <n v="264"/>
    <n v="10"/>
  </r>
  <r>
    <n v="34"/>
    <s v="female"/>
    <n v="33.700000000000003"/>
    <n v="1"/>
    <x v="0"/>
    <x v="2"/>
    <n v="5012.4709999999995"/>
    <x v="0"/>
    <s v="0"/>
    <s v="0"/>
    <s v="0"/>
    <s v="0"/>
    <s v="1"/>
    <n v="1156"/>
    <n v="0"/>
    <n v="0"/>
    <n v="1145.8000000000002"/>
    <x v="0"/>
    <n v="-0.37074640682260052"/>
    <n v="0.4981379833080451"/>
    <n v="-7.8767191646533979E-2"/>
    <n v="13130.638654799817"/>
    <s v=""/>
    <s v=""/>
    <s v=""/>
    <s v=""/>
    <n v="6380.4582478181619"/>
    <n v="-1367.9872478181624"/>
    <s v=""/>
    <s v=""/>
  </r>
  <r>
    <n v="41"/>
    <s v="female"/>
    <n v="31.635000000000002"/>
    <n v="1"/>
    <x v="0"/>
    <x v="1"/>
    <n v="7358.1756500000001"/>
    <x v="0"/>
    <s v="0"/>
    <s v="0"/>
    <s v="0"/>
    <s v="0"/>
    <s v="0"/>
    <n v="1681"/>
    <n v="0"/>
    <n v="0"/>
    <n v="1297.0350000000001"/>
    <x v="1"/>
    <n v="0.12766192478361088"/>
    <n v="0.1593861318345228"/>
    <n v="-7.8767191646533979E-2"/>
    <n v="13130.638654799817"/>
    <n v="33321329.141782533"/>
    <n v="33321329.141782533"/>
    <n v="3175894.2584938821"/>
    <n v="3175894.2584938821"/>
    <n v="9140.2795354381869"/>
    <n v="-1782.1038854381868"/>
    <n v="156"/>
    <n v="6"/>
  </r>
  <r>
    <n v="59"/>
    <s v="male"/>
    <n v="27.5"/>
    <n v="1"/>
    <x v="0"/>
    <x v="2"/>
    <n v="12333.828"/>
    <x v="0"/>
    <s v="1"/>
    <s v="0"/>
    <s v="0"/>
    <s v="0"/>
    <s v="1"/>
    <n v="3481"/>
    <n v="0"/>
    <n v="0"/>
    <n v="1622.5"/>
    <x v="0"/>
    <n v="1.4092833489138687"/>
    <n v="-0.51893779351318403"/>
    <n v="-7.8767191646533979E-2"/>
    <n v="13130.638654799817"/>
    <s v=""/>
    <s v=""/>
    <s v=""/>
    <s v=""/>
    <n v="13591.162952263849"/>
    <n v="-1257.3349522638491"/>
    <s v=""/>
    <s v=""/>
  </r>
  <r>
    <n v="55"/>
    <s v="female"/>
    <n v="26.8"/>
    <n v="1"/>
    <x v="0"/>
    <x v="2"/>
    <n v="35160.134570000002"/>
    <x v="0"/>
    <s v="0"/>
    <s v="0"/>
    <s v="0"/>
    <s v="0"/>
    <s v="1"/>
    <n v="3025"/>
    <n v="0"/>
    <n v="0"/>
    <n v="1474"/>
    <x v="0"/>
    <n v="1.1244785879960337"/>
    <n v="-0.63376892960590325"/>
    <n v="-7.8767191646533979E-2"/>
    <n v="13130.638654799817"/>
    <s v=""/>
    <s v=""/>
    <s v=""/>
    <s v=""/>
    <n v="12609.35226880807"/>
    <n v="22550.782301191932"/>
    <s v=""/>
    <s v=""/>
  </r>
  <r>
    <n v="29"/>
    <s v="male"/>
    <n v="28.975000000000001"/>
    <n v="1"/>
    <x v="0"/>
    <x v="1"/>
    <n v="4040.55825"/>
    <x v="0"/>
    <s v="1"/>
    <s v="0"/>
    <s v="0"/>
    <s v="0"/>
    <s v="0"/>
    <n v="841"/>
    <n v="0"/>
    <n v="0"/>
    <n v="840.27500000000009"/>
    <x v="1"/>
    <n v="-0.72675235796989435"/>
    <n v="-0.27697218531781082"/>
    <n v="-7.8767191646533979E-2"/>
    <n v="13130.638654799817"/>
    <n v="82629561.765725613"/>
    <n v="82629561.765725613"/>
    <n v="3128966.3960113125"/>
    <n v="3128966.3960113125"/>
    <n v="5809.4467134174402"/>
    <n v="-1768.8884634174401"/>
    <n v="222"/>
    <n v="8"/>
  </r>
  <r>
    <n v="45"/>
    <s v="male"/>
    <n v="30.2"/>
    <n v="1"/>
    <x v="0"/>
    <x v="2"/>
    <n v="7441.0529999999999"/>
    <x v="0"/>
    <s v="1"/>
    <s v="0"/>
    <s v="0"/>
    <s v="0"/>
    <s v="1"/>
    <n v="2025"/>
    <n v="0"/>
    <n v="0"/>
    <n v="1359"/>
    <x v="0"/>
    <n v="0.41246668570144596"/>
    <n v="-7.6017697155552288E-2"/>
    <n v="-7.8767191646533979E-2"/>
    <n v="13130.638654799817"/>
    <s v=""/>
    <s v=""/>
    <s v=""/>
    <s v=""/>
    <n v="8570.7730525565858"/>
    <n v="-1129.7200525565859"/>
    <s v=""/>
    <s v=""/>
  </r>
  <r>
    <n v="49"/>
    <s v="male"/>
    <n v="25.84"/>
    <n v="1"/>
    <x v="0"/>
    <x v="1"/>
    <n v="9282.4806000000008"/>
    <x v="0"/>
    <s v="1"/>
    <s v="0"/>
    <s v="0"/>
    <s v="0"/>
    <s v="0"/>
    <n v="2401"/>
    <n v="0"/>
    <n v="0"/>
    <n v="1266.1600000000001"/>
    <x v="0"/>
    <n v="0.69727144661928109"/>
    <n v="-0.79125163053306136"/>
    <n v="-7.8767191646533979E-2"/>
    <n v="13130.638654799817"/>
    <s v=""/>
    <s v=""/>
    <s v=""/>
    <s v=""/>
    <n v="10885.77256093432"/>
    <n v="-1603.2919609343189"/>
    <s v=""/>
    <s v=""/>
  </r>
  <r>
    <n v="50"/>
    <s v="male"/>
    <n v="27.454999999999998"/>
    <n v="1"/>
    <x v="0"/>
    <x v="1"/>
    <n v="9617.6624499999998"/>
    <x v="0"/>
    <s v="1"/>
    <s v="0"/>
    <s v="0"/>
    <s v="0"/>
    <s v="0"/>
    <n v="2500"/>
    <n v="0"/>
    <n v="0"/>
    <n v="1372.75"/>
    <x v="0"/>
    <n v="0.76847263684873979"/>
    <n v="-0.52631979511914484"/>
    <n v="-7.8767191646533979E-2"/>
    <n v="13130.638654799817"/>
    <s v=""/>
    <s v=""/>
    <s v=""/>
    <s v=""/>
    <n v="11241.863435787665"/>
    <n v="-1624.2009857876656"/>
    <s v=""/>
    <s v=""/>
  </r>
  <r>
    <n v="30"/>
    <s v="male"/>
    <n v="27.645"/>
    <n v="1"/>
    <x v="0"/>
    <x v="1"/>
    <n v="4237.12655"/>
    <x v="0"/>
    <s v="1"/>
    <s v="0"/>
    <s v="0"/>
    <s v="0"/>
    <s v="0"/>
    <n v="900"/>
    <n v="0"/>
    <n v="0"/>
    <n v="829.35"/>
    <x v="0"/>
    <n v="-0.65555116774043554"/>
    <n v="-0.49515134389397791"/>
    <n v="-7.8767191646533979E-2"/>
    <n v="13130.638654799817"/>
    <s v=""/>
    <s v=""/>
    <s v=""/>
    <s v=""/>
    <n v="5974.9389081365489"/>
    <n v="-1737.8123581365489"/>
    <s v=""/>
    <s v=""/>
  </r>
  <r>
    <n v="55"/>
    <s v="female"/>
    <n v="32.395000000000003"/>
    <n v="1"/>
    <x v="0"/>
    <x v="1"/>
    <n v="11879.10405"/>
    <x v="0"/>
    <s v="0"/>
    <s v="0"/>
    <s v="0"/>
    <s v="0"/>
    <s v="0"/>
    <n v="3025"/>
    <n v="0"/>
    <n v="0"/>
    <n v="1781.7250000000001"/>
    <x v="0"/>
    <n v="1.1244785879960337"/>
    <n v="0.28405993673518976"/>
    <n v="-7.8767191646533979E-2"/>
    <n v="13130.638654799817"/>
    <s v=""/>
    <s v=""/>
    <s v=""/>
    <s v=""/>
    <n v="13741.667851720955"/>
    <n v="-1862.5638017209549"/>
    <s v=""/>
    <s v=""/>
  </r>
  <r>
    <n v="29"/>
    <s v="male"/>
    <n v="29.64"/>
    <n v="1"/>
    <x v="0"/>
    <x v="1"/>
    <n v="20277.807509999999"/>
    <x v="0"/>
    <s v="1"/>
    <s v="0"/>
    <s v="0"/>
    <s v="0"/>
    <s v="0"/>
    <n v="841"/>
    <n v="0"/>
    <n v="0"/>
    <n v="859.56000000000006"/>
    <x v="0"/>
    <n v="-0.72675235796989435"/>
    <n v="-0.16788260602972757"/>
    <n v="-7.8767191646533979E-2"/>
    <n v="13130.638654799817"/>
    <s v=""/>
    <s v=""/>
    <s v=""/>
    <s v=""/>
    <n v="5815.9612093539399"/>
    <n v="14461.846300646059"/>
    <s v=""/>
    <s v=""/>
  </r>
  <r>
    <n v="32"/>
    <s v="male"/>
    <n v="37.335000000000001"/>
    <n v="1"/>
    <x v="0"/>
    <x v="1"/>
    <n v="4667.6076499999999"/>
    <x v="0"/>
    <s v="1"/>
    <s v="0"/>
    <s v="0"/>
    <s v="0"/>
    <s v="0"/>
    <n v="1024"/>
    <n v="0"/>
    <n v="0"/>
    <n v="1194.72"/>
    <x v="0"/>
    <n v="-0.51314878728151803"/>
    <n v="1.0944396685895232"/>
    <n v="-7.8767191646533979E-2"/>
    <n v="13130.638654799817"/>
    <s v=""/>
    <s v=""/>
    <s v=""/>
    <s v=""/>
    <n v="6451.1691089720662"/>
    <n v="-1783.5614589720662"/>
    <s v=""/>
    <s v=""/>
  </r>
  <r>
    <n v="40"/>
    <s v="male"/>
    <n v="34.104999999999997"/>
    <n v="1"/>
    <x v="0"/>
    <x v="1"/>
    <n v="6600.2059499999996"/>
    <x v="0"/>
    <s v="1"/>
    <s v="0"/>
    <s v="0"/>
    <s v="0"/>
    <s v="0"/>
    <n v="1600"/>
    <n v="0"/>
    <n v="0"/>
    <n v="1364.1999999999998"/>
    <x v="0"/>
    <n v="5.6460734554152112E-2"/>
    <n v="0.56457599776168887"/>
    <n v="-7.8767191646533979E-2"/>
    <n v="13130.638654799817"/>
    <s v=""/>
    <s v=""/>
    <s v=""/>
    <s v=""/>
    <n v="8268.2435651546748"/>
    <n v="-1668.0376151546752"/>
    <s v=""/>
    <s v=""/>
  </r>
  <r>
    <n v="46"/>
    <s v="male"/>
    <n v="33.344999999999999"/>
    <n v="1"/>
    <x v="0"/>
    <x v="1"/>
    <n v="8334.4575499999992"/>
    <x v="0"/>
    <s v="1"/>
    <s v="0"/>
    <s v="0"/>
    <s v="0"/>
    <s v="0"/>
    <n v="2116"/>
    <n v="0"/>
    <n v="0"/>
    <n v="1533.87"/>
    <x v="0"/>
    <n v="0.48366787593090471"/>
    <n v="0.4399021928610225"/>
    <n v="-7.8767191646533979E-2"/>
    <n v="13130.638654799817"/>
    <s v=""/>
    <s v=""/>
    <s v=""/>
    <s v=""/>
    <n v="9987.0080632053341"/>
    <n v="-1652.5505132053349"/>
    <s v=""/>
    <s v=""/>
  </r>
  <r>
    <n v="35"/>
    <s v="male"/>
    <n v="30.5"/>
    <n v="1"/>
    <x v="0"/>
    <x v="2"/>
    <n v="4751.07"/>
    <x v="0"/>
    <s v="1"/>
    <s v="0"/>
    <s v="0"/>
    <s v="0"/>
    <s v="1"/>
    <n v="1225"/>
    <n v="0"/>
    <n v="0"/>
    <n v="1067.5"/>
    <x v="0"/>
    <n v="-0.29954521659314176"/>
    <n v="-2.6804353115815298E-2"/>
    <n v="-7.8767191646533979E-2"/>
    <n v="13130.638654799817"/>
    <s v=""/>
    <s v=""/>
    <s v=""/>
    <s v=""/>
    <n v="5939.3190168016772"/>
    <n v="-1188.2490168016775"/>
    <s v=""/>
    <s v=""/>
  </r>
  <r>
    <n v="21"/>
    <s v="female"/>
    <n v="26.4"/>
    <n v="1"/>
    <x v="0"/>
    <x v="2"/>
    <n v="2597.779"/>
    <x v="0"/>
    <s v="0"/>
    <s v="0"/>
    <s v="0"/>
    <s v="0"/>
    <s v="1"/>
    <n v="441"/>
    <n v="0"/>
    <n v="0"/>
    <n v="554.4"/>
    <x v="0"/>
    <n v="-1.2963618798055645"/>
    <n v="-0.69938672165888605"/>
    <n v="-7.8767191646533979E-2"/>
    <n v="13130.638654799817"/>
    <s v=""/>
    <s v=""/>
    <s v=""/>
    <s v=""/>
    <n v="4198.4437107624562"/>
    <n v="-1600.6647107624563"/>
    <s v=""/>
    <s v=""/>
  </r>
  <r>
    <n v="49"/>
    <s v="female"/>
    <n v="30.78"/>
    <n v="1"/>
    <x v="0"/>
    <x v="1"/>
    <n v="9778.3472000000002"/>
    <x v="0"/>
    <s v="0"/>
    <s v="0"/>
    <s v="0"/>
    <s v="0"/>
    <s v="0"/>
    <n v="2401"/>
    <n v="0"/>
    <n v="0"/>
    <n v="1508.22"/>
    <x v="1"/>
    <n v="0.69727144661928109"/>
    <n v="1.9128101321272635E-2"/>
    <n v="-7.8767191646533979E-2"/>
    <n v="13130.638654799817"/>
    <n v="11237857.997923873"/>
    <n v="11237857.997923873"/>
    <n v="3184684.4419022333"/>
    <n v="3184684.4419022333"/>
    <n v="11562.915618946787"/>
    <n v="-1784.5684189467866"/>
    <n v="118"/>
    <n v="5"/>
  </r>
  <r>
    <n v="42"/>
    <s v="female"/>
    <n v="33.155000000000001"/>
    <n v="1"/>
    <x v="0"/>
    <x v="1"/>
    <n v="7639.4174499999999"/>
    <x v="0"/>
    <s v="0"/>
    <s v="0"/>
    <s v="0"/>
    <s v="0"/>
    <s v="0"/>
    <n v="1764"/>
    <n v="0"/>
    <n v="0"/>
    <n v="1392.51"/>
    <x v="0"/>
    <n v="0.19886311501306964"/>
    <n v="0.40873374163585618"/>
    <n v="-7.8767191646533979E-2"/>
    <n v="13130.638654799817"/>
    <s v=""/>
    <s v=""/>
    <s v=""/>
    <s v=""/>
    <n v="9430.7402601915655"/>
    <n v="-1791.3228101915656"/>
    <s v=""/>
    <s v=""/>
  </r>
  <r>
    <n v="48"/>
    <s v="male"/>
    <n v="31.445"/>
    <n v="1"/>
    <x v="0"/>
    <x v="1"/>
    <n v="8964.0605500000001"/>
    <x v="0"/>
    <s v="1"/>
    <s v="0"/>
    <s v="0"/>
    <s v="0"/>
    <s v="0"/>
    <n v="2304"/>
    <n v="0"/>
    <n v="0"/>
    <n v="1509.3600000000001"/>
    <x v="1"/>
    <n v="0.62607025638982228"/>
    <n v="0.1282176806093559"/>
    <n v="-7.8767191646533979E-2"/>
    <n v="13130.638654799817"/>
    <n v="17360373.103397235"/>
    <n v="17360373.103397235"/>
    <n v="2704174.3216832266"/>
    <n v="2704174.3216832266"/>
    <n v="10608.497937583737"/>
    <n v="-1644.4373875837373"/>
    <n v="137"/>
    <n v="5"/>
  </r>
  <r>
    <n v="49"/>
    <s v="male"/>
    <n v="31.35"/>
    <n v="1"/>
    <x v="0"/>
    <x v="1"/>
    <n v="9290.1394999999993"/>
    <x v="0"/>
    <s v="1"/>
    <s v="0"/>
    <s v="0"/>
    <s v="0"/>
    <s v="0"/>
    <n v="2401"/>
    <n v="0"/>
    <n v="0"/>
    <n v="1536.15"/>
    <x v="1"/>
    <n v="0.69727144661928109"/>
    <n v="0.11263345499677274"/>
    <n v="-7.8767191646533979E-2"/>
    <n v="13130.638654799817"/>
    <n v="14749433.758018116"/>
    <n v="14749433.758018116"/>
    <n v="2721214.1846886515"/>
    <n v="2721214.1846886515"/>
    <n v="10939.749812979599"/>
    <n v="-1649.6103129795993"/>
    <n v="130"/>
    <n v="5"/>
  </r>
  <r>
    <n v="38"/>
    <s v="female"/>
    <n v="27.265000000000001"/>
    <n v="1"/>
    <x v="0"/>
    <x v="1"/>
    <n v="6555.07035"/>
    <x v="0"/>
    <s v="0"/>
    <s v="0"/>
    <s v="0"/>
    <s v="0"/>
    <s v="0"/>
    <n v="1444"/>
    <n v="0"/>
    <n v="0"/>
    <n v="1036.07"/>
    <x v="0"/>
    <n v="-8.5941645904765426E-2"/>
    <n v="-0.55748824634431116"/>
    <n v="-7.8767191646533979E-2"/>
    <n v="13130.638654799817"/>
    <s v=""/>
    <s v=""/>
    <s v=""/>
    <s v=""/>
    <n v="8319.2832765988351"/>
    <n v="-1764.2129265988351"/>
    <s v=""/>
    <s v=""/>
  </r>
  <r>
    <n v="35"/>
    <s v="male"/>
    <n v="38.6"/>
    <n v="1"/>
    <x v="0"/>
    <x v="2"/>
    <n v="4762.3289999999997"/>
    <x v="0"/>
    <s v="1"/>
    <s v="0"/>
    <s v="0"/>
    <s v="0"/>
    <s v="1"/>
    <n v="1225"/>
    <n v="0"/>
    <n v="0"/>
    <n v="1351"/>
    <x v="1"/>
    <n v="-0.29954521659314176"/>
    <n v="1.3019559359570805"/>
    <n v="-7.8767191646533979E-2"/>
    <n v="13130.638654799817"/>
    <n v="70028606.478615835"/>
    <n v="70028606.478615835"/>
    <n v="1578388.9799118403"/>
    <n v="1578388.9799118403"/>
    <n v="6018.6685161785845"/>
    <n v="-1256.3395161785847"/>
    <n v="218"/>
    <n v="8"/>
  </r>
  <r>
    <n v="60"/>
    <s v="female"/>
    <n v="28.7"/>
    <n v="1"/>
    <x v="0"/>
    <x v="2"/>
    <n v="13224.692999999999"/>
    <x v="0"/>
    <s v="0"/>
    <s v="0"/>
    <s v="0"/>
    <s v="0"/>
    <s v="1"/>
    <n v="3600"/>
    <n v="0"/>
    <n v="0"/>
    <n v="1722"/>
    <x v="0"/>
    <n v="1.4804845391433274"/>
    <n v="-0.32208441735423665"/>
    <n v="-7.8767191646533979E-2"/>
    <n v="13130.638654799817"/>
    <s v=""/>
    <s v=""/>
    <s v=""/>
    <s v=""/>
    <n v="14652.81243420964"/>
    <n v="-1428.1194342096405"/>
    <s v=""/>
    <s v=""/>
  </r>
  <r>
    <n v="51"/>
    <s v="female"/>
    <n v="39.5"/>
    <n v="1"/>
    <x v="0"/>
    <x v="2"/>
    <n v="9880.0679999999993"/>
    <x v="0"/>
    <s v="0"/>
    <s v="0"/>
    <s v="0"/>
    <s v="0"/>
    <s v="1"/>
    <n v="2601"/>
    <n v="0"/>
    <n v="0"/>
    <n v="2014.5"/>
    <x v="1"/>
    <n v="0.8396738270781986"/>
    <n v="1.4495959680762909"/>
    <n v="-7.8767191646533979E-2"/>
    <n v="13130.638654799817"/>
    <n v="10566209.581845718"/>
    <n v="10566209.581845718"/>
    <n v="1902723.6236769373"/>
    <n v="1902723.6236769373"/>
    <n v="11259.460483550978"/>
    <n v="-1379.3924835509788"/>
    <n v="125"/>
    <n v="5"/>
  </r>
  <r>
    <n v="56"/>
    <s v="male"/>
    <n v="32.11"/>
    <n v="1"/>
    <x v="0"/>
    <x v="1"/>
    <n v="11763.000899999999"/>
    <x v="0"/>
    <s v="1"/>
    <s v="0"/>
    <s v="0"/>
    <s v="0"/>
    <s v="0"/>
    <n v="3136"/>
    <n v="0"/>
    <n v="0"/>
    <n v="1798.1599999999999"/>
    <x v="0"/>
    <n v="1.1956797782254924"/>
    <n v="0.23730725989743914"/>
    <n v="-7.8767191646533979E-2"/>
    <n v="13130.638654799817"/>
    <s v=""/>
    <s v=""/>
    <s v=""/>
    <s v=""/>
    <n v="13498.920852281895"/>
    <n v="-1735.9199522818963"/>
    <s v=""/>
    <s v=""/>
  </r>
  <r>
    <n v="35"/>
    <s v="female"/>
    <n v="31"/>
    <n v="1"/>
    <x v="0"/>
    <x v="2"/>
    <n v="5240.7650000000003"/>
    <x v="0"/>
    <s v="0"/>
    <s v="0"/>
    <s v="0"/>
    <s v="0"/>
    <s v="1"/>
    <n v="1225"/>
    <n v="0"/>
    <n v="0"/>
    <n v="1085"/>
    <x v="1"/>
    <n v="-0.29954521659314176"/>
    <n v="5.5217886950412819E-2"/>
    <n v="-7.8767191646533979E-2"/>
    <n v="13130.638654799817"/>
    <n v="62250106.288704224"/>
    <n v="62250106.288704224"/>
    <n v="1774761.6190687835"/>
    <n v="1774761.6190687835"/>
    <n v="6572.9667936742107"/>
    <n v="-1332.2017936742104"/>
    <n v="206"/>
    <n v="8"/>
  </r>
  <r>
    <n v="51"/>
    <s v="female"/>
    <n v="25.8"/>
    <n v="1"/>
    <x v="0"/>
    <x v="2"/>
    <n v="9861.0249999999996"/>
    <x v="0"/>
    <s v="0"/>
    <s v="0"/>
    <s v="0"/>
    <s v="0"/>
    <s v="1"/>
    <n v="2601"/>
    <n v="0"/>
    <n v="0"/>
    <n v="1315.8"/>
    <x v="0"/>
    <n v="0.8396738270781986"/>
    <n v="-0.79781340973835946"/>
    <n v="-7.8767191646533979E-2"/>
    <n v="13130.638654799817"/>
    <s v=""/>
    <s v=""/>
    <s v=""/>
    <s v=""/>
    <n v="11125.252071024604"/>
    <n v="-1264.2270710246048"/>
    <s v=""/>
    <s v=""/>
  </r>
  <r>
    <n v="46"/>
    <s v="male"/>
    <n v="39.424999999999997"/>
    <n v="1"/>
    <x v="0"/>
    <x v="1"/>
    <n v="8342.9087500000005"/>
    <x v="0"/>
    <s v="1"/>
    <s v="0"/>
    <s v="0"/>
    <s v="0"/>
    <s v="0"/>
    <n v="2116"/>
    <n v="0"/>
    <n v="0"/>
    <n v="1813.55"/>
    <x v="1"/>
    <n v="0.48366787593090471"/>
    <n v="1.4372926320663562"/>
    <n v="-7.8767191646533979E-2"/>
    <n v="13130.638654799817"/>
    <n v="22922357.641314462"/>
    <n v="22922357.641314462"/>
    <n v="2902458.8229621951"/>
    <n v="2902458.8229621951"/>
    <n v="10046.56916891047"/>
    <n v="-1703.6604189104692"/>
    <n v="142"/>
    <n v="5"/>
  </r>
  <r>
    <n v="38"/>
    <s v="male"/>
    <n v="28.024999999999999"/>
    <n v="1"/>
    <x v="0"/>
    <x v="1"/>
    <n v="6067.1267500000004"/>
    <x v="0"/>
    <s v="1"/>
    <s v="0"/>
    <s v="0"/>
    <s v="0"/>
    <s v="0"/>
    <n v="1444"/>
    <n v="0"/>
    <n v="0"/>
    <n v="1064.95"/>
    <x v="0"/>
    <n v="-8.5941645904765426E-2"/>
    <n v="-0.43281444144364473"/>
    <n v="-7.8767191646533979E-2"/>
    <n v="13130.638654799817"/>
    <s v=""/>
    <s v=""/>
    <s v=""/>
    <s v=""/>
    <n v="7697.9787551849313"/>
    <n v="-1630.8520051849309"/>
    <s v=""/>
    <s v=""/>
  </r>
  <r>
    <n v="46"/>
    <s v="male"/>
    <n v="33.44"/>
    <n v="1"/>
    <x v="0"/>
    <x v="1"/>
    <n v="8334.5895999999993"/>
    <x v="0"/>
    <s v="1"/>
    <s v="0"/>
    <s v="0"/>
    <s v="0"/>
    <s v="0"/>
    <n v="2116"/>
    <n v="0"/>
    <n v="0"/>
    <n v="1538.2399999999998"/>
    <x v="1"/>
    <n v="0.48366787593090471"/>
    <n v="0.45548641847360566"/>
    <n v="-7.8767191646533979E-2"/>
    <n v="13130.638654799817"/>
    <n v="23002086.536046226"/>
    <n v="23002086.536046226"/>
    <n v="2733563.2645980595"/>
    <n v="2733563.2645980595"/>
    <n v="9987.9387054819781"/>
    <n v="-1653.3491054819788"/>
    <n v="145"/>
    <n v="6"/>
  </r>
  <r>
    <n v="62"/>
    <s v="female"/>
    <n v="36.86"/>
    <n v="1"/>
    <x v="0"/>
    <x v="1"/>
    <n v="31620.001059999999"/>
    <x v="0"/>
    <s v="0"/>
    <s v="0"/>
    <s v="0"/>
    <s v="0"/>
    <s v="0"/>
    <n v="3844"/>
    <n v="0"/>
    <n v="0"/>
    <n v="2285.3200000000002"/>
    <x v="0"/>
    <n v="1.6228869196022451"/>
    <n v="1.0165185405266062"/>
    <n v="-7.8767191646533979E-2"/>
    <n v="13130.638654799817"/>
    <s v=""/>
    <s v=""/>
    <s v=""/>
    <s v=""/>
    <n v="16676.806355884775"/>
    <n v="14943.194704115223"/>
    <s v=""/>
    <s v=""/>
  </r>
  <r>
    <n v="52"/>
    <s v="male"/>
    <n v="30.2"/>
    <n v="1"/>
    <x v="0"/>
    <x v="2"/>
    <n v="9724.5300000000007"/>
    <x v="0"/>
    <s v="1"/>
    <s v="0"/>
    <s v="0"/>
    <s v="0"/>
    <s v="1"/>
    <n v="2704"/>
    <n v="0"/>
    <n v="0"/>
    <n v="1570.3999999999999"/>
    <x v="0"/>
    <n v="0.9108750173076573"/>
    <n v="-7.6017697155552288E-2"/>
    <n v="-7.8767191646533979E-2"/>
    <n v="13130.638654799817"/>
    <s v=""/>
    <s v=""/>
    <s v=""/>
    <s v=""/>
    <n v="10896.050676264105"/>
    <n v="-1171.5206762641046"/>
    <s v=""/>
    <s v=""/>
  </r>
  <r>
    <n v="59"/>
    <s v="male"/>
    <n v="25.46"/>
    <n v="1"/>
    <x v="0"/>
    <x v="1"/>
    <n v="12913.992399999999"/>
    <x v="0"/>
    <s v="1"/>
    <s v="0"/>
    <s v="0"/>
    <s v="0"/>
    <s v="0"/>
    <n v="3481"/>
    <n v="0"/>
    <n v="0"/>
    <n v="1502.14"/>
    <x v="0"/>
    <n v="1.4092833489138687"/>
    <n v="-0.85358853298339454"/>
    <n v="-7.8767191646533979E-2"/>
    <n v="13130.638654799817"/>
    <s v=""/>
    <s v=""/>
    <s v=""/>
    <s v=""/>
    <n v="14648.684284838131"/>
    <n v="-1734.691884838132"/>
    <s v=""/>
    <s v=""/>
  </r>
  <r>
    <n v="46"/>
    <s v="female"/>
    <n v="33.725000000000001"/>
    <n v="1"/>
    <x v="0"/>
    <x v="1"/>
    <n v="8823.9857499999998"/>
    <x v="0"/>
    <s v="0"/>
    <s v="0"/>
    <s v="0"/>
    <s v="0"/>
    <s v="0"/>
    <n v="2116"/>
    <n v="0"/>
    <n v="0"/>
    <n v="1551.3500000000001"/>
    <x v="1"/>
    <n v="0.48366787593090471"/>
    <n v="0.50223909531135624"/>
    <n v="-7.8767191646533979E-2"/>
    <n v="13130.638654799817"/>
    <n v="18547259.242420707"/>
    <n v="18547259.242420707"/>
    <n v="3223800.6501325583"/>
    <n v="3223800.6501325583"/>
    <n v="10619.480291938949"/>
    <n v="-1795.4945419389496"/>
    <n v="136"/>
    <n v="5"/>
  </r>
  <r>
    <n v="34"/>
    <s v="female"/>
    <n v="33.25"/>
    <n v="1"/>
    <x v="0"/>
    <x v="1"/>
    <n v="5594.8455000000004"/>
    <x v="0"/>
    <s v="0"/>
    <s v="0"/>
    <s v="0"/>
    <s v="0"/>
    <s v="0"/>
    <n v="1156"/>
    <n v="0"/>
    <n v="0"/>
    <n v="1130.5"/>
    <x v="0"/>
    <n v="-0.37074640682260052"/>
    <n v="0.42431796724843934"/>
    <n v="-7.8767191646533979E-2"/>
    <n v="13130.638654799817"/>
    <s v=""/>
    <s v=""/>
    <s v=""/>
    <s v=""/>
    <n v="7453.5555932330963"/>
    <n v="-1858.7100932330959"/>
    <s v=""/>
    <s v=""/>
  </r>
  <r>
    <n v="30"/>
    <s v="male"/>
    <n v="31.4"/>
    <n v="1"/>
    <x v="0"/>
    <x v="2"/>
    <n v="3659.346"/>
    <x v="0"/>
    <s v="1"/>
    <s v="0"/>
    <s v="0"/>
    <s v="0"/>
    <s v="1"/>
    <n v="900"/>
    <n v="0"/>
    <n v="0"/>
    <n v="942"/>
    <x v="0"/>
    <n v="-0.65555116774043554"/>
    <n v="0.12083567900339508"/>
    <n v="-7.8767191646533979E-2"/>
    <n v="13130.638654799817"/>
    <s v=""/>
    <s v=""/>
    <s v=""/>
    <s v=""/>
    <n v="4934.2181177142902"/>
    <n v="-1274.8721177142902"/>
    <s v=""/>
    <s v=""/>
  </r>
  <r>
    <n v="53"/>
    <s v="male"/>
    <n v="36.1"/>
    <n v="1"/>
    <x v="0"/>
    <x v="2"/>
    <n v="10085.846"/>
    <x v="0"/>
    <s v="1"/>
    <s v="0"/>
    <s v="0"/>
    <s v="0"/>
    <s v="1"/>
    <n v="2809"/>
    <n v="0"/>
    <n v="0"/>
    <n v="1913.3000000000002"/>
    <x v="1"/>
    <n v="0.98207620753711611"/>
    <n v="0.8918447356259398"/>
    <n v="-7.8767191646533979E-2"/>
    <n v="13130.638654799817"/>
    <n v="9270762.310722921"/>
    <n v="9270762.310722921"/>
    <n v="1519141.8639717591"/>
    <n v="1519141.8639717591"/>
    <n v="11318.380731345027"/>
    <n v="-1232.5347313450275"/>
    <n v="123"/>
    <n v="5"/>
  </r>
  <r>
    <n v="51"/>
    <s v="male"/>
    <n v="39.700000000000003"/>
    <n v="1"/>
    <x v="0"/>
    <x v="2"/>
    <n v="9391.3459999999995"/>
    <x v="0"/>
    <s v="1"/>
    <s v="0"/>
    <s v="0"/>
    <s v="0"/>
    <s v="1"/>
    <n v="2601"/>
    <n v="0"/>
    <n v="0"/>
    <n v="2024.7"/>
    <x v="0"/>
    <n v="0.8396738270781986"/>
    <n v="1.4824048641027825"/>
    <n v="-7.8767191646533979E-2"/>
    <n v="13130.638654799817"/>
    <s v=""/>
    <s v=""/>
    <s v=""/>
    <s v=""/>
    <n v="10632.670070822127"/>
    <n v="-1241.3240708221274"/>
    <s v=""/>
    <s v=""/>
  </r>
  <r>
    <n v="26"/>
    <s v="female"/>
    <n v="42.4"/>
    <n v="1"/>
    <x v="0"/>
    <x v="2"/>
    <n v="3410.3240000000001"/>
    <x v="0"/>
    <s v="0"/>
    <s v="0"/>
    <s v="0"/>
    <s v="0"/>
    <s v="1"/>
    <n v="676"/>
    <n v="0"/>
    <n v="0"/>
    <n v="1102.3999999999999"/>
    <x v="1"/>
    <n v="-0.94035592865827067"/>
    <n v="1.9253249604604137"/>
    <n v="-7.8767191646533979E-2"/>
    <n v="13130.638654799817"/>
    <n v="94484516.988316074"/>
    <n v="94484516.988316074"/>
    <n v="2543521.7744470616"/>
    <n v="2543521.7744470616"/>
    <n v="5005.1662412411397"/>
    <n v="-1594.8422412411396"/>
    <n v="237"/>
    <n v="9"/>
  </r>
  <r>
    <n v="48"/>
    <s v="female"/>
    <n v="35.909999999999997"/>
    <n v="1"/>
    <x v="0"/>
    <x v="1"/>
    <n v="26392.260289999998"/>
    <x v="0"/>
    <s v="0"/>
    <s v="0"/>
    <s v="0"/>
    <s v="0"/>
    <s v="0"/>
    <n v="2304"/>
    <n v="0"/>
    <n v="0"/>
    <n v="1723.6799999999998"/>
    <x v="1"/>
    <n v="0.62607025638982228"/>
    <n v="0.86067628440077237"/>
    <n v="-7.8767191646533979E-2"/>
    <n v="13130.638654799817"/>
    <n v="175870608.39520952"/>
    <n v="175870608.39520952"/>
    <n v="228350556.74415436"/>
    <n v="228350556.74415436"/>
    <n v="11280.98778421299"/>
    <n v="15111.272505787008"/>
    <n v="124"/>
    <n v="5"/>
  </r>
  <r>
    <n v="32"/>
    <s v="female"/>
    <n v="31.54"/>
    <n v="1"/>
    <x v="0"/>
    <x v="1"/>
    <n v="5148.5526"/>
    <x v="0"/>
    <s v="0"/>
    <s v="0"/>
    <s v="0"/>
    <s v="0"/>
    <s v="0"/>
    <n v="1024"/>
    <n v="0"/>
    <n v="0"/>
    <n v="1009.28"/>
    <x v="1"/>
    <n v="-0.51314878728151803"/>
    <n v="0.14380190622193906"/>
    <n v="-7.8767191646533979E-2"/>
    <n v="13130.638654799817"/>
    <n v="63713697.786229715"/>
    <n v="63713697.786229715"/>
    <n v="3514113.8738819254"/>
    <n v="3514113.8738819254"/>
    <n v="7023.1495897239047"/>
    <n v="-1874.5969897239047"/>
    <n v="201"/>
    <n v="8"/>
  </r>
  <r>
    <n v="49"/>
    <s v="male"/>
    <n v="28.7"/>
    <n v="1"/>
    <x v="0"/>
    <x v="2"/>
    <n v="8703.4560000000001"/>
    <x v="0"/>
    <s v="1"/>
    <s v="0"/>
    <s v="0"/>
    <s v="0"/>
    <s v="1"/>
    <n v="2401"/>
    <n v="0"/>
    <n v="0"/>
    <n v="1406.3"/>
    <x v="0"/>
    <n v="0.69727144661928109"/>
    <n v="-0.32208441735423665"/>
    <n v="-7.8767191646533979E-2"/>
    <n v="13130.638654799817"/>
    <s v=""/>
    <s v=""/>
    <s v=""/>
    <s v=""/>
    <n v="9836.2841406426378"/>
    <n v="-1132.8281406426377"/>
    <s v=""/>
    <s v=""/>
  </r>
  <r>
    <n v="47"/>
    <s v="male"/>
    <n v="36.200000000000003"/>
    <n v="1"/>
    <x v="0"/>
    <x v="2"/>
    <n v="8068.1850000000004"/>
    <x v="0"/>
    <s v="1"/>
    <s v="0"/>
    <s v="0"/>
    <s v="0"/>
    <s v="1"/>
    <n v="2209"/>
    <n v="0"/>
    <n v="0"/>
    <n v="1701.4"/>
    <x v="1"/>
    <n v="0.55486906616036347"/>
    <n v="0.90824918363918572"/>
    <n v="-7.8767191646533979E-2"/>
    <n v="13130.638654799817"/>
    <n v="25628437.006996024"/>
    <n v="25628437.006996024"/>
    <n v="1404920.2128514873"/>
    <n v="1404920.2128514873"/>
    <n v="9253.4783024578719"/>
    <n v="-1185.2933024578715"/>
    <n v="154"/>
    <n v="6"/>
  </r>
  <r>
    <n v="27"/>
    <s v="female"/>
    <n v="34.799999999999997"/>
    <n v="1"/>
    <x v="0"/>
    <x v="2"/>
    <n v="3577.9989999999998"/>
    <x v="0"/>
    <s v="0"/>
    <s v="0"/>
    <s v="0"/>
    <s v="0"/>
    <s v="1"/>
    <n v="729"/>
    <n v="0"/>
    <n v="0"/>
    <n v="939.59999999999991"/>
    <x v="0"/>
    <n v="-0.86915473842881186"/>
    <n v="0.67858691145374606"/>
    <n v="-7.8767191646533979E-2"/>
    <n v="13130.638654799817"/>
    <s v=""/>
    <s v=""/>
    <s v=""/>
    <s v=""/>
    <n v="5084.9737302680805"/>
    <n v="-1506.9747302680807"/>
    <s v=""/>
    <s v=""/>
  </r>
  <r>
    <n v="50"/>
    <s v="female"/>
    <n v="27.074999999999999"/>
    <n v="1"/>
    <x v="0"/>
    <x v="1"/>
    <n v="10106.134249999999"/>
    <x v="0"/>
    <s v="0"/>
    <s v="0"/>
    <s v="0"/>
    <s v="0"/>
    <s v="0"/>
    <n v="2500"/>
    <n v="0"/>
    <n v="0"/>
    <n v="1353.75"/>
    <x v="1"/>
    <n v="0.76847263684873979"/>
    <n v="-0.58865669756947803"/>
    <n v="-7.8767191646533979E-2"/>
    <n v="13130.638654799817"/>
    <n v="9147626.894653501"/>
    <n v="9147626.894653501"/>
    <n v="3100262.6645585089"/>
    <n v="3100262.6645585089"/>
    <n v="11866.89052630814"/>
    <n v="-1760.7562763081405"/>
    <n v="114"/>
    <n v="5"/>
  </r>
  <r>
    <n v="48"/>
    <s v="female"/>
    <n v="27.265000000000001"/>
    <n v="1"/>
    <x v="0"/>
    <x v="1"/>
    <n v="9447.2503500000003"/>
    <x v="0"/>
    <s v="0"/>
    <s v="0"/>
    <s v="0"/>
    <s v="0"/>
    <s v="0"/>
    <n v="2304"/>
    <n v="0"/>
    <n v="0"/>
    <n v="1308.72"/>
    <x v="0"/>
    <n v="0.62607025638982228"/>
    <n v="-0.55748824634431116"/>
    <n v="-7.8767191646533979E-2"/>
    <n v="13130.638654799817"/>
    <s v=""/>
    <s v=""/>
    <s v=""/>
    <s v=""/>
    <n v="11196.299337038503"/>
    <n v="-1749.0489870385027"/>
    <s v=""/>
    <s v=""/>
  </r>
  <r>
    <n v="47"/>
    <s v="female"/>
    <n v="36"/>
    <n v="1"/>
    <x v="0"/>
    <x v="2"/>
    <n v="8556.9069999999992"/>
    <x v="0"/>
    <s v="0"/>
    <s v="0"/>
    <s v="0"/>
    <s v="0"/>
    <s v="1"/>
    <n v="2209"/>
    <n v="0"/>
    <n v="0"/>
    <n v="1692"/>
    <x v="0"/>
    <n v="0.55486906616036347"/>
    <n v="0.87544028761269399"/>
    <n v="-7.8767191646533979E-2"/>
    <n v="13130.638654799817"/>
    <s v=""/>
    <s v=""/>
    <s v=""/>
    <s v=""/>
    <n v="9880.2687151867212"/>
    <n v="-1323.361715186722"/>
    <s v=""/>
    <s v=""/>
  </r>
  <r>
    <n v="23"/>
    <s v="male"/>
    <n v="35.200000000000003"/>
    <n v="1"/>
    <x v="0"/>
    <x v="2"/>
    <n v="2416.9549999999999"/>
    <x v="0"/>
    <s v="1"/>
    <s v="0"/>
    <s v="0"/>
    <s v="0"/>
    <s v="1"/>
    <n v="529"/>
    <n v="0"/>
    <n v="0"/>
    <n v="809.6"/>
    <x v="1"/>
    <n v="-1.1539594993466469"/>
    <n v="0.74420470350672951"/>
    <n v="-7.8767191646533979E-2"/>
    <n v="13130.638654799817"/>
    <n v="114783017.45512477"/>
    <n v="114783017.45512477"/>
    <n v="2174671.4009968578"/>
    <n v="2174671.4009968578"/>
    <n v="3891.6317106714805"/>
    <n v="-1474.6767106714806"/>
    <n v="260"/>
    <n v="10"/>
  </r>
  <r>
    <n v="47"/>
    <s v="male"/>
    <n v="32.299999999999997"/>
    <n v="1"/>
    <x v="0"/>
    <x v="2"/>
    <n v="8062.7640000000001"/>
    <x v="0"/>
    <s v="1"/>
    <s v="0"/>
    <s v="0"/>
    <s v="0"/>
    <s v="1"/>
    <n v="2209"/>
    <n v="0"/>
    <n v="0"/>
    <n v="1518.1"/>
    <x v="0"/>
    <n v="0.55486906616036347"/>
    <n v="0.26847571112260549"/>
    <n v="-7.8767191646533979E-2"/>
    <n v="13130.638654799817"/>
    <s v=""/>
    <s v=""/>
    <s v=""/>
    <s v=""/>
    <n v="9215.2729879430644"/>
    <n v="-1152.5089879430643"/>
    <s v=""/>
    <s v=""/>
  </r>
  <r>
    <n v="42"/>
    <s v="female"/>
    <n v="29"/>
    <n v="1"/>
    <x v="0"/>
    <x v="2"/>
    <n v="7050.6419999999998"/>
    <x v="0"/>
    <s v="0"/>
    <s v="0"/>
    <s v="0"/>
    <s v="0"/>
    <s v="1"/>
    <n v="1764"/>
    <n v="0"/>
    <n v="0"/>
    <n v="1218"/>
    <x v="0"/>
    <n v="0.19886311501306964"/>
    <n v="-0.27287107331449967"/>
    <n v="-7.8767191646533979E-2"/>
    <n v="13130.638654799817"/>
    <s v=""/>
    <s v=""/>
    <s v=""/>
    <s v=""/>
    <n v="8312.5312549456867"/>
    <n v="-1261.8892549456868"/>
    <s v=""/>
    <s v=""/>
  </r>
  <r>
    <n v="25"/>
    <s v="male"/>
    <n v="25.84"/>
    <n v="1"/>
    <x v="0"/>
    <x v="1"/>
    <n v="3309.7926000000002"/>
    <x v="0"/>
    <s v="1"/>
    <s v="0"/>
    <s v="0"/>
    <s v="0"/>
    <s v="0"/>
    <n v="625"/>
    <n v="0"/>
    <n v="0"/>
    <n v="646"/>
    <x v="0"/>
    <n v="-1.0115571188877295"/>
    <n v="-0.79125163053306136"/>
    <n v="-7.8767191646533979E-2"/>
    <n v="13130.638654799817"/>
    <s v=""/>
    <s v=""/>
    <s v=""/>
    <s v=""/>
    <n v="5145.52515669896"/>
    <n v="-1835.7325566989598"/>
    <s v=""/>
    <s v=""/>
  </r>
  <r>
    <n v="45"/>
    <s v="male"/>
    <n v="33.700000000000003"/>
    <n v="1"/>
    <x v="0"/>
    <x v="2"/>
    <n v="7445.9179999999997"/>
    <x v="0"/>
    <s v="1"/>
    <s v="0"/>
    <s v="0"/>
    <s v="0"/>
    <s v="1"/>
    <n v="2025"/>
    <n v="0"/>
    <n v="0"/>
    <n v="1516.5000000000002"/>
    <x v="0"/>
    <n v="0.41246668570144596"/>
    <n v="0.4981379833080451"/>
    <n v="-7.8767191646533979E-2"/>
    <n v="13130.638654799817"/>
    <s v=""/>
    <s v=""/>
    <s v=""/>
    <s v=""/>
    <n v="8605.0598732750022"/>
    <n v="-1159.1418732750026"/>
    <s v=""/>
    <s v=""/>
  </r>
  <r>
    <n v="51"/>
    <s v="female"/>
    <n v="34.200000000000003"/>
    <n v="1"/>
    <x v="0"/>
    <x v="2"/>
    <n v="9872.7009999999991"/>
    <x v="0"/>
    <s v="0"/>
    <s v="0"/>
    <s v="0"/>
    <s v="0"/>
    <s v="1"/>
    <n v="2601"/>
    <n v="0"/>
    <n v="0"/>
    <n v="1744.2"/>
    <x v="0"/>
    <n v="0.8396738270781986"/>
    <n v="0.5801602233742732"/>
    <n v="-7.8767191646533979E-2"/>
    <n v="13130.638654799817"/>
    <s v=""/>
    <s v=""/>
    <s v=""/>
    <s v=""/>
    <n v="11207.540440748804"/>
    <n v="-1334.8394407488049"/>
    <s v=""/>
    <s v=""/>
  </r>
  <r>
    <n v="57"/>
    <s v="male"/>
    <n v="43.7"/>
    <n v="1"/>
    <x v="0"/>
    <x v="2"/>
    <n v="11576.13"/>
    <x v="0"/>
    <s v="1"/>
    <s v="0"/>
    <s v="0"/>
    <s v="0"/>
    <s v="1"/>
    <n v="3249"/>
    <n v="0"/>
    <n v="0"/>
    <n v="2490.9"/>
    <x v="0"/>
    <n v="1.2668809684549511"/>
    <n v="2.1385827846326073"/>
    <n v="-7.8767191646533979E-2"/>
    <n v="13130.638654799817"/>
    <s v=""/>
    <s v=""/>
    <s v=""/>
    <s v=""/>
    <n v="12931.835584592262"/>
    <n v="-1355.7055845922623"/>
    <s v=""/>
    <s v=""/>
  </r>
  <r>
    <n v="43"/>
    <s v="male"/>
    <n v="30.1"/>
    <n v="1"/>
    <x v="0"/>
    <x v="2"/>
    <n v="6849.0259999999998"/>
    <x v="0"/>
    <s v="1"/>
    <s v="0"/>
    <s v="0"/>
    <s v="0"/>
    <s v="1"/>
    <n v="1849"/>
    <n v="0"/>
    <n v="0"/>
    <n v="1294.3"/>
    <x v="0"/>
    <n v="0.27006430524252845"/>
    <n v="-9.2422145168797556E-2"/>
    <n v="-7.8767191646533979E-2"/>
    <n v="13130.638654799817"/>
    <s v=""/>
    <s v=""/>
    <s v=""/>
    <s v=""/>
    <n v="7978.2153400637244"/>
    <n v="-1129.1893400637246"/>
    <s v=""/>
    <s v=""/>
  </r>
  <r>
    <n v="49"/>
    <s v="female"/>
    <n v="27.1"/>
    <n v="1"/>
    <x v="0"/>
    <x v="2"/>
    <n v="26140.3603"/>
    <x v="0"/>
    <s v="0"/>
    <s v="0"/>
    <s v="0"/>
    <s v="0"/>
    <s v="1"/>
    <n v="2401"/>
    <n v="0"/>
    <n v="0"/>
    <n v="1327.9"/>
    <x v="0"/>
    <n v="0.69727144661928109"/>
    <n v="-0.58455558556616627"/>
    <n v="-7.8767191646533979E-2"/>
    <n v="13130.638654799817"/>
    <s v=""/>
    <s v=""/>
    <s v=""/>
    <s v=""/>
    <n v="10449.359825084122"/>
    <n v="15691.000474915878"/>
    <s v=""/>
    <s v=""/>
  </r>
  <r>
    <n v="41"/>
    <s v="male"/>
    <n v="28.8"/>
    <n v="1"/>
    <x v="0"/>
    <x v="2"/>
    <n v="6282.2349999999997"/>
    <x v="0"/>
    <s v="1"/>
    <s v="0"/>
    <s v="0"/>
    <s v="0"/>
    <s v="1"/>
    <n v="1681"/>
    <n v="0"/>
    <n v="0"/>
    <n v="1180.8"/>
    <x v="1"/>
    <n v="0.12766192478361088"/>
    <n v="-0.30567996934099079"/>
    <n v="-7.8767191646533979E-2"/>
    <n v="13130.638654799817"/>
    <n v="46900632.619075499"/>
    <n v="46900632.619075499"/>
    <n v="1263413.9916954665"/>
    <n v="1263413.9916954665"/>
    <n v="7406.2519000933507"/>
    <n v="-1124.0169000933511"/>
    <n v="196"/>
    <n v="7"/>
  </r>
  <r>
    <n v="44"/>
    <s v="female"/>
    <n v="27.5"/>
    <n v="1"/>
    <x v="0"/>
    <x v="2"/>
    <n v="7626.9930000000004"/>
    <x v="0"/>
    <s v="0"/>
    <s v="0"/>
    <s v="0"/>
    <s v="0"/>
    <s v="1"/>
    <n v="1936"/>
    <n v="0"/>
    <n v="0"/>
    <n v="1210"/>
    <x v="0"/>
    <n v="0.3412654954719872"/>
    <n v="-0.51893779351318403"/>
    <n v="-7.8767191646533979E-2"/>
    <n v="13130.638654799817"/>
    <s v=""/>
    <s v=""/>
    <s v=""/>
    <s v=""/>
    <n v="8873.2401152971543"/>
    <n v="-1246.2471152971539"/>
    <s v=""/>
    <s v=""/>
  </r>
  <r>
    <n v="38"/>
    <s v="male"/>
    <n v="31"/>
    <n v="1"/>
    <x v="0"/>
    <x v="2"/>
    <n v="5488.2619999999997"/>
    <x v="0"/>
    <s v="1"/>
    <s v="0"/>
    <s v="0"/>
    <s v="0"/>
    <s v="1"/>
    <n v="1444"/>
    <n v="0"/>
    <n v="0"/>
    <n v="1178"/>
    <x v="0"/>
    <n v="-8.5941645904765426E-2"/>
    <n v="5.5217886950412819E-2"/>
    <n v="-7.8767191646533979E-2"/>
    <n v="13130.638654799817"/>
    <s v=""/>
    <s v=""/>
    <s v=""/>
    <s v=""/>
    <n v="6649.6169018597129"/>
    <n v="-1161.3549018597132"/>
    <s v=""/>
    <s v=""/>
  </r>
  <r>
    <n v="39"/>
    <s v="female"/>
    <n v="32.5"/>
    <n v="1"/>
    <x v="0"/>
    <x v="2"/>
    <n v="6238.2979999999998"/>
    <x v="0"/>
    <s v="0"/>
    <s v="0"/>
    <s v="0"/>
    <s v="0"/>
    <s v="1"/>
    <n v="1521"/>
    <n v="0"/>
    <n v="0"/>
    <n v="1267.5"/>
    <x v="1"/>
    <n v="-1.4740455675306659E-2"/>
    <n v="0.30128460714909716"/>
    <n v="-7.8767191646533979E-2"/>
    <n v="13130.638654799817"/>
    <n v="47504359.701806374"/>
    <n v="47504359.701806374"/>
    <n v="1705821.5775040244"/>
    <n v="1705821.5775040244"/>
    <n v="7544.369046116567"/>
    <n v="-1306.0710461165672"/>
    <n v="193"/>
    <n v="7"/>
  </r>
  <r>
    <n v="56"/>
    <s v="female"/>
    <n v="35.799999999999997"/>
    <n v="1"/>
    <x v="0"/>
    <x v="2"/>
    <n v="11674.13"/>
    <x v="0"/>
    <s v="0"/>
    <s v="0"/>
    <s v="0"/>
    <s v="0"/>
    <s v="1"/>
    <n v="3136"/>
    <n v="0"/>
    <n v="0"/>
    <n v="2004.7999999999997"/>
    <x v="0"/>
    <n v="1.1956797782254924"/>
    <n v="0.84263139158620226"/>
    <n v="-7.8767191646533979E-2"/>
    <n v="13130.638654799817"/>
    <s v=""/>
    <s v=""/>
    <s v=""/>
    <s v=""/>
    <n v="13086.31296624477"/>
    <n v="-1412.1829662447708"/>
    <s v=""/>
    <s v=""/>
  </r>
  <r>
    <n v="35"/>
    <s v="male"/>
    <n v="27.1"/>
    <n v="1"/>
    <x v="0"/>
    <x v="2"/>
    <n v="4746.3440000000001"/>
    <x v="0"/>
    <s v="1"/>
    <s v="0"/>
    <s v="0"/>
    <s v="0"/>
    <s v="1"/>
    <n v="1225"/>
    <n v="0"/>
    <n v="0"/>
    <n v="948.5"/>
    <x v="0"/>
    <n v="-0.29954521659314176"/>
    <n v="-0.58455558556616627"/>
    <n v="-7.8767191646533979E-2"/>
    <n v="13130.638654799817"/>
    <s v=""/>
    <s v=""/>
    <s v=""/>
    <s v=""/>
    <n v="5906.0118195323585"/>
    <n v="-1159.6678195323584"/>
    <s v=""/>
    <s v=""/>
  </r>
  <r>
    <n v="54"/>
    <s v="male"/>
    <n v="25.46"/>
    <n v="1"/>
    <x v="0"/>
    <x v="1"/>
    <n v="25517.11363"/>
    <x v="0"/>
    <s v="1"/>
    <s v="0"/>
    <s v="0"/>
    <s v="0"/>
    <s v="0"/>
    <n v="2916"/>
    <n v="0"/>
    <n v="0"/>
    <n v="1374.8400000000001"/>
    <x v="0"/>
    <n v="1.0532773977665748"/>
    <n v="-0.85358853298339454"/>
    <n v="-7.8767191646533979E-2"/>
    <n v="13130.638654799817"/>
    <s v=""/>
    <s v=""/>
    <s v=""/>
    <s v=""/>
    <n v="12664.274157358996"/>
    <n v="12852.839472641004"/>
    <s v=""/>
    <s v=""/>
  </r>
  <r>
    <n v="27"/>
    <s v="female"/>
    <n v="30.59"/>
    <n v="1"/>
    <x v="0"/>
    <x v="1"/>
    <n v="16796.411940000002"/>
    <x v="0"/>
    <s v="0"/>
    <s v="0"/>
    <s v="0"/>
    <s v="0"/>
    <s v="0"/>
    <n v="729"/>
    <n v="0"/>
    <n v="0"/>
    <n v="825.93"/>
    <x v="0"/>
    <n v="-0.86915473842881186"/>
    <n v="-1.2040349903894259E-2"/>
    <n v="-7.8767191646533979E-2"/>
    <n v="13130.638654799817"/>
    <s v=""/>
    <s v=""/>
    <s v=""/>
    <s v=""/>
    <n v="6121.2372339969452"/>
    <n v="10675.174706003058"/>
    <s v=""/>
    <s v=""/>
  </r>
  <r>
    <n v="44"/>
    <s v="female"/>
    <n v="25.8"/>
    <n v="1"/>
    <x v="0"/>
    <x v="2"/>
    <n v="7624.63"/>
    <x v="0"/>
    <s v="0"/>
    <s v="0"/>
    <s v="0"/>
    <s v="0"/>
    <s v="1"/>
    <n v="1936"/>
    <n v="0"/>
    <n v="0"/>
    <n v="1135.2"/>
    <x v="0"/>
    <n v="0.3412654954719872"/>
    <n v="-0.79781340973835946"/>
    <n v="-7.8767191646533979E-2"/>
    <n v="13130.638654799817"/>
    <s v=""/>
    <s v=""/>
    <s v=""/>
    <s v=""/>
    <n v="8856.5865166624953"/>
    <n v="-1231.9565166624952"/>
    <s v=""/>
    <s v=""/>
  </r>
  <r>
    <n v="51"/>
    <s v="male"/>
    <n v="27.74"/>
    <n v="1"/>
    <x v="0"/>
    <x v="1"/>
    <n v="9957.7216000000008"/>
    <x v="0"/>
    <s v="1"/>
    <s v="0"/>
    <s v="0"/>
    <s v="0"/>
    <s v="0"/>
    <n v="2601"/>
    <n v="0"/>
    <n v="0"/>
    <n v="1414.74"/>
    <x v="0"/>
    <n v="0.8396738270781986"/>
    <n v="-0.47956711828139476"/>
    <n v="-7.8767191646533979E-2"/>
    <n v="13130.638654799817"/>
    <s v=""/>
    <s v=""/>
    <s v=""/>
    <s v=""/>
    <n v="11593.012757245926"/>
    <n v="-1635.2911572459252"/>
    <s v=""/>
    <s v=""/>
  </r>
  <r>
    <n v="55"/>
    <s v="male"/>
    <n v="35.244999999999997"/>
    <n v="1"/>
    <x v="0"/>
    <x v="1"/>
    <n v="11394.065549999999"/>
    <x v="0"/>
    <s v="1"/>
    <s v="0"/>
    <s v="0"/>
    <s v="0"/>
    <s v="0"/>
    <n v="3025"/>
    <n v="0"/>
    <n v="0"/>
    <n v="1938.4749999999999"/>
    <x v="0"/>
    <n v="1.1244785879960337"/>
    <n v="0.7515867051126891"/>
    <n v="-7.8767191646533979E-2"/>
    <n v="13130.638654799817"/>
    <s v=""/>
    <s v=""/>
    <s v=""/>
    <s v=""/>
    <n v="13140.837460393192"/>
    <n v="-1746.7719103931922"/>
    <s v=""/>
    <s v=""/>
  </r>
  <r>
    <n v="49"/>
    <s v="male"/>
    <n v="29.83"/>
    <n v="1"/>
    <x v="0"/>
    <x v="1"/>
    <n v="9288.0267000000003"/>
    <x v="0"/>
    <s v="1"/>
    <s v="0"/>
    <s v="0"/>
    <s v="0"/>
    <s v="0"/>
    <n v="2401"/>
    <n v="0"/>
    <n v="0"/>
    <n v="1461.6699999999998"/>
    <x v="0"/>
    <n v="0.69727144661928109"/>
    <n v="-0.13671415480456126"/>
    <n v="-7.8767191646533979E-2"/>
    <n v="13130.638654799817"/>
    <s v=""/>
    <s v=""/>
    <s v=""/>
    <s v=""/>
    <n v="10924.859536553315"/>
    <n v="-1636.8328365533143"/>
    <s v=""/>
    <s v=""/>
  </r>
  <r>
    <n v="42"/>
    <s v="female"/>
    <n v="25.3"/>
    <n v="1"/>
    <x v="0"/>
    <x v="2"/>
    <n v="7045.4989999999998"/>
    <x v="0"/>
    <s v="0"/>
    <s v="0"/>
    <s v="0"/>
    <s v="0"/>
    <s v="1"/>
    <n v="1764"/>
    <n v="0"/>
    <n v="0"/>
    <n v="1062.6000000000001"/>
    <x v="0"/>
    <n v="0.19886311501306964"/>
    <n v="-0.87983564980458762"/>
    <n v="-7.8767191646533979E-2"/>
    <n v="13130.638654799817"/>
    <s v=""/>
    <s v=""/>
    <s v=""/>
    <s v=""/>
    <n v="8276.2851873290747"/>
    <n v="-1230.7861873290749"/>
    <s v=""/>
    <s v=""/>
  </r>
  <r>
    <n v="47"/>
    <s v="female"/>
    <n v="32"/>
    <n v="1"/>
    <x v="0"/>
    <x v="2"/>
    <n v="8551.3469999999998"/>
    <x v="0"/>
    <s v="0"/>
    <s v="0"/>
    <s v="0"/>
    <s v="0"/>
    <s v="1"/>
    <n v="2209"/>
    <n v="0"/>
    <n v="0"/>
    <n v="1504"/>
    <x v="1"/>
    <n v="0.55486906616036347"/>
    <n v="0.21926236708286906"/>
    <n v="-7.8767191646533979E-2"/>
    <n v="13130.638654799817"/>
    <n v="20969912.05971925"/>
    <n v="20969912.05971925"/>
    <n v="1663420.9545210989"/>
    <n v="1663420.9545210989"/>
    <n v="9841.0837772228169"/>
    <n v="-1289.7367772228172"/>
    <n v="150"/>
    <n v="6"/>
  </r>
  <r>
    <n v="32"/>
    <s v="male"/>
    <n v="31.5"/>
    <n v="1"/>
    <x v="0"/>
    <x v="2"/>
    <n v="4076.4969999999998"/>
    <x v="0"/>
    <s v="1"/>
    <s v="0"/>
    <s v="0"/>
    <s v="0"/>
    <s v="1"/>
    <n v="1024"/>
    <n v="0"/>
    <n v="0"/>
    <n v="1008"/>
    <x v="0"/>
    <n v="-0.51314878728151803"/>
    <n v="0.13724012701664093"/>
    <n v="-7.8767191646533979E-2"/>
    <n v="13130.638654799817"/>
    <s v=""/>
    <s v=""/>
    <s v=""/>
    <s v=""/>
    <n v="5316.502429781347"/>
    <n v="-1240.0054297813472"/>
    <s v=""/>
    <s v=""/>
  </r>
  <r>
    <n v="26"/>
    <s v="male"/>
    <n v="30"/>
    <n v="1"/>
    <x v="0"/>
    <x v="2"/>
    <n v="2904.0880000000002"/>
    <x v="0"/>
    <s v="1"/>
    <s v="0"/>
    <s v="0"/>
    <s v="0"/>
    <s v="1"/>
    <n v="676"/>
    <n v="0"/>
    <n v="0"/>
    <n v="780"/>
    <x v="0"/>
    <n v="-0.94035592865827067"/>
    <n v="-0.10882659318204341"/>
    <n v="-7.8767191646533979E-2"/>
    <n v="13130.638654799817"/>
    <s v=""/>
    <s v=""/>
    <s v=""/>
    <s v=""/>
    <n v="4254.943273925991"/>
    <n v="-1350.8552739259908"/>
    <s v=""/>
    <s v=""/>
  </r>
  <r>
    <n v="54"/>
    <s v="female"/>
    <n v="32.299999999999997"/>
    <n v="1"/>
    <x v="0"/>
    <x v="1"/>
    <n v="11512.405000000001"/>
    <x v="0"/>
    <s v="0"/>
    <s v="0"/>
    <s v="0"/>
    <s v="0"/>
    <s v="0"/>
    <n v="2916"/>
    <n v="0"/>
    <n v="0"/>
    <n v="1744.1999999999998"/>
    <x v="1"/>
    <n v="1.0532773977665748"/>
    <n v="0.26847571112260549"/>
    <n v="-7.8767191646533979E-2"/>
    <n v="13130.638654799817"/>
    <n v="2618680.1615267717"/>
    <n v="2618680.1615267717"/>
    <n v="3413718.3656816785"/>
    <n v="3413718.3656816785"/>
    <n v="13360.030060904317"/>
    <n v="-1847.6250609043163"/>
    <n v="93"/>
    <n v="4"/>
  </r>
  <r>
    <n v="27"/>
    <s v="female"/>
    <n v="32.395000000000003"/>
    <n v="1"/>
    <x v="0"/>
    <x v="1"/>
    <n v="18903.491409999999"/>
    <x v="0"/>
    <s v="0"/>
    <s v="0"/>
    <s v="0"/>
    <s v="0"/>
    <s v="0"/>
    <n v="729"/>
    <n v="0"/>
    <n v="0"/>
    <n v="874.66500000000008"/>
    <x v="0"/>
    <n v="-0.86915473842881186"/>
    <n v="0.28405993673518976"/>
    <n v="-7.8767191646533979E-2"/>
    <n v="13130.638654799817"/>
    <s v=""/>
    <s v=""/>
    <s v=""/>
    <s v=""/>
    <n v="6138.9194372531565"/>
    <n v="12764.571972746842"/>
    <s v=""/>
    <s v=""/>
  </r>
  <r>
    <n v="34"/>
    <s v="male"/>
    <n v="32.799999999999997"/>
    <n v="1"/>
    <x v="0"/>
    <x v="2"/>
    <n v="14358.364369999999"/>
    <x v="0"/>
    <s v="1"/>
    <s v="0"/>
    <s v="0"/>
    <s v="0"/>
    <s v="1"/>
    <n v="1156"/>
    <n v="0"/>
    <n v="0"/>
    <n v="1115.1999999999998"/>
    <x v="0"/>
    <n v="-0.37074640682260052"/>
    <n v="0.35049795118883359"/>
    <n v="-7.8767191646533979E-2"/>
    <n v="13130.638654799817"/>
    <s v=""/>
    <s v=""/>
    <s v=""/>
    <s v=""/>
    <n v="5742.8919771492383"/>
    <n v="8615.472392850761"/>
    <s v=""/>
    <s v=""/>
  </r>
  <r>
    <n v="44"/>
    <s v="female"/>
    <n v="25"/>
    <n v="1"/>
    <x v="0"/>
    <x v="2"/>
    <n v="7623.518"/>
    <x v="0"/>
    <s v="0"/>
    <s v="0"/>
    <s v="0"/>
    <s v="0"/>
    <s v="1"/>
    <n v="1936"/>
    <n v="0"/>
    <n v="0"/>
    <n v="1100"/>
    <x v="1"/>
    <n v="0.3412654954719872"/>
    <n v="-0.9290489938443246"/>
    <n v="-7.8767191646533979E-2"/>
    <n v="13130.638654799817"/>
    <n v="30328377.906522766"/>
    <n v="30328377.906522766"/>
    <n v="1501192.2998265123"/>
    <n v="1501192.2998265123"/>
    <n v="8848.7495290697152"/>
    <n v="-1225.2315290697152"/>
    <n v="165"/>
    <n v="6"/>
  </r>
  <r>
    <n v="40"/>
    <s v="female"/>
    <n v="27.4"/>
    <n v="1"/>
    <x v="0"/>
    <x v="2"/>
    <n v="6496.8860000000004"/>
    <x v="0"/>
    <s v="0"/>
    <s v="0"/>
    <s v="0"/>
    <s v="0"/>
    <s v="1"/>
    <n v="1600"/>
    <n v="0"/>
    <n v="0"/>
    <n v="1096"/>
    <x v="1"/>
    <n v="5.6460734554152112E-2"/>
    <n v="-0.53534224152642984"/>
    <n v="-7.8767191646533979E-2"/>
    <n v="13130.638654799817"/>
    <n v="44006674.285063617"/>
    <n v="44006674.285063617"/>
    <n v="1579842.4102150958"/>
    <n v="1579842.4102150958"/>
    <n v="7753.8038215838524"/>
    <n v="-1256.9178215838519"/>
    <n v="185"/>
    <n v="7"/>
  </r>
  <r>
    <n v="42"/>
    <s v="female"/>
    <n v="41.325000000000003"/>
    <n v="1"/>
    <x v="0"/>
    <x v="1"/>
    <n v="7650.7737500000003"/>
    <x v="0"/>
    <s v="0"/>
    <s v="0"/>
    <s v="0"/>
    <s v="0"/>
    <s v="0"/>
    <n v="1764"/>
    <n v="0"/>
    <n v="0"/>
    <n v="1735.65"/>
    <x v="0"/>
    <n v="0.19886311501306964"/>
    <n v="1.748977144318024"/>
    <n v="-7.8767191646533979E-2"/>
    <n v="13130.638654799817"/>
    <s v=""/>
    <s v=""/>
    <s v=""/>
    <s v=""/>
    <n v="9510.7754959828399"/>
    <n v="-1860.0017459828396"/>
    <s v=""/>
    <s v=""/>
  </r>
  <r>
    <n v="48"/>
    <s v="female"/>
    <n v="27.36"/>
    <n v="1"/>
    <x v="0"/>
    <x v="1"/>
    <n v="9447.3824000000004"/>
    <x v="0"/>
    <s v="0"/>
    <s v="0"/>
    <s v="0"/>
    <s v="0"/>
    <s v="0"/>
    <n v="2304"/>
    <n v="0"/>
    <n v="0"/>
    <n v="1313.28"/>
    <x v="0"/>
    <n v="0.62607025638982228"/>
    <n v="-0.54190402073172794"/>
    <n v="-7.8767191646533979E-2"/>
    <n v="13130.638654799817"/>
    <s v=""/>
    <s v=""/>
    <s v=""/>
    <s v=""/>
    <n v="11197.229979315145"/>
    <n v="-1749.8475793151447"/>
    <s v=""/>
    <s v=""/>
  </r>
  <r>
    <n v="58"/>
    <s v="female"/>
    <n v="32.395000000000003"/>
    <n v="1"/>
    <x v="0"/>
    <x v="1"/>
    <n v="13019.161050000001"/>
    <x v="0"/>
    <s v="0"/>
    <s v="0"/>
    <s v="0"/>
    <s v="0"/>
    <s v="0"/>
    <n v="3364"/>
    <n v="0"/>
    <n v="0"/>
    <n v="1878.91"/>
    <x v="0"/>
    <n v="1.3380821586844101"/>
    <n v="0.28405993673518976"/>
    <n v="-7.8767191646533979E-2"/>
    <n v="13130.638654799817"/>
    <s v=""/>
    <s v=""/>
    <s v=""/>
    <s v=""/>
    <n v="14932.313928208438"/>
    <n v="-1913.152878208437"/>
    <s v=""/>
    <s v=""/>
  </r>
  <r>
    <n v="51"/>
    <s v="male"/>
    <n v="32.299999999999997"/>
    <n v="1"/>
    <x v="0"/>
    <x v="1"/>
    <n v="9964.06"/>
    <x v="0"/>
    <s v="1"/>
    <s v="0"/>
    <s v="0"/>
    <s v="0"/>
    <s v="0"/>
    <n v="2601"/>
    <n v="0"/>
    <n v="0"/>
    <n v="1647.3"/>
    <x v="0"/>
    <n v="0.8396738270781986"/>
    <n v="0.26847571112260549"/>
    <n v="-7.8767191646533979E-2"/>
    <n v="13130.638654799817"/>
    <s v=""/>
    <s v=""/>
    <s v=""/>
    <s v=""/>
    <n v="11637.683586524778"/>
    <n v="-1673.6235865247781"/>
    <s v=""/>
    <s v=""/>
  </r>
  <r>
    <n v="59"/>
    <s v="male"/>
    <n v="37.1"/>
    <n v="1"/>
    <x v="0"/>
    <x v="2"/>
    <n v="12347.172"/>
    <x v="0"/>
    <s v="1"/>
    <s v="0"/>
    <s v="0"/>
    <s v="0"/>
    <s v="1"/>
    <n v="3481"/>
    <n v="0"/>
    <n v="0"/>
    <n v="2188.9"/>
    <x v="0"/>
    <n v="1.4092833489138687"/>
    <n v="1.0558892157583961"/>
    <n v="-7.8767191646533979E-2"/>
    <n v="13130.638654799817"/>
    <s v=""/>
    <s v=""/>
    <s v=""/>
    <s v=""/>
    <n v="13685.206803377219"/>
    <n v="-1338.0348033772189"/>
    <s v=""/>
    <s v=""/>
  </r>
  <r>
    <n v="28"/>
    <s v="male"/>
    <n v="37.1"/>
    <n v="1"/>
    <x v="0"/>
    <x v="2"/>
    <n v="3277.1610000000001"/>
    <x v="0"/>
    <s v="1"/>
    <s v="0"/>
    <s v="0"/>
    <s v="0"/>
    <s v="1"/>
    <n v="784"/>
    <n v="0"/>
    <n v="0"/>
    <n v="1038.8"/>
    <x v="0"/>
    <n v="-0.79795354819935316"/>
    <n v="1.0558892157583961"/>
    <n v="-7.8767191646533979E-2"/>
    <n v="13130.638654799817"/>
    <s v=""/>
    <s v=""/>
    <s v=""/>
    <s v=""/>
    <n v="4641.1017196065568"/>
    <n v="-1363.9407196065567"/>
    <s v=""/>
    <s v=""/>
  </r>
  <r>
    <n v="43"/>
    <s v="female"/>
    <n v="29.9"/>
    <n v="1"/>
    <x v="0"/>
    <x v="2"/>
    <n v="7337.7479999999996"/>
    <x v="0"/>
    <s v="0"/>
    <s v="0"/>
    <s v="0"/>
    <s v="0"/>
    <s v="1"/>
    <n v="1849"/>
    <n v="0"/>
    <n v="0"/>
    <n v="1285.7"/>
    <x v="0"/>
    <n v="0.27006430524252845"/>
    <n v="-0.12523104119528927"/>
    <n v="-7.8767191646533979E-2"/>
    <n v="13130.638654799817"/>
    <s v=""/>
    <s v=""/>
    <s v=""/>
    <s v=""/>
    <n v="8605.0057527925746"/>
    <n v="-1267.257752792575"/>
    <s v=""/>
    <s v=""/>
  </r>
  <r>
    <n v="36"/>
    <s v="female"/>
    <n v="25.9"/>
    <n v="1"/>
    <x v="0"/>
    <x v="2"/>
    <n v="5472.4489999999996"/>
    <x v="0"/>
    <s v="0"/>
    <s v="0"/>
    <s v="0"/>
    <s v="0"/>
    <s v="1"/>
    <n v="1296"/>
    <n v="0"/>
    <n v="0"/>
    <n v="932.4"/>
    <x v="0"/>
    <n v="-0.22834402636368298"/>
    <n v="-0.7814089617251142"/>
    <n v="-7.8767191646533979E-2"/>
    <n v="13130.638654799817"/>
    <s v=""/>
    <s v=""/>
    <s v=""/>
    <s v=""/>
    <n v="6750.0518152298328"/>
    <n v="-1277.6028152298331"/>
    <s v=""/>
    <s v=""/>
  </r>
  <r>
    <n v="34"/>
    <s v="male"/>
    <n v="42.9"/>
    <n v="1"/>
    <x v="0"/>
    <x v="2"/>
    <n v="4536.259"/>
    <x v="0"/>
    <s v="1"/>
    <s v="0"/>
    <s v="0"/>
    <s v="0"/>
    <s v="1"/>
    <n v="1156"/>
    <n v="0"/>
    <n v="0"/>
    <n v="1458.6"/>
    <x v="0"/>
    <n v="-0.37074640682260052"/>
    <n v="2.0073472005266417"/>
    <n v="-7.8767191646533979E-2"/>
    <n v="13130.638654799817"/>
    <s v=""/>
    <s v=""/>
    <s v=""/>
    <s v=""/>
    <n v="5841.8339455080968"/>
    <n v="-1305.5749455080968"/>
    <s v=""/>
    <s v=""/>
  </r>
  <r>
    <n v="18"/>
    <s v="male"/>
    <n v="28.31"/>
    <n v="1"/>
    <x v="0"/>
    <x v="1"/>
    <n v="11272.331389999999"/>
    <x v="0"/>
    <s v="1"/>
    <s v="0"/>
    <s v="0"/>
    <s v="0"/>
    <s v="0"/>
    <n v="324"/>
    <n v="0"/>
    <n v="0"/>
    <n v="509.58"/>
    <x v="1"/>
    <n v="-1.5099654504939408"/>
    <n v="-0.38606176460589464"/>
    <n v="-7.8767191646533979E-2"/>
    <n v="13130.638654799817"/>
    <n v="3453305.8904077802"/>
    <n v="3453305.8904077802"/>
    <n v="47601186.147715479"/>
    <n v="47601186.147715479"/>
    <n v="4372.9701045101983"/>
    <n v="6899.361285489801"/>
    <n v="255"/>
    <n v="9"/>
  </r>
  <r>
    <n v="18"/>
    <s v="male"/>
    <n v="33.770000000000003"/>
    <n v="1"/>
    <x v="0"/>
    <x v="0"/>
    <n v="1725.5523000000001"/>
    <x v="0"/>
    <s v="1"/>
    <s v="0"/>
    <s v="0"/>
    <s v="1"/>
    <s v="0"/>
    <n v="324"/>
    <n v="0"/>
    <n v="0"/>
    <n v="607.86"/>
    <x v="0"/>
    <n v="-1.5099654504939408"/>
    <n v="0.50962109691731705"/>
    <n v="-7.8767191646533979E-2"/>
    <n v="13130.638654799817"/>
    <s v=""/>
    <s v=""/>
    <s v=""/>
    <s v=""/>
    <n v="3207.2392565392711"/>
    <n v="-1481.686956539271"/>
    <s v=""/>
    <s v=""/>
  </r>
  <r>
    <n v="46"/>
    <s v="female"/>
    <n v="33.44"/>
    <n v="1"/>
    <x v="0"/>
    <x v="0"/>
    <n v="8240.5895999999993"/>
    <x v="0"/>
    <s v="0"/>
    <s v="0"/>
    <s v="0"/>
    <s v="1"/>
    <s v="0"/>
    <n v="2116"/>
    <n v="0"/>
    <n v="0"/>
    <n v="1538.2399999999998"/>
    <x v="0"/>
    <n v="0.48366787593090471"/>
    <n v="0.45548641847360566"/>
    <n v="-7.8767191646533979E-2"/>
    <n v="13130.638654799817"/>
    <s v=""/>
    <s v=""/>
    <s v=""/>
    <s v=""/>
    <n v="9397.4700768173661"/>
    <n v="-1156.8804768173668"/>
    <s v=""/>
    <s v=""/>
  </r>
  <r>
    <n v="58"/>
    <s v="male"/>
    <n v="32.01"/>
    <n v="1"/>
    <x v="0"/>
    <x v="0"/>
    <n v="11946.625899999999"/>
    <x v="0"/>
    <s v="1"/>
    <s v="0"/>
    <s v="0"/>
    <s v="1"/>
    <s v="0"/>
    <n v="3364"/>
    <n v="0"/>
    <n v="0"/>
    <n v="1856.58"/>
    <x v="0"/>
    <n v="1.3380821586844101"/>
    <n v="0.22090281188419328"/>
    <n v="-7.8767191646533979E-2"/>
    <n v="13130.638654799817"/>
    <s v=""/>
    <s v=""/>
    <s v=""/>
    <s v=""/>
    <n v="13080.574430010711"/>
    <n v="-1133.9485300107117"/>
    <s v=""/>
    <s v=""/>
  </r>
  <r>
    <n v="29"/>
    <s v="female"/>
    <n v="29.59"/>
    <n v="1"/>
    <x v="0"/>
    <x v="0"/>
    <n v="3947.4131000000002"/>
    <x v="0"/>
    <s v="0"/>
    <s v="0"/>
    <s v="0"/>
    <s v="1"/>
    <s v="0"/>
    <n v="841"/>
    <n v="0"/>
    <n v="0"/>
    <n v="858.11"/>
    <x v="0"/>
    <n v="-0.72675235796989435"/>
    <n v="-0.1760848300363505"/>
    <n v="-7.8767191646533979E-2"/>
    <n v="13130.638654799817"/>
    <s v=""/>
    <s v=""/>
    <s v=""/>
    <s v=""/>
    <n v="5225.0027689647786"/>
    <n v="-1277.5896689647784"/>
    <s v=""/>
    <s v=""/>
  </r>
  <r>
    <n v="28"/>
    <s v="female"/>
    <n v="37.619999999999997"/>
    <n v="1"/>
    <x v="0"/>
    <x v="0"/>
    <n v="3766.8838000000001"/>
    <x v="0"/>
    <s v="0"/>
    <s v="0"/>
    <s v="0"/>
    <s v="1"/>
    <s v="0"/>
    <n v="784"/>
    <n v="0"/>
    <n v="0"/>
    <n v="1053.3599999999999"/>
    <x v="0"/>
    <n v="-0.79795354819935316"/>
    <n v="1.1411923454272728"/>
    <n v="-7.8767191646533979E-2"/>
    <n v="13130.638654799817"/>
    <s v=""/>
    <s v=""/>
    <s v=""/>
    <s v=""/>
    <n v="5133.2327838131259"/>
    <n v="-1366.3489838131259"/>
    <s v=""/>
    <s v=""/>
  </r>
  <r>
    <n v="51"/>
    <s v="female"/>
    <n v="37.729999999999997"/>
    <n v="1"/>
    <x v="0"/>
    <x v="0"/>
    <n v="9877.6077000000005"/>
    <x v="0"/>
    <s v="0"/>
    <s v="0"/>
    <s v="0"/>
    <s v="1"/>
    <s v="0"/>
    <n v="2601"/>
    <n v="0"/>
    <n v="0"/>
    <n v="1924.2299999999998"/>
    <x v="0"/>
    <n v="0.8396738270781986"/>
    <n v="1.1592372382418428"/>
    <n v="-7.8767191646533979E-2"/>
    <n v="13130.638654799817"/>
    <s v=""/>
    <s v=""/>
    <s v=""/>
    <s v=""/>
    <n v="11100.408511146166"/>
    <n v="-1222.8008111461659"/>
    <s v=""/>
    <s v=""/>
  </r>
  <r>
    <n v="48"/>
    <s v="female"/>
    <n v="32.229999999999997"/>
    <n v="1"/>
    <x v="0"/>
    <x v="0"/>
    <n v="8871.1517000000003"/>
    <x v="0"/>
    <s v="0"/>
    <s v="0"/>
    <s v="0"/>
    <s v="1"/>
    <s v="0"/>
    <n v="2304"/>
    <n v="0"/>
    <n v="0"/>
    <n v="1547.04"/>
    <x v="0"/>
    <n v="0.62607025638982228"/>
    <n v="0.25699259751333348"/>
    <n v="-7.8767191646533979E-2"/>
    <n v="13130.638654799817"/>
    <s v=""/>
    <s v=""/>
    <s v=""/>
    <s v=""/>
    <n v="10025.719352994542"/>
    <n v="-1154.5676529945413"/>
    <s v=""/>
    <s v=""/>
  </r>
  <r>
    <n v="34"/>
    <s v="female"/>
    <n v="26.73"/>
    <n v="1"/>
    <x v="0"/>
    <x v="0"/>
    <n v="5002.7826999999997"/>
    <x v="0"/>
    <s v="0"/>
    <s v="0"/>
    <s v="0"/>
    <s v="1"/>
    <s v="0"/>
    <n v="1156"/>
    <n v="0"/>
    <n v="0"/>
    <n v="908.82"/>
    <x v="0"/>
    <n v="-0.37074640682260052"/>
    <n v="-0.64525204321517526"/>
    <n v="-7.8767191646533979E-2"/>
    <n v="13130.638654799817"/>
    <s v=""/>
    <s v=""/>
    <s v=""/>
    <s v=""/>
    <n v="6170.4658560602747"/>
    <n v="-1167.683156060275"/>
    <s v=""/>
    <s v=""/>
  </r>
  <r>
    <n v="26"/>
    <s v="female"/>
    <n v="29.92"/>
    <n v="1"/>
    <x v="0"/>
    <x v="0"/>
    <n v="3392.9767999999999"/>
    <x v="0"/>
    <s v="0"/>
    <s v="0"/>
    <s v="0"/>
    <s v="1"/>
    <s v="0"/>
    <n v="676"/>
    <n v="0"/>
    <n v="0"/>
    <n v="777.92000000000007"/>
    <x v="0"/>
    <n v="-0.94035592865827067"/>
    <n v="-0.12195015159263964"/>
    <n v="-7.8767191646533979E-2"/>
    <n v="13130.638654799817"/>
    <s v=""/>
    <s v=""/>
    <s v=""/>
    <s v=""/>
    <n v="4741.1965974379746"/>
    <n v="-1348.2197974379746"/>
    <s v=""/>
    <s v=""/>
  </r>
  <r>
    <n v="44"/>
    <s v="male"/>
    <n v="38.06"/>
    <n v="1"/>
    <x v="0"/>
    <x v="0"/>
    <n v="7152.6714000000002"/>
    <x v="0"/>
    <s v="1"/>
    <s v="0"/>
    <s v="0"/>
    <s v="1"/>
    <s v="0"/>
    <n v="1936"/>
    <n v="0"/>
    <n v="0"/>
    <n v="1674.64"/>
    <x v="0"/>
    <n v="0.3412654954719872"/>
    <n v="1.2133719166855541"/>
    <n v="-7.8767191646533979E-2"/>
    <n v="13130.638654799817"/>
    <s v=""/>
    <s v=""/>
    <s v=""/>
    <s v=""/>
    <n v="8206.2260545390345"/>
    <n v="-1053.5546545390343"/>
    <s v=""/>
    <s v=""/>
  </r>
  <r>
    <n v="18"/>
    <s v="male"/>
    <n v="29.37"/>
    <n v="1"/>
    <x v="0"/>
    <x v="0"/>
    <n v="1719.4363000000001"/>
    <x v="0"/>
    <s v="1"/>
    <s v="0"/>
    <s v="0"/>
    <s v="1"/>
    <s v="0"/>
    <n v="324"/>
    <n v="0"/>
    <n v="0"/>
    <n v="528.66"/>
    <x v="0"/>
    <n v="-1.5099654504939408"/>
    <n v="-0.21217461566549067"/>
    <n v="-7.8767191646533979E-2"/>
    <n v="13130.638654799817"/>
    <s v=""/>
    <s v=""/>
    <s v=""/>
    <s v=""/>
    <n v="3164.1358247789758"/>
    <n v="-1444.6995247789757"/>
    <s v=""/>
    <s v=""/>
  </r>
  <r>
    <n v="46"/>
    <s v="male"/>
    <n v="26.62"/>
    <n v="1"/>
    <x v="0"/>
    <x v="0"/>
    <n v="7742.1098000000002"/>
    <x v="0"/>
    <s v="1"/>
    <s v="0"/>
    <s v="0"/>
    <s v="1"/>
    <s v="0"/>
    <n v="2116"/>
    <n v="0"/>
    <n v="0"/>
    <n v="1224.52"/>
    <x v="1"/>
    <n v="0.48366787593090471"/>
    <n v="-0.66329693602974538"/>
    <n v="-7.8767191646533979E-2"/>
    <n v="13130.638654799817"/>
    <n v="29036243.219010226"/>
    <n v="29036243.219010226"/>
    <n v="921216.61196768133"/>
    <n v="921216.61196768133"/>
    <n v="8701.9100979618634"/>
    <n v="-959.80029796186318"/>
    <n v="168"/>
    <n v="6"/>
  </r>
  <r>
    <n v="30"/>
    <s v="female"/>
    <n v="33.33"/>
    <n v="1"/>
    <x v="0"/>
    <x v="0"/>
    <n v="4151.0286999999998"/>
    <x v="0"/>
    <s v="0"/>
    <s v="0"/>
    <s v="0"/>
    <s v="1"/>
    <s v="0"/>
    <n v="900"/>
    <n v="0"/>
    <n v="0"/>
    <n v="999.9"/>
    <x v="1"/>
    <n v="-0.65555116774043554"/>
    <n v="0.43744152565903555"/>
    <n v="-7.8767191646533979E-2"/>
    <n v="13130.638654799817"/>
    <n v="80633394.940339968"/>
    <n v="80633394.940339968"/>
    <n v="1661864.3365769144"/>
    <n v="1661864.3365769144"/>
    <n v="5440.1618725531362"/>
    <n v="-1289.1331725531363"/>
    <n v="230"/>
    <n v="9"/>
  </r>
  <r>
    <n v="46"/>
    <s v="female"/>
    <n v="27.72"/>
    <n v="1"/>
    <x v="0"/>
    <x v="0"/>
    <n v="8232.6388000000006"/>
    <x v="0"/>
    <s v="0"/>
    <s v="0"/>
    <s v="0"/>
    <s v="1"/>
    <s v="0"/>
    <n v="2116"/>
    <n v="0"/>
    <n v="0"/>
    <n v="1275.1199999999999"/>
    <x v="0"/>
    <n v="0.48366787593090471"/>
    <n v="-0.48284800788404381"/>
    <n v="-7.8767191646533979E-2"/>
    <n v="13130.638654799817"/>
    <s v=""/>
    <s v=""/>
    <s v=""/>
    <s v=""/>
    <n v="9341.4356155289825"/>
    <n v="-1108.7968155289818"/>
    <s v=""/>
    <s v=""/>
  </r>
  <r>
    <n v="36"/>
    <s v="female"/>
    <n v="29.92"/>
    <n v="1"/>
    <x v="0"/>
    <x v="0"/>
    <n v="5478.0367999999999"/>
    <x v="0"/>
    <s v="0"/>
    <s v="0"/>
    <s v="0"/>
    <s v="1"/>
    <s v="0"/>
    <n v="1296"/>
    <n v="0"/>
    <n v="0"/>
    <n v="1077.1200000000001"/>
    <x v="0"/>
    <n v="-0.22834402636368298"/>
    <n v="-0.12195015159263964"/>
    <n v="-7.8767191646533979E-2"/>
    <n v="13130.638654799817"/>
    <s v=""/>
    <s v=""/>
    <s v=""/>
    <s v=""/>
    <n v="6647.7200405277736"/>
    <n v="-1169.6832405277737"/>
    <s v=""/>
    <s v=""/>
  </r>
  <r>
    <n v="62"/>
    <s v="male"/>
    <n v="31.46"/>
    <n v="1"/>
    <x v="0"/>
    <x v="0"/>
    <n v="27000.98473"/>
    <x v="0"/>
    <s v="1"/>
    <s v="0"/>
    <s v="0"/>
    <s v="1"/>
    <s v="0"/>
    <n v="3844"/>
    <n v="0"/>
    <n v="0"/>
    <n v="1950.52"/>
    <x v="0"/>
    <n v="1.6228869196022451"/>
    <n v="0.13067834781134283"/>
    <n v="-7.8767191646533979E-2"/>
    <n v="13130.638654799817"/>
    <s v=""/>
    <s v=""/>
    <s v=""/>
    <s v=""/>
    <n v="14775.938741714801"/>
    <n v="12225.045988285199"/>
    <s v=""/>
    <s v=""/>
  </r>
  <r>
    <n v="47"/>
    <s v="male"/>
    <n v="47.52"/>
    <n v="1"/>
    <x v="0"/>
    <x v="0"/>
    <n v="8083.9197999999997"/>
    <x v="0"/>
    <s v="1"/>
    <s v="0"/>
    <s v="0"/>
    <s v="1"/>
    <s v="0"/>
    <n v="2209"/>
    <n v="0"/>
    <n v="0"/>
    <n v="2233.44"/>
    <x v="0"/>
    <n v="0.55486906616036347"/>
    <n v="2.7652326987385902"/>
    <n v="-7.8767191646533979E-2"/>
    <n v="13130.638654799817"/>
    <s v=""/>
    <s v=""/>
    <s v=""/>
    <s v=""/>
    <n v="9222.6590395399362"/>
    <n v="-1138.7392395399365"/>
    <s v=""/>
    <s v=""/>
  </r>
  <r>
    <n v="32"/>
    <s v="male"/>
    <n v="30.03"/>
    <n v="1"/>
    <x v="0"/>
    <x v="0"/>
    <n v="4074.4537"/>
    <x v="0"/>
    <s v="1"/>
    <s v="0"/>
    <s v="0"/>
    <s v="1"/>
    <s v="0"/>
    <n v="1024"/>
    <n v="0"/>
    <n v="0"/>
    <n v="960.96"/>
    <x v="0"/>
    <n v="-0.51314878728151803"/>
    <n v="-0.10390525877806954"/>
    <n v="-7.8767191646533979E-2"/>
    <n v="13130.638654799817"/>
    <s v=""/>
    <s v=""/>
    <s v=""/>
    <s v=""/>
    <n v="5160.3893277238294"/>
    <n v="-1085.9356277238294"/>
    <s v=""/>
    <s v=""/>
  </r>
  <r>
    <n v="43"/>
    <s v="female"/>
    <n v="35.64"/>
    <n v="1"/>
    <x v="0"/>
    <x v="0"/>
    <n v="7345.7266"/>
    <x v="0"/>
    <s v="0"/>
    <s v="0"/>
    <s v="0"/>
    <s v="1"/>
    <s v="0"/>
    <n v="1849"/>
    <n v="0"/>
    <n v="0"/>
    <n v="1532.52"/>
    <x v="0"/>
    <n v="0.27006430524252845"/>
    <n v="0.81638427476500985"/>
    <n v="-7.8767191646533979E-2"/>
    <n v="13130.638654799817"/>
    <s v=""/>
    <s v=""/>
    <s v=""/>
    <s v=""/>
    <n v="8519.523501414993"/>
    <n v="-1173.796901414993"/>
    <s v=""/>
    <s v=""/>
  </r>
  <r>
    <n v="64"/>
    <s v="male"/>
    <n v="39.159999999999997"/>
    <n v="1"/>
    <x v="0"/>
    <x v="0"/>
    <n v="14418.2804"/>
    <x v="0"/>
    <s v="1"/>
    <s v="0"/>
    <s v="0"/>
    <s v="1"/>
    <s v="0"/>
    <n v="4096"/>
    <n v="0"/>
    <n v="0"/>
    <n v="2506.2399999999998"/>
    <x v="0"/>
    <n v="1.7652893000611625"/>
    <n v="1.3938208448312552"/>
    <n v="-7.8767191646533979E-2"/>
    <n v="13130.638654799817"/>
    <s v=""/>
    <s v=""/>
    <s v=""/>
    <s v=""/>
    <n v="15750.270498499878"/>
    <n v="-1331.9900984998785"/>
    <s v=""/>
    <s v=""/>
  </r>
  <r>
    <n v="59"/>
    <s v="female"/>
    <n v="36.520000000000003"/>
    <n v="1"/>
    <x v="0"/>
    <x v="0"/>
    <n v="28287.897659999999"/>
    <x v="0"/>
    <s v="0"/>
    <s v="0"/>
    <s v="0"/>
    <s v="1"/>
    <s v="0"/>
    <n v="3481"/>
    <n v="0"/>
    <n v="0"/>
    <n v="2154.6800000000003"/>
    <x v="1"/>
    <n v="1.4092833489138687"/>
    <n v="0.96074341728157175"/>
    <n v="-7.8767191646533979E-2"/>
    <n v="13130.638654799817"/>
    <n v="229742500.550722"/>
    <n v="229742500.550722"/>
    <n v="199412120.55002335"/>
    <n v="199412120.55002335"/>
    <n v="14166.562009643714"/>
    <n v="14121.335650356285"/>
    <n v="82"/>
    <n v="3"/>
  </r>
  <r>
    <n v="38"/>
    <s v="female"/>
    <n v="28.93"/>
    <n v="1"/>
    <x v="0"/>
    <x v="0"/>
    <n v="5974.3846999999996"/>
    <x v="0"/>
    <s v="0"/>
    <s v="0"/>
    <s v="0"/>
    <s v="1"/>
    <s v="0"/>
    <n v="1444"/>
    <n v="0"/>
    <n v="0"/>
    <n v="1099.3399999999999"/>
    <x v="1"/>
    <n v="-8.5941645904765426E-2"/>
    <n v="-0.28435418692377162"/>
    <n v="-7.8767191646533979E-2"/>
    <n v="13130.638654799817"/>
    <n v="51211970.665588029"/>
    <n v="51211970.665588029"/>
    <n v="1304143.4868706109"/>
    <n v="1304143.4868706109"/>
    <n v="7116.3757187346528"/>
    <n v="-1141.9910187346532"/>
    <n v="200"/>
    <n v="8"/>
  </r>
  <r>
    <n v="20"/>
    <s v="male"/>
    <n v="35.31"/>
    <n v="1"/>
    <x v="0"/>
    <x v="0"/>
    <n v="27724.28875"/>
    <x v="0"/>
    <s v="1"/>
    <s v="0"/>
    <s v="0"/>
    <s v="1"/>
    <s v="0"/>
    <n v="400"/>
    <n v="0"/>
    <n v="0"/>
    <n v="706.2"/>
    <x v="0"/>
    <n v="-1.3675630700350232"/>
    <n v="0.76224959632129952"/>
    <n v="-7.8767191646533979E-2"/>
    <n v="13130.638654799817"/>
    <s v=""/>
    <s v=""/>
    <s v=""/>
    <s v=""/>
    <n v="3409.5316228033598"/>
    <n v="24314.757127196641"/>
    <s v=""/>
    <s v=""/>
  </r>
  <r>
    <n v="46"/>
    <s v="female"/>
    <n v="28.05"/>
    <n v="1"/>
    <x v="0"/>
    <x v="0"/>
    <n v="8233.0974999999999"/>
    <x v="0"/>
    <s v="0"/>
    <s v="0"/>
    <s v="0"/>
    <s v="1"/>
    <s v="0"/>
    <n v="2116"/>
    <n v="0"/>
    <n v="0"/>
    <n v="1290.3"/>
    <x v="0"/>
    <n v="0.48366787593090471"/>
    <n v="-0.42871332944033297"/>
    <n v="-7.8767191646533979E-2"/>
    <n v="13130.638654799817"/>
    <s v=""/>
    <s v=""/>
    <s v=""/>
    <s v=""/>
    <n v="9344.6683729110046"/>
    <n v="-1111.5708729110047"/>
    <s v=""/>
    <s v=""/>
  </r>
  <r>
    <n v="50"/>
    <s v="male"/>
    <n v="44.77"/>
    <n v="1"/>
    <x v="0"/>
    <x v="0"/>
    <n v="9058.7302999999993"/>
    <x v="0"/>
    <s v="1"/>
    <s v="0"/>
    <s v="0"/>
    <s v="1"/>
    <s v="0"/>
    <n v="2500"/>
    <n v="0"/>
    <n v="0"/>
    <n v="2238.5"/>
    <x v="0"/>
    <n v="0.76847263684873979"/>
    <n v="2.3141103783743358"/>
    <n v="-7.8767191646533979E-2"/>
    <n v="13130.638654799817"/>
    <s v=""/>
    <s v=""/>
    <s v=""/>
    <s v=""/>
    <n v="10192.266947707261"/>
    <n v="-1133.5366477072621"/>
    <s v=""/>
    <s v=""/>
  </r>
  <r>
    <n v="18"/>
    <s v="female"/>
    <n v="37.29"/>
    <n v="1"/>
    <x v="0"/>
    <x v="0"/>
    <n v="2219.4450999999999"/>
    <x v="0"/>
    <s v="0"/>
    <s v="0"/>
    <s v="0"/>
    <s v="1"/>
    <s v="0"/>
    <n v="324"/>
    <n v="0"/>
    <n v="0"/>
    <n v="671.22"/>
    <x v="1"/>
    <n v="-1.5099654504939408"/>
    <n v="1.0870576669835623"/>
    <n v="-7.8767191646533979E-2"/>
    <n v="13130.638654799817"/>
    <n v="119054144.79030509"/>
    <n v="119054144.79030509"/>
    <n v="2725888.7070246851"/>
    <n v="2725888.7070246851"/>
    <n v="3870.471661574551"/>
    <n v="-1651.0265615745511"/>
    <n v="261"/>
    <n v="10"/>
  </r>
  <r>
    <n v="33"/>
    <s v="female"/>
    <n v="28.27"/>
    <n v="1"/>
    <x v="0"/>
    <x v="0"/>
    <n v="4779.6022999999996"/>
    <x v="0"/>
    <s v="0"/>
    <s v="0"/>
    <s v="0"/>
    <s v="1"/>
    <s v="0"/>
    <n v="1089"/>
    <n v="0"/>
    <n v="0"/>
    <n v="932.91"/>
    <x v="0"/>
    <n v="-0.44194759705205927"/>
    <n v="-0.39262354381119274"/>
    <n v="-7.8767191646533979E-2"/>
    <n v="13130.638654799817"/>
    <s v=""/>
    <s v=""/>
    <s v=""/>
    <s v=""/>
    <n v="5974.6811166726093"/>
    <n v="-1195.0788166726097"/>
    <s v=""/>
    <s v=""/>
  </r>
  <r>
    <n v="38"/>
    <s v="female"/>
    <n v="30.69"/>
    <n v="1"/>
    <x v="0"/>
    <x v="0"/>
    <n v="5976.8311000000003"/>
    <x v="0"/>
    <s v="0"/>
    <s v="0"/>
    <s v="0"/>
    <s v="1"/>
    <s v="0"/>
    <n v="1444"/>
    <n v="0"/>
    <n v="0"/>
    <n v="1166.22"/>
    <x v="0"/>
    <n v="-8.5941645904765426E-2"/>
    <n v="4.3640981093515975E-3"/>
    <n v="-7.8767191646533979E-2"/>
    <n v="13130.638654799817"/>
    <s v=""/>
    <s v=""/>
    <s v=""/>
    <s v=""/>
    <n v="7133.6170914387712"/>
    <n v="-1156.7859914387709"/>
    <s v=""/>
    <s v=""/>
  </r>
  <r>
    <n v="47"/>
    <s v="female"/>
    <n v="29.37"/>
    <n v="1"/>
    <x v="0"/>
    <x v="0"/>
    <n v="8547.6913000000004"/>
    <x v="0"/>
    <s v="0"/>
    <s v="0"/>
    <s v="0"/>
    <s v="1"/>
    <s v="0"/>
    <n v="2209"/>
    <n v="0"/>
    <n v="0"/>
    <n v="1380.39"/>
    <x v="1"/>
    <n v="0.55486906616036347"/>
    <n v="-0.21217461566549067"/>
    <n v="-7.8767191646533979E-2"/>
    <n v="13130.638654799817"/>
    <n v="21003406.456866637"/>
    <n v="21003406.456866637"/>
    <n v="1267686.2606859987"/>
    <n v="1267686.2606859987"/>
    <n v="9673.6070431557655"/>
    <n v="-1125.9157431557651"/>
    <n v="151"/>
    <n v="6"/>
  </r>
  <r>
    <n v="33"/>
    <s v="male"/>
    <n v="42.46"/>
    <n v="1"/>
    <x v="0"/>
    <x v="0"/>
    <n v="11326.71487"/>
    <x v="0"/>
    <s v="1"/>
    <s v="0"/>
    <s v="0"/>
    <s v="1"/>
    <s v="0"/>
    <n v="1089"/>
    <n v="0"/>
    <n v="0"/>
    <n v="1401.18"/>
    <x v="1"/>
    <n v="-0.44194759705205927"/>
    <n v="1.9351676292683615"/>
    <n v="-7.8767191646533979E-2"/>
    <n v="13130.638654799817"/>
    <n v="3254141.021366498"/>
    <n v="3254141.021366498"/>
    <n v="34126333.34583766"/>
    <n v="34126333.34583766"/>
    <n v="5484.9400244725157"/>
    <n v="5841.7748455274841"/>
    <n v="227"/>
    <n v="8"/>
  </r>
  <r>
    <n v="53"/>
    <s v="female"/>
    <n v="39.6"/>
    <n v="1"/>
    <x v="0"/>
    <x v="0"/>
    <n v="10579.710999999999"/>
    <x v="0"/>
    <s v="0"/>
    <s v="0"/>
    <s v="0"/>
    <s v="1"/>
    <s v="0"/>
    <n v="2809"/>
    <n v="0"/>
    <n v="0"/>
    <n v="2098.8000000000002"/>
    <x v="0"/>
    <n v="0.98207620753711611"/>
    <n v="1.4660004160895366"/>
    <n v="-7.8767191646533979E-2"/>
    <n v="13130.638654799817"/>
    <s v=""/>
    <s v=""/>
    <s v=""/>
    <s v=""/>
    <n v="11839.704574334704"/>
    <n v="-1259.993574334705"/>
    <s v=""/>
    <s v=""/>
  </r>
  <r>
    <n v="40"/>
    <s v="female"/>
    <n v="29.81"/>
    <n v="1"/>
    <x v="0"/>
    <x v="0"/>
    <n v="6500.2358999999997"/>
    <x v="0"/>
    <s v="0"/>
    <s v="0"/>
    <s v="0"/>
    <s v="1"/>
    <s v="0"/>
    <n v="1600"/>
    <n v="0"/>
    <n v="0"/>
    <n v="1192.3999999999999"/>
    <x v="0"/>
    <n v="5.6460734554152112E-2"/>
    <n v="-0.13999504440721031"/>
    <n v="-7.8767191646533979E-2"/>
    <n v="13130.638654799817"/>
    <s v=""/>
    <s v=""/>
    <s v=""/>
    <s v=""/>
    <n v="7635.7001093513209"/>
    <n v="-1135.4642093513212"/>
    <s v=""/>
    <s v=""/>
  </r>
  <r>
    <n v="18"/>
    <s v="male"/>
    <n v="35.200000000000003"/>
    <n v="1"/>
    <x v="0"/>
    <x v="0"/>
    <n v="1727.54"/>
    <x v="0"/>
    <s v="1"/>
    <s v="0"/>
    <s v="0"/>
    <s v="1"/>
    <s v="0"/>
    <n v="324"/>
    <n v="0"/>
    <n v="0"/>
    <n v="633.6"/>
    <x v="0"/>
    <n v="-1.5099654504939408"/>
    <n v="0.74420470350672951"/>
    <n v="-7.8767191646533979E-2"/>
    <n v="13130.638654799817"/>
    <s v=""/>
    <s v=""/>
    <s v=""/>
    <s v=""/>
    <n v="3221.2478718613665"/>
    <n v="-1493.7078718613666"/>
    <s v=""/>
    <s v=""/>
  </r>
  <r>
    <n v="41"/>
    <s v="female"/>
    <n v="36.08"/>
    <n v="1"/>
    <x v="0"/>
    <x v="0"/>
    <n v="6781.3541999999998"/>
    <x v="0"/>
    <s v="0"/>
    <s v="0"/>
    <s v="0"/>
    <s v="1"/>
    <s v="0"/>
    <n v="1681"/>
    <n v="0"/>
    <n v="0"/>
    <n v="1479.28"/>
    <x v="1"/>
    <n v="0.12766192478361088"/>
    <n v="0.88856384602329019"/>
    <n v="-7.8767191646533979E-2"/>
    <n v="13130.638654799817"/>
    <n v="40313413.087962613"/>
    <n v="40313413.087962613"/>
    <n v="1400083.6613362476"/>
    <n v="1400083.6613362476"/>
    <n v="7964.6055094589192"/>
    <n v="-1183.2513094589194"/>
    <n v="182"/>
    <n v="7"/>
  </r>
  <r>
    <n v="51"/>
    <s v="male"/>
    <n v="35.97"/>
    <n v="1"/>
    <x v="0"/>
    <x v="0"/>
    <n v="9386.1612999999998"/>
    <x v="0"/>
    <s v="1"/>
    <s v="0"/>
    <s v="0"/>
    <s v="1"/>
    <s v="0"/>
    <n v="2601"/>
    <n v="0"/>
    <n v="0"/>
    <n v="1834.47"/>
    <x v="0"/>
    <n v="0.8396738270781986"/>
    <n v="0.87051895320872008"/>
    <n v="-7.8767191646533979E-2"/>
    <n v="13130.638654799817"/>
    <s v=""/>
    <s v=""/>
    <s v=""/>
    <s v=""/>
    <n v="10454.417478815003"/>
    <n v="-1068.2561788150033"/>
    <s v=""/>
    <s v=""/>
  </r>
  <r>
    <n v="31"/>
    <s v="female"/>
    <n v="29.26"/>
    <n v="1"/>
    <x v="0"/>
    <x v="0"/>
    <n v="4350.5144"/>
    <x v="0"/>
    <s v="0"/>
    <s v="0"/>
    <s v="0"/>
    <s v="1"/>
    <s v="0"/>
    <n v="961"/>
    <n v="0"/>
    <n v="0"/>
    <n v="907.06000000000006"/>
    <x v="0"/>
    <n v="-0.58434997751097684"/>
    <n v="-0.23021950848006076"/>
    <n v="-7.8767191646533979E-2"/>
    <n v="13130.638654799817"/>
    <s v=""/>
    <s v=""/>
    <s v=""/>
    <s v=""/>
    <n v="5586.8998232448848"/>
    <n v="-1236.3854232448848"/>
    <s v=""/>
    <s v=""/>
  </r>
  <r>
    <n v="42"/>
    <s v="female"/>
    <n v="26.18"/>
    <n v="1"/>
    <x v="0"/>
    <x v="0"/>
    <n v="7046.7222000000002"/>
    <x v="0"/>
    <s v="0"/>
    <s v="0"/>
    <s v="0"/>
    <s v="1"/>
    <s v="0"/>
    <n v="1764"/>
    <n v="0"/>
    <n v="0"/>
    <n v="1099.56"/>
    <x v="0"/>
    <n v="0.19886311501306964"/>
    <n v="-0.73547650728802627"/>
    <n v="-7.8767191646533979E-2"/>
    <n v="13130.638654799817"/>
    <s v=""/>
    <s v=""/>
    <s v=""/>
    <s v=""/>
    <n v="8143.1932363253491"/>
    <n v="-1096.4710363253489"/>
    <s v=""/>
    <s v=""/>
  </r>
  <r>
    <n v="23"/>
    <s v="male"/>
    <n v="50.38"/>
    <n v="1"/>
    <x v="0"/>
    <x v="0"/>
    <n v="2438.0551999999998"/>
    <x v="0"/>
    <s v="1"/>
    <s v="0"/>
    <s v="0"/>
    <s v="1"/>
    <s v="0"/>
    <n v="529"/>
    <n v="0"/>
    <n v="0"/>
    <n v="1158.74"/>
    <x v="0"/>
    <n v="-1.1539594993466469"/>
    <n v="3.2343999119174152"/>
    <n v="-7.8767191646533979E-2"/>
    <n v="13130.638654799817"/>
    <s v=""/>
    <s v=""/>
    <s v=""/>
    <s v=""/>
    <n v="3898.6259128887141"/>
    <n v="-1460.5707128887143"/>
    <s v=""/>
    <s v=""/>
  </r>
  <r>
    <n v="25"/>
    <s v="female"/>
    <n v="32.229999999999997"/>
    <n v="1"/>
    <x v="0"/>
    <x v="0"/>
    <n v="18218.161390000001"/>
    <x v="0"/>
    <s v="0"/>
    <s v="0"/>
    <s v="0"/>
    <s v="1"/>
    <s v="0"/>
    <n v="625"/>
    <n v="0"/>
    <n v="0"/>
    <n v="805.74999999999989"/>
    <x v="0"/>
    <n v="-1.0115571188877295"/>
    <n v="0.25699259751333348"/>
    <n v="-7.8767191646533979E-2"/>
    <n v="13130.638654799817"/>
    <s v=""/>
    <s v=""/>
    <s v=""/>
    <s v=""/>
    <n v="4617.6544664316853"/>
    <n v="13600.506923568315"/>
    <s v=""/>
    <s v=""/>
  </r>
  <r>
    <n v="26"/>
    <s v="female"/>
    <n v="29.48"/>
    <n v="1"/>
    <x v="0"/>
    <x v="0"/>
    <n v="3392.3652000000002"/>
    <x v="0"/>
    <s v="0"/>
    <s v="0"/>
    <s v="0"/>
    <s v="1"/>
    <s v="0"/>
    <n v="676"/>
    <n v="0"/>
    <n v="0"/>
    <n v="766.48"/>
    <x v="0"/>
    <n v="-0.94035592865827067"/>
    <n v="-0.19412972285092059"/>
    <n v="-7.8767191646533979E-2"/>
    <n v="13130.638654799817"/>
    <s v=""/>
    <s v=""/>
    <s v=""/>
    <s v=""/>
    <n v="4736.8862542619454"/>
    <n v="-1344.5210542619452"/>
    <s v=""/>
    <s v=""/>
  </r>
  <r>
    <n v="44"/>
    <s v="female"/>
    <n v="32.340000000000003"/>
    <n v="1"/>
    <x v="0"/>
    <x v="0"/>
    <n v="7633.7205999999996"/>
    <x v="0"/>
    <s v="0"/>
    <s v="0"/>
    <s v="0"/>
    <s v="1"/>
    <s v="0"/>
    <n v="1936"/>
    <n v="0"/>
    <n v="0"/>
    <n v="1422.96"/>
    <x v="0"/>
    <n v="0.3412654954719872"/>
    <n v="0.27503749032790475"/>
    <n v="-7.8767191646533979E-2"/>
    <n v="13130.638654799817"/>
    <s v=""/>
    <s v=""/>
    <s v=""/>
    <s v=""/>
    <n v="8778.9412528776957"/>
    <n v="-1145.220652877696"/>
    <s v=""/>
    <s v=""/>
  </r>
  <r>
    <n v="35"/>
    <s v="female"/>
    <n v="34.21"/>
    <n v="1"/>
    <x v="0"/>
    <x v="0"/>
    <n v="5245.2268999999997"/>
    <x v="0"/>
    <s v="0"/>
    <s v="0"/>
    <s v="0"/>
    <s v="1"/>
    <s v="0"/>
    <n v="1225"/>
    <n v="0"/>
    <n v="0"/>
    <n v="1197.3500000000001"/>
    <x v="1"/>
    <n v="-0.29954521659314176"/>
    <n v="0.5818006681755975"/>
    <n v="-7.8767191646533979E-2"/>
    <n v="13130.638654799817"/>
    <n v="62179718.542735137"/>
    <n v="62179718.542735137"/>
    <n v="1482240.9173188123"/>
    <n v="1482240.9173188123"/>
    <n v="6462.7000690344603"/>
    <n v="-1217.4731690344606"/>
    <n v="210"/>
    <n v="8"/>
  </r>
  <r>
    <n v="41"/>
    <s v="male"/>
    <n v="34.21"/>
    <n v="1"/>
    <x v="0"/>
    <x v="0"/>
    <n v="6289.7548999999999"/>
    <x v="0"/>
    <s v="1"/>
    <s v="0"/>
    <s v="0"/>
    <s v="1"/>
    <s v="0"/>
    <n v="1681"/>
    <n v="0"/>
    <n v="0"/>
    <n v="1402.6100000000001"/>
    <x v="0"/>
    <n v="0.12766192478361088"/>
    <n v="0.5818006681755975"/>
    <n v="-7.8767191646533979E-2"/>
    <n v="13130.638654799817"/>
    <s v=""/>
    <s v=""/>
    <s v=""/>
    <s v=""/>
    <n v="7317.5368913337479"/>
    <n v="-1027.781991333748"/>
    <s v=""/>
    <s v=""/>
  </r>
  <r>
    <n v="26"/>
    <s v="male"/>
    <n v="46.53"/>
    <n v="1"/>
    <x v="0"/>
    <x v="0"/>
    <n v="2927.0646999999999"/>
    <x v="0"/>
    <s v="1"/>
    <s v="0"/>
    <s v="0"/>
    <s v="1"/>
    <s v="0"/>
    <n v="676"/>
    <n v="0"/>
    <n v="0"/>
    <n v="1209.78"/>
    <x v="0"/>
    <n v="-0.94035592865827067"/>
    <n v="2.6028286634074584"/>
    <n v="-7.8767191646533979E-2"/>
    <n v="13130.638654799817"/>
    <s v=""/>
    <s v=""/>
    <s v=""/>
    <s v=""/>
    <n v="4275.1623927060427"/>
    <n v="-1348.0976927060428"/>
    <s v=""/>
    <s v=""/>
  </r>
  <r>
    <n v="50"/>
    <s v="female"/>
    <n v="46.09"/>
    <n v="1"/>
    <x v="0"/>
    <x v="0"/>
    <n v="9549.5650999999998"/>
    <x v="0"/>
    <s v="0"/>
    <s v="0"/>
    <s v="0"/>
    <s v="1"/>
    <s v="0"/>
    <n v="2500"/>
    <n v="0"/>
    <n v="0"/>
    <n v="2304.5"/>
    <x v="0"/>
    <n v="0.76847263684873979"/>
    <n v="2.530649092149178"/>
    <n v="-7.8767191646533979E-2"/>
    <n v="13130.638654799817"/>
    <s v=""/>
    <s v=""/>
    <s v=""/>
    <s v=""/>
    <n v="10833.947636862395"/>
    <n v="-1284.3825368623948"/>
    <s v=""/>
    <s v=""/>
  </r>
  <r>
    <n v="31"/>
    <s v="male"/>
    <n v="39.49"/>
    <n v="1"/>
    <x v="0"/>
    <x v="0"/>
    <n v="3875.7341000000001"/>
    <x v="0"/>
    <s v="1"/>
    <s v="0"/>
    <s v="0"/>
    <s v="1"/>
    <s v="0"/>
    <n v="961"/>
    <n v="0"/>
    <n v="0"/>
    <n v="1224.19"/>
    <x v="0"/>
    <n v="-0.58434997751097684"/>
    <n v="1.4479555232749666"/>
    <n v="-7.8767191646533979E-2"/>
    <n v="13130.638654799817"/>
    <s v=""/>
    <s v=""/>
    <s v=""/>
    <s v=""/>
    <n v="5058.365642460526"/>
    <n v="-1182.6315424605259"/>
    <s v=""/>
    <s v=""/>
  </r>
  <r>
    <n v="63"/>
    <s v="female"/>
    <n v="35.200000000000003"/>
    <n v="1"/>
    <x v="0"/>
    <x v="0"/>
    <n v="14474.674999999999"/>
    <x v="0"/>
    <s v="0"/>
    <s v="0"/>
    <s v="0"/>
    <s v="1"/>
    <s v="0"/>
    <n v="3969"/>
    <n v="0"/>
    <n v="0"/>
    <n v="2217.6000000000004"/>
    <x v="0"/>
    <n v="1.6940881098317038"/>
    <n v="0.74420470350672951"/>
    <n v="-7.8767191646533979E-2"/>
    <n v="13130.638654799817"/>
    <s v=""/>
    <s v=""/>
    <s v=""/>
    <s v=""/>
    <n v="15886.732974701419"/>
    <n v="-1412.0579747014199"/>
    <s v=""/>
    <s v=""/>
  </r>
  <r>
    <n v="26"/>
    <s v="male"/>
    <n v="29.15"/>
    <n v="1"/>
    <x v="0"/>
    <x v="0"/>
    <n v="2902.9065000000001"/>
    <x v="0"/>
    <s v="1"/>
    <s v="0"/>
    <s v="0"/>
    <s v="1"/>
    <s v="0"/>
    <n v="676"/>
    <n v="0"/>
    <n v="0"/>
    <n v="757.9"/>
    <x v="0"/>
    <n v="-0.94035592865827067"/>
    <n v="-0.24826440129463145"/>
    <n v="-7.8767191646533979E-2"/>
    <n v="13130.638654799817"/>
    <s v=""/>
    <s v=""/>
    <s v=""/>
    <s v=""/>
    <n v="4104.9038372528785"/>
    <n v="-1201.9973372528784"/>
    <s v=""/>
    <s v=""/>
  </r>
  <r>
    <n v="38"/>
    <s v="male"/>
    <n v="28.27"/>
    <n v="1"/>
    <x v="0"/>
    <x v="0"/>
    <n v="5484.4673000000003"/>
    <x v="0"/>
    <s v="1"/>
    <s v="0"/>
    <s v="0"/>
    <s v="1"/>
    <s v="0"/>
    <n v="1444"/>
    <n v="0"/>
    <n v="0"/>
    <n v="1074.26"/>
    <x v="0"/>
    <n v="-8.5941645904765426E-2"/>
    <n v="-0.39262354381119274"/>
    <n v="-7.8767191646533979E-2"/>
    <n v="13130.638654799817"/>
    <s v=""/>
    <s v=""/>
    <s v=""/>
    <s v=""/>
    <n v="6481.1605443435637"/>
    <n v="-996.69324434356349"/>
    <s v=""/>
    <s v=""/>
  </r>
  <r>
    <n v="47"/>
    <s v="female"/>
    <n v="45.32"/>
    <n v="1"/>
    <x v="0"/>
    <x v="0"/>
    <n v="8569.8618000000006"/>
    <x v="0"/>
    <s v="0"/>
    <s v="0"/>
    <s v="0"/>
    <s v="1"/>
    <s v="0"/>
    <n v="2209"/>
    <n v="0"/>
    <n v="0"/>
    <n v="2130.04"/>
    <x v="0"/>
    <n v="0.55486906616036347"/>
    <n v="2.4043348424471862"/>
    <n v="-7.8767191646533979E-2"/>
    <n v="13130.638654799817"/>
    <s v=""/>
    <s v=""/>
    <s v=""/>
    <s v=""/>
    <n v="9829.8569832868343"/>
    <n v="-1259.9951832868337"/>
    <s v=""/>
    <s v=""/>
  </r>
  <r>
    <n v="57"/>
    <s v="male"/>
    <n v="27.94"/>
    <n v="1"/>
    <x v="0"/>
    <x v="0"/>
    <n v="11554.223599999999"/>
    <x v="0"/>
    <s v="1"/>
    <s v="0"/>
    <s v="0"/>
    <s v="1"/>
    <s v="0"/>
    <n v="3249"/>
    <n v="0"/>
    <n v="0"/>
    <n v="1592.5800000000002"/>
    <x v="0"/>
    <n v="1.2668809684549511"/>
    <n v="-0.44675822225490303"/>
    <n v="-7.8767191646533979E-2"/>
    <n v="13130.638654799817"/>
    <s v=""/>
    <s v=""/>
    <s v=""/>
    <s v=""/>
    <n v="12635.734291658693"/>
    <n v="-1081.5106916586938"/>
    <s v=""/>
    <s v=""/>
  </r>
  <r>
    <n v="54"/>
    <s v="female"/>
    <n v="31.9"/>
    <n v="1"/>
    <x v="0"/>
    <x v="0"/>
    <n v="10928.849"/>
    <x v="0"/>
    <s v="0"/>
    <s v="0"/>
    <s v="0"/>
    <s v="1"/>
    <s v="0"/>
    <n v="2916"/>
    <n v="0"/>
    <n v="0"/>
    <n v="1722.6"/>
    <x v="0"/>
    <n v="1.0532773977665748"/>
    <n v="0.20285791906962319"/>
    <n v="-7.8767191646533979E-2"/>
    <n v="13130.638654799817"/>
    <s v=""/>
    <s v=""/>
    <s v=""/>
    <s v=""/>
    <n v="12136.893278816269"/>
    <n v="-1208.0442788162691"/>
    <s v=""/>
    <s v=""/>
  </r>
  <r>
    <n v="32"/>
    <s v="female"/>
    <n v="29.59"/>
    <n v="1"/>
    <x v="0"/>
    <x v="0"/>
    <n v="4562.8420999999998"/>
    <x v="0"/>
    <s v="0"/>
    <s v="0"/>
    <s v="0"/>
    <s v="1"/>
    <s v="0"/>
    <n v="1024"/>
    <n v="0"/>
    <n v="0"/>
    <n v="946.88"/>
    <x v="0"/>
    <n v="-0.51314878728151803"/>
    <n v="-0.1760848300363505"/>
    <n v="-7.8767191646533979E-2"/>
    <n v="13130.638654799817"/>
    <s v=""/>
    <s v=""/>
    <s v=""/>
    <s v=""/>
    <n v="5784.8286441748442"/>
    <n v="-1221.9865441748443"/>
    <s v=""/>
    <s v=""/>
  </r>
  <r>
    <n v="52"/>
    <s v="male"/>
    <n v="47.74"/>
    <n v="1"/>
    <x v="0"/>
    <x v="0"/>
    <n v="9748.9105999999992"/>
    <x v="0"/>
    <s v="1"/>
    <s v="0"/>
    <s v="0"/>
    <s v="1"/>
    <s v="0"/>
    <n v="2704"/>
    <n v="0"/>
    <n v="0"/>
    <n v="2482.48"/>
    <x v="1"/>
    <n v="0.9108750173076573"/>
    <n v="2.8013224843677307"/>
    <n v="-7.8767191646533979E-2"/>
    <n v="13130.638654799817"/>
    <n v="11436084.63662016"/>
    <n v="11436084.63662016"/>
    <n v="1385925.5486930676"/>
    <n v="1385925.5486930676"/>
    <n v="10926.163991880043"/>
    <n v="-1177.2533918800436"/>
    <n v="131"/>
    <n v="5"/>
  </r>
  <r>
    <n v="25"/>
    <s v="female"/>
    <n v="33.99"/>
    <n v="1"/>
    <x v="0"/>
    <x v="0"/>
    <n v="3227.1210999999998"/>
    <x v="0"/>
    <s v="0"/>
    <s v="0"/>
    <s v="0"/>
    <s v="1"/>
    <s v="0"/>
    <n v="625"/>
    <n v="0"/>
    <n v="0"/>
    <n v="849.75"/>
    <x v="1"/>
    <n v="-1.0115571188877295"/>
    <n v="0.54571088254645728"/>
    <n v="-7.8767191646533979E-2"/>
    <n v="13130.638654799817"/>
    <n v="98079659.958228141"/>
    <n v="98079659.958228141"/>
    <n v="1981829.7161488808"/>
    <n v="1981829.7161488808"/>
    <n v="4634.8958391358037"/>
    <n v="-1407.7747391358039"/>
    <n v="248"/>
    <n v="9"/>
  </r>
  <r>
    <n v="29"/>
    <s v="male"/>
    <n v="38.94"/>
    <n v="1"/>
    <x v="0"/>
    <x v="0"/>
    <n v="3471.4096"/>
    <x v="0"/>
    <s v="1"/>
    <s v="0"/>
    <s v="0"/>
    <s v="1"/>
    <s v="0"/>
    <n v="841"/>
    <n v="0"/>
    <n v="0"/>
    <n v="1129.26"/>
    <x v="1"/>
    <n v="-0.72675235796989435"/>
    <n v="1.357731059202115"/>
    <n v="-7.8767191646533979E-2"/>
    <n v="13130.638654799817"/>
    <n v="93300705.933088958"/>
    <n v="93300705.933088958"/>
    <n v="1479722.1421550659"/>
    <n v="1479722.1421550659"/>
    <n v="4687.8479018283606"/>
    <n v="-1216.4383018283606"/>
    <n v="245"/>
    <n v="9"/>
  </r>
  <r>
    <n v="55"/>
    <s v="male"/>
    <n v="32.67"/>
    <n v="1"/>
    <x v="0"/>
    <x v="0"/>
    <n v="10807.4863"/>
    <x v="0"/>
    <s v="1"/>
    <s v="0"/>
    <s v="0"/>
    <s v="1"/>
    <s v="0"/>
    <n v="3025"/>
    <n v="0"/>
    <n v="0"/>
    <n v="1796.8500000000001"/>
    <x v="1"/>
    <n v="1.1244785879960337"/>
    <n v="0.32917216877161504"/>
    <n v="-7.8767191646533979E-2"/>
    <n v="13130.638654799817"/>
    <n v="5397036.8636119338"/>
    <n v="5397036.8636119338"/>
    <n v="1185719.6922732992"/>
    <n v="1185719.6922732992"/>
    <n v="11896.393868287272"/>
    <n v="-1088.9075682872717"/>
    <n v="113"/>
    <n v="4"/>
  </r>
  <r>
    <n v="50"/>
    <s v="male"/>
    <n v="37.07"/>
    <n v="1"/>
    <x v="0"/>
    <x v="0"/>
    <n v="9048.0272999999997"/>
    <x v="0"/>
    <s v="1"/>
    <s v="0"/>
    <s v="0"/>
    <s v="1"/>
    <s v="0"/>
    <n v="2500"/>
    <n v="0"/>
    <n v="0"/>
    <n v="1853.5"/>
    <x v="0"/>
    <n v="0.76847263684873979"/>
    <n v="1.0509678813544223"/>
    <n v="-7.8767191646533979E-2"/>
    <n v="13130.638654799817"/>
    <s v=""/>
    <s v=""/>
    <s v=""/>
    <s v=""/>
    <n v="10116.835942126745"/>
    <n v="-1068.8086421267453"/>
    <s v=""/>
    <s v=""/>
  </r>
  <r>
    <n v="30"/>
    <s v="male"/>
    <n v="38.83"/>
    <n v="1"/>
    <x v="0"/>
    <x v="0"/>
    <n v="18963.171920000001"/>
    <x v="0"/>
    <s v="1"/>
    <s v="0"/>
    <s v="0"/>
    <s v="1"/>
    <s v="0"/>
    <n v="900"/>
    <n v="0"/>
    <n v="0"/>
    <n v="1164.8999999999999"/>
    <x v="0"/>
    <n v="-0.65555116774043554"/>
    <n v="1.3396861663875448"/>
    <n v="-7.8767191646533979E-2"/>
    <n v="13130.638654799817"/>
    <s v=""/>
    <s v=""/>
    <s v=""/>
    <s v=""/>
    <n v="4865.29150262646"/>
    <n v="14097.880417373541"/>
    <s v=""/>
    <s v=""/>
  </r>
  <r>
    <n v="33"/>
    <s v="female"/>
    <n v="39.82"/>
    <n v="1"/>
    <x v="0"/>
    <x v="0"/>
    <n v="4795.6567999999997"/>
    <x v="0"/>
    <s v="0"/>
    <s v="0"/>
    <s v="0"/>
    <s v="1"/>
    <s v="0"/>
    <n v="1089"/>
    <n v="0"/>
    <n v="0"/>
    <n v="1314.06"/>
    <x v="1"/>
    <n v="-0.44194759705205927"/>
    <n v="1.5020902017186768"/>
    <n v="-7.8767191646533979E-2"/>
    <n v="13130.638654799817"/>
    <n v="69471922.519842222"/>
    <n v="69471922.519842222"/>
    <n v="1669705.4410932995"/>
    <n v="1669705.4410932995"/>
    <n v="6087.8276250433837"/>
    <n v="-1292.170825043384"/>
    <n v="217"/>
    <n v="8"/>
  </r>
  <r>
    <n v="25"/>
    <s v="female"/>
    <n v="42.13"/>
    <n v="1"/>
    <x v="0"/>
    <x v="0"/>
    <n v="3238.4357"/>
    <x v="0"/>
    <s v="0"/>
    <s v="0"/>
    <s v="0"/>
    <s v="1"/>
    <s v="0"/>
    <n v="625"/>
    <n v="0"/>
    <n v="0"/>
    <n v="1053.25"/>
    <x v="1"/>
    <n v="-1.0115571188877295"/>
    <n v="1.8810329508246511"/>
    <n v="-7.8767191646533979E-2"/>
    <n v="13130.638654799817"/>
    <n v="97855679.29895024"/>
    <n v="97855679.29895024"/>
    <n v="2179170.8328555855"/>
    <n v="2179170.8328555855"/>
    <n v="4714.6371878923492"/>
    <n v="-1476.2014878923492"/>
    <n v="243"/>
    <n v="9"/>
  </r>
  <r>
    <n v="41"/>
    <s v="female"/>
    <n v="28.05"/>
    <n v="1"/>
    <x v="0"/>
    <x v="0"/>
    <n v="6770.1925000000001"/>
    <x v="0"/>
    <s v="0"/>
    <s v="0"/>
    <s v="0"/>
    <s v="1"/>
    <s v="0"/>
    <n v="1681"/>
    <n v="0"/>
    <n v="0"/>
    <n v="1150.05"/>
    <x v="0"/>
    <n v="0.12766192478361088"/>
    <n v="-0.42871332944033297"/>
    <n v="-7.8767191646533979E-2"/>
    <n v="13130.638654799817"/>
    <s v=""/>
    <s v=""/>
    <s v=""/>
    <s v=""/>
    <n v="7885.9417464963808"/>
    <n v="-1115.7492464963807"/>
    <s v=""/>
    <s v=""/>
  </r>
  <r>
    <n v="35"/>
    <s v="male"/>
    <n v="27.61"/>
    <n v="1"/>
    <x v="0"/>
    <x v="0"/>
    <n v="4747.0528999999997"/>
    <x v="0"/>
    <s v="1"/>
    <s v="0"/>
    <s v="0"/>
    <s v="1"/>
    <s v="0"/>
    <n v="1225"/>
    <n v="0"/>
    <n v="0"/>
    <n v="966.35"/>
    <x v="0"/>
    <n v="-0.29954521659314176"/>
    <n v="-0.50089290069861392"/>
    <n v="-7.8767191646533979E-2"/>
    <n v="13130.638654799817"/>
    <s v=""/>
    <s v=""/>
    <s v=""/>
    <s v=""/>
    <n v="5769.2952617669735"/>
    <n v="-1022.2423617669738"/>
    <s v=""/>
    <s v=""/>
  </r>
  <r>
    <n v="18"/>
    <s v="male"/>
    <n v="30.03"/>
    <n v="1"/>
    <x v="0"/>
    <x v="0"/>
    <n v="1720.3536999999999"/>
    <x v="0"/>
    <s v="1"/>
    <s v="0"/>
    <s v="0"/>
    <s v="1"/>
    <s v="0"/>
    <n v="324"/>
    <n v="0"/>
    <n v="0"/>
    <n v="540.54"/>
    <x v="1"/>
    <n v="-1.5099654504939408"/>
    <n v="-0.10390525877806954"/>
    <n v="-7.8767191646533979E-2"/>
    <n v="13130.638654799817"/>
    <n v="130194602.74973108"/>
    <n v="130194602.74973108"/>
    <n v="2103218.2160001015"/>
    <n v="2103218.2160001015"/>
    <n v="3170.60133954302"/>
    <n v="-1450.2476395430201"/>
    <n v="272"/>
    <n v="10"/>
  </r>
  <r>
    <n v="44"/>
    <s v="male"/>
    <n v="34.32"/>
    <n v="1"/>
    <x v="0"/>
    <x v="0"/>
    <n v="7147.4727999999996"/>
    <x v="0"/>
    <s v="1"/>
    <s v="0"/>
    <s v="0"/>
    <s v="1"/>
    <s v="0"/>
    <n v="1936"/>
    <n v="0"/>
    <n v="0"/>
    <n v="1510.08"/>
    <x v="0"/>
    <n v="0.3412654954719872"/>
    <n v="0.59984556099016761"/>
    <n v="-7.8767191646533979E-2"/>
    <n v="13130.638654799817"/>
    <s v=""/>
    <s v=""/>
    <s v=""/>
    <s v=""/>
    <n v="8169.5881375427834"/>
    <n v="-1022.1153375427839"/>
    <s v=""/>
    <s v=""/>
  </r>
  <r>
    <n v="51"/>
    <s v="male"/>
    <n v="30.03"/>
    <n v="1"/>
    <x v="0"/>
    <x v="0"/>
    <n v="9377.9046999999991"/>
    <x v="0"/>
    <s v="1"/>
    <s v="0"/>
    <s v="0"/>
    <s v="1"/>
    <s v="0"/>
    <n v="2601"/>
    <n v="0"/>
    <n v="0"/>
    <n v="1531.53"/>
    <x v="0"/>
    <n v="0.8396738270781986"/>
    <n v="-0.10390525877806954"/>
    <n v="-7.8767191646533979E-2"/>
    <n v="13130.638654799817"/>
    <s v=""/>
    <s v=""/>
    <s v=""/>
    <s v=""/>
    <n v="10396.227845938605"/>
    <n v="-1018.3231459386061"/>
    <s v=""/>
    <s v=""/>
  </r>
  <r>
    <n v="61"/>
    <s v="female"/>
    <n v="39.1"/>
    <n v="2"/>
    <x v="0"/>
    <x v="2"/>
    <n v="14235.072"/>
    <x v="0"/>
    <s v="0"/>
    <s v="0"/>
    <s v="0"/>
    <s v="0"/>
    <s v="1"/>
    <n v="3721"/>
    <n v="0"/>
    <n v="0"/>
    <n v="2385.1"/>
    <x v="0"/>
    <n v="1.5516857293727864"/>
    <n v="1.3839781760233085"/>
    <n v="0.75107928412561065"/>
    <n v="13130.638654799817"/>
    <s v=""/>
    <s v=""/>
    <s v=""/>
    <s v=""/>
    <n v="15921.776274306008"/>
    <n v="-1686.7042743060083"/>
    <s v=""/>
    <s v=""/>
  </r>
  <r>
    <n v="44"/>
    <s v="male"/>
    <n v="27.4"/>
    <n v="2"/>
    <x v="0"/>
    <x v="2"/>
    <n v="7726.8540000000003"/>
    <x v="0"/>
    <s v="1"/>
    <s v="0"/>
    <s v="0"/>
    <s v="0"/>
    <s v="1"/>
    <n v="1936"/>
    <n v="0"/>
    <n v="0"/>
    <n v="1205.5999999999999"/>
    <x v="1"/>
    <n v="0.3412654954719872"/>
    <n v="-0.53534224152642984"/>
    <n v="0.75107928412561065"/>
    <n v="13130.638654799817"/>
    <n v="29200888.595449977"/>
    <n v="29200888.595449977"/>
    <n v="1573790.4580620548"/>
    <n v="1573790.4580620548"/>
    <n v="8981.3620542037406"/>
    <n v="-1254.5080542037404"/>
    <n v="161"/>
    <n v="6"/>
  </r>
  <r>
    <n v="55"/>
    <s v="female"/>
    <n v="29.7"/>
    <n v="2"/>
    <x v="0"/>
    <x v="2"/>
    <n v="11881.358"/>
    <x v="0"/>
    <s v="0"/>
    <s v="0"/>
    <s v="0"/>
    <s v="0"/>
    <s v="1"/>
    <n v="3025"/>
    <n v="0"/>
    <n v="0"/>
    <n v="1633.5"/>
    <x v="0"/>
    <n v="1.1244785879960337"/>
    <n v="-0.15803993722178039"/>
    <n v="0.75107928412561065"/>
    <n v="13130.638654799817"/>
    <s v=""/>
    <s v=""/>
    <s v=""/>
    <s v=""/>
    <n v="13375.61257081463"/>
    <n v="-1494.2545708146299"/>
    <s v=""/>
    <s v=""/>
  </r>
  <r>
    <n v="44"/>
    <s v="male"/>
    <n v="37.1"/>
    <n v="2"/>
    <x v="0"/>
    <x v="2"/>
    <n v="7740.3370000000004"/>
    <x v="0"/>
    <s v="1"/>
    <s v="0"/>
    <s v="0"/>
    <s v="0"/>
    <s v="1"/>
    <n v="1936"/>
    <n v="0"/>
    <n v="0"/>
    <n v="1632.4"/>
    <x v="0"/>
    <n v="0.3412654954719872"/>
    <n v="1.0558892157583961"/>
    <n v="0.75107928412561065"/>
    <n v="13130.638654799817"/>
    <s v=""/>
    <s v=""/>
    <s v=""/>
    <s v=""/>
    <n v="9076.3855287662082"/>
    <n v="-1336.0485287662077"/>
    <s v=""/>
    <s v=""/>
  </r>
  <r>
    <n v="38"/>
    <s v="male"/>
    <n v="34.700000000000003"/>
    <n v="2"/>
    <x v="0"/>
    <x v="2"/>
    <n v="6082.4049999999997"/>
    <x v="0"/>
    <s v="1"/>
    <s v="0"/>
    <s v="0"/>
    <s v="0"/>
    <s v="1"/>
    <n v="1444"/>
    <n v="0"/>
    <n v="0"/>
    <n v="1318.6000000000001"/>
    <x v="0"/>
    <n v="-8.5941645904765426E-2"/>
    <n v="0.66218246344050136"/>
    <n v="0.75107928412561065"/>
    <n v="13130.638654799817"/>
    <s v=""/>
    <s v=""/>
    <s v=""/>
    <s v=""/>
    <n v="7423.7141914590511"/>
    <n v="-1341.3091914590514"/>
    <s v=""/>
    <s v=""/>
  </r>
  <r>
    <n v="53"/>
    <s v="female"/>
    <n v="35.9"/>
    <n v="2"/>
    <x v="0"/>
    <x v="2"/>
    <n v="11163.567999999999"/>
    <x v="0"/>
    <s v="0"/>
    <s v="0"/>
    <s v="0"/>
    <s v="0"/>
    <s v="1"/>
    <n v="2809"/>
    <n v="0"/>
    <n v="0"/>
    <n v="1902.6999999999998"/>
    <x v="0"/>
    <n v="0.98207620753711611"/>
    <n v="0.85903583959944818"/>
    <n v="0.75107928412561065"/>
    <n v="13130.638654799817"/>
    <s v=""/>
    <s v=""/>
    <s v=""/>
    <s v=""/>
    <n v="12683.022366056604"/>
    <n v="-1519.4543660566051"/>
    <s v=""/>
    <s v=""/>
  </r>
  <r>
    <n v="32"/>
    <s v="female"/>
    <n v="29.8"/>
    <n v="2"/>
    <x v="0"/>
    <x v="2"/>
    <n v="5152.134"/>
    <x v="0"/>
    <s v="0"/>
    <s v="0"/>
    <s v="0"/>
    <s v="0"/>
    <s v="1"/>
    <n v="1024"/>
    <n v="0"/>
    <n v="0"/>
    <n v="953.6"/>
    <x v="0"/>
    <n v="-0.51314878728151803"/>
    <n v="-0.14163548920853455"/>
    <n v="0.75107928412561065"/>
    <n v="13130.638654799817"/>
    <s v=""/>
    <s v=""/>
    <s v=""/>
    <s v=""/>
    <n v="6666.4497127564591"/>
    <n v="-1514.3157127564591"/>
    <s v=""/>
    <s v=""/>
  </r>
  <r>
    <n v="46"/>
    <s v="female"/>
    <n v="28.9"/>
    <n v="2"/>
    <x v="0"/>
    <x v="2"/>
    <n v="8823.2790000000005"/>
    <x v="0"/>
    <s v="0"/>
    <s v="0"/>
    <s v="0"/>
    <s v="0"/>
    <s v="1"/>
    <n v="2116"/>
    <n v="0"/>
    <n v="0"/>
    <n v="1329.3999999999999"/>
    <x v="0"/>
    <n v="0.48366787593090471"/>
    <n v="-0.28927552132774553"/>
    <n v="0.75107928412561065"/>
    <n v="13130.638654799817"/>
    <s v=""/>
    <s v=""/>
    <s v=""/>
    <s v=""/>
    <n v="10232.559031566845"/>
    <n v="-1409.2800315668446"/>
    <s v=""/>
    <s v=""/>
  </r>
  <r>
    <n v="45"/>
    <s v="female"/>
    <n v="30.9"/>
    <n v="2"/>
    <x v="0"/>
    <x v="2"/>
    <n v="8520.0259999999998"/>
    <x v="0"/>
    <s v="0"/>
    <s v="0"/>
    <s v="0"/>
    <s v="0"/>
    <s v="1"/>
    <n v="2025"/>
    <n v="0"/>
    <n v="0"/>
    <n v="1390.5"/>
    <x v="0"/>
    <n v="0.41246668570144596"/>
    <n v="3.8813438937166961E-2"/>
    <n v="0.75107928412561065"/>
    <n v="13130.638654799817"/>
    <s v=""/>
    <s v=""/>
    <s v=""/>
    <s v=""/>
    <n v="9944.2312983100419"/>
    <n v="-1424.2052983100421"/>
    <s v=""/>
    <s v=""/>
  </r>
  <r>
    <n v="41"/>
    <s v="female"/>
    <n v="37.1"/>
    <n v="2"/>
    <x v="0"/>
    <x v="2"/>
    <n v="7371.7719999999999"/>
    <x v="0"/>
    <s v="0"/>
    <s v="0"/>
    <s v="0"/>
    <s v="0"/>
    <s v="1"/>
    <n v="1681"/>
    <n v="0"/>
    <n v="0"/>
    <n v="1521.1000000000001"/>
    <x v="0"/>
    <n v="0.12766192478361088"/>
    <n v="1.0558892157583961"/>
    <n v="0.75107928412561065"/>
    <n v="13130.638654799817"/>
    <s v=""/>
    <s v=""/>
    <s v=""/>
    <s v=""/>
    <n v="8854.1615279782254"/>
    <n v="-1482.3895279782255"/>
    <s v=""/>
    <s v=""/>
  </r>
  <r>
    <n v="57"/>
    <s v="female"/>
    <n v="38"/>
    <n v="2"/>
    <x v="0"/>
    <x v="2"/>
    <n v="12646.207"/>
    <x v="0"/>
    <s v="0"/>
    <s v="0"/>
    <s v="0"/>
    <s v="0"/>
    <s v="1"/>
    <n v="3249"/>
    <n v="0"/>
    <n v="0"/>
    <n v="2166"/>
    <x v="1"/>
    <n v="1.2668809684549511"/>
    <n v="1.2035292478776065"/>
    <n v="0.75107928412561065"/>
    <n v="13130.638654799817"/>
    <n v="234674.02817208896"/>
    <n v="234674.02817208896"/>
    <n v="2548464.0001202277"/>
    <n v="2548464.0001202277"/>
    <n v="14242.597929603469"/>
    <n v="-1596.390929603469"/>
    <n v="81"/>
    <n v="3"/>
  </r>
  <r>
    <n v="28"/>
    <s v="female"/>
    <n v="27.5"/>
    <n v="2"/>
    <x v="0"/>
    <x v="2"/>
    <n v="20177.671129999999"/>
    <x v="0"/>
    <s v="0"/>
    <s v="0"/>
    <s v="0"/>
    <s v="0"/>
    <s v="1"/>
    <n v="784"/>
    <n v="0"/>
    <n v="0"/>
    <n v="770"/>
    <x v="0"/>
    <n v="-0.79795354819935316"/>
    <n v="-0.51893779351318403"/>
    <n v="0.75107928412561065"/>
    <n v="13130.638654799817"/>
    <s v=""/>
    <s v=""/>
    <s v=""/>
    <s v=""/>
    <n v="5913.658750102958"/>
    <n v="14264.012379897042"/>
    <s v=""/>
    <s v=""/>
  </r>
  <r>
    <n v="64"/>
    <s v="male"/>
    <n v="25.6"/>
    <n v="2"/>
    <x v="0"/>
    <x v="2"/>
    <n v="14988.432000000001"/>
    <x v="0"/>
    <s v="1"/>
    <s v="0"/>
    <s v="0"/>
    <s v="0"/>
    <s v="1"/>
    <n v="4096"/>
    <n v="0"/>
    <n v="0"/>
    <n v="1638.4"/>
    <x v="0"/>
    <n v="1.7652893000611625"/>
    <n v="-0.83062230576485063"/>
    <n v="0.75107928412561065"/>
    <n v="13130.638654799817"/>
    <s v=""/>
    <s v=""/>
    <s v=""/>
    <s v=""/>
    <n v="16496.997418140752"/>
    <n v="-1508.5654181407517"/>
    <s v=""/>
    <s v=""/>
  </r>
  <r>
    <n v="48"/>
    <s v="male"/>
    <n v="30.2"/>
    <n v="2"/>
    <x v="0"/>
    <x v="2"/>
    <n v="8968.33"/>
    <x v="0"/>
    <s v="1"/>
    <s v="0"/>
    <s v="0"/>
    <s v="0"/>
    <s v="1"/>
    <n v="2304"/>
    <n v="0"/>
    <n v="0"/>
    <n v="1449.6"/>
    <x v="0"/>
    <n v="0.62607025638982228"/>
    <n v="-7.6017697155552288E-2"/>
    <n v="0.75107928412561065"/>
    <n v="13130.638654799817"/>
    <s v=""/>
    <s v=""/>
    <s v=""/>
    <s v=""/>
    <n v="10256.647196689328"/>
    <n v="-1288.3171966893278"/>
    <s v=""/>
    <s v=""/>
  </r>
  <r>
    <n v="45"/>
    <s v="male"/>
    <n v="28.7"/>
    <n v="2"/>
    <x v="0"/>
    <x v="2"/>
    <n v="8027.9679999999998"/>
    <x v="0"/>
    <s v="1"/>
    <s v="0"/>
    <s v="0"/>
    <s v="0"/>
    <s v="1"/>
    <n v="2025"/>
    <n v="0"/>
    <n v="0"/>
    <n v="1291.5"/>
    <x v="0"/>
    <n v="0.41246668570144596"/>
    <n v="-0.32208441735423665"/>
    <n v="0.75107928412561065"/>
    <n v="13130.638654799817"/>
    <s v=""/>
    <s v=""/>
    <s v=""/>
    <s v=""/>
    <n v="9293.9299228028503"/>
    <n v="-1265.9619228028505"/>
    <s v=""/>
    <s v=""/>
  </r>
  <r>
    <n v="46"/>
    <s v="female"/>
    <n v="30.2"/>
    <n v="2"/>
    <x v="0"/>
    <x v="2"/>
    <n v="8825.0859999999993"/>
    <x v="0"/>
    <s v="0"/>
    <s v="0"/>
    <s v="0"/>
    <s v="0"/>
    <s v="1"/>
    <n v="2116"/>
    <n v="0"/>
    <n v="0"/>
    <n v="1389.2"/>
    <x v="0"/>
    <n v="0.48366787593090471"/>
    <n v="-7.6017697155552288E-2"/>
    <n v="0.75107928412561065"/>
    <n v="13130.638654799817"/>
    <s v=""/>
    <s v=""/>
    <s v=""/>
    <s v=""/>
    <n v="10245.294136405115"/>
    <n v="-1420.2081364051155"/>
    <s v=""/>
    <s v=""/>
  </r>
  <r>
    <n v="54"/>
    <s v="female"/>
    <n v="46.7"/>
    <n v="2"/>
    <x v="0"/>
    <x v="2"/>
    <n v="11538.421"/>
    <x v="0"/>
    <s v="0"/>
    <s v="0"/>
    <s v="0"/>
    <s v="0"/>
    <s v="1"/>
    <n v="2916"/>
    <n v="0"/>
    <n v="0"/>
    <n v="2521.8000000000002"/>
    <x v="0"/>
    <n v="1.0532773977665748"/>
    <n v="2.630716225029976"/>
    <n v="0.75107928412561065"/>
    <n v="13130.638654799817"/>
    <s v=""/>
    <s v=""/>
    <s v=""/>
    <s v=""/>
    <n v="13161.441408621227"/>
    <n v="-1623.020408621227"/>
    <s v=""/>
    <s v=""/>
  </r>
  <r>
    <n v="43"/>
    <s v="male"/>
    <n v="32.6"/>
    <n v="2"/>
    <x v="0"/>
    <x v="2"/>
    <n v="7441.5010000000002"/>
    <x v="0"/>
    <s v="1"/>
    <s v="0"/>
    <s v="0"/>
    <s v="0"/>
    <s v="1"/>
    <n v="1849"/>
    <n v="0"/>
    <n v="0"/>
    <n v="1401.8"/>
    <x v="0"/>
    <n v="0.27006430524252845"/>
    <n v="0.31768905516234303"/>
    <n v="0.75107928412561065"/>
    <n v="13130.638654799817"/>
    <s v=""/>
    <s v=""/>
    <s v=""/>
    <s v=""/>
    <n v="8740.5571482738924"/>
    <n v="-1299.0561482738922"/>
    <s v=""/>
    <s v=""/>
  </r>
  <r>
    <n v="38"/>
    <s v="female"/>
    <n v="34.799999999999997"/>
    <n v="2"/>
    <x v="0"/>
    <x v="2"/>
    <n v="6571.5439999999999"/>
    <x v="0"/>
    <s v="0"/>
    <s v="0"/>
    <s v="0"/>
    <s v="0"/>
    <s v="1"/>
    <n v="1444"/>
    <n v="0"/>
    <n v="0"/>
    <n v="1322.3999999999999"/>
    <x v="0"/>
    <n v="-8.5941645904765426E-2"/>
    <n v="0.67858691145374606"/>
    <n v="0.75107928412561065"/>
    <n v="13130.638654799817"/>
    <s v=""/>
    <s v=""/>
    <s v=""/>
    <s v=""/>
    <n v="8053.4434745351928"/>
    <n v="-1481.8994745351929"/>
    <s v=""/>
    <s v=""/>
  </r>
  <r>
    <n v="33"/>
    <s v="female"/>
    <n v="32.9"/>
    <n v="2"/>
    <x v="0"/>
    <x v="2"/>
    <n v="5375.0379999999996"/>
    <x v="0"/>
    <s v="0"/>
    <s v="0"/>
    <s v="0"/>
    <s v="0"/>
    <s v="1"/>
    <n v="1089"/>
    <n v="0"/>
    <n v="0"/>
    <n v="1085.7"/>
    <x v="0"/>
    <n v="-0.44194759705205927"/>
    <n v="0.36690239920207945"/>
    <n v="0.75107928412561065"/>
    <n v="13130.638654799817"/>
    <s v=""/>
    <s v=""/>
    <s v=""/>
    <s v=""/>
    <n v="6899.6015417043391"/>
    <n v="-1524.5635417043395"/>
    <s v=""/>
    <s v=""/>
  </r>
  <r>
    <n v="34"/>
    <s v="male"/>
    <n v="27"/>
    <n v="2"/>
    <x v="0"/>
    <x v="2"/>
    <n v="11737.848840000001"/>
    <x v="0"/>
    <s v="1"/>
    <s v="0"/>
    <s v="0"/>
    <s v="0"/>
    <s v="1"/>
    <n v="1156"/>
    <n v="0"/>
    <n v="0"/>
    <n v="918"/>
    <x v="0"/>
    <n v="-0.37074640682260052"/>
    <n v="-0.60096003357941208"/>
    <n v="0.75107928412561065"/>
    <n v="13130.638654799817"/>
    <s v=""/>
    <s v=""/>
    <s v=""/>
    <s v=""/>
    <n v="6423.9250390843035"/>
    <n v="5313.923800915697"/>
    <s v=""/>
    <s v=""/>
  </r>
  <r>
    <n v="53"/>
    <s v="female"/>
    <n v="26.7"/>
    <n v="2"/>
    <x v="0"/>
    <x v="2"/>
    <n v="11150.78"/>
    <x v="0"/>
    <s v="0"/>
    <s v="0"/>
    <s v="0"/>
    <s v="0"/>
    <s v="1"/>
    <n v="2809"/>
    <n v="0"/>
    <n v="0"/>
    <n v="1415.1"/>
    <x v="0"/>
    <n v="0.98207620753711611"/>
    <n v="-0.65017337761914906"/>
    <n v="0.75107928412561065"/>
    <n v="13130.638654799817"/>
    <s v=""/>
    <s v=""/>
    <s v=""/>
    <s v=""/>
    <n v="12592.897008739625"/>
    <n v="-1442.117008739624"/>
    <s v=""/>
    <s v=""/>
  </r>
  <r>
    <n v="40"/>
    <s v="male"/>
    <n v="29.9"/>
    <n v="2"/>
    <x v="0"/>
    <x v="2"/>
    <n v="6600.3609999999999"/>
    <x v="0"/>
    <s v="1"/>
    <s v="0"/>
    <s v="0"/>
    <s v="0"/>
    <s v="1"/>
    <n v="1600"/>
    <n v="0"/>
    <n v="0"/>
    <n v="1196"/>
    <x v="1"/>
    <n v="5.6460734554152112E-2"/>
    <n v="-0.12523104119528927"/>
    <n v="0.75107928412561065"/>
    <n v="13130.638654799817"/>
    <n v="42644526.248777799"/>
    <n v="42644526.248777799"/>
    <n v="1656459.0144327055"/>
    <n v="1656459.0144327055"/>
    <n v="7887.3959701669746"/>
    <n v="-1287.0349701669747"/>
    <n v="183"/>
    <n v="7"/>
  </r>
  <r>
    <n v="37"/>
    <s v="female"/>
    <n v="29.5"/>
    <n v="2"/>
    <x v="0"/>
    <x v="2"/>
    <n v="6311.9520000000002"/>
    <x v="0"/>
    <s v="0"/>
    <s v="0"/>
    <s v="0"/>
    <s v="0"/>
    <s v="1"/>
    <n v="1369"/>
    <n v="0"/>
    <n v="0"/>
    <n v="1091.5"/>
    <x v="0"/>
    <n v="-0.1571428361342242"/>
    <n v="-0.19084883324827154"/>
    <n v="0.75107928412561065"/>
    <n v="13130.638654799817"/>
    <s v=""/>
    <s v=""/>
    <s v=""/>
    <s v=""/>
    <n v="7758.3027373175892"/>
    <n v="-1446.3507373175889"/>
    <s v=""/>
    <s v=""/>
  </r>
  <r>
    <n v="42"/>
    <s v="male"/>
    <n v="35.799999999999997"/>
    <n v="2"/>
    <x v="0"/>
    <x v="2"/>
    <n v="7160.0940000000001"/>
    <x v="0"/>
    <s v="1"/>
    <s v="0"/>
    <s v="0"/>
    <s v="0"/>
    <s v="1"/>
    <n v="1764"/>
    <n v="0"/>
    <n v="0"/>
    <n v="1503.6"/>
    <x v="0"/>
    <n v="0.19886311501306964"/>
    <n v="0.84263139158620226"/>
    <n v="0.75107928412561065"/>
    <n v="13130.638654799817"/>
    <s v=""/>
    <s v=""/>
    <s v=""/>
    <s v=""/>
    <n v="8488.2472118400074"/>
    <n v="-1328.1532118400073"/>
    <s v=""/>
    <s v=""/>
  </r>
  <r>
    <n v="50"/>
    <s v="female"/>
    <n v="31.6"/>
    <n v="2"/>
    <x v="0"/>
    <x v="2"/>
    <n v="10118.424000000001"/>
    <x v="0"/>
    <s v="0"/>
    <s v="0"/>
    <s v="0"/>
    <s v="0"/>
    <s v="1"/>
    <n v="2500"/>
    <n v="0"/>
    <n v="0"/>
    <n v="1580"/>
    <x v="0"/>
    <n v="0.76847263684873979"/>
    <n v="0.15364457502988679"/>
    <n v="0.75107928412561065"/>
    <n v="13130.638654799817"/>
    <s v=""/>
    <s v=""/>
    <s v=""/>
    <s v=""/>
    <n v="11571.564058426662"/>
    <n v="-1453.1400584266612"/>
    <s v=""/>
    <s v=""/>
  </r>
  <r>
    <n v="26"/>
    <s v="female"/>
    <n v="34.200000000000003"/>
    <n v="2"/>
    <x v="0"/>
    <x v="2"/>
    <n v="3987.9259999999999"/>
    <x v="0"/>
    <s v="0"/>
    <s v="0"/>
    <s v="0"/>
    <s v="0"/>
    <s v="1"/>
    <n v="676"/>
    <n v="0"/>
    <n v="0"/>
    <n v="889.2"/>
    <x v="0"/>
    <n v="-0.94035592865827067"/>
    <n v="0.5801602233742732"/>
    <n v="0.75107928412561065"/>
    <n v="13130.638654799817"/>
    <s v=""/>
    <s v=""/>
    <s v=""/>
    <s v=""/>
    <n v="5662.6883403978627"/>
    <n v="-1674.7623403978628"/>
    <s v=""/>
    <s v=""/>
  </r>
  <r>
    <n v="27"/>
    <s v="male"/>
    <n v="45.9"/>
    <n v="2"/>
    <x v="0"/>
    <x v="2"/>
    <n v="3693.4279999999999"/>
    <x v="0"/>
    <s v="1"/>
    <s v="0"/>
    <s v="0"/>
    <s v="0"/>
    <s v="1"/>
    <n v="729"/>
    <n v="0"/>
    <n v="0"/>
    <n v="1239.3"/>
    <x v="0"/>
    <n v="-0.86915473842881186"/>
    <n v="2.4994806409240105"/>
    <n v="0.75107928412561065"/>
    <n v="13130.638654799817"/>
    <s v=""/>
    <s v=""/>
    <s v=""/>
    <s v=""/>
    <n v="5302.8134954735979"/>
    <n v="-1609.385495473598"/>
    <s v=""/>
    <s v=""/>
  </r>
  <r>
    <n v="50"/>
    <s v="male"/>
    <n v="32.299999999999997"/>
    <n v="2"/>
    <x v="0"/>
    <x v="2"/>
    <n v="9630.3970000000008"/>
    <x v="0"/>
    <s v="1"/>
    <s v="0"/>
    <s v="0"/>
    <s v="0"/>
    <s v="1"/>
    <n v="2500"/>
    <n v="0"/>
    <n v="0"/>
    <n v="1614.9999999999998"/>
    <x v="0"/>
    <n v="0.76847263684873979"/>
    <n v="0.26847571112260549"/>
    <n v="0.75107928412561065"/>
    <n v="13130.638654799817"/>
    <s v=""/>
    <s v=""/>
    <s v=""/>
    <s v=""/>
    <n v="10949.671762943301"/>
    <n v="-1319.2747629432997"/>
    <s v=""/>
    <s v=""/>
  </r>
  <r>
    <n v="32"/>
    <s v="male"/>
    <n v="35.200000000000003"/>
    <n v="2"/>
    <x v="0"/>
    <x v="2"/>
    <n v="4670.6400000000003"/>
    <x v="0"/>
    <s v="1"/>
    <s v="0"/>
    <s v="0"/>
    <s v="0"/>
    <s v="1"/>
    <n v="1024"/>
    <n v="0"/>
    <n v="0"/>
    <n v="1126.4000000000001"/>
    <x v="0"/>
    <n v="-0.51314878728151803"/>
    <n v="0.74420470350672951"/>
    <n v="0.75107928412561065"/>
    <n v="13130.638654799817"/>
    <s v=""/>
    <s v=""/>
    <s v=""/>
    <s v=""/>
    <n v="6090.5997193806861"/>
    <n v="-1419.9597193806858"/>
    <s v=""/>
    <s v=""/>
  </r>
  <r>
    <n v="31"/>
    <s v="female"/>
    <n v="25.8"/>
    <n v="2"/>
    <x v="0"/>
    <x v="2"/>
    <n v="4934.7049999999999"/>
    <x v="0"/>
    <s v="0"/>
    <s v="0"/>
    <s v="0"/>
    <s v="0"/>
    <s v="1"/>
    <n v="961"/>
    <n v="0"/>
    <n v="0"/>
    <n v="799.80000000000007"/>
    <x v="0"/>
    <n v="-0.58434997751097684"/>
    <n v="-0.79781340973835946"/>
    <n v="0.75107928412561065"/>
    <n v="13130.638654799817"/>
    <s v=""/>
    <s v=""/>
    <s v=""/>
    <s v=""/>
    <n v="6432.5687112446176"/>
    <n v="-1497.8637112446177"/>
    <s v=""/>
    <s v=""/>
  </r>
  <r>
    <n v="59"/>
    <s v="female"/>
    <n v="34.799999999999997"/>
    <n v="2"/>
    <x v="0"/>
    <x v="2"/>
    <n v="36910.608030000003"/>
    <x v="0"/>
    <s v="0"/>
    <s v="0"/>
    <s v="0"/>
    <s v="0"/>
    <s v="1"/>
    <n v="3481"/>
    <n v="0"/>
    <n v="0"/>
    <n v="2053.1999999999998"/>
    <x v="0"/>
    <n v="1.4092833489138687"/>
    <n v="0.67858691145374606"/>
    <n v="0.75107928412561065"/>
    <n v="13130.638654799817"/>
    <s v=""/>
    <s v=""/>
    <s v=""/>
    <s v=""/>
    <n v="15029.276345657749"/>
    <n v="21881.331684342254"/>
    <s v=""/>
    <s v=""/>
  </r>
  <r>
    <n v="52"/>
    <s v="female"/>
    <n v="33.299999999999997"/>
    <n v="2"/>
    <x v="0"/>
    <x v="2"/>
    <n v="10806.839"/>
    <x v="0"/>
    <s v="0"/>
    <s v="0"/>
    <s v="0"/>
    <s v="0"/>
    <s v="1"/>
    <n v="2704"/>
    <n v="0"/>
    <n v="0"/>
    <n v="1731.6"/>
    <x v="0"/>
    <n v="0.9108750173076573"/>
    <n v="0.43252019125506169"/>
    <n v="0.75107928412561065"/>
    <n v="13130.638654799817"/>
    <s v=""/>
    <s v=""/>
    <s v=""/>
    <s v=""/>
    <n v="12293.019884795904"/>
    <n v="-1486.1808847959037"/>
    <s v=""/>
    <s v=""/>
  </r>
  <r>
    <n v="41"/>
    <s v="male"/>
    <n v="32.200000000000003"/>
    <n v="2"/>
    <x v="0"/>
    <x v="2"/>
    <n v="6875.9610000000002"/>
    <x v="0"/>
    <s v="1"/>
    <s v="0"/>
    <s v="0"/>
    <s v="0"/>
    <s v="1"/>
    <n v="1681"/>
    <n v="0"/>
    <n v="0"/>
    <n v="1320.2"/>
    <x v="1"/>
    <n v="0.12766192478361088"/>
    <n v="0.25207126310936079"/>
    <n v="0.75107928412561065"/>
    <n v="13130.638654799817"/>
    <n v="39120992.565452136"/>
    <n v="39120992.565452136"/>
    <n v="1693770.3308245954"/>
    <n v="1693770.3308245954"/>
    <n v="8177.4103193453966"/>
    <n v="-1301.4493193453964"/>
    <n v="179"/>
    <n v="7"/>
  </r>
  <r>
    <n v="52"/>
    <s v="male"/>
    <n v="38.6"/>
    <n v="2"/>
    <x v="0"/>
    <x v="2"/>
    <n v="10325.206"/>
    <x v="0"/>
    <s v="1"/>
    <s v="0"/>
    <s v="0"/>
    <s v="0"/>
    <s v="1"/>
    <n v="2704"/>
    <n v="0"/>
    <n v="0"/>
    <n v="2007.2"/>
    <x v="1"/>
    <n v="0.9108750173076573"/>
    <n v="1.3019559359570805"/>
    <n v="0.75107928412561065"/>
    <n v="13130.638654799817"/>
    <n v="7870452.3806171501"/>
    <n v="7870452.3806171501"/>
    <n v="1934837.2337429097"/>
    <n v="1934837.2337429097"/>
    <n v="11716.190267971033"/>
    <n v="-1390.9842679710328"/>
    <n v="115"/>
    <n v="5"/>
  </r>
  <r>
    <n v="37"/>
    <s v="male"/>
    <n v="29.83"/>
    <n v="2"/>
    <x v="0"/>
    <x v="1"/>
    <n v="6406.4107000000004"/>
    <x v="0"/>
    <s v="1"/>
    <s v="0"/>
    <s v="0"/>
    <s v="0"/>
    <s v="0"/>
    <n v="1369"/>
    <n v="0"/>
    <n v="0"/>
    <n v="1103.71"/>
    <x v="0"/>
    <n v="-0.1571428361342242"/>
    <n v="-0.13671415480456126"/>
    <n v="0.75107928412561065"/>
    <n v="13130.638654799817"/>
    <s v=""/>
    <s v=""/>
    <s v=""/>
    <s v=""/>
    <n v="8210.2914860084402"/>
    <n v="-1803.8807860084398"/>
    <s v=""/>
    <s v=""/>
  </r>
  <r>
    <n v="37"/>
    <s v="male"/>
    <n v="28.024999999999999"/>
    <n v="2"/>
    <x v="0"/>
    <x v="3"/>
    <n v="6203.90175"/>
    <x v="0"/>
    <s v="1"/>
    <s v="0"/>
    <s v="1"/>
    <s v="0"/>
    <s v="0"/>
    <n v="1369"/>
    <n v="0"/>
    <n v="0"/>
    <n v="1036.925"/>
    <x v="1"/>
    <n v="-0.1571428361342242"/>
    <n v="-0.43281444144364473"/>
    <n v="0.75107928412561065"/>
    <n v="13130.638654799817"/>
    <n v="47979684.14831575"/>
    <n v="47979684.14831575"/>
    <n v="1905269.9044597188"/>
    <n v="1905269.9044597188"/>
    <n v="7584.2168967906591"/>
    <n v="-1380.3151467906591"/>
    <n v="190"/>
    <n v="7"/>
  </r>
  <r>
    <n v="55"/>
    <s v="female"/>
    <n v="32.774999999999999"/>
    <n v="2"/>
    <x v="0"/>
    <x v="3"/>
    <n v="12268.632250000001"/>
    <x v="0"/>
    <s v="0"/>
    <s v="0"/>
    <s v="1"/>
    <s v="0"/>
    <s v="0"/>
    <n v="3025"/>
    <n v="0"/>
    <n v="0"/>
    <n v="1802.625"/>
    <x v="0"/>
    <n v="1.1244785879960337"/>
    <n v="0.34639683918552239"/>
    <n v="0.75107928412561065"/>
    <n v="13130.638654799817"/>
    <s v=""/>
    <s v=""/>
    <s v=""/>
    <s v=""/>
    <n v="13874.849256848684"/>
    <n v="-1606.217006848683"/>
    <s v=""/>
    <s v=""/>
  </r>
  <r>
    <n v="31"/>
    <s v="female"/>
    <n v="36.630000000000003"/>
    <n v="2"/>
    <x v="0"/>
    <x v="0"/>
    <n v="4949.7587000000003"/>
    <x v="0"/>
    <s v="0"/>
    <s v="0"/>
    <s v="0"/>
    <s v="1"/>
    <s v="0"/>
    <n v="961"/>
    <n v="0"/>
    <n v="0"/>
    <n v="1135.53"/>
    <x v="0"/>
    <n v="-0.58434997751097684"/>
    <n v="0.97878831009614187"/>
    <n v="0.75107928412561065"/>
    <n v="13130.638654799817"/>
    <s v=""/>
    <s v=""/>
    <s v=""/>
    <s v=""/>
    <n v="6396.9492934261061"/>
    <n v="-1447.1905934261058"/>
    <s v=""/>
    <s v=""/>
  </r>
  <r>
    <n v="37"/>
    <s v="female"/>
    <n v="30.8"/>
    <n v="2"/>
    <x v="0"/>
    <x v="0"/>
    <n v="6313.759"/>
    <x v="0"/>
    <s v="0"/>
    <s v="0"/>
    <s v="0"/>
    <s v="1"/>
    <s v="0"/>
    <n v="1369"/>
    <n v="0"/>
    <n v="0"/>
    <n v="1139.6000000000001"/>
    <x v="0"/>
    <n v="-0.1571428361342242"/>
    <n v="2.2408990923921689E-2"/>
    <n v="0.75107928412561065"/>
    <n v="13130.638654799817"/>
    <s v=""/>
    <s v=""/>
    <s v=""/>
    <s v=""/>
    <n v="7629.3252048000741"/>
    <n v="-1315.566204800074"/>
    <s v=""/>
    <s v=""/>
  </r>
  <r>
    <n v="18"/>
    <s v="female"/>
    <n v="38.664999999999999"/>
    <n v="2"/>
    <x v="0"/>
    <x v="1"/>
    <n v="3393.35635"/>
    <x v="0"/>
    <s v="0"/>
    <s v="0"/>
    <s v="0"/>
    <s v="0"/>
    <s v="0"/>
    <n v="324"/>
    <n v="0"/>
    <n v="0"/>
    <n v="695.97"/>
    <x v="0"/>
    <n v="-1.5099654504939408"/>
    <n v="1.3126188271656898"/>
    <n v="0.75107928412561065"/>
    <n v="13130.638654799817"/>
    <s v=""/>
    <s v=""/>
    <s v=""/>
    <s v=""/>
    <n v="5841.0109942740273"/>
    <n v="-2447.6546442740273"/>
    <s v=""/>
    <s v=""/>
  </r>
  <r>
    <n v="21"/>
    <s v="female"/>
    <n v="33.630000000000003"/>
    <n v="2"/>
    <x v="0"/>
    <x v="3"/>
    <n v="3579.8287"/>
    <x v="0"/>
    <s v="0"/>
    <s v="0"/>
    <s v="1"/>
    <s v="0"/>
    <s v="0"/>
    <n v="441"/>
    <n v="0"/>
    <n v="0"/>
    <n v="706.23"/>
    <x v="0"/>
    <n v="-1.2963618798055645"/>
    <n v="0.48665486969877314"/>
    <n v="0.75107928412561065"/>
    <n v="13130.638654799817"/>
    <s v=""/>
    <s v=""/>
    <s v=""/>
    <s v=""/>
    <n v="5476.2349730892456"/>
    <n v="-1896.4062730892456"/>
    <s v=""/>
    <s v=""/>
  </r>
  <r>
    <n v="58"/>
    <s v="female"/>
    <n v="31.824999999999999"/>
    <n v="2"/>
    <x v="0"/>
    <x v="1"/>
    <n v="13607.36875"/>
    <x v="0"/>
    <s v="0"/>
    <s v="0"/>
    <s v="0"/>
    <s v="0"/>
    <s v="0"/>
    <n v="3364"/>
    <n v="0"/>
    <n v="0"/>
    <n v="1845.85"/>
    <x v="0"/>
    <n v="1.3380821586844101"/>
    <n v="0.19055458305968909"/>
    <n v="0.75107928412561065"/>
    <n v="13130.638654799817"/>
    <s v=""/>
    <s v=""/>
    <s v=""/>
    <s v=""/>
    <n v="15664.581296531309"/>
    <n v="-2057.2125465313093"/>
    <s v=""/>
    <s v=""/>
  </r>
  <r>
    <n v="34"/>
    <s v="female"/>
    <n v="37.335000000000001"/>
    <n v="2"/>
    <x v="0"/>
    <x v="3"/>
    <n v="5989.5236500000001"/>
    <x v="0"/>
    <s v="0"/>
    <s v="0"/>
    <s v="1"/>
    <s v="0"/>
    <s v="0"/>
    <n v="1156"/>
    <n v="0"/>
    <n v="0"/>
    <n v="1269.3900000000001"/>
    <x v="0"/>
    <n v="-0.37074640682260052"/>
    <n v="1.0944396685895232"/>
    <n v="0.75107928412561065"/>
    <n v="13130.638654799817"/>
    <s v=""/>
    <s v=""/>
    <s v=""/>
    <s v=""/>
    <n v="7623.0320471498917"/>
    <n v="-1633.5083971498916"/>
    <s v=""/>
    <s v=""/>
  </r>
  <r>
    <n v="35"/>
    <s v="male"/>
    <n v="34.770000000000003"/>
    <n v="2"/>
    <x v="0"/>
    <x v="3"/>
    <n v="5729.0052999999998"/>
    <x v="0"/>
    <s v="1"/>
    <s v="0"/>
    <s v="1"/>
    <s v="0"/>
    <s v="0"/>
    <n v="1225"/>
    <n v="0"/>
    <n v="0"/>
    <n v="1216.95"/>
    <x v="0"/>
    <n v="-0.29954521659314176"/>
    <n v="0.67366557704977337"/>
    <n v="0.75107928412561065"/>
    <n v="13130.638654799817"/>
    <s v=""/>
    <s v=""/>
    <s v=""/>
    <s v=""/>
    <n v="7188.1134250351779"/>
    <n v="-1459.1081250351781"/>
    <s v=""/>
    <s v=""/>
  </r>
  <r>
    <n v="26"/>
    <s v="male"/>
    <n v="30.875"/>
    <n v="2"/>
    <x v="0"/>
    <x v="3"/>
    <n v="3877.3042500000001"/>
    <x v="0"/>
    <s v="1"/>
    <s v="0"/>
    <s v="1"/>
    <s v="0"/>
    <s v="0"/>
    <n v="676"/>
    <n v="0"/>
    <n v="0"/>
    <n v="802.75"/>
    <x v="0"/>
    <n v="-0.94035592865827067"/>
    <n v="3.4712326933855793E-2"/>
    <n v="0.75107928412561065"/>
    <n v="13130.638654799817"/>
    <s v=""/>
    <s v=""/>
    <s v=""/>
    <s v=""/>
    <n v="5470.4794660626276"/>
    <n v="-1593.1752160626274"/>
    <s v=""/>
    <s v=""/>
  </r>
  <r>
    <n v="29"/>
    <s v="male"/>
    <n v="29.734999999999999"/>
    <n v="2"/>
    <x v="0"/>
    <x v="3"/>
    <n v="18157.876"/>
    <x v="0"/>
    <s v="1"/>
    <s v="0"/>
    <s v="1"/>
    <s v="0"/>
    <s v="0"/>
    <n v="841"/>
    <n v="0"/>
    <n v="0"/>
    <n v="862.31499999999994"/>
    <x v="0"/>
    <n v="-0.72675235796989435"/>
    <n v="-0.15229838041714441"/>
    <n v="0.75107928412561065"/>
    <n v="13130.638654799817"/>
    <s v=""/>
    <s v=""/>
    <s v=""/>
    <s v=""/>
    <n v="5946.3506876517404"/>
    <n v="12211.52531234826"/>
    <s v=""/>
    <s v=""/>
  </r>
  <r>
    <n v="38"/>
    <s v="male"/>
    <n v="27.835000000000001"/>
    <n v="2"/>
    <x v="0"/>
    <x v="3"/>
    <n v="6455.86265"/>
    <x v="0"/>
    <s v="1"/>
    <s v="0"/>
    <s v="1"/>
    <s v="0"/>
    <s v="0"/>
    <n v="1444"/>
    <n v="0"/>
    <n v="0"/>
    <n v="1057.73"/>
    <x v="0"/>
    <n v="-8.5941645904765426E-2"/>
    <n v="-0.46398289266881104"/>
    <n v="0.75107928412561065"/>
    <n v="13130.638654799817"/>
    <s v=""/>
    <s v=""/>
    <s v=""/>
    <s v=""/>
    <n v="7825.5763066528043"/>
    <n v="-1369.7136566528043"/>
    <s v=""/>
    <s v=""/>
  </r>
  <r>
    <n v="44"/>
    <s v="male"/>
    <n v="30.69"/>
    <n v="2"/>
    <x v="0"/>
    <x v="0"/>
    <n v="7731.4270999999999"/>
    <x v="0"/>
    <s v="1"/>
    <s v="0"/>
    <s v="0"/>
    <s v="1"/>
    <s v="0"/>
    <n v="1936"/>
    <n v="0"/>
    <n v="0"/>
    <n v="1350.3600000000001"/>
    <x v="1"/>
    <n v="0.3412654954719872"/>
    <n v="4.3640981093515975E-3"/>
    <n v="0.75107928412561065"/>
    <n v="13130.638654799817"/>
    <n v="29151485.413483862"/>
    <n v="29151485.413483862"/>
    <n v="1300630.6008162615"/>
    <n v="1300630.6008162615"/>
    <n v="8871.8790283232684"/>
    <n v="-1140.4519283232685"/>
    <n v="164"/>
    <n v="6"/>
  </r>
  <r>
    <n v="26"/>
    <s v="female"/>
    <n v="29.92"/>
    <n v="2"/>
    <x v="0"/>
    <x v="0"/>
    <n v="3981.9767999999999"/>
    <x v="0"/>
    <s v="0"/>
    <s v="0"/>
    <s v="0"/>
    <s v="1"/>
    <s v="0"/>
    <n v="676"/>
    <n v="0"/>
    <n v="0"/>
    <n v="777.92000000000007"/>
    <x v="1"/>
    <n v="-0.94035592865827067"/>
    <n v="-0.12195015159263964"/>
    <n v="0.75107928412561065"/>
    <n v="13130.638654799817"/>
    <n v="83698013.733469218"/>
    <n v="83698013.733469218"/>
    <n v="2241221.6371893394"/>
    <n v="2241221.6371893394"/>
    <n v="5479.0478194207017"/>
    <n v="-1497.0710194207018"/>
    <n v="228"/>
    <n v="9"/>
  </r>
  <r>
    <n v="29"/>
    <s v="female"/>
    <n v="32.11"/>
    <n v="2"/>
    <x v="0"/>
    <x v="3"/>
    <n v="4922.9159"/>
    <x v="0"/>
    <s v="0"/>
    <s v="0"/>
    <s v="1"/>
    <s v="0"/>
    <s v="0"/>
    <n v="841"/>
    <n v="0"/>
    <n v="0"/>
    <n v="931.18999999999994"/>
    <x v="0"/>
    <n v="-0.72675235796989435"/>
    <n v="0.23730725989743914"/>
    <n v="0.75107928412561065"/>
    <n v="13130.638654799817"/>
    <s v=""/>
    <s v=""/>
    <s v=""/>
    <s v=""/>
    <n v="6598.3664041948532"/>
    <n v="-1675.4505041948532"/>
    <s v=""/>
    <s v=""/>
  </r>
  <r>
    <n v="45"/>
    <s v="female"/>
    <n v="28.6"/>
    <n v="2"/>
    <x v="0"/>
    <x v="0"/>
    <n v="8516.8289999999997"/>
    <x v="0"/>
    <s v="0"/>
    <s v="0"/>
    <s v="0"/>
    <s v="1"/>
    <s v="0"/>
    <n v="2025"/>
    <n v="0"/>
    <n v="0"/>
    <n v="1287"/>
    <x v="0"/>
    <n v="0.41246668570144596"/>
    <n v="-0.33848886536748191"/>
    <n v="0.75107928412561065"/>
    <n v="13130.638654799817"/>
    <s v=""/>
    <s v=""/>
    <s v=""/>
    <s v=""/>
    <n v="9779.9873216250126"/>
    <n v="-1263.1583216250128"/>
    <s v=""/>
    <s v=""/>
  </r>
  <r>
    <n v="24"/>
    <s v="male"/>
    <n v="28.5"/>
    <n v="2"/>
    <x v="0"/>
    <x v="3"/>
    <n v="3537.703"/>
    <x v="0"/>
    <s v="1"/>
    <s v="0"/>
    <s v="1"/>
    <s v="0"/>
    <s v="0"/>
    <n v="576"/>
    <n v="0"/>
    <n v="0"/>
    <n v="684"/>
    <x v="0"/>
    <n v="-1.0827583091171882"/>
    <n v="-0.35489331338072777"/>
    <n v="0.75107928412561065"/>
    <n v="13130.638654799817"/>
    <s v=""/>
    <s v=""/>
    <s v=""/>
    <s v=""/>
    <n v="5162.957982263586"/>
    <n v="-1625.254982263586"/>
    <s v=""/>
    <s v=""/>
  </r>
  <r>
    <n v="47"/>
    <s v="male"/>
    <n v="25.46"/>
    <n v="2"/>
    <x v="0"/>
    <x v="1"/>
    <n v="9225.2564000000002"/>
    <x v="0"/>
    <s v="1"/>
    <s v="0"/>
    <s v="0"/>
    <s v="0"/>
    <s v="0"/>
    <n v="2209"/>
    <n v="0"/>
    <n v="0"/>
    <n v="1196.6200000000001"/>
    <x v="0"/>
    <n v="0.55486906616036347"/>
    <n v="-0.85358853298339454"/>
    <n v="0.75107928412561065"/>
    <n v="13130.638654799817"/>
    <s v=""/>
    <s v=""/>
    <s v=""/>
    <s v=""/>
    <n v="10963.623616943389"/>
    <n v="-1738.3672169433885"/>
    <s v=""/>
    <s v=""/>
  </r>
  <r>
    <n v="31"/>
    <s v="male"/>
    <n v="38.39"/>
    <n v="2"/>
    <x v="0"/>
    <x v="0"/>
    <n v="4463.2051000000001"/>
    <x v="0"/>
    <s v="1"/>
    <s v="0"/>
    <s v="0"/>
    <s v="1"/>
    <s v="0"/>
    <n v="961"/>
    <n v="0"/>
    <n v="0"/>
    <n v="1190.0899999999999"/>
    <x v="0"/>
    <n v="-0.58434997751097684"/>
    <n v="1.2675065951292646"/>
    <n v="0.75107928412561065"/>
    <n v="13130.638654799817"/>
    <s v=""/>
    <s v=""/>
    <s v=""/>
    <s v=""/>
    <n v="5785.4410065031789"/>
    <n v="-1322.2359065031787"/>
    <s v=""/>
    <s v=""/>
  </r>
  <r>
    <n v="41"/>
    <s v="male"/>
    <n v="37.049999999999997"/>
    <n v="2"/>
    <x v="0"/>
    <x v="3"/>
    <n v="7265.7025000000003"/>
    <x v="0"/>
    <s v="1"/>
    <s v="0"/>
    <s v="1"/>
    <s v="0"/>
    <s v="0"/>
    <n v="1681"/>
    <n v="0"/>
    <n v="0"/>
    <n v="1519.05"/>
    <x v="0"/>
    <n v="0.12766192478361088"/>
    <n v="1.0476869917517726"/>
    <n v="0.75107928412561065"/>
    <n v="13130.638654799817"/>
    <s v=""/>
    <s v=""/>
    <s v=""/>
    <s v=""/>
    <n v="8694.0353216009353"/>
    <n v="-1428.3328216009349"/>
    <s v=""/>
    <s v=""/>
  </r>
  <r>
    <n v="47"/>
    <s v="female"/>
    <n v="26.6"/>
    <n v="2"/>
    <x v="0"/>
    <x v="1"/>
    <n v="9715.8410000000003"/>
    <x v="0"/>
    <s v="0"/>
    <s v="0"/>
    <s v="0"/>
    <s v="0"/>
    <s v="0"/>
    <n v="2209"/>
    <n v="0"/>
    <n v="0"/>
    <n v="1250.2"/>
    <x v="0"/>
    <n v="0.55486906616036347"/>
    <n v="-0.66657782563239443"/>
    <n v="0.75107928412561065"/>
    <n v="13130.638654799817"/>
    <s v=""/>
    <s v=""/>
    <s v=""/>
    <s v=""/>
    <n v="11603.540983890147"/>
    <n v="-1887.6999838901465"/>
    <s v=""/>
    <s v=""/>
  </r>
  <r>
    <n v="59"/>
    <s v="male"/>
    <n v="31.79"/>
    <n v="2"/>
    <x v="0"/>
    <x v="0"/>
    <n v="12928.7911"/>
    <x v="0"/>
    <s v="1"/>
    <s v="0"/>
    <s v="0"/>
    <s v="1"/>
    <s v="0"/>
    <n v="3481"/>
    <n v="0"/>
    <n v="0"/>
    <n v="1875.61"/>
    <x v="0"/>
    <n v="1.4092833489138687"/>
    <n v="0.18481302625505311"/>
    <n v="0.75107928412561065"/>
    <n v="13130.638654799817"/>
    <s v=""/>
    <s v=""/>
    <s v=""/>
    <s v=""/>
    <n v="14229.327382857082"/>
    <n v="-1300.5362828570815"/>
    <s v=""/>
    <s v=""/>
  </r>
  <r>
    <n v="46"/>
    <s v="female"/>
    <n v="48.07"/>
    <n v="2"/>
    <x v="0"/>
    <x v="1"/>
    <n v="9432.9253000000008"/>
    <x v="0"/>
    <s v="0"/>
    <s v="0"/>
    <s v="0"/>
    <s v="0"/>
    <s v="0"/>
    <n v="2116"/>
    <n v="0"/>
    <n v="0"/>
    <n v="2211.2199999999998"/>
    <x v="0"/>
    <n v="0.48366787593090471"/>
    <n v="2.8554571628114407"/>
    <n v="0.75107928412561065"/>
    <n v="13130.638654799817"/>
    <s v=""/>
    <s v=""/>
    <s v=""/>
    <s v=""/>
    <n v="11497.858497694731"/>
    <n v="-2064.9331976947306"/>
    <s v=""/>
    <s v=""/>
  </r>
  <r>
    <n v="56"/>
    <s v="female"/>
    <n v="37.51"/>
    <n v="2"/>
    <x v="0"/>
    <x v="0"/>
    <n v="12265.5069"/>
    <x v="0"/>
    <s v="0"/>
    <s v="0"/>
    <s v="0"/>
    <s v="1"/>
    <s v="0"/>
    <n v="3136"/>
    <n v="0"/>
    <n v="0"/>
    <n v="2100.56"/>
    <x v="0"/>
    <n v="1.1956797782254924"/>
    <n v="1.1231474526127025"/>
    <n v="0.75107928412561065"/>
    <n v="13130.638654799817"/>
    <s v=""/>
    <s v=""/>
    <s v=""/>
    <s v=""/>
    <n v="13699.203111851282"/>
    <n v="-1433.696211851282"/>
    <s v=""/>
    <s v=""/>
  </r>
  <r>
    <n v="28"/>
    <s v="female"/>
    <n v="33"/>
    <n v="2"/>
    <x v="0"/>
    <x v="0"/>
    <n v="4349.4620000000004"/>
    <x v="0"/>
    <s v="0"/>
    <s v="0"/>
    <s v="0"/>
    <s v="1"/>
    <s v="0"/>
    <n v="784"/>
    <n v="0"/>
    <n v="0"/>
    <n v="924"/>
    <x v="0"/>
    <n v="-0.79795354819935316"/>
    <n v="0.38330684721532526"/>
    <n v="0.75107928412561065"/>
    <n v="13130.638654799817"/>
    <s v=""/>
    <s v=""/>
    <s v=""/>
    <s v=""/>
    <n v="5825.8254024475436"/>
    <n v="-1476.3634024475432"/>
    <s v=""/>
    <s v=""/>
  </r>
  <r>
    <n v="29"/>
    <s v="male"/>
    <n v="33.344999999999999"/>
    <n v="2"/>
    <x v="0"/>
    <x v="3"/>
    <n v="19442.353500000001"/>
    <x v="0"/>
    <s v="1"/>
    <s v="0"/>
    <s v="1"/>
    <s v="0"/>
    <s v="0"/>
    <n v="841"/>
    <n v="0"/>
    <n v="0"/>
    <n v="967.005"/>
    <x v="0"/>
    <n v="-0.72675235796989435"/>
    <n v="0.4399021928610225"/>
    <n v="0.75107928412561065"/>
    <n v="13130.638654799817"/>
    <s v=""/>
    <s v=""/>
    <s v=""/>
    <s v=""/>
    <n v="5981.7150941641639"/>
    <n v="13460.638405835838"/>
    <s v=""/>
    <s v=""/>
  </r>
  <r>
    <n v="41"/>
    <s v="female"/>
    <n v="33.06"/>
    <n v="2"/>
    <x v="0"/>
    <x v="3"/>
    <n v="7749.1563999999998"/>
    <x v="0"/>
    <s v="0"/>
    <s v="0"/>
    <s v="1"/>
    <s v="0"/>
    <s v="0"/>
    <n v="1681"/>
    <n v="0"/>
    <n v="0"/>
    <n v="1355.46"/>
    <x v="0"/>
    <n v="0.12766192478361088"/>
    <n v="0.39314951602327303"/>
    <n v="0.75107928412561065"/>
    <n v="13130.638654799817"/>
    <s v=""/>
    <s v=""/>
    <s v=""/>
    <s v=""/>
    <n v="9283.6980056089851"/>
    <n v="-1534.5416056089853"/>
    <s v=""/>
    <s v=""/>
  </r>
  <r>
    <n v="43"/>
    <s v="female"/>
    <n v="35.72"/>
    <n v="2"/>
    <x v="0"/>
    <x v="1"/>
    <n v="19144.576519999999"/>
    <x v="0"/>
    <s v="0"/>
    <s v="0"/>
    <s v="0"/>
    <s v="0"/>
    <s v="0"/>
    <n v="1849"/>
    <n v="0"/>
    <n v="0"/>
    <n v="1535.96"/>
    <x v="0"/>
    <n v="0.27006430524252845"/>
    <n v="0.82950783317560606"/>
    <n v="0.75107928412561065"/>
    <n v="13130.638654799817"/>
    <s v=""/>
    <s v=""/>
    <s v=""/>
    <s v=""/>
    <n v="10477.376710448656"/>
    <n v="8667.1998095513427"/>
    <s v=""/>
    <s v=""/>
  </r>
  <r>
    <n v="33"/>
    <s v="male"/>
    <n v="35.75"/>
    <n v="2"/>
    <x v="0"/>
    <x v="0"/>
    <n v="4889.9994999999999"/>
    <x v="0"/>
    <s v="1"/>
    <s v="0"/>
    <s v="0"/>
    <s v="1"/>
    <s v="0"/>
    <n v="1089"/>
    <n v="0"/>
    <n v="0"/>
    <n v="1179.75"/>
    <x v="0"/>
    <n v="-0.44194759705205927"/>
    <n v="0.83442916757957997"/>
    <n v="0.75107928412561065"/>
    <n v="13130.638654799817"/>
    <s v=""/>
    <s v=""/>
    <s v=""/>
    <s v=""/>
    <n v="6157.0585130207928"/>
    <n v="-1267.0590130207929"/>
    <s v=""/>
    <s v=""/>
  </r>
  <r>
    <n v="48"/>
    <s v="female"/>
    <n v="32.299999999999997"/>
    <n v="2"/>
    <x v="0"/>
    <x v="1"/>
    <n v="10043.249"/>
    <x v="0"/>
    <s v="0"/>
    <s v="0"/>
    <s v="0"/>
    <s v="0"/>
    <s v="0"/>
    <n v="2304"/>
    <n v="0"/>
    <n v="0"/>
    <n v="1550.3999999999999"/>
    <x v="0"/>
    <n v="0.62607025638982228"/>
    <n v="0.26847571112260549"/>
    <n v="0.75107928412561065"/>
    <n v="13130.638654799817"/>
    <s v=""/>
    <s v=""/>
    <s v=""/>
    <s v=""/>
    <n v="11983.474599683295"/>
    <n v="-1940.2255996832955"/>
    <s v=""/>
    <s v=""/>
  </r>
  <r>
    <n v="44"/>
    <s v="male"/>
    <n v="32.015000000000001"/>
    <n v="2"/>
    <x v="0"/>
    <x v="3"/>
    <n v="8116.2688500000004"/>
    <x v="0"/>
    <s v="1"/>
    <s v="0"/>
    <s v="1"/>
    <s v="0"/>
    <s v="0"/>
    <n v="1936"/>
    <n v="0"/>
    <n v="0"/>
    <n v="1408.66"/>
    <x v="0"/>
    <n v="0.3412654954719872"/>
    <n v="0.22172303428485599"/>
    <n v="0.75107928412561065"/>
    <n v="13130.638654799817"/>
    <s v=""/>
    <s v=""/>
    <s v=""/>
    <s v=""/>
    <n v="9495.6849413538985"/>
    <n v="-1379.4160913538981"/>
    <s v=""/>
    <s v=""/>
  </r>
  <r>
    <n v="35"/>
    <s v="female"/>
    <n v="43.34"/>
    <n v="2"/>
    <x v="0"/>
    <x v="0"/>
    <n v="5846.9175999999998"/>
    <x v="0"/>
    <s v="0"/>
    <s v="0"/>
    <s v="0"/>
    <s v="1"/>
    <s v="0"/>
    <n v="1225"/>
    <n v="0"/>
    <n v="0"/>
    <n v="1516.9"/>
    <x v="0"/>
    <n v="-0.29954521659314176"/>
    <n v="2.0795267717849235"/>
    <n v="0.75107928412561065"/>
    <n v="13130.638654799817"/>
    <s v=""/>
    <s v=""/>
    <s v=""/>
    <s v=""/>
    <n v="7289.9909119198001"/>
    <n v="-1443.0733119198003"/>
    <s v=""/>
    <s v=""/>
  </r>
  <r>
    <n v="50"/>
    <s v="male"/>
    <n v="25.364999999999998"/>
    <n v="2"/>
    <x v="0"/>
    <x v="3"/>
    <n v="30284.642940000002"/>
    <x v="0"/>
    <s v="1"/>
    <s v="0"/>
    <s v="1"/>
    <s v="0"/>
    <s v="0"/>
    <n v="2500"/>
    <n v="0"/>
    <n v="0"/>
    <n v="1268.25"/>
    <x v="0"/>
    <n v="0.76847263684873979"/>
    <n v="-0.86917275859597831"/>
    <n v="0.75107928412561065"/>
    <n v="13130.638654799817"/>
    <s v=""/>
    <s v=""/>
    <s v=""/>
    <s v=""/>
    <n v="11350.848141722685"/>
    <n v="18933.794798277318"/>
    <s v=""/>
    <s v=""/>
  </r>
  <r>
    <n v="46"/>
    <s v="female"/>
    <n v="32.299999999999997"/>
    <n v="2"/>
    <x v="0"/>
    <x v="1"/>
    <n v="9411.0049999999992"/>
    <x v="0"/>
    <s v="0"/>
    <s v="0"/>
    <s v="0"/>
    <s v="0"/>
    <s v="0"/>
    <n v="2116"/>
    <n v="0"/>
    <n v="0"/>
    <n v="1485.8"/>
    <x v="1"/>
    <n v="0.48366787593090471"/>
    <n v="0.26847571112260549"/>
    <n v="0.75107928412561065"/>
    <n v="13130.638654799817"/>
    <n v="13835674.525919452"/>
    <n v="13835674.525919452"/>
    <n v="3734041.7580399234"/>
    <n v="3734041.7580399234"/>
    <n v="11343.371879772038"/>
    <n v="-1932.3668797720384"/>
    <n v="122"/>
    <n v="5"/>
  </r>
  <r>
    <n v="52"/>
    <s v="female"/>
    <n v="38.380000000000003"/>
    <n v="2"/>
    <x v="0"/>
    <x v="1"/>
    <n v="11396.9002"/>
    <x v="0"/>
    <s v="0"/>
    <s v="0"/>
    <s v="0"/>
    <s v="0"/>
    <s v="0"/>
    <n v="2704"/>
    <n v="0"/>
    <n v="0"/>
    <n v="1995.7600000000002"/>
    <x v="0"/>
    <n v="0.9108750173076573"/>
    <n v="1.2658661503279403"/>
    <n v="0.75107928412561065"/>
    <n v="13130.638654799817"/>
    <s v=""/>
    <s v=""/>
    <s v=""/>
    <s v=""/>
    <n v="13420.290406945935"/>
    <n v="-2023.3902069459346"/>
    <s v=""/>
    <s v=""/>
  </r>
  <r>
    <n v="32"/>
    <s v="male"/>
    <n v="46.53"/>
    <n v="2"/>
    <x v="0"/>
    <x v="0"/>
    <n v="4686.3887000000004"/>
    <x v="0"/>
    <s v="1"/>
    <s v="0"/>
    <s v="0"/>
    <s v="1"/>
    <s v="0"/>
    <n v="1024"/>
    <n v="0"/>
    <n v="0"/>
    <n v="1488.96"/>
    <x v="0"/>
    <n v="-0.51314878728151803"/>
    <n v="2.6028286634074584"/>
    <n v="0.75107928412561065"/>
    <n v="13130.638654799817"/>
    <s v=""/>
    <s v=""/>
    <s v=""/>
    <s v=""/>
    <n v="6059.8784188076615"/>
    <n v="-1373.4897188076611"/>
    <s v=""/>
    <s v=""/>
  </r>
  <r>
    <n v="55"/>
    <s v="female"/>
    <n v="30.14"/>
    <n v="2"/>
    <x v="0"/>
    <x v="0"/>
    <n v="11881.9696"/>
    <x v="0"/>
    <s v="0"/>
    <s v="0"/>
    <s v="0"/>
    <s v="1"/>
    <s v="0"/>
    <n v="3025"/>
    <n v="0"/>
    <n v="0"/>
    <n v="1657.7"/>
    <x v="0"/>
    <n v="1.1244785879960337"/>
    <n v="-8.5860365963499455E-2"/>
    <n v="0.75107928412561065"/>
    <n v="13130.638654799817"/>
    <s v=""/>
    <s v=""/>
    <s v=""/>
    <s v=""/>
    <n v="13238.210276634874"/>
    <n v="-1356.240676634874"/>
    <s v=""/>
    <s v=""/>
  </r>
  <r>
    <n v="62"/>
    <s v="female"/>
    <n v="38.094999999999999"/>
    <n v="2"/>
    <x v="0"/>
    <x v="1"/>
    <n v="15230.324049999999"/>
    <x v="0"/>
    <s v="0"/>
    <s v="0"/>
    <s v="0"/>
    <s v="0"/>
    <s v="0"/>
    <n v="3844"/>
    <n v="0"/>
    <n v="0"/>
    <n v="2361.89"/>
    <x v="0"/>
    <n v="1.6228869196022451"/>
    <n v="1.2191134734901896"/>
    <n v="0.75107928412561065"/>
    <n v="13130.638654799817"/>
    <s v=""/>
    <s v=""/>
    <s v=""/>
    <s v=""/>
    <n v="17426.755927463855"/>
    <n v="-2196.4318774638559"/>
    <s v=""/>
    <s v=""/>
  </r>
  <r>
    <n v="56"/>
    <s v="female"/>
    <n v="33.82"/>
    <n v="2"/>
    <x v="0"/>
    <x v="3"/>
    <n v="12643.3778"/>
    <x v="0"/>
    <s v="0"/>
    <s v="0"/>
    <s v="1"/>
    <s v="0"/>
    <s v="0"/>
    <n v="3136"/>
    <n v="0"/>
    <n v="0"/>
    <n v="1893.92"/>
    <x v="0"/>
    <n v="1.1956797782254924"/>
    <n v="0.51782332092393946"/>
    <n v="0.75107928412561065"/>
    <n v="13130.638654799817"/>
    <s v=""/>
    <s v=""/>
    <s v=""/>
    <s v=""/>
    <n v="14273.880908909669"/>
    <n v="-1630.5031089096683"/>
    <s v=""/>
    <s v=""/>
  </r>
  <r>
    <n v="49"/>
    <s v="male"/>
    <n v="37.51"/>
    <n v="2"/>
    <x v="0"/>
    <x v="0"/>
    <n v="9304.7019"/>
    <x v="0"/>
    <s v="1"/>
    <s v="0"/>
    <s v="0"/>
    <s v="1"/>
    <s v="0"/>
    <n v="2401"/>
    <n v="0"/>
    <n v="0"/>
    <n v="1837.99"/>
    <x v="1"/>
    <n v="0.69727144661928109"/>
    <n v="1.1231474526127025"/>
    <n v="0.75107928412561065"/>
    <n v="13130.638654799817"/>
    <n v="14637792.051728157"/>
    <n v="14637792.051728157"/>
    <n v="1473858.2816139592"/>
    <n v="1473858.2816139592"/>
    <n v="10518.727551135082"/>
    <n v="-1214.0256511350817"/>
    <n v="138"/>
    <n v="5"/>
  </r>
  <r>
    <n v="45"/>
    <s v="male"/>
    <n v="30.495000000000001"/>
    <n v="2"/>
    <x v="0"/>
    <x v="3"/>
    <n v="8413.4630500000003"/>
    <x v="0"/>
    <s v="1"/>
    <s v="0"/>
    <s v="1"/>
    <s v="0"/>
    <s v="0"/>
    <n v="2025"/>
    <n v="0"/>
    <n v="0"/>
    <n v="1372.2750000000001"/>
    <x v="0"/>
    <n v="0.41246668570144596"/>
    <n v="-2.7624575516477415E-2"/>
    <n v="0.75107928412561065"/>
    <n v="13130.638654799817"/>
    <s v=""/>
    <s v=""/>
    <s v=""/>
    <s v=""/>
    <n v="9780.6274286884545"/>
    <n v="-1367.1643786884542"/>
    <s v=""/>
    <s v=""/>
  </r>
  <r>
    <n v="19"/>
    <s v="female"/>
    <n v="30.59"/>
    <n v="2"/>
    <x v="0"/>
    <x v="3"/>
    <n v="24059.680189999999"/>
    <x v="0"/>
    <s v="0"/>
    <s v="0"/>
    <s v="1"/>
    <s v="0"/>
    <s v="0"/>
    <n v="361"/>
    <n v="0"/>
    <n v="0"/>
    <n v="581.21"/>
    <x v="0"/>
    <n v="-1.4387642602644821"/>
    <n v="-1.2040349903894259E-2"/>
    <n v="0.75107928412561065"/>
    <n v="13130.638654799817"/>
    <s v=""/>
    <s v=""/>
    <s v=""/>
    <s v=""/>
    <n v="5243.0733781328618"/>
    <n v="18816.606811867139"/>
    <s v=""/>
    <s v=""/>
  </r>
  <r>
    <n v="59"/>
    <s v="male"/>
    <n v="29.7"/>
    <n v="2"/>
    <x v="0"/>
    <x v="0"/>
    <n v="12925.886"/>
    <x v="0"/>
    <s v="1"/>
    <s v="0"/>
    <s v="0"/>
    <s v="1"/>
    <s v="0"/>
    <n v="3481"/>
    <n v="0"/>
    <n v="0"/>
    <n v="1752.3"/>
    <x v="0"/>
    <n v="1.4092833489138687"/>
    <n v="-0.15803993722178039"/>
    <n v="0.75107928412561065"/>
    <n v="13130.638654799817"/>
    <s v=""/>
    <s v=""/>
    <s v=""/>
    <s v=""/>
    <n v="14208.853252770941"/>
    <n v="-1282.9672527709408"/>
    <s v=""/>
    <s v=""/>
  </r>
  <r>
    <n v="20"/>
    <s v="female"/>
    <n v="31.79"/>
    <n v="2"/>
    <x v="0"/>
    <x v="0"/>
    <n v="3056.3881000000001"/>
    <x v="0"/>
    <s v="0"/>
    <s v="0"/>
    <s v="0"/>
    <s v="1"/>
    <s v="0"/>
    <n v="400"/>
    <n v="0"/>
    <n v="0"/>
    <n v="635.79999999999995"/>
    <x v="0"/>
    <n v="-1.3675630700350232"/>
    <n v="0.18481302625505311"/>
    <n v="0.75107928412561065"/>
    <n v="13130.638654799817"/>
    <s v=""/>
    <s v=""/>
    <s v=""/>
    <s v=""/>
    <n v="4741.6497590048957"/>
    <n v="-1685.2616590048956"/>
    <s v=""/>
    <s v=""/>
  </r>
  <r>
    <n v="52"/>
    <s v="female"/>
    <n v="31.73"/>
    <n v="2"/>
    <x v="0"/>
    <x v="3"/>
    <n v="11187.6567"/>
    <x v="0"/>
    <s v="0"/>
    <s v="0"/>
    <s v="1"/>
    <s v="0"/>
    <s v="0"/>
    <n v="2704"/>
    <n v="0"/>
    <n v="0"/>
    <n v="1649.96"/>
    <x v="0"/>
    <n v="0.9108750173076573"/>
    <n v="0.17497035744710593"/>
    <n v="0.75107928412561065"/>
    <n v="13130.638654799817"/>
    <s v=""/>
    <s v=""/>
    <s v=""/>
    <s v=""/>
    <n v="12746.753061619374"/>
    <n v="-1559.0963616193749"/>
    <s v=""/>
    <s v=""/>
  </r>
  <r>
    <n v="18"/>
    <s v="female"/>
    <n v="32.119999999999997"/>
    <n v="2"/>
    <x v="0"/>
    <x v="0"/>
    <n v="2801.2588000000001"/>
    <x v="0"/>
    <s v="0"/>
    <s v="0"/>
    <s v="0"/>
    <s v="1"/>
    <s v="0"/>
    <n v="324"/>
    <n v="0"/>
    <n v="0"/>
    <n v="578.16"/>
    <x v="0"/>
    <n v="-1.5099654504939408"/>
    <n v="0.23894770469876339"/>
    <n v="0.75107928412561065"/>
    <n v="13130.638654799817"/>
    <s v=""/>
    <s v=""/>
    <s v=""/>
    <s v=""/>
    <n v="4557.6763512389316"/>
    <n v="-1756.4175512389315"/>
    <s v=""/>
    <s v=""/>
  </r>
  <r>
    <n v="41"/>
    <s v="male"/>
    <n v="30.59"/>
    <n v="2"/>
    <x v="0"/>
    <x v="3"/>
    <n v="7256.7231000000002"/>
    <x v="0"/>
    <s v="1"/>
    <s v="0"/>
    <s v="1"/>
    <s v="0"/>
    <s v="0"/>
    <n v="1681"/>
    <n v="0"/>
    <n v="0"/>
    <n v="1254.19"/>
    <x v="0"/>
    <n v="0.12766192478361088"/>
    <n v="-1.2040349903894259E-2"/>
    <n v="0.75107928412561065"/>
    <n v="13130.638654799817"/>
    <s v=""/>
    <s v=""/>
    <s v=""/>
    <s v=""/>
    <n v="8630.7516467892292"/>
    <n v="-1374.028546789229"/>
    <s v=""/>
    <s v=""/>
  </r>
  <r>
    <n v="30"/>
    <s v="female"/>
    <n v="43.12"/>
    <n v="2"/>
    <x v="0"/>
    <x v="0"/>
    <n v="4753.6368000000002"/>
    <x v="0"/>
    <s v="0"/>
    <s v="0"/>
    <s v="0"/>
    <s v="1"/>
    <s v="0"/>
    <n v="900"/>
    <n v="0"/>
    <n v="0"/>
    <n v="1293.5999999999999"/>
    <x v="1"/>
    <n v="-0.65555116774043554"/>
    <n v="2.0434369861557822"/>
    <n v="0.75107928412561065"/>
    <n v="13130.638654799817"/>
    <n v="70174160.075319573"/>
    <n v="70174160.075319573"/>
    <n v="2311255.6270186165"/>
    <n v="2311255.6270186165"/>
    <n v="6273.9182302025192"/>
    <n v="-1520.281430202519"/>
    <n v="213"/>
    <n v="8"/>
  </r>
  <r>
    <n v="57"/>
    <s v="female"/>
    <n v="34.295000000000002"/>
    <n v="2"/>
    <x v="0"/>
    <x v="1"/>
    <n v="13224.057049999999"/>
    <x v="0"/>
    <s v="0"/>
    <s v="0"/>
    <s v="0"/>
    <s v="0"/>
    <s v="0"/>
    <n v="3249"/>
    <n v="0"/>
    <n v="0"/>
    <n v="1954.8150000000001"/>
    <x v="0"/>
    <n v="1.2668809684549511"/>
    <n v="0.59574444898685641"/>
    <n v="0.75107928412561065"/>
    <n v="13130.638654799817"/>
    <s v=""/>
    <s v=""/>
    <s v=""/>
    <s v=""/>
    <n v="15283.808531750276"/>
    <n v="-2059.7514817502761"/>
    <s v=""/>
    <s v=""/>
  </r>
  <r>
    <n v="39"/>
    <s v="male"/>
    <n v="45.43"/>
    <n v="2"/>
    <x v="0"/>
    <x v="0"/>
    <n v="6356.2707"/>
    <x v="0"/>
    <s v="1"/>
    <s v="0"/>
    <s v="0"/>
    <s v="1"/>
    <s v="0"/>
    <n v="1521"/>
    <n v="0"/>
    <n v="0"/>
    <n v="1771.77"/>
    <x v="0"/>
    <n v="-1.4740455675306659E-2"/>
    <n v="2.4223797352617562"/>
    <n v="0.75107928412561065"/>
    <n v="13130.638654799817"/>
    <s v=""/>
    <s v=""/>
    <s v=""/>
    <s v=""/>
    <n v="7638.4232830847886"/>
    <n v="-1282.1525830847886"/>
    <s v=""/>
    <s v=""/>
  </r>
  <r>
    <n v="20"/>
    <s v="male"/>
    <n v="31.13"/>
    <n v="2"/>
    <x v="0"/>
    <x v="0"/>
    <n v="2566.4706999999999"/>
    <x v="0"/>
    <s v="1"/>
    <s v="0"/>
    <s v="0"/>
    <s v="1"/>
    <s v="0"/>
    <n v="400"/>
    <n v="0"/>
    <n v="0"/>
    <n v="622.6"/>
    <x v="0"/>
    <n v="-1.3675630700350232"/>
    <n v="7.6543669367631961E-2"/>
    <n v="0.75107928412561065"/>
    <n v="13130.638654799817"/>
    <s v=""/>
    <s v=""/>
    <s v=""/>
    <s v=""/>
    <n v="4106.4345846138067"/>
    <n v="-1539.9638846138068"/>
    <s v=""/>
    <s v=""/>
  </r>
  <r>
    <n v="42"/>
    <s v="female"/>
    <n v="29.48"/>
    <n v="2"/>
    <x v="0"/>
    <x v="0"/>
    <n v="7640.3091999999997"/>
    <x v="0"/>
    <s v="0"/>
    <s v="0"/>
    <s v="0"/>
    <s v="1"/>
    <s v="0"/>
    <n v="1764"/>
    <n v="0"/>
    <n v="0"/>
    <n v="1238.1600000000001"/>
    <x v="1"/>
    <n v="0.19886311501306964"/>
    <n v="-0.19412972285092059"/>
    <n v="0.75107928412561065"/>
    <n v="13130.638654799817"/>
    <n v="30143717.52224246"/>
    <n v="30143717.52224246"/>
    <n v="1620688.974546524"/>
    <n v="1620688.974546524"/>
    <n v="8913.3720321282981"/>
    <n v="-1273.0628321282984"/>
    <n v="162"/>
    <n v="6"/>
  </r>
  <r>
    <n v="52"/>
    <s v="female"/>
    <n v="37.524999999999999"/>
    <n v="2"/>
    <x v="0"/>
    <x v="3"/>
    <n v="33471.971890000001"/>
    <x v="0"/>
    <s v="0"/>
    <s v="0"/>
    <s v="1"/>
    <s v="0"/>
    <s v="0"/>
    <n v="2704"/>
    <n v="0"/>
    <n v="0"/>
    <n v="1951.3"/>
    <x v="0"/>
    <n v="0.9108750173076573"/>
    <n v="1.1256081198146894"/>
    <n v="0.75107928412561065"/>
    <n v="13130.638654799817"/>
    <s v=""/>
    <s v=""/>
    <s v=""/>
    <s v=""/>
    <n v="12803.522240494582"/>
    <n v="20668.449649505419"/>
    <s v=""/>
    <s v=""/>
  </r>
  <r>
    <n v="28"/>
    <s v="male"/>
    <n v="26.98"/>
    <n v="2"/>
    <x v="0"/>
    <x v="1"/>
    <n v="4435.0941999999995"/>
    <x v="0"/>
    <s v="1"/>
    <s v="0"/>
    <s v="0"/>
    <s v="0"/>
    <s v="0"/>
    <n v="784"/>
    <n v="0"/>
    <n v="0"/>
    <n v="755.44"/>
    <x v="0"/>
    <n v="-0.79795354819935316"/>
    <n v="-0.60424092318206113"/>
    <n v="0.75107928412561065"/>
    <n v="13130.638654799817"/>
    <s v=""/>
    <s v=""/>
    <s v=""/>
    <s v=""/>
    <n v="6357.3206994764796"/>
    <n v="-1922.2264994764801"/>
    <s v=""/>
    <s v=""/>
  </r>
  <r>
    <n v="35"/>
    <s v="female"/>
    <n v="38.094999999999999"/>
    <n v="2"/>
    <x v="0"/>
    <x v="1"/>
    <n v="24915.046259999999"/>
    <x v="0"/>
    <s v="0"/>
    <s v="0"/>
    <s v="0"/>
    <s v="0"/>
    <s v="0"/>
    <n v="1225"/>
    <n v="0"/>
    <n v="0"/>
    <n v="1333.325"/>
    <x v="1"/>
    <n v="-0.29954521659314176"/>
    <n v="1.2191134734901896"/>
    <n v="0.75107928412561065"/>
    <n v="13130.638654799817"/>
    <n v="138872262.60549989"/>
    <n v="138872262.60549989"/>
    <n v="270840034.49291807"/>
    <n v="270840034.49291807"/>
    <n v="8457.8279503062859"/>
    <n v="16457.218309693715"/>
    <n v="173"/>
    <n v="7"/>
  </r>
  <r>
    <n v="43"/>
    <s v="male"/>
    <n v="35.31"/>
    <n v="2"/>
    <x v="0"/>
    <x v="0"/>
    <n v="18806.145469999999"/>
    <x v="0"/>
    <s v="1"/>
    <s v="0"/>
    <s v="0"/>
    <s v="1"/>
    <s v="0"/>
    <n v="1849"/>
    <n v="0"/>
    <n v="0"/>
    <n v="1518.3300000000002"/>
    <x v="0"/>
    <n v="0.27006430524252845"/>
    <n v="0.76224959632129952"/>
    <n v="0.75107928412561065"/>
    <n v="13130.638654799817"/>
    <s v=""/>
    <s v=""/>
    <s v=""/>
    <s v=""/>
    <n v="8625.3923063886541"/>
    <n v="10180.753163611345"/>
    <s v=""/>
    <s v=""/>
  </r>
  <r>
    <n v="49"/>
    <s v="female"/>
    <n v="42.68"/>
    <n v="2"/>
    <x v="0"/>
    <x v="0"/>
    <n v="9800.8881999999994"/>
    <x v="0"/>
    <s v="0"/>
    <s v="0"/>
    <s v="0"/>
    <s v="1"/>
    <s v="0"/>
    <n v="2401"/>
    <n v="0"/>
    <n v="0"/>
    <n v="2091.3200000000002"/>
    <x v="0"/>
    <n v="0.69727144661928109"/>
    <n v="1.9712574148975015"/>
    <n v="0.75107928412561065"/>
    <n v="13130.638654799817"/>
    <s v=""/>
    <s v=""/>
    <s v=""/>
    <s v=""/>
    <n v="11198.123743080474"/>
    <n v="-1397.2355430804746"/>
    <s v=""/>
    <s v=""/>
  </r>
  <r>
    <n v="45"/>
    <s v="female"/>
    <n v="36.299999999999997"/>
    <n v="2"/>
    <x v="0"/>
    <x v="0"/>
    <n v="8527.5319999999992"/>
    <x v="0"/>
    <s v="0"/>
    <s v="0"/>
    <s v="0"/>
    <s v="1"/>
    <s v="0"/>
    <n v="2025"/>
    <n v="0"/>
    <n v="0"/>
    <n v="1633.4999999999998"/>
    <x v="0"/>
    <n v="0.41246668570144596"/>
    <n v="0.92465363165243042"/>
    <n v="0.75107928412561065"/>
    <n v="13130.638654799817"/>
    <s v=""/>
    <s v=""/>
    <s v=""/>
    <s v=""/>
    <n v="9855.4183272055288"/>
    <n v="-1327.8863272055296"/>
    <s v=""/>
    <s v=""/>
  </r>
  <r>
    <n v="27"/>
    <s v="male"/>
    <n v="33.155000000000001"/>
    <n v="2"/>
    <x v="0"/>
    <x v="3"/>
    <n v="4058.71245"/>
    <x v="0"/>
    <s v="1"/>
    <s v="0"/>
    <s v="1"/>
    <s v="0"/>
    <s v="0"/>
    <n v="729"/>
    <n v="0"/>
    <n v="0"/>
    <n v="895.18500000000006"/>
    <x v="0"/>
    <n v="-0.86915473842881186"/>
    <n v="0.40873374163585618"/>
    <n v="0.75107928412561065"/>
    <n v="13130.638654799817"/>
    <s v=""/>
    <s v=""/>
    <s v=""/>
    <s v=""/>
    <n v="5647.0737518604119"/>
    <n v="-1588.3613018604119"/>
    <s v=""/>
    <s v=""/>
  </r>
  <r>
    <n v="53"/>
    <s v="male"/>
    <n v="26.41"/>
    <n v="2"/>
    <x v="0"/>
    <x v="1"/>
    <n v="11244.376899999999"/>
    <x v="0"/>
    <s v="1"/>
    <s v="0"/>
    <s v="0"/>
    <s v="0"/>
    <s v="0"/>
    <n v="2809"/>
    <n v="0"/>
    <n v="0"/>
    <n v="1399.73"/>
    <x v="0"/>
    <n v="0.98207620753711611"/>
    <n v="-0.6977462768575613"/>
    <n v="0.75107928412561065"/>
    <n v="13130.638654799817"/>
    <s v=""/>
    <s v=""/>
    <s v=""/>
    <s v=""/>
    <n v="13038.81209204607"/>
    <n v="-1794.4351920460704"/>
    <s v=""/>
    <s v=""/>
  </r>
  <r>
    <n v="42"/>
    <s v="male"/>
    <n v="26.125"/>
    <n v="2"/>
    <x v="0"/>
    <x v="1"/>
    <n v="7729.6457499999997"/>
    <x v="0"/>
    <s v="1"/>
    <s v="0"/>
    <s v="0"/>
    <s v="0"/>
    <s v="0"/>
    <n v="1764"/>
    <n v="0"/>
    <n v="0"/>
    <n v="1097.25"/>
    <x v="0"/>
    <n v="0.19886311501306964"/>
    <n v="-0.74449895369531127"/>
    <n v="0.75107928412561065"/>
    <n v="13130.638654799817"/>
    <s v=""/>
    <s v=""/>
    <s v=""/>
    <s v=""/>
    <n v="9470.974294075686"/>
    <n v="-1741.3285440756863"/>
    <s v=""/>
    <s v=""/>
  </r>
  <r>
    <n v="53"/>
    <s v="female"/>
    <n v="32.299999999999997"/>
    <n v="2"/>
    <x v="0"/>
    <x v="1"/>
    <n v="29186.482360000002"/>
    <x v="0"/>
    <s v="0"/>
    <s v="0"/>
    <s v="0"/>
    <s v="0"/>
    <s v="0"/>
    <n v="2809"/>
    <n v="0"/>
    <n v="0"/>
    <n v="1711.8999999999999"/>
    <x v="0"/>
    <n v="0.98207620753711611"/>
    <n v="0.26847571112260549"/>
    <n v="0.75107928412561065"/>
    <n v="13130.638654799817"/>
    <s v=""/>
    <s v=""/>
    <s v=""/>
    <s v=""/>
    <n v="13725.261572824964"/>
    <n v="15461.220787175038"/>
    <s v=""/>
    <s v=""/>
  </r>
  <r>
    <n v="23"/>
    <s v="female"/>
    <n v="39.270000000000003"/>
    <n v="2"/>
    <x v="0"/>
    <x v="0"/>
    <n v="3500.6122999999998"/>
    <x v="0"/>
    <s v="0"/>
    <s v="0"/>
    <s v="0"/>
    <s v="1"/>
    <s v="0"/>
    <n v="529"/>
    <n v="0"/>
    <n v="0"/>
    <n v="903.21"/>
    <x v="1"/>
    <n v="-1.1539594993466469"/>
    <n v="1.4118657376458263"/>
    <n v="0.75107928412561065"/>
    <n v="13130.638654799817"/>
    <n v="92737407.594139084"/>
    <n v="92737407.594139084"/>
    <n v="2741601.8757918905"/>
    <n v="2741601.8757918905"/>
    <n v="5156.3906293037417"/>
    <n v="-1655.7783293037419"/>
    <n v="235"/>
    <n v="9"/>
  </r>
  <r>
    <n v="43"/>
    <s v="female"/>
    <n v="30.684999999999999"/>
    <n v="2"/>
    <x v="0"/>
    <x v="3"/>
    <n v="8310.8391499999998"/>
    <x v="0"/>
    <s v="0"/>
    <s v="0"/>
    <s v="1"/>
    <s v="0"/>
    <s v="0"/>
    <n v="1849"/>
    <n v="0"/>
    <n v="0"/>
    <n v="1319.4549999999999"/>
    <x v="0"/>
    <n v="0.27006430524252845"/>
    <n v="3.5438757086888968E-3"/>
    <n v="0.75107928412561065"/>
    <n v="13130.638654799817"/>
    <s v=""/>
    <s v=""/>
    <s v=""/>
    <s v=""/>
    <n v="9819.6602838250219"/>
    <n v="-1508.8211338250221"/>
    <s v=""/>
    <s v=""/>
  </r>
  <r>
    <n v="51"/>
    <s v="female"/>
    <n v="36.67"/>
    <n v="2"/>
    <x v="0"/>
    <x v="3"/>
    <n v="10848.1343"/>
    <x v="0"/>
    <s v="0"/>
    <s v="0"/>
    <s v="1"/>
    <s v="0"/>
    <s v="0"/>
    <n v="2601"/>
    <n v="0"/>
    <n v="0"/>
    <n v="1870.17"/>
    <x v="0"/>
    <n v="0.8396738270781986"/>
    <n v="0.98535008930143997"/>
    <n v="0.75107928412561065"/>
    <n v="13130.638654799817"/>
    <s v=""/>
    <s v=""/>
    <s v=""/>
    <s v=""/>
    <n v="12438.701626898546"/>
    <n v="-1590.5673268985465"/>
    <s v=""/>
    <s v=""/>
  </r>
  <r>
    <n v="31"/>
    <s v="male"/>
    <n v="27.645"/>
    <n v="2"/>
    <x v="0"/>
    <x v="1"/>
    <n v="5031.26955"/>
    <x v="0"/>
    <s v="1"/>
    <s v="0"/>
    <s v="0"/>
    <s v="0"/>
    <s v="0"/>
    <n v="961"/>
    <n v="0"/>
    <n v="0"/>
    <n v="856.995"/>
    <x v="0"/>
    <n v="-0.58434997751097684"/>
    <n v="-0.49515134389397791"/>
    <n v="0.75107928412561065"/>
    <n v="13130.638654799817"/>
    <s v=""/>
    <s v=""/>
    <s v=""/>
    <s v=""/>
    <n v="6899.3987551892978"/>
    <n v="-1868.1292051892979"/>
    <s v=""/>
    <s v=""/>
  </r>
  <r>
    <n v="22"/>
    <s v="female"/>
    <n v="34.58"/>
    <n v="2"/>
    <x v="0"/>
    <x v="1"/>
    <n v="3925.7582000000002"/>
    <x v="0"/>
    <s v="0"/>
    <s v="0"/>
    <s v="0"/>
    <s v="0"/>
    <s v="0"/>
    <n v="484"/>
    <n v="0"/>
    <n v="0"/>
    <n v="760.76"/>
    <x v="0"/>
    <n v="-1.2251606895761058"/>
    <n v="0.64249712582460583"/>
    <n v="0.75107928412561065"/>
    <n v="13130.638654799817"/>
    <s v=""/>
    <s v=""/>
    <s v=""/>
    <s v=""/>
    <n v="6207.7554605860232"/>
    <n v="-2281.997260586023"/>
    <s v=""/>
    <s v=""/>
  </r>
  <r>
    <n v="45"/>
    <s v="female"/>
    <n v="25.175000000000001"/>
    <n v="2"/>
    <x v="0"/>
    <x v="1"/>
    <n v="9095.0682500000003"/>
    <x v="0"/>
    <s v="0"/>
    <s v="0"/>
    <s v="0"/>
    <s v="0"/>
    <s v="0"/>
    <n v="2025"/>
    <n v="0"/>
    <n v="0"/>
    <n v="1132.875"/>
    <x v="0"/>
    <n v="0.41246668570144596"/>
    <n v="-0.90034120982114463"/>
    <n v="0.75107928412561065"/>
    <n v="13130.638654799817"/>
    <s v=""/>
    <s v=""/>
    <s v=""/>
    <s v=""/>
    <n v="10965.653506785076"/>
    <n v="-1870.5852567850761"/>
    <s v=""/>
    <s v=""/>
  </r>
  <r>
    <n v="41"/>
    <s v="male"/>
    <n v="34.200000000000003"/>
    <n v="2"/>
    <x v="0"/>
    <x v="3"/>
    <n v="7261.741"/>
    <x v="0"/>
    <s v="1"/>
    <s v="0"/>
    <s v="1"/>
    <s v="0"/>
    <s v="0"/>
    <n v="1681"/>
    <n v="0"/>
    <n v="0"/>
    <n v="1402.2"/>
    <x v="0"/>
    <n v="0.12766192478361088"/>
    <n v="0.5801602233742732"/>
    <n v="0.75107928412561065"/>
    <n v="13130.638654799817"/>
    <s v=""/>
    <s v=""/>
    <s v=""/>
    <s v=""/>
    <n v="8666.1160533016537"/>
    <n v="-1404.3750533016537"/>
    <s v=""/>
    <s v=""/>
  </r>
  <r>
    <n v="40"/>
    <s v="male"/>
    <n v="32.299999999999997"/>
    <n v="2"/>
    <x v="0"/>
    <x v="3"/>
    <n v="6986.6970000000001"/>
    <x v="0"/>
    <s v="1"/>
    <s v="0"/>
    <s v="1"/>
    <s v="0"/>
    <s v="0"/>
    <n v="1600"/>
    <n v="0"/>
    <n v="0"/>
    <n v="1292"/>
    <x v="1"/>
    <n v="5.6460734554152112E-2"/>
    <n v="0.26847571112260549"/>
    <n v="0.75107928412561065"/>
    <n v="13130.638654799817"/>
    <n v="37748019.057584316"/>
    <n v="37748019.057584316"/>
    <n v="1941349.5338609586"/>
    <n v="1941349.5338609586"/>
    <n v="8380.0201979196208"/>
    <n v="-1393.3231979196207"/>
    <n v="174"/>
    <n v="7"/>
  </r>
  <r>
    <n v="39"/>
    <s v="female"/>
    <n v="31.92"/>
    <n v="2"/>
    <x v="0"/>
    <x v="3"/>
    <n v="7209.4917999999998"/>
    <x v="0"/>
    <s v="0"/>
    <s v="0"/>
    <s v="1"/>
    <s v="0"/>
    <s v="0"/>
    <n v="1521"/>
    <n v="0"/>
    <n v="0"/>
    <n v="1244.8800000000001"/>
    <x v="0"/>
    <n v="-1.4740455675306659E-2"/>
    <n v="0.20613880867227283"/>
    <n v="0.75107928412561065"/>
    <n v="13130.638654799817"/>
    <s v=""/>
    <s v=""/>
    <s v=""/>
    <s v=""/>
    <n v="8745.651717068833"/>
    <n v="-1536.1599170688332"/>
    <s v=""/>
    <s v=""/>
  </r>
  <r>
    <n v="30"/>
    <s v="male"/>
    <n v="44.22"/>
    <n v="2"/>
    <x v="0"/>
    <x v="0"/>
    <n v="4266.1657999999998"/>
    <x v="0"/>
    <s v="1"/>
    <s v="0"/>
    <s v="0"/>
    <s v="1"/>
    <s v="0"/>
    <n v="900"/>
    <n v="0"/>
    <n v="0"/>
    <n v="1326.6"/>
    <x v="0"/>
    <n v="-0.65555116774043554"/>
    <n v="2.223885914301484"/>
    <n v="0.75107928412561065"/>
    <n v="13130.638654799817"/>
    <s v=""/>
    <s v=""/>
    <s v=""/>
    <s v=""/>
    <n v="5655.9444285155478"/>
    <n v="-1389.778628515548"/>
    <s v=""/>
    <s v=""/>
  </r>
  <r>
    <n v="36"/>
    <s v="male"/>
    <n v="34.43"/>
    <n v="2"/>
    <x v="0"/>
    <x v="0"/>
    <n v="5584.3056999999999"/>
    <x v="0"/>
    <s v="1"/>
    <s v="0"/>
    <s v="0"/>
    <s v="1"/>
    <s v="0"/>
    <n v="1296"/>
    <n v="0"/>
    <n v="0"/>
    <n v="1239.48"/>
    <x v="0"/>
    <n v="-0.22834402636368298"/>
    <n v="0.61789045380473762"/>
    <n v="0.75107928412561065"/>
    <n v="13130.638654799817"/>
    <s v=""/>
    <s v=""/>
    <s v=""/>
    <s v=""/>
    <n v="6801.0026204377573"/>
    <n v="-1216.6969204377574"/>
    <s v=""/>
    <s v=""/>
  </r>
  <r>
    <n v="44"/>
    <s v="female"/>
    <n v="29.81"/>
    <n v="2"/>
    <x v="0"/>
    <x v="0"/>
    <n v="8219.2039000000004"/>
    <x v="0"/>
    <s v="0"/>
    <s v="0"/>
    <s v="0"/>
    <s v="1"/>
    <s v="0"/>
    <n v="1936"/>
    <n v="0"/>
    <n v="0"/>
    <n v="1311.6399999999999"/>
    <x v="0"/>
    <n v="0.3412654954719872"/>
    <n v="-0.13999504440721031"/>
    <n v="0.75107928412561065"/>
    <n v="13130.638654799817"/>
    <s v=""/>
    <s v=""/>
    <s v=""/>
    <s v=""/>
    <n v="9492.008001598253"/>
    <n v="-1272.8041015982526"/>
    <s v=""/>
    <s v=""/>
  </r>
  <r>
    <n v="64"/>
    <s v="female"/>
    <n v="31.824999999999999"/>
    <n v="2"/>
    <x v="0"/>
    <x v="1"/>
    <n v="16069.08475"/>
    <x v="0"/>
    <s v="0"/>
    <s v="0"/>
    <s v="0"/>
    <s v="0"/>
    <s v="0"/>
    <n v="4096"/>
    <n v="0"/>
    <n v="0"/>
    <n v="2036.8"/>
    <x v="1"/>
    <n v="1.7652893000611625"/>
    <n v="0.19055458305968909"/>
    <n v="0.75107928412561065"/>
    <n v="13130.638654799817"/>
    <n v="8634465.4543972015"/>
    <n v="8634465.4543972015"/>
    <n v="4818681.4959816039"/>
    <n v="4818681.4959816039"/>
    <n v="18264.234288409993"/>
    <n v="-2195.1495384099926"/>
    <n v="56"/>
    <n v="2"/>
  </r>
  <r>
    <n v="42"/>
    <s v="male"/>
    <n v="35.97"/>
    <n v="2"/>
    <x v="0"/>
    <x v="0"/>
    <n v="7160.3302999999996"/>
    <x v="0"/>
    <s v="1"/>
    <s v="0"/>
    <s v="0"/>
    <s v="1"/>
    <s v="0"/>
    <n v="1764"/>
    <n v="0"/>
    <n v="0"/>
    <n v="1510.74"/>
    <x v="1"/>
    <n v="0.19886311501306964"/>
    <n v="0.87051895320872008"/>
    <n v="0.75107928412561065"/>
    <n v="13130.638654799817"/>
    <n v="35644581.851392508"/>
    <n v="35644581.851392508"/>
    <n v="1411034.2682053135"/>
    <n v="1411034.2682053135"/>
    <n v="8348.1999343476891"/>
    <n v="-1187.8696343476895"/>
    <n v="176"/>
    <n v="7"/>
  </r>
  <r>
    <n v="61"/>
    <s v="male"/>
    <n v="32.299999999999997"/>
    <n v="2"/>
    <x v="0"/>
    <x v="3"/>
    <n v="14119.62"/>
    <x v="0"/>
    <s v="1"/>
    <s v="0"/>
    <s v="1"/>
    <s v="0"/>
    <s v="0"/>
    <n v="3721"/>
    <n v="0"/>
    <n v="0"/>
    <n v="1970.2999999999997"/>
    <x v="0"/>
    <n v="1.5516857293727864"/>
    <n v="0.26847571112260549"/>
    <n v="0.75107928412561065"/>
    <n v="13130.638654799817"/>
    <s v=""/>
    <s v=""/>
    <s v=""/>
    <s v=""/>
    <n v="15695.525485114627"/>
    <n v="-1575.9054851146266"/>
    <s v=""/>
    <s v=""/>
  </r>
  <r>
    <n v="55"/>
    <s v="female"/>
    <n v="33.534999999999997"/>
    <n v="2"/>
    <x v="0"/>
    <x v="3"/>
    <n v="12269.68865"/>
    <x v="0"/>
    <s v="0"/>
    <s v="0"/>
    <s v="1"/>
    <s v="0"/>
    <s v="0"/>
    <n v="3025"/>
    <n v="0"/>
    <n v="0"/>
    <n v="1844.4249999999997"/>
    <x v="0"/>
    <n v="1.1244785879960337"/>
    <n v="0.47107064408618882"/>
    <n v="0.75107928412561065"/>
    <n v="13130.638654799817"/>
    <s v=""/>
    <s v=""/>
    <s v=""/>
    <s v=""/>
    <n v="13882.294395061826"/>
    <n v="-1612.6057450618264"/>
    <s v=""/>
    <s v=""/>
  </r>
  <r>
    <n v="26"/>
    <s v="female"/>
    <n v="29.355"/>
    <n v="2"/>
    <x v="0"/>
    <x v="1"/>
    <n v="4564.1914500000003"/>
    <x v="0"/>
    <s v="0"/>
    <s v="0"/>
    <s v="0"/>
    <s v="0"/>
    <s v="0"/>
    <n v="676"/>
    <n v="0"/>
    <n v="0"/>
    <n v="763.23"/>
    <x v="0"/>
    <n v="-0.94035592865827067"/>
    <n v="-0.21463528286747763"/>
    <n v="0.75107928412561065"/>
    <n v="13130.638654799817"/>
    <s v=""/>
    <s v=""/>
    <s v=""/>
    <s v=""/>
    <n v="6692.7312352249573"/>
    <n v="-2128.5397852249571"/>
    <s v=""/>
    <s v=""/>
  </r>
  <r>
    <n v="50"/>
    <s v="male"/>
    <n v="32.11"/>
    <n v="2"/>
    <x v="0"/>
    <x v="1"/>
    <n v="25333.332839999999"/>
    <x v="0"/>
    <s v="1"/>
    <s v="0"/>
    <s v="0"/>
    <s v="0"/>
    <s v="0"/>
    <n v="2500"/>
    <n v="0"/>
    <n v="0"/>
    <n v="1605.5"/>
    <x v="0"/>
    <n v="0.76847263684873979"/>
    <n v="0.23730725989743914"/>
    <n v="0.75107928412561065"/>
    <n v="13130.638654799817"/>
    <s v=""/>
    <s v=""/>
    <s v=""/>
    <s v=""/>
    <n v="12025.316129325887"/>
    <n v="13308.016710674112"/>
    <s v=""/>
    <s v=""/>
  </r>
  <r>
    <n v="32"/>
    <s v="male"/>
    <n v="37.18"/>
    <n v="2"/>
    <x v="0"/>
    <x v="0"/>
    <n v="4673.3922000000002"/>
    <x v="0"/>
    <s v="1"/>
    <s v="0"/>
    <s v="0"/>
    <s v="1"/>
    <s v="0"/>
    <n v="1024"/>
    <n v="0"/>
    <n v="0"/>
    <n v="1189.76"/>
    <x v="0"/>
    <n v="-0.51314878728151803"/>
    <n v="1.0690127741689923"/>
    <n v="0.75107928412561065"/>
    <n v="13130.638654799817"/>
    <s v=""/>
    <s v=""/>
    <s v=""/>
    <s v=""/>
    <n v="5968.2836263170357"/>
    <n v="-1294.8914263170354"/>
    <s v=""/>
    <s v=""/>
  </r>
  <r>
    <n v="44"/>
    <s v="male"/>
    <n v="29.734999999999999"/>
    <n v="2"/>
    <x v="0"/>
    <x v="1"/>
    <n v="32108.662820000001"/>
    <x v="0"/>
    <s v="1"/>
    <s v="0"/>
    <s v="0"/>
    <s v="0"/>
    <s v="0"/>
    <n v="1936"/>
    <n v="0"/>
    <n v="0"/>
    <n v="1308.3399999999999"/>
    <x v="0"/>
    <n v="0.3412654954719872"/>
    <n v="-0.15229838041714441"/>
    <n v="0.75107928412561065"/>
    <n v="13130.638654799817"/>
    <s v=""/>
    <s v=""/>
    <s v=""/>
    <s v=""/>
    <n v="10081.741912676043"/>
    <n v="22026.920907323958"/>
    <s v=""/>
    <s v=""/>
  </r>
  <r>
    <n v="18"/>
    <s v="male"/>
    <n v="26.18"/>
    <n v="2"/>
    <x v="0"/>
    <x v="0"/>
    <n v="2304.0021999999999"/>
    <x v="0"/>
    <s v="1"/>
    <s v="0"/>
    <s v="0"/>
    <s v="1"/>
    <s v="0"/>
    <n v="324"/>
    <n v="0"/>
    <n v="0"/>
    <n v="471.24"/>
    <x v="0"/>
    <n v="-1.5099654504939408"/>
    <n v="-0.73547650728802627"/>
    <n v="0.75107928412561065"/>
    <n v="13130.638654799817"/>
    <s v=""/>
    <s v=""/>
    <s v=""/>
    <s v=""/>
    <n v="3870.737058735489"/>
    <n v="-1566.7348587354891"/>
    <s v=""/>
    <s v=""/>
  </r>
  <r>
    <n v="52"/>
    <s v="male"/>
    <n v="36.765000000000001"/>
    <n v="2"/>
    <x v="0"/>
    <x v="3"/>
    <n v="26467.09737"/>
    <x v="0"/>
    <s v="1"/>
    <s v="0"/>
    <s v="1"/>
    <s v="0"/>
    <s v="0"/>
    <n v="2704"/>
    <n v="0"/>
    <n v="0"/>
    <n v="1911.78"/>
    <x v="0"/>
    <n v="0.9108750173076573"/>
    <n v="1.0009343149140231"/>
    <n v="0.75107928412561065"/>
    <n v="13130.638654799817"/>
    <s v=""/>
    <s v=""/>
    <s v=""/>
    <s v=""/>
    <n v="12167.327442654394"/>
    <n v="14299.769927345606"/>
    <s v=""/>
    <s v=""/>
  </r>
  <r>
    <n v="21"/>
    <s v="male"/>
    <n v="25.745000000000001"/>
    <n v="2"/>
    <x v="0"/>
    <x v="1"/>
    <n v="3279.8685500000001"/>
    <x v="0"/>
    <s v="1"/>
    <s v="0"/>
    <s v="0"/>
    <s v="0"/>
    <s v="0"/>
    <n v="441"/>
    <n v="0"/>
    <n v="0"/>
    <n v="540.64499999999998"/>
    <x v="1"/>
    <n v="-1.2963618798055645"/>
    <n v="-0.80683585614564457"/>
    <n v="0.75107928412561065"/>
    <n v="13130.638654799817"/>
    <n v="97037671.657617778"/>
    <n v="97037671.657617778"/>
    <n v="4404818.0530919433"/>
    <n v="4404818.0530919433"/>
    <n v="5378.6343904624237"/>
    <n v="-2098.7658404624235"/>
    <n v="231"/>
    <n v="9"/>
  </r>
  <r>
    <n v="38"/>
    <s v="female"/>
    <n v="27.835000000000001"/>
    <n v="2"/>
    <x v="0"/>
    <x v="1"/>
    <n v="7144.86265"/>
    <x v="0"/>
    <s v="0"/>
    <s v="0"/>
    <s v="0"/>
    <s v="0"/>
    <s v="0"/>
    <n v="1444"/>
    <n v="0"/>
    <n v="0"/>
    <n v="1057.73"/>
    <x v="0"/>
    <n v="-8.5941645904765426E-2"/>
    <n v="-0.46398289266881104"/>
    <n v="0.75107928412561065"/>
    <n v="13130.638654799817"/>
    <s v=""/>
    <s v=""/>
    <s v=""/>
    <s v=""/>
    <n v="9062.718352241418"/>
    <n v="-1917.8557022414179"/>
    <s v=""/>
    <s v=""/>
  </r>
  <r>
    <n v="29"/>
    <s v="male"/>
    <n v="31.73"/>
    <n v="2"/>
    <x v="0"/>
    <x v="3"/>
    <n v="4433.3877000000002"/>
    <x v="0"/>
    <s v="1"/>
    <s v="0"/>
    <s v="1"/>
    <s v="0"/>
    <s v="0"/>
    <n v="841"/>
    <n v="0"/>
    <n v="0"/>
    <n v="920.17"/>
    <x v="0"/>
    <n v="-0.72675235796989435"/>
    <n v="0.17497035744710593"/>
    <n v="0.75107928412561065"/>
    <n v="13130.638654799817"/>
    <s v=""/>
    <s v=""/>
    <s v=""/>
    <s v=""/>
    <n v="5965.8941754612379"/>
    <n v="-1532.5064754612376"/>
    <s v=""/>
    <s v=""/>
  </r>
  <r>
    <n v="28"/>
    <s v="male"/>
    <n v="29.26"/>
    <n v="2"/>
    <x v="0"/>
    <x v="1"/>
    <n v="4438.2633999999998"/>
    <x v="0"/>
    <s v="1"/>
    <s v="0"/>
    <s v="0"/>
    <s v="0"/>
    <s v="0"/>
    <n v="784"/>
    <n v="0"/>
    <n v="0"/>
    <n v="819.28000000000009"/>
    <x v="1"/>
    <n v="-0.79795354819935316"/>
    <n v="-0.23021950848006076"/>
    <n v="0.75107928412561065"/>
    <n v="13130.638654799817"/>
    <n v="75557387.570256189"/>
    <n v="75557387.570256189"/>
    <n v="3769005.6704223189"/>
    <n v="3769005.6704223189"/>
    <n v="6379.6561141159045"/>
    <n v="-1941.3927141159047"/>
    <n v="212"/>
    <n v="8"/>
  </r>
  <r>
    <n v="21"/>
    <s v="female"/>
    <n v="32.68"/>
    <n v="2"/>
    <x v="0"/>
    <x v="3"/>
    <n v="26018.950519999999"/>
    <x v="0"/>
    <s v="0"/>
    <s v="0"/>
    <s v="1"/>
    <s v="0"/>
    <s v="0"/>
    <n v="441"/>
    <n v="0"/>
    <n v="0"/>
    <n v="686.28"/>
    <x v="0"/>
    <n v="-1.2963618798055645"/>
    <n v="0.33081261357293923"/>
    <n v="0.75107928412561065"/>
    <n v="13130.638654799817"/>
    <s v=""/>
    <s v=""/>
    <s v=""/>
    <s v=""/>
    <n v="5466.9285503228184"/>
    <n v="20552.021969677182"/>
    <s v=""/>
    <s v=""/>
  </r>
  <r>
    <n v="19"/>
    <s v="male"/>
    <n v="27.265000000000001"/>
    <n v="2"/>
    <x v="0"/>
    <x v="3"/>
    <n v="22493.659640000002"/>
    <x v="0"/>
    <s v="1"/>
    <s v="0"/>
    <s v="1"/>
    <s v="0"/>
    <s v="0"/>
    <n v="361"/>
    <n v="0"/>
    <n v="0"/>
    <n v="518.03499999999997"/>
    <x v="1"/>
    <n v="-1.4387642602644821"/>
    <n v="-0.55748824634431116"/>
    <n v="0.75107928412561065"/>
    <n v="13130.638654799817"/>
    <n v="87666161.969299033"/>
    <n v="87666161.969299033"/>
    <n v="320836462.57214385"/>
    <n v="320836462.57214385"/>
    <n v="4581.7512388233208"/>
    <n v="17911.908401176683"/>
    <n v="250"/>
    <n v="9"/>
  </r>
  <r>
    <n v="48"/>
    <s v="male"/>
    <n v="37.29"/>
    <n v="2"/>
    <x v="0"/>
    <x v="0"/>
    <n v="8978.1851000000006"/>
    <x v="0"/>
    <s v="1"/>
    <s v="0"/>
    <s v="0"/>
    <s v="1"/>
    <s v="0"/>
    <n v="2304"/>
    <n v="0"/>
    <n v="0"/>
    <n v="1789.92"/>
    <x v="0"/>
    <n v="0.62607025638982228"/>
    <n v="1.0870576669835623"/>
    <n v="0.75107928412561065"/>
    <n v="13130.638654799817"/>
    <s v=""/>
    <s v=""/>
    <s v=""/>
    <s v=""/>
    <n v="10184.389861874564"/>
    <n v="-1206.2047618745637"/>
    <s v=""/>
    <s v=""/>
  </r>
  <r>
    <n v="54"/>
    <s v="female"/>
    <n v="28.88"/>
    <n v="2"/>
    <x v="0"/>
    <x v="1"/>
    <n v="12096.6512"/>
    <x v="0"/>
    <s v="0"/>
    <s v="0"/>
    <s v="0"/>
    <s v="0"/>
    <s v="0"/>
    <n v="2916"/>
    <n v="0"/>
    <n v="0"/>
    <n v="1559.52"/>
    <x v="0"/>
    <n v="1.0532773977665748"/>
    <n v="-0.29255641093039458"/>
    <n v="0.75107928412561065"/>
    <n v="13130.638654799817"/>
    <s v=""/>
    <s v=""/>
    <s v=""/>
    <s v=""/>
    <n v="14064.378160927907"/>
    <n v="-1967.7269609279065"/>
    <s v=""/>
    <s v=""/>
  </r>
  <r>
    <n v="62"/>
    <s v="female"/>
    <n v="30.495000000000001"/>
    <n v="2"/>
    <x v="0"/>
    <x v="3"/>
    <n v="15019.760050000001"/>
    <x v="0"/>
    <s v="0"/>
    <s v="0"/>
    <s v="1"/>
    <s v="0"/>
    <s v="0"/>
    <n v="3844"/>
    <n v="0"/>
    <n v="0"/>
    <n v="1890.69"/>
    <x v="0"/>
    <n v="1.6228869196022451"/>
    <n v="-2.7624575516477415E-2"/>
    <n v="0.75107928412561065"/>
    <n v="13130.638654799817"/>
    <s v=""/>
    <s v=""/>
    <s v=""/>
    <s v=""/>
    <n v="16743.91215937087"/>
    <n v="-1724.1521093708689"/>
    <s v=""/>
    <s v=""/>
  </r>
  <r>
    <n v="50"/>
    <s v="female"/>
    <n v="26.22"/>
    <n v="2"/>
    <x v="0"/>
    <x v="3"/>
    <n v="10493.9458"/>
    <x v="0"/>
    <s v="0"/>
    <s v="0"/>
    <s v="1"/>
    <s v="0"/>
    <s v="0"/>
    <n v="2500"/>
    <n v="0"/>
    <n v="0"/>
    <n v="1311"/>
    <x v="0"/>
    <n v="0.76847263684873979"/>
    <n v="-0.72891472808272817"/>
    <n v="0.75107928412561065"/>
    <n v="13130.638654799817"/>
    <s v=""/>
    <s v=""/>
    <s v=""/>
    <s v=""/>
    <n v="11987.973581839513"/>
    <n v="-1494.0277818395134"/>
    <s v=""/>
    <s v=""/>
  </r>
  <r>
    <n v="46"/>
    <s v="male"/>
    <n v="38.17"/>
    <n v="2"/>
    <x v="0"/>
    <x v="0"/>
    <n v="8347.1643000000004"/>
    <x v="0"/>
    <s v="1"/>
    <s v="0"/>
    <s v="0"/>
    <s v="1"/>
    <s v="0"/>
    <n v="2116"/>
    <n v="0"/>
    <n v="0"/>
    <n v="1755.8200000000002"/>
    <x v="1"/>
    <n v="0.48366787593090471"/>
    <n v="1.2314168095001243"/>
    <n v="0.75107928412561065"/>
    <n v="13130.638654799817"/>
    <n v="22881626.903027523"/>
    <n v="22881626.903027523"/>
    <n v="1453817.4560743843"/>
    <n v="1453817.4560743843"/>
    <n v="9552.9078283153649"/>
    <n v="-1205.7435283153645"/>
    <n v="152"/>
    <n v="6"/>
  </r>
  <r>
    <n v="35"/>
    <s v="female"/>
    <n v="35.86"/>
    <n v="2"/>
    <x v="0"/>
    <x v="0"/>
    <n v="5836.5204000000003"/>
    <x v="0"/>
    <s v="0"/>
    <s v="0"/>
    <s v="0"/>
    <s v="1"/>
    <s v="0"/>
    <n v="1225"/>
    <n v="0"/>
    <n v="0"/>
    <n v="1255.0999999999999"/>
    <x v="0"/>
    <n v="-0.29954521659314176"/>
    <n v="0.85247406039415008"/>
    <n v="0.75107928412561065"/>
    <n v="13130.638654799817"/>
    <s v=""/>
    <s v=""/>
    <s v=""/>
    <s v=""/>
    <n v="7216.7150779272979"/>
    <n v="-1380.1946779272976"/>
    <s v=""/>
    <s v=""/>
  </r>
  <r>
    <n v="39"/>
    <s v="male"/>
    <n v="32.340000000000003"/>
    <n v="2"/>
    <x v="0"/>
    <x v="0"/>
    <n v="6338.0756000000001"/>
    <x v="0"/>
    <s v="1"/>
    <s v="0"/>
    <s v="0"/>
    <s v="1"/>
    <s v="0"/>
    <n v="1521"/>
    <n v="0"/>
    <n v="0"/>
    <n v="1261.2600000000002"/>
    <x v="0"/>
    <n v="-1.4740455675306659E-2"/>
    <n v="0.27503749032790475"/>
    <n v="0.75107928412561065"/>
    <n v="13130.638654799817"/>
    <s v=""/>
    <s v=""/>
    <s v=""/>
    <s v=""/>
    <n v="7510.1905735979108"/>
    <n v="-1172.1149735979106"/>
    <s v=""/>
    <s v=""/>
  </r>
  <r>
    <n v="34"/>
    <s v="male"/>
    <n v="42.13"/>
    <n v="2"/>
    <x v="0"/>
    <x v="0"/>
    <n v="5124.1886999999997"/>
    <x v="0"/>
    <s v="1"/>
    <s v="0"/>
    <s v="0"/>
    <s v="1"/>
    <s v="0"/>
    <n v="1156"/>
    <n v="0"/>
    <n v="0"/>
    <n v="1432.42"/>
    <x v="1"/>
    <n v="-0.37074640682260052"/>
    <n v="1.8810329508246511"/>
    <n v="0.75107928412561065"/>
    <n v="13130.638654799817"/>
    <n v="64103240.878714003"/>
    <n v="64103240.878714003"/>
    <n v="1706264.8436058245"/>
    <n v="1706264.8436058245"/>
    <n v="6430.4294295769887"/>
    <n v="-1306.240729576989"/>
    <n v="211"/>
    <n v="8"/>
  </r>
  <r>
    <n v="38"/>
    <s v="male"/>
    <n v="29.26"/>
    <n v="2"/>
    <x v="0"/>
    <x v="3"/>
    <n v="6457.8433999999997"/>
    <x v="0"/>
    <s v="1"/>
    <s v="0"/>
    <s v="1"/>
    <s v="0"/>
    <s v="0"/>
    <n v="1444"/>
    <n v="0"/>
    <n v="0"/>
    <n v="1111.8800000000001"/>
    <x v="0"/>
    <n v="-8.5941645904765426E-2"/>
    <n v="-0.23021950848006076"/>
    <n v="0.75107928412561065"/>
    <n v="13130.638654799817"/>
    <s v=""/>
    <s v=""/>
    <s v=""/>
    <s v=""/>
    <n v="7839.535940802446"/>
    <n v="-1381.6925408024463"/>
    <s v=""/>
    <s v=""/>
  </r>
  <r>
    <n v="29"/>
    <s v="male"/>
    <n v="32.11"/>
    <n v="2"/>
    <x v="0"/>
    <x v="3"/>
    <n v="4433.9159"/>
    <x v="0"/>
    <s v="1"/>
    <s v="0"/>
    <s v="1"/>
    <s v="0"/>
    <s v="0"/>
    <n v="841"/>
    <n v="0"/>
    <n v="0"/>
    <n v="931.18999999999994"/>
    <x v="1"/>
    <n v="-0.72675235796989435"/>
    <n v="0.23730725989743914"/>
    <n v="0.75107928412561065"/>
    <n v="13130.638654799817"/>
    <n v="75632986.673852921"/>
    <n v="75632986.673852921"/>
    <n v="2358377.0840062802"/>
    <n v="2358377.0840062802"/>
    <n v="5969.6167445678084"/>
    <n v="-1535.7008445678084"/>
    <n v="219"/>
    <n v="8"/>
  </r>
  <r>
    <n v="31"/>
    <s v="female"/>
    <n v="32.774999999999999"/>
    <n v="2"/>
    <x v="0"/>
    <x v="3"/>
    <n v="5327.4002499999997"/>
    <x v="0"/>
    <s v="0"/>
    <s v="0"/>
    <s v="1"/>
    <s v="0"/>
    <s v="0"/>
    <n v="961"/>
    <n v="0"/>
    <n v="0"/>
    <n v="1016.025"/>
    <x v="0"/>
    <n v="-0.58434997751097684"/>
    <n v="0.34639683918552239"/>
    <n v="0.75107928412561065"/>
    <n v="13130.638654799817"/>
    <s v=""/>
    <s v=""/>
    <s v=""/>
    <s v=""/>
    <n v="6970.0107117934813"/>
    <n v="-1642.6104617934816"/>
    <s v=""/>
    <s v=""/>
  </r>
  <r>
    <n v="46"/>
    <s v="male"/>
    <n v="40.375"/>
    <n v="2"/>
    <x v="0"/>
    <x v="3"/>
    <n v="8733.2292500000003"/>
    <x v="0"/>
    <s v="1"/>
    <s v="0"/>
    <s v="1"/>
    <s v="0"/>
    <s v="0"/>
    <n v="2116"/>
    <n v="0"/>
    <n v="0"/>
    <n v="1857.25"/>
    <x v="0"/>
    <n v="0.48366787593090471"/>
    <n v="1.5931348881921901"/>
    <n v="0.75107928412561065"/>
    <n v="13130.638654799817"/>
    <s v=""/>
    <s v=""/>
    <s v=""/>
    <s v=""/>
    <n v="10185.334427698055"/>
    <n v="-1452.1051776980548"/>
    <s v=""/>
    <s v=""/>
  </r>
  <r>
    <n v="39"/>
    <s v="male"/>
    <n v="34.1"/>
    <n v="2"/>
    <x v="0"/>
    <x v="0"/>
    <n v="23563.016179999999"/>
    <x v="0"/>
    <s v="1"/>
    <s v="0"/>
    <s v="0"/>
    <s v="1"/>
    <s v="0"/>
    <n v="1521"/>
    <n v="0"/>
    <n v="0"/>
    <n v="1329.9"/>
    <x v="0"/>
    <n v="-1.4740455675306659E-2"/>
    <n v="0.56375577536102739"/>
    <n v="0.75107928412561065"/>
    <n v="13130.638654799817"/>
    <s v=""/>
    <s v=""/>
    <s v=""/>
    <s v=""/>
    <n v="7527.4319463020292"/>
    <n v="16035.584233697969"/>
    <s v=""/>
    <s v=""/>
  </r>
  <r>
    <n v="29"/>
    <s v="male"/>
    <n v="37.29"/>
    <n v="2"/>
    <x v="0"/>
    <x v="0"/>
    <n v="4058.1161000000002"/>
    <x v="0"/>
    <s v="1"/>
    <s v="0"/>
    <s v="0"/>
    <s v="1"/>
    <s v="0"/>
    <n v="841"/>
    <n v="0"/>
    <n v="0"/>
    <n v="1081.4100000000001"/>
    <x v="0"/>
    <n v="-0.72675235796989435"/>
    <n v="1.0870576669835623"/>
    <n v="0.75107928412561065"/>
    <n v="13130.638654799817"/>
    <s v=""/>
    <s v=""/>
    <s v=""/>
    <s v=""/>
    <n v="5409.5353369009772"/>
    <n v="-1351.419236900977"/>
    <s v=""/>
    <s v=""/>
  </r>
  <r>
    <n v="42"/>
    <s v="male"/>
    <n v="37.18"/>
    <n v="2"/>
    <x v="0"/>
    <x v="0"/>
    <n v="7162.0122000000001"/>
    <x v="0"/>
    <s v="1"/>
    <s v="0"/>
    <s v="0"/>
    <s v="1"/>
    <s v="0"/>
    <n v="1764"/>
    <n v="0"/>
    <n v="0"/>
    <n v="1561.56"/>
    <x v="0"/>
    <n v="0.19886311501306964"/>
    <n v="1.0690127741689923"/>
    <n v="0.75107928412561065"/>
    <n v="13130.638654799817"/>
    <s v=""/>
    <s v=""/>
    <s v=""/>
    <s v=""/>
    <n v="8360.0533780817696"/>
    <n v="-1198.0411780817694"/>
    <s v=""/>
    <s v=""/>
  </r>
  <r>
    <n v="45"/>
    <s v="female"/>
    <n v="27.83"/>
    <n v="2"/>
    <x v="0"/>
    <x v="0"/>
    <n v="8515.7587000000003"/>
    <x v="0"/>
    <s v="0"/>
    <s v="0"/>
    <s v="0"/>
    <s v="1"/>
    <s v="0"/>
    <n v="2025"/>
    <n v="0"/>
    <n v="0"/>
    <n v="1252.3499999999999"/>
    <x v="0"/>
    <n v="0.41246668570144596"/>
    <n v="-0.46480311506947375"/>
    <n v="0.75107928412561065"/>
    <n v="13130.638654799817"/>
    <s v=""/>
    <s v=""/>
    <s v=""/>
    <s v=""/>
    <n v="9772.4442210669604"/>
    <n v="-1256.6855210669601"/>
    <s v=""/>
    <s v=""/>
  </r>
  <r>
    <n v="49"/>
    <s v="female"/>
    <n v="33.344999999999999"/>
    <n v="2"/>
    <x v="0"/>
    <x v="1"/>
    <n v="10370.912549999999"/>
    <x v="0"/>
    <s v="0"/>
    <s v="0"/>
    <s v="0"/>
    <s v="0"/>
    <s v="0"/>
    <n v="2401"/>
    <n v="0"/>
    <n v="0"/>
    <n v="1633.905"/>
    <x v="0"/>
    <n v="0.69727144661928109"/>
    <n v="0.4399021928610225"/>
    <n v="0.75107928412561065"/>
    <n v="13130.638654799817"/>
    <s v=""/>
    <s v=""/>
    <s v=""/>
    <s v=""/>
    <n v="12325.894182398868"/>
    <n v="-1954.9816323988689"/>
    <s v=""/>
    <s v=""/>
  </r>
  <r>
    <n v="25"/>
    <s v="female"/>
    <n v="26.79"/>
    <n v="2"/>
    <x v="0"/>
    <x v="3"/>
    <n v="4189.1130999999996"/>
    <x v="0"/>
    <s v="0"/>
    <s v="0"/>
    <s v="1"/>
    <s v="0"/>
    <s v="0"/>
    <n v="625"/>
    <n v="0"/>
    <n v="0"/>
    <n v="669.75"/>
    <x v="0"/>
    <n v="-1.0115571188877295"/>
    <n v="-0.63540937440722811"/>
    <n v="0.75107928412561065"/>
    <n v="13130.638654799817"/>
    <s v=""/>
    <s v=""/>
    <s v=""/>
    <s v=""/>
    <n v="5913.0400751135903"/>
    <n v="-1723.9269751135907"/>
    <s v=""/>
    <s v=""/>
  </r>
  <r>
    <n v="28"/>
    <s v="female"/>
    <n v="26.51"/>
    <n v="2"/>
    <x v="0"/>
    <x v="0"/>
    <n v="4340.4408999999996"/>
    <x v="0"/>
    <s v="0"/>
    <s v="0"/>
    <s v="0"/>
    <s v="1"/>
    <s v="0"/>
    <n v="784"/>
    <n v="0"/>
    <n v="0"/>
    <n v="742.28000000000009"/>
    <x v="1"/>
    <n v="-0.79795354819935316"/>
    <n v="-0.68134182884431538"/>
    <n v="0.75107928412561065"/>
    <n v="13130.638654799817"/>
    <n v="77267576.568487749"/>
    <n v="77267576.568487749"/>
    <n v="2021534.9763414857"/>
    <n v="2021534.9763414857"/>
    <n v="5762.2478406011087"/>
    <n v="-1421.8069406011091"/>
    <n v="224"/>
    <n v="8"/>
  </r>
  <r>
    <n v="33"/>
    <s v="male"/>
    <n v="27.454999999999998"/>
    <n v="2"/>
    <x v="0"/>
    <x v="3"/>
    <n v="5261.4694499999996"/>
    <x v="0"/>
    <s v="1"/>
    <s v="0"/>
    <s v="1"/>
    <s v="0"/>
    <s v="0"/>
    <n v="1089"/>
    <n v="0"/>
    <n v="0"/>
    <n v="906.01499999999999"/>
    <x v="1"/>
    <n v="-0.44194759705205927"/>
    <n v="-0.52631979511914484"/>
    <n v="0.75107928412561065"/>
    <n v="13130.638654799817"/>
    <n v="61923823.973769791"/>
    <n v="61923823.973769791"/>
    <n v="2031067.3447945865"/>
    <n v="2031067.3447945865"/>
    <n v="6686.6246502482345"/>
    <n v="-1425.1552002482349"/>
    <n v="204"/>
    <n v="8"/>
  </r>
  <r>
    <n v="39"/>
    <s v="female"/>
    <n v="26.315000000000001"/>
    <n v="2"/>
    <x v="0"/>
    <x v="3"/>
    <n v="7201.7008500000002"/>
    <x v="0"/>
    <s v="0"/>
    <s v="0"/>
    <s v="1"/>
    <s v="0"/>
    <s v="0"/>
    <n v="1521"/>
    <n v="0"/>
    <n v="0"/>
    <n v="1026.2850000000001"/>
    <x v="0"/>
    <n v="-1.4740455675306659E-2"/>
    <n v="-0.7133305024701444"/>
    <n v="0.75107928412561065"/>
    <n v="13130.638654799817"/>
    <s v=""/>
    <s v=""/>
    <s v=""/>
    <s v=""/>
    <n v="8690.743822746912"/>
    <n v="-1489.0429727469118"/>
    <s v=""/>
    <s v=""/>
  </r>
  <r>
    <n v="57"/>
    <s v="female"/>
    <n v="25.74"/>
    <n v="2"/>
    <x v="0"/>
    <x v="0"/>
    <n v="12629.1656"/>
    <x v="0"/>
    <s v="0"/>
    <s v="0"/>
    <s v="0"/>
    <s v="1"/>
    <s v="0"/>
    <n v="3249"/>
    <n v="0"/>
    <n v="0"/>
    <n v="1467.1799999999998"/>
    <x v="1"/>
    <n v="1.2668809684549511"/>
    <n v="-0.80765607854630728"/>
    <n v="0.75107928412561065"/>
    <n v="13130.638654799817"/>
    <n v="251475.22469026022"/>
    <n v="251475.22469026022"/>
    <n v="1826870.83241099"/>
    <n v="1826870.83241099"/>
    <n v="13980.783457388319"/>
    <n v="-1351.617857388319"/>
    <n v="84"/>
    <n v="3"/>
  </r>
  <r>
    <n v="31"/>
    <s v="male"/>
    <n v="36.299999999999997"/>
    <n v="2"/>
    <x v="1"/>
    <x v="2"/>
    <n v="38711"/>
    <x v="0"/>
    <s v="1"/>
    <s v="1"/>
    <s v="0"/>
    <s v="0"/>
    <s v="1"/>
    <n v="961"/>
    <n v="36.299999999999997"/>
    <n v="31"/>
    <n v="1125.3"/>
    <x v="0"/>
    <n v="-0.58434997751097684"/>
    <n v="0.92465363165243042"/>
    <n v="0.75107928412561065"/>
    <n v="13130.638654799817"/>
    <s v=""/>
    <s v=""/>
    <s v=""/>
    <s v=""/>
    <n v="37862.555570136705"/>
    <n v="848.44442986329523"/>
    <s v=""/>
    <s v=""/>
  </r>
  <r>
    <n v="58"/>
    <s v="male"/>
    <n v="36.954999999999998"/>
    <n v="2"/>
    <x v="1"/>
    <x v="3"/>
    <n v="47496.494449999998"/>
    <x v="0"/>
    <s v="1"/>
    <s v="1"/>
    <s v="1"/>
    <s v="0"/>
    <s v="0"/>
    <n v="3364"/>
    <n v="36.954999999999998"/>
    <n v="58"/>
    <n v="2143.39"/>
    <x v="1"/>
    <n v="1.3380821586844101"/>
    <n v="1.0321027661391895"/>
    <n v="0.75107928412561065"/>
    <n v="13130.638654799817"/>
    <n v="1181012044.5364938"/>
    <n v="1181012044.5364938"/>
    <n v="8475.2256953643282"/>
    <n v="8475.2256953643282"/>
    <n v="47404.433461001594"/>
    <n v="92.060988998404355"/>
    <n v="7"/>
    <n v="1"/>
  </r>
  <r>
    <n v="18"/>
    <s v="male"/>
    <n v="31.68"/>
    <n v="2"/>
    <x v="1"/>
    <x v="0"/>
    <n v="34303.167200000004"/>
    <x v="0"/>
    <s v="1"/>
    <s v="1"/>
    <s v="0"/>
    <s v="1"/>
    <s v="0"/>
    <n v="324"/>
    <n v="31.68"/>
    <n v="18"/>
    <n v="570.24"/>
    <x v="0"/>
    <n v="-1.5099654504939408"/>
    <n v="0.16676813344048302"/>
    <n v="0.75107928412561065"/>
    <n v="13130.638654799817"/>
    <s v=""/>
    <s v=""/>
    <s v=""/>
    <s v=""/>
    <n v="29032.569908778129"/>
    <n v="5270.5972912218749"/>
    <s v=""/>
    <s v=""/>
  </r>
  <r>
    <n v="37"/>
    <s v="female"/>
    <n v="34.799999999999997"/>
    <n v="2"/>
    <x v="1"/>
    <x v="2"/>
    <n v="39836.519"/>
    <x v="0"/>
    <s v="0"/>
    <s v="1"/>
    <s v="0"/>
    <s v="0"/>
    <s v="1"/>
    <n v="1369"/>
    <n v="34.799999999999997"/>
    <n v="37"/>
    <n v="1287.5999999999999"/>
    <x v="1"/>
    <n v="-0.1571428361342242"/>
    <n v="0.67858691145374606"/>
    <n v="0.75107928412561065"/>
    <n v="13130.638654799817"/>
    <n v="713204045.01214933"/>
    <n v="713204045.01214933"/>
    <n v="5261388.2596894698"/>
    <n v="5261388.2596894698"/>
    <n v="37542.74737673637"/>
    <n v="2293.7716232636303"/>
    <n v="21"/>
    <n v="1"/>
  </r>
  <r>
    <n v="64"/>
    <s v="female"/>
    <n v="31.3"/>
    <n v="2"/>
    <x v="1"/>
    <x v="2"/>
    <n v="47291.055"/>
    <x v="0"/>
    <s v="0"/>
    <s v="1"/>
    <s v="0"/>
    <s v="0"/>
    <s v="1"/>
    <n v="4096"/>
    <n v="31.3"/>
    <n v="64"/>
    <n v="2003.2"/>
    <x v="0"/>
    <n v="1.7652893000611625"/>
    <n v="0.10443123099014981"/>
    <n v="0.75107928412561065"/>
    <n v="13130.638654799817"/>
    <s v=""/>
    <s v=""/>
    <s v=""/>
    <s v=""/>
    <n v="41726.290138239317"/>
    <n v="5564.7648617606828"/>
    <s v=""/>
    <s v=""/>
  </r>
  <r>
    <n v="34"/>
    <s v="male"/>
    <n v="25.3"/>
    <n v="2"/>
    <x v="1"/>
    <x v="0"/>
    <n v="18972.494999999999"/>
    <x v="0"/>
    <s v="1"/>
    <s v="1"/>
    <s v="0"/>
    <s v="1"/>
    <s v="0"/>
    <n v="1156"/>
    <n v="25.3"/>
    <n v="34"/>
    <n v="860.2"/>
    <x v="0"/>
    <n v="-0.37074640682260052"/>
    <n v="-0.87983564980458762"/>
    <n v="0.75107928412561065"/>
    <n v="13130.638654799817"/>
    <s v=""/>
    <s v=""/>
    <s v=""/>
    <s v=""/>
    <n v="21916.857487977715"/>
    <n v="-2944.3624879777162"/>
    <s v=""/>
    <s v=""/>
  </r>
  <r>
    <n v="35"/>
    <s v="male"/>
    <n v="27.74"/>
    <n v="2"/>
    <x v="1"/>
    <x v="1"/>
    <n v="20984.0936"/>
    <x v="0"/>
    <s v="1"/>
    <s v="1"/>
    <s v="0"/>
    <s v="0"/>
    <s v="0"/>
    <n v="1225"/>
    <n v="27.74"/>
    <n v="35"/>
    <n v="970.9"/>
    <x v="1"/>
    <n v="-0.29954521659314176"/>
    <n v="-0.47956711828139476"/>
    <n v="0.75107928412561065"/>
    <n v="13130.638654799817"/>
    <n v="61676754.576289207"/>
    <n v="61676754.576289207"/>
    <n v="36138073.039930582"/>
    <n v="36138073.039930582"/>
    <n v="26995.588675264604"/>
    <n v="-6011.4950752646037"/>
    <n v="42"/>
    <n v="2"/>
  </r>
  <r>
    <n v="23"/>
    <s v="female"/>
    <n v="36.67"/>
    <n v="2"/>
    <x v="1"/>
    <x v="1"/>
    <n v="38511.628299999997"/>
    <x v="0"/>
    <s v="0"/>
    <s v="1"/>
    <s v="0"/>
    <s v="0"/>
    <s v="0"/>
    <n v="529"/>
    <n v="36.67"/>
    <n v="23"/>
    <n v="843.41000000000008"/>
    <x v="0"/>
    <n v="-1.1539594993466469"/>
    <n v="0.98535008930143997"/>
    <n v="0.75107928412561065"/>
    <n v="13130.638654799817"/>
    <s v=""/>
    <s v=""/>
    <s v=""/>
    <s v=""/>
    <n v="38854.441457687077"/>
    <n v="-342.81315768708009"/>
    <s v=""/>
    <s v=""/>
  </r>
  <r>
    <n v="63"/>
    <s v="female"/>
    <n v="32.200000000000003"/>
    <n v="2"/>
    <x v="1"/>
    <x v="2"/>
    <n v="47305.305"/>
    <x v="0"/>
    <s v="0"/>
    <s v="1"/>
    <s v="0"/>
    <s v="0"/>
    <s v="1"/>
    <n v="3969"/>
    <n v="32.200000000000003"/>
    <n v="63"/>
    <n v="2028.6000000000001"/>
    <x v="0"/>
    <n v="1.6940881098317038"/>
    <n v="0.25207126310936079"/>
    <n v="0.75107928412561065"/>
    <n v="13130.638654799817"/>
    <s v=""/>
    <s v=""/>
    <s v=""/>
    <s v=""/>
    <n v="42615.623530288329"/>
    <n v="4689.6814697116715"/>
    <s v=""/>
    <s v=""/>
  </r>
  <r>
    <n v="54"/>
    <s v="male"/>
    <n v="34.21"/>
    <n v="2"/>
    <x v="1"/>
    <x v="0"/>
    <n v="44260.749900000003"/>
    <x v="0"/>
    <s v="1"/>
    <s v="1"/>
    <s v="0"/>
    <s v="1"/>
    <s v="0"/>
    <n v="2916"/>
    <n v="34.21"/>
    <n v="54"/>
    <n v="1847.3400000000001"/>
    <x v="0"/>
    <n v="1.0532773977665748"/>
    <n v="0.5818006681755975"/>
    <n v="0.75107928412561065"/>
    <n v="13130.638654799817"/>
    <s v=""/>
    <s v=""/>
    <s v=""/>
    <s v=""/>
    <n v="41126.630498628787"/>
    <n v="3134.1194013712156"/>
    <s v=""/>
    <s v=""/>
  </r>
  <r>
    <n v="50"/>
    <s v="male"/>
    <n v="34.200000000000003"/>
    <n v="2"/>
    <x v="1"/>
    <x v="2"/>
    <n v="42856.838000000003"/>
    <x v="0"/>
    <s v="1"/>
    <s v="1"/>
    <s v="0"/>
    <s v="0"/>
    <s v="1"/>
    <n v="2500"/>
    <n v="34.200000000000003"/>
    <n v="50"/>
    <n v="1710.0000000000002"/>
    <x v="0"/>
    <n v="0.76847263684873979"/>
    <n v="0.5801602233742732"/>
    <n v="0.75107928412561065"/>
    <n v="13130.638654799817"/>
    <s v=""/>
    <s v=""/>
    <s v=""/>
    <s v=""/>
    <n v="39811.468621193853"/>
    <n v="3045.3693788061501"/>
    <s v=""/>
    <s v=""/>
  </r>
  <r>
    <n v="25"/>
    <s v="male"/>
    <n v="45.54"/>
    <n v="2"/>
    <x v="1"/>
    <x v="0"/>
    <n v="42112.2356"/>
    <x v="0"/>
    <s v="1"/>
    <s v="1"/>
    <s v="0"/>
    <s v="1"/>
    <s v="0"/>
    <n v="625"/>
    <n v="45.54"/>
    <n v="25"/>
    <n v="1138.5"/>
    <x v="0"/>
    <n v="-1.0115571188877295"/>
    <n v="2.4404246280763262"/>
    <n v="0.75107928412561065"/>
    <n v="13130.638654799817"/>
    <s v=""/>
    <s v=""/>
    <s v=""/>
    <s v=""/>
    <n v="50508.864958269376"/>
    <n v="-8396.6293582693761"/>
    <s v=""/>
    <s v=""/>
  </r>
  <r>
    <n v="45"/>
    <s v="male"/>
    <n v="36.479999999999997"/>
    <n v="2"/>
    <x v="1"/>
    <x v="3"/>
    <n v="42760.502200000003"/>
    <x v="0"/>
    <s v="1"/>
    <s v="1"/>
    <s v="1"/>
    <s v="0"/>
    <s v="0"/>
    <n v="2025"/>
    <n v="36.479999999999997"/>
    <n v="45"/>
    <n v="1641.6"/>
    <x v="0"/>
    <n v="0.41246668570144596"/>
    <n v="0.95418163807627243"/>
    <n v="0.75107928412561065"/>
    <n v="13130.638654799817"/>
    <s v=""/>
    <s v=""/>
    <s v=""/>
    <s v=""/>
    <n v="42061.936123650499"/>
    <n v="698.56607634950342"/>
    <s v=""/>
    <s v=""/>
  </r>
  <r>
    <n v="26"/>
    <s v="male"/>
    <n v="32.9"/>
    <n v="2"/>
    <x v="1"/>
    <x v="2"/>
    <n v="36085.218999999997"/>
    <x v="0"/>
    <s v="1"/>
    <s v="1"/>
    <s v="0"/>
    <s v="0"/>
    <s v="1"/>
    <n v="676"/>
    <n v="32.9"/>
    <n v="26"/>
    <n v="855.4"/>
    <x v="0"/>
    <n v="-0.94035592865827067"/>
    <n v="0.36690239920207945"/>
    <n v="0.75107928412561065"/>
    <n v="13130.638654799817"/>
    <s v=""/>
    <s v=""/>
    <s v=""/>
    <s v=""/>
    <n v="31937.482990202599"/>
    <n v="4147.7360097973979"/>
    <s v=""/>
    <s v=""/>
  </r>
  <r>
    <n v="49"/>
    <s v="male"/>
    <n v="25.84"/>
    <n v="2"/>
    <x v="1"/>
    <x v="3"/>
    <n v="23807.240600000001"/>
    <x v="0"/>
    <s v="1"/>
    <s v="1"/>
    <s v="1"/>
    <s v="0"/>
    <s v="0"/>
    <n v="2401"/>
    <n v="25.84"/>
    <n v="49"/>
    <n v="1266.1600000000001"/>
    <x v="0"/>
    <n v="0.69727144661928109"/>
    <n v="-0.79125163053306136"/>
    <n v="0.75107928412561065"/>
    <n v="13130.638654799817"/>
    <s v=""/>
    <s v=""/>
    <s v=""/>
    <s v=""/>
    <n v="27466.936607348351"/>
    <n v="-3659.6960073483497"/>
    <s v=""/>
    <s v=""/>
  </r>
  <r>
    <n v="48"/>
    <s v="male"/>
    <n v="40.564999999999998"/>
    <n v="2"/>
    <x v="1"/>
    <x v="3"/>
    <n v="45702.022349999999"/>
    <x v="0"/>
    <s v="1"/>
    <s v="1"/>
    <s v="1"/>
    <s v="0"/>
    <s v="0"/>
    <n v="2304"/>
    <n v="40.564999999999998"/>
    <n v="48"/>
    <n v="1947.12"/>
    <x v="1"/>
    <n v="0.62607025638982228"/>
    <n v="1.6243033394173563"/>
    <n v="0.75107928412561065"/>
    <n v="13130.638654799817"/>
    <n v="1060895035.8199521"/>
    <n v="1060895035.8199521"/>
    <n v="11579602.201827625"/>
    <n v="11579602.201827625"/>
    <n v="49104.90380574124"/>
    <n v="-3402.8814557412406"/>
    <n v="6"/>
    <n v="1"/>
  </r>
  <r>
    <n v="30"/>
    <s v="male"/>
    <n v="37.799999999999997"/>
    <n v="2"/>
    <x v="1"/>
    <x v="2"/>
    <n v="39241.442000000003"/>
    <x v="0"/>
    <s v="1"/>
    <s v="1"/>
    <s v="0"/>
    <s v="0"/>
    <s v="1"/>
    <n v="900"/>
    <n v="37.799999999999997"/>
    <n v="30"/>
    <n v="1134"/>
    <x v="0"/>
    <n v="-0.65555116774043554"/>
    <n v="1.1707203518511147"/>
    <n v="0.75107928412561065"/>
    <n v="13130.638654799817"/>
    <s v=""/>
    <s v=""/>
    <s v=""/>
    <s v=""/>
    <n v="39913.992756550419"/>
    <n v="-672.55075655041583"/>
    <s v=""/>
    <s v=""/>
  </r>
  <r>
    <n v="49"/>
    <s v="male"/>
    <n v="25.6"/>
    <n v="2"/>
    <x v="1"/>
    <x v="2"/>
    <n v="23306.546999999999"/>
    <x v="0"/>
    <s v="1"/>
    <s v="1"/>
    <s v="0"/>
    <s v="0"/>
    <s v="1"/>
    <n v="2401"/>
    <n v="25.6"/>
    <n v="49"/>
    <n v="1254.4000000000001"/>
    <x v="0"/>
    <n v="0.69727144661928109"/>
    <n v="-0.83062230576485063"/>
    <n v="0.75107928412561065"/>
    <n v="13130.638654799817"/>
    <s v=""/>
    <s v=""/>
    <s v=""/>
    <s v=""/>
    <n v="26639.736012536654"/>
    <n v="-3333.1890125366554"/>
    <s v=""/>
    <s v=""/>
  </r>
  <r>
    <n v="52"/>
    <s v="female"/>
    <n v="25.3"/>
    <n v="2"/>
    <x v="1"/>
    <x v="0"/>
    <n v="24667.419000000002"/>
    <x v="0"/>
    <s v="0"/>
    <s v="1"/>
    <s v="0"/>
    <s v="1"/>
    <s v="0"/>
    <n v="2704"/>
    <n v="25.3"/>
    <n v="52"/>
    <n v="1315.6000000000001"/>
    <x v="0"/>
    <n v="0.9108750173076573"/>
    <n v="-0.87983564980458762"/>
    <n v="0.75107928412561065"/>
    <n v="13130.638654799817"/>
    <s v=""/>
    <s v=""/>
    <s v=""/>
    <s v=""/>
    <n v="27724.236056396167"/>
    <n v="-3056.8170563961648"/>
    <s v=""/>
    <s v=""/>
  </r>
  <r>
    <n v="43"/>
    <s v="male"/>
    <n v="38.06"/>
    <n v="2"/>
    <x v="1"/>
    <x v="0"/>
    <n v="42560.430399999997"/>
    <x v="0"/>
    <s v="1"/>
    <s v="1"/>
    <s v="0"/>
    <s v="1"/>
    <s v="0"/>
    <n v="1849"/>
    <n v="38.06"/>
    <n v="43"/>
    <n v="1636.5800000000002"/>
    <x v="0"/>
    <n v="0.27006430524252845"/>
    <n v="1.2133719166855541"/>
    <n v="0.75107928412561065"/>
    <n v="13130.638654799817"/>
    <s v=""/>
    <s v=""/>
    <s v=""/>
    <s v=""/>
    <n v="43216.940387039533"/>
    <n v="-656.50998703953519"/>
    <s v=""/>
    <s v=""/>
  </r>
  <r>
    <n v="40"/>
    <s v="female"/>
    <n v="32.774999999999999"/>
    <n v="2"/>
    <x v="1"/>
    <x v="3"/>
    <n v="40003.332249999999"/>
    <x v="0"/>
    <s v="0"/>
    <s v="1"/>
    <s v="1"/>
    <s v="0"/>
    <s v="0"/>
    <n v="1600"/>
    <n v="32.774999999999999"/>
    <n v="40"/>
    <n v="1311"/>
    <x v="0"/>
    <n v="5.6460734554152112E-2"/>
    <n v="0.34639683918552239"/>
    <n v="0.75107928412561065"/>
    <n v="13130.638654799817"/>
    <s v=""/>
    <s v=""/>
    <s v=""/>
    <s v=""/>
    <n v="35744.423194887662"/>
    <n v="4258.9090551123372"/>
    <s v=""/>
    <s v=""/>
  </r>
  <r>
    <n v="44"/>
    <s v="female"/>
    <n v="43.89"/>
    <n v="2"/>
    <x v="1"/>
    <x v="0"/>
    <n v="46200.985099999998"/>
    <x v="0"/>
    <s v="0"/>
    <s v="1"/>
    <s v="0"/>
    <s v="1"/>
    <s v="0"/>
    <n v="1936"/>
    <n v="43.89"/>
    <n v="44"/>
    <n v="1931.16"/>
    <x v="1"/>
    <n v="0.3412654954719872"/>
    <n v="2.169751235857774"/>
    <n v="0.75107928412561065"/>
    <n v="13130.638654799817"/>
    <n v="1093647814.0055642"/>
    <n v="1093647814.0055642"/>
    <n v="44023070.085045725"/>
    <n v="44023070.085045725"/>
    <n v="52835.973425916309"/>
    <n v="-6634.9883259163107"/>
    <n v="3"/>
    <n v="1"/>
  </r>
  <r>
    <n v="39"/>
    <s v="male"/>
    <n v="35.299999999999997"/>
    <n v="2"/>
    <x v="1"/>
    <x v="2"/>
    <n v="40103.89"/>
    <x v="0"/>
    <s v="1"/>
    <s v="1"/>
    <s v="0"/>
    <s v="0"/>
    <s v="1"/>
    <n v="1521"/>
    <n v="35.299999999999997"/>
    <n v="39"/>
    <n v="1376.6999999999998"/>
    <x v="0"/>
    <n v="-1.4740455675306659E-2"/>
    <n v="0.76060915151997421"/>
    <n v="0.75107928412561065"/>
    <n v="13130.638654799817"/>
    <s v=""/>
    <s v=""/>
    <s v=""/>
    <s v=""/>
    <n v="38154.541814912678"/>
    <n v="1949.3481850873213"/>
    <s v=""/>
    <s v=""/>
  </r>
  <r>
    <n v="29"/>
    <s v="male"/>
    <n v="35.5"/>
    <n v="2"/>
    <x v="1"/>
    <x v="2"/>
    <n v="44585.455869999998"/>
    <x v="0"/>
    <s v="1"/>
    <s v="1"/>
    <s v="0"/>
    <s v="0"/>
    <s v="1"/>
    <n v="841"/>
    <n v="35.5"/>
    <n v="29"/>
    <n v="1029.5"/>
    <x v="0"/>
    <n v="-0.72675235796989435"/>
    <n v="0.79341804754646583"/>
    <n v="0.75107928412561065"/>
    <n v="13130.638654799817"/>
    <s v=""/>
    <s v=""/>
    <s v=""/>
    <s v=""/>
    <n v="36303.801325683249"/>
    <n v="8281.6545443167488"/>
    <s v=""/>
    <s v=""/>
  </r>
  <r>
    <n v="56"/>
    <s v="male"/>
    <n v="31.79"/>
    <n v="2"/>
    <x v="1"/>
    <x v="0"/>
    <n v="43813.866099999999"/>
    <x v="0"/>
    <s v="1"/>
    <s v="1"/>
    <s v="0"/>
    <s v="1"/>
    <s v="0"/>
    <n v="3136"/>
    <n v="31.79"/>
    <n v="56"/>
    <n v="1780.24"/>
    <x v="0"/>
    <n v="1.1956797782254924"/>
    <n v="0.18481302625505311"/>
    <n v="0.75107928412561065"/>
    <n v="13130.638654799817"/>
    <s v=""/>
    <s v=""/>
    <s v=""/>
    <s v=""/>
    <n v="38285.418324992927"/>
    <n v="5528.4477750070728"/>
    <s v=""/>
    <s v=""/>
  </r>
  <r>
    <n v="23"/>
    <s v="female"/>
    <n v="32.78"/>
    <n v="2"/>
    <x v="1"/>
    <x v="0"/>
    <n v="36021.011200000001"/>
    <x v="0"/>
    <s v="0"/>
    <s v="1"/>
    <s v="0"/>
    <s v="1"/>
    <s v="0"/>
    <n v="529"/>
    <n v="32.78"/>
    <n v="23"/>
    <n v="753.94"/>
    <x v="1"/>
    <n v="-1.1539594993466469"/>
    <n v="0.34721706158618509"/>
    <n v="0.75107928412561065"/>
    <n v="13130.638654799817"/>
    <n v="523969155.25805426"/>
    <n v="523969155.25805426"/>
    <n v="17554313.723178562"/>
    <n v="17554313.723178562"/>
    <n v="31831.224364947582"/>
    <n v="4189.7868350524186"/>
    <n v="31"/>
    <n v="2"/>
  </r>
  <r>
    <n v="37"/>
    <s v="female"/>
    <n v="47.6"/>
    <n v="2"/>
    <x v="1"/>
    <x v="2"/>
    <n v="46113.510999999999"/>
    <x v="0"/>
    <s v="0"/>
    <s v="1"/>
    <s v="0"/>
    <s v="0"/>
    <s v="1"/>
    <n v="1369"/>
    <n v="47.6"/>
    <n v="37"/>
    <n v="1761.2"/>
    <x v="1"/>
    <n v="-0.1571428361342242"/>
    <n v="2.7783562571491864"/>
    <n v="0.75107928412561065"/>
    <n v="13130.638654799817"/>
    <n v="1087869868.1397707"/>
    <n v="1087869868.1397707"/>
    <n v="110822514.65529148"/>
    <n v="110822514.65529148"/>
    <n v="56640.738301397621"/>
    <n v="-10527.227301397623"/>
    <n v="2"/>
    <n v="1"/>
  </r>
  <r>
    <n v="47"/>
    <s v="male"/>
    <n v="38.94"/>
    <n v="2"/>
    <x v="1"/>
    <x v="0"/>
    <n v="44202.653599999998"/>
    <x v="0"/>
    <s v="1"/>
    <s v="1"/>
    <s v="0"/>
    <s v="1"/>
    <s v="0"/>
    <n v="2209"/>
    <n v="38.94"/>
    <n v="47"/>
    <n v="1830.1799999999998"/>
    <x v="0"/>
    <n v="0.55486906616036347"/>
    <n v="1.357731059202115"/>
    <n v="0.75107928412561065"/>
    <n v="13130.638654799817"/>
    <s v=""/>
    <s v=""/>
    <s v=""/>
    <s v=""/>
    <n v="45745.433195109174"/>
    <n v="-1542.7795951091757"/>
    <s v=""/>
    <s v=""/>
  </r>
  <r>
    <n v="51"/>
    <s v="male"/>
    <n v="42.9"/>
    <n v="2"/>
    <x v="1"/>
    <x v="0"/>
    <n v="47462.894"/>
    <x v="0"/>
    <s v="1"/>
    <s v="1"/>
    <s v="0"/>
    <s v="1"/>
    <s v="0"/>
    <n v="2601"/>
    <n v="42.9"/>
    <n v="51"/>
    <n v="2187.9"/>
    <x v="0"/>
    <n v="0.8396738270781986"/>
    <n v="2.0073472005266417"/>
    <n v="0.75107928412561065"/>
    <n v="13130.638654799817"/>
    <s v=""/>
    <s v=""/>
    <s v=""/>
    <s v=""/>
    <n v="52998.779085072092"/>
    <n v="-5535.8850850720919"/>
    <s v=""/>
    <s v=""/>
  </r>
  <r>
    <n v="44"/>
    <s v="male"/>
    <n v="30.2"/>
    <n v="2"/>
    <x v="1"/>
    <x v="2"/>
    <n v="38998.546000000002"/>
    <x v="0"/>
    <s v="1"/>
    <s v="1"/>
    <s v="0"/>
    <s v="0"/>
    <s v="1"/>
    <n v="1936"/>
    <n v="30.2"/>
    <n v="44"/>
    <n v="1328.8"/>
    <x v="0"/>
    <n v="0.3412654954719872"/>
    <n v="-7.6017697155552288E-2"/>
    <n v="0.75107928412561065"/>
    <n v="13130.638654799817"/>
    <s v=""/>
    <s v=""/>
    <s v=""/>
    <s v=""/>
    <n v="31923.03829750343"/>
    <n v="7075.5077024965722"/>
    <s v=""/>
    <s v=""/>
  </r>
  <r>
    <n v="22"/>
    <s v="male"/>
    <n v="37.07"/>
    <n v="2"/>
    <x v="1"/>
    <x v="0"/>
    <n v="37484.4493"/>
    <x v="0"/>
    <s v="1"/>
    <s v="1"/>
    <s v="0"/>
    <s v="1"/>
    <s v="0"/>
    <n v="484"/>
    <n v="37.07"/>
    <n v="22"/>
    <n v="815.54"/>
    <x v="1"/>
    <n v="-1.2251606895761058"/>
    <n v="1.0509678813544223"/>
    <n v="0.75107928412561065"/>
    <n v="13130.638654799817"/>
    <n v="593108092.94226563"/>
    <n v="593108092.94226563"/>
    <n v="9.441430489478984"/>
    <n v="9.441430489478984"/>
    <n v="37481.376608917337"/>
    <n v="3.0726910826633684"/>
    <n v="23"/>
    <n v="1"/>
  </r>
  <r>
    <n v="51"/>
    <s v="female"/>
    <n v="34.96"/>
    <n v="2"/>
    <x v="1"/>
    <x v="1"/>
    <n v="44641.197399999997"/>
    <x v="0"/>
    <s v="0"/>
    <s v="1"/>
    <s v="0"/>
    <s v="0"/>
    <s v="0"/>
    <n v="2601"/>
    <n v="34.96"/>
    <n v="51"/>
    <n v="1782.96"/>
    <x v="1"/>
    <n v="0.8396738270781986"/>
    <n v="0.70483402827493968"/>
    <n v="0.75107928412561065"/>
    <n v="13130.638654799817"/>
    <n v="992915312.43471146"/>
    <n v="992915312.43471146"/>
    <n v="2693448.3644854436"/>
    <n v="2693448.3644854436"/>
    <n v="43000.024537536861"/>
    <n v="1641.172862463136"/>
    <n v="11"/>
    <n v="1"/>
  </r>
  <r>
    <n v="25"/>
    <s v="male"/>
    <n v="33.33"/>
    <n v="2"/>
    <x v="1"/>
    <x v="0"/>
    <n v="36124.573700000001"/>
    <x v="0"/>
    <s v="1"/>
    <s v="1"/>
    <s v="0"/>
    <s v="1"/>
    <s v="0"/>
    <n v="625"/>
    <n v="33.33"/>
    <n v="25"/>
    <n v="833.25"/>
    <x v="0"/>
    <n v="-1.0115571188877295"/>
    <n v="0.43744152565903555"/>
    <n v="0.75107928412561065"/>
    <n v="13130.638654799817"/>
    <s v=""/>
    <s v=""/>
    <s v=""/>
    <s v=""/>
    <n v="32291.172052791717"/>
    <n v="3833.401647208284"/>
    <s v=""/>
    <s v=""/>
  </r>
  <r>
    <n v="43"/>
    <s v="female"/>
    <n v="26.7"/>
    <n v="2"/>
    <x v="1"/>
    <x v="2"/>
    <n v="22478.6"/>
    <x v="0"/>
    <s v="0"/>
    <s v="1"/>
    <s v="0"/>
    <s v="0"/>
    <s v="1"/>
    <n v="1849"/>
    <n v="26.7"/>
    <n v="43"/>
    <n v="1148.0999999999999"/>
    <x v="0"/>
    <n v="0.27006430524252845"/>
    <n v="-0.65017337761914906"/>
    <n v="0.75107928412561065"/>
    <n v="13130.638654799817"/>
    <s v=""/>
    <s v=""/>
    <s v=""/>
    <s v=""/>
    <n v="27037.935738385488"/>
    <n v="-4559.3357383854891"/>
    <s v=""/>
    <s v=""/>
  </r>
  <r>
    <n v="36"/>
    <s v="male"/>
    <n v="33.4"/>
    <n v="2"/>
    <x v="1"/>
    <x v="2"/>
    <n v="38415.474000000002"/>
    <x v="0"/>
    <s v="1"/>
    <s v="1"/>
    <s v="0"/>
    <s v="0"/>
    <s v="1"/>
    <n v="1296"/>
    <n v="33.4"/>
    <n v="36"/>
    <n v="1202.3999999999999"/>
    <x v="0"/>
    <n v="-0.22834402636368298"/>
    <n v="0.44892463926830756"/>
    <n v="0.75107928412561065"/>
    <n v="13130.638654799817"/>
    <s v=""/>
    <s v=""/>
    <s v=""/>
    <s v=""/>
    <n v="34590.021703786981"/>
    <n v="3825.4522962130213"/>
    <s v=""/>
    <s v=""/>
  </r>
  <r>
    <n v="52"/>
    <s v="male"/>
    <n v="41.8"/>
    <n v="2"/>
    <x v="1"/>
    <x v="0"/>
    <n v="47269.853999999999"/>
    <x v="0"/>
    <s v="1"/>
    <s v="1"/>
    <s v="0"/>
    <s v="1"/>
    <s v="0"/>
    <n v="2704"/>
    <n v="41.8"/>
    <n v="52"/>
    <n v="2173.6"/>
    <x v="1"/>
    <n v="0.9108750173076573"/>
    <n v="1.8268982723809397"/>
    <n v="0.75107928412561065"/>
    <n v="13130.638654799817"/>
    <n v="1165486024.3859515"/>
    <n v="1165486024.3859515"/>
    <n v="19750347.658210255"/>
    <n v="19750347.658210255"/>
    <n v="51713.990323090264"/>
    <n v="-4444.1363230902643"/>
    <n v="5"/>
    <n v="1"/>
  </r>
  <r>
    <n v="64"/>
    <s v="male"/>
    <n v="36.96"/>
    <n v="2"/>
    <x v="1"/>
    <x v="0"/>
    <n v="49577.662400000001"/>
    <x v="0"/>
    <s v="1"/>
    <s v="1"/>
    <s v="0"/>
    <s v="1"/>
    <s v="0"/>
    <n v="4096"/>
    <n v="36.96"/>
    <n v="64"/>
    <n v="2365.44"/>
    <x v="0"/>
    <n v="1.7652893000611625"/>
    <n v="1.0329229885398521"/>
    <n v="0.75107928412561065"/>
    <n v="13130.638654799817"/>
    <s v=""/>
    <s v=""/>
    <s v=""/>
    <s v=""/>
    <n v="49400.720703255138"/>
    <n v="176.94169674486329"/>
    <s v=""/>
    <s v=""/>
  </r>
  <r>
    <n v="47"/>
    <s v="female"/>
    <n v="27.645"/>
    <n v="2"/>
    <x v="1"/>
    <x v="3"/>
    <n v="24535.698550000001"/>
    <x v="0"/>
    <s v="0"/>
    <s v="1"/>
    <s v="1"/>
    <s v="0"/>
    <s v="0"/>
    <n v="2209"/>
    <n v="27.645"/>
    <n v="47"/>
    <n v="1299.3150000000001"/>
    <x v="0"/>
    <n v="0.55486906616036347"/>
    <n v="-0.49515134389397791"/>
    <n v="0.75107928412561065"/>
    <n v="13130.638654799817"/>
    <s v=""/>
    <s v=""/>
    <s v=""/>
    <s v=""/>
    <n v="30132.523796593741"/>
    <n v="-5596.8252465937403"/>
    <s v=""/>
    <s v=""/>
  </r>
  <r>
    <n v="20"/>
    <s v="male"/>
    <n v="39.4"/>
    <n v="2"/>
    <x v="1"/>
    <x v="2"/>
    <n v="38344.565999999999"/>
    <x v="0"/>
    <s v="1"/>
    <s v="1"/>
    <s v="0"/>
    <s v="0"/>
    <s v="1"/>
    <n v="400"/>
    <n v="39.4"/>
    <n v="20"/>
    <n v="788"/>
    <x v="0"/>
    <n v="-1.3675630700350232"/>
    <n v="1.433191520063045"/>
    <n v="0.75107928412561065"/>
    <n v="13130.638654799817"/>
    <s v=""/>
    <s v=""/>
    <s v=""/>
    <s v=""/>
    <n v="40879.964487718215"/>
    <n v="-2535.3984877182156"/>
    <s v=""/>
    <s v=""/>
  </r>
  <r>
    <n v="19"/>
    <s v="female"/>
    <n v="34.700000000000003"/>
    <n v="2"/>
    <x v="1"/>
    <x v="2"/>
    <n v="36397.576000000001"/>
    <x v="0"/>
    <s v="0"/>
    <s v="1"/>
    <s v="0"/>
    <s v="0"/>
    <s v="1"/>
    <n v="361"/>
    <n v="34.700000000000003"/>
    <n v="19"/>
    <n v="659.30000000000007"/>
    <x v="0"/>
    <n v="-1.4387642602644821"/>
    <n v="0.66218246344050136"/>
    <n v="0.75107928412561065"/>
    <n v="13130.638654799817"/>
    <s v=""/>
    <s v=""/>
    <s v=""/>
    <s v=""/>
    <n v="34398.523802883254"/>
    <n v="1999.0521971167473"/>
    <s v=""/>
    <s v=""/>
  </r>
  <r>
    <n v="42"/>
    <s v="female"/>
    <n v="40.369999999999997"/>
    <n v="2"/>
    <x v="1"/>
    <x v="0"/>
    <n v="43896.376300000004"/>
    <x v="0"/>
    <s v="0"/>
    <s v="1"/>
    <s v="0"/>
    <s v="1"/>
    <s v="0"/>
    <n v="1764"/>
    <n v="40.369999999999997"/>
    <n v="42"/>
    <n v="1695.54"/>
    <x v="1"/>
    <n v="0.19886311501306964"/>
    <n v="1.5923146657915273"/>
    <n v="0.75107928412561065"/>
    <n v="13130.638654799817"/>
    <n v="946530612.85328782"/>
    <n v="946530612.85328782"/>
    <n v="9686077.7137351502"/>
    <n v="9686077.7137351502"/>
    <n v="47008.622709546515"/>
    <n v="-3112.2464095465111"/>
    <n v="8"/>
    <n v="1"/>
  </r>
  <r>
    <n v="59"/>
    <s v="male"/>
    <n v="29.83"/>
    <n v="3"/>
    <x v="1"/>
    <x v="1"/>
    <n v="30184.936699999998"/>
    <x v="0"/>
    <s v="1"/>
    <s v="1"/>
    <s v="0"/>
    <s v="0"/>
    <s v="0"/>
    <n v="3481"/>
    <n v="29.83"/>
    <n v="59"/>
    <n v="1759.9699999999998"/>
    <x v="0"/>
    <n v="1.4092833489138687"/>
    <n v="-0.13671415480456126"/>
    <n v="1.5809257598977553"/>
    <n v="13130.638654799817"/>
    <s v=""/>
    <s v=""/>
    <s v=""/>
    <s v=""/>
    <n v="38533.016366849777"/>
    <n v="-8348.0796668497787"/>
    <s v=""/>
    <s v=""/>
  </r>
  <r>
    <n v="61"/>
    <s v="female"/>
    <n v="29.92"/>
    <n v="3"/>
    <x v="1"/>
    <x v="0"/>
    <n v="30942.191800000001"/>
    <x v="0"/>
    <s v="0"/>
    <s v="1"/>
    <s v="0"/>
    <s v="1"/>
    <s v="0"/>
    <n v="3721"/>
    <n v="29.92"/>
    <n v="61"/>
    <n v="1825.1200000000001"/>
    <x v="1"/>
    <n v="1.5516857293727864"/>
    <n v="-0.12195015159263964"/>
    <n v="1.5809257598977553"/>
    <n v="13130.638654799817"/>
    <n v="317251425.44429046"/>
    <n v="317251425.44429046"/>
    <n v="63760461.471382909"/>
    <n v="63760461.471382909"/>
    <n v="38927.20660721125"/>
    <n v="-7985.0148072112497"/>
    <n v="20"/>
    <n v="1"/>
  </r>
  <r>
    <n v="30"/>
    <s v="male"/>
    <n v="28.69"/>
    <n v="3"/>
    <x v="1"/>
    <x v="3"/>
    <n v="20745.989099999999"/>
    <x v="0"/>
    <s v="1"/>
    <s v="1"/>
    <s v="1"/>
    <s v="0"/>
    <s v="0"/>
    <n v="900"/>
    <n v="28.69"/>
    <n v="30"/>
    <n v="860.7"/>
    <x v="0"/>
    <n v="-0.65555116774043554"/>
    <n v="-0.3237248621555609"/>
    <n v="1.5809257598977553"/>
    <n v="13130.638654799817"/>
    <s v=""/>
    <s v=""/>
    <s v=""/>
    <s v=""/>
    <n v="27528.559015096205"/>
    <n v="-6782.5699150962064"/>
    <s v=""/>
    <s v=""/>
  </r>
  <r>
    <n v="46"/>
    <s v="male"/>
    <n v="30.495000000000001"/>
    <n v="3"/>
    <x v="1"/>
    <x v="3"/>
    <n v="40720.551050000002"/>
    <x v="0"/>
    <s v="1"/>
    <s v="1"/>
    <s v="1"/>
    <s v="0"/>
    <s v="0"/>
    <n v="2116"/>
    <n v="30.495000000000001"/>
    <n v="46"/>
    <n v="1402.77"/>
    <x v="0"/>
    <n v="0.48366787593090471"/>
    <n v="-2.7624575516477415E-2"/>
    <n v="1.5809257598977553"/>
    <n v="13130.638654799817"/>
    <s v=""/>
    <s v=""/>
    <s v=""/>
    <s v=""/>
    <n v="34177.904760051861"/>
    <n v="6542.6462899481412"/>
    <s v=""/>
    <s v=""/>
  </r>
  <r>
    <n v="36"/>
    <s v="male"/>
    <n v="41.895000000000003"/>
    <n v="3"/>
    <x v="1"/>
    <x v="1"/>
    <n v="43753.337050000002"/>
    <x v="0"/>
    <s v="1"/>
    <s v="1"/>
    <s v="0"/>
    <s v="0"/>
    <s v="0"/>
    <n v="1296"/>
    <n v="41.895000000000003"/>
    <n v="36"/>
    <n v="1508.22"/>
    <x v="0"/>
    <n v="-0.22834402636368298"/>
    <n v="1.8424824979935239"/>
    <n v="1.5809257598977553"/>
    <n v="13130.638654799817"/>
    <s v=""/>
    <s v=""/>
    <s v=""/>
    <s v=""/>
    <n v="49080.178022408509"/>
    <n v="-5326.8409724085068"/>
    <s v=""/>
    <s v=""/>
  </r>
  <r>
    <n v="46"/>
    <s v="male"/>
    <n v="42.35"/>
    <n v="3"/>
    <x v="1"/>
    <x v="0"/>
    <n v="46151.124499999998"/>
    <x v="0"/>
    <s v="1"/>
    <s v="1"/>
    <s v="0"/>
    <s v="1"/>
    <s v="0"/>
    <n v="2116"/>
    <n v="42.35"/>
    <n v="46"/>
    <n v="1948.1000000000001"/>
    <x v="0"/>
    <n v="0.48366787593090471"/>
    <n v="1.9171227364537913"/>
    <n v="1.5809257598977553"/>
    <n v="13130.638654799817"/>
    <s v=""/>
    <s v=""/>
    <s v=""/>
    <s v=""/>
    <n v="51255.100921148274"/>
    <n v="-5103.9764211482761"/>
    <s v=""/>
    <s v=""/>
  </r>
  <r>
    <n v="54"/>
    <s v="male"/>
    <n v="40.564999999999998"/>
    <n v="3"/>
    <x v="1"/>
    <x v="1"/>
    <n v="48549.178350000002"/>
    <x v="0"/>
    <s v="1"/>
    <s v="1"/>
    <s v="0"/>
    <s v="0"/>
    <s v="0"/>
    <n v="2916"/>
    <n v="40.564999999999998"/>
    <n v="54"/>
    <n v="2190.5099999999998"/>
    <x v="1"/>
    <n v="1.0532773977665748"/>
    <n v="1.6243033394173563"/>
    <n v="1.5809257598977553"/>
    <n v="13130.638654799817"/>
    <n v="1254472954.140471"/>
    <n v="1254472954.140471"/>
    <n v="16131274.140200421"/>
    <n v="16131274.140200421"/>
    <n v="52565.554096889282"/>
    <n v="-4016.37574688928"/>
    <n v="4"/>
    <n v="1"/>
  </r>
  <r>
    <n v="31"/>
    <s v="male"/>
    <n v="34.39"/>
    <n v="3"/>
    <x v="1"/>
    <x v="3"/>
    <n v="38746.355100000001"/>
    <x v="0"/>
    <s v="1"/>
    <s v="1"/>
    <s v="1"/>
    <s v="0"/>
    <s v="0"/>
    <n v="961"/>
    <n v="34.39"/>
    <n v="31"/>
    <n v="1066.0899999999999"/>
    <x v="0"/>
    <n v="-0.58434997751097684"/>
    <n v="0.61132867459943951"/>
    <n v="1.5809257598977553"/>
    <n v="13130.638654799817"/>
    <s v=""/>
    <s v=""/>
    <s v=""/>
    <s v=""/>
    <n v="36219.741723804444"/>
    <n v="2526.6133761955571"/>
    <s v=""/>
    <s v=""/>
  </r>
  <r>
    <n v="43"/>
    <s v="male"/>
    <n v="35.97"/>
    <n v="3"/>
    <x v="1"/>
    <x v="0"/>
    <n v="42124.515299999999"/>
    <x v="0"/>
    <s v="1"/>
    <s v="1"/>
    <s v="0"/>
    <s v="1"/>
    <s v="0"/>
    <n v="1849"/>
    <n v="35.97"/>
    <n v="43"/>
    <n v="1546.71"/>
    <x v="0"/>
    <n v="0.27006430524252845"/>
    <n v="0.87051895320872008"/>
    <n v="1.5809257598977553"/>
    <n v="13130.638654799817"/>
    <s v=""/>
    <s v=""/>
    <s v=""/>
    <s v=""/>
    <n v="40836.447778354901"/>
    <n v="1288.0675216450982"/>
    <s v=""/>
    <s v=""/>
  </r>
  <r>
    <n v="54"/>
    <s v="male"/>
    <n v="25.1"/>
    <n v="3"/>
    <x v="1"/>
    <x v="2"/>
    <n v="25382.296999999999"/>
    <x v="0"/>
    <s v="1"/>
    <s v="1"/>
    <s v="0"/>
    <s v="0"/>
    <s v="1"/>
    <n v="2916"/>
    <n v="25.1"/>
    <n v="54"/>
    <n v="1355.4"/>
    <x v="0"/>
    <n v="1.0532773977665748"/>
    <n v="-0.91264454583107868"/>
    <n v="1.5809257598977553"/>
    <n v="13130.638654799817"/>
    <s v=""/>
    <s v=""/>
    <s v=""/>
    <s v=""/>
    <n v="28413.796129556045"/>
    <n v="-3031.4991295560467"/>
    <s v=""/>
    <s v=""/>
  </r>
  <r>
    <n v="35"/>
    <s v="female"/>
    <n v="34.104999999999997"/>
    <n v="3"/>
    <x v="1"/>
    <x v="3"/>
    <n v="39983.425949999997"/>
    <x v="0"/>
    <s v="0"/>
    <s v="1"/>
    <s v="1"/>
    <s v="0"/>
    <s v="0"/>
    <n v="1225"/>
    <n v="34.104999999999997"/>
    <n v="35"/>
    <n v="1193.675"/>
    <x v="0"/>
    <n v="-0.29954521659314176"/>
    <n v="0.56457599776168887"/>
    <n v="1.5809257598977553"/>
    <n v="13130.638654799817"/>
    <s v=""/>
    <s v=""/>
    <s v=""/>
    <s v=""/>
    <n v="37250.571564308812"/>
    <n v="2732.8543856911856"/>
    <s v=""/>
    <s v=""/>
  </r>
  <r>
    <n v="42"/>
    <s v="male"/>
    <n v="28.31"/>
    <n v="3"/>
    <x v="1"/>
    <x v="3"/>
    <n v="32787.458590000002"/>
    <x v="0"/>
    <s v="1"/>
    <s v="1"/>
    <s v="1"/>
    <s v="0"/>
    <s v="0"/>
    <n v="1764"/>
    <n v="28.31"/>
    <n v="42"/>
    <n v="1189.02"/>
    <x v="0"/>
    <n v="0.19886311501306964"/>
    <n v="-0.38606176460589464"/>
    <n v="1.5809257598977553"/>
    <n v="13130.638654799817"/>
    <s v=""/>
    <s v=""/>
    <s v=""/>
    <s v=""/>
    <n v="29734.661849903012"/>
    <n v="3052.7967400969901"/>
    <s v=""/>
    <s v=""/>
  </r>
  <r>
    <n v="60"/>
    <s v="male"/>
    <n v="31.35"/>
    <n v="3"/>
    <x v="1"/>
    <x v="3"/>
    <n v="46130.5265"/>
    <x v="0"/>
    <s v="1"/>
    <s v="1"/>
    <s v="1"/>
    <s v="0"/>
    <s v="0"/>
    <n v="3600"/>
    <n v="31.35"/>
    <n v="60"/>
    <n v="1881"/>
    <x v="0"/>
    <n v="1.4804845391433274"/>
    <n v="0.11263345499677274"/>
    <n v="1.5809257598977553"/>
    <n v="13130.638654799817"/>
    <s v=""/>
    <s v=""/>
    <s v=""/>
    <s v=""/>
    <n v="40613.654744121312"/>
    <n v="5516.8717558786884"/>
    <s v=""/>
    <s v=""/>
  </r>
  <r>
    <n v="30"/>
    <s v="female"/>
    <n v="39.049999999999997"/>
    <n v="3"/>
    <x v="1"/>
    <x v="0"/>
    <n v="40932.429499999998"/>
    <x v="0"/>
    <s v="0"/>
    <s v="1"/>
    <s v="0"/>
    <s v="1"/>
    <s v="0"/>
    <n v="900"/>
    <n v="39.049999999999997"/>
    <n v="30"/>
    <n v="1171.5"/>
    <x v="0"/>
    <n v="-0.65555116774043554"/>
    <n v="1.375775952016685"/>
    <n v="1.5809257598977553"/>
    <n v="13130.638654799817"/>
    <s v=""/>
    <s v=""/>
    <s v=""/>
    <s v=""/>
    <n v="43003.919177040858"/>
    <n v="-2071.4896770408595"/>
    <s v=""/>
    <s v=""/>
  </r>
  <r>
    <n v="23"/>
    <s v="male"/>
    <n v="31.73"/>
    <n v="3"/>
    <x v="1"/>
    <x v="1"/>
    <n v="36189.101699999999"/>
    <x v="0"/>
    <s v="1"/>
    <s v="1"/>
    <s v="0"/>
    <s v="0"/>
    <s v="0"/>
    <n v="529"/>
    <n v="31.73"/>
    <n v="23"/>
    <n v="729.79"/>
    <x v="1"/>
    <n v="-1.1539594993466469"/>
    <n v="0.17497035744710593"/>
    <n v="1.5809257598977553"/>
    <n v="13130.638654799817"/>
    <n v="531692718.00686234"/>
    <n v="531692718.00686234"/>
    <n v="21124958.401992641"/>
    <n v="21124958.401992641"/>
    <n v="31592.912147556297"/>
    <n v="4596.1895524437023"/>
    <n v="33"/>
    <n v="2"/>
  </r>
  <r>
    <n v="41"/>
    <s v="male"/>
    <n v="30.78"/>
    <n v="3"/>
    <x v="1"/>
    <x v="1"/>
    <n v="39597.407200000001"/>
    <x v="0"/>
    <s v="1"/>
    <s v="1"/>
    <s v="0"/>
    <s v="0"/>
    <s v="0"/>
    <n v="1681"/>
    <n v="30.78"/>
    <n v="41"/>
    <n v="1261.98"/>
    <x v="0"/>
    <n v="0.12766192478361088"/>
    <n v="1.9128101321272635E-2"/>
    <n v="1.5809257598977553"/>
    <n v="13130.638654799817"/>
    <s v=""/>
    <s v=""/>
    <s v=""/>
    <s v=""/>
    <n v="33752.799223780719"/>
    <n v="5844.6079762192821"/>
    <s v=""/>
    <s v=""/>
  </r>
  <r>
    <n v="51"/>
    <s v="female"/>
    <n v="37.049999999999997"/>
    <n v="3"/>
    <x v="1"/>
    <x v="1"/>
    <n v="46255.112500000003"/>
    <x v="0"/>
    <s v="0"/>
    <s v="1"/>
    <s v="0"/>
    <s v="0"/>
    <s v="0"/>
    <n v="2601"/>
    <n v="37.049999999999997"/>
    <n v="51"/>
    <n v="1889.55"/>
    <x v="0"/>
    <n v="0.8396738270781986"/>
    <n v="1.0476869917517726"/>
    <n v="1.5809257598977553"/>
    <n v="13130.638654799817"/>
    <s v=""/>
    <s v=""/>
    <s v=""/>
    <s v=""/>
    <n v="46856.219590186935"/>
    <n v="-601.1070901869316"/>
    <s v=""/>
    <s v=""/>
  </r>
  <r>
    <n v="25"/>
    <s v="male"/>
    <n v="29.7"/>
    <n v="3"/>
    <x v="1"/>
    <x v="2"/>
    <n v="19933.457999999999"/>
    <x v="0"/>
    <s v="1"/>
    <s v="1"/>
    <s v="0"/>
    <s v="0"/>
    <s v="1"/>
    <n v="625"/>
    <n v="29.7"/>
    <n v="25"/>
    <n v="742.5"/>
    <x v="0"/>
    <n v="-1.0115571188877295"/>
    <n v="-0.15803993722178039"/>
    <n v="1.5809257598977553"/>
    <n v="13130.638654799817"/>
    <s v=""/>
    <s v=""/>
    <s v=""/>
    <s v=""/>
    <n v="27754.665048339575"/>
    <n v="-7821.2070483395764"/>
    <s v=""/>
    <s v=""/>
  </r>
  <r>
    <n v="31"/>
    <s v="male"/>
    <n v="25.9"/>
    <n v="3"/>
    <x v="1"/>
    <x v="2"/>
    <n v="19199.944"/>
    <x v="0"/>
    <s v="1"/>
    <s v="1"/>
    <s v="0"/>
    <s v="0"/>
    <s v="1"/>
    <n v="961"/>
    <n v="25.9"/>
    <n v="31"/>
    <n v="802.9"/>
    <x v="0"/>
    <n v="-0.58434997751097684"/>
    <n v="-0.7814089617251142"/>
    <n v="1.5809257598977553"/>
    <n v="13130.638654799817"/>
    <s v=""/>
    <s v=""/>
    <s v=""/>
    <s v=""/>
    <n v="23083.289165832161"/>
    <n v="-3883.345165832161"/>
    <s v=""/>
    <s v=""/>
  </r>
  <r>
    <n v="47"/>
    <s v="male"/>
    <n v="28.215"/>
    <n v="3"/>
    <x v="1"/>
    <x v="3"/>
    <n v="24915.220850000002"/>
    <x v="0"/>
    <s v="1"/>
    <s v="1"/>
    <s v="1"/>
    <s v="0"/>
    <s v="0"/>
    <n v="2209"/>
    <n v="28.215"/>
    <n v="47"/>
    <n v="1326.105"/>
    <x v="0"/>
    <n v="0.55486906616036347"/>
    <n v="-0.4016459902184778"/>
    <n v="1.5809257598977553"/>
    <n v="13130.638654799817"/>
    <s v=""/>
    <s v=""/>
    <s v=""/>
    <s v=""/>
    <n v="31092.082767313248"/>
    <n v="-6176.8619173132465"/>
    <s v=""/>
    <s v=""/>
  </r>
  <r>
    <n v="22"/>
    <s v="female"/>
    <n v="31.02"/>
    <n v="3"/>
    <x v="1"/>
    <x v="0"/>
    <n v="35595.589800000002"/>
    <x v="0"/>
    <s v="0"/>
    <s v="1"/>
    <s v="0"/>
    <s v="1"/>
    <s v="0"/>
    <n v="484"/>
    <n v="31.02"/>
    <n v="22"/>
    <n v="682.43999999999994"/>
    <x v="0"/>
    <n v="-1.2251606895761058"/>
    <n v="5.8498776553061876E-2"/>
    <n v="1.5809257598977553"/>
    <n v="13130.638654799817"/>
    <s v=""/>
    <s v=""/>
    <s v=""/>
    <s v=""/>
    <n v="29821.19271754269"/>
    <n v="5774.3970824573116"/>
    <s v=""/>
    <s v=""/>
  </r>
  <r>
    <n v="47"/>
    <s v="male"/>
    <n v="29.8"/>
    <n v="3"/>
    <x v="1"/>
    <x v="2"/>
    <n v="25309.489000000001"/>
    <x v="0"/>
    <s v="1"/>
    <s v="1"/>
    <s v="0"/>
    <s v="0"/>
    <s v="1"/>
    <n v="2209"/>
    <n v="29.8"/>
    <n v="47"/>
    <n v="1400.6000000000001"/>
    <x v="0"/>
    <n v="0.55486906616036347"/>
    <n v="-0.14163548920853455"/>
    <n v="1.5809257598977553"/>
    <n v="13130.638654799817"/>
    <s v=""/>
    <s v=""/>
    <s v=""/>
    <s v=""/>
    <n v="32987.837909806767"/>
    <n v="-7678.3489098067657"/>
    <s v=""/>
    <s v=""/>
  </r>
  <r>
    <n v="38"/>
    <s v="male"/>
    <n v="38.39"/>
    <n v="3"/>
    <x v="1"/>
    <x v="0"/>
    <n v="41949.244100000004"/>
    <x v="0"/>
    <s v="1"/>
    <s v="1"/>
    <s v="0"/>
    <s v="1"/>
    <s v="0"/>
    <n v="1444"/>
    <n v="38.39"/>
    <n v="38"/>
    <n v="1458.82"/>
    <x v="0"/>
    <n v="-8.5941645904765426E-2"/>
    <n v="1.2675065951292646"/>
    <n v="1.5809257598977553"/>
    <n v="13130.638654799817"/>
    <s v=""/>
    <s v=""/>
    <s v=""/>
    <s v=""/>
    <n v="43109.746638302793"/>
    <n v="-1160.5025383027896"/>
    <s v=""/>
    <s v=""/>
  </r>
  <r>
    <n v="48"/>
    <s v="female"/>
    <n v="25.85"/>
    <n v="3"/>
    <x v="1"/>
    <x v="0"/>
    <n v="24180.933499999999"/>
    <x v="0"/>
    <s v="0"/>
    <s v="1"/>
    <s v="0"/>
    <s v="1"/>
    <s v="0"/>
    <n v="2304"/>
    <n v="25.85"/>
    <n v="48"/>
    <n v="1240.8000000000002"/>
    <x v="0"/>
    <n v="0.62607025638982228"/>
    <n v="-0.78961118573173661"/>
    <n v="1.5809257598977553"/>
    <n v="13130.638654799817"/>
    <s v=""/>
    <s v=""/>
    <s v=""/>
    <s v=""/>
    <n v="27905.449374365424"/>
    <n v="-3724.5158743654247"/>
    <s v=""/>
    <s v=""/>
  </r>
  <r>
    <n v="53"/>
    <s v="female"/>
    <n v="36.86"/>
    <n v="3"/>
    <x v="1"/>
    <x v="3"/>
    <n v="46661.4424"/>
    <x v="0"/>
    <s v="0"/>
    <s v="1"/>
    <s v="1"/>
    <s v="0"/>
    <s v="0"/>
    <n v="2809"/>
    <n v="36.86"/>
    <n v="53"/>
    <n v="1953.58"/>
    <x v="0"/>
    <n v="0.98207620753711611"/>
    <n v="1.0165185405266062"/>
    <n v="1.5809257598977553"/>
    <n v="13130.638654799817"/>
    <s v=""/>
    <s v=""/>
    <s v=""/>
    <s v=""/>
    <n v="46685.318506127842"/>
    <n v="-23.876106127841922"/>
    <s v=""/>
    <s v=""/>
  </r>
  <r>
    <n v="43"/>
    <s v="female"/>
    <n v="32.56"/>
    <n v="3"/>
    <x v="1"/>
    <x v="0"/>
    <n v="40941.285400000001"/>
    <x v="0"/>
    <s v="0"/>
    <s v="1"/>
    <s v="0"/>
    <s v="1"/>
    <s v="0"/>
    <n v="1849"/>
    <n v="32.56"/>
    <n v="43"/>
    <n v="1400.0800000000002"/>
    <x v="0"/>
    <n v="0.27006430524252845"/>
    <n v="0.31112727595704492"/>
    <n v="1.5809257598977553"/>
    <n v="13130.638654799817"/>
    <s v=""/>
    <s v=""/>
    <s v=""/>
    <s v=""/>
    <n v="36377.373293208919"/>
    <n v="4563.9121067910819"/>
    <s v=""/>
    <s v=""/>
  </r>
  <r>
    <n v="20"/>
    <s v="male"/>
    <n v="35.625"/>
    <n v="3"/>
    <x v="1"/>
    <x v="3"/>
    <n v="37465.34375"/>
    <x v="0"/>
    <s v="1"/>
    <s v="1"/>
    <s v="1"/>
    <s v="0"/>
    <s v="0"/>
    <n v="400"/>
    <n v="35.625"/>
    <n v="20"/>
    <n v="712.5"/>
    <x v="0"/>
    <n v="-1.3675630700350232"/>
    <n v="0.81392360756302295"/>
    <n v="1.5809257598977553"/>
    <n v="13130.638654799817"/>
    <s v=""/>
    <s v=""/>
    <s v=""/>
    <s v=""/>
    <n v="36454.51368244116"/>
    <n v="1010.8300675588398"/>
    <s v=""/>
    <s v=""/>
  </r>
  <r>
    <n v="18"/>
    <s v="female"/>
    <n v="27.28"/>
    <n v="3"/>
    <x v="1"/>
    <x v="0"/>
    <n v="18223.4512"/>
    <x v="0"/>
    <s v="0"/>
    <s v="1"/>
    <s v="0"/>
    <s v="1"/>
    <s v="0"/>
    <n v="324"/>
    <n v="27.28"/>
    <n v="18"/>
    <n v="491.04"/>
    <x v="0"/>
    <n v="-1.5099654504939408"/>
    <n v="-0.55502757914232415"/>
    <n v="1.5809257598977553"/>
    <n v="13130.638654799817"/>
    <s v=""/>
    <s v=""/>
    <s v=""/>
    <s v=""/>
    <n v="23834.236410035595"/>
    <n v="-5610.7852100355958"/>
    <s v=""/>
    <s v=""/>
  </r>
  <r>
    <n v="52"/>
    <s v="male"/>
    <n v="34.484999999999999"/>
    <n v="3"/>
    <x v="1"/>
    <x v="3"/>
    <n v="60021.398970000002"/>
    <x v="0"/>
    <s v="1"/>
    <s v="1"/>
    <s v="1"/>
    <s v="0"/>
    <s v="0"/>
    <n v="2704"/>
    <n v="34.484999999999999"/>
    <n v="52"/>
    <n v="1793.22"/>
    <x v="1"/>
    <n v="0.9108750173076573"/>
    <n v="0.62691290021202273"/>
    <n v="1.5809257598977553"/>
    <n v="13130.638654799817"/>
    <n v="2198743402.9375525"/>
    <n v="2198743402.9375525"/>
    <n v="319441803.00960606"/>
    <n v="319441803.00960606"/>
    <n v="42148.464040067367"/>
    <n v="17872.934929932635"/>
    <n v="12"/>
    <n v="1"/>
  </r>
  <r>
    <n v="62"/>
    <s v="male"/>
    <n v="30.875"/>
    <n v="3"/>
    <x v="1"/>
    <x v="3"/>
    <n v="46718.163249999998"/>
    <x v="0"/>
    <s v="1"/>
    <s v="1"/>
    <s v="1"/>
    <s v="0"/>
    <s v="0"/>
    <n v="3844"/>
    <n v="30.875"/>
    <n v="62"/>
    <n v="1914.25"/>
    <x v="0"/>
    <n v="1.6228869196022451"/>
    <n v="3.4712326933855793E-2"/>
    <n v="1.5809257598977553"/>
    <n v="13130.638654799817"/>
    <s v=""/>
    <s v=""/>
    <s v=""/>
    <s v=""/>
    <n v="40771.491234444351"/>
    <n v="5946.6720155556468"/>
    <s v=""/>
    <s v=""/>
  </r>
  <r>
    <n v="28"/>
    <s v="male"/>
    <n v="33"/>
    <n v="3"/>
    <x v="0"/>
    <x v="0"/>
    <n v="4449.4620000000004"/>
    <x v="0"/>
    <s v="1"/>
    <s v="0"/>
    <s v="0"/>
    <s v="1"/>
    <s v="0"/>
    <n v="784"/>
    <n v="0"/>
    <n v="0"/>
    <n v="924"/>
    <x v="0"/>
    <n v="-0.79795354819935316"/>
    <n v="0.38330684721532526"/>
    <n v="1.5809257598977553"/>
    <n v="13130.638654799817"/>
    <s v=""/>
    <s v=""/>
    <s v=""/>
    <s v=""/>
    <n v="5934.9269648032259"/>
    <n v="-1485.4649648032255"/>
    <s v=""/>
    <s v=""/>
  </r>
  <r>
    <n v="59"/>
    <s v="female"/>
    <n v="27.72"/>
    <n v="3"/>
    <x v="0"/>
    <x v="0"/>
    <n v="14001.1338"/>
    <x v="0"/>
    <s v="0"/>
    <s v="0"/>
    <s v="0"/>
    <s v="1"/>
    <s v="0"/>
    <n v="3481"/>
    <n v="0"/>
    <n v="0"/>
    <n v="1635.48"/>
    <x v="0"/>
    <n v="1.4092833489138687"/>
    <n v="-0.48284800788404381"/>
    <n v="1.5809257598977553"/>
    <n v="13130.638654799817"/>
    <s v=""/>
    <s v=""/>
    <s v=""/>
    <s v=""/>
    <n v="15556.057590088581"/>
    <n v="-1554.9237900885819"/>
    <s v=""/>
    <s v=""/>
  </r>
  <r>
    <n v="54"/>
    <s v="female"/>
    <n v="31.9"/>
    <n v="3"/>
    <x v="0"/>
    <x v="0"/>
    <n v="27322.73386"/>
    <x v="0"/>
    <s v="0"/>
    <s v="0"/>
    <s v="0"/>
    <s v="1"/>
    <s v="0"/>
    <n v="2916"/>
    <n v="0"/>
    <n v="0"/>
    <n v="1722.6"/>
    <x v="0"/>
    <n v="1.0532773977665748"/>
    <n v="0.20285791906962319"/>
    <n v="1.5809257598977553"/>
    <n v="13130.638654799817"/>
    <s v=""/>
    <s v=""/>
    <s v=""/>
    <s v=""/>
    <n v="13612.595722781723"/>
    <n v="13710.138137218277"/>
    <s v=""/>
    <s v=""/>
  </r>
  <r>
    <n v="29"/>
    <s v="female"/>
    <n v="38.83"/>
    <n v="3"/>
    <x v="0"/>
    <x v="0"/>
    <n v="5138.2566999999999"/>
    <x v="0"/>
    <s v="0"/>
    <s v="0"/>
    <s v="0"/>
    <s v="1"/>
    <s v="0"/>
    <n v="841"/>
    <n v="0"/>
    <n v="0"/>
    <n v="1126.07"/>
    <x v="0"/>
    <n v="-0.72675235796989435"/>
    <n v="1.3396861663875448"/>
    <n v="1.5809257598977553"/>
    <n v="13130.638654799817"/>
    <s v=""/>
    <s v=""/>
    <s v=""/>
    <s v=""/>
    <n v="6791.2224196268526"/>
    <n v="-1652.9657196268527"/>
    <s v=""/>
    <s v=""/>
  </r>
  <r>
    <n v="50"/>
    <s v="female"/>
    <n v="27.83"/>
    <n v="3"/>
    <x v="0"/>
    <x v="0"/>
    <n v="19749.383379999999"/>
    <x v="0"/>
    <s v="0"/>
    <s v="0"/>
    <s v="0"/>
    <s v="1"/>
    <s v="0"/>
    <n v="2500"/>
    <n v="0"/>
    <n v="0"/>
    <n v="1391.5"/>
    <x v="0"/>
    <n v="0.76847263684873979"/>
    <n v="-0.46480311506947375"/>
    <n v="1.5809257598977553"/>
    <n v="13130.638654799817"/>
    <s v=""/>
    <s v=""/>
    <s v=""/>
    <s v=""/>
    <n v="12130.770839022623"/>
    <n v="7618.6125409773758"/>
    <s v=""/>
    <s v=""/>
  </r>
  <r>
    <n v="55"/>
    <s v="male"/>
    <n v="33.880000000000003"/>
    <n v="3"/>
    <x v="0"/>
    <x v="0"/>
    <n v="11987.1682"/>
    <x v="0"/>
    <s v="1"/>
    <s v="0"/>
    <s v="0"/>
    <s v="1"/>
    <s v="0"/>
    <n v="3025"/>
    <n v="0"/>
    <n v="0"/>
    <n v="1863.4"/>
    <x v="1"/>
    <n v="1.1244785879960337"/>
    <n v="0.52766598973188716"/>
    <n v="1.5809257598977553"/>
    <n v="13130.638654799817"/>
    <n v="1307524.6810001007"/>
    <n v="1307524.6810001007"/>
    <n v="1950998.7151449251"/>
    <n v="1950998.7151449251"/>
    <n v="13383.949755986807"/>
    <n v="-1396.7815559868068"/>
    <n v="92"/>
    <n v="4"/>
  </r>
  <r>
    <n v="59"/>
    <s v="female"/>
    <n v="27.83"/>
    <n v="3"/>
    <x v="0"/>
    <x v="0"/>
    <n v="14001.286700000001"/>
    <x v="0"/>
    <s v="0"/>
    <s v="0"/>
    <s v="0"/>
    <s v="1"/>
    <s v="0"/>
    <n v="3481"/>
    <n v="0"/>
    <n v="0"/>
    <n v="1641.9699999999998"/>
    <x v="0"/>
    <n v="1.4092833489138687"/>
    <n v="-0.46480311506947375"/>
    <n v="1.5809257598977553"/>
    <n v="13130.638654799817"/>
    <s v=""/>
    <s v=""/>
    <s v=""/>
    <s v=""/>
    <n v="15557.135175882588"/>
    <n v="-1555.8484758825871"/>
    <s v=""/>
    <s v=""/>
  </r>
  <r>
    <n v="53"/>
    <s v="female"/>
    <n v="38.06"/>
    <n v="3"/>
    <x v="0"/>
    <x v="0"/>
    <n v="20462.997660000001"/>
    <x v="0"/>
    <s v="0"/>
    <s v="0"/>
    <s v="0"/>
    <s v="1"/>
    <s v="0"/>
    <n v="2809"/>
    <n v="0"/>
    <n v="0"/>
    <n v="2017.18"/>
    <x v="1"/>
    <n v="0.98207620753711611"/>
    <n v="1.2133719166855541"/>
    <n v="1.5809257598977553"/>
    <n v="13130.638654799817"/>
    <n v="53763488.581140228"/>
    <n v="53763488.581140228"/>
    <n v="51303939.554611795"/>
    <n v="51303939.554611795"/>
    <n v="13300.320817184056"/>
    <n v="7162.6768428159448"/>
    <n v="96"/>
    <n v="4"/>
  </r>
  <r>
    <n v="52"/>
    <s v="male"/>
    <n v="26.4"/>
    <n v="3"/>
    <x v="0"/>
    <x v="0"/>
    <n v="25992.821039999999"/>
    <x v="0"/>
    <s v="1"/>
    <s v="0"/>
    <s v="0"/>
    <s v="1"/>
    <s v="0"/>
    <n v="2704"/>
    <n v="0"/>
    <n v="0"/>
    <n v="1372.8"/>
    <x v="1"/>
    <n v="0.9108750173076573"/>
    <n v="-0.69938672165888605"/>
    <n v="1.5809257598977553"/>
    <n v="13130.638654799817"/>
    <n v="165435735.71015385"/>
    <n v="165435735.71015385"/>
    <n v="190440172.45013636"/>
    <n v="190440172.45013636"/>
    <n v="12192.814791808067"/>
    <n v="13800.006248191932"/>
    <n v="108"/>
    <n v="4"/>
  </r>
  <r>
    <n v="34"/>
    <s v="female"/>
    <n v="29.26"/>
    <n v="3"/>
    <x v="0"/>
    <x v="0"/>
    <n v="6184.2993999999999"/>
    <x v="0"/>
    <s v="0"/>
    <s v="0"/>
    <s v="0"/>
    <s v="1"/>
    <s v="0"/>
    <n v="1156"/>
    <n v="0"/>
    <n v="0"/>
    <n v="994.84"/>
    <x v="1"/>
    <n v="-0.37074640682260052"/>
    <n v="-0.23021950848006076"/>
    <n v="1.5809257598977553"/>
    <n v="13130.638654799817"/>
    <n v="48251629.042772882"/>
    <n v="48251629.042772882"/>
    <n v="2210138.2523082858"/>
    <n v="2210138.2523082858"/>
    <n v="7670.9527732878978"/>
    <n v="-1486.6533732878979"/>
    <n v="188"/>
    <n v="7"/>
  </r>
  <r>
    <n v="46"/>
    <s v="male"/>
    <n v="43.89"/>
    <n v="3"/>
    <x v="0"/>
    <x v="0"/>
    <n v="8944.1151000000009"/>
    <x v="0"/>
    <s v="1"/>
    <s v="0"/>
    <s v="0"/>
    <s v="1"/>
    <s v="0"/>
    <n v="2116"/>
    <n v="0"/>
    <n v="0"/>
    <n v="2018.94"/>
    <x v="0"/>
    <n v="0.48366787593090471"/>
    <n v="2.169751235857774"/>
    <n v="1.5809257598977553"/>
    <n v="13130.638654799817"/>
    <s v=""/>
    <s v=""/>
    <s v=""/>
    <s v=""/>
    <n v="10346.793511586475"/>
    <n v="-1402.6784115864739"/>
    <s v=""/>
    <s v=""/>
  </r>
  <r>
    <n v="60"/>
    <s v="male"/>
    <n v="33.11"/>
    <n v="3"/>
    <x v="0"/>
    <x v="0"/>
    <n v="13919.822899999999"/>
    <x v="0"/>
    <s v="1"/>
    <s v="0"/>
    <s v="0"/>
    <s v="1"/>
    <s v="0"/>
    <n v="3600"/>
    <n v="0"/>
    <n v="0"/>
    <n v="1986.6"/>
    <x v="1"/>
    <n v="1.4804845391433274"/>
    <n v="0.40135174002989538"/>
    <n v="1.5809257598977553"/>
    <n v="13130.638654799817"/>
    <n v="622811.77287218091"/>
    <n v="622811.77287218091"/>
    <n v="2194638.0308570308"/>
    <n v="2194638.0308570308"/>
    <n v="15401.253975297474"/>
    <n v="-1481.4310752974743"/>
    <n v="64"/>
    <n v="3"/>
  </r>
  <r>
    <n v="40"/>
    <s v="female"/>
    <n v="33"/>
    <n v="3"/>
    <x v="0"/>
    <x v="0"/>
    <n v="7682.67"/>
    <x v="0"/>
    <s v="0"/>
    <s v="0"/>
    <s v="0"/>
    <s v="1"/>
    <s v="0"/>
    <n v="1600"/>
    <n v="0"/>
    <n v="0"/>
    <n v="1320"/>
    <x v="0"/>
    <n v="5.6460734554152112E-2"/>
    <n v="0.38330684721532526"/>
    <n v="1.5809257598977553"/>
    <n v="13130.638654799817"/>
    <s v=""/>
    <s v=""/>
    <s v=""/>
    <s v=""/>
    <n v="9142.6525413429899"/>
    <n v="-1459.9825413429899"/>
    <s v=""/>
    <s v=""/>
  </r>
  <r>
    <n v="49"/>
    <s v="female"/>
    <n v="36.630000000000003"/>
    <n v="3"/>
    <x v="0"/>
    <x v="0"/>
    <n v="10381.4787"/>
    <x v="0"/>
    <s v="0"/>
    <s v="0"/>
    <s v="0"/>
    <s v="1"/>
    <s v="0"/>
    <n v="2401"/>
    <n v="0"/>
    <n v="0"/>
    <n v="1794.8700000000001"/>
    <x v="0"/>
    <n v="0.69727144661928109"/>
    <n v="0.97878831009614187"/>
    <n v="1.5809257598977553"/>
    <n v="13130.638654799817"/>
    <s v=""/>
    <s v=""/>
    <s v=""/>
    <s v=""/>
    <n v="11876.707746392794"/>
    <n v="-1495.2290463927948"/>
    <s v=""/>
    <s v=""/>
  </r>
  <r>
    <n v="64"/>
    <s v="female"/>
    <n v="39.049999999999997"/>
    <n v="3"/>
    <x v="0"/>
    <x v="0"/>
    <n v="16085.127500000001"/>
    <x v="0"/>
    <s v="0"/>
    <s v="0"/>
    <s v="0"/>
    <s v="1"/>
    <s v="0"/>
    <n v="4096"/>
    <n v="0"/>
    <n v="0"/>
    <n v="2499.1999999999998"/>
    <x v="0"/>
    <n v="1.7652893000611625"/>
    <n v="1.375775952016685"/>
    <n v="1.5809257598977553"/>
    <n v="13130.638654799817"/>
    <s v=""/>
    <s v=""/>
    <s v=""/>
    <s v=""/>
    <n v="17853.645016298367"/>
    <n v="-1768.5175162983669"/>
    <s v=""/>
    <s v=""/>
  </r>
  <r>
    <n v="37"/>
    <s v="male"/>
    <n v="46.53"/>
    <n v="3"/>
    <x v="0"/>
    <x v="0"/>
    <n v="6435.6237000000001"/>
    <x v="0"/>
    <s v="1"/>
    <s v="0"/>
    <s v="0"/>
    <s v="1"/>
    <s v="0"/>
    <n v="1369"/>
    <n v="0"/>
    <n v="0"/>
    <n v="1721.6100000000001"/>
    <x v="0"/>
    <n v="-0.1571428361342242"/>
    <n v="2.6028286634074584"/>
    <n v="1.5809257598977553"/>
    <n v="13130.638654799817"/>
    <s v=""/>
    <s v=""/>
    <s v=""/>
    <s v=""/>
    <n v="7892.5215356988101"/>
    <n v="-1456.89783569881"/>
    <s v=""/>
    <s v=""/>
  </r>
  <r>
    <n v="30"/>
    <s v="male"/>
    <n v="31.57"/>
    <n v="3"/>
    <x v="0"/>
    <x v="0"/>
    <n v="4837.5823"/>
    <x v="0"/>
    <s v="1"/>
    <s v="0"/>
    <s v="0"/>
    <s v="1"/>
    <s v="0"/>
    <n v="900"/>
    <n v="0"/>
    <n v="0"/>
    <n v="947.1"/>
    <x v="1"/>
    <n v="-0.65555116774043554"/>
    <n v="0.14872324062591291"/>
    <n v="1.5809257598977553"/>
    <n v="13130.638654799817"/>
    <n v="68774783.70388563"/>
    <n v="68774783.70388563"/>
    <n v="2051457.4633845859"/>
    <n v="2051457.4633845859"/>
    <n v="6269.8732841874262"/>
    <n v="-1432.2909841874261"/>
    <n v="214"/>
    <n v="8"/>
  </r>
  <r>
    <n v="55"/>
    <s v="female"/>
    <n v="40.81"/>
    <n v="3"/>
    <x v="0"/>
    <x v="0"/>
    <n v="12485.8009"/>
    <x v="0"/>
    <s v="0"/>
    <s v="0"/>
    <s v="0"/>
    <s v="1"/>
    <s v="0"/>
    <n v="3025"/>
    <n v="0"/>
    <n v="0"/>
    <n v="2244.5500000000002"/>
    <x v="0"/>
    <n v="1.1244785879960337"/>
    <n v="1.6644942370498088"/>
    <n v="1.5809257598977553"/>
    <n v="13130.638654799817"/>
    <s v=""/>
    <s v=""/>
    <s v=""/>
    <s v=""/>
    <n v="14080.587320636316"/>
    <n v="-1594.7864206363156"/>
    <s v=""/>
    <s v=""/>
  </r>
  <r>
    <n v="51"/>
    <s v="male"/>
    <n v="33.33"/>
    <n v="3"/>
    <x v="0"/>
    <x v="0"/>
    <n v="10560.4917"/>
    <x v="0"/>
    <s v="1"/>
    <s v="0"/>
    <s v="0"/>
    <s v="1"/>
    <s v="0"/>
    <n v="2601"/>
    <n v="0"/>
    <n v="0"/>
    <n v="1699.83"/>
    <x v="0"/>
    <n v="0.8396738270781986"/>
    <n v="0.43744152565903555"/>
    <n v="1.5809257598977553"/>
    <n v="13130.638654799817"/>
    <s v=""/>
    <s v=""/>
    <s v=""/>
    <s v=""/>
    <n v="11904.25786372428"/>
    <n v="-1343.76616372428"/>
    <s v=""/>
    <s v=""/>
  </r>
  <r>
    <n v="35"/>
    <s v="male"/>
    <n v="34.32"/>
    <n v="3"/>
    <x v="0"/>
    <x v="0"/>
    <n v="5934.3797999999997"/>
    <x v="0"/>
    <s v="1"/>
    <s v="0"/>
    <s v="0"/>
    <s v="1"/>
    <s v="0"/>
    <n v="1225"/>
    <n v="0"/>
    <n v="0"/>
    <n v="1201.2"/>
    <x v="0"/>
    <n v="-0.29954521659314176"/>
    <n v="0.59984556099016761"/>
    <n v="1.5809257598977553"/>
    <n v="13130.638654799817"/>
    <s v=""/>
    <s v=""/>
    <s v=""/>
    <s v=""/>
    <n v="7310.7304391668767"/>
    <n v="-1376.350639166877"/>
    <s v=""/>
    <s v=""/>
  </r>
  <r>
    <n v="50"/>
    <s v="female"/>
    <n v="28.16"/>
    <n v="3"/>
    <x v="0"/>
    <x v="0"/>
    <n v="10702.642400000001"/>
    <x v="0"/>
    <s v="0"/>
    <s v="0"/>
    <s v="0"/>
    <s v="1"/>
    <s v="0"/>
    <n v="2500"/>
    <n v="0"/>
    <n v="0"/>
    <n v="1408"/>
    <x v="0"/>
    <n v="0.76847263684873979"/>
    <n v="-0.41066843662576286"/>
    <n v="1.5809257598977553"/>
    <n v="13130.638654799817"/>
    <s v=""/>
    <s v=""/>
    <s v=""/>
    <s v=""/>
    <n v="12134.003596404646"/>
    <n v="-1431.3611964046449"/>
    <s v=""/>
    <s v=""/>
  </r>
  <r>
    <n v="63"/>
    <s v="male"/>
    <n v="33.659999999999997"/>
    <n v="3"/>
    <x v="0"/>
    <x v="0"/>
    <n v="15161.5344"/>
    <x v="0"/>
    <s v="1"/>
    <s v="0"/>
    <s v="0"/>
    <s v="1"/>
    <s v="0"/>
    <n v="3969"/>
    <n v="0"/>
    <n v="0"/>
    <n v="2120.58"/>
    <x v="1"/>
    <n v="1.6940881098317038"/>
    <n v="0.49157620410274583"/>
    <n v="1.5809257598977553"/>
    <n v="13130.638654799817"/>
    <n v="4124537.5278722076"/>
    <n v="4124537.5278722076"/>
    <n v="2424451.906020042"/>
    <n v="2424451.906020042"/>
    <n v="16718.599557923728"/>
    <n v="-1557.0651579237274"/>
    <n v="60"/>
    <n v="3"/>
  </r>
  <r>
    <n v="37"/>
    <s v="female"/>
    <n v="27.74"/>
    <n v="3"/>
    <x v="0"/>
    <x v="3"/>
    <n v="7281.5056000000004"/>
    <x v="0"/>
    <s v="0"/>
    <s v="0"/>
    <s v="1"/>
    <s v="0"/>
    <s v="0"/>
    <n v="1369"/>
    <n v="0"/>
    <n v="0"/>
    <n v="1026.3799999999999"/>
    <x v="0"/>
    <n v="-0.1571428361342242"/>
    <n v="-0.47956711828139476"/>
    <n v="1.5809257598977553"/>
    <n v="13130.638654799817"/>
    <s v=""/>
    <s v=""/>
    <s v=""/>
    <s v=""/>
    <n v="8948.0258515705009"/>
    <n v="-1666.5202515705005"/>
    <s v=""/>
    <s v=""/>
  </r>
  <r>
    <n v="62"/>
    <s v="female"/>
    <n v="32.965000000000003"/>
    <n v="3"/>
    <x v="0"/>
    <x v="3"/>
    <n v="15612.19335"/>
    <x v="0"/>
    <s v="0"/>
    <s v="0"/>
    <s v="1"/>
    <s v="0"/>
    <s v="0"/>
    <n v="3844"/>
    <n v="0"/>
    <n v="0"/>
    <n v="2043.8300000000002"/>
    <x v="0"/>
    <n v="1.6228869196022451"/>
    <n v="0.37756529041068987"/>
    <n v="1.5809257598977553"/>
    <n v="13130.638654799817"/>
    <s v=""/>
    <s v=""/>
    <s v=""/>
    <s v=""/>
    <n v="17505.960080546309"/>
    <n v="-1893.7667305463092"/>
    <s v=""/>
    <s v=""/>
  </r>
  <r>
    <n v="40"/>
    <s v="female"/>
    <n v="28.69"/>
    <n v="3"/>
    <x v="0"/>
    <x v="3"/>
    <n v="8059.6791000000003"/>
    <x v="0"/>
    <s v="0"/>
    <s v="0"/>
    <s v="1"/>
    <s v="0"/>
    <s v="0"/>
    <n v="1600"/>
    <n v="0"/>
    <n v="0"/>
    <n v="1147.6000000000001"/>
    <x v="0"/>
    <n v="5.6460734554152112E-2"/>
    <n v="-0.3237248621555609"/>
    <n v="1.5809257598977553"/>
    <n v="13130.638654799817"/>
    <s v=""/>
    <s v=""/>
    <s v=""/>
    <s v=""/>
    <n v="9711.2566730169692"/>
    <n v="-1651.5775730169689"/>
    <s v=""/>
    <s v=""/>
  </r>
  <r>
    <n v="43"/>
    <s v="male"/>
    <n v="27.36"/>
    <n v="3"/>
    <x v="0"/>
    <x v="1"/>
    <n v="8606.2173999999995"/>
    <x v="0"/>
    <s v="1"/>
    <s v="0"/>
    <s v="0"/>
    <s v="0"/>
    <s v="0"/>
    <n v="1849"/>
    <n v="0"/>
    <n v="0"/>
    <n v="1176.48"/>
    <x v="0"/>
    <n v="0.27006430524252845"/>
    <n v="-0.54190402073172794"/>
    <n v="1.5809257598977553"/>
    <n v="13130.638654799817"/>
    <s v=""/>
    <s v=""/>
    <s v=""/>
    <s v=""/>
    <n v="10504.581752459777"/>
    <n v="-1898.3643524597774"/>
    <s v=""/>
    <s v=""/>
  </r>
  <r>
    <n v="53"/>
    <s v="female"/>
    <n v="28.1"/>
    <n v="3"/>
    <x v="0"/>
    <x v="2"/>
    <n v="11741.726000000001"/>
    <x v="0"/>
    <s v="0"/>
    <s v="0"/>
    <s v="0"/>
    <s v="0"/>
    <s v="1"/>
    <n v="2809"/>
    <n v="0"/>
    <n v="0"/>
    <n v="1489.3000000000002"/>
    <x v="0"/>
    <n v="0.98207620753711611"/>
    <n v="-0.42051110543371001"/>
    <n v="1.5809257598977553"/>
    <n v="13130.638654799817"/>
    <s v=""/>
    <s v=""/>
    <s v=""/>
    <s v=""/>
    <n v="13344.462959009717"/>
    <n v="-1602.7369590097169"/>
    <s v=""/>
    <s v=""/>
  </r>
  <r>
    <n v="54"/>
    <s v="female"/>
    <n v="30.8"/>
    <n v="3"/>
    <x v="0"/>
    <x v="2"/>
    <n v="12105.32"/>
    <x v="0"/>
    <s v="0"/>
    <s v="0"/>
    <s v="0"/>
    <s v="0"/>
    <s v="1"/>
    <n v="2916"/>
    <n v="0"/>
    <n v="0"/>
    <n v="1663.2"/>
    <x v="0"/>
    <n v="1.0532773977665748"/>
    <n v="2.2408990923921689E-2"/>
    <n v="1.5809257598977553"/>
    <n v="13130.638654799817"/>
    <s v=""/>
    <s v=""/>
    <s v=""/>
    <s v=""/>
    <n v="13743.532502197433"/>
    <n v="-1638.2125021974334"/>
    <s v=""/>
    <s v=""/>
  </r>
  <r>
    <n v="52"/>
    <s v="male"/>
    <n v="32.204999999999998"/>
    <n v="3"/>
    <x v="0"/>
    <x v="1"/>
    <n v="11488.31695"/>
    <x v="0"/>
    <s v="1"/>
    <s v="0"/>
    <s v="0"/>
    <s v="0"/>
    <s v="0"/>
    <n v="2704"/>
    <n v="0"/>
    <n v="0"/>
    <n v="1674.6599999999999"/>
    <x v="0"/>
    <n v="0.9108750173076573"/>
    <n v="0.25289148551002233"/>
    <n v="1.5809257598977553"/>
    <n v="13130.638654799817"/>
    <s v=""/>
    <s v=""/>
    <s v=""/>
    <s v=""/>
    <n v="13468.90022131984"/>
    <n v="-1980.5832713198397"/>
    <s v=""/>
    <s v=""/>
  </r>
  <r>
    <n v="47"/>
    <s v="female"/>
    <n v="33.914999999999999"/>
    <n v="3"/>
    <x v="0"/>
    <x v="3"/>
    <n v="10115.00885"/>
    <x v="0"/>
    <s v="0"/>
    <s v="0"/>
    <s v="1"/>
    <s v="0"/>
    <s v="0"/>
    <n v="2209"/>
    <n v="0"/>
    <n v="0"/>
    <n v="1594.0049999999999"/>
    <x v="0"/>
    <n v="0.55486906616036347"/>
    <n v="0.53340754653652256"/>
    <n v="1.5809257598977553"/>
    <n v="13130.638654799817"/>
    <s v=""/>
    <s v=""/>
    <s v=""/>
    <s v=""/>
    <n v="11804.659275212793"/>
    <n v="-1689.6504252127925"/>
    <s v=""/>
    <s v=""/>
  </r>
  <r>
    <n v="32"/>
    <s v="female"/>
    <n v="37.145000000000003"/>
    <n v="3"/>
    <x v="0"/>
    <x v="1"/>
    <n v="6334.3435499999996"/>
    <x v="0"/>
    <s v="0"/>
    <s v="0"/>
    <s v="0"/>
    <s v="0"/>
    <s v="0"/>
    <n v="1024"/>
    <n v="0"/>
    <n v="0"/>
    <n v="1188.6400000000001"/>
    <x v="0"/>
    <n v="-0.51314878728151803"/>
    <n v="1.0632712173643568"/>
    <n v="1.5809257598977553"/>
    <n v="13130.638654799817"/>
    <s v=""/>
    <s v=""/>
    <s v=""/>
    <s v=""/>
    <n v="8553.759928011279"/>
    <n v="-2219.4163780112794"/>
    <s v=""/>
    <s v=""/>
  </r>
  <r>
    <n v="32"/>
    <s v="female"/>
    <n v="33.155000000000001"/>
    <n v="3"/>
    <x v="0"/>
    <x v="3"/>
    <n v="6128.79745"/>
    <x v="0"/>
    <s v="0"/>
    <s v="0"/>
    <s v="1"/>
    <s v="0"/>
    <s v="0"/>
    <n v="1024"/>
    <n v="0"/>
    <n v="0"/>
    <n v="1060.96"/>
    <x v="0"/>
    <n v="-0.51314878728151803"/>
    <n v="0.40873374163585618"/>
    <n v="1.5809257598977553"/>
    <n v="13130.638654799817"/>
    <s v=""/>
    <s v=""/>
    <s v=""/>
    <s v=""/>
    <n v="7906.2805664307152"/>
    <n v="-1777.4831164307152"/>
    <s v=""/>
    <s v=""/>
  </r>
  <r>
    <n v="41"/>
    <s v="female"/>
    <n v="33.155000000000001"/>
    <n v="3"/>
    <x v="0"/>
    <x v="1"/>
    <n v="8538.28845"/>
    <x v="0"/>
    <s v="0"/>
    <s v="0"/>
    <s v="0"/>
    <s v="0"/>
    <s v="0"/>
    <n v="1681"/>
    <n v="0"/>
    <n v="0"/>
    <n v="1359.355"/>
    <x v="1"/>
    <n v="0.12766192478361088"/>
    <n v="0.40873374163585618"/>
    <n v="1.5809257598977553"/>
    <n v="13130.638654799817"/>
    <n v="21089680.403524924"/>
    <n v="21089680.403524924"/>
    <n v="4378906.9844216537"/>
    <n v="4378906.9844216537"/>
    <n v="10630.872255829925"/>
    <n v="-2092.583805829925"/>
    <n v="135"/>
    <n v="5"/>
  </r>
  <r>
    <n v="30"/>
    <s v="female"/>
    <n v="30.9"/>
    <n v="3"/>
    <x v="0"/>
    <x v="2"/>
    <n v="5325.6509999999998"/>
    <x v="0"/>
    <s v="0"/>
    <s v="0"/>
    <s v="0"/>
    <s v="0"/>
    <s v="1"/>
    <n v="900"/>
    <n v="0"/>
    <n v="0"/>
    <n v="927"/>
    <x v="0"/>
    <n v="-0.65555116774043554"/>
    <n v="3.8813438937166961E-2"/>
    <n v="1.5809257598977553"/>
    <n v="13130.638654799817"/>
    <s v=""/>
    <s v=""/>
    <s v=""/>
    <s v=""/>
    <n v="7033.7721040613005"/>
    <n v="-1708.1211040613007"/>
    <s v=""/>
    <s v=""/>
  </r>
  <r>
    <n v="32"/>
    <s v="male"/>
    <n v="30.8"/>
    <n v="3"/>
    <x v="0"/>
    <x v="2"/>
    <n v="5253.5240000000003"/>
    <x v="0"/>
    <s v="1"/>
    <s v="0"/>
    <s v="0"/>
    <s v="0"/>
    <s v="1"/>
    <n v="1024"/>
    <n v="0"/>
    <n v="0"/>
    <n v="985.6"/>
    <x v="0"/>
    <n v="-0.51314878728151803"/>
    <n v="2.2408990923921689E-2"/>
    <n v="1.5809257598977553"/>
    <n v="13130.638654799817"/>
    <s v=""/>
    <s v=""/>
    <s v=""/>
    <s v=""/>
    <n v="6785.347509603117"/>
    <n v="-1531.8235096031167"/>
    <s v=""/>
    <s v=""/>
  </r>
  <r>
    <n v="40"/>
    <s v="male"/>
    <n v="35.299999999999997"/>
    <n v="3"/>
    <x v="0"/>
    <x v="2"/>
    <n v="7196.8670000000002"/>
    <x v="0"/>
    <s v="1"/>
    <s v="0"/>
    <s v="0"/>
    <s v="0"/>
    <s v="1"/>
    <n v="1600"/>
    <n v="0"/>
    <n v="0"/>
    <n v="1412"/>
    <x v="1"/>
    <n v="5.6460734554152112E-2"/>
    <n v="0.76060915151997421"/>
    <n v="1.5809257598977553"/>
    <n v="13130.638654799817"/>
    <n v="35209646.051305756"/>
    <n v="35209646.051305756"/>
    <n v="2194190.0189044052"/>
    <n v="2194190.0189044052"/>
    <n v="8678.1468584009726"/>
    <n v="-1481.2798584009724"/>
    <n v="170"/>
    <n v="6"/>
  </r>
  <r>
    <n v="27"/>
    <s v="male"/>
    <n v="30.3"/>
    <n v="3"/>
    <x v="0"/>
    <x v="2"/>
    <n v="4260.7439999999997"/>
    <x v="0"/>
    <s v="1"/>
    <s v="0"/>
    <s v="0"/>
    <s v="0"/>
    <s v="1"/>
    <n v="729"/>
    <n v="0"/>
    <n v="0"/>
    <n v="818.1"/>
    <x v="1"/>
    <n v="-0.86915473842881186"/>
    <n v="-5.9613249142306424E-2"/>
    <n v="1.5809257598977553"/>
    <n v="13130.638654799817"/>
    <n v="78675031.187246352"/>
    <n v="78675031.187246352"/>
    <n v="2647452.6507703261"/>
    <n v="2647452.6507703261"/>
    <n v="5887.8434593970969"/>
    <n v="-1627.0994593970972"/>
    <n v="220"/>
    <n v="8"/>
  </r>
  <r>
    <n v="55"/>
    <s v="female"/>
    <n v="25.364999999999998"/>
    <n v="3"/>
    <x v="0"/>
    <x v="1"/>
    <n v="13047.332350000001"/>
    <x v="0"/>
    <s v="0"/>
    <s v="0"/>
    <s v="0"/>
    <s v="0"/>
    <s v="0"/>
    <n v="3025"/>
    <n v="0"/>
    <n v="0"/>
    <n v="1395.0749999999998"/>
    <x v="0"/>
    <n v="1.1244785879960337"/>
    <n v="-0.86917275859597831"/>
    <n v="1.5809257598977553"/>
    <n v="13130.638654799817"/>
    <s v=""/>
    <s v=""/>
    <s v=""/>
    <s v=""/>
    <n v="15148.502767214848"/>
    <n v="-2101.1704172148475"/>
    <s v=""/>
    <s v=""/>
  </r>
  <r>
    <n v="59"/>
    <s v="female"/>
    <n v="32.395000000000003"/>
    <n v="3"/>
    <x v="0"/>
    <x v="1"/>
    <n v="14590.63205"/>
    <x v="0"/>
    <s v="0"/>
    <s v="0"/>
    <s v="0"/>
    <s v="0"/>
    <s v="0"/>
    <n v="3481"/>
    <n v="0"/>
    <n v="0"/>
    <n v="1911.3050000000003"/>
    <x v="1"/>
    <n v="1.4092833489138687"/>
    <n v="0.28405993673518976"/>
    <n v="1.5809257598977553"/>
    <n v="13130.638654799817"/>
    <n v="2131580.7140281578"/>
    <n v="2131580.7140281578"/>
    <n v="4974868.0565091176"/>
    <n v="4974868.0565091176"/>
    <n v="16821.073274625549"/>
    <n v="-2230.4412246255488"/>
    <n v="59"/>
    <n v="3"/>
  </r>
  <r>
    <n v="25"/>
    <s v="male"/>
    <n v="26.8"/>
    <n v="3"/>
    <x v="0"/>
    <x v="2"/>
    <n v="3906.127"/>
    <x v="0"/>
    <s v="1"/>
    <s v="0"/>
    <s v="0"/>
    <s v="0"/>
    <s v="1"/>
    <n v="625"/>
    <n v="0"/>
    <n v="0"/>
    <n v="670"/>
    <x v="0"/>
    <n v="-1.0115571188877295"/>
    <n v="-0.63376892960590325"/>
    <n v="1.5809257598977553"/>
    <n v="13130.638654799817"/>
    <s v=""/>
    <s v=""/>
    <s v=""/>
    <s v=""/>
    <n v="5553.1263348398779"/>
    <n v="-1646.999334839878"/>
    <s v=""/>
    <s v=""/>
  </r>
  <r>
    <n v="36"/>
    <s v="male"/>
    <n v="27.55"/>
    <n v="3"/>
    <x v="0"/>
    <x v="1"/>
    <n v="6746.7425000000003"/>
    <x v="0"/>
    <s v="1"/>
    <s v="0"/>
    <s v="0"/>
    <s v="0"/>
    <s v="0"/>
    <n v="1296"/>
    <n v="0"/>
    <n v="0"/>
    <n v="991.80000000000007"/>
    <x v="0"/>
    <n v="-0.22834402636368298"/>
    <n v="-0.51073556950656107"/>
    <n v="1.5809257598977553"/>
    <n v="13130.638654799817"/>
    <s v=""/>
    <s v=""/>
    <s v=""/>
    <s v=""/>
    <n v="8690.6740374142264"/>
    <n v="-1943.9315374142261"/>
    <s v=""/>
    <s v=""/>
  </r>
  <r>
    <n v="47"/>
    <s v="male"/>
    <n v="29.83"/>
    <n v="3"/>
    <x v="0"/>
    <x v="3"/>
    <n v="9620.3307000000004"/>
    <x v="0"/>
    <s v="1"/>
    <s v="0"/>
    <s v="1"/>
    <s v="0"/>
    <s v="0"/>
    <n v="2209"/>
    <n v="0"/>
    <n v="0"/>
    <n v="1402.01"/>
    <x v="1"/>
    <n v="0.55486906616036347"/>
    <n v="-0.13671415480456126"/>
    <n v="1.5809257598977553"/>
    <n v="13130.638654799817"/>
    <n v="12322261.937530873"/>
    <n v="12322261.937530873"/>
    <n v="2296926.0470561311"/>
    <n v="2296926.0470561311"/>
    <n v="11135.891997690111"/>
    <n v="-1515.5612976901102"/>
    <n v="127"/>
    <n v="5"/>
  </r>
  <r>
    <n v="56"/>
    <s v="female"/>
    <n v="32.299999999999997"/>
    <n v="3"/>
    <x v="0"/>
    <x v="1"/>
    <n v="13430.264999999999"/>
    <x v="0"/>
    <s v="0"/>
    <s v="0"/>
    <s v="0"/>
    <s v="0"/>
    <s v="0"/>
    <n v="3136"/>
    <n v="0"/>
    <n v="0"/>
    <n v="1808.7999999999997"/>
    <x v="0"/>
    <n v="1.1956797782254924"/>
    <n v="0.26847571112260549"/>
    <n v="1.5809257598977553"/>
    <n v="13130.638654799817"/>
    <s v=""/>
    <s v=""/>
    <s v=""/>
    <s v=""/>
    <n v="15605.234240427681"/>
    <n v="-2174.9692404276811"/>
    <s v=""/>
    <s v=""/>
  </r>
  <r>
    <n v="18"/>
    <s v="male"/>
    <n v="30.4"/>
    <n v="3"/>
    <x v="0"/>
    <x v="1"/>
    <n v="3481.8679999999999"/>
    <x v="0"/>
    <s v="1"/>
    <s v="0"/>
    <s v="0"/>
    <s v="0"/>
    <s v="0"/>
    <n v="324"/>
    <n v="0"/>
    <n v="0"/>
    <n v="547.19999999999993"/>
    <x v="0"/>
    <n v="-1.5099654504939408"/>
    <n v="-4.3208801129061156E-2"/>
    <n v="1.5809257598977553"/>
    <n v="13130.638654799817"/>
    <s v=""/>
    <s v=""/>
    <s v=""/>
    <s v=""/>
    <n v="5869.1466785617922"/>
    <n v="-2387.2786785617923"/>
    <s v=""/>
    <s v=""/>
  </r>
  <r>
    <n v="64"/>
    <s v="female"/>
    <n v="30.114999999999998"/>
    <n v="3"/>
    <x v="0"/>
    <x v="3"/>
    <n v="16455.707849999999"/>
    <x v="0"/>
    <s v="0"/>
    <s v="0"/>
    <s v="1"/>
    <s v="0"/>
    <s v="0"/>
    <n v="4096"/>
    <n v="0"/>
    <n v="0"/>
    <n v="1927.36"/>
    <x v="0"/>
    <n v="1.7652893000611625"/>
    <n v="-8.9961477966811199E-2"/>
    <n v="1.5809257598977553"/>
    <n v="13130.638654799817"/>
    <s v=""/>
    <s v=""/>
    <s v=""/>
    <s v=""/>
    <n v="18376.941563451583"/>
    <n v="-1921.2337134515838"/>
    <s v=""/>
    <s v=""/>
  </r>
  <r>
    <n v="24"/>
    <s v="female"/>
    <n v="30.21"/>
    <n v="3"/>
    <x v="0"/>
    <x v="3"/>
    <n v="4618.0798999999997"/>
    <x v="0"/>
    <s v="0"/>
    <s v="0"/>
    <s v="1"/>
    <s v="0"/>
    <s v="0"/>
    <n v="576"/>
    <n v="0"/>
    <n v="0"/>
    <n v="725.04"/>
    <x v="0"/>
    <n v="-1.0827583091171882"/>
    <n v="-7.4377252354227472E-2"/>
    <n v="1.5809257598977553"/>
    <n v="13130.638654799817"/>
    <s v=""/>
    <s v=""/>
    <s v=""/>
    <s v=""/>
    <n v="6546.3104248529262"/>
    <n v="-1928.2305248529265"/>
    <s v=""/>
    <s v=""/>
  </r>
  <r>
    <n v="43"/>
    <s v="female"/>
    <n v="34.4"/>
    <n v="3"/>
    <x v="0"/>
    <x v="2"/>
    <n v="8522.0030000000006"/>
    <x v="0"/>
    <s v="0"/>
    <s v="0"/>
    <s v="0"/>
    <s v="0"/>
    <s v="1"/>
    <n v="1849"/>
    <n v="0"/>
    <n v="0"/>
    <n v="1479.2"/>
    <x v="0"/>
    <n v="0.27006430524252845"/>
    <n v="0.61296911940076382"/>
    <n v="1.5809257598977553"/>
    <n v="13130.638654799817"/>
    <s v=""/>
    <s v=""/>
    <s v=""/>
    <s v=""/>
    <n v="10124.791251967421"/>
    <n v="-1602.7882519674204"/>
    <s v=""/>
    <s v=""/>
  </r>
  <r>
    <n v="49"/>
    <s v="male"/>
    <n v="32.299999999999997"/>
    <n v="3"/>
    <x v="0"/>
    <x v="3"/>
    <n v="10269.459999999999"/>
    <x v="0"/>
    <s v="1"/>
    <s v="0"/>
    <s v="1"/>
    <s v="0"/>
    <s v="0"/>
    <n v="2401"/>
    <n v="0"/>
    <n v="0"/>
    <n v="1582.6999999999998"/>
    <x v="0"/>
    <n v="0.69727144661928109"/>
    <n v="0.26847571112260549"/>
    <n v="1.5809257598977553"/>
    <n v="13130.638654799817"/>
    <s v=""/>
    <s v=""/>
    <s v=""/>
    <s v=""/>
    <n v="11816.36629374991"/>
    <n v="-1546.9062937499111"/>
    <s v=""/>
    <s v=""/>
  </r>
  <r>
    <n v="27"/>
    <s v="female"/>
    <n v="30.4"/>
    <n v="3"/>
    <x v="0"/>
    <x v="3"/>
    <n v="18804.752400000001"/>
    <x v="0"/>
    <s v="0"/>
    <s v="0"/>
    <s v="1"/>
    <s v="0"/>
    <s v="0"/>
    <n v="729"/>
    <n v="0"/>
    <n v="0"/>
    <n v="820.8"/>
    <x v="0"/>
    <n v="-0.86915473842881186"/>
    <n v="-4.3208801129061156E-2"/>
    <n v="1.5809257598977553"/>
    <n v="13130.638654799817"/>
    <s v=""/>
    <s v=""/>
    <s v=""/>
    <s v=""/>
    <n v="6986.6860074475435"/>
    <n v="11818.066392552457"/>
    <s v=""/>
    <s v=""/>
  </r>
  <r>
    <n v="35"/>
    <s v="male"/>
    <n v="28.9"/>
    <n v="3"/>
    <x v="0"/>
    <x v="2"/>
    <n v="5926.8459999999995"/>
    <x v="0"/>
    <s v="1"/>
    <s v="0"/>
    <s v="0"/>
    <s v="0"/>
    <s v="1"/>
    <n v="1225"/>
    <n v="0"/>
    <n v="0"/>
    <n v="1011.5"/>
    <x v="0"/>
    <n v="-0.29954521659314176"/>
    <n v="-0.28927552132774553"/>
    <n v="1.5809257598977553"/>
    <n v="13130.638654799817"/>
    <s v=""/>
    <s v=""/>
    <s v=""/>
    <s v=""/>
    <n v="7399.3474855815703"/>
    <n v="-1472.5014855815707"/>
    <s v=""/>
    <s v=""/>
  </r>
  <r>
    <n v="63"/>
    <s v="male"/>
    <n v="41.325000000000003"/>
    <n v="3"/>
    <x v="0"/>
    <x v="3"/>
    <n v="15555.188749999999"/>
    <x v="0"/>
    <s v="1"/>
    <s v="0"/>
    <s v="1"/>
    <s v="0"/>
    <s v="0"/>
    <n v="3969"/>
    <n v="0"/>
    <n v="0"/>
    <n v="2603.4750000000004"/>
    <x v="0"/>
    <n v="1.6940881098317038"/>
    <n v="1.748977144318024"/>
    <n v="1.5809257598977553"/>
    <n v="13130.638654799817"/>
    <s v=""/>
    <s v=""/>
    <s v=""/>
    <s v=""/>
    <n v="17404.513597627145"/>
    <n v="-1849.3248476271456"/>
    <s v=""/>
    <s v=""/>
  </r>
  <r>
    <n v="48"/>
    <s v="male"/>
    <n v="34.299999999999997"/>
    <n v="3"/>
    <x v="0"/>
    <x v="2"/>
    <n v="9563.0290000000005"/>
    <x v="0"/>
    <s v="1"/>
    <s v="0"/>
    <s v="0"/>
    <s v="0"/>
    <s v="1"/>
    <n v="2304"/>
    <n v="0"/>
    <n v="0"/>
    <n v="1646.3999999999999"/>
    <x v="1"/>
    <n v="0.62607025638982228"/>
    <n v="0.5965646713875179"/>
    <n v="1.5809257598977553"/>
    <n v="13130.638654799817"/>
    <n v="12727838.649020867"/>
    <n v="12727838.649020867"/>
    <n v="2165706.5713409791"/>
    <n v="2165706.5713409791"/>
    <n v="11034.662980085055"/>
    <n v="-1471.6339800850546"/>
    <n v="128"/>
    <n v="5"/>
  </r>
  <r>
    <n v="37"/>
    <s v="male"/>
    <n v="30.875"/>
    <n v="3"/>
    <x v="0"/>
    <x v="3"/>
    <n v="6796.8632500000003"/>
    <x v="0"/>
    <s v="1"/>
    <s v="0"/>
    <s v="1"/>
    <s v="0"/>
    <s v="0"/>
    <n v="1369"/>
    <n v="0"/>
    <n v="0"/>
    <n v="1142.375"/>
    <x v="0"/>
    <n v="-0.1571428361342242"/>
    <n v="3.4712326933855793E-2"/>
    <n v="1.5809257598977553"/>
    <n v="13130.638654799817"/>
    <s v=""/>
    <s v=""/>
    <s v=""/>
    <s v=""/>
    <n v="8349.9873870726678"/>
    <n v="-1553.1241370726675"/>
    <s v=""/>
    <s v=""/>
  </r>
  <r>
    <n v="33"/>
    <s v="female"/>
    <n v="38.9"/>
    <n v="3"/>
    <x v="0"/>
    <x v="2"/>
    <n v="5972.3779999999997"/>
    <x v="0"/>
    <s v="0"/>
    <s v="0"/>
    <s v="0"/>
    <s v="0"/>
    <s v="1"/>
    <n v="1089"/>
    <n v="0"/>
    <n v="0"/>
    <n v="1283.7"/>
    <x v="1"/>
    <n v="-0.44194759705205927"/>
    <n v="1.3511692799968169"/>
    <n v="1.5809257598977553"/>
    <n v="13130.638654799817"/>
    <n v="51240695.60205511"/>
    <n v="51240695.60205511"/>
    <n v="2971666.3061958402"/>
    <n v="2971666.3061958402"/>
    <n v="7696.2301706329226"/>
    <n v="-1723.8521706329229"/>
    <n v="187"/>
    <n v="7"/>
  </r>
  <r>
    <n v="34"/>
    <s v="female"/>
    <n v="38"/>
    <n v="3"/>
    <x v="0"/>
    <x v="2"/>
    <n v="6196.4480000000003"/>
    <x v="0"/>
    <s v="0"/>
    <s v="0"/>
    <s v="0"/>
    <s v="0"/>
    <s v="1"/>
    <n v="1156"/>
    <n v="0"/>
    <n v="0"/>
    <n v="1292"/>
    <x v="0"/>
    <n v="-0.37074640682260052"/>
    <n v="1.2035292478776065"/>
    <n v="1.5809257598977553"/>
    <n v="13130.638654799817"/>
    <s v=""/>
    <s v=""/>
    <s v=""/>
    <s v=""/>
    <n v="7898.2845000948118"/>
    <n v="-1701.8365000948115"/>
    <s v=""/>
    <s v=""/>
  </r>
  <r>
    <n v="36"/>
    <s v="male"/>
    <n v="28.88"/>
    <n v="3"/>
    <x v="0"/>
    <x v="1"/>
    <n v="6748.5911999999998"/>
    <x v="0"/>
    <s v="1"/>
    <s v="0"/>
    <s v="0"/>
    <s v="0"/>
    <s v="0"/>
    <n v="1296"/>
    <n v="0"/>
    <n v="0"/>
    <n v="1039.68"/>
    <x v="0"/>
    <n v="-0.22834402636368298"/>
    <n v="-0.29255641093039458"/>
    <n v="1.5809257598977553"/>
    <n v="13130.638654799817"/>
    <s v=""/>
    <s v=""/>
    <s v=""/>
    <s v=""/>
    <n v="8703.7030292872241"/>
    <n v="-1955.1118292872243"/>
    <s v=""/>
    <s v=""/>
  </r>
  <r>
    <n v="23"/>
    <s v="female"/>
    <n v="34.96"/>
    <n v="3"/>
    <x v="0"/>
    <x v="3"/>
    <n v="4466.6214"/>
    <x v="0"/>
    <s v="0"/>
    <s v="0"/>
    <s v="1"/>
    <s v="0"/>
    <s v="0"/>
    <n v="529"/>
    <n v="0"/>
    <n v="0"/>
    <n v="804.08"/>
    <x v="0"/>
    <n v="-1.1539594993466469"/>
    <n v="0.70483402827493968"/>
    <n v="1.5809257598977553"/>
    <n v="13130.638654799817"/>
    <s v=""/>
    <s v=""/>
    <s v=""/>
    <s v=""/>
    <n v="6462.8459829604499"/>
    <n v="-1996.2245829604499"/>
    <s v=""/>
    <s v=""/>
  </r>
  <r>
    <n v="48"/>
    <s v="male"/>
    <n v="30.78"/>
    <n v="3"/>
    <x v="0"/>
    <x v="1"/>
    <n v="10141.136200000001"/>
    <x v="0"/>
    <s v="1"/>
    <s v="0"/>
    <s v="0"/>
    <s v="0"/>
    <s v="0"/>
    <n v="2304"/>
    <n v="0"/>
    <n v="0"/>
    <n v="1477.44"/>
    <x v="0"/>
    <n v="0.62607025638982228"/>
    <n v="1.9128101321272635E-2"/>
    <n v="1.5809257598977553"/>
    <n v="13130.638654799817"/>
    <s v=""/>
    <s v=""/>
    <s v=""/>
    <s v=""/>
    <n v="12077.685885612693"/>
    <n v="-1936.549685612692"/>
    <s v=""/>
    <s v=""/>
  </r>
  <r>
    <n v="56"/>
    <s v="male"/>
    <n v="36.1"/>
    <n v="3"/>
    <x v="0"/>
    <x v="2"/>
    <n v="12363.547"/>
    <x v="0"/>
    <s v="1"/>
    <s v="0"/>
    <s v="0"/>
    <s v="0"/>
    <s v="1"/>
    <n v="3136"/>
    <n v="0"/>
    <n v="0"/>
    <n v="2021.6000000000001"/>
    <x v="1"/>
    <n v="1.1956797782254924"/>
    <n v="0.8918447356259398"/>
    <n v="1.5809257598977553"/>
    <n v="13130.638654799817"/>
    <n v="588429.60686352127"/>
    <n v="588429.60686352127"/>
    <n v="2473251.9926706897"/>
    <n v="2473251.9926706897"/>
    <n v="13936.204620930472"/>
    <n v="-1572.6576209304712"/>
    <n v="85"/>
    <n v="3"/>
  </r>
  <r>
    <n v="49"/>
    <s v="male"/>
    <n v="28.69"/>
    <n v="3"/>
    <x v="0"/>
    <x v="3"/>
    <n v="10264.4421"/>
    <x v="0"/>
    <s v="1"/>
    <s v="0"/>
    <s v="1"/>
    <s v="0"/>
    <s v="0"/>
    <n v="2401"/>
    <n v="0"/>
    <n v="0"/>
    <n v="1405.8100000000002"/>
    <x v="0"/>
    <n v="0.69727144661928109"/>
    <n v="-0.3237248621555609"/>
    <n v="1.5809257598977553"/>
    <n v="13130.638654799817"/>
    <s v=""/>
    <s v=""/>
    <s v=""/>
    <s v=""/>
    <n v="11781.001887237486"/>
    <n v="-1516.5597872374856"/>
    <s v=""/>
    <s v=""/>
  </r>
  <r>
    <n v="31"/>
    <s v="female"/>
    <n v="30.495000000000001"/>
    <n v="3"/>
    <x v="0"/>
    <x v="1"/>
    <n v="6113.2310500000003"/>
    <x v="0"/>
    <s v="0"/>
    <s v="0"/>
    <s v="0"/>
    <s v="0"/>
    <s v="0"/>
    <n v="961"/>
    <n v="0"/>
    <n v="0"/>
    <n v="945.34500000000003"/>
    <x v="1"/>
    <n v="-0.58434997751097684"/>
    <n v="-2.7624575516477415E-2"/>
    <n v="1.5809257598977553"/>
    <n v="13130.638654799817"/>
    <n v="49244009.491902307"/>
    <n v="49244009.491902307"/>
    <n v="4755399.521373447"/>
    <n v="4755399.521373447"/>
    <n v="8293.9189050983514"/>
    <n v="-2180.6878550983511"/>
    <n v="178"/>
    <n v="7"/>
  </r>
  <r>
    <n v="53"/>
    <s v="male"/>
    <n v="36.6"/>
    <n v="3"/>
    <x v="0"/>
    <x v="2"/>
    <n v="11264.540999999999"/>
    <x v="0"/>
    <s v="1"/>
    <s v="0"/>
    <s v="0"/>
    <s v="0"/>
    <s v="1"/>
    <n v="2809"/>
    <n v="0"/>
    <n v="0"/>
    <n v="1939.8000000000002"/>
    <x v="1"/>
    <n v="0.98207620753711611"/>
    <n v="0.97386697569216796"/>
    <n v="1.5809257598977553"/>
    <n v="13130.638654799817"/>
    <n v="3482320.4572493806"/>
    <n v="3482320.4572493806"/>
    <n v="2354507.0114192502"/>
    <n v="2354507.0114192502"/>
    <n v="12798.981292555969"/>
    <n v="-1534.4402925559698"/>
    <n v="103"/>
    <n v="4"/>
  </r>
  <r>
    <n v="24"/>
    <s v="female"/>
    <n v="30.1"/>
    <n v="3"/>
    <x v="0"/>
    <x v="2"/>
    <n v="4234.9269999999997"/>
    <x v="0"/>
    <s v="0"/>
    <s v="0"/>
    <s v="0"/>
    <s v="0"/>
    <s v="1"/>
    <n v="576"/>
    <n v="0"/>
    <n v="0"/>
    <n v="722.40000000000009"/>
    <x v="0"/>
    <n v="-1.0827583091171882"/>
    <n v="-9.2422145168797556E-2"/>
    <n v="1.5809257598977553"/>
    <n v="13130.638654799817"/>
    <s v=""/>
    <s v=""/>
    <s v=""/>
    <s v=""/>
    <n v="6076.1195740846151"/>
    <n v="-1841.1925740846154"/>
    <s v=""/>
    <s v=""/>
  </r>
  <r>
    <n v="59"/>
    <s v="female"/>
    <n v="32.1"/>
    <n v="3"/>
    <x v="0"/>
    <x v="2"/>
    <n v="14007.222"/>
    <x v="0"/>
    <s v="0"/>
    <s v="0"/>
    <s v="0"/>
    <s v="0"/>
    <s v="1"/>
    <n v="3481"/>
    <n v="0"/>
    <n v="0"/>
    <n v="1893.9"/>
    <x v="1"/>
    <n v="1.4092833489138687"/>
    <n v="0.23566681509611492"/>
    <n v="1.5809257598977553"/>
    <n v="13130.638654799817"/>
    <n v="768398.36108234234"/>
    <n v="768398.36108234234"/>
    <n v="3004868.7835223852"/>
    <n v="3004868.7835223852"/>
    <n v="15740.67773451484"/>
    <n v="-1733.4557345148405"/>
    <n v="62"/>
    <n v="3"/>
  </r>
  <r>
    <n v="30"/>
    <s v="male"/>
    <n v="37.43"/>
    <n v="3"/>
    <x v="0"/>
    <x v="1"/>
    <n v="5428.7277000000004"/>
    <x v="0"/>
    <s v="1"/>
    <s v="0"/>
    <s v="0"/>
    <s v="0"/>
    <s v="0"/>
    <n v="900"/>
    <n v="0"/>
    <n v="0"/>
    <n v="1122.9000000000001"/>
    <x v="1"/>
    <n v="-0.65555116774043554"/>
    <n v="1.1100238942021063"/>
    <n v="1.5809257598977553"/>
    <n v="13130.638654799817"/>
    <n v="59319432.355665423"/>
    <n v="59319432.355665423"/>
    <n v="4484948.9537305236"/>
    <n v="4484948.9537305236"/>
    <n v="7546.4975065962044"/>
    <n v="-2117.769806596204"/>
    <n v="192"/>
    <n v="7"/>
  </r>
  <r>
    <n v="61"/>
    <s v="male"/>
    <n v="36.1"/>
    <n v="3"/>
    <x v="0"/>
    <x v="2"/>
    <n v="27941.28758"/>
    <x v="0"/>
    <s v="1"/>
    <s v="0"/>
    <s v="0"/>
    <s v="0"/>
    <s v="1"/>
    <n v="3721"/>
    <n v="0"/>
    <n v="0"/>
    <n v="2202.1"/>
    <x v="1"/>
    <n v="1.5516857293727864"/>
    <n v="0.8918447356259398"/>
    <n v="1.5809257598977553"/>
    <n v="13130.638654799817"/>
    <n v="219355321.58553332"/>
    <n v="219355321.58553332"/>
    <n v="142558786.95047602"/>
    <n v="142558786.95047602"/>
    <n v="16001.489133188763"/>
    <n v="11939.798446811237"/>
    <n v="61"/>
    <n v="3"/>
  </r>
  <r>
    <n v="35"/>
    <s v="female"/>
    <n v="27.7"/>
    <n v="3"/>
    <x v="0"/>
    <x v="2"/>
    <n v="6414.1779999999999"/>
    <x v="0"/>
    <s v="0"/>
    <s v="0"/>
    <s v="0"/>
    <s v="0"/>
    <s v="1"/>
    <n v="1225"/>
    <n v="0"/>
    <n v="0"/>
    <n v="969.5"/>
    <x v="1"/>
    <n v="-0.29954521659314176"/>
    <n v="-0.48612889748669286"/>
    <n v="1.5809257598977553"/>
    <n v="13130.638654799817"/>
    <n v="45110843.727473989"/>
    <n v="45110843.727473989"/>
    <n v="2566928.405663339"/>
    <n v="2566928.405663339"/>
    <n v="8016.3416638194421"/>
    <n v="-1602.1636638194423"/>
    <n v="181"/>
    <n v="7"/>
  </r>
  <r>
    <n v="46"/>
    <s v="female"/>
    <n v="30.8"/>
    <n v="3"/>
    <x v="0"/>
    <x v="2"/>
    <n v="9414.92"/>
    <x v="0"/>
    <s v="0"/>
    <s v="0"/>
    <s v="0"/>
    <s v="0"/>
    <s v="1"/>
    <n v="2116"/>
    <n v="0"/>
    <n v="0"/>
    <n v="1416.8"/>
    <x v="1"/>
    <n v="0.48366787593090471"/>
    <n v="2.2408990923921689E-2"/>
    <n v="1.5809257598977553"/>
    <n v="13130.638654799817"/>
    <n v="13806565.121627362"/>
    <n v="13806565.121627362"/>
    <n v="2477800.5665408964"/>
    <n v="2477800.5665408964"/>
    <n v="10989.023099082426"/>
    <n v="-1574.1030990824256"/>
    <n v="129"/>
    <n v="5"/>
  </r>
  <r>
    <n v="33"/>
    <s v="female"/>
    <n v="42.94"/>
    <n v="3"/>
    <x v="0"/>
    <x v="3"/>
    <n v="6360.9935999999998"/>
    <x v="0"/>
    <s v="0"/>
    <s v="0"/>
    <s v="1"/>
    <s v="0"/>
    <s v="0"/>
    <n v="1089"/>
    <n v="0"/>
    <n v="0"/>
    <n v="1417.02"/>
    <x v="0"/>
    <n v="-0.44194759705205927"/>
    <n v="2.0139089797319398"/>
    <n v="1.5809257598977553"/>
    <n v="13130.638654799817"/>
    <s v=""/>
    <s v=""/>
    <s v=""/>
    <s v=""/>
    <n v="8204.92022295077"/>
    <n v="-1843.9266229507703"/>
    <s v=""/>
    <s v=""/>
  </r>
  <r>
    <n v="23"/>
    <s v="male"/>
    <n v="37.1"/>
    <n v="3"/>
    <x v="0"/>
    <x v="2"/>
    <n v="3597.596"/>
    <x v="0"/>
    <s v="1"/>
    <s v="0"/>
    <s v="0"/>
    <s v="0"/>
    <s v="1"/>
    <n v="529"/>
    <n v="0"/>
    <n v="0"/>
    <n v="853.30000000000007"/>
    <x v="0"/>
    <n v="-1.1539594993466469"/>
    <n v="1.0558892157583961"/>
    <n v="1.5809257598977553"/>
    <n v="13130.638654799817"/>
    <s v=""/>
    <s v=""/>
    <s v=""/>
    <s v=""/>
    <n v="5385.9470001697891"/>
    <n v="-1788.3510001697891"/>
    <s v=""/>
    <s v=""/>
  </r>
  <r>
    <n v="38"/>
    <s v="female"/>
    <n v="28"/>
    <n v="3"/>
    <x v="0"/>
    <x v="2"/>
    <n v="7151.0919999999996"/>
    <x v="0"/>
    <s v="0"/>
    <s v="0"/>
    <s v="0"/>
    <s v="0"/>
    <s v="1"/>
    <n v="1444"/>
    <n v="0"/>
    <n v="0"/>
    <n v="1064"/>
    <x v="1"/>
    <n v="-8.5941645904765426E-2"/>
    <n v="-0.43691555344695587"/>
    <n v="1.5809257598977553"/>
    <n v="13130.638654799817"/>
    <n v="35754978.196927689"/>
    <n v="35754978.196927689"/>
    <n v="2476180.1441260478"/>
    <n v="2476180.1441260478"/>
    <n v="8724.6803019792842"/>
    <n v="-1573.5883019792846"/>
    <n v="167"/>
    <n v="6"/>
  </r>
  <r>
    <n v="22"/>
    <s v="male"/>
    <n v="34.799999999999997"/>
    <n v="3"/>
    <x v="0"/>
    <x v="2"/>
    <n v="3443.0639999999999"/>
    <x v="0"/>
    <s v="1"/>
    <s v="0"/>
    <s v="0"/>
    <s v="0"/>
    <s v="1"/>
    <n v="484"/>
    <n v="0"/>
    <n v="0"/>
    <n v="765.59999999999991"/>
    <x v="0"/>
    <n v="-1.2251606895761058"/>
    <n v="0.67858691145374606"/>
    <n v="1.5809257598977553"/>
    <n v="13130.638654799817"/>
    <s v=""/>
    <s v=""/>
    <s v=""/>
    <s v=""/>
    <n v="5241.5065435938459"/>
    <n v="-1798.442543593846"/>
    <s v=""/>
    <s v=""/>
  </r>
  <r>
    <n v="26"/>
    <s v="male"/>
    <n v="27.265000000000001"/>
    <n v="3"/>
    <x v="0"/>
    <x v="1"/>
    <n v="4661.2863500000003"/>
    <x v="0"/>
    <s v="1"/>
    <s v="0"/>
    <s v="0"/>
    <s v="0"/>
    <s v="0"/>
    <n v="676"/>
    <n v="0"/>
    <n v="0"/>
    <n v="708.89"/>
    <x v="0"/>
    <n v="-0.94035592865827067"/>
    <n v="-0.55748824634431116"/>
    <n v="1.5809257598977553"/>
    <n v="13130.638654799817"/>
    <s v=""/>
    <s v=""/>
    <s v=""/>
    <s v=""/>
    <n v="6781.3586674944981"/>
    <n v="-2120.0723174944978"/>
    <s v=""/>
    <s v=""/>
  </r>
  <r>
    <n v="27"/>
    <s v="male"/>
    <n v="32.585000000000001"/>
    <n v="3"/>
    <x v="0"/>
    <x v="1"/>
    <n v="4846.9201499999999"/>
    <x v="0"/>
    <s v="1"/>
    <s v="0"/>
    <s v="0"/>
    <s v="0"/>
    <s v="0"/>
    <n v="729"/>
    <n v="0"/>
    <n v="0"/>
    <n v="879.79500000000007"/>
    <x v="0"/>
    <n v="-0.86915473842881186"/>
    <n v="0.31522838796035607"/>
    <n v="1.5809257598977553"/>
    <n v="13130.638654799817"/>
    <s v=""/>
    <s v=""/>
    <s v=""/>
    <s v=""/>
    <n v="6987.7335061448521"/>
    <n v="-2140.8133561448522"/>
    <s v=""/>
    <s v=""/>
  </r>
  <r>
    <n v="63"/>
    <s v="male"/>
    <n v="39.799999999999997"/>
    <n v="3"/>
    <x v="0"/>
    <x v="2"/>
    <n v="15170.069"/>
    <x v="0"/>
    <s v="1"/>
    <s v="0"/>
    <s v="0"/>
    <s v="0"/>
    <s v="1"/>
    <n v="3969"/>
    <n v="0"/>
    <n v="0"/>
    <n v="2507.3999999999996"/>
    <x v="1"/>
    <n v="1.6940881098317038"/>
    <n v="1.4988093121160273"/>
    <n v="1.5809257598977553"/>
    <n v="13130.638654799817"/>
    <n v="4159276.1329233348"/>
    <n v="4159276.1329233348"/>
    <n v="3063872.416412211"/>
    <n v="3063872.416412211"/>
    <n v="16920.461075054103"/>
    <n v="-1750.3920750541038"/>
    <n v="58"/>
    <n v="3"/>
  </r>
  <r>
    <n v="59"/>
    <s v="female"/>
    <n v="26.695"/>
    <n v="3"/>
    <x v="0"/>
    <x v="3"/>
    <n v="14382.709049999999"/>
    <x v="0"/>
    <s v="0"/>
    <s v="0"/>
    <s v="1"/>
    <s v="0"/>
    <s v="0"/>
    <n v="3481"/>
    <n v="0"/>
    <n v="0"/>
    <n v="1575.0050000000001"/>
    <x v="0"/>
    <n v="1.4092833489138687"/>
    <n v="-0.65099360001981121"/>
    <n v="1.5809257598977553"/>
    <n v="13130.638654799817"/>
    <s v=""/>
    <s v=""/>
    <s v=""/>
    <s v=""/>
    <n v="16156.842352065416"/>
    <n v="-1774.1333020654165"/>
    <s v=""/>
    <s v=""/>
  </r>
  <r>
    <n v="45"/>
    <s v="female"/>
    <n v="39.994999999999997"/>
    <n v="3"/>
    <x v="0"/>
    <x v="1"/>
    <n v="9704.6680500000002"/>
    <x v="0"/>
    <s v="0"/>
    <s v="0"/>
    <s v="0"/>
    <s v="0"/>
    <s v="0"/>
    <n v="2025"/>
    <n v="0"/>
    <n v="0"/>
    <n v="1799.7749999999999"/>
    <x v="0"/>
    <n v="0.41246668570144596"/>
    <n v="1.5307979857418563"/>
    <n v="1.5809257598977553"/>
    <n v="13130.638654799817"/>
    <s v=""/>
    <s v=""/>
    <s v=""/>
    <s v=""/>
    <n v="11848.684923924069"/>
    <n v="-2144.0168739240689"/>
    <s v=""/>
    <s v=""/>
  </r>
  <r>
    <n v="43"/>
    <s v="male"/>
    <n v="30.114999999999998"/>
    <n v="3"/>
    <x v="0"/>
    <x v="3"/>
    <n v="8410.0468500000006"/>
    <x v="0"/>
    <s v="1"/>
    <s v="0"/>
    <s v="1"/>
    <s v="0"/>
    <s v="0"/>
    <n v="1849"/>
    <n v="0"/>
    <n v="0"/>
    <n v="1294.9449999999999"/>
    <x v="1"/>
    <n v="0.27006430524252845"/>
    <n v="-8.9961477966811199E-2"/>
    <n v="1.5809257598977553"/>
    <n v="13130.638654799817"/>
    <n v="22283986.987543188"/>
    <n v="22283986.987543188"/>
    <n v="2289565.8544664406"/>
    <n v="2289565.8544664406"/>
    <n v="9923.1779925208466"/>
    <n v="-1513.131142520846"/>
    <n v="148"/>
    <n v="6"/>
  </r>
  <r>
    <n v="39"/>
    <s v="female"/>
    <n v="34.1"/>
    <n v="3"/>
    <x v="0"/>
    <x v="2"/>
    <n v="7418.5219999999999"/>
    <x v="0"/>
    <s v="0"/>
    <s v="0"/>
    <s v="0"/>
    <s v="0"/>
    <s v="1"/>
    <n v="1521"/>
    <n v="0"/>
    <n v="0"/>
    <n v="1329.9"/>
    <x v="1"/>
    <n v="-1.4740455675306659E-2"/>
    <n v="0.56375577536102739"/>
    <n v="1.5809257598977553"/>
    <n v="13130.638654799817"/>
    <n v="32628276.678041454"/>
    <n v="32628276.678041454"/>
    <n v="2615411.7366120936"/>
    <n v="2615411.7366120936"/>
    <n v="9035.7454652675842"/>
    <n v="-1617.2234652675843"/>
    <n v="158"/>
    <n v="6"/>
  </r>
  <r>
    <n v="33"/>
    <s v="female"/>
    <n v="36.29"/>
    <n v="3"/>
    <x v="0"/>
    <x v="1"/>
    <n v="6551.7501000000002"/>
    <x v="0"/>
    <s v="0"/>
    <s v="0"/>
    <s v="0"/>
    <s v="0"/>
    <s v="0"/>
    <n v="1089"/>
    <n v="0"/>
    <n v="0"/>
    <n v="1197.57"/>
    <x v="0"/>
    <n v="-0.44194759705205927"/>
    <n v="0.92301318685110612"/>
    <n v="1.5809257598977553"/>
    <n v="13130.638654799817"/>
    <s v=""/>
    <s v=""/>
    <s v=""/>
    <s v=""/>
    <n v="8748.1676495473475"/>
    <n v="-2196.4175495473473"/>
    <s v=""/>
    <s v=""/>
  </r>
  <r>
    <n v="54"/>
    <s v="female"/>
    <n v="35.814999999999998"/>
    <n v="3"/>
    <x v="0"/>
    <x v="3"/>
    <n v="12495.290849999999"/>
    <x v="0"/>
    <s v="0"/>
    <s v="0"/>
    <s v="1"/>
    <s v="0"/>
    <s v="0"/>
    <n v="2916"/>
    <n v="0"/>
    <n v="0"/>
    <n v="1934.0099999999998"/>
    <x v="1"/>
    <n v="1.0532773977665748"/>
    <n v="0.84509205878818927"/>
    <n v="1.5809257598977553"/>
    <n v="13130.638654799817"/>
    <n v="403666.83306394739"/>
    <n v="403666.83306394739"/>
    <n v="3120462.3063855646"/>
    <n v="3120462.3063855646"/>
    <n v="14261.773883143982"/>
    <n v="-1766.4830331439825"/>
    <n v="80"/>
    <n v="3"/>
  </r>
  <r>
    <n v="36"/>
    <s v="male"/>
    <n v="28.594999999999999"/>
    <n v="3"/>
    <x v="0"/>
    <x v="3"/>
    <n v="6548.1950500000003"/>
    <x v="0"/>
    <s v="1"/>
    <s v="0"/>
    <s v="1"/>
    <s v="0"/>
    <s v="0"/>
    <n v="1296"/>
    <n v="0"/>
    <n v="0"/>
    <n v="1029.42"/>
    <x v="0"/>
    <n v="-0.22834402636368298"/>
    <n v="-0.33930908776814461"/>
    <n v="1.5809257598977553"/>
    <n v="13130.638654799817"/>
    <s v=""/>
    <s v=""/>
    <s v=""/>
    <s v=""/>
    <n v="8092.5187164957269"/>
    <n v="-1544.3236664957267"/>
    <s v=""/>
    <s v=""/>
  </r>
  <r>
    <n v="23"/>
    <s v="male"/>
    <n v="32.700000000000003"/>
    <n v="3"/>
    <x v="0"/>
    <x v="2"/>
    <n v="3591.48"/>
    <x v="0"/>
    <s v="1"/>
    <s v="0"/>
    <s v="0"/>
    <s v="0"/>
    <s v="1"/>
    <n v="529"/>
    <n v="0"/>
    <n v="0"/>
    <n v="752.1"/>
    <x v="0"/>
    <n v="-1.1539594993466469"/>
    <n v="0.33409350317558889"/>
    <n v="1.5809257598977553"/>
    <n v="13130.638654799817"/>
    <s v=""/>
    <s v=""/>
    <s v=""/>
    <s v=""/>
    <n v="5342.8435684094939"/>
    <n v="-1751.3635684094938"/>
    <s v=""/>
    <s v=""/>
  </r>
  <r>
    <n v="53"/>
    <s v="male"/>
    <n v="28.6"/>
    <n v="3"/>
    <x v="0"/>
    <x v="2"/>
    <n v="11253.421"/>
    <x v="0"/>
    <s v="1"/>
    <s v="0"/>
    <s v="0"/>
    <s v="0"/>
    <s v="1"/>
    <n v="2809"/>
    <n v="0"/>
    <n v="0"/>
    <n v="1515.8000000000002"/>
    <x v="0"/>
    <n v="0.98207620753711611"/>
    <n v="-0.33848886536748191"/>
    <n v="1.5809257598977553"/>
    <n v="13130.638654799817"/>
    <s v=""/>
    <s v=""/>
    <s v=""/>
    <s v=""/>
    <n v="12720.61141662816"/>
    <n v="-1467.1904166281602"/>
    <s v=""/>
    <s v=""/>
  </r>
  <r>
    <n v="28"/>
    <s v="female"/>
    <n v="26.315000000000001"/>
    <n v="3"/>
    <x v="0"/>
    <x v="3"/>
    <n v="5312.1698500000002"/>
    <x v="0"/>
    <s v="0"/>
    <s v="0"/>
    <s v="1"/>
    <s v="0"/>
    <s v="0"/>
    <n v="784"/>
    <n v="0"/>
    <n v="0"/>
    <n v="736.82"/>
    <x v="0"/>
    <n v="-0.79795354819935316"/>
    <n v="-0.7133305024701444"/>
    <n v="1.5809257598977553"/>
    <n v="13130.638654799817"/>
    <s v=""/>
    <s v=""/>
    <s v=""/>
    <s v=""/>
    <n v="7109.014699188182"/>
    <n v="-1796.8448491881818"/>
    <s v=""/>
    <s v=""/>
  </r>
  <r>
    <n v="50"/>
    <s v="female"/>
    <n v="28.12"/>
    <n v="3"/>
    <x v="0"/>
    <x v="3"/>
    <n v="11085.586799999999"/>
    <x v="0"/>
    <s v="0"/>
    <s v="0"/>
    <s v="1"/>
    <s v="0"/>
    <s v="0"/>
    <n v="2500"/>
    <n v="0"/>
    <n v="0"/>
    <n v="1406"/>
    <x v="0"/>
    <n v="0.76847263684873979"/>
    <n v="-0.41723021583106096"/>
    <n v="1.5809257598977553"/>
    <n v="13130.638654799817"/>
    <s v=""/>
    <s v=""/>
    <s v=""/>
    <s v=""/>
    <n v="12744.437649355094"/>
    <n v="-1658.8508493550944"/>
    <s v=""/>
    <s v=""/>
  </r>
  <r>
    <n v="41"/>
    <s v="female"/>
    <n v="32.6"/>
    <n v="3"/>
    <x v="0"/>
    <x v="2"/>
    <n v="7954.5169999999998"/>
    <x v="0"/>
    <s v="0"/>
    <s v="0"/>
    <s v="0"/>
    <s v="0"/>
    <s v="1"/>
    <n v="1681"/>
    <n v="0"/>
    <n v="0"/>
    <n v="1336.6000000000001"/>
    <x v="0"/>
    <n v="0.12766192478361088"/>
    <n v="0.31768905516234303"/>
    <n v="1.5809257598977553"/>
    <n v="13130.638654799817"/>
    <s v=""/>
    <s v=""/>
    <s v=""/>
    <s v=""/>
    <n v="9547.9296947515595"/>
    <n v="-1593.4126947515597"/>
    <s v=""/>
    <s v=""/>
  </r>
  <r>
    <n v="52"/>
    <s v="male"/>
    <n v="32.774999999999999"/>
    <n v="3"/>
    <x v="0"/>
    <x v="3"/>
    <n v="11289.10925"/>
    <x v="0"/>
    <s v="1"/>
    <s v="0"/>
    <s v="1"/>
    <s v="0"/>
    <s v="0"/>
    <n v="2704"/>
    <n v="0"/>
    <n v="0"/>
    <n v="1704.3"/>
    <x v="0"/>
    <n v="0.9108750173076573"/>
    <n v="0.34639683918552239"/>
    <n v="1.5809257598977553"/>
    <n v="13130.638654799817"/>
    <s v=""/>
    <s v=""/>
    <s v=""/>
    <s v=""/>
    <n v="12866.091689018125"/>
    <n v="-1576.9824390181257"/>
    <s v=""/>
    <s v=""/>
  </r>
  <r>
    <n v="19"/>
    <s v="female"/>
    <n v="27.93"/>
    <n v="3"/>
    <x v="0"/>
    <x v="3"/>
    <n v="18838.703659999999"/>
    <x v="0"/>
    <s v="0"/>
    <s v="0"/>
    <s v="1"/>
    <s v="0"/>
    <s v="0"/>
    <n v="361"/>
    <n v="0"/>
    <n v="0"/>
    <n v="530.66999999999996"/>
    <x v="0"/>
    <n v="-1.4387642602644821"/>
    <n v="-0.44839866705622788"/>
    <n v="1.5809257598977553"/>
    <n v="13130.638654799817"/>
    <s v=""/>
    <s v=""/>
    <s v=""/>
    <s v=""/>
    <n v="5954.8666163695916"/>
    <n v="12883.837043630407"/>
    <s v=""/>
    <s v=""/>
  </r>
  <r>
    <n v="38"/>
    <s v="female"/>
    <n v="30.21"/>
    <n v="3"/>
    <x v="0"/>
    <x v="3"/>
    <n v="7537.1638999999996"/>
    <x v="0"/>
    <s v="0"/>
    <s v="0"/>
    <s v="1"/>
    <s v="0"/>
    <s v="0"/>
    <n v="1444"/>
    <n v="0"/>
    <n v="0"/>
    <n v="1147.98"/>
    <x v="1"/>
    <n v="-8.5941645904765426E-2"/>
    <n v="-7.4377252354227472E-2"/>
    <n v="1.5809257598977553"/>
    <n v="13130.638654799817"/>
    <n v="31286959.83258288"/>
    <n v="31286959.83258288"/>
    <n v="2816621.5604532575"/>
    <n v="2816621.5604532575"/>
    <n v="9215.4432451786433"/>
    <n v="-1678.2793451786438"/>
    <n v="155"/>
    <n v="6"/>
  </r>
  <r>
    <n v="45"/>
    <s v="female"/>
    <n v="25.7"/>
    <n v="3"/>
    <x v="0"/>
    <x v="2"/>
    <n v="9101.7980000000007"/>
    <x v="0"/>
    <s v="0"/>
    <s v="0"/>
    <s v="0"/>
    <s v="0"/>
    <s v="1"/>
    <n v="2025"/>
    <n v="0"/>
    <n v="0"/>
    <n v="1156.5"/>
    <x v="0"/>
    <n v="0.41246668570144596"/>
    <n v="-0.81421785775160538"/>
    <n v="1.5809257598977553"/>
    <n v="13130.638654799817"/>
    <s v=""/>
    <s v=""/>
    <s v=""/>
    <s v=""/>
    <n v="10631.142100939693"/>
    <n v="-1529.344100939692"/>
    <s v=""/>
    <s v=""/>
  </r>
  <r>
    <n v="51"/>
    <s v="female"/>
    <n v="36.384999999999998"/>
    <n v="3"/>
    <x v="0"/>
    <x v="3"/>
    <n v="11436.738149999999"/>
    <x v="0"/>
    <s v="0"/>
    <s v="0"/>
    <s v="1"/>
    <s v="0"/>
    <s v="0"/>
    <n v="2601"/>
    <n v="0"/>
    <n v="0"/>
    <n v="1855.635"/>
    <x v="1"/>
    <n v="0.8396738270781986"/>
    <n v="0.93859741246368933"/>
    <n v="1.5809257598977553"/>
    <n v="13130.638654799817"/>
    <n v="2869298.9201610782"/>
    <n v="2869298.9201610782"/>
    <n v="3017248.1106249383"/>
    <n v="3017248.1106249383"/>
    <n v="13173.760922051344"/>
    <n v="-1737.0227720513449"/>
    <n v="98"/>
    <n v="4"/>
  </r>
  <r>
    <n v="55"/>
    <s v="male"/>
    <n v="37.715000000000003"/>
    <n v="3"/>
    <x v="0"/>
    <x v="3"/>
    <n v="30063.580549999999"/>
    <x v="0"/>
    <s v="1"/>
    <s v="0"/>
    <s v="1"/>
    <s v="0"/>
    <s v="0"/>
    <n v="3025"/>
    <n v="0"/>
    <n v="0"/>
    <n v="2074.3250000000003"/>
    <x v="0"/>
    <n v="1.1244785879960337"/>
    <n v="1.156776571039857"/>
    <n v="1.5809257598977553"/>
    <n v="13130.638654799817"/>
    <s v=""/>
    <s v=""/>
    <s v=""/>
    <s v=""/>
    <n v="14032.344217589787"/>
    <n v="16031.236332410212"/>
    <s v=""/>
    <s v=""/>
  </r>
  <r>
    <n v="45"/>
    <s v="male"/>
    <n v="27.5"/>
    <n v="3"/>
    <x v="0"/>
    <x v="2"/>
    <n v="8615.2999999999993"/>
    <x v="0"/>
    <s v="1"/>
    <s v="0"/>
    <s v="0"/>
    <s v="0"/>
    <s v="1"/>
    <n v="2025"/>
    <n v="0"/>
    <n v="0"/>
    <n v="1237.5"/>
    <x v="0"/>
    <n v="0.41246668570144596"/>
    <n v="-0.51893779351318403"/>
    <n v="1.5809257598977553"/>
    <n v="13130.638654799817"/>
    <s v=""/>
    <s v=""/>
    <s v=""/>
    <s v=""/>
    <n v="10020.025663396404"/>
    <n v="-1404.7256633964043"/>
    <s v=""/>
    <s v=""/>
  </r>
  <r>
    <n v="46"/>
    <s v="male"/>
    <n v="25.745000000000001"/>
    <n v="3"/>
    <x v="0"/>
    <x v="3"/>
    <n v="9301.8935500000007"/>
    <x v="0"/>
    <s v="1"/>
    <s v="0"/>
    <s v="1"/>
    <s v="0"/>
    <s v="0"/>
    <n v="2116"/>
    <n v="0"/>
    <n v="0"/>
    <n v="1184.27"/>
    <x v="0"/>
    <n v="0.48366787593090471"/>
    <n v="-0.80683585614564457"/>
    <n v="1.5809257598977553"/>
    <n v="13130.638654799817"/>
    <s v=""/>
    <s v=""/>
    <s v=""/>
    <s v=""/>
    <n v="10779.866739077801"/>
    <n v="-1477.9731890778003"/>
    <s v=""/>
    <s v=""/>
  </r>
  <r>
    <n v="31"/>
    <s v="male"/>
    <n v="31.065000000000001"/>
    <n v="3"/>
    <x v="0"/>
    <x v="3"/>
    <n v="5425.0233500000004"/>
    <x v="0"/>
    <s v="1"/>
    <s v="0"/>
    <s v="1"/>
    <s v="0"/>
    <s v="0"/>
    <n v="961"/>
    <n v="0"/>
    <n v="0"/>
    <n v="963.01499999999999"/>
    <x v="0"/>
    <n v="-0.58434997751097684"/>
    <n v="6.5880778159022685E-2"/>
    <n v="1.5809257598977553"/>
    <n v="13130.638654799817"/>
    <s v=""/>
    <s v=""/>
    <s v=""/>
    <s v=""/>
    <n v="7062.3607131695944"/>
    <n v="-1637.337363169594"/>
    <s v=""/>
    <s v=""/>
  </r>
  <r>
    <n v="52"/>
    <s v="female"/>
    <n v="44.7"/>
    <n v="3"/>
    <x v="0"/>
    <x v="2"/>
    <n v="11411.684999999999"/>
    <x v="0"/>
    <s v="0"/>
    <s v="0"/>
    <s v="0"/>
    <s v="0"/>
    <s v="1"/>
    <n v="2704"/>
    <n v="0"/>
    <n v="0"/>
    <n v="2324.4"/>
    <x v="0"/>
    <n v="0.9108750173076573"/>
    <n v="2.3026272647650639"/>
    <n v="1.5809257598977553"/>
    <n v="13130.638654799817"/>
    <s v=""/>
    <s v=""/>
    <s v=""/>
    <s v=""/>
    <n v="13142.548179975758"/>
    <n v="-1730.8631799757586"/>
    <s v=""/>
    <s v=""/>
  </r>
  <r>
    <n v="50"/>
    <s v="male"/>
    <n v="30.97"/>
    <n v="3"/>
    <x v="0"/>
    <x v="3"/>
    <n v="10600.5483"/>
    <x v="0"/>
    <s v="1"/>
    <s v="0"/>
    <s v="1"/>
    <s v="0"/>
    <s v="0"/>
    <n v="2500"/>
    <n v="0"/>
    <n v="0"/>
    <n v="1548.5"/>
    <x v="1"/>
    <n v="0.76847263684873979"/>
    <n v="5.0296552546438944E-2"/>
    <n v="1.5809257598977553"/>
    <n v="13130.638654799817"/>
    <n v="6401357.2034510635"/>
    <n v="6401357.2034510635"/>
    <n v="2381030.9479483948"/>
    <n v="2381030.9479483948"/>
    <n v="12143.607258027332"/>
    <n v="-1543.0589580273318"/>
    <n v="110"/>
    <n v="4"/>
  </r>
  <r>
    <n v="19"/>
    <s v="female"/>
    <n v="28.6"/>
    <n v="5"/>
    <x v="0"/>
    <x v="2"/>
    <n v="4687.7969999999996"/>
    <x v="0"/>
    <s v="0"/>
    <s v="0"/>
    <s v="0"/>
    <s v="0"/>
    <s v="1"/>
    <n v="361"/>
    <n v="0"/>
    <n v="0"/>
    <n v="543.4"/>
    <x v="1"/>
    <n v="-1.4387642602644821"/>
    <n v="-0.33848886536748191"/>
    <n v="3.2406187114420448"/>
    <n v="13130.638654799817"/>
    <n v="71281575.208022907"/>
    <n v="71281575.208022907"/>
    <n v="5199413.6118668597"/>
    <n v="5199413.6118668597"/>
    <n v="6968.0192724696944"/>
    <n v="-2280.2222724696949"/>
    <n v="202"/>
    <n v="8"/>
  </r>
  <r>
    <n v="25"/>
    <s v="male"/>
    <n v="33.659999999999997"/>
    <n v="4"/>
    <x v="0"/>
    <x v="0"/>
    <n v="4504.6624000000002"/>
    <x v="0"/>
    <s v="1"/>
    <s v="0"/>
    <s v="0"/>
    <s v="1"/>
    <s v="0"/>
    <n v="625"/>
    <n v="0"/>
    <n v="0"/>
    <n v="841.49999999999989"/>
    <x v="1"/>
    <n v="-1.0115571188877295"/>
    <n v="0.49157620410274583"/>
    <n v="2.4107722356699002"/>
    <n v="13130.638654799817"/>
    <n v="74407466.348370299"/>
    <n v="74407466.348370299"/>
    <n v="2930275.290115267"/>
    <n v="2930275.290115267"/>
    <n v="6216.4670880749181"/>
    <n v="-1711.804688074918"/>
    <n v="215"/>
    <n v="8"/>
  </r>
  <r>
    <n v="31"/>
    <s v="male"/>
    <n v="28.5"/>
    <n v="5"/>
    <x v="0"/>
    <x v="1"/>
    <n v="6799.4579999999996"/>
    <x v="0"/>
    <s v="1"/>
    <s v="0"/>
    <s v="0"/>
    <s v="0"/>
    <s v="0"/>
    <n v="961"/>
    <n v="0"/>
    <n v="0"/>
    <n v="883.5"/>
    <x v="0"/>
    <n v="-0.58434997751097684"/>
    <n v="-0.35489331338072777"/>
    <n v="3.2406187114420448"/>
    <n v="13130.638654799817"/>
    <s v=""/>
    <s v=""/>
    <s v=""/>
    <s v=""/>
    <n v="9121.3282016272624"/>
    <n v="-2321.8702016272628"/>
    <s v=""/>
    <s v=""/>
  </r>
  <r>
    <n v="48"/>
    <s v="female"/>
    <n v="41.23"/>
    <n v="4"/>
    <x v="0"/>
    <x v="3"/>
    <n v="11033.661700000001"/>
    <x v="0"/>
    <s v="0"/>
    <s v="0"/>
    <s v="1"/>
    <s v="0"/>
    <s v="0"/>
    <n v="2304"/>
    <n v="0"/>
    <n v="0"/>
    <n v="1979.04"/>
    <x v="1"/>
    <n v="0.62607025638982228"/>
    <n v="1.7333929187054395"/>
    <n v="2.4107722356699002"/>
    <n v="13130.638654799817"/>
    <n v="4397312.3489615126"/>
    <n v="4397312.3489615126"/>
    <n v="3627513.8510907292"/>
    <n v="3627513.8510907292"/>
    <n v="12938.265031691597"/>
    <n v="-1904.6033316915964"/>
    <n v="101"/>
    <n v="4"/>
  </r>
  <r>
    <n v="47"/>
    <s v="male"/>
    <n v="28.215"/>
    <n v="4"/>
    <x v="0"/>
    <x v="1"/>
    <n v="10407.085849999999"/>
    <x v="0"/>
    <s v="1"/>
    <s v="0"/>
    <s v="0"/>
    <s v="0"/>
    <s v="0"/>
    <n v="2209"/>
    <n v="0"/>
    <n v="0"/>
    <n v="1326.105"/>
    <x v="0"/>
    <n v="0.55486906616036347"/>
    <n v="-0.4016459902184778"/>
    <n v="2.4107722356699002"/>
    <n v="13130.638654799817"/>
    <s v=""/>
    <s v=""/>
    <s v=""/>
    <s v=""/>
    <n v="12466.314686931482"/>
    <n v="-2059.2288369314829"/>
    <s v=""/>
    <s v=""/>
  </r>
  <r>
    <n v="20"/>
    <s v="female"/>
    <n v="37"/>
    <n v="5"/>
    <x v="0"/>
    <x v="2"/>
    <n v="4830.63"/>
    <x v="0"/>
    <s v="0"/>
    <s v="0"/>
    <s v="0"/>
    <s v="0"/>
    <s v="1"/>
    <n v="400"/>
    <n v="0"/>
    <n v="0"/>
    <n v="740"/>
    <x v="1"/>
    <n v="-1.3675630700350232"/>
    <n v="1.0394847677451502"/>
    <n v="3.2406187114420448"/>
    <n v="13130.638654799817"/>
    <n v="68890143.669751883"/>
    <n v="68890143.669751883"/>
    <n v="5369992.5787916323"/>
    <n v="5369992.5787916323"/>
    <n v="7147.9544440068448"/>
    <n v="-2317.3244440068447"/>
    <n v="198"/>
    <n v="7"/>
  </r>
  <r>
    <n v="40"/>
    <s v="male"/>
    <n v="30.875"/>
    <n v="4"/>
    <x v="0"/>
    <x v="3"/>
    <n v="8162.7162500000004"/>
    <x v="0"/>
    <s v="1"/>
    <s v="0"/>
    <s v="1"/>
    <s v="0"/>
    <s v="0"/>
    <n v="1600"/>
    <n v="0"/>
    <n v="0"/>
    <n v="1235"/>
    <x v="0"/>
    <n v="5.6460734554152112E-2"/>
    <n v="3.4712326933855793E-2"/>
    <n v="2.4107722356699002"/>
    <n v="13130.638654799817"/>
    <s v=""/>
    <s v=""/>
    <s v=""/>
    <s v=""/>
    <n v="9841.7630077354352"/>
    <n v="-1679.0467577354348"/>
    <s v=""/>
    <s v=""/>
  </r>
  <r>
    <n v="26"/>
    <s v="female"/>
    <n v="29.64"/>
    <n v="4"/>
    <x v="0"/>
    <x v="1"/>
    <n v="24671.663339999999"/>
    <x v="0"/>
    <s v="0"/>
    <s v="0"/>
    <s v="0"/>
    <s v="0"/>
    <s v="0"/>
    <n v="676"/>
    <n v="0"/>
    <n v="0"/>
    <n v="770.64"/>
    <x v="0"/>
    <n v="-0.94035592865827067"/>
    <n v="-0.16788260602972757"/>
    <n v="2.4107722356699002"/>
    <n v="13130.638654799817"/>
    <s v=""/>
    <s v=""/>
    <s v=""/>
    <s v=""/>
    <n v="8171.2256060203399"/>
    <n v="16500.437733979659"/>
    <s v=""/>
    <s v=""/>
  </r>
  <r>
    <n v="49"/>
    <s v="female"/>
    <n v="41.47"/>
    <n v="4"/>
    <x v="0"/>
    <x v="0"/>
    <n v="10977.2063"/>
    <x v="0"/>
    <s v="0"/>
    <s v="0"/>
    <s v="0"/>
    <s v="1"/>
    <s v="0"/>
    <n v="2401"/>
    <n v="0"/>
    <n v="0"/>
    <n v="2032.03"/>
    <x v="0"/>
    <n v="0.69727144661928109"/>
    <n v="1.7727635939372295"/>
    <n v="2.4107722356699002"/>
    <n v="13130.638654799817"/>
    <s v=""/>
    <s v=""/>
    <s v=""/>
    <s v=""/>
    <n v="12661.972743311846"/>
    <n v="-1684.7664433118462"/>
    <s v=""/>
    <s v=""/>
  </r>
  <r>
    <n v="48"/>
    <s v="male"/>
    <n v="35.625"/>
    <n v="4"/>
    <x v="0"/>
    <x v="1"/>
    <n v="10736.87075"/>
    <x v="0"/>
    <s v="1"/>
    <s v="0"/>
    <s v="0"/>
    <s v="0"/>
    <s v="0"/>
    <n v="2304"/>
    <n v="0"/>
    <n v="0"/>
    <n v="1710"/>
    <x v="1"/>
    <n v="0.62607025638982228"/>
    <n v="0.81392360756302295"/>
    <n v="2.4107722356699002"/>
    <n v="13130.638654799817"/>
    <n v="5730124.7820497062"/>
    <n v="5730124.7820497062"/>
    <n v="4520425.0081406105"/>
    <n v="4520425.0081406105"/>
    <n v="12862.999863704201"/>
    <n v="-2126.1291137042008"/>
    <n v="102"/>
    <n v="4"/>
  </r>
  <r>
    <n v="52"/>
    <s v="female"/>
    <n v="46.75"/>
    <n v="5"/>
    <x v="0"/>
    <x v="0"/>
    <n v="12592.5345"/>
    <x v="0"/>
    <s v="0"/>
    <s v="0"/>
    <s v="0"/>
    <s v="1"/>
    <s v="0"/>
    <n v="2704"/>
    <n v="0"/>
    <n v="0"/>
    <n v="2431"/>
    <x v="1"/>
    <n v="0.9108750173076573"/>
    <n v="2.6389184490365984"/>
    <n v="3.2406187114420448"/>
    <n v="13130.638654799817"/>
    <n v="289556.08141282591"/>
    <n v="289556.08141282591"/>
    <n v="3625542.6092036981"/>
    <n v="3625542.6092036981"/>
    <n v="14496.62026729193"/>
    <n v="-1904.0857672919301"/>
    <n v="76"/>
    <n v="3"/>
  </r>
  <r>
    <n v="39"/>
    <s v="male"/>
    <n v="29.6"/>
    <n v="4"/>
    <x v="0"/>
    <x v="2"/>
    <n v="7512.2669999999998"/>
    <x v="0"/>
    <s v="1"/>
    <s v="0"/>
    <s v="0"/>
    <s v="0"/>
    <s v="1"/>
    <n v="1521"/>
    <n v="0"/>
    <n v="0"/>
    <n v="1154.4000000000001"/>
    <x v="1"/>
    <n v="-1.4740455675306659E-2"/>
    <n v="-0.17444438523502567"/>
    <n v="2.4107722356699002"/>
    <n v="13130.638654799817"/>
    <n v="31566100.051458038"/>
    <n v="31566100.051458038"/>
    <n v="2523322.6313680485"/>
    <n v="2523322.6313680485"/>
    <n v="9100.7639724138753"/>
    <n v="-1588.4969724138755"/>
    <n v="157"/>
    <n v="6"/>
  </r>
  <r>
    <n v="21"/>
    <s v="male"/>
    <n v="25.7"/>
    <n v="4"/>
    <x v="1"/>
    <x v="2"/>
    <n v="17942.106"/>
    <x v="0"/>
    <s v="1"/>
    <s v="1"/>
    <s v="0"/>
    <s v="0"/>
    <s v="1"/>
    <n v="441"/>
    <n v="25.7"/>
    <n v="21"/>
    <n v="539.69999999999993"/>
    <x v="0"/>
    <n v="-1.2963618798055645"/>
    <n v="-0.81421785775160538"/>
    <n v="2.4107722356699002"/>
    <n v="13130.638654799817"/>
    <s v=""/>
    <s v=""/>
    <s v=""/>
    <s v=""/>
    <n v="22020.582760423036"/>
    <n v="-4078.4767604230365"/>
    <s v=""/>
    <s v=""/>
  </r>
  <r>
    <n v="49"/>
    <s v="female"/>
    <n v="31.9"/>
    <n v="5"/>
    <x v="0"/>
    <x v="2"/>
    <n v="11552.904"/>
    <x v="0"/>
    <s v="0"/>
    <s v="0"/>
    <s v="0"/>
    <s v="0"/>
    <s v="1"/>
    <n v="2401"/>
    <n v="0"/>
    <n v="0"/>
    <n v="1563.1"/>
    <x v="0"/>
    <n v="0.69727144661928109"/>
    <n v="0.20285791906962319"/>
    <n v="3.2406187114420448"/>
    <n v="13130.638654799817"/>
    <s v=""/>
    <s v=""/>
    <s v=""/>
    <s v=""/>
    <n v="13447.786638571715"/>
    <n v="-1894.8826385717148"/>
    <s v=""/>
    <s v=""/>
  </r>
  <r>
    <n v="37"/>
    <s v="male"/>
    <n v="34.1"/>
    <n v="4"/>
    <x v="1"/>
    <x v="2"/>
    <n v="40182.245999999999"/>
    <x v="0"/>
    <s v="1"/>
    <s v="1"/>
    <s v="0"/>
    <s v="0"/>
    <s v="1"/>
    <n v="1369"/>
    <n v="34.1"/>
    <n v="37"/>
    <n v="1261.7"/>
    <x v="0"/>
    <n v="-0.1571428361342242"/>
    <n v="0.56375577536102739"/>
    <n v="2.4107722356699002"/>
    <n v="13130.638654799817"/>
    <s v=""/>
    <s v=""/>
    <s v=""/>
    <s v=""/>
    <n v="37345.278782382367"/>
    <n v="2836.9672176176318"/>
    <s v=""/>
    <s v=""/>
  </r>
  <r>
    <n v="56"/>
    <s v="male"/>
    <n v="33.659999999999997"/>
    <n v="4"/>
    <x v="0"/>
    <x v="0"/>
    <n v="12949.1554"/>
    <x v="0"/>
    <s v="1"/>
    <s v="0"/>
    <s v="0"/>
    <s v="1"/>
    <s v="0"/>
    <n v="3136"/>
    <n v="0"/>
    <n v="0"/>
    <n v="1884.9599999999998"/>
    <x v="0"/>
    <n v="1.1956797782254924"/>
    <n v="0.49157620410274583"/>
    <n v="2.4107722356699002"/>
    <n v="13130.638654799817"/>
    <s v=""/>
    <s v=""/>
    <s v=""/>
    <s v=""/>
    <n v="14508.440393399434"/>
    <n v="-1559.2849933994348"/>
    <s v=""/>
    <s v=""/>
  </r>
  <r>
    <n v="33"/>
    <s v="male"/>
    <n v="42.4"/>
    <n v="5"/>
    <x v="0"/>
    <x v="2"/>
    <n v="6666.2430000000004"/>
    <x v="0"/>
    <s v="1"/>
    <s v="0"/>
    <s v="0"/>
    <s v="0"/>
    <s v="1"/>
    <n v="1089"/>
    <n v="0"/>
    <n v="0"/>
    <n v="1399.2"/>
    <x v="1"/>
    <n v="-0.44194759705205927"/>
    <n v="1.9253249604604137"/>
    <n v="3.2406187114420448"/>
    <n v="13130.638654799817"/>
    <n v="41788411.181794755"/>
    <n v="41788411.181794755"/>
    <n v="3652787.7881134343"/>
    <n v="3652787.7881134343"/>
    <n v="8577.4697756897494"/>
    <n v="-1911.226775689749"/>
    <n v="172"/>
    <n v="7"/>
  </r>
  <r>
    <n v="57"/>
    <s v="female"/>
    <n v="28.785"/>
    <n v="4"/>
    <x v="0"/>
    <x v="1"/>
    <n v="14394.398150000001"/>
    <x v="0"/>
    <s v="0"/>
    <s v="0"/>
    <s v="0"/>
    <s v="0"/>
    <s v="0"/>
    <n v="3249"/>
    <n v="0"/>
    <n v="0"/>
    <n v="1640.7450000000001"/>
    <x v="0"/>
    <n v="1.2668809684549511"/>
    <n v="-0.30814063654297774"/>
    <n v="2.4107722356699002"/>
    <n v="13130.638654799817"/>
    <s v=""/>
    <s v=""/>
    <s v=""/>
    <s v=""/>
    <n v="16705.533723670451"/>
    <n v="-2311.13557367045"/>
    <s v=""/>
    <s v=""/>
  </r>
  <r>
    <n v="24"/>
    <s v="male"/>
    <n v="33.630000000000003"/>
    <n v="4"/>
    <x v="0"/>
    <x v="1"/>
    <n v="17128.426080000001"/>
    <x v="0"/>
    <s v="1"/>
    <s v="0"/>
    <s v="0"/>
    <s v="0"/>
    <s v="0"/>
    <n v="576"/>
    <n v="0"/>
    <n v="0"/>
    <n v="807.12000000000012"/>
    <x v="0"/>
    <n v="-1.0827583091171882"/>
    <n v="0.48665486969877314"/>
    <n v="2.4107722356699002"/>
    <n v="13130.638654799817"/>
    <s v=""/>
    <s v=""/>
    <s v=""/>
    <s v=""/>
    <n v="7297.3074951293165"/>
    <n v="9831.1185848706846"/>
    <s v=""/>
    <s v=""/>
  </r>
  <r>
    <n v="33"/>
    <s v="male"/>
    <n v="33.44"/>
    <n v="5"/>
    <x v="0"/>
    <x v="0"/>
    <n v="6653.7885999999999"/>
    <x v="0"/>
    <s v="1"/>
    <s v="0"/>
    <s v="0"/>
    <s v="1"/>
    <s v="0"/>
    <n v="1089"/>
    <n v="0"/>
    <n v="0"/>
    <n v="1103.52"/>
    <x v="0"/>
    <n v="-0.44194759705205927"/>
    <n v="0.45548641847360566"/>
    <n v="3.2406187114420448"/>
    <n v="13130.638654799817"/>
    <s v=""/>
    <s v=""/>
    <s v=""/>
    <s v=""/>
    <n v="8347.9828772948185"/>
    <n v="-1694.1942772948187"/>
    <s v=""/>
    <s v=""/>
  </r>
  <r>
    <n v="25"/>
    <s v="male"/>
    <n v="26.695"/>
    <n v="4"/>
    <x v="0"/>
    <x v="3"/>
    <n v="4877.9810500000003"/>
    <x v="0"/>
    <s v="1"/>
    <s v="0"/>
    <s v="1"/>
    <s v="0"/>
    <s v="0"/>
    <n v="625"/>
    <n v="0"/>
    <n v="0"/>
    <n v="667.375"/>
    <x v="0"/>
    <n v="-1.0115571188877295"/>
    <n v="-0.65099360001981121"/>
    <n v="2.4107722356699002"/>
    <n v="13130.638654799817"/>
    <s v=""/>
    <s v=""/>
    <s v=""/>
    <s v=""/>
    <n v="6759.0622171753575"/>
    <n v="-1881.0811671753572"/>
    <s v=""/>
    <s v=""/>
  </r>
  <r>
    <n v="36"/>
    <s v="female"/>
    <n v="29.04"/>
    <n v="4"/>
    <x v="0"/>
    <x v="0"/>
    <n v="7243.8136000000004"/>
    <x v="0"/>
    <s v="0"/>
    <s v="0"/>
    <s v="0"/>
    <s v="1"/>
    <s v="0"/>
    <n v="1296"/>
    <n v="0"/>
    <n v="0"/>
    <n v="1045.44"/>
    <x v="0"/>
    <n v="-0.22834402636368298"/>
    <n v="-0.26630929410920157"/>
    <n v="2.4107722356699002"/>
    <n v="13130.638654799817"/>
    <s v=""/>
    <s v=""/>
    <s v=""/>
    <s v=""/>
    <n v="8852.6530201238966"/>
    <n v="-1608.8394201238962"/>
    <s v=""/>
    <s v=""/>
  </r>
  <r>
    <n v="46"/>
    <s v="male"/>
    <n v="25.8"/>
    <n v="5"/>
    <x v="0"/>
    <x v="2"/>
    <n v="10096.969999999999"/>
    <x v="0"/>
    <s v="1"/>
    <s v="0"/>
    <s v="0"/>
    <s v="0"/>
    <s v="1"/>
    <n v="2116"/>
    <n v="0"/>
    <n v="0"/>
    <n v="1186.8"/>
    <x v="0"/>
    <n v="0.48366787593090471"/>
    <n v="-0.79781340973835946"/>
    <n v="3.2406187114420448"/>
    <n v="13130.638654799817"/>
    <s v=""/>
    <s v=""/>
    <s v=""/>
    <s v=""/>
    <n v="11786.994710965955"/>
    <n v="-1690.0247109659558"/>
    <s v=""/>
    <s v=""/>
  </r>
  <r>
    <n v="39"/>
    <s v="female"/>
    <n v="34.32"/>
    <n v="5"/>
    <x v="0"/>
    <x v="0"/>
    <n v="8596.8277999999991"/>
    <x v="0"/>
    <s v="0"/>
    <s v="0"/>
    <s v="0"/>
    <s v="1"/>
    <s v="0"/>
    <n v="1521"/>
    <n v="0"/>
    <n v="0"/>
    <n v="1338.48"/>
    <x v="0"/>
    <n v="-1.4740455675306659E-2"/>
    <n v="0.59984556099016761"/>
    <n v="3.2406187114420448"/>
    <n v="13130.638654799817"/>
    <s v=""/>
    <s v=""/>
    <s v=""/>
    <s v=""/>
    <n v="10371.89044346527"/>
    <n v="-1775.0626434652713"/>
    <s v=""/>
    <s v=""/>
  </r>
  <r>
    <n v="20"/>
    <s v="male"/>
    <n v="30.114999999999998"/>
    <n v="5"/>
    <x v="0"/>
    <x v="1"/>
    <n v="4915.0598499999996"/>
    <x v="0"/>
    <s v="1"/>
    <s v="0"/>
    <s v="0"/>
    <s v="0"/>
    <s v="0"/>
    <n v="400"/>
    <n v="0"/>
    <n v="0"/>
    <n v="602.29999999999995"/>
    <x v="0"/>
    <n v="-1.3675630700350232"/>
    <n v="-8.9961477966811199E-2"/>
    <n v="3.2406187114420448"/>
    <n v="13130.638654799817"/>
    <s v=""/>
    <s v=""/>
    <s v=""/>
    <s v=""/>
    <n v="7529.2633608453034"/>
    <n v="-2614.2035108453038"/>
    <s v=""/>
    <s v=""/>
  </r>
  <r>
    <n v="61"/>
    <s v="female"/>
    <n v="33.33"/>
    <n v="4"/>
    <x v="0"/>
    <x v="0"/>
    <n v="36580.282160000002"/>
    <x v="0"/>
    <s v="0"/>
    <s v="0"/>
    <s v="0"/>
    <s v="1"/>
    <s v="0"/>
    <n v="3721"/>
    <n v="0"/>
    <n v="0"/>
    <n v="2033.1299999999999"/>
    <x v="0"/>
    <n v="1.5516857293727864"/>
    <n v="0.43744152565903555"/>
    <n v="2.4107722356699002"/>
    <n v="13130.638654799817"/>
    <s v=""/>
    <s v=""/>
    <s v=""/>
    <s v=""/>
    <n v="17199.241807902745"/>
    <n v="19381.040352097258"/>
    <s v=""/>
    <s v=""/>
  </r>
  <r>
    <n v="29"/>
    <s v="female"/>
    <n v="25.6"/>
    <n v="4"/>
    <x v="0"/>
    <x v="2"/>
    <n v="5708.8670000000002"/>
    <x v="0"/>
    <s v="0"/>
    <s v="0"/>
    <s v="0"/>
    <s v="0"/>
    <s v="1"/>
    <n v="841"/>
    <n v="0"/>
    <n v="0"/>
    <n v="742.40000000000009"/>
    <x v="1"/>
    <n v="-0.72675235796989435"/>
    <n v="-0.83062230576485063"/>
    <n v="2.4107722356699002"/>
    <n v="13130.638654799817"/>
    <n v="55082694.495990016"/>
    <n v="55082694.495990016"/>
    <n v="3357378.6134105748"/>
    <n v="3357378.6134105748"/>
    <n v="7541.182096649748"/>
    <n v="-1832.3150966497478"/>
    <n v="194"/>
    <n v="7"/>
  </r>
  <r>
    <n v="50"/>
    <s v="female"/>
    <n v="33.700000000000003"/>
    <n v="4"/>
    <x v="0"/>
    <x v="2"/>
    <n v="11299.343000000001"/>
    <x v="0"/>
    <s v="0"/>
    <s v="0"/>
    <s v="0"/>
    <s v="0"/>
    <s v="1"/>
    <n v="2500"/>
    <n v="0"/>
    <n v="0"/>
    <n v="1685.0000000000002"/>
    <x v="0"/>
    <n v="0.76847263684873979"/>
    <n v="0.4981379833080451"/>
    <n v="2.4107722356699002"/>
    <n v="13130.638654799817"/>
    <s v=""/>
    <s v=""/>
    <s v=""/>
    <s v=""/>
    <n v="13067.838594823166"/>
    <n v="-1768.4955948231654"/>
    <s v=""/>
    <s v=""/>
  </r>
  <r>
    <n v="18"/>
    <s v="female"/>
    <n v="31.35"/>
    <n v="4"/>
    <x v="0"/>
    <x v="1"/>
    <n v="4561.1885000000002"/>
    <x v="0"/>
    <s v="0"/>
    <s v="0"/>
    <s v="0"/>
    <s v="0"/>
    <s v="0"/>
    <n v="324"/>
    <n v="0"/>
    <n v="0"/>
    <n v="564.30000000000007"/>
    <x v="0"/>
    <n v="-1.5099654504939408"/>
    <n v="0.11263345499677274"/>
    <n v="2.4107722356699002"/>
    <n v="13130.638654799817"/>
    <s v=""/>
    <s v=""/>
    <s v=""/>
    <s v=""/>
    <n v="7245.0539829379904"/>
    <n v="-2683.8654829379902"/>
    <s v=""/>
    <s v=""/>
  </r>
  <r>
    <n v="41"/>
    <s v="male"/>
    <n v="29.64"/>
    <n v="5"/>
    <x v="0"/>
    <x v="1"/>
    <n v="9222.4025999999994"/>
    <x v="0"/>
    <s v="1"/>
    <s v="0"/>
    <s v="0"/>
    <s v="0"/>
    <s v="0"/>
    <n v="1681"/>
    <n v="0"/>
    <n v="0"/>
    <n v="1215.24"/>
    <x v="0"/>
    <n v="0.12766192478361088"/>
    <n v="-0.16788260602972757"/>
    <n v="3.2406187114420448"/>
    <n v="13130.638654799817"/>
    <s v=""/>
    <s v=""/>
    <s v=""/>
    <s v=""/>
    <n v="11443.391275932552"/>
    <n v="-2220.9886759325527"/>
    <s v=""/>
    <s v=""/>
  </r>
  <r>
    <n v="48"/>
    <s v="female"/>
    <n v="27.93"/>
    <n v="4"/>
    <x v="0"/>
    <x v="3"/>
    <n v="11015.1747"/>
    <x v="0"/>
    <s v="0"/>
    <s v="0"/>
    <s v="1"/>
    <s v="0"/>
    <s v="0"/>
    <n v="2304"/>
    <n v="0"/>
    <n v="0"/>
    <n v="1340.6399999999999"/>
    <x v="0"/>
    <n v="0.62607025638982228"/>
    <n v="-0.44839866705622788"/>
    <n v="2.4107722356699002"/>
    <n v="13130.638654799817"/>
    <s v=""/>
    <s v=""/>
    <s v=""/>
    <s v=""/>
    <n v="12807.975112961614"/>
    <n v="-1792.8004129616147"/>
    <s v=""/>
    <s v=""/>
  </r>
  <r>
    <n v="33"/>
    <s v="male"/>
    <n v="29.4"/>
    <n v="4"/>
    <x v="0"/>
    <x v="2"/>
    <n v="6059.1729999999998"/>
    <x v="0"/>
    <s v="1"/>
    <s v="0"/>
    <s v="0"/>
    <s v="0"/>
    <s v="1"/>
    <n v="1089"/>
    <n v="0"/>
    <n v="0"/>
    <n v="970.19999999999993"/>
    <x v="0"/>
    <n v="-0.44194759705205927"/>
    <n v="-0.20725328126151737"/>
    <n v="2.4107722356699002"/>
    <n v="13130.638654799817"/>
    <s v=""/>
    <s v=""/>
    <s v=""/>
    <s v=""/>
    <n v="7712.267505324332"/>
    <n v="-1653.0945053243322"/>
    <s v=""/>
    <s v=""/>
  </r>
  <r>
    <n v="40"/>
    <s v="female"/>
    <n v="29.3"/>
    <n v="4"/>
    <x v="0"/>
    <x v="2"/>
    <n v="15828.82173"/>
    <x v="0"/>
    <s v="0"/>
    <s v="0"/>
    <s v="0"/>
    <s v="0"/>
    <s v="1"/>
    <n v="1600"/>
    <n v="0"/>
    <n v="0"/>
    <n v="1172"/>
    <x v="1"/>
    <n v="5.6460734554152112E-2"/>
    <n v="-0.22365772927476266"/>
    <n v="2.4107722356699002"/>
    <n v="13130.638654799817"/>
    <n v="7280191.9072967134"/>
    <n v="7280191.9072967134"/>
    <n v="34138912.446666583"/>
    <n v="34138912.446666583"/>
    <n v="9985.9703330648881"/>
    <n v="5842.8513969351116"/>
    <n v="146"/>
    <n v="6"/>
  </r>
  <r>
    <n v="43"/>
    <s v="male"/>
    <n v="25.52"/>
    <n v="5"/>
    <x v="0"/>
    <x v="0"/>
    <n v="14478.33015"/>
    <x v="0"/>
    <s v="1"/>
    <s v="0"/>
    <s v="0"/>
    <s v="1"/>
    <s v="0"/>
    <n v="1849"/>
    <n v="0"/>
    <n v="0"/>
    <n v="1097.3599999999999"/>
    <x v="0"/>
    <n v="0.27006430524252845"/>
    <n v="-0.84374586417544739"/>
    <n v="3.2406187114420448"/>
    <n v="13130.638654799817"/>
    <s v=""/>
    <s v=""/>
    <s v=""/>
    <s v=""/>
    <n v="10743.040836670178"/>
    <n v="3735.2893133298221"/>
    <s v=""/>
    <s v=""/>
  </r>
  <r>
    <n v="32"/>
    <s v="male"/>
    <n v="28.12"/>
    <n v="4"/>
    <x v="1"/>
    <x v="3"/>
    <n v="21472.478800000001"/>
    <x v="0"/>
    <s v="1"/>
    <s v="1"/>
    <s v="1"/>
    <s v="0"/>
    <s v="0"/>
    <n v="1024"/>
    <n v="28.12"/>
    <n v="32"/>
    <n v="899.84"/>
    <x v="0"/>
    <n v="-0.51314878728151803"/>
    <n v="-0.41723021583106096"/>
    <n v="2.4107722356699002"/>
    <n v="13130.638654799817"/>
    <s v=""/>
    <s v=""/>
    <s v=""/>
    <s v=""/>
    <n v="27797.257517333066"/>
    <n v="-6324.7787173330653"/>
    <s v=""/>
    <s v=""/>
  </r>
  <r>
    <n v="35"/>
    <s v="male"/>
    <n v="39.71"/>
    <n v="4"/>
    <x v="0"/>
    <x v="1"/>
    <n v="19496.71917"/>
    <x v="0"/>
    <s v="1"/>
    <s v="0"/>
    <s v="0"/>
    <s v="0"/>
    <s v="0"/>
    <n v="1225"/>
    <n v="0"/>
    <n v="0"/>
    <n v="1389.8500000000001"/>
    <x v="0"/>
    <n v="-0.29954521659314176"/>
    <n v="1.4840453089041068"/>
    <n v="2.4107722356699002"/>
    <n v="13130.638654799817"/>
    <s v=""/>
    <s v=""/>
    <s v=""/>
    <s v=""/>
    <n v="9320.6016533476213"/>
    <n v="10176.117516652379"/>
    <s v=""/>
    <s v=""/>
  </r>
  <r>
    <n v="19"/>
    <s v="male"/>
    <n v="24.6"/>
    <n v="1"/>
    <x v="0"/>
    <x v="2"/>
    <n v="1837.2370000000001"/>
    <x v="1"/>
    <s v="1"/>
    <s v="0"/>
    <s v="0"/>
    <s v="0"/>
    <s v="1"/>
    <n v="361"/>
    <n v="0"/>
    <n v="0"/>
    <n v="467.40000000000003"/>
    <x v="0"/>
    <n v="-1.4387642602644821"/>
    <n v="-0.99466678589730684"/>
    <n v="-7.8767191646533979E-2"/>
    <n v="13130.638654799817"/>
    <s v=""/>
    <s v=""/>
    <s v=""/>
    <s v=""/>
    <n v="3348.6797869478378"/>
    <n v="-1511.4427869478377"/>
    <s v=""/>
    <s v=""/>
  </r>
  <r>
    <n v="41"/>
    <s v="male"/>
    <n v="21.78"/>
    <n v="1"/>
    <x v="0"/>
    <x v="0"/>
    <n v="6272.4772000000003"/>
    <x v="1"/>
    <s v="1"/>
    <s v="0"/>
    <s v="0"/>
    <s v="1"/>
    <s v="0"/>
    <n v="1681"/>
    <n v="0"/>
    <n v="0"/>
    <n v="892.98"/>
    <x v="0"/>
    <n v="0.12766192478361088"/>
    <n v="-1.4572722198708334"/>
    <n v="-7.8767191646533979E-2"/>
    <n v="13130.638654799817"/>
    <s v=""/>
    <s v=""/>
    <s v=""/>
    <s v=""/>
    <n v="7195.7696966109161"/>
    <n v="-923.2924966109158"/>
    <s v=""/>
    <s v=""/>
  </r>
  <r>
    <n v="53"/>
    <s v="female"/>
    <n v="22.88"/>
    <n v="1"/>
    <x v="1"/>
    <x v="0"/>
    <n v="23244.790199999999"/>
    <x v="1"/>
    <s v="0"/>
    <s v="1"/>
    <s v="0"/>
    <s v="1"/>
    <s v="0"/>
    <n v="2809"/>
    <n v="22.88"/>
    <n v="53"/>
    <n v="1212.6399999999999"/>
    <x v="0"/>
    <n v="0.98207620753711611"/>
    <n v="-1.2768232917251319"/>
    <n v="-7.8767191646533979E-2"/>
    <n v="13130.638654799817"/>
    <s v=""/>
    <s v=""/>
    <s v=""/>
    <s v=""/>
    <n v="23740.203196803825"/>
    <n v="-495.41299680382508"/>
    <s v=""/>
    <s v=""/>
  </r>
  <r>
    <n v="64"/>
    <s v="male"/>
    <n v="24.7"/>
    <n v="1"/>
    <x v="0"/>
    <x v="3"/>
    <n v="30166.618170000002"/>
    <x v="1"/>
    <s v="1"/>
    <s v="0"/>
    <s v="1"/>
    <s v="0"/>
    <s v="0"/>
    <n v="4096"/>
    <n v="0"/>
    <n v="0"/>
    <n v="1580.8"/>
    <x v="0"/>
    <n v="1.7652893000611625"/>
    <n v="-0.97826233788406158"/>
    <n v="-7.8767191646533979E-2"/>
    <n v="13130.638654799817"/>
    <s v=""/>
    <s v=""/>
    <s v=""/>
    <s v=""/>
    <n v="16219.442850090452"/>
    <n v="13947.175319909549"/>
    <s v=""/>
    <s v=""/>
  </r>
  <r>
    <n v="28"/>
    <s v="male"/>
    <n v="23.98"/>
    <n v="3"/>
    <x v="1"/>
    <x v="0"/>
    <n v="17663.144199999999"/>
    <x v="1"/>
    <s v="1"/>
    <s v="1"/>
    <s v="0"/>
    <s v="1"/>
    <s v="0"/>
    <n v="784"/>
    <n v="23.98"/>
    <n v="28"/>
    <n v="671.44"/>
    <x v="0"/>
    <n v="-0.79795354819935316"/>
    <n v="-1.0963743635794299"/>
    <n v="1.5809257598977553"/>
    <n v="13130.638654799817"/>
    <s v=""/>
    <s v=""/>
    <s v=""/>
    <s v=""/>
    <n v="19541.314330000867"/>
    <n v="-1878.1701300008681"/>
    <s v=""/>
    <s v=""/>
  </r>
  <r>
    <n v="45"/>
    <s v="male"/>
    <n v="22.895"/>
    <n v="2"/>
    <x v="1"/>
    <x v="3"/>
    <n v="21098.554049999999"/>
    <x v="1"/>
    <s v="1"/>
    <s v="1"/>
    <s v="1"/>
    <s v="0"/>
    <s v="0"/>
    <n v="2025"/>
    <n v="22.895"/>
    <n v="45"/>
    <n v="1030.2750000000001"/>
    <x v="0"/>
    <n v="0.41246668570144596"/>
    <n v="-1.274362624523145"/>
    <n v="0.75107928412561065"/>
    <n v="13130.638654799817"/>
    <s v=""/>
    <s v=""/>
    <s v=""/>
    <s v=""/>
    <n v="21792.701224312757"/>
    <n v="-694.14717431275858"/>
    <s v=""/>
    <s v=""/>
  </r>
  <r>
    <n v="53"/>
    <s v="female"/>
    <n v="24.795000000000002"/>
    <n v="1"/>
    <x v="0"/>
    <x v="3"/>
    <n v="10942.13205"/>
    <x v="1"/>
    <s v="0"/>
    <s v="0"/>
    <s v="1"/>
    <s v="0"/>
    <s v="0"/>
    <n v="2809"/>
    <n v="0"/>
    <n v="0"/>
    <n v="1314.135"/>
    <x v="0"/>
    <n v="0.98207620753711611"/>
    <n v="-0.96267811227147781"/>
    <n v="-7.8767191646533979E-2"/>
    <n v="13130.638654799817"/>
    <s v=""/>
    <s v=""/>
    <s v=""/>
    <s v=""/>
    <n v="12305.497225025891"/>
    <n v="-1363.3651750258905"/>
    <s v=""/>
    <s v=""/>
  </r>
  <r>
    <n v="37"/>
    <s v="female"/>
    <n v="23.37"/>
    <n v="2"/>
    <x v="0"/>
    <x v="3"/>
    <n v="6686.4313000000002"/>
    <x v="1"/>
    <s v="0"/>
    <s v="0"/>
    <s v="1"/>
    <s v="0"/>
    <s v="0"/>
    <n v="1369"/>
    <n v="0"/>
    <n v="0"/>
    <n v="864.69"/>
    <x v="0"/>
    <n v="-0.1571428361342242"/>
    <n v="-1.1964414964602281"/>
    <n v="0.75107928412561065"/>
    <n v="13130.638654799817"/>
    <s v=""/>
    <s v=""/>
    <s v=""/>
    <s v=""/>
    <n v="8167.3650848622101"/>
    <n v="-1480.9337848622099"/>
    <s v=""/>
    <s v=""/>
  </r>
  <r>
    <n v="34"/>
    <s v="male"/>
    <n v="22.42"/>
    <n v="2"/>
    <x v="0"/>
    <x v="1"/>
    <n v="27375.904780000001"/>
    <x v="1"/>
    <s v="1"/>
    <s v="0"/>
    <s v="0"/>
    <s v="0"/>
    <s v="0"/>
    <n v="1156"/>
    <n v="0"/>
    <n v="0"/>
    <n v="762.28000000000009"/>
    <x v="0"/>
    <n v="-0.37074640682260052"/>
    <n v="-1.3522837525860614"/>
    <n v="0.75107928412561065"/>
    <n v="13130.638654799817"/>
    <s v=""/>
    <s v=""/>
    <s v=""/>
    <s v=""/>
    <n v="7456.563936051507"/>
    <n v="19919.340843948492"/>
    <s v=""/>
    <s v=""/>
  </r>
  <r>
    <n v="35"/>
    <s v="male"/>
    <n v="24.13"/>
    <n v="1"/>
    <x v="0"/>
    <x v="3"/>
    <n v="5125.2156999999997"/>
    <x v="1"/>
    <s v="1"/>
    <s v="0"/>
    <s v="1"/>
    <s v="0"/>
    <s v="0"/>
    <n v="1225"/>
    <n v="0"/>
    <n v="0"/>
    <n v="844.55"/>
    <x v="0"/>
    <n v="-0.29954521659314176"/>
    <n v="-1.0717676915595618"/>
    <n v="-7.8767191646533979E-2"/>
    <n v="13130.638654799817"/>
    <s v=""/>
    <s v=""/>
    <s v=""/>
    <s v=""/>
    <n v="6346.0302680684645"/>
    <n v="-1220.8145680684647"/>
    <s v=""/>
    <s v=""/>
  </r>
  <r>
    <n v="27"/>
    <s v="male"/>
    <n v="18.905000000000001"/>
    <n v="3"/>
    <x v="0"/>
    <x v="1"/>
    <n v="4827.9049500000001"/>
    <x v="1"/>
    <s v="1"/>
    <s v="0"/>
    <s v="0"/>
    <s v="0"/>
    <s v="0"/>
    <n v="729"/>
    <n v="0"/>
    <n v="0"/>
    <n v="510.43500000000006"/>
    <x v="0"/>
    <n v="-0.86915473842881186"/>
    <n v="-1.928900100251645"/>
    <n v="1.5809257598977553"/>
    <n v="13130.638654799817"/>
    <s v=""/>
    <s v=""/>
    <s v=""/>
    <s v=""/>
    <n v="6853.7210183082989"/>
    <n v="-2025.8160683082988"/>
    <s v=""/>
    <s v=""/>
  </r>
  <r>
    <n v="22"/>
    <s v="male"/>
    <n v="19.95"/>
    <n v="3"/>
    <x v="0"/>
    <x v="1"/>
    <n v="4005.4225000000001"/>
    <x v="1"/>
    <s v="1"/>
    <s v="0"/>
    <s v="0"/>
    <s v="0"/>
    <s v="0"/>
    <n v="484"/>
    <n v="0"/>
    <n v="0"/>
    <n v="438.9"/>
    <x v="0"/>
    <n v="-1.2251606895761058"/>
    <n v="-1.7574736185132287"/>
    <n v="1.5809257598977553"/>
    <n v="13130.638654799817"/>
    <s v=""/>
    <s v=""/>
    <s v=""/>
    <s v=""/>
    <n v="6173.5381123387251"/>
    <n v="-2168.115612338725"/>
    <s v=""/>
    <s v=""/>
  </r>
  <r>
    <n v="39"/>
    <s v="male"/>
    <n v="24.51"/>
    <n v="2"/>
    <x v="0"/>
    <x v="3"/>
    <n v="6710.1918999999998"/>
    <x v="1"/>
    <s v="1"/>
    <s v="0"/>
    <s v="1"/>
    <s v="0"/>
    <s v="0"/>
    <n v="1521"/>
    <n v="0"/>
    <n v="0"/>
    <n v="955.8900000000001"/>
    <x v="0"/>
    <n v="-1.4740455675306659E-2"/>
    <n v="-1.0094307891092278"/>
    <n v="0.75107928412561065"/>
    <n v="13130.638654799817"/>
    <s v=""/>
    <s v=""/>
    <s v=""/>
    <s v=""/>
    <n v="8044.3119598636558"/>
    <n v="-1334.120059863656"/>
    <s v=""/>
    <s v=""/>
  </r>
  <r>
    <n v="40"/>
    <s v="female"/>
    <n v="22.22"/>
    <n v="2"/>
    <x v="1"/>
    <x v="0"/>
    <n v="19444.265800000001"/>
    <x v="1"/>
    <s v="0"/>
    <s v="1"/>
    <s v="0"/>
    <s v="1"/>
    <s v="0"/>
    <n v="1600"/>
    <n v="22.22"/>
    <n v="40"/>
    <n v="888.8"/>
    <x v="0"/>
    <n v="5.6460734554152112E-2"/>
    <n v="-1.3850926486125532"/>
    <n v="0.75107928412561065"/>
    <n v="13130.638654799817"/>
    <s v=""/>
    <s v=""/>
    <s v=""/>
    <s v=""/>
    <n v="19385.21493241698"/>
    <n v="59.05086758302059"/>
    <s v=""/>
    <s v=""/>
  </r>
  <r>
    <n v="33"/>
    <s v="female"/>
    <n v="22.135000000000002"/>
    <n v="1"/>
    <x v="0"/>
    <x v="1"/>
    <n v="5354.0746499999996"/>
    <x v="1"/>
    <s v="0"/>
    <s v="0"/>
    <s v="0"/>
    <s v="0"/>
    <s v="0"/>
    <n v="1089"/>
    <n v="0"/>
    <n v="0"/>
    <n v="730.45500000000004"/>
    <x v="1"/>
    <n v="-0.44194759705205927"/>
    <n v="-1.3990364294238113"/>
    <n v="-7.8767191646533979E-2"/>
    <n v="13130.638654799817"/>
    <n v="60474947.720748179"/>
    <n v="60474947.720748179"/>
    <n v="3167420.5643531969"/>
    <n v="3167420.5643531969"/>
    <n v="7133.7995063621274"/>
    <n v="-1779.7248563621279"/>
    <n v="199"/>
    <n v="8"/>
  </r>
  <r>
    <n v="19"/>
    <s v="male"/>
    <n v="20.9"/>
    <n v="1"/>
    <x v="0"/>
    <x v="2"/>
    <n v="1832.0940000000001"/>
    <x v="1"/>
    <s v="1"/>
    <s v="0"/>
    <s v="0"/>
    <s v="0"/>
    <s v="1"/>
    <n v="361"/>
    <n v="0"/>
    <n v="0"/>
    <n v="397.09999999999997"/>
    <x v="0"/>
    <n v="-1.4387642602644821"/>
    <n v="-1.6016313623873955"/>
    <n v="-7.8767191646533979E-2"/>
    <n v="13130.638654799817"/>
    <s v=""/>
    <s v=""/>
    <s v=""/>
    <s v=""/>
    <n v="3312.4337193312258"/>
    <n v="-1480.3397193312258"/>
    <s v=""/>
    <s v=""/>
  </r>
  <r>
    <n v="51"/>
    <s v="male"/>
    <n v="24.414999999999999"/>
    <n v="4"/>
    <x v="0"/>
    <x v="3"/>
    <n v="11520.099850000001"/>
    <x v="1"/>
    <s v="1"/>
    <s v="0"/>
    <s v="1"/>
    <s v="0"/>
    <s v="0"/>
    <n v="2601"/>
    <n v="0"/>
    <n v="0"/>
    <n v="1245.165"/>
    <x v="0"/>
    <n v="0.8396738270781986"/>
    <n v="-1.0250150147218116"/>
    <n v="2.4107722356699002"/>
    <n v="13130.638654799817"/>
    <s v=""/>
    <s v=""/>
    <s v=""/>
    <s v=""/>
    <n v="13165.601557550044"/>
    <n v="-1645.5017075500436"/>
    <s v=""/>
    <s v=""/>
  </r>
  <r>
    <n v="52"/>
    <s v="male"/>
    <n v="24.32"/>
    <n v="3"/>
    <x v="1"/>
    <x v="1"/>
    <n v="24869.836800000001"/>
    <x v="1"/>
    <s v="1"/>
    <s v="1"/>
    <s v="0"/>
    <s v="0"/>
    <s v="0"/>
    <n v="2704"/>
    <n v="24.32"/>
    <n v="52"/>
    <n v="1264.6400000000001"/>
    <x v="0"/>
    <n v="0.9108750173076573"/>
    <n v="-1.0405992403343949"/>
    <n v="1.5809257598977553"/>
    <n v="13130.638654799817"/>
    <s v=""/>
    <s v=""/>
    <s v=""/>
    <s v=""/>
    <n v="27590.365976874127"/>
    <n v="-2720.5291768741263"/>
    <s v=""/>
    <s v=""/>
  </r>
  <r>
    <n v="40"/>
    <s v="male"/>
    <n v="19.8"/>
    <n v="1"/>
    <x v="1"/>
    <x v="0"/>
    <n v="17179.522000000001"/>
    <x v="1"/>
    <s v="1"/>
    <s v="1"/>
    <s v="0"/>
    <s v="1"/>
    <s v="0"/>
    <n v="1600"/>
    <n v="19.8"/>
    <n v="40"/>
    <n v="792"/>
    <x v="0"/>
    <n v="5.6460734554152112E-2"/>
    <n v="-1.7820802905330968"/>
    <n v="-7.8767191646533979E-2"/>
    <n v="13130.638654799817"/>
    <s v=""/>
    <s v=""/>
    <s v=""/>
    <s v=""/>
    <n v="14407.900141613442"/>
    <n v="2771.6218583865593"/>
    <s v=""/>
    <s v=""/>
  </r>
  <r>
    <n v="19"/>
    <s v="male"/>
    <n v="20.614999999999998"/>
    <n v="2"/>
    <x v="0"/>
    <x v="3"/>
    <n v="2803.69785"/>
    <x v="1"/>
    <s v="1"/>
    <s v="0"/>
    <s v="1"/>
    <s v="0"/>
    <s v="0"/>
    <n v="361"/>
    <n v="0"/>
    <n v="0"/>
    <n v="391.68499999999995"/>
    <x v="0"/>
    <n v="-1.4387642602644821"/>
    <n v="-1.6483840392251454"/>
    <n v="0.75107928412561065"/>
    <n v="13130.638654799817"/>
    <s v=""/>
    <s v=""/>
    <s v=""/>
    <s v=""/>
    <n v="4516.6062794583304"/>
    <n v="-1712.9084294583304"/>
    <s v=""/>
    <s v=""/>
  </r>
  <r>
    <n v="51"/>
    <s v="female"/>
    <n v="21.56"/>
    <n v="1"/>
    <x v="0"/>
    <x v="0"/>
    <n v="9855.1314000000002"/>
    <x v="1"/>
    <s v="0"/>
    <s v="0"/>
    <s v="0"/>
    <s v="1"/>
    <s v="0"/>
    <n v="2601"/>
    <n v="0"/>
    <n v="0"/>
    <n v="1099.56"/>
    <x v="0"/>
    <n v="0.8396738270781986"/>
    <n v="-1.4933620054999743"/>
    <n v="-7.8767191646533979E-2"/>
    <n v="13130.638654799817"/>
    <s v=""/>
    <s v=""/>
    <s v=""/>
    <s v=""/>
    <n v="10942.003399427082"/>
    <n v="-1086.8719994270814"/>
    <s v=""/>
    <s v=""/>
  </r>
  <r>
    <n v="53"/>
    <s v="female"/>
    <n v="22.61"/>
    <n v="3"/>
    <x v="1"/>
    <x v="1"/>
    <n v="24873.384900000001"/>
    <x v="1"/>
    <s v="0"/>
    <s v="1"/>
    <s v="0"/>
    <s v="0"/>
    <s v="0"/>
    <n v="2809"/>
    <n v="22.61"/>
    <n v="53"/>
    <n v="1198.33"/>
    <x v="0"/>
    <n v="0.98207620753711611"/>
    <n v="-1.3211153013608952"/>
    <n v="1.5809257598977553"/>
    <n v="13130.638654799817"/>
    <s v=""/>
    <s v=""/>
    <s v=""/>
    <s v=""/>
    <n v="26032.275682993866"/>
    <n v="-1158.8907829938653"/>
    <s v=""/>
    <s v=""/>
  </r>
  <r>
    <n v="27"/>
    <s v="female"/>
    <n v="23.21"/>
    <n v="1"/>
    <x v="0"/>
    <x v="0"/>
    <n v="3561.8888999999999"/>
    <x v="1"/>
    <s v="0"/>
    <s v="0"/>
    <s v="0"/>
    <s v="1"/>
    <s v="0"/>
    <n v="729"/>
    <n v="0"/>
    <n v="0"/>
    <n v="626.67000000000007"/>
    <x v="0"/>
    <n v="-0.86915473842881186"/>
    <n v="-1.2226886132814212"/>
    <n v="-7.8767191646533979E-2"/>
    <n v="13130.638654799817"/>
    <s v=""/>
    <s v=""/>
    <s v=""/>
    <s v=""/>
    <n v="4829.7227351618849"/>
    <n v="-1267.833835161885"/>
    <s v=""/>
    <s v=""/>
  </r>
  <r>
    <n v="21"/>
    <s v="female"/>
    <n v="21.89"/>
    <n v="2"/>
    <x v="0"/>
    <x v="0"/>
    <n v="3180.5101"/>
    <x v="1"/>
    <s v="0"/>
    <s v="0"/>
    <s v="0"/>
    <s v="1"/>
    <s v="0"/>
    <n v="441"/>
    <n v="0"/>
    <n v="0"/>
    <n v="459.69"/>
    <x v="1"/>
    <n v="-1.2963618798055645"/>
    <n v="-1.4392273270562634"/>
    <n v="0.75107928412561065"/>
    <n v="13130.638654799817"/>
    <n v="99005058.257042706"/>
    <n v="99005058.257042706"/>
    <n v="2464558.3102444713"/>
    <n v="2464558.3102444713"/>
    <n v="4750.401277835098"/>
    <n v="-1569.891177835098"/>
    <n v="242"/>
    <n v="9"/>
  </r>
  <r>
    <n v="42"/>
    <s v="female"/>
    <n v="24.984999999999999"/>
    <n v="2"/>
    <x v="0"/>
    <x v="3"/>
    <n v="8017.0611500000005"/>
    <x v="1"/>
    <s v="0"/>
    <s v="0"/>
    <s v="1"/>
    <s v="0"/>
    <s v="0"/>
    <n v="1764"/>
    <n v="0"/>
    <n v="0"/>
    <n v="1049.3699999999999"/>
    <x v="1"/>
    <n v="0.19886311501306964"/>
    <n v="-0.9315096610463115"/>
    <n v="0.75107928412561065"/>
    <n v="13130.638654799817"/>
    <n v="26148674.89759472"/>
    <n v="26148674.89759472"/>
    <n v="2140669.5412425851"/>
    <n v="2140669.5412425851"/>
    <n v="9480.1638604214477"/>
    <n v="-1463.1027104214472"/>
    <n v="153"/>
    <n v="6"/>
  </r>
  <r>
    <n v="39"/>
    <s v="female"/>
    <n v="24.89"/>
    <n v="3"/>
    <x v="1"/>
    <x v="1"/>
    <n v="21659.930100000001"/>
    <x v="1"/>
    <s v="0"/>
    <s v="1"/>
    <s v="0"/>
    <s v="0"/>
    <s v="0"/>
    <n v="1521"/>
    <n v="24.89"/>
    <n v="39"/>
    <n v="970.71"/>
    <x v="0"/>
    <n v="-1.4740455675306659E-2"/>
    <n v="-0.94709388665889471"/>
    <n v="1.5809257598977553"/>
    <n v="13130.638654799817"/>
    <s v=""/>
    <s v=""/>
    <s v=""/>
    <s v=""/>
    <n v="25066.610415761163"/>
    <n v="-3406.6803157611612"/>
    <s v=""/>
    <s v=""/>
  </r>
  <r>
    <n v="44"/>
    <s v="male"/>
    <n v="22.135000000000002"/>
    <n v="2"/>
    <x v="0"/>
    <x v="1"/>
    <n v="8302.5356499999998"/>
    <x v="1"/>
    <s v="1"/>
    <s v="0"/>
    <s v="0"/>
    <s v="0"/>
    <s v="0"/>
    <n v="1936"/>
    <n v="0"/>
    <n v="0"/>
    <n v="973.94"/>
    <x v="0"/>
    <n v="0.3412654954719872"/>
    <n v="-1.3990364294238113"/>
    <n v="0.75107928412561065"/>
    <n v="13130.638654799817"/>
    <s v=""/>
    <s v=""/>
    <s v=""/>
    <s v=""/>
    <n v="10007.290530544624"/>
    <n v="-1704.754880544624"/>
    <s v=""/>
    <s v=""/>
  </r>
  <r>
    <n v="47"/>
    <s v="female"/>
    <n v="23.6"/>
    <n v="1"/>
    <x v="0"/>
    <x v="2"/>
    <n v="8539.6710000000003"/>
    <x v="1"/>
    <s v="0"/>
    <s v="0"/>
    <s v="0"/>
    <s v="0"/>
    <s v="1"/>
    <n v="2209"/>
    <n v="0"/>
    <n v="0"/>
    <n v="1109.2"/>
    <x v="0"/>
    <n v="0.55486906616036347"/>
    <n v="-1.1587112660297632"/>
    <n v="-7.8767191646533979E-2"/>
    <n v="13130.638654799817"/>
    <s v=""/>
    <s v=""/>
    <s v=""/>
    <s v=""/>
    <n v="9758.7954074986174"/>
    <n v="-1219.1244074986171"/>
    <s v=""/>
    <s v=""/>
  </r>
  <r>
    <n v="38"/>
    <s v="male"/>
    <n v="21.12"/>
    <n v="3"/>
    <x v="0"/>
    <x v="0"/>
    <n v="6652.5288"/>
    <x v="1"/>
    <s v="1"/>
    <s v="0"/>
    <s v="0"/>
    <s v="1"/>
    <s v="0"/>
    <n v="1444"/>
    <n v="0"/>
    <n v="0"/>
    <n v="802.56000000000006"/>
    <x v="0"/>
    <n v="-8.5941645904765426E-2"/>
    <n v="-1.5655415767582546"/>
    <n v="1.5809257598977553"/>
    <n v="13130.638654799817"/>
    <s v=""/>
    <s v=""/>
    <s v=""/>
    <s v=""/>
    <n v="7886.8199116985397"/>
    <n v="-1234.2911116985397"/>
    <s v=""/>
    <s v=""/>
  </r>
  <r>
    <n v="44"/>
    <s v="female"/>
    <n v="20.234999999999999"/>
    <n v="1"/>
    <x v="1"/>
    <x v="1"/>
    <n v="19594.809649999999"/>
    <x v="1"/>
    <s v="0"/>
    <s v="1"/>
    <s v="0"/>
    <s v="0"/>
    <s v="0"/>
    <n v="1936"/>
    <n v="20.234999999999999"/>
    <n v="44"/>
    <n v="890.33999999999992"/>
    <x v="0"/>
    <n v="0.3412654954719872"/>
    <n v="-1.7107209416754787"/>
    <n v="-7.8767191646533979E-2"/>
    <n v="13130.638654799817"/>
    <s v=""/>
    <s v=""/>
    <s v=""/>
    <s v=""/>
    <n v="18023.358045126632"/>
    <n v="1571.4516048733676"/>
    <s v=""/>
    <s v=""/>
  </r>
  <r>
    <n v="25"/>
    <s v="male"/>
    <n v="23.9"/>
    <n v="5"/>
    <x v="0"/>
    <x v="2"/>
    <n v="5080.0959999999995"/>
    <x v="1"/>
    <s v="1"/>
    <s v="0"/>
    <s v="0"/>
    <s v="0"/>
    <s v="1"/>
    <n v="625"/>
    <n v="0"/>
    <n v="0"/>
    <n v="597.5"/>
    <x v="0"/>
    <n v="-1.0115571188877295"/>
    <n v="-1.1094979219900267"/>
    <n v="3.2406187114420448"/>
    <n v="13130.638654799817"/>
    <s v=""/>
    <s v=""/>
    <s v=""/>
    <s v=""/>
    <n v="7000.4196987815003"/>
    <n v="-1920.3236987815008"/>
    <s v=""/>
    <s v=""/>
  </r>
  <r>
    <n v="36"/>
    <s v="female"/>
    <n v="22.6"/>
    <n v="2"/>
    <x v="1"/>
    <x v="2"/>
    <n v="18608.261999999999"/>
    <x v="1"/>
    <s v="0"/>
    <s v="1"/>
    <s v="0"/>
    <s v="0"/>
    <s v="1"/>
    <n v="1296"/>
    <n v="22.6"/>
    <n v="36"/>
    <n v="813.6"/>
    <x v="1"/>
    <n v="-0.22834402636368298"/>
    <n v="-1.3227557461622192"/>
    <n v="0.75107928412561065"/>
    <n v="13130.638654799817"/>
    <n v="30004357.511882026"/>
    <n v="30004357.511882026"/>
    <n v="246591.22040952384"/>
    <n v="246591.22040952384"/>
    <n v="19104.841520731094"/>
    <n v="-496.57952073109482"/>
    <n v="55"/>
    <n v="2"/>
  </r>
  <r>
    <n v="45"/>
    <s v="male"/>
    <n v="24.31"/>
    <n v="5"/>
    <x v="0"/>
    <x v="0"/>
    <n v="9788.8659000000007"/>
    <x v="1"/>
    <s v="1"/>
    <s v="0"/>
    <s v="0"/>
    <s v="1"/>
    <s v="0"/>
    <n v="2025"/>
    <n v="0"/>
    <n v="0"/>
    <n v="1093.95"/>
    <x v="0"/>
    <n v="0.41246668570144596"/>
    <n v="-1.0422396851357196"/>
    <n v="3.2406187114420448"/>
    <n v="13130.638654799817"/>
    <s v=""/>
    <s v=""/>
    <s v=""/>
    <s v=""/>
    <n v="11322.765481979861"/>
    <n v="-1533.8995819798602"/>
    <s v=""/>
    <s v=""/>
  </r>
  <r>
    <n v="29"/>
    <s v="female"/>
    <n v="20.234999999999999"/>
    <n v="2"/>
    <x v="0"/>
    <x v="3"/>
    <n v="4906.4096499999996"/>
    <x v="1"/>
    <s v="0"/>
    <s v="0"/>
    <s v="1"/>
    <s v="0"/>
    <s v="0"/>
    <n v="841"/>
    <n v="0"/>
    <n v="0"/>
    <n v="586.81499999999994"/>
    <x v="1"/>
    <n v="-0.72675235796989435"/>
    <n v="-1.7107209416754787"/>
    <n v="0.75107928412561065"/>
    <n v="13130.638654799817"/>
    <n v="67637942.723390594"/>
    <n v="67637942.723390594"/>
    <n v="2482598.7717498927"/>
    <n v="2482598.7717498927"/>
    <n v="6482.0361196145122"/>
    <n v="-1575.6264696145126"/>
    <n v="209"/>
    <n v="8"/>
  </r>
  <r>
    <n v="30"/>
    <s v="male"/>
    <n v="24.13"/>
    <n v="1"/>
    <x v="0"/>
    <x v="3"/>
    <n v="4032.2406999999998"/>
    <x v="1"/>
    <s v="1"/>
    <s v="0"/>
    <s v="1"/>
    <s v="0"/>
    <s v="0"/>
    <n v="900"/>
    <n v="0"/>
    <n v="0"/>
    <n v="723.9"/>
    <x v="0"/>
    <n v="-0.65555116774043554"/>
    <n v="-1.0717676915595618"/>
    <n v="-7.8767191646533979E-2"/>
    <n v="13130.638654799817"/>
    <s v=""/>
    <s v=""/>
    <s v=""/>
    <s v=""/>
    <n v="5332.1127579391987"/>
    <n v="-1299.8720579391988"/>
    <s v=""/>
    <s v=""/>
  </r>
  <r>
    <n v="28"/>
    <s v="female"/>
    <n v="24.32"/>
    <n v="1"/>
    <x v="0"/>
    <x v="1"/>
    <n v="23288.928400000001"/>
    <x v="1"/>
    <s v="0"/>
    <s v="0"/>
    <s v="0"/>
    <s v="0"/>
    <s v="0"/>
    <n v="784"/>
    <n v="0"/>
    <n v="0"/>
    <n v="680.96"/>
    <x v="0"/>
    <n v="-0.79795354819935316"/>
    <n v="-1.0405992403343949"/>
    <n v="-7.8767191646533979E-2"/>
    <n v="13130.638654799817"/>
    <s v=""/>
    <s v=""/>
    <s v=""/>
    <s v=""/>
    <n v="6222.1611533748001"/>
    <n v="17066.767246625201"/>
    <s v=""/>
    <s v=""/>
  </r>
  <r>
    <n v="18"/>
    <s v="female"/>
    <n v="24.09"/>
    <n v="1"/>
    <x v="0"/>
    <x v="0"/>
    <n v="2201.0971"/>
    <x v="1"/>
    <s v="0"/>
    <s v="0"/>
    <s v="0"/>
    <s v="1"/>
    <s v="0"/>
    <n v="324"/>
    <n v="0"/>
    <n v="0"/>
    <n v="433.62"/>
    <x v="0"/>
    <n v="-1.5099654504939408"/>
    <n v="-1.0783294707648599"/>
    <n v="-7.8767191646533979E-2"/>
    <n v="13130.638654799817"/>
    <s v=""/>
    <s v=""/>
    <s v=""/>
    <s v=""/>
    <n v="3741.161366293667"/>
    <n v="-1540.0642662936671"/>
    <s v=""/>
    <s v=""/>
  </r>
  <r>
    <n v="54"/>
    <s v="female"/>
    <n v="21.47"/>
    <n v="3"/>
    <x v="0"/>
    <x v="3"/>
    <n v="12475.3513"/>
    <x v="1"/>
    <s v="0"/>
    <s v="0"/>
    <s v="1"/>
    <s v="0"/>
    <s v="0"/>
    <n v="2916"/>
    <n v="0"/>
    <n v="0"/>
    <n v="1159.3799999999999"/>
    <x v="0"/>
    <n v="1.0532773977665748"/>
    <n v="-1.5081260087118953"/>
    <n v="1.5809257598977553"/>
    <n v="13130.638654799817"/>
    <s v=""/>
    <s v=""/>
    <s v=""/>
    <s v=""/>
    <n v="14121.24689937093"/>
    <n v="-1645.8955993709296"/>
    <s v=""/>
    <s v=""/>
  </r>
  <r>
    <n v="31"/>
    <s v="female"/>
    <n v="23.6"/>
    <n v="2"/>
    <x v="0"/>
    <x v="2"/>
    <n v="4931.6469999999999"/>
    <x v="1"/>
    <s v="0"/>
    <s v="0"/>
    <s v="0"/>
    <s v="0"/>
    <s v="1"/>
    <n v="961"/>
    <n v="0"/>
    <n v="0"/>
    <n v="731.6"/>
    <x v="0"/>
    <n v="-0.58434997751097684"/>
    <n v="-1.1587112660297632"/>
    <n v="0.75107928412561065"/>
    <n v="13130.638654799817"/>
    <s v=""/>
    <s v=""/>
    <s v=""/>
    <s v=""/>
    <n v="6411.0169953644699"/>
    <n v="-1479.36999536447"/>
    <s v=""/>
    <s v=""/>
  </r>
  <r>
    <n v="44"/>
    <s v="female"/>
    <n v="23.98"/>
    <n v="2"/>
    <x v="0"/>
    <x v="0"/>
    <n v="8211.1002000000008"/>
    <x v="1"/>
    <s v="0"/>
    <s v="0"/>
    <s v="0"/>
    <s v="1"/>
    <s v="0"/>
    <n v="1936"/>
    <n v="0"/>
    <n v="0"/>
    <n v="1055.1200000000001"/>
    <x v="0"/>
    <n v="0.3412654954719872"/>
    <n v="-1.0963743635794299"/>
    <n v="0.75107928412561065"/>
    <n v="13130.638654799817"/>
    <s v=""/>
    <s v=""/>
    <s v=""/>
    <s v=""/>
    <n v="9434.8959545158632"/>
    <n v="-1223.7957545158624"/>
    <s v=""/>
    <s v=""/>
  </r>
  <r>
    <n v="51"/>
    <s v="male"/>
    <n v="23.21"/>
    <n v="1"/>
    <x v="1"/>
    <x v="0"/>
    <n v="22218.1149"/>
    <x v="1"/>
    <s v="1"/>
    <s v="1"/>
    <s v="0"/>
    <s v="1"/>
    <s v="0"/>
    <n v="2601"/>
    <n v="23.21"/>
    <n v="51"/>
    <n v="1183.71"/>
    <x v="0"/>
    <n v="0.8396738270781986"/>
    <n v="-1.2226886132814212"/>
    <n v="-7.8767191646533979E-2"/>
    <n v="13130.638654799817"/>
    <s v=""/>
    <s v=""/>
    <s v=""/>
    <s v=""/>
    <n v="22882.846511012795"/>
    <n v="-664.73161101279402"/>
    <s v=""/>
    <s v=""/>
  </r>
  <r>
    <n v="21"/>
    <s v="male"/>
    <n v="23.75"/>
    <n v="2"/>
    <x v="0"/>
    <x v="3"/>
    <n v="3077.0954999999999"/>
    <x v="1"/>
    <s v="1"/>
    <s v="0"/>
    <s v="1"/>
    <s v="0"/>
    <s v="0"/>
    <n v="441"/>
    <n v="0"/>
    <n v="0"/>
    <n v="498.75"/>
    <x v="1"/>
    <n v="-1.2963618798055645"/>
    <n v="-1.1341045940098948"/>
    <n v="0.75107928412561065"/>
    <n v="13130.638654799817"/>
    <n v="101073729.96542227"/>
    <n v="101073729.96542227"/>
    <n v="2800947.0574784121"/>
    <n v="2800947.0574784121"/>
    <n v="4750.6985166913573"/>
    <n v="-1673.6030166913574"/>
    <n v="241"/>
    <n v="9"/>
  </r>
  <r>
    <n v="28"/>
    <s v="male"/>
    <n v="23.8"/>
    <n v="2"/>
    <x v="0"/>
    <x v="2"/>
    <n v="3847.674"/>
    <x v="1"/>
    <s v="1"/>
    <s v="0"/>
    <s v="0"/>
    <s v="0"/>
    <s v="1"/>
    <n v="784"/>
    <n v="0"/>
    <n v="0"/>
    <n v="666.4"/>
    <x v="0"/>
    <n v="-0.79795354819935316"/>
    <n v="-1.125902370003272"/>
    <n v="0.75107928412561065"/>
    <n v="13130.638654799817"/>
    <s v=""/>
    <s v=""/>
    <s v=""/>
    <s v=""/>
    <n v="5248.6630228593012"/>
    <n v="-1400.9890228593013"/>
    <s v=""/>
    <s v=""/>
  </r>
  <r>
    <n v="46"/>
    <s v="female"/>
    <n v="19.95"/>
    <n v="2"/>
    <x v="0"/>
    <x v="3"/>
    <n v="9193.8384999999998"/>
    <x v="1"/>
    <s v="0"/>
    <s v="0"/>
    <s v="1"/>
    <s v="0"/>
    <s v="0"/>
    <n v="2116"/>
    <n v="0"/>
    <n v="0"/>
    <n v="917.69999999999993"/>
    <x v="0"/>
    <n v="0.48366787593090471"/>
    <n v="-1.7574736185132287"/>
    <n v="0.75107928412561065"/>
    <n v="13130.638654799817"/>
    <s v=""/>
    <s v=""/>
    <s v=""/>
    <s v=""/>
    <n v="10613.995997846912"/>
    <n v="-1420.1574978469125"/>
    <s v=""/>
    <s v=""/>
  </r>
  <r>
    <n v="32"/>
    <s v="female"/>
    <n v="23.65"/>
    <n v="1"/>
    <x v="0"/>
    <x v="0"/>
    <n v="17626.239509999999"/>
    <x v="1"/>
    <s v="0"/>
    <s v="0"/>
    <s v="0"/>
    <s v="1"/>
    <s v="0"/>
    <n v="1024"/>
    <n v="0"/>
    <n v="0"/>
    <n v="756.8"/>
    <x v="0"/>
    <n v="-0.51314878728151803"/>
    <n v="-1.1505090420231407"/>
    <n v="-7.8767191646533979E-2"/>
    <n v="13130.638654799817"/>
    <s v=""/>
    <s v=""/>
    <s v=""/>
    <s v=""/>
    <n v="5726.6390112984463"/>
    <n v="11899.600498701553"/>
    <s v=""/>
    <s v=""/>
  </r>
  <r>
    <n v="21"/>
    <s v="male"/>
    <n v="20.234999999999999"/>
    <n v="3"/>
    <x v="0"/>
    <x v="1"/>
    <n v="3861.2096499999998"/>
    <x v="1"/>
    <s v="1"/>
    <s v="0"/>
    <s v="0"/>
    <s v="0"/>
    <s v="0"/>
    <n v="441"/>
    <n v="0"/>
    <n v="0"/>
    <n v="424.935"/>
    <x v="0"/>
    <n v="-1.2963618798055645"/>
    <n v="-1.7107209416754787"/>
    <n v="1.5809257598977553"/>
    <n v="13130.638654799817"/>
    <s v=""/>
    <s v=""/>
    <s v=""/>
    <s v=""/>
    <n v="6062.5083603998719"/>
    <n v="-2201.2987103998721"/>
    <s v=""/>
    <s v=""/>
  </r>
  <r>
    <n v="47"/>
    <s v="male"/>
    <n v="19.57"/>
    <n v="1"/>
    <x v="0"/>
    <x v="3"/>
    <n v="8428.0692999999992"/>
    <x v="1"/>
    <s v="1"/>
    <s v="0"/>
    <s v="1"/>
    <s v="0"/>
    <s v="0"/>
    <n v="2209"/>
    <n v="0"/>
    <n v="0"/>
    <n v="919.79"/>
    <x v="0"/>
    <n v="0.55486906616036347"/>
    <n v="-1.819810520963562"/>
    <n v="-7.8767191646533979E-2"/>
    <n v="13130.638654799817"/>
    <s v=""/>
    <s v=""/>
    <s v=""/>
    <s v=""/>
    <n v="9559.6801878472415"/>
    <n v="-1131.6108878472423"/>
    <s v=""/>
    <s v=""/>
  </r>
  <r>
    <n v="21"/>
    <s v="female"/>
    <n v="21.85"/>
    <n v="1"/>
    <x v="1"/>
    <x v="1"/>
    <n v="15359.104499999999"/>
    <x v="1"/>
    <s v="0"/>
    <s v="1"/>
    <s v="0"/>
    <s v="0"/>
    <s v="0"/>
    <n v="441"/>
    <n v="21.85"/>
    <n v="21"/>
    <n v="458.85"/>
    <x v="0"/>
    <n v="-1.2963618798055645"/>
    <n v="-1.4457891062615615"/>
    <n v="-7.8767191646533979E-2"/>
    <n v="13130.638654799817"/>
    <s v=""/>
    <s v=""/>
    <s v=""/>
    <s v=""/>
    <n v="15768.966822229508"/>
    <n v="-409.86232222950821"/>
    <s v=""/>
    <s v=""/>
  </r>
  <r>
    <n v="34"/>
    <s v="female"/>
    <n v="19"/>
    <n v="3"/>
    <x v="0"/>
    <x v="1"/>
    <n v="6753.0379999999996"/>
    <x v="1"/>
    <s v="0"/>
    <s v="0"/>
    <s v="0"/>
    <s v="0"/>
    <s v="0"/>
    <n v="1156"/>
    <n v="0"/>
    <n v="0"/>
    <n v="646"/>
    <x v="0"/>
    <n v="-0.37074640682260052"/>
    <n v="-1.9133158746390619"/>
    <n v="1.5809257598977553"/>
    <n v="13130.638654799817"/>
    <s v=""/>
    <s v=""/>
    <s v=""/>
    <s v=""/>
    <n v="8789.6616957021397"/>
    <n v="-2036.6236957021401"/>
    <s v=""/>
    <s v=""/>
  </r>
  <r>
    <n v="49"/>
    <s v="female"/>
    <n v="21.3"/>
    <n v="1"/>
    <x v="0"/>
    <x v="2"/>
    <n v="9182.17"/>
    <x v="1"/>
    <s v="0"/>
    <s v="0"/>
    <s v="0"/>
    <s v="0"/>
    <s v="1"/>
    <n v="2401"/>
    <n v="0"/>
    <n v="0"/>
    <n v="1043.7"/>
    <x v="0"/>
    <n v="0.69727144661928109"/>
    <n v="-1.5360135703344124"/>
    <n v="-7.8767191646533979E-2"/>
    <n v="13130.638654799817"/>
    <s v=""/>
    <s v=""/>
    <s v=""/>
    <s v=""/>
    <n v="10392.54166503646"/>
    <n v="-1210.3716650364604"/>
    <s v=""/>
    <s v=""/>
  </r>
  <r>
    <n v="40"/>
    <s v="male"/>
    <n v="22.704999999999998"/>
    <n v="2"/>
    <x v="0"/>
    <x v="1"/>
    <n v="7173.35995"/>
    <x v="1"/>
    <s v="1"/>
    <s v="0"/>
    <s v="0"/>
    <s v="0"/>
    <s v="0"/>
    <n v="1600"/>
    <n v="0"/>
    <n v="0"/>
    <n v="908.19999999999993"/>
    <x v="0"/>
    <n v="5.6460734554152112E-2"/>
    <n v="-1.3055310757483118"/>
    <n v="0.75107928412561065"/>
    <n v="13130.638654799817"/>
    <s v=""/>
    <s v=""/>
    <s v=""/>
    <s v=""/>
    <n v="8894.4177139402746"/>
    <n v="-1721.0577639402745"/>
    <s v=""/>
    <s v=""/>
  </r>
  <r>
    <n v="19"/>
    <s v="female"/>
    <n v="24.51"/>
    <n v="1"/>
    <x v="0"/>
    <x v="3"/>
    <n v="2709.1118999999999"/>
    <x v="1"/>
    <s v="0"/>
    <s v="0"/>
    <s v="1"/>
    <s v="0"/>
    <s v="0"/>
    <n v="361"/>
    <n v="0"/>
    <n v="0"/>
    <n v="465.69000000000005"/>
    <x v="0"/>
    <n v="-1.4387642602644821"/>
    <n v="-1.0094307891092278"/>
    <n v="-7.8767191646533979E-2"/>
    <n v="13130.638654799817"/>
    <s v=""/>
    <s v=""/>
    <s v=""/>
    <s v=""/>
    <n v="4445.661050445"/>
    <n v="-1736.5491504450001"/>
    <s v=""/>
    <s v=""/>
  </r>
  <r>
    <n v="40"/>
    <s v="female"/>
    <n v="23.37"/>
    <n v="3"/>
    <x v="0"/>
    <x v="1"/>
    <n v="8252.2842999999993"/>
    <x v="1"/>
    <s v="0"/>
    <s v="0"/>
    <s v="0"/>
    <s v="0"/>
    <s v="0"/>
    <n v="1600"/>
    <n v="0"/>
    <n v="0"/>
    <n v="934.80000000000007"/>
    <x v="0"/>
    <n v="5.6460734554152112E-2"/>
    <n v="-1.1964414964602281"/>
    <n v="1.5809257598977553"/>
    <n v="13130.638654799817"/>
    <s v=""/>
    <s v=""/>
    <s v=""/>
    <s v=""/>
    <n v="10267.533091486546"/>
    <n v="-2015.2487914865469"/>
    <s v=""/>
    <s v=""/>
  </r>
  <r>
    <n v="57"/>
    <s v="female"/>
    <n v="23.98"/>
    <n v="1"/>
    <x v="0"/>
    <x v="0"/>
    <n v="22192.437109999999"/>
    <x v="1"/>
    <s v="0"/>
    <s v="0"/>
    <s v="0"/>
    <s v="1"/>
    <s v="0"/>
    <n v="3249"/>
    <n v="0"/>
    <n v="0"/>
    <n v="1366.8600000000001"/>
    <x v="0"/>
    <n v="1.2668809684549511"/>
    <n v="-1.0963743635794299"/>
    <n v="-7.8767191646533979E-2"/>
    <n v="13130.638654799817"/>
    <s v=""/>
    <s v=""/>
    <s v=""/>
    <s v=""/>
    <n v="13225.690862701473"/>
    <n v="8966.7462472985262"/>
    <s v=""/>
    <s v=""/>
  </r>
  <r>
    <n v="49"/>
    <s v="female"/>
    <n v="23.18"/>
    <n v="2"/>
    <x v="0"/>
    <x v="3"/>
    <n v="10156.7832"/>
    <x v="1"/>
    <s v="0"/>
    <s v="0"/>
    <s v="1"/>
    <s v="0"/>
    <s v="0"/>
    <n v="2401"/>
    <n v="0"/>
    <n v="0"/>
    <n v="1135.82"/>
    <x v="0"/>
    <n v="0.69727144661928109"/>
    <n v="-1.227609947685395"/>
    <n v="0.75107928412561065"/>
    <n v="13130.638654799817"/>
    <s v=""/>
    <s v=""/>
    <s v=""/>
    <s v=""/>
    <n v="11617.923072836527"/>
    <n v="-1461.1398728365275"/>
    <s v=""/>
    <s v=""/>
  </r>
  <r>
    <n v="33"/>
    <s v="female"/>
    <n v="18.5"/>
    <n v="1"/>
    <x v="0"/>
    <x v="2"/>
    <n v="4766.0219999999999"/>
    <x v="1"/>
    <s v="0"/>
    <s v="0"/>
    <s v="0"/>
    <s v="0"/>
    <s v="1"/>
    <n v="1089"/>
    <n v="0"/>
    <n v="0"/>
    <n v="610.5"/>
    <x v="0"/>
    <n v="-0.44194759705205927"/>
    <n v="-1.9953381147052902"/>
    <n v="-7.8767191646533979E-2"/>
    <n v="13130.638654799817"/>
    <s v=""/>
    <s v=""/>
    <s v=""/>
    <s v=""/>
    <n v="6020.6845430515559"/>
    <n v="-1254.662543051556"/>
    <s v=""/>
    <s v=""/>
  </r>
  <r>
    <n v="47"/>
    <s v="female"/>
    <n v="24.1"/>
    <n v="1"/>
    <x v="0"/>
    <x v="2"/>
    <n v="26236.579969999999"/>
    <x v="1"/>
    <s v="0"/>
    <s v="0"/>
    <s v="0"/>
    <s v="0"/>
    <s v="1"/>
    <n v="2209"/>
    <n v="0"/>
    <n v="0"/>
    <n v="1132.7"/>
    <x v="0"/>
    <n v="0.55486906616036347"/>
    <n v="-1.0766890259635349"/>
    <n v="-7.8767191646533979E-2"/>
    <n v="13130.638654799817"/>
    <s v=""/>
    <s v=""/>
    <s v=""/>
    <s v=""/>
    <n v="9763.6935247441052"/>
    <n v="16472.886445255892"/>
    <s v=""/>
    <s v=""/>
  </r>
  <r>
    <n v="50"/>
    <s v="female"/>
    <n v="23.54"/>
    <n v="2"/>
    <x v="0"/>
    <x v="0"/>
    <n v="10107.220600000001"/>
    <x v="1"/>
    <s v="0"/>
    <s v="0"/>
    <s v="0"/>
    <s v="1"/>
    <s v="0"/>
    <n v="2500"/>
    <n v="0"/>
    <n v="0"/>
    <n v="1177"/>
    <x v="0"/>
    <n v="0.76847263684873979"/>
    <n v="-1.1685539348377108"/>
    <n v="0.75107928412561065"/>
    <n v="13130.638654799817"/>
    <s v=""/>
    <s v=""/>
    <s v=""/>
    <s v=""/>
    <n v="11350.89377107361"/>
    <n v="-1243.6731710736094"/>
    <s v=""/>
    <s v=""/>
  </r>
  <r>
    <n v="49"/>
    <s v="female"/>
    <n v="22.61"/>
    <n v="1"/>
    <x v="0"/>
    <x v="3"/>
    <n v="9566.9909000000007"/>
    <x v="1"/>
    <s v="0"/>
    <s v="0"/>
    <s v="1"/>
    <s v="0"/>
    <s v="0"/>
    <n v="2401"/>
    <n v="0"/>
    <n v="0"/>
    <n v="1107.8899999999999"/>
    <x v="0"/>
    <n v="0.69727144661928109"/>
    <n v="-1.3211153013608952"/>
    <n v="-7.8767191646533979E-2"/>
    <n v="13130.638654799817"/>
    <s v=""/>
    <s v=""/>
    <s v=""/>
    <s v=""/>
    <n v="10874.487997193943"/>
    <n v="-1307.497097193942"/>
    <s v=""/>
    <s v=""/>
  </r>
  <r>
    <n v="60"/>
    <s v="male"/>
    <n v="24.32"/>
    <n v="1"/>
    <x v="0"/>
    <x v="3"/>
    <n v="13112.604799999999"/>
    <x v="1"/>
    <s v="1"/>
    <s v="0"/>
    <s v="1"/>
    <s v="0"/>
    <s v="0"/>
    <n v="3600"/>
    <n v="0"/>
    <n v="0"/>
    <n v="1459.2"/>
    <x v="0"/>
    <n v="1.4804845391433274"/>
    <n v="-1.0405992403343949"/>
    <n v="-7.8767191646533979E-2"/>
    <n v="13130.638654799817"/>
    <s v=""/>
    <s v=""/>
    <s v=""/>
    <s v=""/>
    <n v="14450.268532486423"/>
    <n v="-1337.6637324864241"/>
    <s v=""/>
    <s v=""/>
  </r>
  <r>
    <n v="29"/>
    <s v="female"/>
    <n v="21.754999999999999"/>
    <n v="1"/>
    <x v="1"/>
    <x v="1"/>
    <n v="16657.71745"/>
    <x v="1"/>
    <s v="0"/>
    <s v="1"/>
    <s v="0"/>
    <s v="0"/>
    <s v="0"/>
    <n v="841"/>
    <n v="21.754999999999999"/>
    <n v="29"/>
    <n v="630.89499999999998"/>
    <x v="0"/>
    <n v="-0.72675235796989435"/>
    <n v="-1.4613733318741453"/>
    <n v="-7.8767191646533979E-2"/>
    <n v="13130.638654799817"/>
    <s v=""/>
    <s v=""/>
    <s v=""/>
    <s v=""/>
    <n v="16764.245628367426"/>
    <n v="-106.52817836742543"/>
    <s v=""/>
    <s v=""/>
  </r>
  <r>
    <n v="35"/>
    <s v="male"/>
    <n v="24.42"/>
    <n v="3"/>
    <x v="1"/>
    <x v="0"/>
    <n v="19361.998800000001"/>
    <x v="1"/>
    <s v="1"/>
    <s v="1"/>
    <s v="0"/>
    <s v="1"/>
    <s v="0"/>
    <n v="1225"/>
    <n v="24.42"/>
    <n v="35"/>
    <n v="854.7"/>
    <x v="0"/>
    <n v="-0.29954521659314176"/>
    <n v="-1.024194792321149"/>
    <n v="1.5809257598977553"/>
    <n v="13130.638654799817"/>
    <s v=""/>
    <s v=""/>
    <s v=""/>
    <s v=""/>
    <n v="21560.680212871663"/>
    <n v="-2198.6814128716615"/>
    <s v=""/>
    <s v=""/>
  </r>
  <r>
    <n v="53"/>
    <s v="male"/>
    <n v="21.4"/>
    <n v="1"/>
    <x v="0"/>
    <x v="2"/>
    <n v="10065.413"/>
    <x v="1"/>
    <s v="1"/>
    <s v="0"/>
    <s v="0"/>
    <s v="0"/>
    <s v="1"/>
    <n v="2809"/>
    <n v="0"/>
    <n v="0"/>
    <n v="1134.1999999999998"/>
    <x v="0"/>
    <n v="0.98207620753711611"/>
    <n v="-1.5196091223211672"/>
    <n v="-7.8767191646533979E-2"/>
    <n v="13130.638654799817"/>
    <s v=""/>
    <s v=""/>
    <s v=""/>
    <s v=""/>
    <n v="11174.376084327678"/>
    <n v="-1108.9630843276773"/>
    <s v=""/>
    <s v=""/>
  </r>
  <r>
    <n v="26"/>
    <s v="male"/>
    <n v="23.7"/>
    <n v="2"/>
    <x v="0"/>
    <x v="2"/>
    <n v="3484.3310000000001"/>
    <x v="1"/>
    <s v="1"/>
    <s v="0"/>
    <s v="0"/>
    <s v="0"/>
    <s v="1"/>
    <n v="676"/>
    <n v="0"/>
    <n v="0"/>
    <n v="616.19999999999993"/>
    <x v="1"/>
    <n v="-0.94035592865827067"/>
    <n v="-1.1423068180165179"/>
    <n v="0.75107928412561065"/>
    <n v="13130.638654799817"/>
    <n v="93051251.371049553"/>
    <n v="93051251.371049553"/>
    <n v="2093077.5145718828"/>
    <n v="2093077.5145718828"/>
    <n v="4931.0782186155684"/>
    <n v="-1446.7472186155683"/>
    <n v="238"/>
    <n v="9"/>
  </r>
  <r>
    <n v="45"/>
    <s v="male"/>
    <n v="24.035"/>
    <n v="2"/>
    <x v="0"/>
    <x v="1"/>
    <n v="8604.4836500000001"/>
    <x v="1"/>
    <s v="1"/>
    <s v="0"/>
    <s v="0"/>
    <s v="0"/>
    <s v="0"/>
    <n v="2025"/>
    <n v="0"/>
    <n v="0"/>
    <n v="1081.575"/>
    <x v="0"/>
    <n v="0.41246668570144596"/>
    <n v="-1.0873519171721449"/>
    <n v="0.75107928412561065"/>
    <n v="13130.638654799817"/>
    <s v=""/>
    <s v=""/>
    <s v=""/>
    <s v=""/>
    <n v="10325.736139838318"/>
    <n v="-1721.2524898383181"/>
    <s v=""/>
    <s v=""/>
  </r>
  <r>
    <n v="39"/>
    <s v="female"/>
    <n v="22.8"/>
    <n v="3"/>
    <x v="0"/>
    <x v="1"/>
    <n v="7985.8149999999996"/>
    <x v="1"/>
    <s v="0"/>
    <s v="0"/>
    <s v="0"/>
    <s v="0"/>
    <s v="0"/>
    <n v="1521"/>
    <n v="0"/>
    <n v="0"/>
    <n v="889.2"/>
    <x v="0"/>
    <n v="-1.4740455675306659E-2"/>
    <n v="-1.2899468501357283"/>
    <n v="1.5809257598977553"/>
    <n v="13130.638654799817"/>
    <s v=""/>
    <s v=""/>
    <s v=""/>
    <s v=""/>
    <n v="10002.553666455427"/>
    <n v="-2016.7386664554278"/>
    <s v=""/>
    <s v=""/>
  </r>
  <r>
    <n v="38"/>
    <s v="female"/>
    <n v="19.475000000000001"/>
    <n v="2"/>
    <x v="0"/>
    <x v="3"/>
    <n v="6933.2422500000002"/>
    <x v="1"/>
    <s v="0"/>
    <s v="0"/>
    <s v="1"/>
    <s v="0"/>
    <s v="0"/>
    <n v="1444"/>
    <n v="0"/>
    <n v="0"/>
    <n v="740.05000000000007"/>
    <x v="0"/>
    <n v="-8.5941645904765426E-2"/>
    <n v="-1.8353947465761451"/>
    <n v="0.75107928412561065"/>
    <n v="13130.638654799817"/>
    <s v=""/>
    <s v=""/>
    <s v=""/>
    <s v=""/>
    <n v="8372.4294459352877"/>
    <n v="-1439.1871959352875"/>
    <s v=""/>
    <s v=""/>
  </r>
  <r>
    <n v="30"/>
    <s v="male"/>
    <n v="24.4"/>
    <n v="3"/>
    <x v="1"/>
    <x v="2"/>
    <n v="18259.216"/>
    <x v="1"/>
    <s v="1"/>
    <s v="1"/>
    <s v="0"/>
    <s v="0"/>
    <s v="1"/>
    <n v="900"/>
    <n v="24.4"/>
    <n v="30"/>
    <n v="732"/>
    <x v="0"/>
    <n v="-0.65555116774043554"/>
    <n v="-1.0274756819237985"/>
    <n v="1.5809257598977553"/>
    <n v="13130.638654799817"/>
    <s v=""/>
    <s v=""/>
    <s v=""/>
    <s v=""/>
    <n v="20658.634729278398"/>
    <n v="-2399.4187292783972"/>
    <s v=""/>
    <s v=""/>
  </r>
  <r>
    <n v="29"/>
    <s v="male"/>
    <n v="22.515000000000001"/>
    <n v="3"/>
    <x v="0"/>
    <x v="1"/>
    <n v="5209.5788499999999"/>
    <x v="1"/>
    <s v="1"/>
    <s v="0"/>
    <s v="0"/>
    <s v="0"/>
    <s v="0"/>
    <n v="841"/>
    <n v="0"/>
    <n v="0"/>
    <n v="652.93500000000006"/>
    <x v="0"/>
    <n v="-0.72675235796989435"/>
    <n v="-1.3366995269734783"/>
    <n v="1.5809257598977553"/>
    <n v="13130.638654799817"/>
    <s v=""/>
    <s v=""/>
    <s v=""/>
    <s v=""/>
    <n v="7221.8654825711892"/>
    <n v="-2012.2866325711893"/>
    <s v=""/>
    <s v=""/>
  </r>
  <r>
    <n v="30"/>
    <s v="female"/>
    <n v="22.895"/>
    <n v="1"/>
    <x v="0"/>
    <x v="1"/>
    <n v="4719.52405"/>
    <x v="1"/>
    <s v="0"/>
    <s v="0"/>
    <s v="0"/>
    <s v="0"/>
    <s v="0"/>
    <n v="900"/>
    <n v="0"/>
    <n v="0"/>
    <n v="686.85"/>
    <x v="1"/>
    <n v="-0.65555116774043554"/>
    <n v="-1.274362624523145"/>
    <n v="-7.8767191646533979E-2"/>
    <n v="13130.638654799817"/>
    <n v="70746848.895076782"/>
    <n v="70746848.895076782"/>
    <n v="3376892.8519789046"/>
    <n v="3376892.8519789046"/>
    <n v="6557.1564539314568"/>
    <n v="-1837.6324039314568"/>
    <n v="207"/>
    <n v="8"/>
  </r>
  <r>
    <n v="21"/>
    <s v="male"/>
    <n v="22.3"/>
    <n v="1"/>
    <x v="0"/>
    <x v="2"/>
    <n v="2103.08"/>
    <x v="1"/>
    <s v="1"/>
    <s v="0"/>
    <s v="0"/>
    <s v="0"/>
    <s v="1"/>
    <n v="441"/>
    <n v="0"/>
    <n v="0"/>
    <n v="468.3"/>
    <x v="0"/>
    <n v="-1.2963618798055645"/>
    <n v="-1.3719690902019563"/>
    <n v="-7.8767191646533979E-2"/>
    <n v="13130.638654799817"/>
    <s v=""/>
    <s v=""/>
    <s v=""/>
    <s v=""/>
    <n v="3529.5294897224094"/>
    <n v="-1426.4494897224095"/>
    <s v=""/>
    <s v=""/>
  </r>
  <r>
    <n v="54"/>
    <s v="male"/>
    <n v="21.01"/>
    <n v="2"/>
    <x v="0"/>
    <x v="0"/>
    <n v="11013.7119"/>
    <x v="1"/>
    <s v="1"/>
    <s v="0"/>
    <s v="0"/>
    <s v="1"/>
    <s v="0"/>
    <n v="2916"/>
    <n v="0"/>
    <n v="0"/>
    <n v="1134.5400000000002"/>
    <x v="0"/>
    <n v="1.0532773977665748"/>
    <n v="-1.5835864695728248"/>
    <n v="0.75107928412561065"/>
    <n v="13130.638654799817"/>
    <s v=""/>
    <s v=""/>
    <s v=""/>
    <s v=""/>
    <n v="12139.313847565223"/>
    <n v="-1125.6019475652229"/>
    <s v=""/>
    <s v=""/>
  </r>
  <r>
    <n v="28"/>
    <s v="male"/>
    <n v="22.515000000000001"/>
    <n v="2"/>
    <x v="0"/>
    <x v="1"/>
    <n v="4428.8878500000001"/>
    <x v="1"/>
    <s v="1"/>
    <s v="0"/>
    <s v="0"/>
    <s v="0"/>
    <s v="0"/>
    <n v="784"/>
    <n v="0"/>
    <n v="0"/>
    <n v="630.42000000000007"/>
    <x v="0"/>
    <n v="-0.79795354819935316"/>
    <n v="-1.3366995269734783"/>
    <n v="0.75107928412561065"/>
    <n v="13130.638654799817"/>
    <s v=""/>
    <s v=""/>
    <s v=""/>
    <s v=""/>
    <n v="6313.580512474271"/>
    <n v="-1884.6926624742709"/>
    <s v=""/>
    <s v=""/>
  </r>
  <r>
    <n v="39"/>
    <s v="male"/>
    <n v="21.85"/>
    <n v="1"/>
    <x v="0"/>
    <x v="3"/>
    <n v="6117.4944999999998"/>
    <x v="1"/>
    <s v="1"/>
    <s v="0"/>
    <s v="1"/>
    <s v="0"/>
    <s v="0"/>
    <n v="1521"/>
    <n v="0"/>
    <n v="0"/>
    <n v="852.15000000000009"/>
    <x v="1"/>
    <n v="-1.4740455675306659E-2"/>
    <n v="-1.4457891062615615"/>
    <n v="-7.8767191646533979E-2"/>
    <n v="13130.638654799817"/>
    <n v="49184190.936002843"/>
    <n v="49184190.936002843"/>
    <n v="1352355.6075351569"/>
    <n v="1352355.6075351569"/>
    <n v="7280.4027541349324"/>
    <n v="-1162.9082541349326"/>
    <n v="197"/>
    <n v="7"/>
  </r>
  <r>
    <n v="28"/>
    <s v="female"/>
    <n v="23.844999999999999"/>
    <n v="2"/>
    <x v="0"/>
    <x v="3"/>
    <n v="4719.7365499999996"/>
    <x v="1"/>
    <s v="0"/>
    <s v="0"/>
    <s v="1"/>
    <s v="0"/>
    <s v="0"/>
    <n v="784"/>
    <n v="0"/>
    <n v="0"/>
    <n v="667.66"/>
    <x v="0"/>
    <n v="-0.79795354819935316"/>
    <n v="-1.1185203683973117"/>
    <n v="0.75107928412561065"/>
    <n v="13130.638654799817"/>
    <s v=""/>
    <s v=""/>
    <s v=""/>
    <s v=""/>
    <n v="6346.9667780127447"/>
    <n v="-1627.2302280127451"/>
    <s v=""/>
    <s v=""/>
  </r>
  <r>
    <n v="35"/>
    <s v="female"/>
    <n v="23.465"/>
    <n v="2"/>
    <x v="0"/>
    <x v="1"/>
    <n v="6402.2913500000004"/>
    <x v="1"/>
    <s v="0"/>
    <s v="0"/>
    <s v="0"/>
    <s v="0"/>
    <s v="0"/>
    <n v="1225"/>
    <n v="0"/>
    <n v="0"/>
    <n v="821.27499999999998"/>
    <x v="1"/>
    <n v="-0.29954521659314176"/>
    <n v="-1.180857270847645"/>
    <n v="0.75107928412561065"/>
    <n v="13130.638654799817"/>
    <n v="45270657.454006962"/>
    <n v="45270657.454006962"/>
    <n v="3656576.4928142456"/>
    <n v="3656576.4928142456"/>
    <n v="8314.5090397033055"/>
    <n v="-1912.217689703305"/>
    <n v="177"/>
    <n v="7"/>
  </r>
  <r>
    <n v="53"/>
    <s v="female"/>
    <n v="23.75"/>
    <n v="2"/>
    <x v="0"/>
    <x v="1"/>
    <n v="11729.6795"/>
    <x v="1"/>
    <s v="0"/>
    <s v="0"/>
    <s v="0"/>
    <s v="0"/>
    <s v="0"/>
    <n v="2809"/>
    <n v="0"/>
    <n v="0"/>
    <n v="1258.75"/>
    <x v="0"/>
    <n v="0.98207620753711611"/>
    <n v="-1.1341045940098948"/>
    <n v="0.75107928412561065"/>
    <n v="13130.638654799817"/>
    <s v=""/>
    <s v=""/>
    <s v=""/>
    <s v=""/>
    <n v="13641.503767927117"/>
    <n v="-1911.824267927117"/>
    <s v=""/>
    <s v=""/>
  </r>
  <r>
    <n v="49"/>
    <s v="female"/>
    <n v="23.844999999999999"/>
    <n v="3"/>
    <x v="1"/>
    <x v="1"/>
    <n v="24106.912550000001"/>
    <x v="1"/>
    <s v="0"/>
    <s v="1"/>
    <s v="0"/>
    <s v="0"/>
    <s v="0"/>
    <n v="2401"/>
    <n v="23.844999999999999"/>
    <n v="49"/>
    <n v="1168.405"/>
    <x v="0"/>
    <n v="0.69727144661928109"/>
    <n v="-1.1185203683973117"/>
    <n v="1.5809257598977553"/>
    <n v="13130.638654799817"/>
    <s v=""/>
    <s v=""/>
    <s v=""/>
    <s v=""/>
    <n v="26465.32894564631"/>
    <n v="-2358.416395646309"/>
    <s v=""/>
    <s v=""/>
  </r>
  <r>
    <n v="25"/>
    <s v="female"/>
    <n v="24.3"/>
    <n v="3"/>
    <x v="0"/>
    <x v="2"/>
    <n v="4391.652"/>
    <x v="1"/>
    <s v="0"/>
    <s v="0"/>
    <s v="0"/>
    <s v="0"/>
    <s v="1"/>
    <n v="625"/>
    <n v="0"/>
    <n v="0"/>
    <n v="607.5"/>
    <x v="0"/>
    <n v="-1.0115571188877295"/>
    <n v="-1.0438801299370439"/>
    <n v="1.5809257598977553"/>
    <n v="13130.638654799817"/>
    <s v=""/>
    <s v=""/>
    <s v=""/>
    <s v=""/>
    <n v="6157.3854082394819"/>
    <n v="-1765.7334082394818"/>
    <s v=""/>
    <s v=""/>
  </r>
  <r>
    <n v="44"/>
    <s v="male"/>
    <n v="21.85"/>
    <n v="3"/>
    <x v="0"/>
    <x v="1"/>
    <n v="8891.1394999999993"/>
    <x v="1"/>
    <s v="1"/>
    <s v="0"/>
    <s v="0"/>
    <s v="0"/>
    <s v="0"/>
    <n v="1936"/>
    <n v="0"/>
    <n v="0"/>
    <n v="961.40000000000009"/>
    <x v="1"/>
    <n v="0.3412654954719872"/>
    <n v="-1.4457891062615615"/>
    <n v="1.5809257598977553"/>
    <n v="13130.638654799817"/>
    <n v="17973353.083548371"/>
    <n v="17973353.083548371"/>
    <n v="3426979.6699687568"/>
    <n v="3426979.6699687568"/>
    <n v="10742.349825697422"/>
    <n v="-1851.2103256974224"/>
    <n v="134"/>
    <n v="5"/>
  </r>
  <r>
    <n v="43"/>
    <s v="female"/>
    <n v="20.045000000000002"/>
    <n v="2"/>
    <x v="1"/>
    <x v="1"/>
    <n v="19798.054550000001"/>
    <x v="1"/>
    <s v="0"/>
    <s v="1"/>
    <s v="0"/>
    <s v="0"/>
    <s v="0"/>
    <n v="1849"/>
    <n v="20.045000000000002"/>
    <n v="43"/>
    <n v="861.93500000000006"/>
    <x v="0"/>
    <n v="0.27006430524252845"/>
    <n v="-1.7418893929006449"/>
    <n v="0.75107928412561065"/>
    <n v="13130.638654799817"/>
    <s v=""/>
    <s v=""/>
    <s v=""/>
    <s v=""/>
    <n v="18185.9781390385"/>
    <n v="1612.0764109615011"/>
    <s v=""/>
    <s v=""/>
  </r>
  <r>
    <n v="33"/>
    <s v="male"/>
    <n v="24.605"/>
    <n v="2"/>
    <x v="0"/>
    <x v="3"/>
    <n v="5257.5079500000002"/>
    <x v="1"/>
    <s v="1"/>
    <s v="0"/>
    <s v="1"/>
    <s v="0"/>
    <s v="0"/>
    <n v="1089"/>
    <n v="0"/>
    <n v="0"/>
    <n v="811.96500000000003"/>
    <x v="1"/>
    <n v="-0.44194759705205927"/>
    <n v="-0.99384656349664469"/>
    <n v="0.75107928412561065"/>
    <n v="13130.638654799817"/>
    <n v="61986187.094861664"/>
    <n v="61986187.094861664"/>
    <n v="1963354.2433003373"/>
    <n v="1963354.2433003373"/>
    <n v="6658.705381948952"/>
    <n v="-1401.1974319489518"/>
    <n v="205"/>
    <n v="8"/>
  </r>
  <r>
    <n v="19"/>
    <s v="female"/>
    <n v="23.4"/>
    <n v="2"/>
    <x v="0"/>
    <x v="2"/>
    <n v="2913.569"/>
    <x v="1"/>
    <s v="0"/>
    <s v="0"/>
    <s v="0"/>
    <s v="0"/>
    <s v="1"/>
    <n v="361"/>
    <n v="0"/>
    <n v="0"/>
    <n v="444.59999999999997"/>
    <x v="0"/>
    <n v="-1.4387642602644821"/>
    <n v="-1.1915201620562548"/>
    <n v="0.75107928412561065"/>
    <n v="13130.638654799817"/>
    <s v=""/>
    <s v=""/>
    <s v=""/>
    <s v=""/>
    <n v="4703.5251871684386"/>
    <n v="-1789.9561871684386"/>
    <s v=""/>
    <s v=""/>
  </r>
  <r>
    <n v="57"/>
    <s v="female"/>
    <n v="20.100000000000001"/>
    <n v="1"/>
    <x v="0"/>
    <x v="2"/>
    <n v="12032.325999999999"/>
    <x v="1"/>
    <s v="0"/>
    <s v="0"/>
    <s v="0"/>
    <s v="0"/>
    <s v="1"/>
    <n v="3249"/>
    <n v="0"/>
    <n v="0"/>
    <n v="1145.7"/>
    <x v="0"/>
    <n v="1.2668809684549511"/>
    <n v="-1.7328669464933599"/>
    <n v="-7.8767191646533979E-2"/>
    <n v="13130.638654799817"/>
    <s v=""/>
    <s v=""/>
    <s v=""/>
    <s v=""/>
    <n v="13329.39411023227"/>
    <n v="-1297.0681102322706"/>
    <s v=""/>
    <s v=""/>
  </r>
  <r>
    <n v="39"/>
    <s v="female"/>
    <n v="24.225000000000001"/>
    <n v="5"/>
    <x v="0"/>
    <x v="3"/>
    <n v="8965.7957499999993"/>
    <x v="1"/>
    <s v="0"/>
    <s v="0"/>
    <s v="1"/>
    <s v="0"/>
    <s v="0"/>
    <n v="1521"/>
    <n v="0"/>
    <n v="0"/>
    <n v="944.77500000000009"/>
    <x v="0"/>
    <n v="-1.4740455675306659E-2"/>
    <n v="-1.056183465946978"/>
    <n v="3.2406187114420448"/>
    <n v="13130.638654799817"/>
    <s v=""/>
    <s v=""/>
    <s v=""/>
    <s v=""/>
    <n v="10883.823358608954"/>
    <n v="-1918.0276086089543"/>
    <s v=""/>
    <s v=""/>
  </r>
  <r>
    <n v="46"/>
    <s v="male"/>
    <n v="24.795000000000002"/>
    <n v="3"/>
    <x v="0"/>
    <x v="1"/>
    <n v="9500.5730500000009"/>
    <x v="1"/>
    <s v="1"/>
    <s v="0"/>
    <s v="0"/>
    <s v="0"/>
    <s v="0"/>
    <n v="2116"/>
    <n v="0"/>
    <n v="0"/>
    <n v="1140.5700000000002"/>
    <x v="1"/>
    <n v="0.48366787593090471"/>
    <n v="-0.96267811227147781"/>
    <n v="1.5809257598977553"/>
    <n v="13130.638654799817"/>
    <n v="13177376.295150656"/>
    <n v="13177376.295150656"/>
    <n v="3528310.1180730211"/>
    <n v="3528310.1180730211"/>
    <n v="11378.952702272943"/>
    <n v="-1878.3796522729426"/>
    <n v="120"/>
    <n v="5"/>
  </r>
  <r>
    <n v="51"/>
    <s v="male"/>
    <n v="24.795000000000002"/>
    <n v="2"/>
    <x v="1"/>
    <x v="3"/>
    <n v="23967.38305"/>
    <x v="1"/>
    <s v="1"/>
    <s v="1"/>
    <s v="1"/>
    <s v="0"/>
    <s v="0"/>
    <n v="2601"/>
    <n v="24.795000000000002"/>
    <n v="51"/>
    <n v="1264.5450000000001"/>
    <x v="0"/>
    <n v="0.8396738270781986"/>
    <n v="-0.96267811227147781"/>
    <n v="0.75107928412561065"/>
    <n v="13130.638654799817"/>
    <s v=""/>
    <s v=""/>
    <s v=""/>
    <s v=""/>
    <n v="26596.392042793435"/>
    <n v="-2629.008992793435"/>
    <s v=""/>
    <s v=""/>
  </r>
  <r>
    <n v="26"/>
    <s v="female"/>
    <n v="19.8"/>
    <n v="1"/>
    <x v="0"/>
    <x v="2"/>
    <n v="3378.91"/>
    <x v="1"/>
    <s v="0"/>
    <s v="0"/>
    <s v="0"/>
    <s v="0"/>
    <s v="1"/>
    <n v="676"/>
    <n v="0"/>
    <n v="0"/>
    <n v="514.80000000000007"/>
    <x v="1"/>
    <n v="-0.94035592865827067"/>
    <n v="-1.7820802905330968"/>
    <n v="-7.8767191646533979E-2"/>
    <n v="13130.638654799817"/>
    <n v="95096211.75684385"/>
    <n v="95096211.75684385"/>
    <n v="1973635.3895297856"/>
    <n v="1973635.3895297856"/>
    <n v="4783.7713417450796"/>
    <n v="-1404.8613417450797"/>
    <n v="239"/>
    <n v="9"/>
  </r>
  <r>
    <n v="27"/>
    <s v="female"/>
    <n v="20.045000000000002"/>
    <n v="3"/>
    <x v="1"/>
    <x v="3"/>
    <n v="16420.494549999999"/>
    <x v="1"/>
    <s v="0"/>
    <s v="1"/>
    <s v="1"/>
    <s v="0"/>
    <s v="0"/>
    <n v="729"/>
    <n v="20.045000000000002"/>
    <n v="27"/>
    <n v="541.21500000000003"/>
    <x v="1"/>
    <n v="-0.86915473842881186"/>
    <n v="-1.7418893929006449"/>
    <n v="1.5809257598977553"/>
    <n v="13130.638654799817"/>
    <n v="10823151.811183393"/>
    <n v="10823151.811183393"/>
    <n v="2799233.9843983692"/>
    <n v="2799233.9843983692"/>
    <n v="14747.403403529381"/>
    <n v="1673.0911464706187"/>
    <n v="71"/>
    <n v="3"/>
  </r>
  <r>
    <n v="39"/>
    <s v="female"/>
    <n v="23.274999999999999"/>
    <n v="3"/>
    <x v="0"/>
    <x v="1"/>
    <n v="7986.4752500000004"/>
    <x v="1"/>
    <s v="0"/>
    <s v="0"/>
    <s v="0"/>
    <s v="0"/>
    <s v="0"/>
    <n v="1521"/>
    <n v="0"/>
    <n v="0"/>
    <n v="907.72499999999991"/>
    <x v="0"/>
    <n v="-1.4740455675306659E-2"/>
    <n v="-1.2120257220728119"/>
    <n v="1.5809257598977553"/>
    <n v="13130.638654799817"/>
    <s v=""/>
    <s v=""/>
    <s v=""/>
    <s v=""/>
    <n v="10007.206877838642"/>
    <n v="-2020.7316278386415"/>
    <s v=""/>
    <s v=""/>
  </r>
  <r>
    <n v="30"/>
    <s v="male"/>
    <n v="22.99"/>
    <n v="2"/>
    <x v="1"/>
    <x v="3"/>
    <n v="17361.766100000001"/>
    <x v="1"/>
    <s v="1"/>
    <s v="1"/>
    <s v="1"/>
    <s v="0"/>
    <s v="0"/>
    <n v="900"/>
    <n v="22.99"/>
    <n v="30"/>
    <n v="689.69999999999993"/>
    <x v="0"/>
    <n v="-0.65555116774043554"/>
    <n v="-1.2587783989105619"/>
    <n v="0.75107928412561065"/>
    <n v="13130.638654799817"/>
    <s v=""/>
    <s v=""/>
    <s v=""/>
    <s v=""/>
    <n v="18286.133709475256"/>
    <n v="-924.36760947525545"/>
    <s v=""/>
    <s v=""/>
  </r>
  <r>
    <n v="47"/>
    <s v="male"/>
    <n v="19.190000000000001"/>
    <n v="1"/>
    <x v="0"/>
    <x v="1"/>
    <n v="8627.5411000000004"/>
    <x v="1"/>
    <s v="1"/>
    <s v="0"/>
    <s v="0"/>
    <s v="0"/>
    <s v="0"/>
    <n v="2209"/>
    <n v="0"/>
    <n v="0"/>
    <n v="901.93000000000006"/>
    <x v="0"/>
    <n v="0.55486906616036347"/>
    <n v="-1.8821474234138951"/>
    <n v="-7.8767191646533979E-2"/>
    <n v="13130.638654799817"/>
    <s v=""/>
    <s v=""/>
    <s v=""/>
    <s v=""/>
    <n v="10164.350004702241"/>
    <n v="-1536.8089047022404"/>
    <s v=""/>
    <s v=""/>
  </r>
  <r>
    <n v="25"/>
    <s v="male"/>
    <n v="24.984999999999999"/>
    <n v="2"/>
    <x v="0"/>
    <x v="1"/>
    <n v="23241.47453"/>
    <x v="1"/>
    <s v="1"/>
    <s v="0"/>
    <s v="0"/>
    <s v="0"/>
    <s v="0"/>
    <n v="625"/>
    <n v="0"/>
    <n v="0"/>
    <n v="624.625"/>
    <x v="0"/>
    <n v="-1.0115571188877295"/>
    <n v="-0.9315096610463115"/>
    <n v="0.75107928412561065"/>
    <n v="13130.638654799817"/>
    <s v=""/>
    <s v=""/>
    <s v=""/>
    <s v=""/>
    <n v="5875.000598191903"/>
    <n v="17366.473931808097"/>
    <s v=""/>
    <s v=""/>
  </r>
  <r>
    <n v="43"/>
    <s v="male"/>
    <n v="20.13"/>
    <n v="2"/>
    <x v="1"/>
    <x v="0"/>
    <n v="18767.737700000001"/>
    <x v="1"/>
    <s v="1"/>
    <s v="1"/>
    <s v="0"/>
    <s v="1"/>
    <s v="0"/>
    <n v="1849"/>
    <n v="20.13"/>
    <n v="43"/>
    <n v="865.58999999999992"/>
    <x v="0"/>
    <n v="0.27006430524252845"/>
    <n v="-1.7279456120893866"/>
    <n v="0.75107928412561065"/>
    <n v="13130.638654799817"/>
    <s v=""/>
    <s v=""/>
    <s v=""/>
    <s v=""/>
    <n v="16464.832787103875"/>
    <n v="2302.9049128961269"/>
    <s v=""/>
    <s v=""/>
  </r>
  <r>
    <n v="19"/>
    <s v="female"/>
    <n v="24.605"/>
    <n v="1"/>
    <x v="0"/>
    <x v="3"/>
    <n v="2709.24395"/>
    <x v="1"/>
    <s v="0"/>
    <s v="0"/>
    <s v="1"/>
    <s v="0"/>
    <s v="0"/>
    <n v="361"/>
    <n v="0"/>
    <n v="0"/>
    <n v="467.495"/>
    <x v="1"/>
    <n v="-1.4387642602644821"/>
    <n v="-0.99384656349664469"/>
    <n v="-7.8767191646533979E-2"/>
    <n v="13130.638654799817"/>
    <n v="108605467.59322967"/>
    <n v="108605467.59322967"/>
    <n v="3018377.1791399852"/>
    <n v="3018377.1791399852"/>
    <n v="4446.5916927216422"/>
    <n v="-1737.3477427216421"/>
    <n v="253"/>
    <n v="9"/>
  </r>
  <r>
    <n v="18"/>
    <s v="male"/>
    <n v="23.32"/>
    <n v="1"/>
    <x v="0"/>
    <x v="0"/>
    <n v="1711.0268000000001"/>
    <x v="1"/>
    <s v="1"/>
    <s v="0"/>
    <s v="0"/>
    <s v="1"/>
    <s v="0"/>
    <n v="324"/>
    <n v="0"/>
    <n v="0"/>
    <n v="419.76"/>
    <x v="0"/>
    <n v="-1.5099654504939408"/>
    <n v="-1.204643720466851"/>
    <n v="-7.8767191646533979E-2"/>
    <n v="13130.638654799817"/>
    <s v=""/>
    <s v=""/>
    <s v=""/>
    <s v=""/>
    <n v="3104.86860610857"/>
    <n v="-1393.8418061085699"/>
    <s v=""/>
    <s v=""/>
  </r>
  <r>
    <n v="46"/>
    <s v="female"/>
    <n v="23.655000000000001"/>
    <n v="1"/>
    <x v="1"/>
    <x v="3"/>
    <n v="21677.283449999999"/>
    <x v="1"/>
    <s v="0"/>
    <s v="1"/>
    <s v="1"/>
    <s v="0"/>
    <s v="0"/>
    <n v="2116"/>
    <n v="23.655000000000001"/>
    <n v="46"/>
    <n v="1088.1300000000001"/>
    <x v="0"/>
    <n v="0.48366787593090471"/>
    <n v="-1.1496888196224779"/>
    <n v="-7.8767191646533979E-2"/>
    <n v="13130.638654799817"/>
    <s v=""/>
    <s v=""/>
    <s v=""/>
    <s v=""/>
    <n v="23125.463075347594"/>
    <n v="-1448.179625347595"/>
    <s v=""/>
    <s v=""/>
  </r>
  <r>
    <n v="54"/>
    <s v="female"/>
    <n v="23"/>
    <n v="3"/>
    <x v="0"/>
    <x v="2"/>
    <n v="12094.477999999999"/>
    <x v="1"/>
    <s v="0"/>
    <s v="0"/>
    <s v="0"/>
    <s v="0"/>
    <s v="1"/>
    <n v="2916"/>
    <n v="0"/>
    <n v="0"/>
    <n v="1242"/>
    <x v="1"/>
    <n v="1.0532773977665748"/>
    <n v="-1.2571379541092371"/>
    <n v="1.5809257598977553"/>
    <n v="13130.638654799817"/>
    <n v="1073628.9025551877"/>
    <n v="1073628.9025551877"/>
    <n v="2473208.7518122848"/>
    <n v="2473208.7518122848"/>
    <n v="13667.12187316782"/>
    <n v="-1572.6438731678209"/>
    <n v="87"/>
    <n v="4"/>
  </r>
  <r>
    <n v="43"/>
    <s v="female"/>
    <n v="24.7"/>
    <n v="2"/>
    <x v="1"/>
    <x v="3"/>
    <n v="21880.82"/>
    <x v="1"/>
    <s v="0"/>
    <s v="1"/>
    <s v="1"/>
    <s v="0"/>
    <s v="0"/>
    <n v="1849"/>
    <n v="24.7"/>
    <n v="43"/>
    <n v="1062.0999999999999"/>
    <x v="1"/>
    <n v="0.27006430524252845"/>
    <n v="-0.97826233788406158"/>
    <n v="0.75107928412561065"/>
    <n v="13130.638654799817"/>
    <n v="76565673.57388927"/>
    <n v="76565673.57388927"/>
    <n v="6981051.3247772856"/>
    <n v="6981051.3247772856"/>
    <n v="24522.987921381471"/>
    <n v="-2642.1679213814714"/>
    <n v="48"/>
    <n v="2"/>
  </r>
  <r>
    <n v="25"/>
    <s v="female"/>
    <n v="22.515000000000001"/>
    <n v="1"/>
    <x v="0"/>
    <x v="3"/>
    <n v="3594.17085"/>
    <x v="1"/>
    <s v="0"/>
    <s v="0"/>
    <s v="1"/>
    <s v="0"/>
    <s v="0"/>
    <n v="625"/>
    <n v="0"/>
    <n v="0"/>
    <n v="562.875"/>
    <x v="0"/>
    <n v="-1.0115571188877295"/>
    <n v="-1.3366995269734783"/>
    <n v="-7.8767191646533979E-2"/>
    <n v="13130.638654799817"/>
    <s v=""/>
    <s v=""/>
    <s v=""/>
    <s v=""/>
    <n v="5133.3099506819408"/>
    <n v="-1539.1391006819408"/>
    <s v=""/>
    <s v=""/>
  </r>
  <r>
    <n v="63"/>
    <s v="male"/>
    <n v="21.66"/>
    <n v="1"/>
    <x v="0"/>
    <x v="3"/>
    <n v="14349.8544"/>
    <x v="1"/>
    <s v="1"/>
    <s v="0"/>
    <s v="1"/>
    <s v="0"/>
    <s v="0"/>
    <n v="3969"/>
    <n v="0"/>
    <n v="0"/>
    <n v="1364.58"/>
    <x v="0"/>
    <n v="1.6940881098317038"/>
    <n v="-1.4769575574867284"/>
    <n v="-7.8767191646533979E-2"/>
    <n v="13130.638654799817"/>
    <s v=""/>
    <s v=""/>
    <s v=""/>
    <s v=""/>
    <n v="15736.168202396646"/>
    <n v="-1386.3138023966458"/>
    <s v=""/>
    <s v=""/>
  </r>
  <r>
    <n v="18"/>
    <s v="male"/>
    <n v="21.78"/>
    <n v="2"/>
    <x v="0"/>
    <x v="0"/>
    <n v="11884.048580000001"/>
    <x v="1"/>
    <s v="1"/>
    <s v="0"/>
    <s v="0"/>
    <s v="1"/>
    <s v="0"/>
    <n v="324"/>
    <n v="0"/>
    <n v="0"/>
    <n v="392.04"/>
    <x v="1"/>
    <n v="-1.5099654504939408"/>
    <n v="-1.4572722198708334"/>
    <n v="0.75107928412561065"/>
    <n v="13130.638654799817"/>
    <n v="1553986.8145894124"/>
    <n v="1553986.8145894124"/>
    <n v="64905821.89532169"/>
    <n v="64905821.89532169"/>
    <n v="3827.6336269751946"/>
    <n v="8056.414953024806"/>
    <n v="262"/>
    <n v="10"/>
  </r>
  <r>
    <n v="38"/>
    <s v="male"/>
    <n v="19.95"/>
    <n v="1"/>
    <x v="0"/>
    <x v="3"/>
    <n v="5855.9025000000001"/>
    <x v="1"/>
    <s v="1"/>
    <s v="0"/>
    <s v="1"/>
    <s v="0"/>
    <s v="0"/>
    <n v="1444"/>
    <n v="0"/>
    <n v="0"/>
    <n v="758.1"/>
    <x v="0"/>
    <n v="-8.5941645904765426E-2"/>
    <n v="-1.7574736185132287"/>
    <n v="-7.8767191646533979E-2"/>
    <n v="13130.638654799817"/>
    <s v=""/>
    <s v=""/>
    <s v=""/>
    <s v=""/>
    <n v="7010.4817757087303"/>
    <n v="-1154.5792757087302"/>
    <s v=""/>
    <s v=""/>
  </r>
  <r>
    <n v="33"/>
    <s v="female"/>
    <n v="19.094999999999999"/>
    <n v="2"/>
    <x v="1"/>
    <x v="1"/>
    <n v="16776.304049999999"/>
    <x v="1"/>
    <s v="0"/>
    <s v="1"/>
    <s v="0"/>
    <s v="0"/>
    <s v="0"/>
    <n v="1089"/>
    <n v="19.094999999999999"/>
    <n v="33"/>
    <n v="630.13499999999999"/>
    <x v="1"/>
    <n v="-0.44194759705205927"/>
    <n v="-1.8977316490264788"/>
    <n v="0.75107928412561065"/>
    <n v="13130.638654799817"/>
    <n v="13290876.173760096"/>
    <n v="13290876.173760096"/>
    <n v="6152379.5040177125"/>
    <n v="6152379.5040177125"/>
    <n v="14295.904988554903"/>
    <n v="2480.3990614450959"/>
    <n v="79"/>
    <n v="3"/>
  </r>
  <r>
    <n v="45"/>
    <s v="male"/>
    <n v="20.350000000000001"/>
    <n v="3"/>
    <x v="0"/>
    <x v="0"/>
    <n v="8605.3615000000009"/>
    <x v="1"/>
    <s v="1"/>
    <s v="0"/>
    <s v="0"/>
    <s v="1"/>
    <s v="0"/>
    <n v="2025"/>
    <n v="0"/>
    <n v="0"/>
    <n v="915.75000000000011"/>
    <x v="0"/>
    <n v="0.41246668570144596"/>
    <n v="-1.6918558264602459"/>
    <n v="1.5809257598977553"/>
    <n v="13130.638654799817"/>
    <s v=""/>
    <s v=""/>
    <s v=""/>
    <s v=""/>
    <n v="9808.2699494301414"/>
    <n v="-1202.9084494301405"/>
    <s v=""/>
    <s v=""/>
  </r>
  <r>
    <n v="30"/>
    <s v="female"/>
    <n v="19.95"/>
    <n v="3"/>
    <x v="0"/>
    <x v="3"/>
    <n v="5693.4305000000004"/>
    <x v="1"/>
    <s v="0"/>
    <s v="0"/>
    <s v="1"/>
    <s v="0"/>
    <s v="0"/>
    <n v="900"/>
    <n v="0"/>
    <n v="0"/>
    <n v="598.5"/>
    <x v="0"/>
    <n v="-0.65555116774043554"/>
    <n v="-1.7574736185132287"/>
    <n v="1.5809257598977553"/>
    <n v="13130.638654799817"/>
    <s v=""/>
    <s v=""/>
    <s v=""/>
    <s v=""/>
    <n v="7395.6166013594166"/>
    <n v="-1702.1861013594162"/>
    <s v=""/>
    <s v=""/>
  </r>
  <r>
    <n v="39"/>
    <s v="female"/>
    <n v="23.87"/>
    <n v="5"/>
    <x v="0"/>
    <x v="0"/>
    <n v="8582.3022999999994"/>
    <x v="1"/>
    <s v="0"/>
    <s v="0"/>
    <s v="0"/>
    <s v="1"/>
    <s v="0"/>
    <n v="1521"/>
    <n v="0"/>
    <n v="0"/>
    <n v="930.93000000000006"/>
    <x v="0"/>
    <n v="-1.4740455675306659E-2"/>
    <n v="-1.1144192563940001"/>
    <n v="3.2406187114420448"/>
    <n v="13130.638654799817"/>
    <s v=""/>
    <s v=""/>
    <s v=""/>
    <s v=""/>
    <n v="10269.519793034569"/>
    <n v="-1687.21749303457"/>
    <s v=""/>
    <s v=""/>
  </r>
  <r>
    <n v="55"/>
    <s v="male"/>
    <n v="21.5"/>
    <n v="1"/>
    <x v="0"/>
    <x v="2"/>
    <n v="10791.96"/>
    <x v="1"/>
    <s v="1"/>
    <s v="0"/>
    <s v="0"/>
    <s v="0"/>
    <s v="1"/>
    <n v="3025"/>
    <n v="0"/>
    <n v="0"/>
    <n v="1182.5"/>
    <x v="1"/>
    <n v="1.1244785879960337"/>
    <n v="-1.5032046743079215"/>
    <n v="-7.8767191646533979E-2"/>
    <n v="13130.638654799817"/>
    <n v="5469417.8504162868"/>
    <n v="5469417.8504162868"/>
    <n v="1292138.1929149283"/>
    <n v="1292138.1929149283"/>
    <n v="11928.682566378853"/>
    <n v="-1136.722566378854"/>
    <n v="111"/>
    <n v="4"/>
  </r>
  <r>
    <n v="36"/>
    <s v="female"/>
    <n v="22.135000000000002"/>
    <n v="3"/>
    <x v="0"/>
    <x v="1"/>
    <n v="7228.2156500000001"/>
    <x v="1"/>
    <s v="0"/>
    <s v="0"/>
    <s v="0"/>
    <s v="0"/>
    <s v="0"/>
    <n v="1296"/>
    <n v="0"/>
    <n v="0"/>
    <n v="796.86"/>
    <x v="0"/>
    <n v="-0.22834402636368298"/>
    <n v="-1.3990364294238113"/>
    <n v="1.5809257598977553"/>
    <n v="13130.638654799817"/>
    <s v=""/>
    <s v=""/>
    <s v=""/>
    <s v=""/>
    <n v="9266.3770872726345"/>
    <n v="-2038.1614372726344"/>
    <s v=""/>
    <s v=""/>
  </r>
  <r>
    <n v="23"/>
    <s v="female"/>
    <n v="23.18"/>
    <n v="2"/>
    <x v="0"/>
    <x v="3"/>
    <n v="14426.073850000001"/>
    <x v="1"/>
    <s v="0"/>
    <s v="0"/>
    <s v="1"/>
    <s v="0"/>
    <s v="0"/>
    <n v="529"/>
    <n v="0"/>
    <n v="0"/>
    <n v="533.14"/>
    <x v="0"/>
    <n v="-1.1539594993466469"/>
    <n v="-1.227609947685395"/>
    <n v="0.75107928412561065"/>
    <n v="13130.638654799817"/>
    <s v=""/>
    <s v=""/>
    <s v=""/>
    <s v=""/>
    <n v="5609.595118674024"/>
    <n v="8816.4787313259767"/>
    <s v=""/>
    <s v=""/>
  </r>
  <r>
    <n v="29"/>
    <s v="female"/>
    <n v="24.6"/>
    <n v="2"/>
    <x v="0"/>
    <x v="2"/>
    <n v="4529.4769999999999"/>
    <x v="1"/>
    <s v="0"/>
    <s v="0"/>
    <s v="0"/>
    <s v="0"/>
    <s v="1"/>
    <n v="841"/>
    <n v="0"/>
    <n v="0"/>
    <n v="713.40000000000009"/>
    <x v="0"/>
    <n v="-0.72675235796989435"/>
    <n v="-0.99466678589730684"/>
    <n v="0.75107928412561065"/>
    <n v="13130.638654799817"/>
    <s v=""/>
    <s v=""/>
    <s v=""/>
    <s v=""/>
    <n v="6055.6834181933182"/>
    <n v="-1526.2064181933183"/>
    <s v=""/>
    <s v=""/>
  </r>
  <r>
    <n v="52"/>
    <s v="female"/>
    <n v="24.13"/>
    <n v="1"/>
    <x v="1"/>
    <x v="3"/>
    <n v="23887.662700000001"/>
    <x v="1"/>
    <s v="0"/>
    <s v="1"/>
    <s v="1"/>
    <s v="0"/>
    <s v="0"/>
    <n v="2704"/>
    <n v="24.13"/>
    <n v="52"/>
    <n v="1254.76"/>
    <x v="1"/>
    <n v="0.9108750173076573"/>
    <n v="-1.0717676915595618"/>
    <n v="-7.8767191646533979E-2"/>
    <n v="13130.638654799817"/>
    <n v="115713566.30901492"/>
    <n v="115713566.30901492"/>
    <n v="3856794.4255785169"/>
    <n v="3856794.4255785169"/>
    <n v="25851.535003786201"/>
    <n v="-1963.8723037862001"/>
    <n v="45"/>
    <n v="2"/>
  </r>
  <r>
    <n v="45"/>
    <s v="male"/>
    <n v="23.56"/>
    <n v="2"/>
    <x v="0"/>
    <x v="1"/>
    <n v="8603.8233999999993"/>
    <x v="1"/>
    <s v="1"/>
    <s v="0"/>
    <s v="0"/>
    <s v="0"/>
    <s v="0"/>
    <n v="2025"/>
    <n v="0"/>
    <n v="0"/>
    <n v="1060.2"/>
    <x v="0"/>
    <n v="0.41246668570144596"/>
    <n v="-1.1652730452350617"/>
    <n v="0.75107928412561065"/>
    <n v="13130.638654799817"/>
    <s v=""/>
    <s v=""/>
    <s v=""/>
    <s v=""/>
    <n v="10321.082928455106"/>
    <n v="-1717.2595284551062"/>
    <s v=""/>
    <s v=""/>
  </r>
  <r>
    <n v="41"/>
    <s v="female"/>
    <n v="21.754999999999999"/>
    <n v="1"/>
    <x v="0"/>
    <x v="1"/>
    <n v="13725.47184"/>
    <x v="1"/>
    <s v="0"/>
    <s v="0"/>
    <s v="0"/>
    <s v="0"/>
    <s v="0"/>
    <n v="1681"/>
    <n v="0"/>
    <n v="0"/>
    <n v="891.95499999999993"/>
    <x v="0"/>
    <n v="0.12766192478361088"/>
    <n v="-1.4613733318741453"/>
    <n v="-7.8767191646533979E-2"/>
    <n v="13130.638654799817"/>
    <s v=""/>
    <s v=""/>
    <s v=""/>
    <s v=""/>
    <n v="9043.4927386673426"/>
    <n v="4681.9791013326576"/>
    <s v=""/>
    <s v=""/>
  </r>
  <r>
    <n v="37"/>
    <s v="male"/>
    <n v="24.32"/>
    <n v="2"/>
    <x v="0"/>
    <x v="3"/>
    <n v="6198.7518"/>
    <x v="1"/>
    <s v="1"/>
    <s v="0"/>
    <s v="1"/>
    <s v="0"/>
    <s v="0"/>
    <n v="1369"/>
    <n v="0"/>
    <n v="0"/>
    <n v="899.84"/>
    <x v="0"/>
    <n v="-0.1571428361342242"/>
    <n v="-1.0405992403343949"/>
    <n v="0.75107928412561065"/>
    <n v="13130.638654799817"/>
    <s v=""/>
    <s v=""/>
    <s v=""/>
    <s v=""/>
    <n v="7547.9218480015925"/>
    <n v="-1349.1700480015925"/>
    <s v=""/>
    <s v=""/>
  </r>
  <r>
    <n v="30"/>
    <s v="female"/>
    <n v="21.945"/>
    <n v="1"/>
    <x v="0"/>
    <x v="1"/>
    <n v="4718.2035500000002"/>
    <x v="1"/>
    <s v="0"/>
    <s v="0"/>
    <s v="0"/>
    <s v="0"/>
    <s v="0"/>
    <n v="900"/>
    <n v="0"/>
    <n v="0"/>
    <n v="658.35"/>
    <x v="1"/>
    <n v="-0.65555116774043554"/>
    <n v="-1.4302048806489784"/>
    <n v="-7.8767191646533979E-2"/>
    <n v="13130.638654799817"/>
    <n v="70769064.392468303"/>
    <n v="70769064.392468303"/>
    <n v="3347606.2460395745"/>
    <n v="3347606.2460395745"/>
    <n v="6547.8500311650296"/>
    <n v="-1829.6464811650294"/>
    <n v="208"/>
    <n v="8"/>
  </r>
  <r>
    <n v="40"/>
    <s v="male"/>
    <n v="24.97"/>
    <n v="2"/>
    <x v="0"/>
    <x v="0"/>
    <n v="6593.5083000000004"/>
    <x v="1"/>
    <s v="1"/>
    <s v="0"/>
    <s v="0"/>
    <s v="1"/>
    <s v="0"/>
    <n v="1600"/>
    <n v="0"/>
    <n v="0"/>
    <n v="998.8"/>
    <x v="1"/>
    <n v="5.6460734554152112E-2"/>
    <n v="-0.93397032824829851"/>
    <n v="0.75107928412561065"/>
    <n v="13130.638654799817"/>
    <n v="42734073.275645182"/>
    <n v="42734073.275645182"/>
    <n v="1218550.1641665953"/>
    <n v="1218550.1641665953"/>
    <n v="7697.3878967706787"/>
    <n v="-1103.8795967706783"/>
    <n v="186"/>
    <n v="7"/>
  </r>
  <r>
    <n v="41"/>
    <s v="male"/>
    <n v="23.94"/>
    <n v="1"/>
    <x v="0"/>
    <x v="1"/>
    <n v="6858.4795999999997"/>
    <x v="1"/>
    <s v="1"/>
    <s v="0"/>
    <s v="0"/>
    <s v="0"/>
    <s v="0"/>
    <n v="1681"/>
    <n v="0"/>
    <n v="0"/>
    <n v="981.54000000000008"/>
    <x v="0"/>
    <n v="0.12766192478361088"/>
    <n v="-1.102936142784728"/>
    <n v="-7.8767191646533979E-2"/>
    <n v="13130.638654799817"/>
    <s v=""/>
    <s v=""/>
    <s v=""/>
    <s v=""/>
    <n v="8436.1478514030805"/>
    <n v="-1577.6682514030808"/>
    <s v=""/>
    <s v=""/>
  </r>
  <r>
    <n v="54"/>
    <s v="female"/>
    <n v="24.605"/>
    <n v="3"/>
    <x v="0"/>
    <x v="3"/>
    <n v="12479.70895"/>
    <x v="1"/>
    <s v="0"/>
    <s v="0"/>
    <s v="1"/>
    <s v="0"/>
    <s v="0"/>
    <n v="2916"/>
    <n v="0"/>
    <n v="0"/>
    <n v="1328.67"/>
    <x v="1"/>
    <n v="1.0532773977665748"/>
    <n v="-0.99384656349664469"/>
    <n v="1.5809257598977553"/>
    <n v="13130.638654799817"/>
    <n v="423709.48059077695"/>
    <n v="423709.48059077695"/>
    <n v="2796417.2012814488"/>
    <n v="2796417.2012814488"/>
    <n v="14151.95809450014"/>
    <n v="-1672.2491445001397"/>
    <n v="83"/>
    <n v="3"/>
  </r>
  <r>
    <n v="37"/>
    <s v="male"/>
    <n v="22.704999999999998"/>
    <n v="3"/>
    <x v="0"/>
    <x v="1"/>
    <n v="6985.50695"/>
    <x v="1"/>
    <s v="1"/>
    <s v="0"/>
    <s v="0"/>
    <s v="0"/>
    <s v="0"/>
    <n v="1369"/>
    <n v="0"/>
    <n v="0"/>
    <n v="840.08499999999992"/>
    <x v="1"/>
    <n v="-0.1571428361342242"/>
    <n v="-1.3055310757483118"/>
    <n v="1.5809257598977553"/>
    <n v="13130.638654799817"/>
    <n v="37762643.669335909"/>
    <n v="37762643.669335909"/>
    <n v="3582834.1316797556"/>
    <n v="3582834.1316797556"/>
    <n v="8878.3445372429615"/>
    <n v="-1892.8375872429615"/>
    <n v="163"/>
    <n v="6"/>
  </r>
  <r>
    <n v="22"/>
    <s v="female"/>
    <n v="21.28"/>
    <n v="3"/>
    <x v="0"/>
    <x v="3"/>
    <n v="4296.2712000000001"/>
    <x v="1"/>
    <s v="0"/>
    <s v="0"/>
    <s v="1"/>
    <s v="0"/>
    <s v="0"/>
    <n v="484"/>
    <n v="0"/>
    <n v="0"/>
    <n v="468.16"/>
    <x v="0"/>
    <n v="-1.2251606895761058"/>
    <n v="-1.5392944599370615"/>
    <n v="1.5809257598977553"/>
    <n v="13130.638654799817"/>
    <s v=""/>
    <s v=""/>
    <s v=""/>
    <s v=""/>
    <n v="6206.9243778771988"/>
    <n v="-1910.6531778771987"/>
    <s v=""/>
    <s v=""/>
  </r>
  <r>
    <n v="28"/>
    <s v="male"/>
    <n v="24.3"/>
    <n v="5"/>
    <x v="0"/>
    <x v="2"/>
    <n v="5615.3689999999997"/>
    <x v="1"/>
    <s v="1"/>
    <s v="0"/>
    <s v="0"/>
    <s v="0"/>
    <s v="1"/>
    <n v="784"/>
    <n v="0"/>
    <n v="0"/>
    <n v="680.4"/>
    <x v="1"/>
    <n v="-0.79795354819935316"/>
    <n v="-1.0438801299370439"/>
    <n v="3.2406187114420448"/>
    <n v="13130.638654799817"/>
    <n v="56479277.984354965"/>
    <n v="56479277.984354965"/>
    <n v="3428962.5302347629"/>
    <n v="3428962.5302347629"/>
    <n v="7467.1148060529695"/>
    <n v="-1851.7458060529698"/>
    <n v="195"/>
    <n v="7"/>
  </r>
  <r>
    <n v="38"/>
    <s v="female"/>
    <n v="19.95"/>
    <n v="2"/>
    <x v="0"/>
    <x v="1"/>
    <n v="7133.9025000000001"/>
    <x v="1"/>
    <s v="0"/>
    <s v="0"/>
    <s v="0"/>
    <s v="0"/>
    <s v="0"/>
    <n v="1444"/>
    <n v="0"/>
    <n v="0"/>
    <n v="758.1"/>
    <x v="1"/>
    <n v="-8.5941645904765426E-2"/>
    <n v="-1.7574736185132287"/>
    <n v="0.75107928412561065"/>
    <n v="13130.638654799817"/>
    <n v="35960844.510283299"/>
    <n v="35960844.510283299"/>
    <n v="3428320.8830286334"/>
    <n v="3428320.8830286334"/>
    <n v="8985.475043280072"/>
    <n v="-1851.5725432800718"/>
    <n v="160"/>
    <n v="6"/>
  </r>
  <r>
    <n v="20"/>
    <s v="male"/>
    <n v="22"/>
    <n v="1"/>
    <x v="0"/>
    <x v="2"/>
    <n v="1964.78"/>
    <x v="1"/>
    <s v="1"/>
    <s v="0"/>
    <s v="0"/>
    <s v="0"/>
    <s v="1"/>
    <n v="400"/>
    <n v="0"/>
    <n v="0"/>
    <n v="440"/>
    <x v="0"/>
    <n v="-1.3675630700350232"/>
    <n v="-1.4211824342416932"/>
    <n v="-7.8767191646533979E-2"/>
    <n v="13130.638654799817"/>
    <s v=""/>
    <s v=""/>
    <s v=""/>
    <s v=""/>
    <n v="3420.8563790842509"/>
    <n v="-1456.0763790842509"/>
    <s v=""/>
    <s v=""/>
  </r>
  <r>
    <n v="25"/>
    <s v="female"/>
    <n v="20.8"/>
    <n v="1"/>
    <x v="0"/>
    <x v="2"/>
    <n v="3208.7869999999998"/>
    <x v="1"/>
    <s v="0"/>
    <s v="0"/>
    <s v="0"/>
    <s v="0"/>
    <s v="1"/>
    <n v="625"/>
    <n v="0"/>
    <n v="0"/>
    <n v="520"/>
    <x v="1"/>
    <n v="-1.0115571188877295"/>
    <n v="-1.6180358104006407"/>
    <n v="-7.8767191646533979E-2"/>
    <n v="13130.638654799817"/>
    <n v="98443140.25985387"/>
    <n v="98443140.25985387"/>
    <n v="2069596.2679218121"/>
    <n v="2069596.2679218121"/>
    <n v="4647.3961435556121"/>
    <n v="-1438.6091435556123"/>
    <n v="247"/>
    <n v="9"/>
  </r>
  <r>
    <n v="42"/>
    <s v="male"/>
    <n v="24.605"/>
    <n v="2"/>
    <x v="1"/>
    <x v="1"/>
    <n v="21259.377949999998"/>
    <x v="1"/>
    <s v="1"/>
    <s v="1"/>
    <s v="0"/>
    <s v="0"/>
    <s v="0"/>
    <n v="1764"/>
    <n v="24.605"/>
    <n v="42"/>
    <n v="1033.4100000000001"/>
    <x v="0"/>
    <n v="0.19886311501306964"/>
    <n v="-0.99384656349664469"/>
    <n v="0.75107928412561065"/>
    <n v="13130.638654799817"/>
    <s v=""/>
    <s v=""/>
    <s v=""/>
    <s v=""/>
    <n v="24077.229859517014"/>
    <n v="-2817.8519095170159"/>
    <s v=""/>
    <s v=""/>
  </r>
  <r>
    <n v="30"/>
    <s v="female"/>
    <n v="23.655000000000001"/>
    <n v="3"/>
    <x v="1"/>
    <x v="3"/>
    <n v="18765.87545"/>
    <x v="1"/>
    <s v="0"/>
    <s v="1"/>
    <s v="1"/>
    <s v="0"/>
    <s v="0"/>
    <n v="900"/>
    <n v="23.655000000000001"/>
    <n v="30"/>
    <n v="709.65000000000009"/>
    <x v="0"/>
    <n v="-0.65555116774043554"/>
    <n v="-1.1496888196224779"/>
    <n v="1.5809257598977553"/>
    <n v="13130.638654799817"/>
    <s v=""/>
    <s v=""/>
    <s v=""/>
    <s v=""/>
    <n v="20644.934900842825"/>
    <n v="-1879.0594508428258"/>
    <s v=""/>
    <s v=""/>
  </r>
  <r>
    <n v="23"/>
    <s v="female"/>
    <n v="24.225000000000001"/>
    <n v="2"/>
    <x v="0"/>
    <x v="1"/>
    <n v="22395.74424"/>
    <x v="1"/>
    <s v="0"/>
    <s v="0"/>
    <s v="0"/>
    <s v="0"/>
    <s v="0"/>
    <n v="529"/>
    <n v="0"/>
    <n v="0"/>
    <n v="557.17500000000007"/>
    <x v="0"/>
    <n v="-1.1539594993466469"/>
    <n v="-1.056183465946978"/>
    <n v="0.75107928412561065"/>
    <n v="13130.638654799817"/>
    <s v=""/>
    <s v=""/>
    <s v=""/>
    <s v=""/>
    <n v="6228.2245696786631"/>
    <n v="16167.519670321337"/>
    <s v=""/>
    <s v=""/>
  </r>
  <r>
    <n v="60"/>
    <s v="female"/>
    <n v="24.53"/>
    <n v="0"/>
    <x v="0"/>
    <x v="0"/>
    <n v="12629.896699999999"/>
    <x v="1"/>
    <s v="0"/>
    <s v="0"/>
    <s v="0"/>
    <s v="1"/>
    <s v="0"/>
    <n v="3600"/>
    <n v="0"/>
    <n v="0"/>
    <n v="1471.8000000000002"/>
    <x v="0"/>
    <n v="1.4804845391433274"/>
    <n v="-1.0061498995065787"/>
    <n v="-0.90861366741867866"/>
    <n v="13130.638654799817"/>
    <s v=""/>
    <s v=""/>
    <s v=""/>
    <s v=""/>
    <n v="13732.39827704376"/>
    <n v="-1102.5015770437603"/>
    <s v=""/>
    <s v=""/>
  </r>
  <r>
    <n v="27"/>
    <s v="female"/>
    <n v="24.75"/>
    <n v="0"/>
    <x v="1"/>
    <x v="0"/>
    <n v="16577.779500000001"/>
    <x v="1"/>
    <s v="0"/>
    <s v="1"/>
    <s v="0"/>
    <s v="1"/>
    <s v="0"/>
    <n v="729"/>
    <n v="24.75"/>
    <n v="27"/>
    <n v="668.25"/>
    <x v="0"/>
    <n v="-0.86915473842881186"/>
    <n v="-0.97006011387743862"/>
    <n v="-0.90861366741867866"/>
    <n v="13130.638654799817"/>
    <s v=""/>
    <s v=""/>
    <s v=""/>
    <s v=""/>
    <n v="18943.027530605108"/>
    <n v="-2365.2480306051075"/>
    <s v=""/>
    <s v=""/>
  </r>
  <r>
    <n v="48"/>
    <s v="male"/>
    <n v="24.42"/>
    <n v="0"/>
    <x v="1"/>
    <x v="0"/>
    <n v="21223.675800000001"/>
    <x v="1"/>
    <s v="1"/>
    <s v="1"/>
    <s v="0"/>
    <s v="1"/>
    <s v="0"/>
    <n v="2304"/>
    <n v="24.42"/>
    <n v="48"/>
    <n v="1172.1600000000001"/>
    <x v="0"/>
    <n v="0.62607025638982228"/>
    <n v="-1.024194792321149"/>
    <n v="-0.90861366741867866"/>
    <n v="13130.638654799817"/>
    <s v=""/>
    <s v=""/>
    <s v=""/>
    <s v=""/>
    <n v="22929.542375175697"/>
    <n v="-1705.8665751756962"/>
    <s v=""/>
    <s v=""/>
  </r>
  <r>
    <n v="27"/>
    <s v="male"/>
    <n v="23.1"/>
    <n v="0"/>
    <x v="0"/>
    <x v="0"/>
    <n v="2483.7359999999999"/>
    <x v="1"/>
    <s v="1"/>
    <s v="0"/>
    <s v="0"/>
    <s v="1"/>
    <s v="0"/>
    <n v="729"/>
    <n v="0"/>
    <n v="0"/>
    <n v="623.70000000000005"/>
    <x v="0"/>
    <n v="-0.86915473842881186"/>
    <n v="-1.2407335060959912"/>
    <n v="-0.90861366741867866"/>
    <n v="13130.638654799817"/>
    <s v=""/>
    <s v=""/>
    <s v=""/>
    <s v=""/>
    <n v="3462.044267758105"/>
    <n v="-978.3082677581051"/>
    <s v=""/>
    <s v=""/>
  </r>
  <r>
    <n v="24"/>
    <s v="female"/>
    <n v="23.21"/>
    <n v="0"/>
    <x v="0"/>
    <x v="0"/>
    <n v="25081.76784"/>
    <x v="1"/>
    <s v="0"/>
    <s v="0"/>
    <s v="0"/>
    <s v="1"/>
    <s v="0"/>
    <n v="576"/>
    <n v="0"/>
    <n v="0"/>
    <n v="557.04"/>
    <x v="0"/>
    <n v="-1.0827583091171882"/>
    <n v="-1.2226886132814212"/>
    <n v="-0.90861366741867866"/>
    <n v="13130.638654799817"/>
    <s v=""/>
    <s v=""/>
    <s v=""/>
    <s v=""/>
    <n v="3653.3572151378257"/>
    <n v="21428.410624862176"/>
    <s v=""/>
    <s v=""/>
  </r>
  <r>
    <n v="42"/>
    <s v="male"/>
    <n v="24.64"/>
    <n v="0"/>
    <x v="1"/>
    <x v="0"/>
    <n v="19515.5416"/>
    <x v="1"/>
    <s v="1"/>
    <s v="1"/>
    <s v="0"/>
    <s v="1"/>
    <s v="0"/>
    <n v="1764"/>
    <n v="24.64"/>
    <n v="42"/>
    <n v="1034.8800000000001"/>
    <x v="0"/>
    <n v="0.19886311501306964"/>
    <n v="-0.98810500669200874"/>
    <n v="-0.90861366741867866"/>
    <n v="13130.638654799817"/>
    <s v=""/>
    <s v=""/>
    <s v=""/>
    <s v=""/>
    <n v="21434.53019619453"/>
    <n v="-1918.9885961945292"/>
    <s v=""/>
    <s v=""/>
  </r>
  <r>
    <n v="18"/>
    <s v="female"/>
    <n v="20.79"/>
    <n v="0"/>
    <x v="0"/>
    <x v="0"/>
    <n v="1607.5101"/>
    <x v="1"/>
    <s v="0"/>
    <s v="0"/>
    <s v="0"/>
    <s v="1"/>
    <s v="0"/>
    <n v="324"/>
    <n v="0"/>
    <n v="0"/>
    <n v="374.21999999999997"/>
    <x v="0"/>
    <n v="-1.5099654504939408"/>
    <n v="-1.6196762552019655"/>
    <n v="-0.90861366741867866"/>
    <n v="13130.638654799817"/>
    <s v=""/>
    <s v=""/>
    <s v=""/>
    <s v=""/>
    <n v="2970.9825704907189"/>
    <n v="-1363.4724704907189"/>
    <s v=""/>
    <s v=""/>
  </r>
  <r>
    <n v="33"/>
    <s v="female"/>
    <n v="24.31"/>
    <n v="0"/>
    <x v="0"/>
    <x v="0"/>
    <n v="4185.0978999999998"/>
    <x v="1"/>
    <s v="0"/>
    <s v="0"/>
    <s v="0"/>
    <s v="1"/>
    <s v="0"/>
    <n v="1089"/>
    <n v="0"/>
    <n v="0"/>
    <n v="802.2299999999999"/>
    <x v="0"/>
    <n v="-0.44194759705205927"/>
    <n v="-1.0422396851357196"/>
    <n v="-0.90861366741867866"/>
    <n v="13130.638654799817"/>
    <s v=""/>
    <s v=""/>
    <s v=""/>
    <s v=""/>
    <n v="5198.036806105617"/>
    <n v="-1012.9389061056172"/>
    <s v=""/>
    <s v=""/>
  </r>
  <r>
    <n v="64"/>
    <s v="female"/>
    <n v="22.99"/>
    <n v="0"/>
    <x v="1"/>
    <x v="0"/>
    <n v="27037.914100000002"/>
    <x v="1"/>
    <s v="0"/>
    <s v="1"/>
    <s v="0"/>
    <s v="1"/>
    <s v="0"/>
    <n v="4096"/>
    <n v="22.99"/>
    <n v="64"/>
    <n v="1471.36"/>
    <x v="0"/>
    <n v="1.7652893000611625"/>
    <n v="-1.2587783989105619"/>
    <n v="-0.90861366741867866"/>
    <n v="13130.638654799817"/>
    <s v=""/>
    <s v=""/>
    <s v=""/>
    <s v=""/>
    <n v="27710.101261298154"/>
    <n v="-672.1871612981522"/>
    <s v=""/>
    <s v=""/>
  </r>
  <r>
    <n v="58"/>
    <s v="female"/>
    <n v="22.77"/>
    <n v="0"/>
    <x v="0"/>
    <x v="0"/>
    <n v="11833.782300000001"/>
    <x v="1"/>
    <s v="0"/>
    <s v="0"/>
    <s v="0"/>
    <s v="1"/>
    <s v="0"/>
    <n v="3364"/>
    <n v="0"/>
    <n v="0"/>
    <n v="1320.66"/>
    <x v="0"/>
    <n v="1.3380821586844101"/>
    <n v="-1.2948681845397021"/>
    <n v="-0.90861366741867866"/>
    <n v="13130.638654799817"/>
    <s v=""/>
    <s v=""/>
    <s v=""/>
    <s v=""/>
    <n v="12880.955660958411"/>
    <n v="-1047.1733609584098"/>
    <s v=""/>
    <s v=""/>
  </r>
  <r>
    <n v="53"/>
    <s v="male"/>
    <n v="20.9"/>
    <n v="0"/>
    <x v="1"/>
    <x v="0"/>
    <n v="21195.817999999999"/>
    <x v="1"/>
    <s v="1"/>
    <s v="1"/>
    <s v="0"/>
    <s v="1"/>
    <s v="0"/>
    <n v="2809"/>
    <n v="20.9"/>
    <n v="53"/>
    <n v="1107.6999999999998"/>
    <x v="0"/>
    <n v="0.98207620753711611"/>
    <n v="-1.6016313623873955"/>
    <n v="-0.90861366741867866"/>
    <n v="13130.638654799817"/>
    <s v=""/>
    <s v=""/>
    <s v=""/>
    <s v=""/>
    <n v="19419.381844035517"/>
    <n v="1776.4361559644822"/>
    <s v=""/>
    <s v=""/>
  </r>
  <r>
    <n v="42"/>
    <s v="male"/>
    <n v="24.86"/>
    <n v="0"/>
    <x v="0"/>
    <x v="0"/>
    <n v="5966.8873999999996"/>
    <x v="1"/>
    <s v="1"/>
    <s v="0"/>
    <s v="0"/>
    <s v="1"/>
    <s v="0"/>
    <n v="1764"/>
    <n v="0"/>
    <n v="0"/>
    <n v="1044.1199999999999"/>
    <x v="0"/>
    <n v="0.19886311501306964"/>
    <n v="-0.95201522106286851"/>
    <n v="-0.90861366741867866"/>
    <n v="13130.638654799817"/>
    <s v=""/>
    <s v=""/>
    <s v=""/>
    <s v=""/>
    <n v="6763.6613251874896"/>
    <n v="-796.77392518749002"/>
    <s v=""/>
    <s v=""/>
  </r>
  <r>
    <n v="18"/>
    <s v="male"/>
    <n v="23.21"/>
    <n v="0"/>
    <x v="0"/>
    <x v="0"/>
    <n v="1121.8739"/>
    <x v="1"/>
    <s v="1"/>
    <s v="0"/>
    <s v="0"/>
    <s v="1"/>
    <s v="0"/>
    <n v="324"/>
    <n v="0"/>
    <n v="0"/>
    <n v="417.78000000000003"/>
    <x v="0"/>
    <n v="-1.5099654504939408"/>
    <n v="-1.2226886132814212"/>
    <n v="-0.90861366741867866"/>
    <n v="13130.638654799817"/>
    <s v=""/>
    <s v=""/>
    <s v=""/>
    <s v=""/>
    <n v="2365.9397983318368"/>
    <n v="-1244.0658983318367"/>
    <s v=""/>
    <s v=""/>
  </r>
  <r>
    <n v="52"/>
    <s v="female"/>
    <n v="24.86"/>
    <n v="0"/>
    <x v="0"/>
    <x v="0"/>
    <n v="27117.993780000001"/>
    <x v="1"/>
    <s v="0"/>
    <s v="0"/>
    <s v="0"/>
    <s v="1"/>
    <s v="0"/>
    <n v="2704"/>
    <n v="0"/>
    <n v="0"/>
    <n v="1292.72"/>
    <x v="0"/>
    <n v="0.9108750173076573"/>
    <n v="-0.95201522106286851"/>
    <n v="-0.90861366741867866"/>
    <n v="13130.638654799817"/>
    <s v=""/>
    <s v=""/>
    <s v=""/>
    <s v=""/>
    <n v="10592.924584370827"/>
    <n v="16525.069195629174"/>
    <s v=""/>
    <s v=""/>
  </r>
  <r>
    <n v="20"/>
    <s v="female"/>
    <n v="24.42"/>
    <n v="0"/>
    <x v="1"/>
    <x v="0"/>
    <n v="26125.674770000001"/>
    <x v="1"/>
    <s v="0"/>
    <s v="1"/>
    <s v="0"/>
    <s v="1"/>
    <s v="0"/>
    <n v="400"/>
    <n v="24.42"/>
    <n v="20"/>
    <n v="488.40000000000003"/>
    <x v="0"/>
    <n v="-1.3675630700350232"/>
    <n v="-1.024194792321149"/>
    <n v="-0.90861366741867866"/>
    <n v="13130.638654799817"/>
    <s v=""/>
    <s v=""/>
    <s v=""/>
    <s v=""/>
    <n v="17540.681562006397"/>
    <n v="8584.9932079936043"/>
    <s v=""/>
    <s v=""/>
  </r>
  <r>
    <n v="64"/>
    <s v="male"/>
    <n v="23.76"/>
    <n v="0"/>
    <x v="1"/>
    <x v="0"/>
    <n v="26926.5144"/>
    <x v="1"/>
    <s v="1"/>
    <s v="1"/>
    <s v="0"/>
    <s v="1"/>
    <s v="0"/>
    <n v="4096"/>
    <n v="23.76"/>
    <n v="64"/>
    <n v="1520.64"/>
    <x v="0"/>
    <n v="1.7652893000611625"/>
    <n v="-1.1324641492085701"/>
    <n v="-0.90861366741867866"/>
    <n v="13130.638654799817"/>
    <s v=""/>
    <s v=""/>
    <s v=""/>
    <s v=""/>
    <n v="28230.215118232765"/>
    <n v="-1303.7007182327652"/>
    <s v=""/>
    <s v=""/>
  </r>
  <r>
    <n v="21"/>
    <s v="male"/>
    <n v="23.21"/>
    <n v="0"/>
    <x v="0"/>
    <x v="0"/>
    <n v="1515.3449000000001"/>
    <x v="1"/>
    <s v="1"/>
    <s v="0"/>
    <s v="0"/>
    <s v="1"/>
    <s v="0"/>
    <n v="441"/>
    <n v="0"/>
    <n v="0"/>
    <n v="487.41"/>
    <x v="0"/>
    <n v="-1.2963618798055645"/>
    <n v="-1.2226886132814212"/>
    <n v="-0.90861366741867866"/>
    <n v="13130.638654799817"/>
    <s v=""/>
    <s v=""/>
    <s v=""/>
    <s v=""/>
    <n v="2658.8802037706891"/>
    <n v="-1143.5353037706891"/>
    <s v=""/>
    <s v=""/>
  </r>
  <r>
    <n v="33"/>
    <s v="male"/>
    <n v="22.704999999999998"/>
    <n v="0"/>
    <x v="0"/>
    <x v="3"/>
    <n v="21984.47061"/>
    <x v="1"/>
    <s v="1"/>
    <s v="0"/>
    <s v="1"/>
    <s v="0"/>
    <s v="0"/>
    <n v="1089"/>
    <n v="0"/>
    <n v="0"/>
    <n v="749.26499999999999"/>
    <x v="0"/>
    <n v="-0.44194759705205927"/>
    <n v="-1.3055310757483118"/>
    <n v="-0.90861366741867866"/>
    <n v="13130.638654799817"/>
    <s v=""/>
    <s v=""/>
    <s v=""/>
    <s v=""/>
    <n v="5164.3900924506434"/>
    <n v="16820.080517549359"/>
    <s v=""/>
    <s v=""/>
  </r>
  <r>
    <n v="23"/>
    <s v="male"/>
    <n v="23.844999999999999"/>
    <n v="0"/>
    <x v="0"/>
    <x v="1"/>
    <n v="2395.17155"/>
    <x v="1"/>
    <s v="1"/>
    <s v="0"/>
    <s v="0"/>
    <s v="0"/>
    <s v="0"/>
    <n v="529"/>
    <n v="0"/>
    <n v="0"/>
    <n v="548.43499999999995"/>
    <x v="0"/>
    <n v="-1.1539594993466469"/>
    <n v="-1.1185203683973117"/>
    <n v="-0.90861366741867866"/>
    <n v="13130.638654799817"/>
    <s v=""/>
    <s v=""/>
    <s v=""/>
    <s v=""/>
    <n v="4120.0498969795926"/>
    <n v="-1724.8783469795926"/>
    <s v=""/>
    <s v=""/>
  </r>
  <r>
    <n v="63"/>
    <s v="female"/>
    <n v="23.085000000000001"/>
    <n v="0"/>
    <x v="0"/>
    <x v="1"/>
    <n v="14451.835150000001"/>
    <x v="1"/>
    <s v="0"/>
    <s v="0"/>
    <s v="0"/>
    <s v="0"/>
    <s v="0"/>
    <n v="3969"/>
    <n v="0"/>
    <n v="0"/>
    <n v="1454.355"/>
    <x v="0"/>
    <n v="1.6940881098317038"/>
    <n v="-1.2431941732979781"/>
    <n v="-0.90861366741867866"/>
    <n v="13130.638654799817"/>
    <s v=""/>
    <s v=""/>
    <s v=""/>
    <s v=""/>
    <n v="16249.418660152172"/>
    <n v="-1797.5835101521716"/>
    <s v=""/>
    <s v=""/>
  </r>
  <r>
    <n v="19"/>
    <s v="male"/>
    <n v="20.425000000000001"/>
    <n v="0"/>
    <x v="0"/>
    <x v="3"/>
    <n v="1625.4337499999999"/>
    <x v="1"/>
    <s v="1"/>
    <s v="0"/>
    <s v="1"/>
    <s v="0"/>
    <s v="0"/>
    <n v="361"/>
    <n v="0"/>
    <n v="0"/>
    <n v="388.07499999999999"/>
    <x v="1"/>
    <n v="-1.4387642602644821"/>
    <n v="-1.6795524904503119"/>
    <n v="-0.90861366741867866"/>
    <n v="13130.638654799817"/>
    <n v="132369739.90142977"/>
    <n v="132369739.90142977"/>
    <n v="1998289.8420938656"/>
    <n v="1998289.8420938656"/>
    <n v="3039.04255093959"/>
    <n v="-1413.6088009395901"/>
    <n v="276"/>
    <n v="10"/>
  </r>
  <r>
    <n v="26"/>
    <s v="male"/>
    <n v="20.8"/>
    <n v="0"/>
    <x v="0"/>
    <x v="2"/>
    <n v="2302.3000000000002"/>
    <x v="1"/>
    <s v="1"/>
    <s v="0"/>
    <s v="0"/>
    <s v="0"/>
    <s v="1"/>
    <n v="676"/>
    <n v="0"/>
    <n v="0"/>
    <n v="540.80000000000007"/>
    <x v="0"/>
    <n v="-0.94035592865827067"/>
    <n v="-1.6180358104006407"/>
    <n v="-0.90861366741867866"/>
    <n v="13130.638654799817"/>
    <s v=""/>
    <s v=""/>
    <s v=""/>
    <s v=""/>
    <n v="3426.9666946262842"/>
    <n v="-1124.666694626284"/>
    <s v=""/>
    <s v=""/>
  </r>
  <r>
    <n v="20"/>
    <s v="female"/>
    <n v="22.42"/>
    <n v="0"/>
    <x v="1"/>
    <x v="3"/>
    <n v="14711.7438"/>
    <x v="1"/>
    <s v="0"/>
    <s v="1"/>
    <s v="1"/>
    <s v="0"/>
    <s v="0"/>
    <n v="400"/>
    <n v="22.42"/>
    <n v="20"/>
    <n v="448.40000000000003"/>
    <x v="1"/>
    <n v="-1.3675630700350232"/>
    <n v="-1.3522837525860614"/>
    <n v="-0.90861366741867866"/>
    <n v="13130.638654799817"/>
    <n v="2499893.4801784917"/>
    <n v="2499893.4801784917"/>
    <n v="207664.84356790289"/>
    <n v="207664.84356790289"/>
    <n v="15167.446382358168"/>
    <n v="-455.702582358168"/>
    <n v="67"/>
    <n v="3"/>
  </r>
  <r>
    <n v="56"/>
    <s v="male"/>
    <n v="19.95"/>
    <n v="0"/>
    <x v="1"/>
    <x v="1"/>
    <n v="22412.648499999999"/>
    <x v="1"/>
    <s v="1"/>
    <s v="1"/>
    <s v="0"/>
    <s v="0"/>
    <s v="0"/>
    <n v="3136"/>
    <n v="19.95"/>
    <n v="56"/>
    <n v="1117.2"/>
    <x v="0"/>
    <n v="1.1956797782254924"/>
    <n v="-1.7574736185132287"/>
    <n v="-0.90861366741867866"/>
    <n v="13130.638654799817"/>
    <s v=""/>
    <s v=""/>
    <s v=""/>
    <s v=""/>
    <n v="20363.292564007465"/>
    <n v="2049.3559359925348"/>
    <s v=""/>
    <s v=""/>
  </r>
  <r>
    <n v="38"/>
    <s v="male"/>
    <n v="19.3"/>
    <n v="0"/>
    <x v="1"/>
    <x v="2"/>
    <n v="15820.699000000001"/>
    <x v="1"/>
    <s v="1"/>
    <s v="1"/>
    <s v="0"/>
    <s v="0"/>
    <s v="1"/>
    <n v="1444"/>
    <n v="19.3"/>
    <n v="38"/>
    <n v="733.4"/>
    <x v="0"/>
    <n v="-8.5941645904765426E-2"/>
    <n v="-1.8641025305993251"/>
    <n v="-0.90861366741867866"/>
    <n v="13130.638654799817"/>
    <s v=""/>
    <s v=""/>
    <s v=""/>
    <s v=""/>
    <n v="12555.042582227312"/>
    <n v="3265.6564177726887"/>
    <s v=""/>
    <s v=""/>
  </r>
  <r>
    <n v="18"/>
    <s v="male"/>
    <n v="23.75"/>
    <n v="0"/>
    <x v="0"/>
    <x v="1"/>
    <n v="1705.6244999999999"/>
    <x v="1"/>
    <s v="1"/>
    <s v="0"/>
    <s v="0"/>
    <s v="0"/>
    <s v="0"/>
    <n v="324"/>
    <n v="0"/>
    <n v="0"/>
    <n v="427.5"/>
    <x v="0"/>
    <n v="-1.5099654504939408"/>
    <n v="-1.1341045940098948"/>
    <n v="-0.90861366741867866"/>
    <n v="13130.638654799817"/>
    <s v=""/>
    <s v=""/>
    <s v=""/>
    <s v=""/>
    <n v="3590.44805324862"/>
    <n v="-1884.8235532486201"/>
    <s v=""/>
    <s v=""/>
  </r>
  <r>
    <n v="61"/>
    <s v="female"/>
    <n v="22.04"/>
    <n v="0"/>
    <x v="0"/>
    <x v="1"/>
    <n v="13616.3586"/>
    <x v="1"/>
    <s v="0"/>
    <s v="0"/>
    <s v="0"/>
    <s v="0"/>
    <s v="0"/>
    <n v="3721"/>
    <n v="0"/>
    <n v="0"/>
    <n v="1344.44"/>
    <x v="0"/>
    <n v="1.5516857293727864"/>
    <n v="-1.4146206550363951"/>
    <n v="-0.90861366741867866"/>
    <n v="13130.638654799817"/>
    <s v=""/>
    <s v=""/>
    <s v=""/>
    <s v=""/>
    <n v="15356.455720860375"/>
    <n v="-1740.0971208603751"/>
    <s v=""/>
    <s v=""/>
  </r>
  <r>
    <n v="42"/>
    <s v="female"/>
    <n v="23.37"/>
    <n v="0"/>
    <x v="1"/>
    <x v="1"/>
    <n v="19964.746299999999"/>
    <x v="1"/>
    <s v="0"/>
    <s v="1"/>
    <s v="0"/>
    <s v="0"/>
    <s v="0"/>
    <n v="1764"/>
    <n v="23.37"/>
    <n v="42"/>
    <n v="981.54000000000008"/>
    <x v="0"/>
    <n v="0.19886311501306964"/>
    <n v="-1.1964414964602281"/>
    <n v="-0.90861366741867866"/>
    <n v="13130.638654799817"/>
    <s v=""/>
    <s v=""/>
    <s v=""/>
    <s v=""/>
    <n v="21387.619357056996"/>
    <n v="-1422.8730570569969"/>
    <s v=""/>
    <s v=""/>
  </r>
  <r>
    <n v="60"/>
    <s v="female"/>
    <n v="24.035"/>
    <n v="0"/>
    <x v="0"/>
    <x v="3"/>
    <n v="13012.20865"/>
    <x v="1"/>
    <s v="0"/>
    <s v="0"/>
    <s v="1"/>
    <s v="0"/>
    <s v="0"/>
    <n v="3600"/>
    <n v="0"/>
    <n v="0"/>
    <n v="1442.1"/>
    <x v="0"/>
    <n v="1.4804845391433274"/>
    <n v="-1.0873519171721449"/>
    <n v="-0.90861366741867866"/>
    <n v="13130.638654799817"/>
    <s v=""/>
    <s v=""/>
    <s v=""/>
    <s v=""/>
    <n v="14338.375043300814"/>
    <n v="-1326.1663933008131"/>
    <s v=""/>
    <s v=""/>
  </r>
  <r>
    <n v="46"/>
    <s v="male"/>
    <n v="22.3"/>
    <n v="0"/>
    <x v="0"/>
    <x v="2"/>
    <n v="7147.1049999999996"/>
    <x v="1"/>
    <s v="1"/>
    <s v="0"/>
    <s v="0"/>
    <s v="0"/>
    <s v="1"/>
    <n v="2116"/>
    <n v="0"/>
    <n v="0"/>
    <n v="1025.8"/>
    <x v="0"/>
    <n v="0.48366787593090471"/>
    <n v="-1.3719690902019563"/>
    <n v="-0.90861366741867866"/>
    <n v="13130.638654799817"/>
    <s v=""/>
    <s v=""/>
    <s v=""/>
    <s v=""/>
    <n v="8063.4517803339031"/>
    <n v="-916.34678033390355"/>
    <s v=""/>
    <s v=""/>
  </r>
  <r>
    <n v="22"/>
    <s v="female"/>
    <n v="24.3"/>
    <n v="0"/>
    <x v="0"/>
    <x v="2"/>
    <n v="2150.4690000000001"/>
    <x v="1"/>
    <s v="0"/>
    <s v="0"/>
    <s v="0"/>
    <s v="0"/>
    <s v="1"/>
    <n v="484"/>
    <n v="0"/>
    <n v="0"/>
    <n v="534.6"/>
    <x v="0"/>
    <n v="-1.2251606895761058"/>
    <n v="-1.0438801299370439"/>
    <n v="-0.90861366741867866"/>
    <n v="13130.638654799817"/>
    <s v=""/>
    <s v=""/>
    <s v=""/>
    <s v=""/>
    <n v="3553.8420751174608"/>
    <n v="-1403.3730751174608"/>
    <s v=""/>
    <s v=""/>
  </r>
  <r>
    <n v="18"/>
    <s v="male"/>
    <n v="22.99"/>
    <n v="0"/>
    <x v="0"/>
    <x v="1"/>
    <n v="1704.5681"/>
    <x v="1"/>
    <s v="1"/>
    <s v="0"/>
    <s v="0"/>
    <s v="0"/>
    <s v="0"/>
    <n v="324"/>
    <n v="0"/>
    <n v="0"/>
    <n v="413.82"/>
    <x v="0"/>
    <n v="-1.5099654504939408"/>
    <n v="-1.2587783989105619"/>
    <n v="-0.90861366741867866"/>
    <n v="13130.638654799817"/>
    <s v=""/>
    <s v=""/>
    <s v=""/>
    <s v=""/>
    <n v="3583.0029150354781"/>
    <n v="-1878.4348150354781"/>
    <s v=""/>
    <s v=""/>
  </r>
  <r>
    <n v="19"/>
    <s v="female"/>
    <n v="24.7"/>
    <n v="0"/>
    <x v="0"/>
    <x v="2"/>
    <n v="1737.376"/>
    <x v="1"/>
    <s v="0"/>
    <s v="0"/>
    <s v="0"/>
    <s v="0"/>
    <s v="1"/>
    <n v="361"/>
    <n v="0"/>
    <n v="0"/>
    <n v="469.3"/>
    <x v="1"/>
    <n v="-1.4387642602644821"/>
    <n v="-0.97826233788406158"/>
    <n v="-0.90861366741867866"/>
    <n v="13130.638654799817"/>
    <n v="129806433.92125617"/>
    <n v="129806433.92125617"/>
    <n v="2259555.6682807175"/>
    <n v="2259555.6682807175"/>
    <n v="3240.5578480412532"/>
    <n v="-1503.1818480412533"/>
    <n v="270"/>
    <n v="10"/>
  </r>
  <r>
    <n v="57"/>
    <s v="female"/>
    <n v="23.18"/>
    <n v="0"/>
    <x v="0"/>
    <x v="3"/>
    <n v="11830.6072"/>
    <x v="1"/>
    <s v="0"/>
    <s v="0"/>
    <s v="1"/>
    <s v="0"/>
    <s v="0"/>
    <n v="3249"/>
    <n v="0"/>
    <n v="0"/>
    <n v="1321.26"/>
    <x v="0"/>
    <n v="1.2668809684549511"/>
    <n v="-1.227609947685395"/>
    <n v="-0.90861366741867866"/>
    <n v="13130.638654799817"/>
    <s v=""/>
    <s v=""/>
    <s v=""/>
    <s v=""/>
    <n v="13090.828555456053"/>
    <n v="-1260.2213554560531"/>
    <s v=""/>
    <s v=""/>
  </r>
  <r>
    <n v="19"/>
    <s v="female"/>
    <n v="21.7"/>
    <n v="0"/>
    <x v="1"/>
    <x v="2"/>
    <n v="13844.505999999999"/>
    <x v="1"/>
    <s v="0"/>
    <s v="1"/>
    <s v="0"/>
    <s v="0"/>
    <s v="1"/>
    <n v="361"/>
    <n v="21.7"/>
    <n v="19"/>
    <n v="412.3"/>
    <x v="0"/>
    <n v="-1.4387642602644821"/>
    <n v="-1.4703957782814303"/>
    <n v="-0.90861366741867866"/>
    <n v="13130.638654799817"/>
    <s v=""/>
    <s v=""/>
    <s v=""/>
    <s v=""/>
    <n v="13526.42432605871"/>
    <n v="318.08167394128941"/>
    <s v=""/>
    <s v=""/>
  </r>
  <r>
    <n v="61"/>
    <s v="female"/>
    <n v="21.09"/>
    <n v="0"/>
    <x v="0"/>
    <x v="3"/>
    <n v="13415.0381"/>
    <x v="1"/>
    <s v="0"/>
    <s v="0"/>
    <s v="1"/>
    <s v="0"/>
    <s v="0"/>
    <n v="3721"/>
    <n v="0"/>
    <n v="0"/>
    <n v="1286.49"/>
    <x v="0"/>
    <n v="1.5516857293727864"/>
    <n v="-1.5704629111622286"/>
    <n v="-0.90861366741867866"/>
    <n v="13130.638654799817"/>
    <s v=""/>
    <s v=""/>
    <s v=""/>
    <s v=""/>
    <n v="14738.756912132378"/>
    <n v="-1323.7188121323779"/>
    <s v=""/>
    <s v=""/>
  </r>
  <r>
    <n v="57"/>
    <s v="female"/>
    <n v="22.23"/>
    <n v="0"/>
    <x v="0"/>
    <x v="1"/>
    <n v="12029.286700000001"/>
    <x v="1"/>
    <s v="0"/>
    <s v="0"/>
    <s v="0"/>
    <s v="0"/>
    <s v="0"/>
    <n v="3249"/>
    <n v="0"/>
    <n v="0"/>
    <n v="1267.1100000000001"/>
    <x v="0"/>
    <n v="1.2668809684549511"/>
    <n v="-1.3834522038112282"/>
    <n v="-0.90861366741867866"/>
    <n v="13130.638654799817"/>
    <s v=""/>
    <s v=""/>
    <s v=""/>
    <s v=""/>
    <n v="13689.914518651196"/>
    <n v="-1660.6278186511954"/>
    <s v=""/>
    <s v=""/>
  </r>
  <r>
    <n v="26"/>
    <s v="female"/>
    <n v="22.61"/>
    <n v="0"/>
    <x v="0"/>
    <x v="3"/>
    <n v="3176.8159000000001"/>
    <x v="1"/>
    <s v="0"/>
    <s v="0"/>
    <s v="1"/>
    <s v="0"/>
    <s v="0"/>
    <n v="676"/>
    <n v="0"/>
    <n v="0"/>
    <n v="587.86"/>
    <x v="1"/>
    <n v="-0.94035592865827067"/>
    <n v="-1.3211153013608952"/>
    <n v="-0.90861366741867866"/>
    <n v="13130.638654799817"/>
    <n v="99078587.43397063"/>
    <n v="99078587.43397063"/>
    <n v="1865259.1418631556"/>
    <n v="1865259.1418631556"/>
    <n v="4542.5608036562999"/>
    <n v="-1365.7449036562998"/>
    <n v="251"/>
    <n v="9"/>
  </r>
  <r>
    <n v="46"/>
    <s v="male"/>
    <n v="19.855"/>
    <n v="0"/>
    <x v="0"/>
    <x v="3"/>
    <n v="7526.7064499999997"/>
    <x v="1"/>
    <s v="1"/>
    <s v="0"/>
    <s v="1"/>
    <s v="0"/>
    <s v="0"/>
    <n v="2116"/>
    <n v="0"/>
    <n v="0"/>
    <n v="913.33"/>
    <x v="0"/>
    <n v="0.48366787593090471"/>
    <n v="-1.7730578441258118"/>
    <n v="-0.90861366741867866"/>
    <n v="13130.638654799817"/>
    <s v=""/>
    <s v=""/>
    <s v=""/>
    <s v=""/>
    <n v="8508.6132519777711"/>
    <n v="-981.90680197777147"/>
    <s v=""/>
    <s v=""/>
  </r>
  <r>
    <n v="51"/>
    <s v="female"/>
    <n v="20.6"/>
    <n v="0"/>
    <x v="0"/>
    <x v="2"/>
    <n v="9264.7970000000005"/>
    <x v="1"/>
    <s v="0"/>
    <s v="0"/>
    <s v="0"/>
    <s v="0"/>
    <s v="1"/>
    <n v="2601"/>
    <n v="0"/>
    <n v="0"/>
    <n v="1050.6000000000001"/>
    <x v="0"/>
    <n v="0.8396738270781986"/>
    <n v="-1.6508447064271319"/>
    <n v="-0.90861366741867866"/>
    <n v="13130.638654799817"/>
    <s v=""/>
    <s v=""/>
    <s v=""/>
    <s v=""/>
    <n v="10336.460429688803"/>
    <n v="-1071.6634296888024"/>
    <s v=""/>
    <s v=""/>
  </r>
  <r>
    <n v="31"/>
    <s v="male"/>
    <n v="20.399999999999999"/>
    <n v="0"/>
    <x v="0"/>
    <x v="2"/>
    <n v="3260.1990000000001"/>
    <x v="1"/>
    <s v="1"/>
    <s v="0"/>
    <s v="0"/>
    <s v="0"/>
    <s v="1"/>
    <n v="961"/>
    <n v="0"/>
    <n v="0"/>
    <n v="632.4"/>
    <x v="0"/>
    <n v="-0.58434997751097684"/>
    <n v="-1.6836536024536235"/>
    <n v="-0.90861366741867866"/>
    <n v="13130.638654799817"/>
    <s v=""/>
    <s v=""/>
    <s v=""/>
    <s v=""/>
    <n v="4275.2169414008476"/>
    <n v="-1015.0179414008476"/>
    <s v=""/>
    <s v=""/>
  </r>
  <r>
    <n v="24"/>
    <s v="male"/>
    <n v="23.4"/>
    <n v="0"/>
    <x v="0"/>
    <x v="2"/>
    <n v="1969.614"/>
    <x v="1"/>
    <s v="1"/>
    <s v="0"/>
    <s v="0"/>
    <s v="0"/>
    <s v="1"/>
    <n v="576"/>
    <n v="0"/>
    <n v="0"/>
    <n v="561.59999999999991"/>
    <x v="0"/>
    <n v="-1.0827583091171882"/>
    <n v="-1.1915201620562548"/>
    <n v="-0.90861366741867866"/>
    <n v="13130.638654799817"/>
    <s v=""/>
    <s v=""/>
    <s v=""/>
    <s v=""/>
    <n v="3168.1814774198492"/>
    <n v="-1198.5674774198492"/>
    <s v=""/>
    <s v=""/>
  </r>
  <r>
    <n v="51"/>
    <s v="male"/>
    <n v="22.42"/>
    <n v="0"/>
    <x v="0"/>
    <x v="1"/>
    <n v="9361.3268000000007"/>
    <x v="1"/>
    <s v="1"/>
    <s v="0"/>
    <s v="0"/>
    <s v="0"/>
    <s v="0"/>
    <n v="2601"/>
    <n v="0"/>
    <n v="0"/>
    <n v="1143.42"/>
    <x v="0"/>
    <n v="0.8396738270781986"/>
    <n v="-1.3522837525860614"/>
    <n v="-0.90861366741867866"/>
    <n v="13130.638654799817"/>
    <s v=""/>
    <s v=""/>
    <s v=""/>
    <s v=""/>
    <n v="10803.045567771207"/>
    <n v="-1441.7187677712063"/>
    <s v=""/>
    <s v=""/>
  </r>
  <r>
    <n v="62"/>
    <s v="male"/>
    <n v="21.4"/>
    <n v="0"/>
    <x v="0"/>
    <x v="2"/>
    <n v="12957.118"/>
    <x v="1"/>
    <s v="1"/>
    <s v="0"/>
    <s v="0"/>
    <s v="0"/>
    <s v="1"/>
    <n v="3844"/>
    <n v="0"/>
    <n v="0"/>
    <n v="1326.8"/>
    <x v="0"/>
    <n v="1.6228869196022451"/>
    <n v="-1.5196091223211672"/>
    <n v="-0.90861366741867866"/>
    <n v="13130.638654799817"/>
    <s v=""/>
    <s v=""/>
    <s v=""/>
    <s v=""/>
    <n v="14081.250038108637"/>
    <n v="-1124.1320381086371"/>
    <s v=""/>
    <s v=""/>
  </r>
  <r>
    <n v="25"/>
    <s v="female"/>
    <n v="23.465"/>
    <n v="0"/>
    <x v="0"/>
    <x v="1"/>
    <n v="3206.4913499999998"/>
    <x v="1"/>
    <s v="0"/>
    <s v="0"/>
    <s v="0"/>
    <s v="0"/>
    <s v="0"/>
    <n v="625"/>
    <n v="0"/>
    <n v="0"/>
    <n v="586.625"/>
    <x v="0"/>
    <n v="-1.0115571188877295"/>
    <n v="-1.180857270847645"/>
    <n v="-0.90861366741867866"/>
    <n v="13130.638654799817"/>
    <s v=""/>
    <s v=""/>
    <s v=""/>
    <s v=""/>
    <n v="5013.1575374272097"/>
    <n v="-1806.6661874272099"/>
    <s v=""/>
    <s v=""/>
  </r>
  <r>
    <n v="19"/>
    <s v="male"/>
    <n v="20.7"/>
    <n v="0"/>
    <x v="0"/>
    <x v="2"/>
    <n v="1242.816"/>
    <x v="1"/>
    <s v="1"/>
    <s v="0"/>
    <s v="0"/>
    <s v="0"/>
    <s v="1"/>
    <n v="361"/>
    <n v="0"/>
    <n v="0"/>
    <n v="393.3"/>
    <x v="0"/>
    <n v="-1.4387642602644821"/>
    <n v="-1.6344402584138864"/>
    <n v="-0.90861366741867866"/>
    <n v="13130.638654799817"/>
    <s v=""/>
    <s v=""/>
    <s v=""/>
    <s v=""/>
    <n v="2572.623250450305"/>
    <n v="-1329.807250450305"/>
    <s v=""/>
    <s v=""/>
  </r>
  <r>
    <n v="59"/>
    <s v="female"/>
    <n v="23.655000000000001"/>
    <n v="0"/>
    <x v="1"/>
    <x v="3"/>
    <n v="25678.778450000002"/>
    <x v="1"/>
    <s v="0"/>
    <s v="1"/>
    <s v="1"/>
    <s v="0"/>
    <s v="0"/>
    <n v="3481"/>
    <n v="23.655000000000001"/>
    <n v="59"/>
    <n v="1395.645"/>
    <x v="0"/>
    <n v="1.4092833489138687"/>
    <n v="-1.1496888196224779"/>
    <n v="-0.90861366741867866"/>
    <n v="13130.638654799817"/>
    <s v=""/>
    <s v=""/>
    <s v=""/>
    <s v=""/>
    <n v="27126.531383959013"/>
    <n v="-1447.752933959011"/>
    <s v=""/>
    <s v=""/>
  </r>
  <r>
    <n v="45"/>
    <s v="male"/>
    <n v="21.375"/>
    <n v="0"/>
    <x v="0"/>
    <x v="3"/>
    <n v="7222.7862500000001"/>
    <x v="1"/>
    <s v="1"/>
    <s v="0"/>
    <s v="1"/>
    <s v="0"/>
    <s v="0"/>
    <n v="2025"/>
    <n v="0"/>
    <n v="0"/>
    <n v="961.875"/>
    <x v="0"/>
    <n v="0.41246668570144596"/>
    <n v="-1.5237102343244784"/>
    <n v="-0.90861366741867866"/>
    <n v="13130.638654799817"/>
    <s v=""/>
    <s v=""/>
    <s v=""/>
    <s v=""/>
    <n v="8215.5833261652988"/>
    <n v="-992.79707616529868"/>
    <s v=""/>
    <s v=""/>
  </r>
  <r>
    <n v="19"/>
    <s v="male"/>
    <n v="20.3"/>
    <n v="0"/>
    <x v="0"/>
    <x v="2"/>
    <n v="1242.26"/>
    <x v="1"/>
    <s v="1"/>
    <s v="0"/>
    <s v="0"/>
    <s v="0"/>
    <s v="1"/>
    <n v="361"/>
    <n v="0"/>
    <n v="0"/>
    <n v="385.7"/>
    <x v="0"/>
    <n v="-1.4387642602644821"/>
    <n v="-1.7000580504668688"/>
    <n v="-0.90861366741867866"/>
    <n v="13130.638654799817"/>
    <s v=""/>
    <s v=""/>
    <s v=""/>
    <s v=""/>
    <n v="2568.704756653914"/>
    <n v="-1326.4447566539141"/>
    <s v=""/>
    <s v=""/>
  </r>
  <r>
    <n v="53"/>
    <s v="male"/>
    <n v="24.32"/>
    <n v="0"/>
    <x v="0"/>
    <x v="3"/>
    <n v="9863.4717999999993"/>
    <x v="1"/>
    <s v="1"/>
    <s v="0"/>
    <s v="1"/>
    <s v="0"/>
    <s v="0"/>
    <n v="2809"/>
    <n v="0"/>
    <n v="0"/>
    <n v="1288.96"/>
    <x v="0"/>
    <n v="0.98207620753711611"/>
    <n v="-1.0405992403343949"/>
    <n v="-0.90861366741867866"/>
    <n v="13130.638654799817"/>
    <s v=""/>
    <s v=""/>
    <s v=""/>
    <s v=""/>
    <n v="10934.243132032905"/>
    <n v="-1070.7713320329058"/>
    <s v=""/>
    <s v=""/>
  </r>
  <r>
    <n v="24"/>
    <s v="male"/>
    <n v="23.655000000000001"/>
    <n v="0"/>
    <x v="0"/>
    <x v="3"/>
    <n v="2352.9684499999998"/>
    <x v="1"/>
    <s v="1"/>
    <s v="0"/>
    <s v="1"/>
    <s v="0"/>
    <s v="0"/>
    <n v="576"/>
    <n v="0"/>
    <n v="0"/>
    <n v="567.72"/>
    <x v="0"/>
    <n v="-1.0827583091171882"/>
    <n v="-1.1496888196224779"/>
    <n v="-0.90861366741867866"/>
    <n v="13130.638654799817"/>
    <s v=""/>
    <s v=""/>
    <s v=""/>
    <s v=""/>
    <n v="3639.7927821893527"/>
    <n v="-1286.8243321893528"/>
    <s v=""/>
    <s v=""/>
  </r>
  <r>
    <n v="24"/>
    <s v="female"/>
    <n v="22.6"/>
    <n v="0"/>
    <x v="0"/>
    <x v="2"/>
    <n v="2457.502"/>
    <x v="1"/>
    <s v="0"/>
    <s v="0"/>
    <s v="0"/>
    <s v="0"/>
    <s v="1"/>
    <n v="576"/>
    <n v="0"/>
    <n v="0"/>
    <n v="542.40000000000009"/>
    <x v="0"/>
    <n v="-1.0827583091171882"/>
    <n v="-1.3227557461622192"/>
    <n v="-0.90861366741867866"/>
    <n v="13130.638654799817"/>
    <s v=""/>
    <s v=""/>
    <s v=""/>
    <s v=""/>
    <n v="3789.094149454113"/>
    <n v="-1331.592149454113"/>
    <s v=""/>
    <s v=""/>
  </r>
  <r>
    <n v="19"/>
    <s v="male"/>
    <n v="21.754999999999999"/>
    <n v="0"/>
    <x v="0"/>
    <x v="3"/>
    <n v="1627.2824499999999"/>
    <x v="1"/>
    <s v="1"/>
    <s v="0"/>
    <s v="1"/>
    <s v="0"/>
    <s v="0"/>
    <n v="361"/>
    <n v="0"/>
    <n v="0"/>
    <n v="413.34499999999997"/>
    <x v="0"/>
    <n v="-1.4387642602644821"/>
    <n v="-1.4613733318741453"/>
    <n v="-0.90861366741867866"/>
    <n v="13130.638654799817"/>
    <s v=""/>
    <s v=""/>
    <s v=""/>
    <s v=""/>
    <n v="3052.0715428125886"/>
    <n v="-1424.7890928125887"/>
    <s v=""/>
    <s v=""/>
  </r>
  <r>
    <n v="22"/>
    <s v="female"/>
    <n v="23.18"/>
    <n v="0"/>
    <x v="0"/>
    <x v="1"/>
    <n v="2731.9122000000002"/>
    <x v="1"/>
    <s v="0"/>
    <s v="0"/>
    <s v="0"/>
    <s v="0"/>
    <s v="0"/>
    <n v="484"/>
    <n v="0"/>
    <n v="0"/>
    <n v="509.96"/>
    <x v="0"/>
    <n v="-1.2251606895761058"/>
    <n v="-1.227609947685395"/>
    <n v="-0.90861366741867866"/>
    <n v="13130.638654799817"/>
    <s v=""/>
    <s v=""/>
    <s v=""/>
    <s v=""/>
    <n v="4620.3759434234416"/>
    <n v="-1888.4637434234414"/>
    <s v=""/>
    <s v=""/>
  </r>
  <r>
    <n v="33"/>
    <s v="male"/>
    <n v="24.795000000000002"/>
    <n v="0"/>
    <x v="1"/>
    <x v="1"/>
    <n v="17904.527050000001"/>
    <x v="1"/>
    <s v="1"/>
    <s v="1"/>
    <s v="0"/>
    <s v="0"/>
    <s v="0"/>
    <n v="1089"/>
    <n v="24.795000000000002"/>
    <n v="33"/>
    <n v="818.23500000000001"/>
    <x v="1"/>
    <n v="-0.44194759705205927"/>
    <n v="-0.96267811227147781"/>
    <n v="-0.90861366741867866"/>
    <n v="13130.638654799817"/>
    <n v="22790010.409826983"/>
    <n v="22790010.409826983"/>
    <n v="7792471.7955472926"/>
    <n v="7792471.7955472926"/>
    <n v="20696.026968600625"/>
    <n v="-2791.4999186006244"/>
    <n v="54"/>
    <n v="2"/>
  </r>
  <r>
    <n v="24"/>
    <s v="female"/>
    <n v="24.225000000000001"/>
    <n v="0"/>
    <x v="0"/>
    <x v="3"/>
    <n v="2842.7607499999999"/>
    <x v="1"/>
    <s v="0"/>
    <s v="0"/>
    <s v="1"/>
    <s v="0"/>
    <s v="0"/>
    <n v="576"/>
    <n v="0"/>
    <n v="0"/>
    <n v="581.40000000000009"/>
    <x v="0"/>
    <n v="-1.0827583091171882"/>
    <n v="-1.056183465946978"/>
    <n v="-0.90861366741867866"/>
    <n v="13130.638654799817"/>
    <s v=""/>
    <s v=""/>
    <s v=""/>
    <s v=""/>
    <n v="4274.1262954762542"/>
    <n v="-1431.3655454762543"/>
    <s v=""/>
    <s v=""/>
  </r>
  <r>
    <n v="60"/>
    <s v="male"/>
    <n v="24.32"/>
    <n v="0"/>
    <x v="0"/>
    <x v="3"/>
    <n v="12523.604799999999"/>
    <x v="1"/>
    <s v="1"/>
    <s v="0"/>
    <s v="1"/>
    <s v="0"/>
    <s v="0"/>
    <n v="3600"/>
    <n v="0"/>
    <n v="0"/>
    <n v="1459.2"/>
    <x v="0"/>
    <n v="1.4804845391433274"/>
    <n v="-1.0405992403343949"/>
    <n v="-0.90861366741867866"/>
    <n v="13130.638654799817"/>
    <s v=""/>
    <s v=""/>
    <s v=""/>
    <s v=""/>
    <n v="13712.417310503697"/>
    <n v="-1188.8125105036979"/>
    <s v=""/>
    <s v=""/>
  </r>
  <r>
    <n v="59"/>
    <s v="male"/>
    <n v="24.7"/>
    <n v="0"/>
    <x v="0"/>
    <x v="1"/>
    <n v="12323.936"/>
    <x v="1"/>
    <s v="1"/>
    <s v="0"/>
    <s v="0"/>
    <s v="0"/>
    <s v="0"/>
    <n v="3481"/>
    <n v="0"/>
    <n v="0"/>
    <n v="1457.3"/>
    <x v="0"/>
    <n v="1.4092833489138687"/>
    <n v="-0.97826233788406158"/>
    <n v="-0.90861366741867866"/>
    <n v="13130.638654799817"/>
    <s v=""/>
    <s v=""/>
    <s v=""/>
    <s v=""/>
    <n v="13903.387924642262"/>
    <n v="-1579.4519246422624"/>
    <s v=""/>
    <s v=""/>
  </r>
  <r>
    <n v="27"/>
    <s v="female"/>
    <n v="24.1"/>
    <n v="0"/>
    <x v="0"/>
    <x v="2"/>
    <n v="2974.1260000000002"/>
    <x v="1"/>
    <s v="0"/>
    <s v="0"/>
    <s v="0"/>
    <s v="0"/>
    <s v="1"/>
    <n v="729"/>
    <n v="0"/>
    <n v="0"/>
    <n v="650.70000000000005"/>
    <x v="0"/>
    <n v="-0.86915473842881186"/>
    <n v="-1.0766890259635349"/>
    <n v="-0.90861366741867866"/>
    <n v="13130.638654799817"/>
    <s v=""/>
    <s v=""/>
    <s v=""/>
    <s v=""/>
    <n v="4242.3027992319094"/>
    <n v="-1268.1767992319092"/>
    <s v=""/>
    <s v=""/>
  </r>
  <r>
    <n v="25"/>
    <s v="male"/>
    <n v="24.13"/>
    <n v="0"/>
    <x v="1"/>
    <x v="3"/>
    <n v="15817.985699999999"/>
    <x v="1"/>
    <s v="1"/>
    <s v="1"/>
    <s v="1"/>
    <s v="0"/>
    <s v="0"/>
    <n v="625"/>
    <n v="24.13"/>
    <n v="25"/>
    <n v="603.25"/>
    <x v="0"/>
    <n v="-1.0115571188877295"/>
    <n v="-1.0717676915595618"/>
    <n v="-0.90861366741867866"/>
    <n v="13130.638654799817"/>
    <s v=""/>
    <s v=""/>
    <s v=""/>
    <s v=""/>
    <n v="17699.614534056072"/>
    <n v="-1881.6288340560732"/>
    <s v=""/>
    <s v=""/>
  </r>
  <r>
    <n v="36"/>
    <s v="female"/>
    <n v="19.855"/>
    <n v="0"/>
    <x v="0"/>
    <x v="1"/>
    <n v="5458.0464499999998"/>
    <x v="1"/>
    <s v="0"/>
    <s v="0"/>
    <s v="0"/>
    <s v="0"/>
    <s v="0"/>
    <n v="1296"/>
    <n v="0"/>
    <n v="0"/>
    <n v="714.78"/>
    <x v="0"/>
    <n v="-0.22834402636368298"/>
    <n v="-1.7730578441258118"/>
    <n v="-0.90861366741867866"/>
    <n v="13130.638654799817"/>
    <s v=""/>
    <s v=""/>
    <s v=""/>
    <s v=""/>
    <n v="7030.4880066850292"/>
    <n v="-1572.4415566850294"/>
    <s v=""/>
    <s v=""/>
  </r>
  <r>
    <n v="61"/>
    <s v="male"/>
    <n v="23.655000000000001"/>
    <n v="0"/>
    <x v="0"/>
    <x v="1"/>
    <n v="13129.603450000001"/>
    <x v="1"/>
    <s v="1"/>
    <s v="0"/>
    <s v="0"/>
    <s v="0"/>
    <s v="0"/>
    <n v="3721"/>
    <n v="0"/>
    <n v="0"/>
    <n v="1442.9550000000002"/>
    <x v="0"/>
    <n v="1.5516857293727864"/>
    <n v="-1.1496888196224779"/>
    <n v="-0.90861366741867866"/>
    <n v="13130.638654799817"/>
    <s v=""/>
    <s v=""/>
    <s v=""/>
    <s v=""/>
    <n v="14743.526979936256"/>
    <n v="-1613.9235299362554"/>
    <s v=""/>
    <s v=""/>
  </r>
  <r>
    <n v="21"/>
    <s v="female"/>
    <n v="22.135000000000002"/>
    <n v="0"/>
    <x v="0"/>
    <x v="1"/>
    <n v="2585.8506499999999"/>
    <x v="1"/>
    <s v="0"/>
    <s v="0"/>
    <s v="0"/>
    <s v="0"/>
    <s v="0"/>
    <n v="441"/>
    <n v="0"/>
    <n v="0"/>
    <n v="464.83500000000004"/>
    <x v="0"/>
    <n v="-1.2963618798055645"/>
    <n v="-1.3990364294238113"/>
    <n v="-0.90861366741867866"/>
    <n v="13130.638654799817"/>
    <s v=""/>
    <s v=""/>
    <s v=""/>
    <s v=""/>
    <n v="4496.3171996115898"/>
    <n v="-1910.4665496115899"/>
    <s v=""/>
    <s v=""/>
  </r>
  <r>
    <n v="54"/>
    <s v="male"/>
    <n v="24.035"/>
    <n v="0"/>
    <x v="0"/>
    <x v="1"/>
    <n v="10422.916649999999"/>
    <x v="1"/>
    <s v="1"/>
    <s v="0"/>
    <s v="0"/>
    <s v="0"/>
    <s v="0"/>
    <n v="2916"/>
    <n v="0"/>
    <n v="0"/>
    <n v="1297.8900000000001"/>
    <x v="0"/>
    <n v="1.0532773977665748"/>
    <n v="-1.0873519171721449"/>
    <n v="-0.90861366741867866"/>
    <n v="13130.638654799817"/>
    <s v=""/>
    <s v=""/>
    <s v=""/>
    <s v=""/>
    <n v="11912.463301226628"/>
    <n v="-1489.5466512266285"/>
    <s v=""/>
    <s v=""/>
  </r>
  <r>
    <n v="19"/>
    <s v="female"/>
    <n v="22.515000000000001"/>
    <n v="0"/>
    <x v="0"/>
    <x v="3"/>
    <n v="2117.3388500000001"/>
    <x v="1"/>
    <s v="0"/>
    <s v="0"/>
    <s v="1"/>
    <s v="0"/>
    <s v="0"/>
    <n v="361"/>
    <n v="0"/>
    <n v="0"/>
    <n v="427.78500000000003"/>
    <x v="0"/>
    <n v="-1.4387642602644821"/>
    <n v="-1.3366995269734783"/>
    <n v="-0.90861366741867866"/>
    <n v="13130.638654799817"/>
    <s v=""/>
    <s v=""/>
    <s v=""/>
    <s v=""/>
    <n v="3688.2663406527754"/>
    <n v="-1570.9274906527753"/>
    <s v=""/>
    <s v=""/>
  </r>
  <r>
    <n v="49"/>
    <s v="male"/>
    <n v="22.515000000000001"/>
    <n v="0"/>
    <x v="0"/>
    <x v="1"/>
    <n v="8688.8588500000005"/>
    <x v="1"/>
    <s v="1"/>
    <s v="0"/>
    <s v="0"/>
    <s v="0"/>
    <s v="0"/>
    <n v="2401"/>
    <n v="0"/>
    <n v="0"/>
    <n v="1103.2350000000001"/>
    <x v="0"/>
    <n v="0.69727144661928109"/>
    <n v="-1.3366995269734783"/>
    <n v="-0.90861366741867866"/>
    <n v="13130.638654799817"/>
    <s v=""/>
    <s v=""/>
    <s v=""/>
    <s v=""/>
    <n v="10115.348859269097"/>
    <n v="-1426.4900092690968"/>
    <s v=""/>
    <s v=""/>
  </r>
  <r>
    <n v="32"/>
    <s v="female"/>
    <n v="24.6"/>
    <n v="0"/>
    <x v="1"/>
    <x v="2"/>
    <n v="17496.306"/>
    <x v="1"/>
    <s v="0"/>
    <s v="1"/>
    <s v="0"/>
    <s v="0"/>
    <s v="1"/>
    <n v="1024"/>
    <n v="24.6"/>
    <n v="32"/>
    <n v="787.2"/>
    <x v="0"/>
    <n v="-0.51314878728151803"/>
    <n v="-0.99466678589730684"/>
    <n v="-0.90861366741867866"/>
    <n v="13130.638654799817"/>
    <s v=""/>
    <s v=""/>
    <s v=""/>
    <s v=""/>
    <n v="19753.541519773058"/>
    <n v="-2257.2355197730576"/>
    <s v=""/>
    <s v=""/>
  </r>
  <r>
    <n v="45"/>
    <s v="male"/>
    <n v="22.895"/>
    <n v="0"/>
    <x v="1"/>
    <x v="1"/>
    <n v="35069.374519999998"/>
    <x v="1"/>
    <s v="1"/>
    <s v="1"/>
    <s v="0"/>
    <s v="0"/>
    <s v="0"/>
    <n v="2025"/>
    <n v="22.895"/>
    <n v="45"/>
    <n v="1030.2750000000001"/>
    <x v="1"/>
    <n v="0.41246668570144596"/>
    <n v="-1.274362624523145"/>
    <n v="-0.90861366741867866"/>
    <n v="13130.638654799817"/>
    <n v="481308131.3630206"/>
    <n v="481308131.3630206"/>
    <n v="200052265.10949165"/>
    <n v="200052265.10949165"/>
    <n v="20925.391166308873"/>
    <n v="14143.983353691125"/>
    <n v="53"/>
    <n v="2"/>
  </r>
  <r>
    <n v="43"/>
    <s v="male"/>
    <n v="23.2"/>
    <n v="0"/>
    <x v="0"/>
    <x v="2"/>
    <n v="6250.4350000000004"/>
    <x v="1"/>
    <s v="1"/>
    <s v="0"/>
    <s v="0"/>
    <s v="0"/>
    <s v="1"/>
    <n v="1849"/>
    <n v="0"/>
    <n v="0"/>
    <n v="997.6"/>
    <x v="0"/>
    <n v="0.27006430524252845"/>
    <n v="-1.2243290580827459"/>
    <n v="-0.90861366741867866"/>
    <n v="13130.638654799817"/>
    <s v=""/>
    <s v=""/>
    <s v=""/>
    <s v=""/>
    <n v="7172.770100093262"/>
    <n v="-922.33510009326164"/>
    <s v=""/>
    <s v=""/>
  </r>
  <r>
    <n v="19"/>
    <s v="male"/>
    <n v="22.61"/>
    <n v="0"/>
    <x v="0"/>
    <x v="3"/>
    <n v="1628.4709"/>
    <x v="1"/>
    <s v="1"/>
    <s v="0"/>
    <s v="1"/>
    <s v="0"/>
    <s v="0"/>
    <n v="361"/>
    <n v="0"/>
    <n v="0"/>
    <n v="429.59"/>
    <x v="0"/>
    <n v="-1.4387642602644821"/>
    <n v="-1.3211153013608952"/>
    <n v="-0.90861366741867866"/>
    <n v="13130.638654799817"/>
    <s v=""/>
    <s v=""/>
    <s v=""/>
    <s v=""/>
    <n v="3060.4473233023728"/>
    <n v="-1431.9764233023727"/>
    <s v=""/>
    <s v=""/>
  </r>
  <r>
    <n v="34"/>
    <s v="female"/>
    <n v="23.56"/>
    <n v="0"/>
    <x v="0"/>
    <x v="1"/>
    <n v="4992.3764000000001"/>
    <x v="1"/>
    <s v="0"/>
    <s v="0"/>
    <s v="0"/>
    <s v="0"/>
    <s v="0"/>
    <n v="1156"/>
    <n v="0"/>
    <n v="0"/>
    <n v="801.04"/>
    <x v="0"/>
    <n v="-0.37074640682260052"/>
    <n v="-1.1652730452350617"/>
    <n v="-0.90861366741867866"/>
    <n v="13130.638654799817"/>
    <s v=""/>
    <s v=""/>
    <s v=""/>
    <s v=""/>
    <n v="6620.7788590328109"/>
    <n v="-1628.4024590328108"/>
    <s v=""/>
    <s v=""/>
  </r>
  <r>
    <n v="22"/>
    <s v="female"/>
    <n v="20.234999999999999"/>
    <n v="0"/>
    <x v="0"/>
    <x v="3"/>
    <n v="2527.8186500000002"/>
    <x v="1"/>
    <s v="0"/>
    <s v="0"/>
    <s v="1"/>
    <s v="0"/>
    <s v="0"/>
    <n v="484"/>
    <n v="0"/>
    <n v="0"/>
    <n v="445.16999999999996"/>
    <x v="0"/>
    <n v="-1.2251606895761058"/>
    <n v="-1.7107209416754787"/>
    <n v="-0.90861366741867866"/>
    <n v="13130.638654799817"/>
    <s v=""/>
    <s v=""/>
    <s v=""/>
    <s v=""/>
    <n v="3983.1336468859481"/>
    <n v="-1455.3149968859479"/>
    <s v=""/>
    <s v=""/>
  </r>
  <r>
    <n v="29"/>
    <s v="male"/>
    <n v="22.895"/>
    <n v="0"/>
    <x v="1"/>
    <x v="1"/>
    <n v="16138.762049999999"/>
    <x v="1"/>
    <s v="1"/>
    <s v="1"/>
    <s v="0"/>
    <s v="0"/>
    <s v="0"/>
    <n v="841"/>
    <n v="22.895"/>
    <n v="29"/>
    <n v="663.95500000000004"/>
    <x v="1"/>
    <n v="-0.72675235796989435"/>
    <n v="-1.274362624523145"/>
    <n v="-0.90861366741867866"/>
    <n v="13130.638654799817"/>
    <n v="9048806.3607506715"/>
    <n v="9048806.3607506715"/>
    <n v="921211.26689256902"/>
    <n v="921211.26689256902"/>
    <n v="17098.559563485302"/>
    <n v="-959.79751348530226"/>
    <n v="57"/>
    <n v="3"/>
  </r>
  <r>
    <n v="34"/>
    <s v="male"/>
    <n v="21.375"/>
    <n v="0"/>
    <x v="0"/>
    <x v="1"/>
    <n v="4500.33925"/>
    <x v="1"/>
    <s v="1"/>
    <s v="0"/>
    <s v="0"/>
    <s v="0"/>
    <s v="0"/>
    <n v="1156"/>
    <n v="0"/>
    <n v="0"/>
    <n v="726.75"/>
    <x v="0"/>
    <n v="-0.37074640682260052"/>
    <n v="-1.5237102343244784"/>
    <n v="-0.90861366741867866"/>
    <n v="13130.638654799817"/>
    <s v=""/>
    <s v=""/>
    <s v=""/>
    <s v=""/>
    <n v="5970.6244270429825"/>
    <n v="-1470.2851770429825"/>
    <s v=""/>
    <s v=""/>
  </r>
  <r>
    <n v="24"/>
    <s v="female"/>
    <n v="20.52"/>
    <n v="0"/>
    <x v="1"/>
    <x v="1"/>
    <n v="14571.890799999999"/>
    <x v="1"/>
    <s v="0"/>
    <s v="1"/>
    <s v="0"/>
    <s v="0"/>
    <s v="0"/>
    <n v="576"/>
    <n v="20.52"/>
    <n v="24"/>
    <n v="492.48"/>
    <x v="0"/>
    <n v="-1.0827583091171882"/>
    <n v="-1.6639682648377285"/>
    <n v="-0.90861366741867866"/>
    <n v="13130.638654799817"/>
    <s v=""/>
    <s v=""/>
    <s v=""/>
    <s v=""/>
    <n v="13412.442332471284"/>
    <n v="1159.4484675287149"/>
    <s v=""/>
    <s v=""/>
  </r>
  <r>
    <n v="48"/>
    <s v="female"/>
    <n v="22.8"/>
    <n v="0"/>
    <x v="0"/>
    <x v="2"/>
    <n v="8269.0439999999999"/>
    <x v="1"/>
    <s v="0"/>
    <s v="0"/>
    <s v="0"/>
    <s v="0"/>
    <s v="1"/>
    <n v="2304"/>
    <n v="0"/>
    <n v="0"/>
    <n v="1094.4000000000001"/>
    <x v="0"/>
    <n v="0.62607025638982228"/>
    <n v="-1.2899468501357283"/>
    <n v="-0.90861366741867866"/>
    <n v="13130.638654799817"/>
    <s v=""/>
    <s v=""/>
    <s v=""/>
    <s v=""/>
    <n v="9337.2022771176944"/>
    <n v="-1068.1582771176945"/>
    <s v=""/>
    <s v=""/>
  </r>
  <r>
    <n v="23"/>
    <s v="male"/>
    <n v="18.715"/>
    <n v="0"/>
    <x v="0"/>
    <x v="3"/>
    <n v="21595.382290000001"/>
    <x v="1"/>
    <s v="1"/>
    <s v="0"/>
    <s v="1"/>
    <s v="0"/>
    <s v="0"/>
    <n v="529"/>
    <n v="0"/>
    <n v="0"/>
    <n v="430.44499999999999"/>
    <x v="0"/>
    <n v="-1.1539594993466469"/>
    <n v="-1.9600685514768121"/>
    <n v="-0.90861366741867866"/>
    <n v="13130.638654799817"/>
    <s v=""/>
    <s v=""/>
    <s v=""/>
    <s v=""/>
    <n v="3461.4028280793164"/>
    <n v="18133.979461920684"/>
    <s v=""/>
    <s v=""/>
  </r>
  <r>
    <n v="18"/>
    <s v="male"/>
    <n v="21.565000000000001"/>
    <n v="0"/>
    <x v="1"/>
    <x v="1"/>
    <n v="13747.87235"/>
    <x v="1"/>
    <s v="1"/>
    <s v="1"/>
    <s v="0"/>
    <s v="0"/>
    <s v="0"/>
    <n v="324"/>
    <n v="21.565000000000001"/>
    <n v="18"/>
    <n v="388.17"/>
    <x v="1"/>
    <n v="-1.5099654504939408"/>
    <n v="-1.4925417830993115"/>
    <n v="-0.90861366741867866"/>
    <n v="13130.638654799817"/>
    <n v="380977.43449047167"/>
    <n v="380977.43449047167"/>
    <n v="4054.5717200502877"/>
    <n v="4054.5717200502877"/>
    <n v="13684.196830998972"/>
    <n v="63.675519001028078"/>
    <n v="86"/>
    <n v="4"/>
  </r>
  <r>
    <n v="18"/>
    <s v="male"/>
    <n v="23.085000000000001"/>
    <n v="0"/>
    <x v="0"/>
    <x v="1"/>
    <n v="1704.7001499999999"/>
    <x v="1"/>
    <s v="1"/>
    <s v="0"/>
    <s v="0"/>
    <s v="0"/>
    <s v="0"/>
    <n v="324"/>
    <n v="0"/>
    <n v="0"/>
    <n v="415.53000000000003"/>
    <x v="0"/>
    <n v="-1.5099654504939408"/>
    <n v="-1.2431941732979781"/>
    <n v="-0.90861366741867866"/>
    <n v="13130.638654799817"/>
    <s v=""/>
    <s v=""/>
    <s v=""/>
    <s v=""/>
    <n v="3583.9335573121211"/>
    <n v="-1879.2334073121212"/>
    <s v=""/>
    <s v=""/>
  </r>
  <r>
    <n v="27"/>
    <s v="female"/>
    <n v="21.47"/>
    <n v="0"/>
    <x v="0"/>
    <x v="3"/>
    <n v="3353.4703"/>
    <x v="1"/>
    <s v="0"/>
    <s v="0"/>
    <s v="1"/>
    <s v="0"/>
    <s v="0"/>
    <n v="729"/>
    <n v="0"/>
    <n v="0"/>
    <n v="579.68999999999994"/>
    <x v="1"/>
    <n v="-0.86915473842881186"/>
    <n v="-1.5081260087118953"/>
    <n v="-0.90861366741867866"/>
    <n v="13130.638654799817"/>
    <n v="95593021.038098991"/>
    <n v="95593021.038098991"/>
    <n v="1774707.9952096171"/>
    <n v="1774707.9952096171"/>
    <n v="4685.6519674949468"/>
    <n v="-1332.1816674949469"/>
    <n v="246"/>
    <n v="9"/>
  </r>
  <r>
    <n v="56"/>
    <s v="male"/>
    <n v="22.1"/>
    <n v="0"/>
    <x v="0"/>
    <x v="2"/>
    <n v="10577.087"/>
    <x v="1"/>
    <s v="1"/>
    <s v="0"/>
    <s v="0"/>
    <s v="0"/>
    <s v="1"/>
    <n v="3136"/>
    <n v="0"/>
    <n v="0"/>
    <n v="1237.6000000000001"/>
    <x v="0"/>
    <n v="1.1956797782254924"/>
    <n v="-1.4047779862284475"/>
    <n v="-0.90861366741867866"/>
    <n v="13130.638654799817"/>
    <s v=""/>
    <s v=""/>
    <s v=""/>
    <s v=""/>
    <n v="11585.503672108625"/>
    <n v="-1008.4166721086258"/>
    <s v=""/>
    <s v=""/>
  </r>
  <r>
    <n v="23"/>
    <s v="male"/>
    <n v="24.51"/>
    <n v="0"/>
    <x v="0"/>
    <x v="1"/>
    <n v="2396.0958999999998"/>
    <x v="1"/>
    <s v="1"/>
    <s v="0"/>
    <s v="0"/>
    <s v="0"/>
    <s v="0"/>
    <n v="529"/>
    <n v="0"/>
    <n v="0"/>
    <n v="563.73"/>
    <x v="0"/>
    <n v="-1.1539594993466469"/>
    <n v="-1.0094307891092278"/>
    <n v="-0.90861366741867866"/>
    <n v="13130.638654799817"/>
    <s v=""/>
    <s v=""/>
    <s v=""/>
    <s v=""/>
    <n v="4126.5643929160924"/>
    <n v="-1730.4684929160926"/>
    <s v=""/>
    <s v=""/>
  </r>
  <r>
    <n v="19"/>
    <s v="female"/>
    <n v="18.600000000000001"/>
    <n v="0"/>
    <x v="0"/>
    <x v="2"/>
    <n v="1728.8969999999999"/>
    <x v="1"/>
    <s v="0"/>
    <s v="0"/>
    <s v="0"/>
    <s v="0"/>
    <s v="1"/>
    <n v="361"/>
    <n v="0"/>
    <n v="0"/>
    <n v="353.40000000000003"/>
    <x v="0"/>
    <n v="-1.4387642602644821"/>
    <n v="-1.9789336666920443"/>
    <n v="-0.90861366741867866"/>
    <n v="13130.638654799817"/>
    <s v=""/>
    <s v=""/>
    <s v=""/>
    <s v=""/>
    <n v="3180.800817646299"/>
    <n v="-1451.9038176462991"/>
    <s v=""/>
    <s v=""/>
  </r>
  <r>
    <n v="26"/>
    <s v="female"/>
    <n v="22.23"/>
    <n v="0"/>
    <x v="0"/>
    <x v="3"/>
    <n v="3176.2876999999999"/>
    <x v="1"/>
    <s v="0"/>
    <s v="0"/>
    <s v="1"/>
    <s v="0"/>
    <s v="0"/>
    <n v="676"/>
    <n v="0"/>
    <n v="0"/>
    <n v="577.98"/>
    <x v="0"/>
    <n v="-0.94035592865827067"/>
    <n v="-1.3834522038112282"/>
    <n v="-0.90861366741867866"/>
    <n v="13130.638654799817"/>
    <s v=""/>
    <s v=""/>
    <s v=""/>
    <s v=""/>
    <n v="4538.8382345497293"/>
    <n v="-1362.5505345497295"/>
    <s v=""/>
    <s v=""/>
  </r>
  <r>
    <n v="31"/>
    <s v="female"/>
    <n v="21.754999999999999"/>
    <n v="0"/>
    <x v="0"/>
    <x v="3"/>
    <n v="4134.0824499999999"/>
    <x v="1"/>
    <s v="0"/>
    <s v="0"/>
    <s v="1"/>
    <s v="0"/>
    <s v="0"/>
    <n v="961"/>
    <n v="0"/>
    <n v="0"/>
    <n v="674.40499999999997"/>
    <x v="0"/>
    <n v="-0.58434997751097684"/>
    <n v="-1.4613733318741453"/>
    <n v="-0.90861366741867866"/>
    <n v="13130.638654799817"/>
    <s v=""/>
    <s v=""/>
    <s v=""/>
    <s v=""/>
    <n v="5386.3537637374702"/>
    <n v="-1252.2713137374703"/>
    <s v=""/>
    <s v=""/>
  </r>
  <r>
    <n v="18"/>
    <s v="male"/>
    <n v="21.47"/>
    <n v="0"/>
    <x v="0"/>
    <x v="1"/>
    <n v="1702.4553000000001"/>
    <x v="1"/>
    <s v="1"/>
    <s v="0"/>
    <s v="0"/>
    <s v="0"/>
    <s v="0"/>
    <n v="324"/>
    <n v="0"/>
    <n v="0"/>
    <n v="386.46"/>
    <x v="0"/>
    <n v="-1.5099654504939408"/>
    <n v="-1.5081260087118953"/>
    <n v="-0.90861366741867866"/>
    <n v="13130.638654799817"/>
    <s v=""/>
    <s v=""/>
    <s v=""/>
    <s v=""/>
    <n v="3568.1126386091951"/>
    <n v="-1865.657338609195"/>
    <s v=""/>
    <s v=""/>
  </r>
  <r>
    <n v="20"/>
    <s v="female"/>
    <n v="21.8"/>
    <n v="0"/>
    <x v="1"/>
    <x v="2"/>
    <n v="20167.336029999999"/>
    <x v="1"/>
    <s v="0"/>
    <s v="1"/>
    <s v="0"/>
    <s v="0"/>
    <s v="1"/>
    <n v="400"/>
    <n v="21.8"/>
    <n v="20"/>
    <n v="436"/>
    <x v="0"/>
    <n v="-1.3675630700350232"/>
    <n v="-1.4539913302681844"/>
    <n v="-0.90861366741867866"/>
    <n v="13130.638654799817"/>
    <s v=""/>
    <s v=""/>
    <s v=""/>
    <s v=""/>
    <n v="13773.274181970581"/>
    <n v="6394.0618480294179"/>
    <s v=""/>
    <s v=""/>
  </r>
  <r>
    <n v="58"/>
    <s v="male"/>
    <n v="23.3"/>
    <n v="0"/>
    <x v="0"/>
    <x v="2"/>
    <n v="11345.519"/>
    <x v="1"/>
    <s v="1"/>
    <s v="0"/>
    <s v="0"/>
    <s v="0"/>
    <s v="1"/>
    <n v="3364"/>
    <n v="0"/>
    <n v="0"/>
    <n v="1351.4"/>
    <x v="0"/>
    <n v="1.3380821586844101"/>
    <n v="-1.2079246100695"/>
    <n v="-0.90861366741867866"/>
    <n v="13130.638654799817"/>
    <s v=""/>
    <s v=""/>
    <s v=""/>
    <s v=""/>
    <n v="12399.110642967365"/>
    <n v="-1053.5916429673653"/>
    <s v=""/>
    <s v=""/>
  </r>
  <r>
    <n v="63"/>
    <s v="female"/>
    <n v="21.66"/>
    <n v="0"/>
    <x v="0"/>
    <x v="1"/>
    <n v="14449.8544"/>
    <x v="1"/>
    <s v="0"/>
    <s v="0"/>
    <s v="0"/>
    <s v="0"/>
    <s v="0"/>
    <n v="3969"/>
    <n v="0"/>
    <n v="0"/>
    <n v="1364.58"/>
    <x v="0"/>
    <n v="1.6940881098317038"/>
    <n v="-1.4769575574867284"/>
    <n v="-0.90861366741867866"/>
    <n v="13130.638654799817"/>
    <s v=""/>
    <s v=""/>
    <s v=""/>
    <s v=""/>
    <n v="16235.459026002532"/>
    <n v="-1785.6046260025323"/>
    <s v=""/>
    <s v=""/>
  </r>
  <r>
    <n v="19"/>
    <s v="male"/>
    <n v="19.8"/>
    <n v="0"/>
    <x v="0"/>
    <x v="2"/>
    <n v="1241.5650000000001"/>
    <x v="1"/>
    <s v="1"/>
    <s v="0"/>
    <s v="0"/>
    <s v="0"/>
    <s v="1"/>
    <n v="361"/>
    <n v="0"/>
    <n v="0"/>
    <n v="376.2"/>
    <x v="1"/>
    <n v="-1.4387642602644821"/>
    <n v="-1.7820802905330968"/>
    <n v="-0.90861366741867866"/>
    <n v="13130.638654799817"/>
    <n v="141350072.36925507"/>
    <n v="141350072.36925507"/>
    <n v="1748322.9529854825"/>
    <n v="1748322.9529854825"/>
    <n v="2563.8066394084262"/>
    <n v="-1322.2416394084262"/>
    <n v="281"/>
    <n v="10"/>
  </r>
  <r>
    <n v="52"/>
    <s v="female"/>
    <n v="23.18"/>
    <n v="0"/>
    <x v="0"/>
    <x v="1"/>
    <n v="10197.772199999999"/>
    <x v="1"/>
    <s v="0"/>
    <s v="0"/>
    <s v="0"/>
    <s v="0"/>
    <s v="0"/>
    <n v="2704"/>
    <n v="0"/>
    <n v="0"/>
    <n v="1205.3599999999999"/>
    <x v="0"/>
    <n v="0.9108750173076573"/>
    <n v="-1.227609947685395"/>
    <n v="-0.90861366741867866"/>
    <n v="13130.638654799817"/>
    <s v=""/>
    <s v=""/>
    <s v=""/>
    <s v=""/>
    <n v="11795.685198717645"/>
    <n v="-1597.9129987176457"/>
    <s v=""/>
    <s v=""/>
  </r>
  <r>
    <n v="32"/>
    <s v="female"/>
    <n v="20.52"/>
    <n v="0"/>
    <x v="0"/>
    <x v="1"/>
    <n v="4544.2348000000002"/>
    <x v="1"/>
    <s v="0"/>
    <s v="0"/>
    <s v="0"/>
    <s v="0"/>
    <s v="0"/>
    <n v="1024"/>
    <n v="0"/>
    <n v="0"/>
    <n v="656.64"/>
    <x v="0"/>
    <n v="-0.51314878728151803"/>
    <n v="-1.6639682648377285"/>
    <n v="-0.90861366741867866"/>
    <n v="13130.638654799817"/>
    <s v=""/>
    <s v=""/>
    <s v=""/>
    <s v=""/>
    <n v="6177.3438636506207"/>
    <n v="-1633.1090636506206"/>
    <s v=""/>
    <s v=""/>
  </r>
  <r>
    <n v="57"/>
    <s v="male"/>
    <n v="23.7"/>
    <n v="0"/>
    <x v="0"/>
    <x v="2"/>
    <n v="10959.33"/>
    <x v="1"/>
    <s v="1"/>
    <s v="0"/>
    <s v="0"/>
    <s v="0"/>
    <s v="1"/>
    <n v="3249"/>
    <n v="0"/>
    <n v="0"/>
    <n v="1350.8999999999999"/>
    <x v="0"/>
    <n v="1.2668809684549511"/>
    <n v="-1.1423068180165179"/>
    <n v="-0.90861366741867866"/>
    <n v="13130.638654799817"/>
    <s v=""/>
    <s v=""/>
    <s v=""/>
    <s v=""/>
    <n v="11998.059672790012"/>
    <n v="-1038.729672790012"/>
    <s v=""/>
    <s v=""/>
  </r>
  <r>
    <n v="18"/>
    <s v="female"/>
    <n v="21.66"/>
    <n v="0"/>
    <x v="1"/>
    <x v="1"/>
    <n v="14283.4594"/>
    <x v="1"/>
    <s v="0"/>
    <s v="1"/>
    <s v="0"/>
    <s v="0"/>
    <s v="0"/>
    <n v="324"/>
    <n v="21.66"/>
    <n v="18"/>
    <n v="389.88"/>
    <x v="0"/>
    <n v="-1.5099654504939408"/>
    <n v="-1.4769575574867284"/>
    <n v="-0.90861366741867866"/>
    <n v="13130.638654799817"/>
    <s v=""/>
    <s v=""/>
    <s v=""/>
    <s v=""/>
    <n v="14454.689392019984"/>
    <n v="-171.22999201998391"/>
    <s v=""/>
    <s v=""/>
  </r>
  <r>
    <n v="47"/>
    <s v="female"/>
    <n v="24.32"/>
    <n v="0"/>
    <x v="0"/>
    <x v="1"/>
    <n v="8534.6718000000001"/>
    <x v="1"/>
    <s v="0"/>
    <s v="0"/>
    <s v="0"/>
    <s v="0"/>
    <s v="0"/>
    <n v="2209"/>
    <n v="0"/>
    <n v="0"/>
    <n v="1143.04"/>
    <x v="0"/>
    <n v="0.55486906616036347"/>
    <n v="-1.0405992403343949"/>
    <n v="-0.90861366741867866"/>
    <n v="13130.638654799817"/>
    <s v=""/>
    <s v=""/>
    <s v=""/>
    <s v=""/>
    <n v="10105.503125285266"/>
    <n v="-1570.8313252852658"/>
    <s v=""/>
    <s v=""/>
  </r>
  <r>
    <n v="29"/>
    <s v="female"/>
    <n v="21.85"/>
    <n v="0"/>
    <x v="1"/>
    <x v="1"/>
    <n v="16115.3045"/>
    <x v="1"/>
    <s v="0"/>
    <s v="1"/>
    <s v="0"/>
    <s v="0"/>
    <s v="0"/>
    <n v="841"/>
    <n v="21.85"/>
    <n v="29"/>
    <n v="633.65000000000009"/>
    <x v="0"/>
    <n v="-0.72675235796989435"/>
    <n v="-1.4457891062615615"/>
    <n v="-0.90861366741867866"/>
    <n v="13130.638654799817"/>
    <s v=""/>
    <s v=""/>
    <s v=""/>
    <s v=""/>
    <n v="16168.13730777867"/>
    <n v="-52.832807778670031"/>
    <s v=""/>
    <s v=""/>
  </r>
  <r>
    <n v="19"/>
    <s v="female"/>
    <n v="20.6"/>
    <n v="0"/>
    <x v="0"/>
    <x v="2"/>
    <n v="1731.6769999999999"/>
    <x v="1"/>
    <s v="0"/>
    <s v="0"/>
    <s v="0"/>
    <s v="0"/>
    <s v="1"/>
    <n v="361"/>
    <n v="0"/>
    <n v="0"/>
    <n v="391.40000000000003"/>
    <x v="0"/>
    <n v="-1.4387642602644821"/>
    <n v="-1.6508447064271319"/>
    <n v="-0.90861366741867866"/>
    <n v="13130.638654799817"/>
    <s v=""/>
    <s v=""/>
    <s v=""/>
    <s v=""/>
    <n v="3200.3932866282512"/>
    <n v="-1468.7162866282513"/>
    <s v=""/>
    <s v=""/>
  </r>
  <r>
    <n v="23"/>
    <s v="male"/>
    <n v="17.385000000000002"/>
    <n v="1"/>
    <x v="0"/>
    <x v="3"/>
    <n v="2775.1921499999999"/>
    <x v="2"/>
    <s v="1"/>
    <s v="0"/>
    <s v="1"/>
    <s v="0"/>
    <s v="0"/>
    <n v="529"/>
    <n v="0"/>
    <n v="0"/>
    <n v="399.85500000000002"/>
    <x v="0"/>
    <n v="-1.1539594993466469"/>
    <n v="-2.1782477100529785"/>
    <n v="-7.8767191646533979E-2"/>
    <n v="13130.638654799817"/>
    <s v=""/>
    <s v=""/>
    <s v=""/>
    <s v=""/>
    <n v="4186.2250581890457"/>
    <n v="-1411.0329081890459"/>
    <s v=""/>
    <s v=""/>
  </r>
  <r>
    <n v="32"/>
    <s v="female"/>
    <n v="17.765000000000001"/>
    <n v="2"/>
    <x v="1"/>
    <x v="3"/>
    <n v="32734.186300000001"/>
    <x v="2"/>
    <s v="0"/>
    <s v="1"/>
    <s v="1"/>
    <s v="0"/>
    <s v="0"/>
    <n v="1024"/>
    <n v="17.765000000000001"/>
    <n v="32"/>
    <n v="568.48"/>
    <x v="0"/>
    <n v="-0.51314878728151803"/>
    <n v="-2.1159108076026452"/>
    <n v="0.75107928412561065"/>
    <n v="13130.638654799817"/>
    <s v=""/>
    <s v=""/>
    <s v=""/>
    <s v=""/>
    <n v="11500.328481051898"/>
    <n v="21233.857818948105"/>
    <s v=""/>
    <s v=""/>
  </r>
  <r>
    <n v="18"/>
    <s v="male"/>
    <n v="15.96"/>
    <n v="0"/>
    <x v="0"/>
    <x v="1"/>
    <n v="1694.7963999999999"/>
    <x v="2"/>
    <s v="1"/>
    <s v="0"/>
    <s v="0"/>
    <s v="0"/>
    <s v="0"/>
    <n v="324"/>
    <n v="0"/>
    <n v="0"/>
    <n v="287.28000000000003"/>
    <x v="0"/>
    <n v="-1.5099654504939408"/>
    <n v="-2.4120110942417288"/>
    <n v="-0.90861366741867866"/>
    <n v="13130.638654799817"/>
    <s v=""/>
    <s v=""/>
    <s v=""/>
    <s v=""/>
    <n v="3514.1353865639162"/>
    <n v="-1819.3389865639163"/>
    <s v=""/>
    <s v=""/>
  </r>
  <r>
    <n v="51"/>
    <s v="female"/>
    <n v="18.05"/>
    <n v="0"/>
    <x v="0"/>
    <x v="3"/>
    <n v="9644.2525000000005"/>
    <x v="2"/>
    <s v="0"/>
    <s v="0"/>
    <s v="1"/>
    <s v="0"/>
    <s v="0"/>
    <n v="2601"/>
    <n v="0"/>
    <n v="0"/>
    <n v="920.55000000000007"/>
    <x v="0"/>
    <n v="0.8396738270781986"/>
    <n v="-2.0691581307648952"/>
    <n v="-0.90861366741867866"/>
    <n v="13130.638654799817"/>
    <s v=""/>
    <s v=""/>
    <s v=""/>
    <s v=""/>
    <n v="10780.593296711117"/>
    <n v="-1136.3407967111161"/>
    <s v=""/>
    <s v=""/>
  </r>
  <r>
    <n v="19"/>
    <s v="female"/>
    <n v="17.8"/>
    <n v="0"/>
    <x v="0"/>
    <x v="2"/>
    <n v="1727.7850000000001"/>
    <x v="2"/>
    <s v="0"/>
    <s v="0"/>
    <s v="0"/>
    <s v="0"/>
    <s v="1"/>
    <n v="361"/>
    <n v="0"/>
    <n v="0"/>
    <n v="338.2"/>
    <x v="0"/>
    <n v="-1.4387642602644821"/>
    <n v="-2.1101692507980094"/>
    <n v="-0.90861366741867866"/>
    <n v="13130.638654799817"/>
    <s v=""/>
    <s v=""/>
    <s v=""/>
    <s v=""/>
    <n v="3172.963830053518"/>
    <n v="-1445.1788300535179"/>
    <s v=""/>
    <s v=""/>
  </r>
  <r>
    <n v="18"/>
    <s v="male"/>
    <n v="17.29"/>
    <n v="2"/>
    <x v="1"/>
    <x v="1"/>
    <n v="12829.455099999999"/>
    <x v="2"/>
    <s v="1"/>
    <s v="1"/>
    <s v="0"/>
    <s v="0"/>
    <s v="0"/>
    <n v="324"/>
    <n v="17.29"/>
    <n v="18"/>
    <n v="311.21999999999997"/>
    <x v="0"/>
    <n v="-1.5099654504939408"/>
    <n v="-2.1938319356655622"/>
    <n v="0.75107928412561065"/>
    <n v="13130.638654799817"/>
    <s v=""/>
    <s v=""/>
    <s v=""/>
    <s v=""/>
    <n v="8781.4687122357645"/>
    <n v="4047.9863877642347"/>
    <s v=""/>
    <s v=""/>
  </r>
  <r>
    <n v="27"/>
    <s v="female"/>
    <n v="17.954999999999998"/>
    <n v="2"/>
    <x v="1"/>
    <x v="1"/>
    <n v="15006.579449999999"/>
    <x v="2"/>
    <s v="0"/>
    <s v="1"/>
    <s v="0"/>
    <s v="0"/>
    <s v="0"/>
    <n v="729"/>
    <n v="17.954999999999998"/>
    <n v="27"/>
    <n v="484.78499999999997"/>
    <x v="0"/>
    <n v="-0.86915473842881186"/>
    <n v="-2.084742356377479"/>
    <n v="0.75107928412561065"/>
    <n v="13130.638654799817"/>
    <s v=""/>
    <s v=""/>
    <s v=""/>
    <s v=""/>
    <n v="11499.60073684087"/>
    <n v="3506.9787131591293"/>
    <s v=""/>
    <s v=""/>
  </r>
  <r>
    <n v="19"/>
    <s v="male"/>
    <n v="17.48"/>
    <n v="0"/>
    <x v="0"/>
    <x v="3"/>
    <n v="1621.3402000000001"/>
    <x v="2"/>
    <s v="1"/>
    <s v="0"/>
    <s v="1"/>
    <s v="0"/>
    <s v="0"/>
    <n v="361"/>
    <n v="0"/>
    <n v="0"/>
    <n v="332.12"/>
    <x v="0"/>
    <n v="-1.4387642602644821"/>
    <n v="-2.1626634844403956"/>
    <n v="-0.90861366741867866"/>
    <n v="13130.638654799817"/>
    <s v=""/>
    <s v=""/>
    <s v=""/>
    <s v=""/>
    <n v="3010.1926403636653"/>
    <n v="-1388.8524403636652"/>
    <s v=""/>
    <s v=""/>
  </r>
  <r>
    <n v="26"/>
    <s v="female"/>
    <n v="17.195"/>
    <n v="2"/>
    <x v="1"/>
    <x v="1"/>
    <n v="14455.644050000001"/>
    <x v="2"/>
    <s v="0"/>
    <s v="1"/>
    <s v="0"/>
    <s v="0"/>
    <s v="0"/>
    <n v="676"/>
    <n v="17.195"/>
    <n v="26"/>
    <n v="447.07"/>
    <x v="0"/>
    <n v="-0.94035592865827067"/>
    <n v="-2.2094161612781456"/>
    <n v="0.75107928412561065"/>
    <n v="13130.638654799817"/>
    <s v=""/>
    <s v=""/>
    <s v=""/>
    <s v=""/>
    <n v="10211.398654530754"/>
    <n v="4244.2453954692464"/>
    <s v=""/>
    <s v=""/>
  </r>
  <r>
    <n v="21"/>
    <s v="female"/>
    <n v="16.815000000000001"/>
    <n v="1"/>
    <x v="0"/>
    <x v="1"/>
    <n v="3167.4558499999998"/>
    <x v="2"/>
    <s v="0"/>
    <s v="0"/>
    <s v="0"/>
    <s v="0"/>
    <s v="0"/>
    <n v="441"/>
    <n v="0"/>
    <n v="0"/>
    <n v="353.11500000000001"/>
    <x v="1"/>
    <n v="-1.2963618798055645"/>
    <n v="-2.2717530637284788"/>
    <n v="-7.8767191646533979E-2"/>
    <n v="13130.638654799817"/>
    <n v="99265011.60185875"/>
    <n v="99265011.60185875"/>
    <n v="4058599.4772606175"/>
    <n v="4058599.4772606175"/>
    <n v="5182.0524541023242"/>
    <n v="-2014.5966041023244"/>
    <n v="234"/>
    <n v="9"/>
  </r>
  <r>
    <n v="21"/>
    <s v="female"/>
    <n v="17.399999999999999"/>
    <n v="1"/>
    <x v="0"/>
    <x v="2"/>
    <n v="2585.2689999999998"/>
    <x v="2"/>
    <s v="0"/>
    <s v="0"/>
    <s v="0"/>
    <s v="0"/>
    <s v="1"/>
    <n v="441"/>
    <n v="0"/>
    <n v="0"/>
    <n v="365.4"/>
    <x v="0"/>
    <n v="-1.2963618798055645"/>
    <n v="-2.1757870428509922"/>
    <n v="-7.8767191646533979E-2"/>
    <n v="13130.638654799817"/>
    <s v=""/>
    <s v=""/>
    <s v=""/>
    <s v=""/>
    <n v="4110.277600343672"/>
    <n v="-1525.0086003436722"/>
    <s v=""/>
    <s v=""/>
  </r>
  <r>
    <n v="26"/>
    <s v="male"/>
    <n v="17.670000000000002"/>
    <n v="0"/>
    <x v="0"/>
    <x v="3"/>
    <n v="2680.9493000000002"/>
    <x v="2"/>
    <s v="1"/>
    <s v="0"/>
    <s v="1"/>
    <s v="0"/>
    <s v="0"/>
    <n v="676"/>
    <n v="0"/>
    <n v="0"/>
    <n v="459.42000000000007"/>
    <x v="0"/>
    <n v="-0.94035592865827067"/>
    <n v="-2.1314950332152285"/>
    <n v="-0.90861366741867866"/>
    <n v="13130.638654799817"/>
    <s v=""/>
    <s v=""/>
    <s v=""/>
    <s v=""/>
    <n v="3865.4177456438338"/>
    <n v="-1184.4684456438335"/>
    <s v=""/>
    <s v=""/>
  </r>
  <r>
    <n v="57"/>
    <s v="male"/>
    <n v="18.335000000000001"/>
    <n v="0"/>
    <x v="0"/>
    <x v="1"/>
    <n v="11534.872649999999"/>
    <x v="2"/>
    <s v="1"/>
    <s v="0"/>
    <s v="0"/>
    <s v="0"/>
    <s v="0"/>
    <n v="3249"/>
    <n v="0"/>
    <n v="0"/>
    <n v="1045.095"/>
    <x v="1"/>
    <n v="1.2668809684549511"/>
    <n v="-2.0224054539271452"/>
    <n v="-0.90861366741867866"/>
    <n v="13130.638654799817"/>
    <n v="2546469.1420747726"/>
    <n v="2546469.1420747726"/>
    <n v="2214548.3844912346"/>
    <n v="2214548.3844912346"/>
    <n v="13023.008525681798"/>
    <n v="-1488.135875681799"/>
    <n v="100"/>
    <n v="4"/>
  </r>
  <r>
    <n v="37"/>
    <s v="female"/>
    <n v="17.29"/>
    <n v="2"/>
    <x v="0"/>
    <x v="1"/>
    <n v="6877.9800999999998"/>
    <x v="2"/>
    <s v="0"/>
    <s v="0"/>
    <s v="0"/>
    <s v="0"/>
    <s v="0"/>
    <n v="1369"/>
    <n v="0"/>
    <n v="0"/>
    <n v="639.73"/>
    <x v="0"/>
    <n v="-0.1571428361342242"/>
    <n v="-2.1938319356655622"/>
    <n v="0.75107928412561065"/>
    <n v="13130.638654799817"/>
    <s v=""/>
    <s v=""/>
    <s v=""/>
    <s v=""/>
    <n v="8716.1963651186434"/>
    <n v="-1838.2162651186436"/>
    <s v=""/>
    <s v=""/>
  </r>
  <r>
    <n v="60"/>
    <s v="female"/>
    <n v="18.335000000000001"/>
    <n v="0"/>
    <x v="0"/>
    <x v="1"/>
    <n v="13204.28565"/>
    <x v="2"/>
    <s v="0"/>
    <s v="0"/>
    <s v="0"/>
    <s v="0"/>
    <s v="0"/>
    <n v="3600"/>
    <n v="0"/>
    <n v="0"/>
    <n v="1100.1000000000001"/>
    <x v="1"/>
    <n v="1.4804845391433274"/>
    <n v="-2.0224054539271452"/>
    <n v="-0.90861366741867866"/>
    <n v="13130.638654799817"/>
    <n v="5423.8799020157148"/>
    <n v="5423.8799020157148"/>
    <n v="2844765.4280235264"/>
    <n v="2844765.4280235264"/>
    <n v="14890.92889266382"/>
    <n v="-1686.6432426638203"/>
    <n v="68"/>
    <n v="3"/>
  </r>
  <r>
    <n v="39"/>
    <s v="female"/>
    <n v="18.3"/>
    <n v="5"/>
    <x v="1"/>
    <x v="2"/>
    <n v="19023.259999999998"/>
    <x v="2"/>
    <s v="0"/>
    <s v="1"/>
    <s v="0"/>
    <s v="0"/>
    <s v="1"/>
    <n v="1521"/>
    <n v="18.3"/>
    <n v="39"/>
    <n v="713.7"/>
    <x v="1"/>
    <n v="-1.4740455675306659E-2"/>
    <n v="-2.0281470107317814"/>
    <n v="3.2406187114420448"/>
    <n v="13130.638654799817"/>
    <n v="34722986.317908794"/>
    <n v="34722986.317908794"/>
    <n v="11498433.774363844"/>
    <n v="11498433.774363844"/>
    <n v="15632.325943672178"/>
    <n v="3390.9340563278201"/>
    <n v="63"/>
    <n v="3"/>
  </r>
  <r>
    <n v="52"/>
    <s v="female"/>
    <n v="18.335000000000001"/>
    <n v="0"/>
    <x v="0"/>
    <x v="3"/>
    <n v="9991.0376500000002"/>
    <x v="2"/>
    <s v="0"/>
    <s v="0"/>
    <s v="1"/>
    <s v="0"/>
    <s v="0"/>
    <n v="2704"/>
    <n v="0"/>
    <n v="0"/>
    <n v="953.42000000000007"/>
    <x v="0"/>
    <n v="0.9108750173076573"/>
    <n v="-2.0224054539271452"/>
    <n v="-0.90861366741867866"/>
    <n v="13130.638654799817"/>
    <s v=""/>
    <s v=""/>
    <s v=""/>
    <s v=""/>
    <n v="11139.830056647295"/>
    <n v="-1148.7924066472951"/>
    <s v=""/>
    <s v=""/>
  </r>
  <r>
    <n v="35"/>
    <s v="male"/>
    <n v="17.86"/>
    <n v="1"/>
    <x v="0"/>
    <x v="3"/>
    <n v="5116.5003999999999"/>
    <x v="2"/>
    <s v="1"/>
    <s v="0"/>
    <s v="1"/>
    <s v="0"/>
    <s v="0"/>
    <n v="1225"/>
    <n v="0"/>
    <n v="0"/>
    <n v="625.1"/>
    <x v="0"/>
    <n v="-0.29954521659314176"/>
    <n v="-2.1003265819900623"/>
    <n v="-7.8767191646533979E-2"/>
    <n v="13130.638654799817"/>
    <s v=""/>
    <s v=""/>
    <s v=""/>
    <s v=""/>
    <n v="6284.6078778100446"/>
    <n v="-1168.1074778100447"/>
    <s v=""/>
    <s v=""/>
  </r>
  <r>
    <n v="38"/>
    <s v="male"/>
    <n v="16.815000000000001"/>
    <n v="2"/>
    <x v="0"/>
    <x v="1"/>
    <n v="6640.5448500000002"/>
    <x v="2"/>
    <s v="1"/>
    <s v="0"/>
    <s v="0"/>
    <s v="0"/>
    <s v="0"/>
    <n v="1444"/>
    <n v="0"/>
    <n v="0"/>
    <n v="638.97"/>
    <x v="0"/>
    <n v="-8.5941645904765426E-2"/>
    <n v="-2.2717530637284788"/>
    <n v="0.75107928412561065"/>
    <n v="13130.638654799817"/>
    <s v=""/>
    <s v=""/>
    <s v=""/>
    <s v=""/>
    <n v="8326.0141885238172"/>
    <n v="-1685.469338523817"/>
    <s v=""/>
    <s v=""/>
  </r>
  <r>
    <n v="28"/>
    <s v="female"/>
    <n v="17.29"/>
    <n v="0"/>
    <x v="0"/>
    <x v="1"/>
    <n v="3732.6251000000002"/>
    <x v="2"/>
    <s v="0"/>
    <s v="0"/>
    <s v="0"/>
    <s v="0"/>
    <s v="0"/>
    <n v="784"/>
    <n v="0"/>
    <n v="0"/>
    <n v="484.12"/>
    <x v="0"/>
    <n v="-0.79795354819935316"/>
    <n v="-2.1938319356655622"/>
    <n v="-0.90861366741867866"/>
    <n v="13130.638654799817"/>
    <s v=""/>
    <s v=""/>
    <s v=""/>
    <s v=""/>
    <n v="5415.4424029205111"/>
    <n v="-1682.8173029205109"/>
    <s v=""/>
    <s v=""/>
  </r>
  <r>
    <m/>
    <m/>
    <m/>
    <m/>
    <x v="2"/>
    <x v="4"/>
    <m/>
    <x v="3"/>
    <m/>
    <m/>
    <m/>
    <m/>
    <m/>
    <m/>
    <m/>
    <m/>
    <m/>
    <x v="2"/>
    <m/>
    <m/>
    <m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0324F39-5B7F-4520-821C-6AFD485AD0AB}" name="PivotTable2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C29" firstHeaderRow="0" firstDataRow="1" firstDataCol="1" rowPageCount="1" colPageCount="1"/>
  <pivotFields count="30">
    <pivotField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axis="axisRow" showAll="0">
      <items count="6">
        <item x="1"/>
        <item x="3"/>
        <item x="0"/>
        <item x="2"/>
        <item x="4"/>
        <item t="default"/>
      </items>
    </pivotField>
    <pivotField showAll="0"/>
    <pivotField axis="axisRow" showAll="0">
      <items count="5">
        <item x="1"/>
        <item x="0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4">
        <item x="1"/>
        <item x="0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</pivotFields>
  <rowFields count="3">
    <field x="4"/>
    <field x="7"/>
    <field x="5"/>
  </rowFields>
  <rowItems count="26">
    <i>
      <x/>
    </i>
    <i r="1">
      <x/>
    </i>
    <i r="2">
      <x/>
    </i>
    <i r="2">
      <x v="1"/>
    </i>
    <i r="2">
      <x v="2"/>
    </i>
    <i r="2">
      <x v="3"/>
    </i>
    <i r="1">
      <x v="1"/>
    </i>
    <i r="2">
      <x/>
    </i>
    <i r="2">
      <x v="1"/>
    </i>
    <i r="2">
      <x v="2"/>
    </i>
    <i r="2">
      <x v="3"/>
    </i>
    <i r="1">
      <x v="2"/>
    </i>
    <i r="2">
      <x/>
    </i>
    <i>
      <x v="1"/>
    </i>
    <i r="1">
      <x/>
    </i>
    <i r="2">
      <x/>
    </i>
    <i r="2">
      <x v="1"/>
    </i>
    <i r="2">
      <x v="3"/>
    </i>
    <i r="1">
      <x v="1"/>
    </i>
    <i r="2">
      <x/>
    </i>
    <i r="2">
      <x v="1"/>
    </i>
    <i r="2">
      <x v="2"/>
    </i>
    <i r="2">
      <x v="3"/>
    </i>
    <i r="1">
      <x v="2"/>
    </i>
    <i r="2">
      <x v="3"/>
    </i>
    <i t="grand">
      <x/>
    </i>
  </rowItems>
  <colFields count="1">
    <field x="-2"/>
  </colFields>
  <colItems count="2">
    <i>
      <x/>
    </i>
    <i i="1">
      <x v="1"/>
    </i>
  </colItems>
  <pageFields count="1">
    <pageField fld="17" item="0" hier="-1"/>
  </pageFields>
  <dataFields count="2">
    <dataField name="Average of ae_model" fld="25" subtotal="average" baseField="4" baseItem="0"/>
    <dataField name="Count of ae_model" fld="2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061E2B0-F9B1-4115-9592-98893ED96CBD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9" rowHeaderCaption="pv_smoker">
  <location ref="A15:C18" firstHeaderRow="0" firstDataRow="1" firstDataCol="1"/>
  <pivotFields count="21">
    <pivotField showAll="0"/>
    <pivotField showAll="0"/>
    <pivotField showAll="0"/>
    <pivotField showAll="0"/>
    <pivotField axis="axisRow" showAll="0">
      <items count="3">
        <item x="0"/>
        <item x="1"/>
        <item t="default"/>
      </items>
    </pivotField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4"/>
  </rowFields>
  <rowItems count="3">
    <i>
      <x/>
    </i>
    <i>
      <x v="1"/>
    </i>
    <i t="grand">
      <x/>
    </i>
  </rowItems>
  <colFields count="1">
    <field x="-2"/>
  </colFields>
  <colItems count="2">
    <i>
      <x/>
    </i>
    <i i="1">
      <x v="1"/>
    </i>
  </colItems>
  <dataFields count="2">
    <dataField name="Average of charges" fld="6" subtotal="average" baseField="4" baseItem="0" numFmtId="164"/>
    <dataField name="Count of charges" fld="6" subtotal="count" baseField="4" baseItem="0"/>
  </dataFields>
  <chartFormats count="2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7BFF09C-3DD5-4456-996A-8C6F346E7129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38:C43" firstHeaderRow="0" firstDataRow="1" firstDataCol="1"/>
  <pivotFields count="21">
    <pivotField showAll="0"/>
    <pivotField showAll="0"/>
    <pivotField showAll="0"/>
    <pivotField showAll="0"/>
    <pivotField showAll="0"/>
    <pivotField axis="axisRow" showAll="0">
      <items count="5">
        <item x="1"/>
        <item x="3"/>
        <item x="0"/>
        <item x="2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5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Average of charges" fld="6" subtotal="average" baseField="5" baseItem="0" numFmtId="164"/>
    <dataField name="Count of charges" fld="6" subtotal="count" baseField="5" baseItem="0"/>
  </dataFields>
  <chartFormats count="2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08D888A-FB1D-4C9E-B509-221385514667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F15:H19" firstHeaderRow="0" firstDataRow="1" firstDataCol="1"/>
  <pivotFields count="21">
    <pivotField showAll="0"/>
    <pivotField showAll="0"/>
    <pivotField showAll="0"/>
    <pivotField showAll="0"/>
    <pivotField showAll="0"/>
    <pivotField showAll="0"/>
    <pivotField dataField="1" showAll="0"/>
    <pivotField axis="axisRow" showAll="0">
      <items count="4">
        <item x="1"/>
        <item x="0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7"/>
  </rowFields>
  <rowItems count="4">
    <i>
      <x/>
    </i>
    <i>
      <x v="1"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Average of charges" fld="6" subtotal="average" baseField="7" baseItem="0" numFmtId="164"/>
    <dataField name="Count of charges" fld="6" subtotal="count" baseField="7" baseItem="0"/>
  </dataFields>
  <chartFormats count="2"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" xr16:uid="{C24F4591-33C7-481A-9C10-F50CCB0070D6}" autoFormatId="16" applyNumberFormats="0" applyBorderFormats="0" applyFontFormats="0" applyPatternFormats="0" applyAlignmentFormats="0" applyWidthHeightFormats="0">
  <queryTableRefresh nextId="36" unboundColumnsRight="19">
    <queryTableFields count="32">
      <queryTableField id="1" name="age" tableColumnId="1"/>
      <queryTableField id="2" name="sex" tableColumnId="2"/>
      <queryTableField id="3" name="bmi" tableColumnId="3"/>
      <queryTableField id="4" name="children" tableColumnId="4"/>
      <queryTableField id="5" name="smoker" tableColumnId="5"/>
      <queryTableField id="6" name="region" tableColumnId="6"/>
      <queryTableField id="7" name="charges" tableColumnId="7"/>
      <queryTableField id="8" name="BMI_Category" tableColumnId="8"/>
      <queryTableField id="9" name="sex_male" tableColumnId="9"/>
      <queryTableField id="10" name="smoker_yes" tableColumnId="10"/>
      <queryTableField id="11" name="region_northwest" tableColumnId="11"/>
      <queryTableField id="12" name="region_southeast" tableColumnId="12"/>
      <queryTableField id="13" name="region_southwest" tableColumnId="13"/>
      <queryTableField id="14" dataBound="0" tableColumnId="14"/>
      <queryTableField id="15" dataBound="0" tableColumnId="15"/>
      <queryTableField id="16" dataBound="0" tableColumnId="16"/>
      <queryTableField id="17" dataBound="0" tableColumnId="17"/>
      <queryTableField id="18" dataBound="0" tableColumnId="18"/>
      <queryTableField id="19" dataBound="0" tableColumnId="19"/>
      <queryTableField id="20" dataBound="0" tableColumnId="20"/>
      <queryTableField id="21" dataBound="0" tableColumnId="21"/>
      <queryTableField id="24" dataBound="0" tableColumnId="22"/>
      <queryTableField id="25" dataBound="0" tableColumnId="23"/>
      <queryTableField id="26" dataBound="0" tableColumnId="24"/>
      <queryTableField id="27" dataBound="0" tableColumnId="25"/>
      <queryTableField id="28" dataBound="0" tableColumnId="26"/>
      <queryTableField id="29" dataBound="0" tableColumnId="27"/>
      <queryTableField id="30" dataBound="0" tableColumnId="28"/>
      <queryTableField id="32" dataBound="0" tableColumnId="30"/>
      <queryTableField id="33" dataBound="0" tableColumnId="31"/>
      <queryTableField id="34" dataBound="0" tableColumnId="32"/>
      <queryTableField id="35" dataBound="0" tableColumnId="33"/>
    </queryTableFields>
  </queryTableRefresh>
  <extLst>
    <ext xmlns:x15="http://schemas.microsoft.com/office/spreadsheetml/2010/11/main" uri="{883FBD77-0823-4a55-B5E3-86C4891E6966}">
      <x15:queryTable sourceDataName="Query - insurance"/>
    </ext>
  </extLst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5D554-A12E-4FEF-908E-95B98C8E93EC}" name="insurance" displayName="insurance" ref="A1:AF1339" tableType="queryTable" totalsRowShown="0">
  <autoFilter ref="A1:AF1339" xr:uid="{0005D554-A12E-4FEF-908E-95B98C8E93EC}"/>
  <tableColumns count="32">
    <tableColumn id="1" xr3:uid="{FC94D63A-92B8-4ED9-9633-704C6F79E29A}" uniqueName="1" name="age" queryTableFieldId="1"/>
    <tableColumn id="2" xr3:uid="{B7F3C93F-0F02-4EEA-9E6F-C87FCD4DF704}" uniqueName="2" name="sex" queryTableFieldId="2" dataDxfId="22"/>
    <tableColumn id="3" xr3:uid="{F6BAB2BE-08DE-46B3-9BB0-249527B51EC7}" uniqueName="3" name="bmi" queryTableFieldId="3"/>
    <tableColumn id="4" xr3:uid="{C2067622-1D95-4F8C-8A67-4C061D82CDFA}" uniqueName="4" name="children" queryTableFieldId="4"/>
    <tableColumn id="5" xr3:uid="{9D53832C-ACDC-43DB-BCAF-54BBCF2B0468}" uniqueName="5" name="smoker" queryTableFieldId="5" dataDxfId="21"/>
    <tableColumn id="6" xr3:uid="{7F136AB2-D9C7-4B56-9EF5-9361079C4A50}" uniqueName="6" name="region" queryTableFieldId="6" dataDxfId="20"/>
    <tableColumn id="7" xr3:uid="{763CF19B-AAF6-48E3-AB04-165E6E0BA13A}" uniqueName="7" name="charges" queryTableFieldId="7"/>
    <tableColumn id="8" xr3:uid="{FD05BDC3-6BAB-4B04-800D-5FC623ACD325}" uniqueName="8" name="BMI_Category" queryTableFieldId="8"/>
    <tableColumn id="9" xr3:uid="{146D2F50-76C7-4EA1-9194-6E67660AAF8C}" uniqueName="9" name="sex_male" queryTableFieldId="9"/>
    <tableColumn id="10" xr3:uid="{BD723F3A-5550-4240-91ED-AC029BB4F0EA}" uniqueName="10" name="smoker_yes" queryTableFieldId="10"/>
    <tableColumn id="11" xr3:uid="{E36DA18B-88D8-4A8E-A6D3-99F1A2F435D1}" uniqueName="11" name="region_northwest" queryTableFieldId="11"/>
    <tableColumn id="12" xr3:uid="{7957BF32-09D8-48ED-9109-6600C98BF79F}" uniqueName="12" name="region_southeast" queryTableFieldId="12"/>
    <tableColumn id="13" xr3:uid="{5FDD2EF2-260A-4953-AFC1-8CB0DA3FB1A9}" uniqueName="13" name="region_southwest" queryTableFieldId="13"/>
    <tableColumn id="14" xr3:uid="{8D30F49F-55AC-460E-9EF5-1DF6A26053C4}" uniqueName="14" name="age2" queryTableFieldId="14" dataDxfId="19">
      <calculatedColumnFormula>insurance[[#This Row],[age]]^2</calculatedColumnFormula>
    </tableColumn>
    <tableColumn id="15" xr3:uid="{40FF4352-4E5C-49B3-9F82-DCA74085C1FF}" uniqueName="15" name="smoker_bmi" queryTableFieldId="15" dataDxfId="18">
      <calculatedColumnFormula>insurance[[#This Row],[smoker_yes]]*insurance[[#This Row],[bmi]]</calculatedColumnFormula>
    </tableColumn>
    <tableColumn id="16" xr3:uid="{2C8E1BAD-630C-45D8-B359-4AC1639C8487}" uniqueName="16" name="smoker_age" queryTableFieldId="16" dataDxfId="17">
      <calculatedColumnFormula>insurance[[#This Row],[smoker_yes]]*insurance[[#This Row],[age]]</calculatedColumnFormula>
    </tableColumn>
    <tableColumn id="17" xr3:uid="{D26C78B9-0B0F-4A0F-9230-9A4FF6576E78}" uniqueName="17" name="bmi_age" queryTableFieldId="17" dataDxfId="16">
      <calculatedColumnFormula>insurance[[#This Row],[bmi]]*insurance[[#This Row],[age]]</calculatedColumnFormula>
    </tableColumn>
    <tableColumn id="18" xr3:uid="{2A94B72F-0035-497F-B9C7-E677923B77E4}" uniqueName="18" name="split" queryTableFieldId="18" dataDxfId="15"/>
    <tableColumn id="19" xr3:uid="{CB238836-12E6-47B6-B1B7-1257C9E5B67B}" uniqueName="19" name="z_age" queryTableFieldId="19" dataDxfId="14">
      <calculatedColumnFormula>(insurance[[#This Row],[age]]-Notes!$B$2)/Notes!$B$3</calculatedColumnFormula>
    </tableColumn>
    <tableColumn id="20" xr3:uid="{61648647-F21E-497B-AD14-65E75CAD9B7E}" uniqueName="20" name="z_bmi" queryTableFieldId="20" dataDxfId="13">
      <calculatedColumnFormula>(insurance[[#This Row],[bmi]]-Notes!$B$4)/Notes!$B$5</calculatedColumnFormula>
    </tableColumn>
    <tableColumn id="21" xr3:uid="{DCCDCA56-585E-471A-8E1E-A1163F2C0289}" uniqueName="21" name="z_children" queryTableFieldId="21" dataDxfId="12">
      <calculatedColumnFormula>(insurance[[#This Row],[children]]-Notes!$B$6)/Notes!$B$7</calculatedColumnFormula>
    </tableColumn>
    <tableColumn id="22" xr3:uid="{5812B30E-861E-49CA-82F8-BE31EEBBA579}" uniqueName="22" name="yhat_base" queryTableFieldId="24" dataDxfId="11">
      <calculatedColumnFormula>base_mean</calculatedColumnFormula>
    </tableColumn>
    <tableColumn id="23" xr3:uid="{A1950D10-C5CC-4DC6-85FB-D8E4D69BE1E3}" uniqueName="23" name="se_base" queryTableFieldId="25" dataDxfId="10">
      <calculatedColumnFormula>IF(insurance[[#This Row],[split]]="Test", (insurance[[#This Row],[charges]]-insurance[[#This Row],[yhat_base]])^2, "")</calculatedColumnFormula>
    </tableColumn>
    <tableColumn id="24" xr3:uid="{CE6FEEE7-C825-4378-9A51-D5469565F621}" uniqueName="24" name="ae_base" queryTableFieldId="26" dataDxfId="9">
      <calculatedColumnFormula>IF(insurance[[#This Row],[split]]="Test", ABS(insurance[[#This Row],[charges]]-insurance[[#This Row],[yhat_base]])^2, "")</calculatedColumnFormula>
    </tableColumn>
    <tableColumn id="25" xr3:uid="{29A0561E-958C-4642-B0A8-71A253AF7E13}" uniqueName="25" name="se_model" queryTableFieldId="27" dataDxfId="8">
      <calculatedColumnFormula>IF(insurance[[#This Row],[split]]="Test", (insurance[[#This Row],[charges]]-insurance[[#This Row],[yhat]])^2,"")</calculatedColumnFormula>
    </tableColumn>
    <tableColumn id="26" xr3:uid="{391CFBA2-96A6-4EF8-9190-4B3C5DE5B55A}" uniqueName="26" name="ae_model" queryTableFieldId="28" dataDxfId="7">
      <calculatedColumnFormula>IF(insurance[[#This Row],[split]]="Test",ABS(insurance[[#This Row],[charges]]-insurance[[#This Row],[yhat]])^2,"")</calculatedColumnFormula>
    </tableColumn>
    <tableColumn id="27" xr3:uid="{C07F0E0A-5B1D-45E2-B853-74D689E38783}" uniqueName="27" name="yhat" queryTableFieldId="29" dataDxfId="6">
      <calculatedColumnFormula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calculatedColumnFormula>
    </tableColumn>
    <tableColumn id="28" xr3:uid="{44B30490-F726-43EB-A332-D91B1E04B888}" uniqueName="28" name="residual" queryTableFieldId="30" dataDxfId="5">
      <calculatedColumnFormula>insurance[[#This Row],[charges]]-insurance[[#This Row],[yhat]]</calculatedColumnFormula>
    </tableColumn>
    <tableColumn id="30" xr3:uid="{73F9481F-2F1F-4A3A-945E-556DEFC56100}" uniqueName="30" name="rank_test" queryTableFieldId="32" dataDxfId="4">
      <calculatedColumnFormula>IF(insurance[[#This Row],[split]]="Test",
  COUNTIFS(insurance[split], "Test", insurance[yhat], "&gt;" &amp; insurance[[#This Row],[yhat]]) + 1,
  ""
)</calculatedColumnFormula>
    </tableColumn>
    <tableColumn id="31" xr3:uid="{21984836-6915-4775-AC04-EE212AC3136F}" uniqueName="31" name="decile" queryTableFieldId="33" dataDxfId="3">
      <calculatedColumnFormula>IF(insurance[[#This Row],[split]]="Test", CEILING(insurance[[#This Row],[rank_test]]/(COUNTIF(insurance[split],"Test")/10), 1), "")</calculatedColumnFormula>
    </tableColumn>
    <tableColumn id="32" xr3:uid="{8645CF16-7C21-4BF0-AA5D-F02A66F11260}" uniqueName="32" name="high_cost_actual" queryTableFieldId="34" dataDxfId="2">
      <calculatedColumnFormula>IF(insurance[[#This Row],[split]]="Test", --(insurance[[#This Row],[charges]] &gt;= Classify!$C$5), "")</calculatedColumnFormula>
    </tableColumn>
    <tableColumn id="33" xr3:uid="{194B7C61-C98A-4443-A638-4DCB0F21C179}" uniqueName="33" name="high_cost_pred" queryTableFieldId="35" dataDxfId="1">
      <calculatedColumnFormula>IF(insurance[[#This Row],[split]]="Test", --(insurance[[#This Row],[yhat]] &gt;= Classify!$C$8), "")</calculatedColumnFormula>
    </tableColumn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DAA32F03-29EB-41D7-A5BE-610BB15E4EA9}" name="Table4" displayName="Table4" ref="A1:K1055" totalsRowShown="0">
  <autoFilter ref="A1:K1055" xr:uid="{DAA32F03-29EB-41D7-A5BE-610BB15E4EA9}"/>
  <tableColumns count="11">
    <tableColumn id="1" xr3:uid="{759A33EF-6DA2-4A25-8856-82D50FACD98D}" name="charges" dataDxfId="0"/>
    <tableColumn id="2" xr3:uid="{95269B10-1921-4DD5-A25A-33735020023A}" name="age"/>
    <tableColumn id="3" xr3:uid="{3E2F3458-A1D2-452D-803C-2B8C0E094A4F}" name="age2"/>
    <tableColumn id="4" xr3:uid="{9673EB96-1B08-49E6-8471-C4211BB03A34}" name="bmi"/>
    <tableColumn id="5" xr3:uid="{140584D7-AF26-4C9A-A7B2-2EDB584B65B9}" name="children"/>
    <tableColumn id="6" xr3:uid="{720F2BE6-58D2-4DB4-9A99-93808BD1A860}" name="smoker_yes"/>
    <tableColumn id="7" xr3:uid="{5AF17D74-A7CC-4B96-9F63-469BA4DEDEB9}" name="sex_male"/>
    <tableColumn id="8" xr3:uid="{DA3AE69F-8C98-4300-88E0-02C3CEFA413D}" name="region_northwest"/>
    <tableColumn id="9" xr3:uid="{C0B6D898-9662-495E-9D15-F3F4BD52CAD9}" name="region_southeast"/>
    <tableColumn id="10" xr3:uid="{D02CE01E-7E9E-4A1D-98DC-40B55C50EECE}" name="region_southwest"/>
    <tableColumn id="11" xr3:uid="{0C133D7C-D13B-4E7F-8818-B42E5B0A2FA6}" name="smoker_bmi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4.xml"/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Relationship Id="rId4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6AF017-00E3-48BD-9723-A8934096FEB3}">
  <dimension ref="A1:AF1339"/>
  <sheetViews>
    <sheetView topLeftCell="H1285" workbookViewId="0">
      <selection activeCell="J1" sqref="J1:J1339"/>
    </sheetView>
  </sheetViews>
  <sheetFormatPr defaultRowHeight="14.5" x14ac:dyDescent="0.35"/>
  <cols>
    <col min="1" max="1" width="6.26953125" bestFit="1" customWidth="1"/>
    <col min="2" max="2" width="6.6328125" bestFit="1" customWidth="1"/>
    <col min="3" max="3" width="6.81640625" bestFit="1" customWidth="1"/>
    <col min="4" max="4" width="10.36328125" bestFit="1" customWidth="1"/>
    <col min="5" max="5" width="9.6328125" bestFit="1" customWidth="1"/>
    <col min="6" max="6" width="9.54296875" bestFit="1" customWidth="1"/>
    <col min="7" max="7" width="11.81640625" bestFit="1" customWidth="1"/>
    <col min="8" max="8" width="15.08984375" bestFit="1" customWidth="1"/>
    <col min="9" max="9" width="11.26953125" bestFit="1" customWidth="1"/>
    <col min="10" max="10" width="13.453125" bestFit="1" customWidth="1"/>
    <col min="11" max="11" width="18.36328125" bestFit="1" customWidth="1"/>
    <col min="12" max="12" width="18.26953125" bestFit="1" customWidth="1"/>
    <col min="13" max="13" width="18.81640625" bestFit="1" customWidth="1"/>
    <col min="14" max="14" width="7.1796875" bestFit="1" customWidth="1"/>
    <col min="15" max="15" width="13.7265625" bestFit="1" customWidth="1"/>
    <col min="16" max="16" width="13.453125" bestFit="1" customWidth="1"/>
    <col min="17" max="17" width="10.36328125" bestFit="1" customWidth="1"/>
    <col min="22" max="22" width="11.81640625" style="14" bestFit="1" customWidth="1"/>
    <col min="23" max="23" width="11.81640625" style="15" bestFit="1" customWidth="1"/>
    <col min="24" max="24" width="10.1796875" style="15" bestFit="1" customWidth="1"/>
    <col min="25" max="25" width="34.08984375" bestFit="1" customWidth="1"/>
    <col min="26" max="26" width="37.36328125" bestFit="1" customWidth="1"/>
    <col min="29" max="29" width="11.1796875" bestFit="1" customWidth="1"/>
  </cols>
  <sheetData>
    <row r="1" spans="1:32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26</v>
      </c>
      <c r="O1" t="s">
        <v>27</v>
      </c>
      <c r="P1" t="s">
        <v>28</v>
      </c>
      <c r="Q1" t="s">
        <v>29</v>
      </c>
      <c r="R1" t="s">
        <v>30</v>
      </c>
      <c r="S1" t="s">
        <v>39</v>
      </c>
      <c r="T1" t="s">
        <v>40</v>
      </c>
      <c r="U1" t="s">
        <v>41</v>
      </c>
      <c r="V1" s="16" t="s">
        <v>89</v>
      </c>
      <c r="W1" s="17" t="s">
        <v>95</v>
      </c>
      <c r="X1" s="17" t="s">
        <v>100</v>
      </c>
      <c r="Y1" t="s">
        <v>103</v>
      </c>
      <c r="Z1" t="s">
        <v>104</v>
      </c>
      <c r="AA1" t="s">
        <v>141</v>
      </c>
      <c r="AB1" t="s">
        <v>142</v>
      </c>
      <c r="AC1" t="s">
        <v>144</v>
      </c>
      <c r="AD1" t="s">
        <v>145</v>
      </c>
      <c r="AE1" t="s">
        <v>152</v>
      </c>
      <c r="AF1" t="s">
        <v>153</v>
      </c>
    </row>
    <row r="2" spans="1:32" x14ac:dyDescent="0.35">
      <c r="A2">
        <v>31</v>
      </c>
      <c r="B2" t="s">
        <v>13</v>
      </c>
      <c r="C2">
        <v>25.74</v>
      </c>
      <c r="D2">
        <v>0</v>
      </c>
      <c r="E2" t="s">
        <v>14</v>
      </c>
      <c r="F2" t="s">
        <v>15</v>
      </c>
      <c r="G2">
        <v>3756.6215999999999</v>
      </c>
      <c r="H2" t="s">
        <v>16</v>
      </c>
      <c r="I2" t="s">
        <v>17</v>
      </c>
      <c r="J2" t="s">
        <v>17</v>
      </c>
      <c r="K2" t="s">
        <v>17</v>
      </c>
      <c r="L2" t="s">
        <v>18</v>
      </c>
      <c r="M2" t="s">
        <v>17</v>
      </c>
      <c r="N2">
        <f>insurance[[#This Row],[age]]^2</f>
        <v>961</v>
      </c>
      <c r="O2">
        <f>insurance[[#This Row],[smoker_yes]]*insurance[[#This Row],[bmi]]</f>
        <v>0</v>
      </c>
      <c r="P2">
        <f>insurance[[#This Row],[smoker_yes]]*insurance[[#This Row],[age]]</f>
        <v>0</v>
      </c>
      <c r="Q2">
        <f>insurance[[#This Row],[bmi]]*insurance[[#This Row],[age]]</f>
        <v>797.93999999999994</v>
      </c>
      <c r="R2" t="s">
        <v>31</v>
      </c>
      <c r="S2">
        <f>(insurance[[#This Row],[age]]-Notes!$B$2)/Notes!$B$3</f>
        <v>-0.58434997751097684</v>
      </c>
      <c r="T2">
        <f>(insurance[[#This Row],[bmi]]-Notes!$B$4)/Notes!$B$5</f>
        <v>-0.80765607854630728</v>
      </c>
      <c r="U2">
        <f>(insurance[[#This Row],[children]]-Notes!$B$6)/Notes!$B$7</f>
        <v>-0.90861366741867866</v>
      </c>
      <c r="V2" s="14">
        <f t="shared" ref="V2:V65" si="0">base_mean</f>
        <v>13130.638654799817</v>
      </c>
      <c r="W2" s="15" t="str">
        <f>IF(insurance[[#This Row],[split]]="Test", (insurance[[#This Row],[charges]]-insurance[[#This Row],[yhat_base]])^2, "")</f>
        <v/>
      </c>
      <c r="X2" s="15" t="str">
        <f>IF(insurance[[#This Row],[split]]="Test", ABS(insurance[[#This Row],[charges]]-insurance[[#This Row],[yhat_base]])^2, "")</f>
        <v/>
      </c>
      <c r="Y2" t="str">
        <f>IF(insurance[[#This Row],[split]]="Test", (insurance[[#This Row],[charges]]-insurance[[#This Row],[yhat]])^2,"")</f>
        <v/>
      </c>
      <c r="Z2" t="str">
        <f>IF(insurance[[#This Row],[split]]="Test",ABS(insurance[[#This Row],[charges]]-insurance[[#This Row],[yhat]])^2,"")</f>
        <v/>
      </c>
      <c r="AA2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4814.5658558539217</v>
      </c>
      <c r="AB2">
        <f>insurance[[#This Row],[charges]]-insurance[[#This Row],[yhat]]</f>
        <v>-1057.9442558539217</v>
      </c>
      <c r="AC2" t="str">
        <f>IF(insurance[[#This Row],[split]]="Test",
  COUNTIFS(insurance[split], "Test", insurance[yhat], "&gt;" &amp; insurance[[#This Row],[yhat]]) + 1,
  ""
)</f>
        <v/>
      </c>
      <c r="AD2" s="36" t="str">
        <f>IF(insurance[[#This Row],[split]]="Test", CEILING(insurance[[#This Row],[rank_test]]/(COUNTIF(insurance[split],"Test")/10), 1), "")</f>
        <v/>
      </c>
      <c r="AE2" t="str">
        <f>IF(insurance[[#This Row],[split]]="Test", --(insurance[[#This Row],[charges]] &gt;= Classify!$C$5), "")</f>
        <v/>
      </c>
      <c r="AF2" t="str">
        <f>IF(insurance[[#This Row],[split]]="Test", --(insurance[[#This Row],[yhat]] &gt;= Classify!$C$8), "")</f>
        <v/>
      </c>
    </row>
    <row r="3" spans="1:32" x14ac:dyDescent="0.35">
      <c r="A3">
        <v>25</v>
      </c>
      <c r="B3" t="s">
        <v>19</v>
      </c>
      <c r="C3">
        <v>26.22</v>
      </c>
      <c r="D3">
        <v>0</v>
      </c>
      <c r="E3" t="s">
        <v>14</v>
      </c>
      <c r="F3" t="s">
        <v>20</v>
      </c>
      <c r="G3">
        <v>2721.3208</v>
      </c>
      <c r="H3" t="s">
        <v>16</v>
      </c>
      <c r="I3" t="s">
        <v>18</v>
      </c>
      <c r="J3" t="s">
        <v>17</v>
      </c>
      <c r="K3" t="s">
        <v>17</v>
      </c>
      <c r="L3" t="s">
        <v>17</v>
      </c>
      <c r="M3" t="s">
        <v>17</v>
      </c>
      <c r="N3">
        <f>insurance[[#This Row],[age]]^2</f>
        <v>625</v>
      </c>
      <c r="O3">
        <f>insurance[[#This Row],[smoker_yes]]*insurance[[#This Row],[bmi]]</f>
        <v>0</v>
      </c>
      <c r="P3">
        <f>insurance[[#This Row],[smoker_yes]]*insurance[[#This Row],[age]]</f>
        <v>0</v>
      </c>
      <c r="Q3">
        <f>insurance[[#This Row],[bmi]]*insurance[[#This Row],[age]]</f>
        <v>655.5</v>
      </c>
      <c r="R3" t="s">
        <v>32</v>
      </c>
      <c r="S3">
        <f>(insurance[[#This Row],[age]]-Notes!$B$2)/Notes!$B$3</f>
        <v>-1.0115571188877295</v>
      </c>
      <c r="T3">
        <f>(insurance[[#This Row],[bmi]]-Notes!$B$4)/Notes!$B$5</f>
        <v>-0.72891472808272817</v>
      </c>
      <c r="U3">
        <f>(insurance[[#This Row],[children]]-Notes!$B$6)/Notes!$B$7</f>
        <v>-0.90861366741867866</v>
      </c>
      <c r="V3" s="14">
        <f t="shared" si="0"/>
        <v>13130.638654799817</v>
      </c>
      <c r="W3" s="15">
        <f>IF(insurance[[#This Row],[split]]="Test", (insurance[[#This Row],[charges]]-insurance[[#This Row],[yhat_base]])^2, "")</f>
        <v>108353898.20225428</v>
      </c>
      <c r="X3" s="15">
        <f>IF(insurance[[#This Row],[split]]="Test", ABS(insurance[[#This Row],[charges]]-insurance[[#This Row],[yhat_base]])^2, "")</f>
        <v>108353898.20225428</v>
      </c>
      <c r="Y3">
        <f>IF(insurance[[#This Row],[split]]="Test", (insurance[[#This Row],[charges]]-insurance[[#This Row],[yhat]])^2,"")</f>
        <v>2856355.8846521475</v>
      </c>
      <c r="Z3">
        <f>IF(insurance[[#This Row],[split]]="Test",ABS(insurance[[#This Row],[charges]]-insurance[[#This Row],[yhat]])^2,"")</f>
        <v>2856355.8846521475</v>
      </c>
      <c r="AA3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4411.3965038228043</v>
      </c>
      <c r="AB3">
        <f>insurance[[#This Row],[charges]]-insurance[[#This Row],[yhat]]</f>
        <v>-1690.0757038228044</v>
      </c>
      <c r="AC3">
        <f>IF(insurance[[#This Row],[split]]="Test",
  COUNTIFS(insurance[split], "Test", insurance[yhat], "&gt;" &amp; insurance[[#This Row],[yhat]]) + 1,
  ""
)</f>
        <v>254</v>
      </c>
      <c r="AD3">
        <f>IF(insurance[[#This Row],[split]]="Test", CEILING(insurance[[#This Row],[rank_test]]/(COUNTIF(insurance[split],"Test")/10), 1), "")</f>
        <v>9</v>
      </c>
      <c r="AE3">
        <f>IF(insurance[[#This Row],[split]]="Test", --(insurance[[#This Row],[charges]] &gt;= Classify!$C$5), "")</f>
        <v>0</v>
      </c>
      <c r="AF3">
        <f>IF(insurance[[#This Row],[split]]="Test", --(insurance[[#This Row],[yhat]] &gt;= Classify!$C$8), "")</f>
        <v>0</v>
      </c>
    </row>
    <row r="4" spans="1:32" x14ac:dyDescent="0.35">
      <c r="A4">
        <v>23</v>
      </c>
      <c r="B4" t="s">
        <v>19</v>
      </c>
      <c r="C4">
        <v>34.4</v>
      </c>
      <c r="D4">
        <v>0</v>
      </c>
      <c r="E4" t="s">
        <v>14</v>
      </c>
      <c r="F4" t="s">
        <v>21</v>
      </c>
      <c r="G4">
        <v>1826.8430000000001</v>
      </c>
      <c r="H4" t="s">
        <v>16</v>
      </c>
      <c r="I4" t="s">
        <v>18</v>
      </c>
      <c r="J4" t="s">
        <v>17</v>
      </c>
      <c r="K4" t="s">
        <v>17</v>
      </c>
      <c r="L4" t="s">
        <v>17</v>
      </c>
      <c r="M4" t="s">
        <v>18</v>
      </c>
      <c r="N4">
        <f>insurance[[#This Row],[age]]^2</f>
        <v>529</v>
      </c>
      <c r="O4">
        <f>insurance[[#This Row],[smoker_yes]]*insurance[[#This Row],[bmi]]</f>
        <v>0</v>
      </c>
      <c r="P4">
        <f>insurance[[#This Row],[smoker_yes]]*insurance[[#This Row],[age]]</f>
        <v>0</v>
      </c>
      <c r="Q4">
        <f>insurance[[#This Row],[bmi]]*insurance[[#This Row],[age]]</f>
        <v>791.19999999999993</v>
      </c>
      <c r="R4" t="s">
        <v>31</v>
      </c>
      <c r="S4">
        <f>(insurance[[#This Row],[age]]-Notes!$B$2)/Notes!$B$3</f>
        <v>-1.1539594993466469</v>
      </c>
      <c r="T4">
        <f>(insurance[[#This Row],[bmi]]-Notes!$B$4)/Notes!$B$5</f>
        <v>0.61296911940076382</v>
      </c>
      <c r="U4">
        <f>(insurance[[#This Row],[children]]-Notes!$B$6)/Notes!$B$7</f>
        <v>-0.90861366741867866</v>
      </c>
      <c r="V4" s="14">
        <f t="shared" si="0"/>
        <v>13130.638654799817</v>
      </c>
      <c r="W4" s="15" t="str">
        <f>IF(insurance[[#This Row],[split]]="Test", (insurance[[#This Row],[charges]]-insurance[[#This Row],[yhat_base]])^2, "")</f>
        <v/>
      </c>
      <c r="X4" s="15" t="str">
        <f>IF(insurance[[#This Row],[split]]="Test", ABS(insurance[[#This Row],[charges]]-insurance[[#This Row],[yhat_base]])^2, "")</f>
        <v/>
      </c>
      <c r="Y4" t="str">
        <f>IF(insurance[[#This Row],[split]]="Test", (insurance[[#This Row],[charges]]-insurance[[#This Row],[yhat]])^2,"")</f>
        <v/>
      </c>
      <c r="Z4" t="str">
        <f>IF(insurance[[#This Row],[split]]="Test",ABS(insurance[[#This Row],[charges]]-insurance[[#This Row],[yhat]])^2,"")</f>
        <v/>
      </c>
      <c r="AA4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3145.9435010959724</v>
      </c>
      <c r="AB4">
        <f>insurance[[#This Row],[charges]]-insurance[[#This Row],[yhat]]</f>
        <v>-1319.1005010959723</v>
      </c>
      <c r="AC4" t="str">
        <f>IF(insurance[[#This Row],[split]]="Test",
  COUNTIFS(insurance[split], "Test", insurance[yhat], "&gt;" &amp; insurance[[#This Row],[yhat]]) + 1,
  ""
)</f>
        <v/>
      </c>
      <c r="AD4" t="str">
        <f>IF(insurance[[#This Row],[split]]="Test", CEILING(insurance[[#This Row],[rank_test]]/(COUNTIF(insurance[split],"Test")/10), 1), "")</f>
        <v/>
      </c>
      <c r="AE4" t="str">
        <f>IF(insurance[[#This Row],[split]]="Test", --(insurance[[#This Row],[charges]] &gt;= Classify!$C$5), "")</f>
        <v/>
      </c>
      <c r="AF4" t="str">
        <f>IF(insurance[[#This Row],[split]]="Test", --(insurance[[#This Row],[yhat]] &gt;= Classify!$C$8), "")</f>
        <v/>
      </c>
    </row>
    <row r="5" spans="1:32" x14ac:dyDescent="0.35">
      <c r="A5">
        <v>56</v>
      </c>
      <c r="B5" t="s">
        <v>13</v>
      </c>
      <c r="C5">
        <v>39.82</v>
      </c>
      <c r="D5">
        <v>0</v>
      </c>
      <c r="E5" t="s">
        <v>14</v>
      </c>
      <c r="F5" t="s">
        <v>15</v>
      </c>
      <c r="G5">
        <v>11090.7178</v>
      </c>
      <c r="H5" t="s">
        <v>16</v>
      </c>
      <c r="I5" t="s">
        <v>17</v>
      </c>
      <c r="J5" t="s">
        <v>17</v>
      </c>
      <c r="K5" t="s">
        <v>17</v>
      </c>
      <c r="L5" t="s">
        <v>18</v>
      </c>
      <c r="M5" t="s">
        <v>17</v>
      </c>
      <c r="N5">
        <f>insurance[[#This Row],[age]]^2</f>
        <v>3136</v>
      </c>
      <c r="O5">
        <f>insurance[[#This Row],[smoker_yes]]*insurance[[#This Row],[bmi]]</f>
        <v>0</v>
      </c>
      <c r="P5">
        <f>insurance[[#This Row],[smoker_yes]]*insurance[[#This Row],[age]]</f>
        <v>0</v>
      </c>
      <c r="Q5">
        <f>insurance[[#This Row],[bmi]]*insurance[[#This Row],[age]]</f>
        <v>2229.92</v>
      </c>
      <c r="R5" t="s">
        <v>31</v>
      </c>
      <c r="S5">
        <f>(insurance[[#This Row],[age]]-Notes!$B$2)/Notes!$B$3</f>
        <v>1.1956797782254924</v>
      </c>
      <c r="T5">
        <f>(insurance[[#This Row],[bmi]]-Notes!$B$4)/Notes!$B$5</f>
        <v>1.5020902017186768</v>
      </c>
      <c r="U5">
        <f>(insurance[[#This Row],[children]]-Notes!$B$6)/Notes!$B$7</f>
        <v>-0.90861366741867866</v>
      </c>
      <c r="V5" s="14">
        <f t="shared" si="0"/>
        <v>13130.638654799817</v>
      </c>
      <c r="W5" s="15" t="str">
        <f>IF(insurance[[#This Row],[split]]="Test", (insurance[[#This Row],[charges]]-insurance[[#This Row],[yhat_base]])^2, "")</f>
        <v/>
      </c>
      <c r="X5" s="15" t="str">
        <f>IF(insurance[[#This Row],[split]]="Test", ABS(insurance[[#This Row],[charges]]-insurance[[#This Row],[yhat_base]])^2, "")</f>
        <v/>
      </c>
      <c r="Y5" t="str">
        <f>IF(insurance[[#This Row],[split]]="Test", (insurance[[#This Row],[charges]]-insurance[[#This Row],[yhat]])^2,"")</f>
        <v/>
      </c>
      <c r="Z5" t="str">
        <f>IF(insurance[[#This Row],[split]]="Test",ABS(insurance[[#This Row],[charges]]-insurance[[#This Row],[yhat]])^2,"")</f>
        <v/>
      </c>
      <c r="AA5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12246.129969559983</v>
      </c>
      <c r="AB5">
        <f>insurance[[#This Row],[charges]]-insurance[[#This Row],[yhat]]</f>
        <v>-1155.4121695599824</v>
      </c>
      <c r="AC5" t="str">
        <f>IF(insurance[[#This Row],[split]]="Test",
  COUNTIFS(insurance[split], "Test", insurance[yhat], "&gt;" &amp; insurance[[#This Row],[yhat]]) + 1,
  ""
)</f>
        <v/>
      </c>
      <c r="AD5" t="str">
        <f>IF(insurance[[#This Row],[split]]="Test", CEILING(insurance[[#This Row],[rank_test]]/(COUNTIF(insurance[split],"Test")/10), 1), "")</f>
        <v/>
      </c>
      <c r="AE5" t="str">
        <f>IF(insurance[[#This Row],[split]]="Test", --(insurance[[#This Row],[charges]] &gt;= Classify!$C$5), "")</f>
        <v/>
      </c>
      <c r="AF5" t="str">
        <f>IF(insurance[[#This Row],[split]]="Test", --(insurance[[#This Row],[yhat]] &gt;= Classify!$C$8), "")</f>
        <v/>
      </c>
    </row>
    <row r="6" spans="1:32" x14ac:dyDescent="0.35">
      <c r="A6">
        <v>56</v>
      </c>
      <c r="B6" t="s">
        <v>19</v>
      </c>
      <c r="C6">
        <v>40.299999999999997</v>
      </c>
      <c r="D6">
        <v>0</v>
      </c>
      <c r="E6" t="s">
        <v>14</v>
      </c>
      <c r="F6" t="s">
        <v>21</v>
      </c>
      <c r="G6">
        <v>10602.385</v>
      </c>
      <c r="H6" t="s">
        <v>16</v>
      </c>
      <c r="I6" t="s">
        <v>18</v>
      </c>
      <c r="J6" t="s">
        <v>17</v>
      </c>
      <c r="K6" t="s">
        <v>17</v>
      </c>
      <c r="L6" t="s">
        <v>17</v>
      </c>
      <c r="M6" t="s">
        <v>18</v>
      </c>
      <c r="N6">
        <f>insurance[[#This Row],[age]]^2</f>
        <v>3136</v>
      </c>
      <c r="O6">
        <f>insurance[[#This Row],[smoker_yes]]*insurance[[#This Row],[bmi]]</f>
        <v>0</v>
      </c>
      <c r="P6">
        <f>insurance[[#This Row],[smoker_yes]]*insurance[[#This Row],[age]]</f>
        <v>0</v>
      </c>
      <c r="Q6">
        <f>insurance[[#This Row],[bmi]]*insurance[[#This Row],[age]]</f>
        <v>2256.7999999999997</v>
      </c>
      <c r="R6" t="s">
        <v>31</v>
      </c>
      <c r="S6">
        <f>(insurance[[#This Row],[age]]-Notes!$B$2)/Notes!$B$3</f>
        <v>1.1956797782254924</v>
      </c>
      <c r="T6">
        <f>(insurance[[#This Row],[bmi]]-Notes!$B$4)/Notes!$B$5</f>
        <v>1.5808315521822554</v>
      </c>
      <c r="U6">
        <f>(insurance[[#This Row],[children]]-Notes!$B$6)/Notes!$B$7</f>
        <v>-0.90861366741867866</v>
      </c>
      <c r="V6" s="14">
        <f t="shared" si="0"/>
        <v>13130.638654799817</v>
      </c>
      <c r="W6" s="15" t="str">
        <f>IF(insurance[[#This Row],[split]]="Test", (insurance[[#This Row],[charges]]-insurance[[#This Row],[yhat_base]])^2, "")</f>
        <v/>
      </c>
      <c r="X6" s="15" t="str">
        <f>IF(insurance[[#This Row],[split]]="Test", ABS(insurance[[#This Row],[charges]]-insurance[[#This Row],[yhat_base]])^2, "")</f>
        <v/>
      </c>
      <c r="Y6" t="str">
        <f>IF(insurance[[#This Row],[split]]="Test", (insurance[[#This Row],[charges]]-insurance[[#This Row],[yhat]])^2,"")</f>
        <v/>
      </c>
      <c r="Z6" t="str">
        <f>IF(insurance[[#This Row],[split]]="Test",ABS(insurance[[#This Row],[charges]]-insurance[[#This Row],[yhat]])^2,"")</f>
        <v/>
      </c>
      <c r="AA6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11763.795139844391</v>
      </c>
      <c r="AB6">
        <f>insurance[[#This Row],[charges]]-insurance[[#This Row],[yhat]]</f>
        <v>-1161.4101398443909</v>
      </c>
      <c r="AC6" t="str">
        <f>IF(insurance[[#This Row],[split]]="Test",
  COUNTIFS(insurance[split], "Test", insurance[yhat], "&gt;" &amp; insurance[[#This Row],[yhat]]) + 1,
  ""
)</f>
        <v/>
      </c>
      <c r="AD6" t="str">
        <f>IF(insurance[[#This Row],[split]]="Test", CEILING(insurance[[#This Row],[rank_test]]/(COUNTIF(insurance[split],"Test")/10), 1), "")</f>
        <v/>
      </c>
      <c r="AE6" t="str">
        <f>IF(insurance[[#This Row],[split]]="Test", --(insurance[[#This Row],[charges]] &gt;= Classify!$C$5), "")</f>
        <v/>
      </c>
      <c r="AF6" t="str">
        <f>IF(insurance[[#This Row],[split]]="Test", --(insurance[[#This Row],[yhat]] &gt;= Classify!$C$8), "")</f>
        <v/>
      </c>
    </row>
    <row r="7" spans="1:32" x14ac:dyDescent="0.35">
      <c r="A7">
        <v>60</v>
      </c>
      <c r="B7" t="s">
        <v>13</v>
      </c>
      <c r="C7">
        <v>36.005000000000003</v>
      </c>
      <c r="D7">
        <v>0</v>
      </c>
      <c r="E7" t="s">
        <v>14</v>
      </c>
      <c r="F7" t="s">
        <v>20</v>
      </c>
      <c r="G7">
        <v>13228.846949999999</v>
      </c>
      <c r="H7" t="s">
        <v>16</v>
      </c>
      <c r="I7" t="s">
        <v>17</v>
      </c>
      <c r="J7" t="s">
        <v>17</v>
      </c>
      <c r="K7" t="s">
        <v>17</v>
      </c>
      <c r="L7" t="s">
        <v>17</v>
      </c>
      <c r="M7" t="s">
        <v>17</v>
      </c>
      <c r="N7">
        <f>insurance[[#This Row],[age]]^2</f>
        <v>3600</v>
      </c>
      <c r="O7">
        <f>insurance[[#This Row],[smoker_yes]]*insurance[[#This Row],[bmi]]</f>
        <v>0</v>
      </c>
      <c r="P7">
        <f>insurance[[#This Row],[smoker_yes]]*insurance[[#This Row],[age]]</f>
        <v>0</v>
      </c>
      <c r="Q7">
        <f>insurance[[#This Row],[bmi]]*insurance[[#This Row],[age]]</f>
        <v>2160.3000000000002</v>
      </c>
      <c r="R7" t="s">
        <v>31</v>
      </c>
      <c r="S7">
        <f>(insurance[[#This Row],[age]]-Notes!$B$2)/Notes!$B$3</f>
        <v>1.4804845391433274</v>
      </c>
      <c r="T7">
        <f>(insurance[[#This Row],[bmi]]-Notes!$B$4)/Notes!$B$5</f>
        <v>0.8762605100133567</v>
      </c>
      <c r="U7">
        <f>(insurance[[#This Row],[children]]-Notes!$B$6)/Notes!$B$7</f>
        <v>-0.90861366741867866</v>
      </c>
      <c r="V7" s="14">
        <f t="shared" si="0"/>
        <v>13130.638654799817</v>
      </c>
      <c r="W7" s="15" t="str">
        <f>IF(insurance[[#This Row],[split]]="Test", (insurance[[#This Row],[charges]]-insurance[[#This Row],[yhat_base]])^2, "")</f>
        <v/>
      </c>
      <c r="X7" s="15" t="str">
        <f>IF(insurance[[#This Row],[split]]="Test", ABS(insurance[[#This Row],[charges]]-insurance[[#This Row],[yhat_base]])^2, "")</f>
        <v/>
      </c>
      <c r="Y7" t="str">
        <f>IF(insurance[[#This Row],[split]]="Test", (insurance[[#This Row],[charges]]-insurance[[#This Row],[yhat]])^2,"")</f>
        <v/>
      </c>
      <c r="Z7" t="str">
        <f>IF(insurance[[#This Row],[split]]="Test",ABS(insurance[[#This Row],[charges]]-insurance[[#This Row],[yhat]])^2,"")</f>
        <v/>
      </c>
      <c r="AA7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15064.028356119368</v>
      </c>
      <c r="AB7">
        <f>insurance[[#This Row],[charges]]-insurance[[#This Row],[yhat]]</f>
        <v>-1835.1814061193691</v>
      </c>
      <c r="AC7" t="str">
        <f>IF(insurance[[#This Row],[split]]="Test",
  COUNTIFS(insurance[split], "Test", insurance[yhat], "&gt;" &amp; insurance[[#This Row],[yhat]]) + 1,
  ""
)</f>
        <v/>
      </c>
      <c r="AD7" t="str">
        <f>IF(insurance[[#This Row],[split]]="Test", CEILING(insurance[[#This Row],[rank_test]]/(COUNTIF(insurance[split],"Test")/10), 1), "")</f>
        <v/>
      </c>
      <c r="AE7" t="str">
        <f>IF(insurance[[#This Row],[split]]="Test", --(insurance[[#This Row],[charges]] &gt;= Classify!$C$5), "")</f>
        <v/>
      </c>
      <c r="AF7" t="str">
        <f>IF(insurance[[#This Row],[split]]="Test", --(insurance[[#This Row],[yhat]] &gt;= Classify!$C$8), "")</f>
        <v/>
      </c>
    </row>
    <row r="8" spans="1:32" x14ac:dyDescent="0.35">
      <c r="A8">
        <v>18</v>
      </c>
      <c r="B8" t="s">
        <v>19</v>
      </c>
      <c r="C8">
        <v>34.1</v>
      </c>
      <c r="D8">
        <v>0</v>
      </c>
      <c r="E8" t="s">
        <v>14</v>
      </c>
      <c r="F8" t="s">
        <v>15</v>
      </c>
      <c r="G8">
        <v>1137.011</v>
      </c>
      <c r="H8" t="s">
        <v>16</v>
      </c>
      <c r="I8" t="s">
        <v>18</v>
      </c>
      <c r="J8" t="s">
        <v>17</v>
      </c>
      <c r="K8" t="s">
        <v>17</v>
      </c>
      <c r="L8" t="s">
        <v>18</v>
      </c>
      <c r="M8" t="s">
        <v>17</v>
      </c>
      <c r="N8">
        <f>insurance[[#This Row],[age]]^2</f>
        <v>324</v>
      </c>
      <c r="O8">
        <f>insurance[[#This Row],[smoker_yes]]*insurance[[#This Row],[bmi]]</f>
        <v>0</v>
      </c>
      <c r="P8">
        <f>insurance[[#This Row],[smoker_yes]]*insurance[[#This Row],[age]]</f>
        <v>0</v>
      </c>
      <c r="Q8">
        <f>insurance[[#This Row],[bmi]]*insurance[[#This Row],[age]]</f>
        <v>613.80000000000007</v>
      </c>
      <c r="R8" t="s">
        <v>31</v>
      </c>
      <c r="S8">
        <f>(insurance[[#This Row],[age]]-Notes!$B$2)/Notes!$B$3</f>
        <v>-1.5099654504939408</v>
      </c>
      <c r="T8">
        <f>(insurance[[#This Row],[bmi]]-Notes!$B$4)/Notes!$B$5</f>
        <v>0.56375577536102739</v>
      </c>
      <c r="U8">
        <f>(insurance[[#This Row],[children]]-Notes!$B$6)/Notes!$B$7</f>
        <v>-0.90861366741867866</v>
      </c>
      <c r="V8" s="14">
        <f t="shared" si="0"/>
        <v>13130.638654799817</v>
      </c>
      <c r="W8" s="15" t="str">
        <f>IF(insurance[[#This Row],[split]]="Test", (insurance[[#This Row],[charges]]-insurance[[#This Row],[yhat_base]])^2, "")</f>
        <v/>
      </c>
      <c r="X8" s="15" t="str">
        <f>IF(insurance[[#This Row],[split]]="Test", ABS(insurance[[#This Row],[charges]]-insurance[[#This Row],[yhat_base]])^2, "")</f>
        <v/>
      </c>
      <c r="Y8" t="str">
        <f>IF(insurance[[#This Row],[split]]="Test", (insurance[[#This Row],[charges]]-insurance[[#This Row],[yhat]])^2,"")</f>
        <v/>
      </c>
      <c r="Z8" t="str">
        <f>IF(insurance[[#This Row],[split]]="Test",ABS(insurance[[#This Row],[charges]]-insurance[[#This Row],[yhat]])^2,"")</f>
        <v/>
      </c>
      <c r="AA8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2472.620791938567</v>
      </c>
      <c r="AB8">
        <f>insurance[[#This Row],[charges]]-insurance[[#This Row],[yhat]]</f>
        <v>-1335.609791938567</v>
      </c>
      <c r="AC8" t="str">
        <f>IF(insurance[[#This Row],[split]]="Test",
  COUNTIFS(insurance[split], "Test", insurance[yhat], "&gt;" &amp; insurance[[#This Row],[yhat]]) + 1,
  ""
)</f>
        <v/>
      </c>
      <c r="AD8" t="str">
        <f>IF(insurance[[#This Row],[split]]="Test", CEILING(insurance[[#This Row],[rank_test]]/(COUNTIF(insurance[split],"Test")/10), 1), "")</f>
        <v/>
      </c>
      <c r="AE8" t="str">
        <f>IF(insurance[[#This Row],[split]]="Test", --(insurance[[#This Row],[charges]] &gt;= Classify!$C$5), "")</f>
        <v/>
      </c>
      <c r="AF8" t="str">
        <f>IF(insurance[[#This Row],[split]]="Test", --(insurance[[#This Row],[yhat]] &gt;= Classify!$C$8), "")</f>
        <v/>
      </c>
    </row>
    <row r="9" spans="1:32" x14ac:dyDescent="0.35">
      <c r="A9">
        <v>18</v>
      </c>
      <c r="B9" t="s">
        <v>13</v>
      </c>
      <c r="C9">
        <v>26.315000000000001</v>
      </c>
      <c r="D9">
        <v>0</v>
      </c>
      <c r="E9" t="s">
        <v>14</v>
      </c>
      <c r="F9" t="s">
        <v>20</v>
      </c>
      <c r="G9">
        <v>2198.1898500000002</v>
      </c>
      <c r="H9" t="s">
        <v>16</v>
      </c>
      <c r="I9" t="s">
        <v>17</v>
      </c>
      <c r="J9" t="s">
        <v>17</v>
      </c>
      <c r="K9" t="s">
        <v>17</v>
      </c>
      <c r="L9" t="s">
        <v>17</v>
      </c>
      <c r="M9" t="s">
        <v>17</v>
      </c>
      <c r="N9">
        <f>insurance[[#This Row],[age]]^2</f>
        <v>324</v>
      </c>
      <c r="O9">
        <f>insurance[[#This Row],[smoker_yes]]*insurance[[#This Row],[bmi]]</f>
        <v>0</v>
      </c>
      <c r="P9">
        <f>insurance[[#This Row],[smoker_yes]]*insurance[[#This Row],[age]]</f>
        <v>0</v>
      </c>
      <c r="Q9">
        <f>insurance[[#This Row],[bmi]]*insurance[[#This Row],[age]]</f>
        <v>473.67</v>
      </c>
      <c r="R9" t="s">
        <v>31</v>
      </c>
      <c r="S9">
        <f>(insurance[[#This Row],[age]]-Notes!$B$2)/Notes!$B$3</f>
        <v>-1.5099654504939408</v>
      </c>
      <c r="T9">
        <f>(insurance[[#This Row],[bmi]]-Notes!$B$4)/Notes!$B$5</f>
        <v>-0.7133305024701444</v>
      </c>
      <c r="U9">
        <f>(insurance[[#This Row],[children]]-Notes!$B$6)/Notes!$B$7</f>
        <v>-0.90861366741867866</v>
      </c>
      <c r="V9" s="14">
        <f t="shared" si="0"/>
        <v>13130.638654799817</v>
      </c>
      <c r="W9" s="15" t="str">
        <f>IF(insurance[[#This Row],[split]]="Test", (insurance[[#This Row],[charges]]-insurance[[#This Row],[yhat_base]])^2, "")</f>
        <v/>
      </c>
      <c r="X9" s="15" t="str">
        <f>IF(insurance[[#This Row],[split]]="Test", ABS(insurance[[#This Row],[charges]]-insurance[[#This Row],[yhat_base]])^2, "")</f>
        <v/>
      </c>
      <c r="Y9" t="str">
        <f>IF(insurance[[#This Row],[split]]="Test", (insurance[[#This Row],[charges]]-insurance[[#This Row],[yhat]])^2,"")</f>
        <v/>
      </c>
      <c r="Z9" t="str">
        <f>IF(insurance[[#This Row],[split]]="Test",ABS(insurance[[#This Row],[charges]]-insurance[[#This Row],[yhat]])^2,"")</f>
        <v/>
      </c>
      <c r="AA9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4244.3250543450185</v>
      </c>
      <c r="AB9">
        <f>insurance[[#This Row],[charges]]-insurance[[#This Row],[yhat]]</f>
        <v>-2046.1352043450183</v>
      </c>
      <c r="AC9" t="str">
        <f>IF(insurance[[#This Row],[split]]="Test",
  COUNTIFS(insurance[split], "Test", insurance[yhat], "&gt;" &amp; insurance[[#This Row],[yhat]]) + 1,
  ""
)</f>
        <v/>
      </c>
      <c r="AD9" t="str">
        <f>IF(insurance[[#This Row],[split]]="Test", CEILING(insurance[[#This Row],[rank_test]]/(COUNTIF(insurance[split],"Test")/10), 1), "")</f>
        <v/>
      </c>
      <c r="AE9" t="str">
        <f>IF(insurance[[#This Row],[split]]="Test", --(insurance[[#This Row],[charges]] &gt;= Classify!$C$5), "")</f>
        <v/>
      </c>
      <c r="AF9" t="str">
        <f>IF(insurance[[#This Row],[split]]="Test", --(insurance[[#This Row],[yhat]] &gt;= Classify!$C$8), "")</f>
        <v/>
      </c>
    </row>
    <row r="10" spans="1:32" x14ac:dyDescent="0.35">
      <c r="A10">
        <v>24</v>
      </c>
      <c r="B10" t="s">
        <v>13</v>
      </c>
      <c r="C10">
        <v>26.6</v>
      </c>
      <c r="D10">
        <v>0</v>
      </c>
      <c r="E10" t="s">
        <v>14</v>
      </c>
      <c r="F10" t="s">
        <v>20</v>
      </c>
      <c r="G10">
        <v>3046.0619999999999</v>
      </c>
      <c r="H10" t="s">
        <v>16</v>
      </c>
      <c r="I10" t="s">
        <v>17</v>
      </c>
      <c r="J10" t="s">
        <v>17</v>
      </c>
      <c r="K10" t="s">
        <v>17</v>
      </c>
      <c r="L10" t="s">
        <v>17</v>
      </c>
      <c r="M10" t="s">
        <v>17</v>
      </c>
      <c r="N10">
        <f>insurance[[#This Row],[age]]^2</f>
        <v>576</v>
      </c>
      <c r="O10">
        <f>insurance[[#This Row],[smoker_yes]]*insurance[[#This Row],[bmi]]</f>
        <v>0</v>
      </c>
      <c r="P10">
        <f>insurance[[#This Row],[smoker_yes]]*insurance[[#This Row],[age]]</f>
        <v>0</v>
      </c>
      <c r="Q10">
        <f>insurance[[#This Row],[bmi]]*insurance[[#This Row],[age]]</f>
        <v>638.40000000000009</v>
      </c>
      <c r="R10" t="s">
        <v>31</v>
      </c>
      <c r="S10">
        <f>(insurance[[#This Row],[age]]-Notes!$B$2)/Notes!$B$3</f>
        <v>-1.0827583091171882</v>
      </c>
      <c r="T10">
        <f>(insurance[[#This Row],[bmi]]-Notes!$B$4)/Notes!$B$5</f>
        <v>-0.66657782563239443</v>
      </c>
      <c r="U10">
        <f>(insurance[[#This Row],[children]]-Notes!$B$6)/Notes!$B$7</f>
        <v>-0.90861366741867866</v>
      </c>
      <c r="V10" s="14">
        <f t="shared" si="0"/>
        <v>13130.638654799817</v>
      </c>
      <c r="W10" s="15" t="str">
        <f>IF(insurance[[#This Row],[split]]="Test", (insurance[[#This Row],[charges]]-insurance[[#This Row],[yhat_base]])^2, "")</f>
        <v/>
      </c>
      <c r="X10" s="15" t="str">
        <f>IF(insurance[[#This Row],[split]]="Test", ABS(insurance[[#This Row],[charges]]-insurance[[#This Row],[yhat_base]])^2, "")</f>
        <v/>
      </c>
      <c r="Y10" t="str">
        <f>IF(insurance[[#This Row],[split]]="Test", (insurance[[#This Row],[charges]]-insurance[[#This Row],[yhat]])^2,"")</f>
        <v/>
      </c>
      <c r="Z10" t="str">
        <f>IF(insurance[[#This Row],[split]]="Test",ABS(insurance[[#This Row],[charges]]-insurance[[#This Row],[yhat]])^2,"")</f>
        <v/>
      </c>
      <c r="AA10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4905.784738353891</v>
      </c>
      <c r="AB10">
        <f>insurance[[#This Row],[charges]]-insurance[[#This Row],[yhat]]</f>
        <v>-1859.7227383538911</v>
      </c>
      <c r="AC10" t="str">
        <f>IF(insurance[[#This Row],[split]]="Test",
  COUNTIFS(insurance[split], "Test", insurance[yhat], "&gt;" &amp; insurance[[#This Row],[yhat]]) + 1,
  ""
)</f>
        <v/>
      </c>
      <c r="AD10" t="str">
        <f>IF(insurance[[#This Row],[split]]="Test", CEILING(insurance[[#This Row],[rank_test]]/(COUNTIF(insurance[split],"Test")/10), 1), "")</f>
        <v/>
      </c>
      <c r="AE10" t="str">
        <f>IF(insurance[[#This Row],[split]]="Test", --(insurance[[#This Row],[charges]] &gt;= Classify!$C$5), "")</f>
        <v/>
      </c>
      <c r="AF10" t="str">
        <f>IF(insurance[[#This Row],[split]]="Test", --(insurance[[#This Row],[yhat]] &gt;= Classify!$C$8), "")</f>
        <v/>
      </c>
    </row>
    <row r="11" spans="1:32" x14ac:dyDescent="0.35">
      <c r="A11">
        <v>55</v>
      </c>
      <c r="B11" t="s">
        <v>19</v>
      </c>
      <c r="C11">
        <v>37.299999999999997</v>
      </c>
      <c r="D11">
        <v>0</v>
      </c>
      <c r="E11" t="s">
        <v>14</v>
      </c>
      <c r="F11" t="s">
        <v>21</v>
      </c>
      <c r="G11">
        <v>20630.283510000001</v>
      </c>
      <c r="H11" t="s">
        <v>16</v>
      </c>
      <c r="I11" t="s">
        <v>18</v>
      </c>
      <c r="J11" t="s">
        <v>17</v>
      </c>
      <c r="K11" t="s">
        <v>17</v>
      </c>
      <c r="L11" t="s">
        <v>17</v>
      </c>
      <c r="M11" t="s">
        <v>18</v>
      </c>
      <c r="N11">
        <f>insurance[[#This Row],[age]]^2</f>
        <v>3025</v>
      </c>
      <c r="O11">
        <f>insurance[[#This Row],[smoker_yes]]*insurance[[#This Row],[bmi]]</f>
        <v>0</v>
      </c>
      <c r="P11">
        <f>insurance[[#This Row],[smoker_yes]]*insurance[[#This Row],[age]]</f>
        <v>0</v>
      </c>
      <c r="Q11">
        <f>insurance[[#This Row],[bmi]]*insurance[[#This Row],[age]]</f>
        <v>2051.5</v>
      </c>
      <c r="R11" t="s">
        <v>32</v>
      </c>
      <c r="S11">
        <f>(insurance[[#This Row],[age]]-Notes!$B$2)/Notes!$B$3</f>
        <v>1.1244785879960337</v>
      </c>
      <c r="T11">
        <f>(insurance[[#This Row],[bmi]]-Notes!$B$4)/Notes!$B$5</f>
        <v>1.0886981117848866</v>
      </c>
      <c r="U11">
        <f>(insurance[[#This Row],[children]]-Notes!$B$6)/Notes!$B$7</f>
        <v>-0.90861366741867866</v>
      </c>
      <c r="V11" s="14">
        <f t="shared" si="0"/>
        <v>13130.638654799817</v>
      </c>
      <c r="W11" s="15">
        <f>IF(insurance[[#This Row],[split]]="Test", (insurance[[#This Row],[charges]]-insurance[[#This Row],[yhat_base]])^2, "")</f>
        <v>56244672.95413059</v>
      </c>
      <c r="X11" s="15">
        <f>IF(insurance[[#This Row],[split]]="Test", ABS(insurance[[#This Row],[charges]]-insurance[[#This Row],[yhat_base]])^2, "")</f>
        <v>56244672.95413059</v>
      </c>
      <c r="Y11">
        <f>IF(insurance[[#This Row],[split]]="Test", (insurance[[#This Row],[charges]]-insurance[[#This Row],[yhat]])^2,"")</f>
        <v>86205127.846011356</v>
      </c>
      <c r="Z11">
        <f>IF(insurance[[#This Row],[split]]="Test",ABS(insurance[[#This Row],[charges]]-insurance[[#This Row],[yhat]])^2,"")</f>
        <v>86205127.846011356</v>
      </c>
      <c r="AA11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11345.611849353549</v>
      </c>
      <c r="AB11">
        <f>insurance[[#This Row],[charges]]-insurance[[#This Row],[yhat]]</f>
        <v>9284.6716606464524</v>
      </c>
      <c r="AC11">
        <f>IF(insurance[[#This Row],[split]]="Test",
  COUNTIFS(insurance[split], "Test", insurance[yhat], "&gt;" &amp; insurance[[#This Row],[yhat]]) + 1,
  ""
)</f>
        <v>121</v>
      </c>
      <c r="AD11">
        <f>IF(insurance[[#This Row],[split]]="Test", CEILING(insurance[[#This Row],[rank_test]]/(COUNTIF(insurance[split],"Test")/10), 1), "")</f>
        <v>5</v>
      </c>
      <c r="AE11">
        <f>IF(insurance[[#This Row],[split]]="Test", --(insurance[[#This Row],[charges]] &gt;= Classify!$C$5), "")</f>
        <v>1</v>
      </c>
      <c r="AF11">
        <f>IF(insurance[[#This Row],[split]]="Test", --(insurance[[#This Row],[yhat]] &gt;= Classify!$C$8), "")</f>
        <v>0</v>
      </c>
    </row>
    <row r="12" spans="1:32" x14ac:dyDescent="0.35">
      <c r="A12">
        <v>18</v>
      </c>
      <c r="B12" t="s">
        <v>13</v>
      </c>
      <c r="C12">
        <v>35.625</v>
      </c>
      <c r="D12">
        <v>0</v>
      </c>
      <c r="E12" t="s">
        <v>14</v>
      </c>
      <c r="F12" t="s">
        <v>20</v>
      </c>
      <c r="G12">
        <v>2211.1307499999998</v>
      </c>
      <c r="H12" t="s">
        <v>16</v>
      </c>
      <c r="I12" t="s">
        <v>17</v>
      </c>
      <c r="J12" t="s">
        <v>17</v>
      </c>
      <c r="K12" t="s">
        <v>17</v>
      </c>
      <c r="L12" t="s">
        <v>17</v>
      </c>
      <c r="M12" t="s">
        <v>17</v>
      </c>
      <c r="N12">
        <f>insurance[[#This Row],[age]]^2</f>
        <v>324</v>
      </c>
      <c r="O12">
        <f>insurance[[#This Row],[smoker_yes]]*insurance[[#This Row],[bmi]]</f>
        <v>0</v>
      </c>
      <c r="P12">
        <f>insurance[[#This Row],[smoker_yes]]*insurance[[#This Row],[age]]</f>
        <v>0</v>
      </c>
      <c r="Q12">
        <f>insurance[[#This Row],[bmi]]*insurance[[#This Row],[age]]</f>
        <v>641.25</v>
      </c>
      <c r="R12" t="s">
        <v>31</v>
      </c>
      <c r="S12">
        <f>(insurance[[#This Row],[age]]-Notes!$B$2)/Notes!$B$3</f>
        <v>-1.5099654504939408</v>
      </c>
      <c r="T12">
        <f>(insurance[[#This Row],[bmi]]-Notes!$B$4)/Notes!$B$5</f>
        <v>0.81392360756302295</v>
      </c>
      <c r="U12">
        <f>(insurance[[#This Row],[children]]-Notes!$B$6)/Notes!$B$7</f>
        <v>-0.90861366741867866</v>
      </c>
      <c r="V12" s="14">
        <f t="shared" si="0"/>
        <v>13130.638654799817</v>
      </c>
      <c r="W12" s="15" t="str">
        <f>IF(insurance[[#This Row],[split]]="Test", (insurance[[#This Row],[charges]]-insurance[[#This Row],[yhat_base]])^2, "")</f>
        <v/>
      </c>
      <c r="X12" s="15" t="str">
        <f>IF(insurance[[#This Row],[split]]="Test", ABS(insurance[[#This Row],[charges]]-insurance[[#This Row],[yhat_base]])^2, "")</f>
        <v/>
      </c>
      <c r="Y12" t="str">
        <f>IF(insurance[[#This Row],[split]]="Test", (insurance[[#This Row],[charges]]-insurance[[#This Row],[yhat]])^2,"")</f>
        <v/>
      </c>
      <c r="Z12" t="str">
        <f>IF(insurance[[#This Row],[split]]="Test",ABS(insurance[[#This Row],[charges]]-insurance[[#This Row],[yhat]])^2,"")</f>
        <v/>
      </c>
      <c r="AA12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4335.5279974560062</v>
      </c>
      <c r="AB12">
        <f>insurance[[#This Row],[charges]]-insurance[[#This Row],[yhat]]</f>
        <v>-2124.3972474560064</v>
      </c>
      <c r="AC12" t="str">
        <f>IF(insurance[[#This Row],[split]]="Test",
  COUNTIFS(insurance[split], "Test", insurance[yhat], "&gt;" &amp; insurance[[#This Row],[yhat]]) + 1,
  ""
)</f>
        <v/>
      </c>
      <c r="AD12" t="str">
        <f>IF(insurance[[#This Row],[split]]="Test", CEILING(insurance[[#This Row],[rank_test]]/(COUNTIF(insurance[split],"Test")/10), 1), "")</f>
        <v/>
      </c>
      <c r="AE12" t="str">
        <f>IF(insurance[[#This Row],[split]]="Test", --(insurance[[#This Row],[charges]] &gt;= Classify!$C$5), "")</f>
        <v/>
      </c>
      <c r="AF12" t="str">
        <f>IF(insurance[[#This Row],[split]]="Test", --(insurance[[#This Row],[yhat]] &gt;= Classify!$C$8), "")</f>
        <v/>
      </c>
    </row>
    <row r="13" spans="1:32" x14ac:dyDescent="0.35">
      <c r="A13">
        <v>19</v>
      </c>
      <c r="B13" t="s">
        <v>13</v>
      </c>
      <c r="C13">
        <v>28.9</v>
      </c>
      <c r="D13">
        <v>0</v>
      </c>
      <c r="E13" t="s">
        <v>14</v>
      </c>
      <c r="F13" t="s">
        <v>21</v>
      </c>
      <c r="G13">
        <v>1743.2139999999999</v>
      </c>
      <c r="H13" t="s">
        <v>16</v>
      </c>
      <c r="I13" t="s">
        <v>17</v>
      </c>
      <c r="J13" t="s">
        <v>17</v>
      </c>
      <c r="K13" t="s">
        <v>17</v>
      </c>
      <c r="L13" t="s">
        <v>17</v>
      </c>
      <c r="M13" t="s">
        <v>18</v>
      </c>
      <c r="N13">
        <f>insurance[[#This Row],[age]]^2</f>
        <v>361</v>
      </c>
      <c r="O13">
        <f>insurance[[#This Row],[smoker_yes]]*insurance[[#This Row],[bmi]]</f>
        <v>0</v>
      </c>
      <c r="P13">
        <f>insurance[[#This Row],[smoker_yes]]*insurance[[#This Row],[age]]</f>
        <v>0</v>
      </c>
      <c r="Q13">
        <f>insurance[[#This Row],[bmi]]*insurance[[#This Row],[age]]</f>
        <v>549.1</v>
      </c>
      <c r="R13" t="s">
        <v>31</v>
      </c>
      <c r="S13">
        <f>(insurance[[#This Row],[age]]-Notes!$B$2)/Notes!$B$3</f>
        <v>-1.4387642602644821</v>
      </c>
      <c r="T13">
        <f>(insurance[[#This Row],[bmi]]-Notes!$B$4)/Notes!$B$5</f>
        <v>-0.28927552132774553</v>
      </c>
      <c r="U13">
        <f>(insurance[[#This Row],[children]]-Notes!$B$6)/Notes!$B$7</f>
        <v>-0.90861366741867866</v>
      </c>
      <c r="V13" s="14">
        <f t="shared" si="0"/>
        <v>13130.638654799817</v>
      </c>
      <c r="W13" s="15" t="str">
        <f>IF(insurance[[#This Row],[split]]="Test", (insurance[[#This Row],[charges]]-insurance[[#This Row],[yhat_base]])^2, "")</f>
        <v/>
      </c>
      <c r="X13" s="15" t="str">
        <f>IF(insurance[[#This Row],[split]]="Test", ABS(insurance[[#This Row],[charges]]-insurance[[#This Row],[yhat_base]])^2, "")</f>
        <v/>
      </c>
      <c r="Y13" t="str">
        <f>IF(insurance[[#This Row],[split]]="Test", (insurance[[#This Row],[charges]]-insurance[[#This Row],[yhat]])^2,"")</f>
        <v/>
      </c>
      <c r="Z13" t="str">
        <f>IF(insurance[[#This Row],[split]]="Test",ABS(insurance[[#This Row],[charges]]-insurance[[#This Row],[yhat]])^2,"")</f>
        <v/>
      </c>
      <c r="AA13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3281.702032903353</v>
      </c>
      <c r="AB13">
        <f>insurance[[#This Row],[charges]]-insurance[[#This Row],[yhat]]</f>
        <v>-1538.4880329033531</v>
      </c>
      <c r="AC13" t="str">
        <f>IF(insurance[[#This Row],[split]]="Test",
  COUNTIFS(insurance[split], "Test", insurance[yhat], "&gt;" &amp; insurance[[#This Row],[yhat]]) + 1,
  ""
)</f>
        <v/>
      </c>
      <c r="AD13" t="str">
        <f>IF(insurance[[#This Row],[split]]="Test", CEILING(insurance[[#This Row],[rank_test]]/(COUNTIF(insurance[split],"Test")/10), 1), "")</f>
        <v/>
      </c>
      <c r="AE13" t="str">
        <f>IF(insurance[[#This Row],[split]]="Test", --(insurance[[#This Row],[charges]] &gt;= Classify!$C$5), "")</f>
        <v/>
      </c>
      <c r="AF13" t="str">
        <f>IF(insurance[[#This Row],[split]]="Test", --(insurance[[#This Row],[yhat]] &gt;= Classify!$C$8), "")</f>
        <v/>
      </c>
    </row>
    <row r="14" spans="1:32" x14ac:dyDescent="0.35">
      <c r="A14">
        <v>40</v>
      </c>
      <c r="B14" t="s">
        <v>13</v>
      </c>
      <c r="C14">
        <v>36.19</v>
      </c>
      <c r="D14">
        <v>0</v>
      </c>
      <c r="E14" t="s">
        <v>14</v>
      </c>
      <c r="F14" t="s">
        <v>15</v>
      </c>
      <c r="G14">
        <v>5920.1040999999996</v>
      </c>
      <c r="H14" t="s">
        <v>16</v>
      </c>
      <c r="I14" t="s">
        <v>17</v>
      </c>
      <c r="J14" t="s">
        <v>17</v>
      </c>
      <c r="K14" t="s">
        <v>17</v>
      </c>
      <c r="L14" t="s">
        <v>18</v>
      </c>
      <c r="M14" t="s">
        <v>17</v>
      </c>
      <c r="N14">
        <f>insurance[[#This Row],[age]]^2</f>
        <v>1600</v>
      </c>
      <c r="O14">
        <f>insurance[[#This Row],[smoker_yes]]*insurance[[#This Row],[bmi]]</f>
        <v>0</v>
      </c>
      <c r="P14">
        <f>insurance[[#This Row],[smoker_yes]]*insurance[[#This Row],[age]]</f>
        <v>0</v>
      </c>
      <c r="Q14">
        <f>insurance[[#This Row],[bmi]]*insurance[[#This Row],[age]]</f>
        <v>1447.6</v>
      </c>
      <c r="R14" t="s">
        <v>31</v>
      </c>
      <c r="S14">
        <f>(insurance[[#This Row],[age]]-Notes!$B$2)/Notes!$B$3</f>
        <v>5.6460734554152112E-2</v>
      </c>
      <c r="T14">
        <f>(insurance[[#This Row],[bmi]]-Notes!$B$4)/Notes!$B$5</f>
        <v>0.90660873883786031</v>
      </c>
      <c r="U14">
        <f>(insurance[[#This Row],[children]]-Notes!$B$6)/Notes!$B$7</f>
        <v>-0.90861366741867866</v>
      </c>
      <c r="V14" s="14">
        <f t="shared" si="0"/>
        <v>13130.638654799817</v>
      </c>
      <c r="W14" s="15" t="str">
        <f>IF(insurance[[#This Row],[split]]="Test", (insurance[[#This Row],[charges]]-insurance[[#This Row],[yhat_base]])^2, "")</f>
        <v/>
      </c>
      <c r="X14" s="15" t="str">
        <f>IF(insurance[[#This Row],[split]]="Test", ABS(insurance[[#This Row],[charges]]-insurance[[#This Row],[yhat_base]])^2, "")</f>
        <v/>
      </c>
      <c r="Y14" t="str">
        <f>IF(insurance[[#This Row],[split]]="Test", (insurance[[#This Row],[charges]]-insurance[[#This Row],[yhat]])^2,"")</f>
        <v/>
      </c>
      <c r="Z14" t="str">
        <f>IF(insurance[[#This Row],[split]]="Test",ABS(insurance[[#This Row],[charges]]-insurance[[#This Row],[yhat]])^2,"")</f>
        <v/>
      </c>
      <c r="AA14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6960.3488634210225</v>
      </c>
      <c r="AB14">
        <f>insurance[[#This Row],[charges]]-insurance[[#This Row],[yhat]]</f>
        <v>-1040.244763421023</v>
      </c>
      <c r="AC14" t="str">
        <f>IF(insurance[[#This Row],[split]]="Test",
  COUNTIFS(insurance[split], "Test", insurance[yhat], "&gt;" &amp; insurance[[#This Row],[yhat]]) + 1,
  ""
)</f>
        <v/>
      </c>
      <c r="AD14" t="str">
        <f>IF(insurance[[#This Row],[split]]="Test", CEILING(insurance[[#This Row],[rank_test]]/(COUNTIF(insurance[split],"Test")/10), 1), "")</f>
        <v/>
      </c>
      <c r="AE14" t="str">
        <f>IF(insurance[[#This Row],[split]]="Test", --(insurance[[#This Row],[charges]] &gt;= Classify!$C$5), "")</f>
        <v/>
      </c>
      <c r="AF14" t="str">
        <f>IF(insurance[[#This Row],[split]]="Test", --(insurance[[#This Row],[yhat]] &gt;= Classify!$C$8), "")</f>
        <v/>
      </c>
    </row>
    <row r="15" spans="1:32" x14ac:dyDescent="0.35">
      <c r="A15">
        <v>21</v>
      </c>
      <c r="B15" t="s">
        <v>19</v>
      </c>
      <c r="C15">
        <v>35.53</v>
      </c>
      <c r="D15">
        <v>0</v>
      </c>
      <c r="E15" t="s">
        <v>14</v>
      </c>
      <c r="F15" t="s">
        <v>15</v>
      </c>
      <c r="G15">
        <v>1532.4697000000001</v>
      </c>
      <c r="H15" t="s">
        <v>16</v>
      </c>
      <c r="I15" t="s">
        <v>18</v>
      </c>
      <c r="J15" t="s">
        <v>17</v>
      </c>
      <c r="K15" t="s">
        <v>17</v>
      </c>
      <c r="L15" t="s">
        <v>18</v>
      </c>
      <c r="M15" t="s">
        <v>17</v>
      </c>
      <c r="N15">
        <f>insurance[[#This Row],[age]]^2</f>
        <v>441</v>
      </c>
      <c r="O15">
        <f>insurance[[#This Row],[smoker_yes]]*insurance[[#This Row],[bmi]]</f>
        <v>0</v>
      </c>
      <c r="P15">
        <f>insurance[[#This Row],[smoker_yes]]*insurance[[#This Row],[age]]</f>
        <v>0</v>
      </c>
      <c r="Q15">
        <f>insurance[[#This Row],[bmi]]*insurance[[#This Row],[age]]</f>
        <v>746.13</v>
      </c>
      <c r="R15" t="s">
        <v>31</v>
      </c>
      <c r="S15">
        <f>(insurance[[#This Row],[age]]-Notes!$B$2)/Notes!$B$3</f>
        <v>-1.2963618798055645</v>
      </c>
      <c r="T15">
        <f>(insurance[[#This Row],[bmi]]-Notes!$B$4)/Notes!$B$5</f>
        <v>0.79833938195043974</v>
      </c>
      <c r="U15">
        <f>(insurance[[#This Row],[children]]-Notes!$B$6)/Notes!$B$7</f>
        <v>-0.90861366741867866</v>
      </c>
      <c r="V15" s="14">
        <f t="shared" si="0"/>
        <v>13130.638654799817</v>
      </c>
      <c r="W15" s="15" t="str">
        <f>IF(insurance[[#This Row],[split]]="Test", (insurance[[#This Row],[charges]]-insurance[[#This Row],[yhat_base]])^2, "")</f>
        <v/>
      </c>
      <c r="X15" s="15" t="str">
        <f>IF(insurance[[#This Row],[split]]="Test", ABS(insurance[[#This Row],[charges]]-insurance[[#This Row],[yhat_base]])^2, "")</f>
        <v/>
      </c>
      <c r="Y15" t="str">
        <f>IF(insurance[[#This Row],[split]]="Test", (insurance[[#This Row],[charges]]-insurance[[#This Row],[yhat]])^2,"")</f>
        <v/>
      </c>
      <c r="Z15" t="str">
        <f>IF(insurance[[#This Row],[split]]="Test",ABS(insurance[[#This Row],[charges]]-insurance[[#This Row],[yhat]])^2,"")</f>
        <v/>
      </c>
      <c r="AA15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2779.5698126995148</v>
      </c>
      <c r="AB15">
        <f>insurance[[#This Row],[charges]]-insurance[[#This Row],[yhat]]</f>
        <v>-1247.1001126995147</v>
      </c>
      <c r="AC15" t="str">
        <f>IF(insurance[[#This Row],[split]]="Test",
  COUNTIFS(insurance[split], "Test", insurance[yhat], "&gt;" &amp; insurance[[#This Row],[yhat]]) + 1,
  ""
)</f>
        <v/>
      </c>
      <c r="AD15" t="str">
        <f>IF(insurance[[#This Row],[split]]="Test", CEILING(insurance[[#This Row],[rank_test]]/(COUNTIF(insurance[split],"Test")/10), 1), "")</f>
        <v/>
      </c>
      <c r="AE15" t="str">
        <f>IF(insurance[[#This Row],[split]]="Test", --(insurance[[#This Row],[charges]] &gt;= Classify!$C$5), "")</f>
        <v/>
      </c>
      <c r="AF15" t="str">
        <f>IF(insurance[[#This Row],[split]]="Test", --(insurance[[#This Row],[yhat]] &gt;= Classify!$C$8), "")</f>
        <v/>
      </c>
    </row>
    <row r="16" spans="1:32" x14ac:dyDescent="0.35">
      <c r="A16">
        <v>22</v>
      </c>
      <c r="B16" t="s">
        <v>13</v>
      </c>
      <c r="C16">
        <v>39.805</v>
      </c>
      <c r="D16">
        <v>0</v>
      </c>
      <c r="E16" t="s">
        <v>14</v>
      </c>
      <c r="F16" t="s">
        <v>20</v>
      </c>
      <c r="G16">
        <v>2755.0209500000001</v>
      </c>
      <c r="H16" t="s">
        <v>16</v>
      </c>
      <c r="I16" t="s">
        <v>17</v>
      </c>
      <c r="J16" t="s">
        <v>17</v>
      </c>
      <c r="K16" t="s">
        <v>17</v>
      </c>
      <c r="L16" t="s">
        <v>17</v>
      </c>
      <c r="M16" t="s">
        <v>17</v>
      </c>
      <c r="N16">
        <f>insurance[[#This Row],[age]]^2</f>
        <v>484</v>
      </c>
      <c r="O16">
        <f>insurance[[#This Row],[smoker_yes]]*insurance[[#This Row],[bmi]]</f>
        <v>0</v>
      </c>
      <c r="P16">
        <f>insurance[[#This Row],[smoker_yes]]*insurance[[#This Row],[age]]</f>
        <v>0</v>
      </c>
      <c r="Q16">
        <f>insurance[[#This Row],[bmi]]*insurance[[#This Row],[age]]</f>
        <v>875.71</v>
      </c>
      <c r="R16" t="s">
        <v>32</v>
      </c>
      <c r="S16">
        <f>(insurance[[#This Row],[age]]-Notes!$B$2)/Notes!$B$3</f>
        <v>-1.2251606895761058</v>
      </c>
      <c r="T16">
        <f>(insurance[[#This Row],[bmi]]-Notes!$B$4)/Notes!$B$5</f>
        <v>1.4996295345166899</v>
      </c>
      <c r="U16">
        <f>(insurance[[#This Row],[children]]-Notes!$B$6)/Notes!$B$7</f>
        <v>-0.90861366741867866</v>
      </c>
      <c r="V16" s="14">
        <f t="shared" si="0"/>
        <v>13130.638654799817</v>
      </c>
      <c r="W16" s="15">
        <f>IF(insurance[[#This Row],[split]]="Test", (insurance[[#This Row],[charges]]-insurance[[#This Row],[yhat_base]])^2, "")</f>
        <v>107653442.75615543</v>
      </c>
      <c r="X16" s="15">
        <f>IF(insurance[[#This Row],[split]]="Test", ABS(insurance[[#This Row],[charges]]-insurance[[#This Row],[yhat_base]])^2, "")</f>
        <v>107653442.75615543</v>
      </c>
      <c r="Y16">
        <f>IF(insurance[[#This Row],[split]]="Test", (insurance[[#This Row],[charges]]-insurance[[#This Row],[yhat]])^2,"")</f>
        <v>4113665.7885456998</v>
      </c>
      <c r="Z16">
        <f>IF(insurance[[#This Row],[split]]="Test",ABS(insurance[[#This Row],[charges]]-insurance[[#This Row],[yhat]])^2,"")</f>
        <v>4113665.7885456998</v>
      </c>
      <c r="AA16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4783.2383418359195</v>
      </c>
      <c r="AB16">
        <f>insurance[[#This Row],[charges]]-insurance[[#This Row],[yhat]]</f>
        <v>-2028.2173918359194</v>
      </c>
      <c r="AC16">
        <f>IF(insurance[[#This Row],[split]]="Test",
  COUNTIFS(insurance[split], "Test", insurance[yhat], "&gt;" &amp; insurance[[#This Row],[yhat]]) + 1,
  ""
)</f>
        <v>240</v>
      </c>
      <c r="AD16">
        <f>IF(insurance[[#This Row],[split]]="Test", CEILING(insurance[[#This Row],[rank_test]]/(COUNTIF(insurance[split],"Test")/10), 1), "")</f>
        <v>9</v>
      </c>
      <c r="AE16">
        <f>IF(insurance[[#This Row],[split]]="Test", --(insurance[[#This Row],[charges]] &gt;= Classify!$C$5), "")</f>
        <v>0</v>
      </c>
      <c r="AF16">
        <f>IF(insurance[[#This Row],[split]]="Test", --(insurance[[#This Row],[yhat]] &gt;= Classify!$C$8), "")</f>
        <v>0</v>
      </c>
    </row>
    <row r="17" spans="1:32" x14ac:dyDescent="0.35">
      <c r="A17">
        <v>45</v>
      </c>
      <c r="B17" t="s">
        <v>13</v>
      </c>
      <c r="C17">
        <v>38.284999999999997</v>
      </c>
      <c r="D17">
        <v>0</v>
      </c>
      <c r="E17" t="s">
        <v>14</v>
      </c>
      <c r="F17" t="s">
        <v>20</v>
      </c>
      <c r="G17">
        <v>7935.29115</v>
      </c>
      <c r="H17" t="s">
        <v>16</v>
      </c>
      <c r="I17" t="s">
        <v>17</v>
      </c>
      <c r="J17" t="s">
        <v>17</v>
      </c>
      <c r="K17" t="s">
        <v>17</v>
      </c>
      <c r="L17" t="s">
        <v>17</v>
      </c>
      <c r="M17" t="s">
        <v>17</v>
      </c>
      <c r="N17">
        <f>insurance[[#This Row],[age]]^2</f>
        <v>2025</v>
      </c>
      <c r="O17">
        <f>insurance[[#This Row],[smoker_yes]]*insurance[[#This Row],[bmi]]</f>
        <v>0</v>
      </c>
      <c r="P17">
        <f>insurance[[#This Row],[smoker_yes]]*insurance[[#This Row],[age]]</f>
        <v>0</v>
      </c>
      <c r="Q17">
        <f>insurance[[#This Row],[bmi]]*insurance[[#This Row],[age]]</f>
        <v>1722.8249999999998</v>
      </c>
      <c r="R17" t="s">
        <v>31</v>
      </c>
      <c r="S17">
        <f>(insurance[[#This Row],[age]]-Notes!$B$2)/Notes!$B$3</f>
        <v>0.41246668570144596</v>
      </c>
      <c r="T17">
        <f>(insurance[[#This Row],[bmi]]-Notes!$B$4)/Notes!$B$5</f>
        <v>1.250281924715356</v>
      </c>
      <c r="U17">
        <f>(insurance[[#This Row],[children]]-Notes!$B$6)/Notes!$B$7</f>
        <v>-0.90861366741867866</v>
      </c>
      <c r="V17" s="14">
        <f t="shared" si="0"/>
        <v>13130.638654799817</v>
      </c>
      <c r="W17" s="15" t="str">
        <f>IF(insurance[[#This Row],[split]]="Test", (insurance[[#This Row],[charges]]-insurance[[#This Row],[yhat_base]])^2, "")</f>
        <v/>
      </c>
      <c r="X17" s="15" t="str">
        <f>IF(insurance[[#This Row],[split]]="Test", ABS(insurance[[#This Row],[charges]]-insurance[[#This Row],[yhat_base]])^2, "")</f>
        <v/>
      </c>
      <c r="Y17" t="str">
        <f>IF(insurance[[#This Row],[split]]="Test", (insurance[[#This Row],[charges]]-insurance[[#This Row],[yhat]])^2,"")</f>
        <v/>
      </c>
      <c r="Z17" t="str">
        <f>IF(insurance[[#This Row],[split]]="Test",ABS(insurance[[#This Row],[charges]]-insurance[[#This Row],[yhat]])^2,"")</f>
        <v/>
      </c>
      <c r="AA17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9618.3796969963187</v>
      </c>
      <c r="AB17">
        <f>insurance[[#This Row],[charges]]-insurance[[#This Row],[yhat]]</f>
        <v>-1683.0885469963187</v>
      </c>
      <c r="AC17" t="str">
        <f>IF(insurance[[#This Row],[split]]="Test",
  COUNTIFS(insurance[split], "Test", insurance[yhat], "&gt;" &amp; insurance[[#This Row],[yhat]]) + 1,
  ""
)</f>
        <v/>
      </c>
      <c r="AD17" t="str">
        <f>IF(insurance[[#This Row],[split]]="Test", CEILING(insurance[[#This Row],[rank_test]]/(COUNTIF(insurance[split],"Test")/10), 1), "")</f>
        <v/>
      </c>
      <c r="AE17" t="str">
        <f>IF(insurance[[#This Row],[split]]="Test", --(insurance[[#This Row],[charges]] &gt;= Classify!$C$5), "")</f>
        <v/>
      </c>
      <c r="AF17" t="str">
        <f>IF(insurance[[#This Row],[split]]="Test", --(insurance[[#This Row],[yhat]] &gt;= Classify!$C$8), "")</f>
        <v/>
      </c>
    </row>
    <row r="18" spans="1:32" x14ac:dyDescent="0.35">
      <c r="A18">
        <v>56</v>
      </c>
      <c r="B18" t="s">
        <v>13</v>
      </c>
      <c r="C18">
        <v>27.2</v>
      </c>
      <c r="D18">
        <v>0</v>
      </c>
      <c r="E18" t="s">
        <v>14</v>
      </c>
      <c r="F18" t="s">
        <v>21</v>
      </c>
      <c r="G18">
        <v>11073.175999999999</v>
      </c>
      <c r="H18" t="s">
        <v>16</v>
      </c>
      <c r="I18" t="s">
        <v>17</v>
      </c>
      <c r="J18" t="s">
        <v>17</v>
      </c>
      <c r="K18" t="s">
        <v>17</v>
      </c>
      <c r="L18" t="s">
        <v>17</v>
      </c>
      <c r="M18" t="s">
        <v>18</v>
      </c>
      <c r="N18">
        <f>insurance[[#This Row],[age]]^2</f>
        <v>3136</v>
      </c>
      <c r="O18">
        <f>insurance[[#This Row],[smoker_yes]]*insurance[[#This Row],[bmi]]</f>
        <v>0</v>
      </c>
      <c r="P18">
        <f>insurance[[#This Row],[smoker_yes]]*insurance[[#This Row],[age]]</f>
        <v>0</v>
      </c>
      <c r="Q18">
        <f>insurance[[#This Row],[bmi]]*insurance[[#This Row],[age]]</f>
        <v>1523.2</v>
      </c>
      <c r="R18" t="s">
        <v>32</v>
      </c>
      <c r="S18">
        <f>(insurance[[#This Row],[age]]-Notes!$B$2)/Notes!$B$3</f>
        <v>1.1956797782254924</v>
      </c>
      <c r="T18">
        <f>(insurance[[#This Row],[bmi]]-Notes!$B$4)/Notes!$B$5</f>
        <v>-0.56815113755292102</v>
      </c>
      <c r="U18">
        <f>(insurance[[#This Row],[children]]-Notes!$B$6)/Notes!$B$7</f>
        <v>-0.90861366741867866</v>
      </c>
      <c r="V18" s="14">
        <f t="shared" si="0"/>
        <v>13130.638654799817</v>
      </c>
      <c r="W18" s="15">
        <f>IF(insurance[[#This Row],[split]]="Test", (insurance[[#This Row],[charges]]-insurance[[#This Row],[yhat_base]])^2, "")</f>
        <v>4233152.5758959139</v>
      </c>
      <c r="X18" s="15">
        <f>IF(insurance[[#This Row],[split]]="Test", ABS(insurance[[#This Row],[charges]]-insurance[[#This Row],[yhat_base]])^2, "")</f>
        <v>4233152.5758959139</v>
      </c>
      <c r="Y18">
        <f>IF(insurance[[#This Row],[split]]="Test", (insurance[[#This Row],[charges]]-insurance[[#This Row],[yhat]])^2,"")</f>
        <v>1418571.8214913614</v>
      </c>
      <c r="Z18">
        <f>IF(insurance[[#This Row],[split]]="Test",ABS(insurance[[#This Row],[charges]]-insurance[[#This Row],[yhat]])^2,"")</f>
        <v>1418571.8214913614</v>
      </c>
      <c r="AA18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12264.214127639649</v>
      </c>
      <c r="AB18">
        <f>insurance[[#This Row],[charges]]-insurance[[#This Row],[yhat]]</f>
        <v>-1191.0381276396492</v>
      </c>
      <c r="AC18">
        <f>IF(insurance[[#This Row],[split]]="Test",
  COUNTIFS(insurance[split], "Test", insurance[yhat], "&gt;" &amp; insurance[[#This Row],[yhat]]) + 1,
  ""
)</f>
        <v>106</v>
      </c>
      <c r="AD18">
        <f>IF(insurance[[#This Row],[split]]="Test", CEILING(insurance[[#This Row],[rank_test]]/(COUNTIF(insurance[split],"Test")/10), 1), "")</f>
        <v>4</v>
      </c>
      <c r="AE18">
        <f>IF(insurance[[#This Row],[split]]="Test", --(insurance[[#This Row],[charges]] &gt;= Classify!$C$5), "")</f>
        <v>0</v>
      </c>
      <c r="AF18">
        <f>IF(insurance[[#This Row],[split]]="Test", --(insurance[[#This Row],[yhat]] &gt;= Classify!$C$8), "")</f>
        <v>0</v>
      </c>
    </row>
    <row r="19" spans="1:32" x14ac:dyDescent="0.35">
      <c r="A19">
        <v>21</v>
      </c>
      <c r="B19" t="s">
        <v>13</v>
      </c>
      <c r="C19">
        <v>39.49</v>
      </c>
      <c r="D19">
        <v>0</v>
      </c>
      <c r="E19" t="s">
        <v>14</v>
      </c>
      <c r="F19" t="s">
        <v>15</v>
      </c>
      <c r="G19">
        <v>2026.9740999999999</v>
      </c>
      <c r="H19" t="s">
        <v>16</v>
      </c>
      <c r="I19" t="s">
        <v>17</v>
      </c>
      <c r="J19" t="s">
        <v>17</v>
      </c>
      <c r="K19" t="s">
        <v>17</v>
      </c>
      <c r="L19" t="s">
        <v>18</v>
      </c>
      <c r="M19" t="s">
        <v>17</v>
      </c>
      <c r="N19">
        <f>insurance[[#This Row],[age]]^2</f>
        <v>441</v>
      </c>
      <c r="O19">
        <f>insurance[[#This Row],[smoker_yes]]*insurance[[#This Row],[bmi]]</f>
        <v>0</v>
      </c>
      <c r="P19">
        <f>insurance[[#This Row],[smoker_yes]]*insurance[[#This Row],[age]]</f>
        <v>0</v>
      </c>
      <c r="Q19">
        <f>insurance[[#This Row],[bmi]]*insurance[[#This Row],[age]]</f>
        <v>829.29000000000008</v>
      </c>
      <c r="R19" t="s">
        <v>32</v>
      </c>
      <c r="S19">
        <f>(insurance[[#This Row],[age]]-Notes!$B$2)/Notes!$B$3</f>
        <v>-1.2963618798055645</v>
      </c>
      <c r="T19">
        <f>(insurance[[#This Row],[bmi]]-Notes!$B$4)/Notes!$B$5</f>
        <v>1.4479555232749666</v>
      </c>
      <c r="U19">
        <f>(insurance[[#This Row],[children]]-Notes!$B$6)/Notes!$B$7</f>
        <v>-0.90861366741867866</v>
      </c>
      <c r="V19" s="14">
        <f t="shared" si="0"/>
        <v>13130.638654799817</v>
      </c>
      <c r="W19" s="15">
        <f>IF(insurance[[#This Row],[split]]="Test", (insurance[[#This Row],[charges]]-insurance[[#This Row],[yhat_base]])^2, "")</f>
        <v>123291366.54551783</v>
      </c>
      <c r="X19" s="15">
        <f>IF(insurance[[#This Row],[split]]="Test", ABS(insurance[[#This Row],[charges]]-insurance[[#This Row],[yhat_base]])^2, "")</f>
        <v>123291366.54551783</v>
      </c>
      <c r="Y19">
        <f>IF(insurance[[#This Row],[split]]="Test", (insurance[[#This Row],[charges]]-insurance[[#This Row],[yhat]])^2,"")</f>
        <v>2016793.2481581641</v>
      </c>
      <c r="Z19">
        <f>IF(insurance[[#This Row],[split]]="Test",ABS(insurance[[#This Row],[charges]]-insurance[[#This Row],[yhat]])^2,"")</f>
        <v>2016793.2481581641</v>
      </c>
      <c r="AA19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3447.112560910824</v>
      </c>
      <c r="AB19">
        <f>insurance[[#This Row],[charges]]-insurance[[#This Row],[yhat]]</f>
        <v>-1420.1384609108241</v>
      </c>
      <c r="AC19">
        <f>IF(insurance[[#This Row],[split]]="Test",
  COUNTIFS(insurance[split], "Test", insurance[yhat], "&gt;" &amp; insurance[[#This Row],[yhat]]) + 1,
  ""
)</f>
        <v>266</v>
      </c>
      <c r="AD19">
        <f>IF(insurance[[#This Row],[split]]="Test", CEILING(insurance[[#This Row],[rank_test]]/(COUNTIF(insurance[split],"Test")/10), 1), "")</f>
        <v>10</v>
      </c>
      <c r="AE19">
        <f>IF(insurance[[#This Row],[split]]="Test", --(insurance[[#This Row],[charges]] &gt;= Classify!$C$5), "")</f>
        <v>0</v>
      </c>
      <c r="AF19">
        <f>IF(insurance[[#This Row],[split]]="Test", --(insurance[[#This Row],[yhat]] &gt;= Classify!$C$8), "")</f>
        <v>0</v>
      </c>
    </row>
    <row r="20" spans="1:32" x14ac:dyDescent="0.35">
      <c r="A20">
        <v>55</v>
      </c>
      <c r="B20" t="s">
        <v>19</v>
      </c>
      <c r="C20">
        <v>38.28</v>
      </c>
      <c r="D20">
        <v>0</v>
      </c>
      <c r="E20" t="s">
        <v>14</v>
      </c>
      <c r="F20" t="s">
        <v>15</v>
      </c>
      <c r="G20">
        <v>10226.2842</v>
      </c>
      <c r="H20" t="s">
        <v>16</v>
      </c>
      <c r="I20" t="s">
        <v>18</v>
      </c>
      <c r="J20" t="s">
        <v>17</v>
      </c>
      <c r="K20" t="s">
        <v>17</v>
      </c>
      <c r="L20" t="s">
        <v>18</v>
      </c>
      <c r="M20" t="s">
        <v>17</v>
      </c>
      <c r="N20">
        <f>insurance[[#This Row],[age]]^2</f>
        <v>3025</v>
      </c>
      <c r="O20">
        <f>insurance[[#This Row],[smoker_yes]]*insurance[[#This Row],[bmi]]</f>
        <v>0</v>
      </c>
      <c r="P20">
        <f>insurance[[#This Row],[smoker_yes]]*insurance[[#This Row],[age]]</f>
        <v>0</v>
      </c>
      <c r="Q20">
        <f>insurance[[#This Row],[bmi]]*insurance[[#This Row],[age]]</f>
        <v>2105.4</v>
      </c>
      <c r="R20" t="s">
        <v>32</v>
      </c>
      <c r="S20">
        <f>(insurance[[#This Row],[age]]-Notes!$B$2)/Notes!$B$3</f>
        <v>1.1244785879960337</v>
      </c>
      <c r="T20">
        <f>(insurance[[#This Row],[bmi]]-Notes!$B$4)/Notes!$B$5</f>
        <v>1.2494617023146943</v>
      </c>
      <c r="U20">
        <f>(insurance[[#This Row],[children]]-Notes!$B$6)/Notes!$B$7</f>
        <v>-0.90861366741867866</v>
      </c>
      <c r="V20" s="14">
        <f t="shared" si="0"/>
        <v>13130.638654799817</v>
      </c>
      <c r="W20" s="15">
        <f>IF(insurance[[#This Row],[split]]="Test", (insurance[[#This Row],[charges]]-insurance[[#This Row],[yhat_base]])^2, "")</f>
        <v>8435274.7991155442</v>
      </c>
      <c r="X20" s="15">
        <f>IF(insurance[[#This Row],[split]]="Test", ABS(insurance[[#This Row],[charges]]-insurance[[#This Row],[yhat_base]])^2, "")</f>
        <v>8435274.7991155442</v>
      </c>
      <c r="Y20">
        <f>IF(insurance[[#This Row],[split]]="Test", (insurance[[#This Row],[charges]]-insurance[[#This Row],[yhat]])^2,"")</f>
        <v>974594.09159454843</v>
      </c>
      <c r="Z20">
        <f>IF(insurance[[#This Row],[split]]="Test",ABS(insurance[[#This Row],[charges]]-insurance[[#This Row],[yhat]])^2,"")</f>
        <v>974594.09159454843</v>
      </c>
      <c r="AA20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11213.499521798922</v>
      </c>
      <c r="AB20">
        <f>insurance[[#This Row],[charges]]-insurance[[#This Row],[yhat]]</f>
        <v>-987.21532179892165</v>
      </c>
      <c r="AC20">
        <f>IF(insurance[[#This Row],[split]]="Test",
  COUNTIFS(insurance[split], "Test", insurance[yhat], "&gt;" &amp; insurance[[#This Row],[yhat]]) + 1,
  ""
)</f>
        <v>126</v>
      </c>
      <c r="AD20">
        <f>IF(insurance[[#This Row],[split]]="Test", CEILING(insurance[[#This Row],[rank_test]]/(COUNTIF(insurance[split],"Test")/10), 1), "")</f>
        <v>5</v>
      </c>
      <c r="AE20">
        <f>IF(insurance[[#This Row],[split]]="Test", --(insurance[[#This Row],[charges]] &gt;= Classify!$C$5), "")</f>
        <v>0</v>
      </c>
      <c r="AF20">
        <f>IF(insurance[[#This Row],[split]]="Test", --(insurance[[#This Row],[yhat]] &gt;= Classify!$C$8), "")</f>
        <v>0</v>
      </c>
    </row>
    <row r="21" spans="1:32" x14ac:dyDescent="0.35">
      <c r="A21">
        <v>41</v>
      </c>
      <c r="B21" t="s">
        <v>13</v>
      </c>
      <c r="C21">
        <v>31.6</v>
      </c>
      <c r="D21">
        <v>0</v>
      </c>
      <c r="E21" t="s">
        <v>14</v>
      </c>
      <c r="F21" t="s">
        <v>21</v>
      </c>
      <c r="G21">
        <v>6186.1270000000004</v>
      </c>
      <c r="H21" t="s">
        <v>16</v>
      </c>
      <c r="I21" t="s">
        <v>17</v>
      </c>
      <c r="J21" t="s">
        <v>17</v>
      </c>
      <c r="K21" t="s">
        <v>17</v>
      </c>
      <c r="L21" t="s">
        <v>17</v>
      </c>
      <c r="M21" t="s">
        <v>18</v>
      </c>
      <c r="N21">
        <f>insurance[[#This Row],[age]]^2</f>
        <v>1681</v>
      </c>
      <c r="O21">
        <f>insurance[[#This Row],[smoker_yes]]*insurance[[#This Row],[bmi]]</f>
        <v>0</v>
      </c>
      <c r="P21">
        <f>insurance[[#This Row],[smoker_yes]]*insurance[[#This Row],[age]]</f>
        <v>0</v>
      </c>
      <c r="Q21">
        <f>insurance[[#This Row],[bmi]]*insurance[[#This Row],[age]]</f>
        <v>1295.6000000000001</v>
      </c>
      <c r="R21" t="s">
        <v>31</v>
      </c>
      <c r="S21">
        <f>(insurance[[#This Row],[age]]-Notes!$B$2)/Notes!$B$3</f>
        <v>0.12766192478361088</v>
      </c>
      <c r="T21">
        <f>(insurance[[#This Row],[bmi]]-Notes!$B$4)/Notes!$B$5</f>
        <v>0.15364457502988679</v>
      </c>
      <c r="U21">
        <f>(insurance[[#This Row],[children]]-Notes!$B$6)/Notes!$B$7</f>
        <v>-0.90861366741867866</v>
      </c>
      <c r="V21" s="14">
        <f t="shared" si="0"/>
        <v>13130.638654799817</v>
      </c>
      <c r="W21" s="15" t="str">
        <f>IF(insurance[[#This Row],[split]]="Test", (insurance[[#This Row],[charges]]-insurance[[#This Row],[yhat_base]])^2, "")</f>
        <v/>
      </c>
      <c r="X21" s="15" t="str">
        <f>IF(insurance[[#This Row],[split]]="Test", ABS(insurance[[#This Row],[charges]]-insurance[[#This Row],[yhat_base]])^2, "")</f>
        <v/>
      </c>
      <c r="Y21" t="str">
        <f>IF(insurance[[#This Row],[split]]="Test", (insurance[[#This Row],[charges]]-insurance[[#This Row],[yhat]])^2,"")</f>
        <v/>
      </c>
      <c r="Z21" t="str">
        <f>IF(insurance[[#This Row],[split]]="Test",ABS(insurance[[#This Row],[charges]]-insurance[[#This Row],[yhat]])^2,"")</f>
        <v/>
      </c>
      <c r="AA21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7324.5797943124026</v>
      </c>
      <c r="AB21">
        <f>insurance[[#This Row],[charges]]-insurance[[#This Row],[yhat]]</f>
        <v>-1138.4527943124021</v>
      </c>
      <c r="AC21" t="str">
        <f>IF(insurance[[#This Row],[split]]="Test",
  COUNTIFS(insurance[split], "Test", insurance[yhat], "&gt;" &amp; insurance[[#This Row],[yhat]]) + 1,
  ""
)</f>
        <v/>
      </c>
      <c r="AD21" t="str">
        <f>IF(insurance[[#This Row],[split]]="Test", CEILING(insurance[[#This Row],[rank_test]]/(COUNTIF(insurance[split],"Test")/10), 1), "")</f>
        <v/>
      </c>
      <c r="AE21" t="str">
        <f>IF(insurance[[#This Row],[split]]="Test", --(insurance[[#This Row],[charges]] &gt;= Classify!$C$5), "")</f>
        <v/>
      </c>
      <c r="AF21" t="str">
        <f>IF(insurance[[#This Row],[split]]="Test", --(insurance[[#This Row],[yhat]] &gt;= Classify!$C$8), "")</f>
        <v/>
      </c>
    </row>
    <row r="22" spans="1:32" x14ac:dyDescent="0.35">
      <c r="A22">
        <v>30</v>
      </c>
      <c r="B22" t="s">
        <v>19</v>
      </c>
      <c r="C22">
        <v>25.46</v>
      </c>
      <c r="D22">
        <v>0</v>
      </c>
      <c r="E22" t="s">
        <v>14</v>
      </c>
      <c r="F22" t="s">
        <v>20</v>
      </c>
      <c r="G22">
        <v>3645.0893999999998</v>
      </c>
      <c r="H22" t="s">
        <v>16</v>
      </c>
      <c r="I22" t="s">
        <v>18</v>
      </c>
      <c r="J22" t="s">
        <v>17</v>
      </c>
      <c r="K22" t="s">
        <v>17</v>
      </c>
      <c r="L22" t="s">
        <v>17</v>
      </c>
      <c r="M22" t="s">
        <v>17</v>
      </c>
      <c r="N22">
        <f>insurance[[#This Row],[age]]^2</f>
        <v>900</v>
      </c>
      <c r="O22">
        <f>insurance[[#This Row],[smoker_yes]]*insurance[[#This Row],[bmi]]</f>
        <v>0</v>
      </c>
      <c r="P22">
        <f>insurance[[#This Row],[smoker_yes]]*insurance[[#This Row],[age]]</f>
        <v>0</v>
      </c>
      <c r="Q22">
        <f>insurance[[#This Row],[bmi]]*insurance[[#This Row],[age]]</f>
        <v>763.80000000000007</v>
      </c>
      <c r="R22" t="s">
        <v>32</v>
      </c>
      <c r="S22">
        <f>(insurance[[#This Row],[age]]-Notes!$B$2)/Notes!$B$3</f>
        <v>-0.65555116774043554</v>
      </c>
      <c r="T22">
        <f>(insurance[[#This Row],[bmi]]-Notes!$B$4)/Notes!$B$5</f>
        <v>-0.85358853298339454</v>
      </c>
      <c r="U22">
        <f>(insurance[[#This Row],[children]]-Notes!$B$6)/Notes!$B$7</f>
        <v>-0.90861366741867866</v>
      </c>
      <c r="V22" s="14">
        <f t="shared" si="0"/>
        <v>13130.638654799817</v>
      </c>
      <c r="W22" s="15">
        <f>IF(insurance[[#This Row],[split]]="Test", (insurance[[#This Row],[charges]]-insurance[[#This Row],[yhat_base]])^2, "")</f>
        <v>89975644.665233389</v>
      </c>
      <c r="X22" s="15">
        <f>IF(insurance[[#This Row],[split]]="Test", ABS(insurance[[#This Row],[charges]]-insurance[[#This Row],[yhat_base]])^2, "")</f>
        <v>89975644.665233389</v>
      </c>
      <c r="Y22">
        <f>IF(insurance[[#This Row],[split]]="Test", (insurance[[#This Row],[charges]]-insurance[[#This Row],[yhat]])^2,"")</f>
        <v>2466763.9855624833</v>
      </c>
      <c r="Z22">
        <f>IF(insurance[[#This Row],[split]]="Test",ABS(insurance[[#This Row],[charges]]-insurance[[#This Row],[yhat]])^2,"")</f>
        <v>2466763.9855624833</v>
      </c>
      <c r="AA22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5215.682913791039</v>
      </c>
      <c r="AB22">
        <f>insurance[[#This Row],[charges]]-insurance[[#This Row],[yhat]]</f>
        <v>-1570.5935137910392</v>
      </c>
      <c r="AC22">
        <f>IF(insurance[[#This Row],[split]]="Test",
  COUNTIFS(insurance[split], "Test", insurance[yhat], "&gt;" &amp; insurance[[#This Row],[yhat]]) + 1,
  ""
)</f>
        <v>233</v>
      </c>
      <c r="AD22">
        <f>IF(insurance[[#This Row],[split]]="Test", CEILING(insurance[[#This Row],[rank_test]]/(COUNTIF(insurance[split],"Test")/10), 1), "")</f>
        <v>9</v>
      </c>
      <c r="AE22">
        <f>IF(insurance[[#This Row],[split]]="Test", --(insurance[[#This Row],[charges]] &gt;= Classify!$C$5), "")</f>
        <v>0</v>
      </c>
      <c r="AF22">
        <f>IF(insurance[[#This Row],[split]]="Test", --(insurance[[#This Row],[yhat]] &gt;= Classify!$C$8), "")</f>
        <v>0</v>
      </c>
    </row>
    <row r="23" spans="1:32" x14ac:dyDescent="0.35">
      <c r="A23">
        <v>18</v>
      </c>
      <c r="B23" t="s">
        <v>13</v>
      </c>
      <c r="C23">
        <v>30.114999999999998</v>
      </c>
      <c r="D23">
        <v>0</v>
      </c>
      <c r="E23" t="s">
        <v>14</v>
      </c>
      <c r="F23" t="s">
        <v>20</v>
      </c>
      <c r="G23">
        <v>21344.846699999998</v>
      </c>
      <c r="H23" t="s">
        <v>16</v>
      </c>
      <c r="I23" t="s">
        <v>17</v>
      </c>
      <c r="J23" t="s">
        <v>17</v>
      </c>
      <c r="K23" t="s">
        <v>17</v>
      </c>
      <c r="L23" t="s">
        <v>17</v>
      </c>
      <c r="M23" t="s">
        <v>17</v>
      </c>
      <c r="N23">
        <f>insurance[[#This Row],[age]]^2</f>
        <v>324</v>
      </c>
      <c r="O23">
        <f>insurance[[#This Row],[smoker_yes]]*insurance[[#This Row],[bmi]]</f>
        <v>0</v>
      </c>
      <c r="P23">
        <f>insurance[[#This Row],[smoker_yes]]*insurance[[#This Row],[age]]</f>
        <v>0</v>
      </c>
      <c r="Q23">
        <f>insurance[[#This Row],[bmi]]*insurance[[#This Row],[age]]</f>
        <v>542.06999999999994</v>
      </c>
      <c r="R23" t="s">
        <v>31</v>
      </c>
      <c r="S23">
        <f>(insurance[[#This Row],[age]]-Notes!$B$2)/Notes!$B$3</f>
        <v>-1.5099654504939408</v>
      </c>
      <c r="T23">
        <f>(insurance[[#This Row],[bmi]]-Notes!$B$4)/Notes!$B$5</f>
        <v>-8.9961477966811199E-2</v>
      </c>
      <c r="U23">
        <f>(insurance[[#This Row],[children]]-Notes!$B$6)/Notes!$B$7</f>
        <v>-0.90861366741867866</v>
      </c>
      <c r="V23" s="14">
        <f t="shared" si="0"/>
        <v>13130.638654799817</v>
      </c>
      <c r="W23" s="15" t="str">
        <f>IF(insurance[[#This Row],[split]]="Test", (insurance[[#This Row],[charges]]-insurance[[#This Row],[yhat_base]])^2, "")</f>
        <v/>
      </c>
      <c r="X23" s="15" t="str">
        <f>IF(insurance[[#This Row],[split]]="Test", ABS(insurance[[#This Row],[charges]]-insurance[[#This Row],[yhat_base]])^2, "")</f>
        <v/>
      </c>
      <c r="Y23" t="str">
        <f>IF(insurance[[#This Row],[split]]="Test", (insurance[[#This Row],[charges]]-insurance[[#This Row],[yhat]])^2,"")</f>
        <v/>
      </c>
      <c r="Z23" t="str">
        <f>IF(insurance[[#This Row],[split]]="Test",ABS(insurance[[#This Row],[charges]]-insurance[[#This Row],[yhat]])^2,"")</f>
        <v/>
      </c>
      <c r="AA23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4281.5507454107274</v>
      </c>
      <c r="AB23">
        <f>insurance[[#This Row],[charges]]-insurance[[#This Row],[yhat]]</f>
        <v>17063.29595458927</v>
      </c>
      <c r="AC23" t="str">
        <f>IF(insurance[[#This Row],[split]]="Test",
  COUNTIFS(insurance[split], "Test", insurance[yhat], "&gt;" &amp; insurance[[#This Row],[yhat]]) + 1,
  ""
)</f>
        <v/>
      </c>
      <c r="AD23" t="str">
        <f>IF(insurance[[#This Row],[split]]="Test", CEILING(insurance[[#This Row],[rank_test]]/(COUNTIF(insurance[split],"Test")/10), 1), "")</f>
        <v/>
      </c>
      <c r="AE23" t="str">
        <f>IF(insurance[[#This Row],[split]]="Test", --(insurance[[#This Row],[charges]] &gt;= Classify!$C$5), "")</f>
        <v/>
      </c>
      <c r="AF23" t="str">
        <f>IF(insurance[[#This Row],[split]]="Test", --(insurance[[#This Row],[yhat]] &gt;= Classify!$C$8), "")</f>
        <v/>
      </c>
    </row>
    <row r="24" spans="1:32" x14ac:dyDescent="0.35">
      <c r="A24">
        <v>29</v>
      </c>
      <c r="B24" t="s">
        <v>19</v>
      </c>
      <c r="C24">
        <v>27.94</v>
      </c>
      <c r="D24">
        <v>0</v>
      </c>
      <c r="E24" t="s">
        <v>14</v>
      </c>
      <c r="F24" t="s">
        <v>15</v>
      </c>
      <c r="G24">
        <v>2867.1196</v>
      </c>
      <c r="H24" t="s">
        <v>16</v>
      </c>
      <c r="I24" t="s">
        <v>18</v>
      </c>
      <c r="J24" t="s">
        <v>17</v>
      </c>
      <c r="K24" t="s">
        <v>17</v>
      </c>
      <c r="L24" t="s">
        <v>18</v>
      </c>
      <c r="M24" t="s">
        <v>17</v>
      </c>
      <c r="N24">
        <f>insurance[[#This Row],[age]]^2</f>
        <v>841</v>
      </c>
      <c r="O24">
        <f>insurance[[#This Row],[smoker_yes]]*insurance[[#This Row],[bmi]]</f>
        <v>0</v>
      </c>
      <c r="P24">
        <f>insurance[[#This Row],[smoker_yes]]*insurance[[#This Row],[age]]</f>
        <v>0</v>
      </c>
      <c r="Q24">
        <f>insurance[[#This Row],[bmi]]*insurance[[#This Row],[age]]</f>
        <v>810.26</v>
      </c>
      <c r="R24" t="s">
        <v>31</v>
      </c>
      <c r="S24">
        <f>(insurance[[#This Row],[age]]-Notes!$B$2)/Notes!$B$3</f>
        <v>-0.72675235796989435</v>
      </c>
      <c r="T24">
        <f>(insurance[[#This Row],[bmi]]-Notes!$B$4)/Notes!$B$5</f>
        <v>-0.44675822225490303</v>
      </c>
      <c r="U24">
        <f>(insurance[[#This Row],[children]]-Notes!$B$6)/Notes!$B$7</f>
        <v>-0.90861366741867866</v>
      </c>
      <c r="V24" s="14">
        <f t="shared" si="0"/>
        <v>13130.638654799817</v>
      </c>
      <c r="W24" s="15" t="str">
        <f>IF(insurance[[#This Row],[split]]="Test", (insurance[[#This Row],[charges]]-insurance[[#This Row],[yhat_base]])^2, "")</f>
        <v/>
      </c>
      <c r="X24" s="15" t="str">
        <f>IF(insurance[[#This Row],[split]]="Test", ABS(insurance[[#This Row],[charges]]-insurance[[#This Row],[yhat_base]])^2, "")</f>
        <v/>
      </c>
      <c r="Y24" t="str">
        <f>IF(insurance[[#This Row],[split]]="Test", (insurance[[#This Row],[charges]]-insurance[[#This Row],[yhat]])^2,"")</f>
        <v/>
      </c>
      <c r="Z24" t="str">
        <f>IF(insurance[[#This Row],[split]]="Test",ABS(insurance[[#This Row],[charges]]-insurance[[#This Row],[yhat]])^2,"")</f>
        <v/>
      </c>
      <c r="AA24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3842.2381004448962</v>
      </c>
      <c r="AB24">
        <f>insurance[[#This Row],[charges]]-insurance[[#This Row],[yhat]]</f>
        <v>-975.1185004448962</v>
      </c>
      <c r="AC24" t="str">
        <f>IF(insurance[[#This Row],[split]]="Test",
  COUNTIFS(insurance[split], "Test", insurance[yhat], "&gt;" &amp; insurance[[#This Row],[yhat]]) + 1,
  ""
)</f>
        <v/>
      </c>
      <c r="AD24" t="str">
        <f>IF(insurance[[#This Row],[split]]="Test", CEILING(insurance[[#This Row],[rank_test]]/(COUNTIF(insurance[split],"Test")/10), 1), "")</f>
        <v/>
      </c>
      <c r="AE24" t="str">
        <f>IF(insurance[[#This Row],[split]]="Test", --(insurance[[#This Row],[charges]] &gt;= Classify!$C$5), "")</f>
        <v/>
      </c>
      <c r="AF24" t="str">
        <f>IF(insurance[[#This Row],[split]]="Test", --(insurance[[#This Row],[yhat]] &gt;= Classify!$C$8), "")</f>
        <v/>
      </c>
    </row>
    <row r="25" spans="1:32" x14ac:dyDescent="0.35">
      <c r="A25">
        <v>37</v>
      </c>
      <c r="B25" t="s">
        <v>19</v>
      </c>
      <c r="C25">
        <v>30.8</v>
      </c>
      <c r="D25">
        <v>0</v>
      </c>
      <c r="E25" t="s">
        <v>14</v>
      </c>
      <c r="F25" t="s">
        <v>21</v>
      </c>
      <c r="G25">
        <v>4646.759</v>
      </c>
      <c r="H25" t="s">
        <v>16</v>
      </c>
      <c r="I25" t="s">
        <v>18</v>
      </c>
      <c r="J25" t="s">
        <v>17</v>
      </c>
      <c r="K25" t="s">
        <v>17</v>
      </c>
      <c r="L25" t="s">
        <v>17</v>
      </c>
      <c r="M25" t="s">
        <v>18</v>
      </c>
      <c r="N25">
        <f>insurance[[#This Row],[age]]^2</f>
        <v>1369</v>
      </c>
      <c r="O25">
        <f>insurance[[#This Row],[smoker_yes]]*insurance[[#This Row],[bmi]]</f>
        <v>0</v>
      </c>
      <c r="P25">
        <f>insurance[[#This Row],[smoker_yes]]*insurance[[#This Row],[age]]</f>
        <v>0</v>
      </c>
      <c r="Q25">
        <f>insurance[[#This Row],[bmi]]*insurance[[#This Row],[age]]</f>
        <v>1139.6000000000001</v>
      </c>
      <c r="R25" t="s">
        <v>31</v>
      </c>
      <c r="S25">
        <f>(insurance[[#This Row],[age]]-Notes!$B$2)/Notes!$B$3</f>
        <v>-0.1571428361342242</v>
      </c>
      <c r="T25">
        <f>(insurance[[#This Row],[bmi]]-Notes!$B$4)/Notes!$B$5</f>
        <v>2.2408990923921689E-2</v>
      </c>
      <c r="U25">
        <f>(insurance[[#This Row],[children]]-Notes!$B$6)/Notes!$B$7</f>
        <v>-0.90861366741867866</v>
      </c>
      <c r="V25" s="14">
        <f t="shared" si="0"/>
        <v>13130.638654799817</v>
      </c>
      <c r="W25" s="15" t="str">
        <f>IF(insurance[[#This Row],[split]]="Test", (insurance[[#This Row],[charges]]-insurance[[#This Row],[yhat_base]])^2, "")</f>
        <v/>
      </c>
      <c r="X25" s="15" t="str">
        <f>IF(insurance[[#This Row],[split]]="Test", ABS(insurance[[#This Row],[charges]]-insurance[[#This Row],[yhat_base]])^2, "")</f>
        <v/>
      </c>
      <c r="Y25" t="str">
        <f>IF(insurance[[#This Row],[split]]="Test", (insurance[[#This Row],[charges]]-insurance[[#This Row],[yhat]])^2,"")</f>
        <v/>
      </c>
      <c r="Z25" t="str">
        <f>IF(insurance[[#This Row],[split]]="Test",ABS(insurance[[#This Row],[charges]]-insurance[[#This Row],[yhat]])^2,"")</f>
        <v/>
      </c>
      <c r="AA25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5666.585738563359</v>
      </c>
      <c r="AB25">
        <f>insurance[[#This Row],[charges]]-insurance[[#This Row],[yhat]]</f>
        <v>-1019.826738563359</v>
      </c>
      <c r="AC25" t="str">
        <f>IF(insurance[[#This Row],[split]]="Test",
  COUNTIFS(insurance[split], "Test", insurance[yhat], "&gt;" &amp; insurance[[#This Row],[yhat]]) + 1,
  ""
)</f>
        <v/>
      </c>
      <c r="AD25" t="str">
        <f>IF(insurance[[#This Row],[split]]="Test", CEILING(insurance[[#This Row],[rank_test]]/(COUNTIF(insurance[split],"Test")/10), 1), "")</f>
        <v/>
      </c>
      <c r="AE25" t="str">
        <f>IF(insurance[[#This Row],[split]]="Test", --(insurance[[#This Row],[charges]] &gt;= Classify!$C$5), "")</f>
        <v/>
      </c>
      <c r="AF25" t="str">
        <f>IF(insurance[[#This Row],[split]]="Test", --(insurance[[#This Row],[yhat]] &gt;= Classify!$C$8), "")</f>
        <v/>
      </c>
    </row>
    <row r="26" spans="1:32" x14ac:dyDescent="0.35">
      <c r="A26">
        <v>60</v>
      </c>
      <c r="B26" t="s">
        <v>19</v>
      </c>
      <c r="C26">
        <v>28.594999999999999</v>
      </c>
      <c r="D26">
        <v>0</v>
      </c>
      <c r="E26" t="s">
        <v>14</v>
      </c>
      <c r="F26" t="s">
        <v>20</v>
      </c>
      <c r="G26">
        <v>30259.995559999999</v>
      </c>
      <c r="H26" t="s">
        <v>16</v>
      </c>
      <c r="I26" t="s">
        <v>18</v>
      </c>
      <c r="J26" t="s">
        <v>17</v>
      </c>
      <c r="K26" t="s">
        <v>17</v>
      </c>
      <c r="L26" t="s">
        <v>17</v>
      </c>
      <c r="M26" t="s">
        <v>17</v>
      </c>
      <c r="N26">
        <f>insurance[[#This Row],[age]]^2</f>
        <v>3600</v>
      </c>
      <c r="O26">
        <f>insurance[[#This Row],[smoker_yes]]*insurance[[#This Row],[bmi]]</f>
        <v>0</v>
      </c>
      <c r="P26">
        <f>insurance[[#This Row],[smoker_yes]]*insurance[[#This Row],[age]]</f>
        <v>0</v>
      </c>
      <c r="Q26">
        <f>insurance[[#This Row],[bmi]]*insurance[[#This Row],[age]]</f>
        <v>1715.6999999999998</v>
      </c>
      <c r="R26" t="s">
        <v>32</v>
      </c>
      <c r="S26">
        <f>(insurance[[#This Row],[age]]-Notes!$B$2)/Notes!$B$3</f>
        <v>1.4804845391433274</v>
      </c>
      <c r="T26">
        <f>(insurance[[#This Row],[bmi]]-Notes!$B$4)/Notes!$B$5</f>
        <v>-0.33930908776814461</v>
      </c>
      <c r="U26">
        <f>(insurance[[#This Row],[children]]-Notes!$B$6)/Notes!$B$7</f>
        <v>-0.90861366741867866</v>
      </c>
      <c r="V26" s="14">
        <f t="shared" si="0"/>
        <v>13130.638654799817</v>
      </c>
      <c r="W26" s="15">
        <f>IF(insurance[[#This Row],[split]]="Test", (insurance[[#This Row],[charges]]-insurance[[#This Row],[yhat_base]])^2, "")</f>
        <v>293414867.98572922</v>
      </c>
      <c r="X26" s="15">
        <f>IF(insurance[[#This Row],[split]]="Test", ABS(insurance[[#This Row],[charges]]-insurance[[#This Row],[yhat_base]])^2, "")</f>
        <v>293414867.98572922</v>
      </c>
      <c r="Y26">
        <f>IF(insurance[[#This Row],[split]]="Test", (insurance[[#This Row],[charges]]-insurance[[#This Row],[yhat]])^2,"")</f>
        <v>252724368.61498731</v>
      </c>
      <c r="Z26">
        <f>IF(insurance[[#This Row],[split]]="Test",ABS(insurance[[#This Row],[charges]]-insurance[[#This Row],[yhat]])^2,"")</f>
        <v>252724368.61498731</v>
      </c>
      <c r="AA26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14362.68859891419</v>
      </c>
      <c r="AB26">
        <f>insurance[[#This Row],[charges]]-insurance[[#This Row],[yhat]]</f>
        <v>15897.306961085809</v>
      </c>
      <c r="AC26">
        <f>IF(insurance[[#This Row],[split]]="Test",
  COUNTIFS(insurance[split], "Test", insurance[yhat], "&gt;" &amp; insurance[[#This Row],[yhat]]) + 1,
  ""
)</f>
        <v>78</v>
      </c>
      <c r="AD26">
        <f>IF(insurance[[#This Row],[split]]="Test", CEILING(insurance[[#This Row],[rank_test]]/(COUNTIF(insurance[split],"Test")/10), 1), "")</f>
        <v>3</v>
      </c>
      <c r="AE26">
        <f>IF(insurance[[#This Row],[split]]="Test", --(insurance[[#This Row],[charges]] &gt;= Classify!$C$5), "")</f>
        <v>1</v>
      </c>
      <c r="AF26">
        <f>IF(insurance[[#This Row],[split]]="Test", --(insurance[[#This Row],[yhat]] &gt;= Classify!$C$8), "")</f>
        <v>0</v>
      </c>
    </row>
    <row r="27" spans="1:32" x14ac:dyDescent="0.35">
      <c r="A27">
        <v>58</v>
      </c>
      <c r="B27" t="s">
        <v>19</v>
      </c>
      <c r="C27">
        <v>49.06</v>
      </c>
      <c r="D27">
        <v>0</v>
      </c>
      <c r="E27" t="s">
        <v>14</v>
      </c>
      <c r="F27" t="s">
        <v>15</v>
      </c>
      <c r="G27">
        <v>11381.3254</v>
      </c>
      <c r="H27" t="s">
        <v>16</v>
      </c>
      <c r="I27" t="s">
        <v>18</v>
      </c>
      <c r="J27" t="s">
        <v>17</v>
      </c>
      <c r="K27" t="s">
        <v>17</v>
      </c>
      <c r="L27" t="s">
        <v>18</v>
      </c>
      <c r="M27" t="s">
        <v>17</v>
      </c>
      <c r="N27">
        <f>insurance[[#This Row],[age]]^2</f>
        <v>3364</v>
      </c>
      <c r="O27">
        <f>insurance[[#This Row],[smoker_yes]]*insurance[[#This Row],[bmi]]</f>
        <v>0</v>
      </c>
      <c r="P27">
        <f>insurance[[#This Row],[smoker_yes]]*insurance[[#This Row],[age]]</f>
        <v>0</v>
      </c>
      <c r="Q27">
        <f>insurance[[#This Row],[bmi]]*insurance[[#This Row],[age]]</f>
        <v>2845.48</v>
      </c>
      <c r="R27" t="s">
        <v>31</v>
      </c>
      <c r="S27">
        <f>(insurance[[#This Row],[age]]-Notes!$B$2)/Notes!$B$3</f>
        <v>1.3380821586844101</v>
      </c>
      <c r="T27">
        <f>(insurance[[#This Row],[bmi]]-Notes!$B$4)/Notes!$B$5</f>
        <v>3.0178611981425729</v>
      </c>
      <c r="U27">
        <f>(insurance[[#This Row],[children]]-Notes!$B$6)/Notes!$B$7</f>
        <v>-0.90861366741867866</v>
      </c>
      <c r="V27" s="14">
        <f t="shared" si="0"/>
        <v>13130.638654799817</v>
      </c>
      <c r="W27" s="15" t="str">
        <f>IF(insurance[[#This Row],[split]]="Test", (insurance[[#This Row],[charges]]-insurance[[#This Row],[yhat_base]])^2, "")</f>
        <v/>
      </c>
      <c r="X27" s="15" t="str">
        <f>IF(insurance[[#This Row],[split]]="Test", ABS(insurance[[#This Row],[charges]]-insurance[[#This Row],[yhat_base]])^2, "")</f>
        <v/>
      </c>
      <c r="Y27" t="str">
        <f>IF(insurance[[#This Row],[split]]="Test", (insurance[[#This Row],[charges]]-insurance[[#This Row],[yhat]])^2,"")</f>
        <v/>
      </c>
      <c r="Z27" t="str">
        <f>IF(insurance[[#This Row],[split]]="Test",ABS(insurance[[#This Row],[charges]]-insurance[[#This Row],[yhat]])^2,"")</f>
        <v/>
      </c>
      <c r="AA27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12509.749006099128</v>
      </c>
      <c r="AB27">
        <f>insurance[[#This Row],[charges]]-insurance[[#This Row],[yhat]]</f>
        <v>-1128.4236060991279</v>
      </c>
      <c r="AC27" t="str">
        <f>IF(insurance[[#This Row],[split]]="Test",
  COUNTIFS(insurance[split], "Test", insurance[yhat], "&gt;" &amp; insurance[[#This Row],[yhat]]) + 1,
  ""
)</f>
        <v/>
      </c>
      <c r="AD27" t="str">
        <f>IF(insurance[[#This Row],[split]]="Test", CEILING(insurance[[#This Row],[rank_test]]/(COUNTIF(insurance[split],"Test")/10), 1), "")</f>
        <v/>
      </c>
      <c r="AE27" t="str">
        <f>IF(insurance[[#This Row],[split]]="Test", --(insurance[[#This Row],[charges]] &gt;= Classify!$C$5), "")</f>
        <v/>
      </c>
      <c r="AF27" t="str">
        <f>IF(insurance[[#This Row],[split]]="Test", --(insurance[[#This Row],[yhat]] &gt;= Classify!$C$8), "")</f>
        <v/>
      </c>
    </row>
    <row r="28" spans="1:32" x14ac:dyDescent="0.35">
      <c r="A28">
        <v>49</v>
      </c>
      <c r="B28" t="s">
        <v>13</v>
      </c>
      <c r="C28">
        <v>27.17</v>
      </c>
      <c r="D28">
        <v>0</v>
      </c>
      <c r="E28" t="s">
        <v>14</v>
      </c>
      <c r="F28" t="s">
        <v>15</v>
      </c>
      <c r="G28">
        <v>8601.3292999999994</v>
      </c>
      <c r="H28" t="s">
        <v>16</v>
      </c>
      <c r="I28" t="s">
        <v>17</v>
      </c>
      <c r="J28" t="s">
        <v>17</v>
      </c>
      <c r="K28" t="s">
        <v>17</v>
      </c>
      <c r="L28" t="s">
        <v>18</v>
      </c>
      <c r="M28" t="s">
        <v>17</v>
      </c>
      <c r="N28">
        <f>insurance[[#This Row],[age]]^2</f>
        <v>2401</v>
      </c>
      <c r="O28">
        <f>insurance[[#This Row],[smoker_yes]]*insurance[[#This Row],[bmi]]</f>
        <v>0</v>
      </c>
      <c r="P28">
        <f>insurance[[#This Row],[smoker_yes]]*insurance[[#This Row],[age]]</f>
        <v>0</v>
      </c>
      <c r="Q28">
        <f>insurance[[#This Row],[bmi]]*insurance[[#This Row],[age]]</f>
        <v>1331.3300000000002</v>
      </c>
      <c r="R28" t="s">
        <v>31</v>
      </c>
      <c r="S28">
        <f>(insurance[[#This Row],[age]]-Notes!$B$2)/Notes!$B$3</f>
        <v>0.69727144661928109</v>
      </c>
      <c r="T28">
        <f>(insurance[[#This Row],[bmi]]-Notes!$B$4)/Notes!$B$5</f>
        <v>-0.57307247195689426</v>
      </c>
      <c r="U28">
        <f>(insurance[[#This Row],[children]]-Notes!$B$6)/Notes!$B$7</f>
        <v>-0.90861366741867866</v>
      </c>
      <c r="V28" s="14">
        <f t="shared" si="0"/>
        <v>13130.638654799817</v>
      </c>
      <c r="W28" s="15" t="str">
        <f>IF(insurance[[#This Row],[split]]="Test", (insurance[[#This Row],[charges]]-insurance[[#This Row],[yhat_base]])^2, "")</f>
        <v/>
      </c>
      <c r="X28" s="15" t="str">
        <f>IF(insurance[[#This Row],[split]]="Test", ABS(insurance[[#This Row],[charges]]-insurance[[#This Row],[yhat_base]])^2, "")</f>
        <v/>
      </c>
      <c r="Y28" t="str">
        <f>IF(insurance[[#This Row],[split]]="Test", (insurance[[#This Row],[charges]]-insurance[[#This Row],[yhat]])^2,"")</f>
        <v/>
      </c>
      <c r="Z28" t="str">
        <f>IF(insurance[[#This Row],[split]]="Test",ABS(insurance[[#This Row],[charges]]-insurance[[#This Row],[yhat]])^2,"")</f>
        <v/>
      </c>
      <c r="AA28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9570.4817021599792</v>
      </c>
      <c r="AB28">
        <f>insurance[[#This Row],[charges]]-insurance[[#This Row],[yhat]]</f>
        <v>-969.15240215997983</v>
      </c>
      <c r="AC28" t="str">
        <f>IF(insurance[[#This Row],[split]]="Test",
  COUNTIFS(insurance[split], "Test", insurance[yhat], "&gt;" &amp; insurance[[#This Row],[yhat]]) + 1,
  ""
)</f>
        <v/>
      </c>
      <c r="AD28" t="str">
        <f>IF(insurance[[#This Row],[split]]="Test", CEILING(insurance[[#This Row],[rank_test]]/(COUNTIF(insurance[split],"Test")/10), 1), "")</f>
        <v/>
      </c>
      <c r="AE28" t="str">
        <f>IF(insurance[[#This Row],[split]]="Test", --(insurance[[#This Row],[charges]] &gt;= Classify!$C$5), "")</f>
        <v/>
      </c>
      <c r="AF28" t="str">
        <f>IF(insurance[[#This Row],[split]]="Test", --(insurance[[#This Row],[yhat]] &gt;= Classify!$C$8), "")</f>
        <v/>
      </c>
    </row>
    <row r="29" spans="1:32" x14ac:dyDescent="0.35">
      <c r="A29">
        <v>26</v>
      </c>
      <c r="B29" t="s">
        <v>13</v>
      </c>
      <c r="C29">
        <v>28.785</v>
      </c>
      <c r="D29">
        <v>0</v>
      </c>
      <c r="E29" t="s">
        <v>14</v>
      </c>
      <c r="F29" t="s">
        <v>20</v>
      </c>
      <c r="G29">
        <v>3385.3991500000002</v>
      </c>
      <c r="H29" t="s">
        <v>16</v>
      </c>
      <c r="I29" t="s">
        <v>17</v>
      </c>
      <c r="J29" t="s">
        <v>17</v>
      </c>
      <c r="K29" t="s">
        <v>17</v>
      </c>
      <c r="L29" t="s">
        <v>17</v>
      </c>
      <c r="M29" t="s">
        <v>17</v>
      </c>
      <c r="N29">
        <f>insurance[[#This Row],[age]]^2</f>
        <v>676</v>
      </c>
      <c r="O29">
        <f>insurance[[#This Row],[smoker_yes]]*insurance[[#This Row],[bmi]]</f>
        <v>0</v>
      </c>
      <c r="P29">
        <f>insurance[[#This Row],[smoker_yes]]*insurance[[#This Row],[age]]</f>
        <v>0</v>
      </c>
      <c r="Q29">
        <f>insurance[[#This Row],[bmi]]*insurance[[#This Row],[age]]</f>
        <v>748.41</v>
      </c>
      <c r="R29" t="s">
        <v>31</v>
      </c>
      <c r="S29">
        <f>(insurance[[#This Row],[age]]-Notes!$B$2)/Notes!$B$3</f>
        <v>-0.94035592865827067</v>
      </c>
      <c r="T29">
        <f>(insurance[[#This Row],[bmi]]-Notes!$B$4)/Notes!$B$5</f>
        <v>-0.30814063654297774</v>
      </c>
      <c r="U29">
        <f>(insurance[[#This Row],[children]]-Notes!$B$6)/Notes!$B$7</f>
        <v>-0.90861366741867866</v>
      </c>
      <c r="V29" s="14">
        <f t="shared" si="0"/>
        <v>13130.638654799817</v>
      </c>
      <c r="W29" s="15" t="str">
        <f>IF(insurance[[#This Row],[split]]="Test", (insurance[[#This Row],[charges]]-insurance[[#This Row],[yhat_base]])^2, "")</f>
        <v/>
      </c>
      <c r="X29" s="15" t="str">
        <f>IF(insurance[[#This Row],[split]]="Test", ABS(insurance[[#This Row],[charges]]-insurance[[#This Row],[yhat_base]])^2, "")</f>
        <v/>
      </c>
      <c r="Y29" t="str">
        <f>IF(insurance[[#This Row],[split]]="Test", (insurance[[#This Row],[charges]]-insurance[[#This Row],[yhat]])^2,"")</f>
        <v/>
      </c>
      <c r="Z29" t="str">
        <f>IF(insurance[[#This Row],[split]]="Test",ABS(insurance[[#This Row],[charges]]-insurance[[#This Row],[yhat]])^2,"")</f>
        <v/>
      </c>
      <c r="AA29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5211.4449375996464</v>
      </c>
      <c r="AB29">
        <f>insurance[[#This Row],[charges]]-insurance[[#This Row],[yhat]]</f>
        <v>-1826.0457875996462</v>
      </c>
      <c r="AC29" t="str">
        <f>IF(insurance[[#This Row],[split]]="Test",
  COUNTIFS(insurance[split], "Test", insurance[yhat], "&gt;" &amp; insurance[[#This Row],[yhat]]) + 1,
  ""
)</f>
        <v/>
      </c>
      <c r="AD29" t="str">
        <f>IF(insurance[[#This Row],[split]]="Test", CEILING(insurance[[#This Row],[rank_test]]/(COUNTIF(insurance[split],"Test")/10), 1), "")</f>
        <v/>
      </c>
      <c r="AE29" t="str">
        <f>IF(insurance[[#This Row],[split]]="Test", --(insurance[[#This Row],[charges]] &gt;= Classify!$C$5), "")</f>
        <v/>
      </c>
      <c r="AF29" t="str">
        <f>IF(insurance[[#This Row],[split]]="Test", --(insurance[[#This Row],[yhat]] &gt;= Classify!$C$8), "")</f>
        <v/>
      </c>
    </row>
    <row r="30" spans="1:32" x14ac:dyDescent="0.35">
      <c r="A30">
        <v>52</v>
      </c>
      <c r="B30" t="s">
        <v>13</v>
      </c>
      <c r="C30">
        <v>37.4</v>
      </c>
      <c r="D30">
        <v>0</v>
      </c>
      <c r="E30" t="s">
        <v>14</v>
      </c>
      <c r="F30" t="s">
        <v>21</v>
      </c>
      <c r="G30">
        <v>9634.5380000000005</v>
      </c>
      <c r="H30" t="s">
        <v>16</v>
      </c>
      <c r="I30" t="s">
        <v>17</v>
      </c>
      <c r="J30" t="s">
        <v>17</v>
      </c>
      <c r="K30" t="s">
        <v>17</v>
      </c>
      <c r="L30" t="s">
        <v>17</v>
      </c>
      <c r="M30" t="s">
        <v>18</v>
      </c>
      <c r="N30">
        <f>insurance[[#This Row],[age]]^2</f>
        <v>2704</v>
      </c>
      <c r="O30">
        <f>insurance[[#This Row],[smoker_yes]]*insurance[[#This Row],[bmi]]</f>
        <v>0</v>
      </c>
      <c r="P30">
        <f>insurance[[#This Row],[smoker_yes]]*insurance[[#This Row],[age]]</f>
        <v>0</v>
      </c>
      <c r="Q30">
        <f>insurance[[#This Row],[bmi]]*insurance[[#This Row],[age]]</f>
        <v>1944.8</v>
      </c>
      <c r="R30" t="s">
        <v>32</v>
      </c>
      <c r="S30">
        <f>(insurance[[#This Row],[age]]-Notes!$B$2)/Notes!$B$3</f>
        <v>0.9108750173076573</v>
      </c>
      <c r="T30">
        <f>(insurance[[#This Row],[bmi]]-Notes!$B$4)/Notes!$B$5</f>
        <v>1.1051025597981325</v>
      </c>
      <c r="U30">
        <f>(insurance[[#This Row],[children]]-Notes!$B$6)/Notes!$B$7</f>
        <v>-0.90861366741867866</v>
      </c>
      <c r="V30" s="14">
        <f t="shared" si="0"/>
        <v>13130.638654799817</v>
      </c>
      <c r="W30" s="15">
        <f>IF(insurance[[#This Row],[split]]="Test", (insurance[[#This Row],[charges]]-insurance[[#This Row],[yhat_base]])^2, "")</f>
        <v>12222719.788491707</v>
      </c>
      <c r="X30" s="15">
        <f>IF(insurance[[#This Row],[split]]="Test", ABS(insurance[[#This Row],[charges]]-insurance[[#This Row],[yhat_base]])^2, "")</f>
        <v>12222719.788491707</v>
      </c>
      <c r="Y30">
        <f>IF(insurance[[#This Row],[split]]="Test", (insurance[[#This Row],[charges]]-insurance[[#This Row],[yhat]])^2,"")</f>
        <v>1495592.0326232321</v>
      </c>
      <c r="Z30">
        <f>IF(insurance[[#This Row],[split]]="Test",ABS(insurance[[#This Row],[charges]]-insurance[[#This Row],[yhat]])^2,"")</f>
        <v>1495592.0326232321</v>
      </c>
      <c r="AA30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10857.482002243452</v>
      </c>
      <c r="AB30">
        <f>insurance[[#This Row],[charges]]-insurance[[#This Row],[yhat]]</f>
        <v>-1222.9440022434519</v>
      </c>
      <c r="AC30">
        <f>IF(insurance[[#This Row],[split]]="Test",
  COUNTIFS(insurance[split], "Test", insurance[yhat], "&gt;" &amp; insurance[[#This Row],[yhat]]) + 1,
  ""
)</f>
        <v>132</v>
      </c>
      <c r="AD30">
        <f>IF(insurance[[#This Row],[split]]="Test", CEILING(insurance[[#This Row],[rank_test]]/(COUNTIF(insurance[split],"Test")/10), 1), "")</f>
        <v>5</v>
      </c>
      <c r="AE30">
        <f>IF(insurance[[#This Row],[split]]="Test", --(insurance[[#This Row],[charges]] &gt;= Classify!$C$5), "")</f>
        <v>0</v>
      </c>
      <c r="AF30">
        <f>IF(insurance[[#This Row],[split]]="Test", --(insurance[[#This Row],[yhat]] &gt;= Classify!$C$8), "")</f>
        <v>0</v>
      </c>
    </row>
    <row r="31" spans="1:32" x14ac:dyDescent="0.35">
      <c r="A31">
        <v>59</v>
      </c>
      <c r="B31" t="s">
        <v>13</v>
      </c>
      <c r="C31">
        <v>26.504999999999999</v>
      </c>
      <c r="D31">
        <v>0</v>
      </c>
      <c r="E31" t="s">
        <v>14</v>
      </c>
      <c r="F31" t="s">
        <v>20</v>
      </c>
      <c r="G31">
        <v>12815.444949999999</v>
      </c>
      <c r="H31" t="s">
        <v>16</v>
      </c>
      <c r="I31" t="s">
        <v>17</v>
      </c>
      <c r="J31" t="s">
        <v>17</v>
      </c>
      <c r="K31" t="s">
        <v>17</v>
      </c>
      <c r="L31" t="s">
        <v>17</v>
      </c>
      <c r="M31" t="s">
        <v>17</v>
      </c>
      <c r="N31">
        <f>insurance[[#This Row],[age]]^2</f>
        <v>3481</v>
      </c>
      <c r="O31">
        <f>insurance[[#This Row],[smoker_yes]]*insurance[[#This Row],[bmi]]</f>
        <v>0</v>
      </c>
      <c r="P31">
        <f>insurance[[#This Row],[smoker_yes]]*insurance[[#This Row],[age]]</f>
        <v>0</v>
      </c>
      <c r="Q31">
        <f>insurance[[#This Row],[bmi]]*insurance[[#This Row],[age]]</f>
        <v>1563.7949999999998</v>
      </c>
      <c r="R31" t="s">
        <v>32</v>
      </c>
      <c r="S31">
        <f>(insurance[[#This Row],[age]]-Notes!$B$2)/Notes!$B$3</f>
        <v>1.4092833489138687</v>
      </c>
      <c r="T31">
        <f>(insurance[[#This Row],[bmi]]-Notes!$B$4)/Notes!$B$5</f>
        <v>-0.68216205124497808</v>
      </c>
      <c r="U31">
        <f>(insurance[[#This Row],[children]]-Notes!$B$6)/Notes!$B$7</f>
        <v>-0.90861366741867866</v>
      </c>
      <c r="V31" s="14">
        <f t="shared" si="0"/>
        <v>13130.638654799817</v>
      </c>
      <c r="W31" s="15">
        <f>IF(insurance[[#This Row],[split]]="Test", (insurance[[#This Row],[charges]]-insurance[[#This Row],[yhat_base]])^2, "")</f>
        <v>99347.071545434868</v>
      </c>
      <c r="X31" s="15">
        <f>IF(insurance[[#This Row],[split]]="Test", ABS(insurance[[#This Row],[charges]]-insurance[[#This Row],[yhat_base]])^2, "")</f>
        <v>99347.071545434868</v>
      </c>
      <c r="Y31">
        <f>IF(insurance[[#This Row],[split]]="Test", (insurance[[#This Row],[charges]]-insurance[[#This Row],[yhat]])^2,"")</f>
        <v>3008056.0770416739</v>
      </c>
      <c r="Z31">
        <f>IF(insurance[[#This Row],[split]]="Test",ABS(insurance[[#This Row],[charges]]-insurance[[#This Row],[yhat]])^2,"")</f>
        <v>3008056.0770416739</v>
      </c>
      <c r="AA31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14549.819787525519</v>
      </c>
      <c r="AB31">
        <f>insurance[[#This Row],[charges]]-insurance[[#This Row],[yhat]]</f>
        <v>-1734.37483752552</v>
      </c>
      <c r="AC31">
        <f>IF(insurance[[#This Row],[split]]="Test",
  COUNTIFS(insurance[split], "Test", insurance[yhat], "&gt;" &amp; insurance[[#This Row],[yhat]]) + 1,
  ""
)</f>
        <v>75</v>
      </c>
      <c r="AD31">
        <f>IF(insurance[[#This Row],[split]]="Test", CEILING(insurance[[#This Row],[rank_test]]/(COUNTIF(insurance[split],"Test")/10), 1), "")</f>
        <v>3</v>
      </c>
      <c r="AE31">
        <f>IF(insurance[[#This Row],[split]]="Test", --(insurance[[#This Row],[charges]] &gt;= Classify!$C$5), "")</f>
        <v>0</v>
      </c>
      <c r="AF31">
        <f>IF(insurance[[#This Row],[split]]="Test", --(insurance[[#This Row],[yhat]] &gt;= Classify!$C$8), "")</f>
        <v>0</v>
      </c>
    </row>
    <row r="32" spans="1:32" x14ac:dyDescent="0.35">
      <c r="A32">
        <v>20</v>
      </c>
      <c r="B32" t="s">
        <v>13</v>
      </c>
      <c r="C32">
        <v>28.785</v>
      </c>
      <c r="D32">
        <v>0</v>
      </c>
      <c r="E32" t="s">
        <v>14</v>
      </c>
      <c r="F32" t="s">
        <v>20</v>
      </c>
      <c r="G32">
        <v>2457.2111500000001</v>
      </c>
      <c r="H32" t="s">
        <v>16</v>
      </c>
      <c r="I32" t="s">
        <v>17</v>
      </c>
      <c r="J32" t="s">
        <v>17</v>
      </c>
      <c r="K32" t="s">
        <v>17</v>
      </c>
      <c r="L32" t="s">
        <v>17</v>
      </c>
      <c r="M32" t="s">
        <v>17</v>
      </c>
      <c r="N32">
        <f>insurance[[#This Row],[age]]^2</f>
        <v>400</v>
      </c>
      <c r="O32">
        <f>insurance[[#This Row],[smoker_yes]]*insurance[[#This Row],[bmi]]</f>
        <v>0</v>
      </c>
      <c r="P32">
        <f>insurance[[#This Row],[smoker_yes]]*insurance[[#This Row],[age]]</f>
        <v>0</v>
      </c>
      <c r="Q32">
        <f>insurance[[#This Row],[bmi]]*insurance[[#This Row],[age]]</f>
        <v>575.70000000000005</v>
      </c>
      <c r="R32" t="s">
        <v>31</v>
      </c>
      <c r="S32">
        <f>(insurance[[#This Row],[age]]-Notes!$B$2)/Notes!$B$3</f>
        <v>-1.3675630700350232</v>
      </c>
      <c r="T32">
        <f>(insurance[[#This Row],[bmi]]-Notes!$B$4)/Notes!$B$5</f>
        <v>-0.30814063654297774</v>
      </c>
      <c r="U32">
        <f>(insurance[[#This Row],[children]]-Notes!$B$6)/Notes!$B$7</f>
        <v>-0.90861366741867866</v>
      </c>
      <c r="V32" s="14">
        <f t="shared" si="0"/>
        <v>13130.638654799817</v>
      </c>
      <c r="W32" s="15" t="str">
        <f>IF(insurance[[#This Row],[split]]="Test", (insurance[[#This Row],[charges]]-insurance[[#This Row],[yhat_base]])^2, "")</f>
        <v/>
      </c>
      <c r="X32" s="15" t="str">
        <f>IF(insurance[[#This Row],[split]]="Test", ABS(insurance[[#This Row],[charges]]-insurance[[#This Row],[yhat_base]])^2, "")</f>
        <v/>
      </c>
      <c r="Y32" t="str">
        <f>IF(insurance[[#This Row],[split]]="Test", (insurance[[#This Row],[charges]]-insurance[[#This Row],[yhat]])^2,"")</f>
        <v/>
      </c>
      <c r="Z32" t="str">
        <f>IF(insurance[[#This Row],[split]]="Test",ABS(insurance[[#This Row],[charges]]-insurance[[#This Row],[yhat]])^2,"")</f>
        <v/>
      </c>
      <c r="AA32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4455.7279186857149</v>
      </c>
      <c r="AB32">
        <f>insurance[[#This Row],[charges]]-insurance[[#This Row],[yhat]]</f>
        <v>-1998.5167686857149</v>
      </c>
      <c r="AC32" t="str">
        <f>IF(insurance[[#This Row],[split]]="Test",
  COUNTIFS(insurance[split], "Test", insurance[yhat], "&gt;" &amp; insurance[[#This Row],[yhat]]) + 1,
  ""
)</f>
        <v/>
      </c>
      <c r="AD32" t="str">
        <f>IF(insurance[[#This Row],[split]]="Test", CEILING(insurance[[#This Row],[rank_test]]/(COUNTIF(insurance[split],"Test")/10), 1), "")</f>
        <v/>
      </c>
      <c r="AE32" t="str">
        <f>IF(insurance[[#This Row],[split]]="Test", --(insurance[[#This Row],[charges]] &gt;= Classify!$C$5), "")</f>
        <v/>
      </c>
      <c r="AF32" t="str">
        <f>IF(insurance[[#This Row],[split]]="Test", --(insurance[[#This Row],[yhat]] &gt;= Classify!$C$8), "")</f>
        <v/>
      </c>
    </row>
    <row r="33" spans="1:32" x14ac:dyDescent="0.35">
      <c r="A33">
        <v>22</v>
      </c>
      <c r="B33" t="s">
        <v>13</v>
      </c>
      <c r="C33">
        <v>28.05</v>
      </c>
      <c r="D33">
        <v>0</v>
      </c>
      <c r="E33" t="s">
        <v>14</v>
      </c>
      <c r="F33" t="s">
        <v>15</v>
      </c>
      <c r="G33">
        <v>2155.6815000000001</v>
      </c>
      <c r="H33" t="s">
        <v>16</v>
      </c>
      <c r="I33" t="s">
        <v>17</v>
      </c>
      <c r="J33" t="s">
        <v>17</v>
      </c>
      <c r="K33" t="s">
        <v>17</v>
      </c>
      <c r="L33" t="s">
        <v>18</v>
      </c>
      <c r="M33" t="s">
        <v>17</v>
      </c>
      <c r="N33">
        <f>insurance[[#This Row],[age]]^2</f>
        <v>484</v>
      </c>
      <c r="O33">
        <f>insurance[[#This Row],[smoker_yes]]*insurance[[#This Row],[bmi]]</f>
        <v>0</v>
      </c>
      <c r="P33">
        <f>insurance[[#This Row],[smoker_yes]]*insurance[[#This Row],[age]]</f>
        <v>0</v>
      </c>
      <c r="Q33">
        <f>insurance[[#This Row],[bmi]]*insurance[[#This Row],[age]]</f>
        <v>617.1</v>
      </c>
      <c r="R33" t="s">
        <v>31</v>
      </c>
      <c r="S33">
        <f>(insurance[[#This Row],[age]]-Notes!$B$2)/Notes!$B$3</f>
        <v>-1.2251606895761058</v>
      </c>
      <c r="T33">
        <f>(insurance[[#This Row],[bmi]]-Notes!$B$4)/Notes!$B$5</f>
        <v>-0.42871332944033297</v>
      </c>
      <c r="U33">
        <f>(insurance[[#This Row],[children]]-Notes!$B$6)/Notes!$B$7</f>
        <v>-0.90861366741867866</v>
      </c>
      <c r="V33" s="14">
        <f t="shared" si="0"/>
        <v>13130.638654799817</v>
      </c>
      <c r="W33" s="15" t="str">
        <f>IF(insurance[[#This Row],[split]]="Test", (insurance[[#This Row],[charges]]-insurance[[#This Row],[yhat_base]])^2, "")</f>
        <v/>
      </c>
      <c r="X33" s="15" t="str">
        <f>IF(insurance[[#This Row],[split]]="Test", ABS(insurance[[#This Row],[charges]]-insurance[[#This Row],[yhat_base]])^2, "")</f>
        <v/>
      </c>
      <c r="Y33" t="str">
        <f>IF(insurance[[#This Row],[split]]="Test", (insurance[[#This Row],[charges]]-insurance[[#This Row],[yhat]])^2,"")</f>
        <v/>
      </c>
      <c r="Z33" t="str">
        <f>IF(insurance[[#This Row],[split]]="Test",ABS(insurance[[#This Row],[charges]]-insurance[[#This Row],[yhat]])^2,"")</f>
        <v/>
      </c>
      <c r="AA33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3448.8653171028382</v>
      </c>
      <c r="AB33">
        <f>insurance[[#This Row],[charges]]-insurance[[#This Row],[yhat]]</f>
        <v>-1293.183817102838</v>
      </c>
      <c r="AC33" t="str">
        <f>IF(insurance[[#This Row],[split]]="Test",
  COUNTIFS(insurance[split], "Test", insurance[yhat], "&gt;" &amp; insurance[[#This Row],[yhat]]) + 1,
  ""
)</f>
        <v/>
      </c>
      <c r="AD33" t="str">
        <f>IF(insurance[[#This Row],[split]]="Test", CEILING(insurance[[#This Row],[rank_test]]/(COUNTIF(insurance[split],"Test")/10), 1), "")</f>
        <v/>
      </c>
      <c r="AE33" t="str">
        <f>IF(insurance[[#This Row],[split]]="Test", --(insurance[[#This Row],[charges]] &gt;= Classify!$C$5), "")</f>
        <v/>
      </c>
      <c r="AF33" t="str">
        <f>IF(insurance[[#This Row],[split]]="Test", --(insurance[[#This Row],[yhat]] &gt;= Classify!$C$8), "")</f>
        <v/>
      </c>
    </row>
    <row r="34" spans="1:32" x14ac:dyDescent="0.35">
      <c r="A34">
        <v>19</v>
      </c>
      <c r="B34" t="s">
        <v>19</v>
      </c>
      <c r="C34">
        <v>34.1</v>
      </c>
      <c r="D34">
        <v>0</v>
      </c>
      <c r="E34" t="s">
        <v>14</v>
      </c>
      <c r="F34" t="s">
        <v>21</v>
      </c>
      <c r="G34">
        <v>1261.442</v>
      </c>
      <c r="H34" t="s">
        <v>16</v>
      </c>
      <c r="I34" t="s">
        <v>18</v>
      </c>
      <c r="J34" t="s">
        <v>17</v>
      </c>
      <c r="K34" t="s">
        <v>17</v>
      </c>
      <c r="L34" t="s">
        <v>17</v>
      </c>
      <c r="M34" t="s">
        <v>18</v>
      </c>
      <c r="N34">
        <f>insurance[[#This Row],[age]]^2</f>
        <v>361</v>
      </c>
      <c r="O34">
        <f>insurance[[#This Row],[smoker_yes]]*insurance[[#This Row],[bmi]]</f>
        <v>0</v>
      </c>
      <c r="P34">
        <f>insurance[[#This Row],[smoker_yes]]*insurance[[#This Row],[age]]</f>
        <v>0</v>
      </c>
      <c r="Q34">
        <f>insurance[[#This Row],[bmi]]*insurance[[#This Row],[age]]</f>
        <v>647.9</v>
      </c>
      <c r="R34" t="s">
        <v>31</v>
      </c>
      <c r="S34">
        <f>(insurance[[#This Row],[age]]-Notes!$B$2)/Notes!$B$3</f>
        <v>-1.4387642602644821</v>
      </c>
      <c r="T34">
        <f>(insurance[[#This Row],[bmi]]-Notes!$B$4)/Notes!$B$5</f>
        <v>0.56375577536102739</v>
      </c>
      <c r="U34">
        <f>(insurance[[#This Row],[children]]-Notes!$B$6)/Notes!$B$7</f>
        <v>-0.90861366741867866</v>
      </c>
      <c r="V34" s="14">
        <f t="shared" si="0"/>
        <v>13130.638654799817</v>
      </c>
      <c r="W34" s="15" t="str">
        <f>IF(insurance[[#This Row],[split]]="Test", (insurance[[#This Row],[charges]]-insurance[[#This Row],[yhat_base]])^2, "")</f>
        <v/>
      </c>
      <c r="X34" s="15" t="str">
        <f>IF(insurance[[#This Row],[split]]="Test", ABS(insurance[[#This Row],[charges]]-insurance[[#This Row],[yhat_base]])^2, "")</f>
        <v/>
      </c>
      <c r="Y34" t="str">
        <f>IF(insurance[[#This Row],[split]]="Test", (insurance[[#This Row],[charges]]-insurance[[#This Row],[yhat]])^2,"")</f>
        <v/>
      </c>
      <c r="Z34" t="str">
        <f>IF(insurance[[#This Row],[split]]="Test",ABS(insurance[[#This Row],[charges]]-insurance[[#This Row],[yhat]])^2,"")</f>
        <v/>
      </c>
      <c r="AA34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2703.8927926293845</v>
      </c>
      <c r="AB34">
        <f>insurance[[#This Row],[charges]]-insurance[[#This Row],[yhat]]</f>
        <v>-1442.4507926293845</v>
      </c>
      <c r="AC34" t="str">
        <f>IF(insurance[[#This Row],[split]]="Test",
  COUNTIFS(insurance[split], "Test", insurance[yhat], "&gt;" &amp; insurance[[#This Row],[yhat]]) + 1,
  ""
)</f>
        <v/>
      </c>
      <c r="AD34" t="str">
        <f>IF(insurance[[#This Row],[split]]="Test", CEILING(insurance[[#This Row],[rank_test]]/(COUNTIF(insurance[split],"Test")/10), 1), "")</f>
        <v/>
      </c>
      <c r="AE34" t="str">
        <f>IF(insurance[[#This Row],[split]]="Test", --(insurance[[#This Row],[charges]] &gt;= Classify!$C$5), "")</f>
        <v/>
      </c>
      <c r="AF34" t="str">
        <f>IF(insurance[[#This Row],[split]]="Test", --(insurance[[#This Row],[yhat]] &gt;= Classify!$C$8), "")</f>
        <v/>
      </c>
    </row>
    <row r="35" spans="1:32" x14ac:dyDescent="0.35">
      <c r="A35">
        <v>22</v>
      </c>
      <c r="B35" t="s">
        <v>13</v>
      </c>
      <c r="C35">
        <v>36</v>
      </c>
      <c r="D35">
        <v>0</v>
      </c>
      <c r="E35" t="s">
        <v>14</v>
      </c>
      <c r="F35" t="s">
        <v>21</v>
      </c>
      <c r="G35">
        <v>2166.732</v>
      </c>
      <c r="H35" t="s">
        <v>16</v>
      </c>
      <c r="I35" t="s">
        <v>17</v>
      </c>
      <c r="J35" t="s">
        <v>17</v>
      </c>
      <c r="K35" t="s">
        <v>17</v>
      </c>
      <c r="L35" t="s">
        <v>17</v>
      </c>
      <c r="M35" t="s">
        <v>18</v>
      </c>
      <c r="N35">
        <f>insurance[[#This Row],[age]]^2</f>
        <v>484</v>
      </c>
      <c r="O35">
        <f>insurance[[#This Row],[smoker_yes]]*insurance[[#This Row],[bmi]]</f>
        <v>0</v>
      </c>
      <c r="P35">
        <f>insurance[[#This Row],[smoker_yes]]*insurance[[#This Row],[age]]</f>
        <v>0</v>
      </c>
      <c r="Q35">
        <f>insurance[[#This Row],[bmi]]*insurance[[#This Row],[age]]</f>
        <v>792</v>
      </c>
      <c r="R35" t="s">
        <v>31</v>
      </c>
      <c r="S35">
        <f>(insurance[[#This Row],[age]]-Notes!$B$2)/Notes!$B$3</f>
        <v>-1.2251606895761058</v>
      </c>
      <c r="T35">
        <f>(insurance[[#This Row],[bmi]]-Notes!$B$4)/Notes!$B$5</f>
        <v>0.87544028761269399</v>
      </c>
      <c r="U35">
        <f>(insurance[[#This Row],[children]]-Notes!$B$6)/Notes!$B$7</f>
        <v>-0.90861366741867866</v>
      </c>
      <c r="V35" s="14">
        <f t="shared" si="0"/>
        <v>13130.638654799817</v>
      </c>
      <c r="W35" s="15" t="str">
        <f>IF(insurance[[#This Row],[split]]="Test", (insurance[[#This Row],[charges]]-insurance[[#This Row],[yhat_base]])^2, "")</f>
        <v/>
      </c>
      <c r="X35" s="15" t="str">
        <f>IF(insurance[[#This Row],[split]]="Test", ABS(insurance[[#This Row],[charges]]-insurance[[#This Row],[yhat_base]])^2, "")</f>
        <v/>
      </c>
      <c r="Y35" t="str">
        <f>IF(insurance[[#This Row],[split]]="Test", (insurance[[#This Row],[charges]]-insurance[[#This Row],[yhat]])^2,"")</f>
        <v/>
      </c>
      <c r="Z35" t="str">
        <f>IF(insurance[[#This Row],[split]]="Test",ABS(insurance[[#This Row],[charges]]-insurance[[#This Row],[yhat]])^2,"")</f>
        <v/>
      </c>
      <c r="AA35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3668.4580186618814</v>
      </c>
      <c r="AB35">
        <f>insurance[[#This Row],[charges]]-insurance[[#This Row],[yhat]]</f>
        <v>-1501.7260186618814</v>
      </c>
      <c r="AC35" t="str">
        <f>IF(insurance[[#This Row],[split]]="Test",
  COUNTIFS(insurance[split], "Test", insurance[yhat], "&gt;" &amp; insurance[[#This Row],[yhat]]) + 1,
  ""
)</f>
        <v/>
      </c>
      <c r="AD35" t="str">
        <f>IF(insurance[[#This Row],[split]]="Test", CEILING(insurance[[#This Row],[rank_test]]/(COUNTIF(insurance[split],"Test")/10), 1), "")</f>
        <v/>
      </c>
      <c r="AE35" t="str">
        <f>IF(insurance[[#This Row],[split]]="Test", --(insurance[[#This Row],[charges]] &gt;= Classify!$C$5), "")</f>
        <v/>
      </c>
      <c r="AF35" t="str">
        <f>IF(insurance[[#This Row],[split]]="Test", --(insurance[[#This Row],[yhat]] &gt;= Classify!$C$8), "")</f>
        <v/>
      </c>
    </row>
    <row r="36" spans="1:32" x14ac:dyDescent="0.35">
      <c r="A36">
        <v>48</v>
      </c>
      <c r="B36" t="s">
        <v>19</v>
      </c>
      <c r="C36">
        <v>29.7</v>
      </c>
      <c r="D36">
        <v>0</v>
      </c>
      <c r="E36" t="s">
        <v>14</v>
      </c>
      <c r="F36" t="s">
        <v>15</v>
      </c>
      <c r="G36">
        <v>7789.6350000000002</v>
      </c>
      <c r="H36" t="s">
        <v>16</v>
      </c>
      <c r="I36" t="s">
        <v>18</v>
      </c>
      <c r="J36" t="s">
        <v>17</v>
      </c>
      <c r="K36" t="s">
        <v>17</v>
      </c>
      <c r="L36" t="s">
        <v>18</v>
      </c>
      <c r="M36" t="s">
        <v>17</v>
      </c>
      <c r="N36">
        <f>insurance[[#This Row],[age]]^2</f>
        <v>2304</v>
      </c>
      <c r="O36">
        <f>insurance[[#This Row],[smoker_yes]]*insurance[[#This Row],[bmi]]</f>
        <v>0</v>
      </c>
      <c r="P36">
        <f>insurance[[#This Row],[smoker_yes]]*insurance[[#This Row],[age]]</f>
        <v>0</v>
      </c>
      <c r="Q36">
        <f>insurance[[#This Row],[bmi]]*insurance[[#This Row],[age]]</f>
        <v>1425.6</v>
      </c>
      <c r="R36" t="s">
        <v>32</v>
      </c>
      <c r="S36">
        <f>(insurance[[#This Row],[age]]-Notes!$B$2)/Notes!$B$3</f>
        <v>0.62607025638982228</v>
      </c>
      <c r="T36">
        <f>(insurance[[#This Row],[bmi]]-Notes!$B$4)/Notes!$B$5</f>
        <v>-0.15803993722178039</v>
      </c>
      <c r="U36">
        <f>(insurance[[#This Row],[children]]-Notes!$B$6)/Notes!$B$7</f>
        <v>-0.90861366741867866</v>
      </c>
      <c r="V36" s="14">
        <f t="shared" si="0"/>
        <v>13130.638654799817</v>
      </c>
      <c r="W36" s="15">
        <f>IF(insurance[[#This Row],[split]]="Test", (insurance[[#This Row],[charges]]-insurance[[#This Row],[yhat_base]])^2, "")</f>
        <v>28526320.040585004</v>
      </c>
      <c r="X36" s="15">
        <f>IF(insurance[[#This Row],[split]]="Test", ABS(insurance[[#This Row],[charges]]-insurance[[#This Row],[yhat_base]])^2, "")</f>
        <v>28526320.040585004</v>
      </c>
      <c r="Y36">
        <f>IF(insurance[[#This Row],[split]]="Test", (insurance[[#This Row],[charges]]-insurance[[#This Row],[yhat]])^2,"")</f>
        <v>713516.39742932678</v>
      </c>
      <c r="Z36">
        <f>IF(insurance[[#This Row],[split]]="Test",ABS(insurance[[#This Row],[charges]]-insurance[[#This Row],[yhat]])^2,"")</f>
        <v>713516.39742932678</v>
      </c>
      <c r="AA36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8634.3339981226018</v>
      </c>
      <c r="AB36">
        <f>insurance[[#This Row],[charges]]-insurance[[#This Row],[yhat]]</f>
        <v>-844.69899812260155</v>
      </c>
      <c r="AC36">
        <f>IF(insurance[[#This Row],[split]]="Test",
  COUNTIFS(insurance[split], "Test", insurance[yhat], "&gt;" &amp; insurance[[#This Row],[yhat]]) + 1,
  ""
)</f>
        <v>171</v>
      </c>
      <c r="AD36">
        <f>IF(insurance[[#This Row],[split]]="Test", CEILING(insurance[[#This Row],[rank_test]]/(COUNTIF(insurance[split],"Test")/10), 1), "")</f>
        <v>7</v>
      </c>
      <c r="AE36">
        <f>IF(insurance[[#This Row],[split]]="Test", --(insurance[[#This Row],[charges]] &gt;= Classify!$C$5), "")</f>
        <v>0</v>
      </c>
      <c r="AF36">
        <f>IF(insurance[[#This Row],[split]]="Test", --(insurance[[#This Row],[yhat]] &gt;= Classify!$C$8), "")</f>
        <v>0</v>
      </c>
    </row>
    <row r="37" spans="1:32" x14ac:dyDescent="0.35">
      <c r="A37">
        <v>63</v>
      </c>
      <c r="B37" t="s">
        <v>19</v>
      </c>
      <c r="C37">
        <v>41.47</v>
      </c>
      <c r="D37">
        <v>0</v>
      </c>
      <c r="E37" t="s">
        <v>14</v>
      </c>
      <c r="F37" t="s">
        <v>15</v>
      </c>
      <c r="G37">
        <v>13405.390299999999</v>
      </c>
      <c r="H37" t="s">
        <v>16</v>
      </c>
      <c r="I37" t="s">
        <v>18</v>
      </c>
      <c r="J37" t="s">
        <v>17</v>
      </c>
      <c r="K37" t="s">
        <v>17</v>
      </c>
      <c r="L37" t="s">
        <v>18</v>
      </c>
      <c r="M37" t="s">
        <v>17</v>
      </c>
      <c r="N37">
        <f>insurance[[#This Row],[age]]^2</f>
        <v>3969</v>
      </c>
      <c r="O37">
        <f>insurance[[#This Row],[smoker_yes]]*insurance[[#This Row],[bmi]]</f>
        <v>0</v>
      </c>
      <c r="P37">
        <f>insurance[[#This Row],[smoker_yes]]*insurance[[#This Row],[age]]</f>
        <v>0</v>
      </c>
      <c r="Q37">
        <f>insurance[[#This Row],[bmi]]*insurance[[#This Row],[age]]</f>
        <v>2612.61</v>
      </c>
      <c r="R37" t="s">
        <v>31</v>
      </c>
      <c r="S37">
        <f>(insurance[[#This Row],[age]]-Notes!$B$2)/Notes!$B$3</f>
        <v>1.6940881098317038</v>
      </c>
      <c r="T37">
        <f>(insurance[[#This Row],[bmi]]-Notes!$B$4)/Notes!$B$5</f>
        <v>1.7727635939372295</v>
      </c>
      <c r="U37">
        <f>(insurance[[#This Row],[children]]-Notes!$B$6)/Notes!$B$7</f>
        <v>-0.90861366741867866</v>
      </c>
      <c r="V37" s="14">
        <f t="shared" si="0"/>
        <v>13130.638654799817</v>
      </c>
      <c r="W37" s="15" t="str">
        <f>IF(insurance[[#This Row],[split]]="Test", (insurance[[#This Row],[charges]]-insurance[[#This Row],[yhat_base]])^2, "")</f>
        <v/>
      </c>
      <c r="X37" s="15" t="str">
        <f>IF(insurance[[#This Row],[split]]="Test", ABS(insurance[[#This Row],[charges]]-insurance[[#This Row],[yhat_base]])^2, "")</f>
        <v/>
      </c>
      <c r="Y37" t="str">
        <f>IF(insurance[[#This Row],[split]]="Test", (insurance[[#This Row],[charges]]-insurance[[#This Row],[yhat]])^2,"")</f>
        <v/>
      </c>
      <c r="Z37" t="str">
        <f>IF(insurance[[#This Row],[split]]="Test",ABS(insurance[[#This Row],[charges]]-insurance[[#This Row],[yhat]])^2,"")</f>
        <v/>
      </c>
      <c r="AA37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14581.554483350066</v>
      </c>
      <c r="AB37">
        <f>insurance[[#This Row],[charges]]-insurance[[#This Row],[yhat]]</f>
        <v>-1176.1641833500671</v>
      </c>
      <c r="AC37" t="str">
        <f>IF(insurance[[#This Row],[split]]="Test",
  COUNTIFS(insurance[split], "Test", insurance[yhat], "&gt;" &amp; insurance[[#This Row],[yhat]]) + 1,
  ""
)</f>
        <v/>
      </c>
      <c r="AD37" t="str">
        <f>IF(insurance[[#This Row],[split]]="Test", CEILING(insurance[[#This Row],[rank_test]]/(COUNTIF(insurance[split],"Test")/10), 1), "")</f>
        <v/>
      </c>
      <c r="AE37" t="str">
        <f>IF(insurance[[#This Row],[split]]="Test", --(insurance[[#This Row],[charges]] &gt;= Classify!$C$5), "")</f>
        <v/>
      </c>
      <c r="AF37" t="str">
        <f>IF(insurance[[#This Row],[split]]="Test", --(insurance[[#This Row],[yhat]] &gt;= Classify!$C$8), "")</f>
        <v/>
      </c>
    </row>
    <row r="38" spans="1:32" x14ac:dyDescent="0.35">
      <c r="A38">
        <v>49</v>
      </c>
      <c r="B38" t="s">
        <v>19</v>
      </c>
      <c r="C38">
        <v>30.3</v>
      </c>
      <c r="D38">
        <v>0</v>
      </c>
      <c r="E38" t="s">
        <v>14</v>
      </c>
      <c r="F38" t="s">
        <v>21</v>
      </c>
      <c r="G38">
        <v>8116.68</v>
      </c>
      <c r="H38" t="s">
        <v>16</v>
      </c>
      <c r="I38" t="s">
        <v>18</v>
      </c>
      <c r="J38" t="s">
        <v>17</v>
      </c>
      <c r="K38" t="s">
        <v>17</v>
      </c>
      <c r="L38" t="s">
        <v>17</v>
      </c>
      <c r="M38" t="s">
        <v>18</v>
      </c>
      <c r="N38">
        <f>insurance[[#This Row],[age]]^2</f>
        <v>2401</v>
      </c>
      <c r="O38">
        <f>insurance[[#This Row],[smoker_yes]]*insurance[[#This Row],[bmi]]</f>
        <v>0</v>
      </c>
      <c r="P38">
        <f>insurance[[#This Row],[smoker_yes]]*insurance[[#This Row],[age]]</f>
        <v>0</v>
      </c>
      <c r="Q38">
        <f>insurance[[#This Row],[bmi]]*insurance[[#This Row],[age]]</f>
        <v>1484.7</v>
      </c>
      <c r="R38" t="s">
        <v>31</v>
      </c>
      <c r="S38">
        <f>(insurance[[#This Row],[age]]-Notes!$B$2)/Notes!$B$3</f>
        <v>0.69727144661928109</v>
      </c>
      <c r="T38">
        <f>(insurance[[#This Row],[bmi]]-Notes!$B$4)/Notes!$B$5</f>
        <v>-5.9613249142306424E-2</v>
      </c>
      <c r="U38">
        <f>(insurance[[#This Row],[children]]-Notes!$B$6)/Notes!$B$7</f>
        <v>-0.90861366741867866</v>
      </c>
      <c r="V38" s="14">
        <f t="shared" si="0"/>
        <v>13130.638654799817</v>
      </c>
      <c r="W38" s="15" t="str">
        <f>IF(insurance[[#This Row],[split]]="Test", (insurance[[#This Row],[charges]]-insurance[[#This Row],[yhat_base]])^2, "")</f>
        <v/>
      </c>
      <c r="X38" s="15" t="str">
        <f>IF(insurance[[#This Row],[split]]="Test", ABS(insurance[[#This Row],[charges]]-insurance[[#This Row],[yhat_base]])^2, "")</f>
        <v/>
      </c>
      <c r="Y38" t="str">
        <f>IF(insurance[[#This Row],[split]]="Test", (insurance[[#This Row],[charges]]-insurance[[#This Row],[yhat]])^2,"")</f>
        <v/>
      </c>
      <c r="Z38" t="str">
        <f>IF(insurance[[#This Row],[split]]="Test",ABS(insurance[[#This Row],[charges]]-insurance[[#This Row],[yhat]])^2,"")</f>
        <v/>
      </c>
      <c r="AA38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9114.1068938454737</v>
      </c>
      <c r="AB38">
        <f>insurance[[#This Row],[charges]]-insurance[[#This Row],[yhat]]</f>
        <v>-997.42689384547339</v>
      </c>
      <c r="AC38" t="str">
        <f>IF(insurance[[#This Row],[split]]="Test",
  COUNTIFS(insurance[split], "Test", insurance[yhat], "&gt;" &amp; insurance[[#This Row],[yhat]]) + 1,
  ""
)</f>
        <v/>
      </c>
      <c r="AD38" t="str">
        <f>IF(insurance[[#This Row],[split]]="Test", CEILING(insurance[[#This Row],[rank_test]]/(COUNTIF(insurance[split],"Test")/10), 1), "")</f>
        <v/>
      </c>
      <c r="AE38" t="str">
        <f>IF(insurance[[#This Row],[split]]="Test", --(insurance[[#This Row],[charges]] &gt;= Classify!$C$5), "")</f>
        <v/>
      </c>
      <c r="AF38" t="str">
        <f>IF(insurance[[#This Row],[split]]="Test", --(insurance[[#This Row],[yhat]] &gt;= Classify!$C$8), "")</f>
        <v/>
      </c>
    </row>
    <row r="39" spans="1:32" x14ac:dyDescent="0.35">
      <c r="A39">
        <v>18</v>
      </c>
      <c r="B39" t="s">
        <v>13</v>
      </c>
      <c r="C39">
        <v>38.28</v>
      </c>
      <c r="D39">
        <v>0</v>
      </c>
      <c r="E39" t="s">
        <v>14</v>
      </c>
      <c r="F39" t="s">
        <v>15</v>
      </c>
      <c r="G39">
        <v>1631.8212000000001</v>
      </c>
      <c r="H39" t="s">
        <v>16</v>
      </c>
      <c r="I39" t="s">
        <v>17</v>
      </c>
      <c r="J39" t="s">
        <v>17</v>
      </c>
      <c r="K39" t="s">
        <v>17</v>
      </c>
      <c r="L39" t="s">
        <v>18</v>
      </c>
      <c r="M39" t="s">
        <v>17</v>
      </c>
      <c r="N39">
        <f>insurance[[#This Row],[age]]^2</f>
        <v>324</v>
      </c>
      <c r="O39">
        <f>insurance[[#This Row],[smoker_yes]]*insurance[[#This Row],[bmi]]</f>
        <v>0</v>
      </c>
      <c r="P39">
        <f>insurance[[#This Row],[smoker_yes]]*insurance[[#This Row],[age]]</f>
        <v>0</v>
      </c>
      <c r="Q39">
        <f>insurance[[#This Row],[bmi]]*insurance[[#This Row],[age]]</f>
        <v>689.04</v>
      </c>
      <c r="R39" t="s">
        <v>31</v>
      </c>
      <c r="S39">
        <f>(insurance[[#This Row],[age]]-Notes!$B$2)/Notes!$B$3</f>
        <v>-1.5099654504939408</v>
      </c>
      <c r="T39">
        <f>(insurance[[#This Row],[bmi]]-Notes!$B$4)/Notes!$B$5</f>
        <v>1.2494617023146943</v>
      </c>
      <c r="U39">
        <f>(insurance[[#This Row],[children]]-Notes!$B$6)/Notes!$B$7</f>
        <v>-0.90861366741867866</v>
      </c>
      <c r="V39" s="14">
        <f t="shared" si="0"/>
        <v>13130.638654799817</v>
      </c>
      <c r="W39" s="15" t="str">
        <f>IF(insurance[[#This Row],[split]]="Test", (insurance[[#This Row],[charges]]-insurance[[#This Row],[yhat_base]])^2, "")</f>
        <v/>
      </c>
      <c r="X39" s="15" t="str">
        <f>IF(insurance[[#This Row],[split]]="Test", ABS(insurance[[#This Row],[charges]]-insurance[[#This Row],[yhat_base]])^2, "")</f>
        <v/>
      </c>
      <c r="Y39" t="str">
        <f>IF(insurance[[#This Row],[split]]="Test", (insurance[[#This Row],[charges]]-insurance[[#This Row],[yhat]])^2,"")</f>
        <v/>
      </c>
      <c r="Z39" t="str">
        <f>IF(insurance[[#This Row],[split]]="Test",ABS(insurance[[#This Row],[charges]]-insurance[[#This Row],[yhat]])^2,"")</f>
        <v/>
      </c>
      <c r="AA39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3142.3187117378911</v>
      </c>
      <c r="AB39">
        <f>insurance[[#This Row],[charges]]-insurance[[#This Row],[yhat]]</f>
        <v>-1510.497511737891</v>
      </c>
      <c r="AC39" t="str">
        <f>IF(insurance[[#This Row],[split]]="Test",
  COUNTIFS(insurance[split], "Test", insurance[yhat], "&gt;" &amp; insurance[[#This Row],[yhat]]) + 1,
  ""
)</f>
        <v/>
      </c>
      <c r="AD39" t="str">
        <f>IF(insurance[[#This Row],[split]]="Test", CEILING(insurance[[#This Row],[rank_test]]/(COUNTIF(insurance[split],"Test")/10), 1), "")</f>
        <v/>
      </c>
      <c r="AE39" t="str">
        <f>IF(insurance[[#This Row],[split]]="Test", --(insurance[[#This Row],[charges]] &gt;= Classify!$C$5), "")</f>
        <v/>
      </c>
      <c r="AF39" t="str">
        <f>IF(insurance[[#This Row],[split]]="Test", --(insurance[[#This Row],[yhat]] &gt;= Classify!$C$8), "")</f>
        <v/>
      </c>
    </row>
    <row r="40" spans="1:32" x14ac:dyDescent="0.35">
      <c r="A40">
        <v>61</v>
      </c>
      <c r="B40" t="s">
        <v>19</v>
      </c>
      <c r="C40">
        <v>31.57</v>
      </c>
      <c r="D40">
        <v>0</v>
      </c>
      <c r="E40" t="s">
        <v>14</v>
      </c>
      <c r="F40" t="s">
        <v>15</v>
      </c>
      <c r="G40">
        <v>12557.605299999999</v>
      </c>
      <c r="H40" t="s">
        <v>16</v>
      </c>
      <c r="I40" t="s">
        <v>18</v>
      </c>
      <c r="J40" t="s">
        <v>17</v>
      </c>
      <c r="K40" t="s">
        <v>17</v>
      </c>
      <c r="L40" t="s">
        <v>18</v>
      </c>
      <c r="M40" t="s">
        <v>17</v>
      </c>
      <c r="N40">
        <f>insurance[[#This Row],[age]]^2</f>
        <v>3721</v>
      </c>
      <c r="O40">
        <f>insurance[[#This Row],[smoker_yes]]*insurance[[#This Row],[bmi]]</f>
        <v>0</v>
      </c>
      <c r="P40">
        <f>insurance[[#This Row],[smoker_yes]]*insurance[[#This Row],[age]]</f>
        <v>0</v>
      </c>
      <c r="Q40">
        <f>insurance[[#This Row],[bmi]]*insurance[[#This Row],[age]]</f>
        <v>1925.77</v>
      </c>
      <c r="R40" t="s">
        <v>32</v>
      </c>
      <c r="S40">
        <f>(insurance[[#This Row],[age]]-Notes!$B$2)/Notes!$B$3</f>
        <v>1.5516857293727864</v>
      </c>
      <c r="T40">
        <f>(insurance[[#This Row],[bmi]]-Notes!$B$4)/Notes!$B$5</f>
        <v>0.14872324062591291</v>
      </c>
      <c r="U40">
        <f>(insurance[[#This Row],[children]]-Notes!$B$6)/Notes!$B$7</f>
        <v>-0.90861366741867866</v>
      </c>
      <c r="V40" s="14">
        <f t="shared" si="0"/>
        <v>13130.638654799817</v>
      </c>
      <c r="W40" s="15">
        <f>IF(insurance[[#This Row],[split]]="Test", (insurance[[#This Row],[charges]]-insurance[[#This Row],[yhat_base]])^2, "")</f>
        <v>328367.22571313404</v>
      </c>
      <c r="X40" s="15">
        <f>IF(insurance[[#This Row],[split]]="Test", ABS(insurance[[#This Row],[charges]]-insurance[[#This Row],[yhat_base]])^2, "")</f>
        <v>328367.22571313404</v>
      </c>
      <c r="Y40">
        <f>IF(insurance[[#This Row],[split]]="Test", (insurance[[#This Row],[charges]]-insurance[[#This Row],[yhat]])^2,"")</f>
        <v>1090438.4048761434</v>
      </c>
      <c r="Z40">
        <f>IF(insurance[[#This Row],[split]]="Test",ABS(insurance[[#This Row],[charges]]-insurance[[#This Row],[yhat]])^2,"")</f>
        <v>1090438.4048761434</v>
      </c>
      <c r="AA40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13601.845887640675</v>
      </c>
      <c r="AB40">
        <f>insurance[[#This Row],[charges]]-insurance[[#This Row],[yhat]]</f>
        <v>-1044.2405876406756</v>
      </c>
      <c r="AC40">
        <f>IF(insurance[[#This Row],[split]]="Test",
  COUNTIFS(insurance[split], "Test", insurance[yhat], "&gt;" &amp; insurance[[#This Row],[yhat]]) + 1,
  ""
)</f>
        <v>88</v>
      </c>
      <c r="AD40">
        <f>IF(insurance[[#This Row],[split]]="Test", CEILING(insurance[[#This Row],[rank_test]]/(COUNTIF(insurance[split],"Test")/10), 1), "")</f>
        <v>4</v>
      </c>
      <c r="AE40">
        <f>IF(insurance[[#This Row],[split]]="Test", --(insurance[[#This Row],[charges]] &gt;= Classify!$C$5), "")</f>
        <v>0</v>
      </c>
      <c r="AF40">
        <f>IF(insurance[[#This Row],[split]]="Test", --(insurance[[#This Row],[yhat]] &gt;= Classify!$C$8), "")</f>
        <v>0</v>
      </c>
    </row>
    <row r="41" spans="1:32" x14ac:dyDescent="0.35">
      <c r="A41">
        <v>36</v>
      </c>
      <c r="B41" t="s">
        <v>13</v>
      </c>
      <c r="C41">
        <v>26.2</v>
      </c>
      <c r="D41">
        <v>0</v>
      </c>
      <c r="E41" t="s">
        <v>14</v>
      </c>
      <c r="F41" t="s">
        <v>21</v>
      </c>
      <c r="G41">
        <v>4883.866</v>
      </c>
      <c r="H41" t="s">
        <v>16</v>
      </c>
      <c r="I41" t="s">
        <v>17</v>
      </c>
      <c r="J41" t="s">
        <v>17</v>
      </c>
      <c r="K41" t="s">
        <v>17</v>
      </c>
      <c r="L41" t="s">
        <v>17</v>
      </c>
      <c r="M41" t="s">
        <v>18</v>
      </c>
      <c r="N41">
        <f>insurance[[#This Row],[age]]^2</f>
        <v>1296</v>
      </c>
      <c r="O41">
        <f>insurance[[#This Row],[smoker_yes]]*insurance[[#This Row],[bmi]]</f>
        <v>0</v>
      </c>
      <c r="P41">
        <f>insurance[[#This Row],[smoker_yes]]*insurance[[#This Row],[age]]</f>
        <v>0</v>
      </c>
      <c r="Q41">
        <f>insurance[[#This Row],[bmi]]*insurance[[#This Row],[age]]</f>
        <v>943.19999999999993</v>
      </c>
      <c r="R41" t="s">
        <v>31</v>
      </c>
      <c r="S41">
        <f>(insurance[[#This Row],[age]]-Notes!$B$2)/Notes!$B$3</f>
        <v>-0.22834402636368298</v>
      </c>
      <c r="T41">
        <f>(insurance[[#This Row],[bmi]]-Notes!$B$4)/Notes!$B$5</f>
        <v>-0.73219561768537722</v>
      </c>
      <c r="U41">
        <f>(insurance[[#This Row],[children]]-Notes!$B$6)/Notes!$B$7</f>
        <v>-0.90861366741867866</v>
      </c>
      <c r="V41" s="14">
        <f t="shared" si="0"/>
        <v>13130.638654799817</v>
      </c>
      <c r="W41" s="15" t="str">
        <f>IF(insurance[[#This Row],[split]]="Test", (insurance[[#This Row],[charges]]-insurance[[#This Row],[yhat_base]])^2, "")</f>
        <v/>
      </c>
      <c r="X41" s="15" t="str">
        <f>IF(insurance[[#This Row],[split]]="Test", ABS(insurance[[#This Row],[charges]]-insurance[[#This Row],[yhat_base]])^2, "")</f>
        <v/>
      </c>
      <c r="Y41" t="str">
        <f>IF(insurance[[#This Row],[split]]="Test", (insurance[[#This Row],[charges]]-insurance[[#This Row],[yhat]])^2,"")</f>
        <v/>
      </c>
      <c r="Z41" t="str">
        <f>IF(insurance[[#This Row],[split]]="Test",ABS(insurance[[#This Row],[charges]]-insurance[[#This Row],[yhat]])^2,"")</f>
        <v/>
      </c>
      <c r="AA41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6015.1394635943989</v>
      </c>
      <c r="AB41">
        <f>insurance[[#This Row],[charges]]-insurance[[#This Row],[yhat]]</f>
        <v>-1131.2734635943989</v>
      </c>
      <c r="AC41" t="str">
        <f>IF(insurance[[#This Row],[split]]="Test",
  COUNTIFS(insurance[split], "Test", insurance[yhat], "&gt;" &amp; insurance[[#This Row],[yhat]]) + 1,
  ""
)</f>
        <v/>
      </c>
      <c r="AD41" t="str">
        <f>IF(insurance[[#This Row],[split]]="Test", CEILING(insurance[[#This Row],[rank_test]]/(COUNTIF(insurance[split],"Test")/10), 1), "")</f>
        <v/>
      </c>
      <c r="AE41" t="str">
        <f>IF(insurance[[#This Row],[split]]="Test", --(insurance[[#This Row],[charges]] &gt;= Classify!$C$5), "")</f>
        <v/>
      </c>
      <c r="AF41" t="str">
        <f>IF(insurance[[#This Row],[split]]="Test", --(insurance[[#This Row],[yhat]] &gt;= Classify!$C$8), "")</f>
        <v/>
      </c>
    </row>
    <row r="42" spans="1:32" x14ac:dyDescent="0.35">
      <c r="A42">
        <v>25</v>
      </c>
      <c r="B42" t="s">
        <v>19</v>
      </c>
      <c r="C42">
        <v>25.74</v>
      </c>
      <c r="D42">
        <v>0</v>
      </c>
      <c r="E42" t="s">
        <v>14</v>
      </c>
      <c r="F42" t="s">
        <v>15</v>
      </c>
      <c r="G42">
        <v>2137.6536000000001</v>
      </c>
      <c r="H42" t="s">
        <v>16</v>
      </c>
      <c r="I42" t="s">
        <v>18</v>
      </c>
      <c r="J42" t="s">
        <v>17</v>
      </c>
      <c r="K42" t="s">
        <v>17</v>
      </c>
      <c r="L42" t="s">
        <v>18</v>
      </c>
      <c r="M42" t="s">
        <v>17</v>
      </c>
      <c r="N42">
        <f>insurance[[#This Row],[age]]^2</f>
        <v>625</v>
      </c>
      <c r="O42">
        <f>insurance[[#This Row],[smoker_yes]]*insurance[[#This Row],[bmi]]</f>
        <v>0</v>
      </c>
      <c r="P42">
        <f>insurance[[#This Row],[smoker_yes]]*insurance[[#This Row],[age]]</f>
        <v>0</v>
      </c>
      <c r="Q42">
        <f>insurance[[#This Row],[bmi]]*insurance[[#This Row],[age]]</f>
        <v>643.5</v>
      </c>
      <c r="R42" t="s">
        <v>32</v>
      </c>
      <c r="S42">
        <f>(insurance[[#This Row],[age]]-Notes!$B$2)/Notes!$B$3</f>
        <v>-1.0115571188877295</v>
      </c>
      <c r="T42">
        <f>(insurance[[#This Row],[bmi]]-Notes!$B$4)/Notes!$B$5</f>
        <v>-0.80765607854630728</v>
      </c>
      <c r="U42">
        <f>(insurance[[#This Row],[children]]-Notes!$B$6)/Notes!$B$7</f>
        <v>-0.90861366741867866</v>
      </c>
      <c r="V42" s="14">
        <f t="shared" si="0"/>
        <v>13130.638654799817</v>
      </c>
      <c r="W42" s="15">
        <f>IF(insurance[[#This Row],[split]]="Test", (insurance[[#This Row],[charges]]-insurance[[#This Row],[yhat_base]])^2, "")</f>
        <v>120845720.41505215</v>
      </c>
      <c r="X42" s="15">
        <f>IF(insurance[[#This Row],[split]]="Test", ABS(insurance[[#This Row],[charges]]-insurance[[#This Row],[yhat_base]])^2, "")</f>
        <v>120845720.41505215</v>
      </c>
      <c r="Y42">
        <f>IF(insurance[[#This Row],[split]]="Test", (insurance[[#This Row],[charges]]-insurance[[#This Row],[yhat]])^2,"")</f>
        <v>1102127.1197821039</v>
      </c>
      <c r="Z42">
        <f>IF(insurance[[#This Row],[split]]="Test",ABS(insurance[[#This Row],[charges]]-insurance[[#This Row],[yhat]])^2,"")</f>
        <v>1102127.1197821039</v>
      </c>
      <c r="AA42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3187.4760229754784</v>
      </c>
      <c r="AB42">
        <f>insurance[[#This Row],[charges]]-insurance[[#This Row],[yhat]]</f>
        <v>-1049.8224229754783</v>
      </c>
      <c r="AC42">
        <f>IF(insurance[[#This Row],[split]]="Test",
  COUNTIFS(insurance[split], "Test", insurance[yhat], "&gt;" &amp; insurance[[#This Row],[yhat]]) + 1,
  ""
)</f>
        <v>271</v>
      </c>
      <c r="AD42">
        <f>IF(insurance[[#This Row],[split]]="Test", CEILING(insurance[[#This Row],[rank_test]]/(COUNTIF(insurance[split],"Test")/10), 1), "")</f>
        <v>10</v>
      </c>
      <c r="AE42">
        <f>IF(insurance[[#This Row],[split]]="Test", --(insurance[[#This Row],[charges]] &gt;= Classify!$C$5), "")</f>
        <v>0</v>
      </c>
      <c r="AF42">
        <f>IF(insurance[[#This Row],[split]]="Test", --(insurance[[#This Row],[yhat]] &gt;= Classify!$C$8), "")</f>
        <v>0</v>
      </c>
    </row>
    <row r="43" spans="1:32" x14ac:dyDescent="0.35">
      <c r="A43">
        <v>18</v>
      </c>
      <c r="B43" t="s">
        <v>19</v>
      </c>
      <c r="C43">
        <v>34.43</v>
      </c>
      <c r="D43">
        <v>0</v>
      </c>
      <c r="E43" t="s">
        <v>14</v>
      </c>
      <c r="F43" t="s">
        <v>15</v>
      </c>
      <c r="G43">
        <v>1137.4697000000001</v>
      </c>
      <c r="H43" t="s">
        <v>16</v>
      </c>
      <c r="I43" t="s">
        <v>18</v>
      </c>
      <c r="J43" t="s">
        <v>17</v>
      </c>
      <c r="K43" t="s">
        <v>17</v>
      </c>
      <c r="L43" t="s">
        <v>18</v>
      </c>
      <c r="M43" t="s">
        <v>17</v>
      </c>
      <c r="N43">
        <f>insurance[[#This Row],[age]]^2</f>
        <v>324</v>
      </c>
      <c r="O43">
        <f>insurance[[#This Row],[smoker_yes]]*insurance[[#This Row],[bmi]]</f>
        <v>0</v>
      </c>
      <c r="P43">
        <f>insurance[[#This Row],[smoker_yes]]*insurance[[#This Row],[age]]</f>
        <v>0</v>
      </c>
      <c r="Q43">
        <f>insurance[[#This Row],[bmi]]*insurance[[#This Row],[age]]</f>
        <v>619.74</v>
      </c>
      <c r="R43" t="s">
        <v>32</v>
      </c>
      <c r="S43">
        <f>(insurance[[#This Row],[age]]-Notes!$B$2)/Notes!$B$3</f>
        <v>-1.5099654504939408</v>
      </c>
      <c r="T43">
        <f>(insurance[[#This Row],[bmi]]-Notes!$B$4)/Notes!$B$5</f>
        <v>0.61789045380473762</v>
      </c>
      <c r="U43">
        <f>(insurance[[#This Row],[children]]-Notes!$B$6)/Notes!$B$7</f>
        <v>-0.90861366741867866</v>
      </c>
      <c r="V43" s="14">
        <f t="shared" si="0"/>
        <v>13130.638654799817</v>
      </c>
      <c r="W43" s="15">
        <f>IF(insurance[[#This Row],[split]]="Test", (insurance[[#This Row],[charges]]-insurance[[#This Row],[yhat_base]])^2, "")</f>
        <v>143836101.57837415</v>
      </c>
      <c r="X43" s="15">
        <f>IF(insurance[[#This Row],[split]]="Test", ABS(insurance[[#This Row],[charges]]-insurance[[#This Row],[yhat_base]])^2, "")</f>
        <v>143836101.57837415</v>
      </c>
      <c r="Y43">
        <f>IF(insurance[[#This Row],[split]]="Test", (insurance[[#This Row],[charges]]-insurance[[#This Row],[yhat]])^2,"")</f>
        <v>1791271.328122197</v>
      </c>
      <c r="Z43">
        <f>IF(insurance[[#This Row],[split]]="Test",ABS(insurance[[#This Row],[charges]]-insurance[[#This Row],[yhat]])^2,"")</f>
        <v>1791271.328122197</v>
      </c>
      <c r="AA43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2475.8535493205891</v>
      </c>
      <c r="AB43">
        <f>insurance[[#This Row],[charges]]-insurance[[#This Row],[yhat]]</f>
        <v>-1338.383849320589</v>
      </c>
      <c r="AC43">
        <f>IF(insurance[[#This Row],[split]]="Test",
  COUNTIFS(insurance[split], "Test", insurance[yhat], "&gt;" &amp; insurance[[#This Row],[yhat]]) + 1,
  ""
)</f>
        <v>283</v>
      </c>
      <c r="AD43">
        <f>IF(insurance[[#This Row],[split]]="Test", CEILING(insurance[[#This Row],[rank_test]]/(COUNTIF(insurance[split],"Test")/10), 1), "")</f>
        <v>10</v>
      </c>
      <c r="AE43">
        <f>IF(insurance[[#This Row],[split]]="Test", --(insurance[[#This Row],[charges]] &gt;= Classify!$C$5), "")</f>
        <v>0</v>
      </c>
      <c r="AF43">
        <f>IF(insurance[[#This Row],[split]]="Test", --(insurance[[#This Row],[yhat]] &gt;= Classify!$C$8), "")</f>
        <v>0</v>
      </c>
    </row>
    <row r="44" spans="1:32" x14ac:dyDescent="0.35">
      <c r="A44">
        <v>39</v>
      </c>
      <c r="B44" t="s">
        <v>13</v>
      </c>
      <c r="C44">
        <v>32.799999999999997</v>
      </c>
      <c r="D44">
        <v>0</v>
      </c>
      <c r="E44" t="s">
        <v>14</v>
      </c>
      <c r="F44" t="s">
        <v>21</v>
      </c>
      <c r="G44">
        <v>5649.7150000000001</v>
      </c>
      <c r="H44" t="s">
        <v>16</v>
      </c>
      <c r="I44" t="s">
        <v>17</v>
      </c>
      <c r="J44" t="s">
        <v>17</v>
      </c>
      <c r="K44" t="s">
        <v>17</v>
      </c>
      <c r="L44" t="s">
        <v>17</v>
      </c>
      <c r="M44" t="s">
        <v>18</v>
      </c>
      <c r="N44">
        <f>insurance[[#This Row],[age]]^2</f>
        <v>1521</v>
      </c>
      <c r="O44">
        <f>insurance[[#This Row],[smoker_yes]]*insurance[[#This Row],[bmi]]</f>
        <v>0</v>
      </c>
      <c r="P44">
        <f>insurance[[#This Row],[smoker_yes]]*insurance[[#This Row],[age]]</f>
        <v>0</v>
      </c>
      <c r="Q44">
        <f>insurance[[#This Row],[bmi]]*insurance[[#This Row],[age]]</f>
        <v>1279.1999999999998</v>
      </c>
      <c r="R44" t="s">
        <v>31</v>
      </c>
      <c r="S44">
        <f>(insurance[[#This Row],[age]]-Notes!$B$2)/Notes!$B$3</f>
        <v>-1.4740455675306659E-2</v>
      </c>
      <c r="T44">
        <f>(insurance[[#This Row],[bmi]]-Notes!$B$4)/Notes!$B$5</f>
        <v>0.35049795118883359</v>
      </c>
      <c r="U44">
        <f>(insurance[[#This Row],[children]]-Notes!$B$6)/Notes!$B$7</f>
        <v>-0.90861366741867866</v>
      </c>
      <c r="V44" s="14">
        <f t="shared" si="0"/>
        <v>13130.638654799817</v>
      </c>
      <c r="W44" s="15" t="str">
        <f>IF(insurance[[#This Row],[split]]="Test", (insurance[[#This Row],[charges]]-insurance[[#This Row],[yhat_base]])^2, "")</f>
        <v/>
      </c>
      <c r="X44" s="15" t="str">
        <f>IF(insurance[[#This Row],[split]]="Test", ABS(insurance[[#This Row],[charges]]-insurance[[#This Row],[yhat_base]])^2, "")</f>
        <v/>
      </c>
      <c r="Y44" t="str">
        <f>IF(insurance[[#This Row],[split]]="Test", (insurance[[#This Row],[charges]]-insurance[[#This Row],[yhat]])^2,"")</f>
        <v/>
      </c>
      <c r="Z44" t="str">
        <f>IF(insurance[[#This Row],[split]]="Test",ABS(insurance[[#This Row],[charges]]-insurance[[#This Row],[yhat]])^2,"")</f>
        <v/>
      </c>
      <c r="AA44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6809.456694481134</v>
      </c>
      <c r="AB44">
        <f>insurance[[#This Row],[charges]]-insurance[[#This Row],[yhat]]</f>
        <v>-1159.7416944811339</v>
      </c>
      <c r="AC44" t="str">
        <f>IF(insurance[[#This Row],[split]]="Test",
  COUNTIFS(insurance[split], "Test", insurance[yhat], "&gt;" &amp; insurance[[#This Row],[yhat]]) + 1,
  ""
)</f>
        <v/>
      </c>
      <c r="AD44" t="str">
        <f>IF(insurance[[#This Row],[split]]="Test", CEILING(insurance[[#This Row],[rank_test]]/(COUNTIF(insurance[split],"Test")/10), 1), "")</f>
        <v/>
      </c>
      <c r="AE44" t="str">
        <f>IF(insurance[[#This Row],[split]]="Test", --(insurance[[#This Row],[charges]] &gt;= Classify!$C$5), "")</f>
        <v/>
      </c>
      <c r="AF44" t="str">
        <f>IF(insurance[[#This Row],[split]]="Test", --(insurance[[#This Row],[yhat]] &gt;= Classify!$C$8), "")</f>
        <v/>
      </c>
    </row>
    <row r="45" spans="1:32" x14ac:dyDescent="0.35">
      <c r="A45">
        <v>64</v>
      </c>
      <c r="B45" t="s">
        <v>13</v>
      </c>
      <c r="C45">
        <v>39.33</v>
      </c>
      <c r="D45">
        <v>0</v>
      </c>
      <c r="E45" t="s">
        <v>14</v>
      </c>
      <c r="F45" t="s">
        <v>20</v>
      </c>
      <c r="G45">
        <v>14901.5167</v>
      </c>
      <c r="H45" t="s">
        <v>16</v>
      </c>
      <c r="I45" t="s">
        <v>17</v>
      </c>
      <c r="J45" t="s">
        <v>17</v>
      </c>
      <c r="K45" t="s">
        <v>17</v>
      </c>
      <c r="L45" t="s">
        <v>17</v>
      </c>
      <c r="M45" t="s">
        <v>17</v>
      </c>
      <c r="N45">
        <f>insurance[[#This Row],[age]]^2</f>
        <v>4096</v>
      </c>
      <c r="O45">
        <f>insurance[[#This Row],[smoker_yes]]*insurance[[#This Row],[bmi]]</f>
        <v>0</v>
      </c>
      <c r="P45">
        <f>insurance[[#This Row],[smoker_yes]]*insurance[[#This Row],[age]]</f>
        <v>0</v>
      </c>
      <c r="Q45">
        <f>insurance[[#This Row],[bmi]]*insurance[[#This Row],[age]]</f>
        <v>2517.12</v>
      </c>
      <c r="R45" t="s">
        <v>31</v>
      </c>
      <c r="S45">
        <f>(insurance[[#This Row],[age]]-Notes!$B$2)/Notes!$B$3</f>
        <v>1.7652893000611625</v>
      </c>
      <c r="T45">
        <f>(insurance[[#This Row],[bmi]]-Notes!$B$4)/Notes!$B$5</f>
        <v>1.4217084064537731</v>
      </c>
      <c r="U45">
        <f>(insurance[[#This Row],[children]]-Notes!$B$6)/Notes!$B$7</f>
        <v>-0.90861366741867866</v>
      </c>
      <c r="V45" s="14">
        <f t="shared" si="0"/>
        <v>13130.638654799817</v>
      </c>
      <c r="W45" s="15" t="str">
        <f>IF(insurance[[#This Row],[split]]="Test", (insurance[[#This Row],[charges]]-insurance[[#This Row],[yhat_base]])^2, "")</f>
        <v/>
      </c>
      <c r="X45" s="15" t="str">
        <f>IF(insurance[[#This Row],[split]]="Test", ABS(insurance[[#This Row],[charges]]-insurance[[#This Row],[yhat_base]])^2, "")</f>
        <v/>
      </c>
      <c r="Y45" t="str">
        <f>IF(insurance[[#This Row],[split]]="Test", (insurance[[#This Row],[charges]]-insurance[[#This Row],[yhat]])^2,"")</f>
        <v/>
      </c>
      <c r="Z45" t="str">
        <f>IF(insurance[[#This Row],[split]]="Test",ABS(insurance[[#This Row],[charges]]-insurance[[#This Row],[yhat]])^2,"")</f>
        <v/>
      </c>
      <c r="AA45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16862.052584299316</v>
      </c>
      <c r="AB45">
        <f>insurance[[#This Row],[charges]]-insurance[[#This Row],[yhat]]</f>
        <v>-1960.5358842993155</v>
      </c>
      <c r="AC45" t="str">
        <f>IF(insurance[[#This Row],[split]]="Test",
  COUNTIFS(insurance[split], "Test", insurance[yhat], "&gt;" &amp; insurance[[#This Row],[yhat]]) + 1,
  ""
)</f>
        <v/>
      </c>
      <c r="AD45" t="str">
        <f>IF(insurance[[#This Row],[split]]="Test", CEILING(insurance[[#This Row],[rank_test]]/(COUNTIF(insurance[split],"Test")/10), 1), "")</f>
        <v/>
      </c>
      <c r="AE45" t="str">
        <f>IF(insurance[[#This Row],[split]]="Test", --(insurance[[#This Row],[charges]] &gt;= Classify!$C$5), "")</f>
        <v/>
      </c>
      <c r="AF45" t="str">
        <f>IF(insurance[[#This Row],[split]]="Test", --(insurance[[#This Row],[yhat]] &gt;= Classify!$C$8), "")</f>
        <v/>
      </c>
    </row>
    <row r="46" spans="1:32" x14ac:dyDescent="0.35">
      <c r="A46">
        <v>59</v>
      </c>
      <c r="B46" t="s">
        <v>19</v>
      </c>
      <c r="C46">
        <v>26.4</v>
      </c>
      <c r="D46">
        <v>0</v>
      </c>
      <c r="E46" t="s">
        <v>14</v>
      </c>
      <c r="F46" t="s">
        <v>15</v>
      </c>
      <c r="G46">
        <v>11743.299000000001</v>
      </c>
      <c r="H46" t="s">
        <v>16</v>
      </c>
      <c r="I46" t="s">
        <v>18</v>
      </c>
      <c r="J46" t="s">
        <v>17</v>
      </c>
      <c r="K46" t="s">
        <v>17</v>
      </c>
      <c r="L46" t="s">
        <v>18</v>
      </c>
      <c r="M46" t="s">
        <v>17</v>
      </c>
      <c r="N46">
        <f>insurance[[#This Row],[age]]^2</f>
        <v>3481</v>
      </c>
      <c r="O46">
        <f>insurance[[#This Row],[smoker_yes]]*insurance[[#This Row],[bmi]]</f>
        <v>0</v>
      </c>
      <c r="P46">
        <f>insurance[[#This Row],[smoker_yes]]*insurance[[#This Row],[age]]</f>
        <v>0</v>
      </c>
      <c r="Q46">
        <f>insurance[[#This Row],[bmi]]*insurance[[#This Row],[age]]</f>
        <v>1557.6</v>
      </c>
      <c r="R46" t="s">
        <v>31</v>
      </c>
      <c r="S46">
        <f>(insurance[[#This Row],[age]]-Notes!$B$2)/Notes!$B$3</f>
        <v>1.4092833489138687</v>
      </c>
      <c r="T46">
        <f>(insurance[[#This Row],[bmi]]-Notes!$B$4)/Notes!$B$5</f>
        <v>-0.69938672165888605</v>
      </c>
      <c r="U46">
        <f>(insurance[[#This Row],[children]]-Notes!$B$6)/Notes!$B$7</f>
        <v>-0.90861366741867866</v>
      </c>
      <c r="V46" s="14">
        <f t="shared" si="0"/>
        <v>13130.638654799817</v>
      </c>
      <c r="W46" s="15" t="str">
        <f>IF(insurance[[#This Row],[split]]="Test", (insurance[[#This Row],[charges]]-insurance[[#This Row],[yhat_base]])^2, "")</f>
        <v/>
      </c>
      <c r="X46" s="15" t="str">
        <f>IF(insurance[[#This Row],[split]]="Test", ABS(insurance[[#This Row],[charges]]-insurance[[#This Row],[yhat_base]])^2, "")</f>
        <v/>
      </c>
      <c r="Y46" t="str">
        <f>IF(insurance[[#This Row],[split]]="Test", (insurance[[#This Row],[charges]]-insurance[[#This Row],[yhat]])^2,"")</f>
        <v/>
      </c>
      <c r="Z46" t="str">
        <f>IF(insurance[[#This Row],[split]]="Test",ABS(insurance[[#This Row],[charges]]-insurance[[#This Row],[yhat]])^2,"")</f>
        <v/>
      </c>
      <c r="AA46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12700.823234985266</v>
      </c>
      <c r="AB46">
        <f>insurance[[#This Row],[charges]]-insurance[[#This Row],[yhat]]</f>
        <v>-957.52423498526514</v>
      </c>
      <c r="AC46" t="str">
        <f>IF(insurance[[#This Row],[split]]="Test",
  COUNTIFS(insurance[split], "Test", insurance[yhat], "&gt;" &amp; insurance[[#This Row],[yhat]]) + 1,
  ""
)</f>
        <v/>
      </c>
      <c r="AD46" t="str">
        <f>IF(insurance[[#This Row],[split]]="Test", CEILING(insurance[[#This Row],[rank_test]]/(COUNTIF(insurance[split],"Test")/10), 1), "")</f>
        <v/>
      </c>
      <c r="AE46" t="str">
        <f>IF(insurance[[#This Row],[split]]="Test", --(insurance[[#This Row],[charges]] &gt;= Classify!$C$5), "")</f>
        <v/>
      </c>
      <c r="AF46" t="str">
        <f>IF(insurance[[#This Row],[split]]="Test", --(insurance[[#This Row],[yhat]] &gt;= Classify!$C$8), "")</f>
        <v/>
      </c>
    </row>
    <row r="47" spans="1:32" x14ac:dyDescent="0.35">
      <c r="A47">
        <v>63</v>
      </c>
      <c r="B47" t="s">
        <v>13</v>
      </c>
      <c r="C47">
        <v>31.8</v>
      </c>
      <c r="D47">
        <v>0</v>
      </c>
      <c r="E47" t="s">
        <v>14</v>
      </c>
      <c r="F47" t="s">
        <v>21</v>
      </c>
      <c r="G47">
        <v>13880.949000000001</v>
      </c>
      <c r="H47" t="s">
        <v>16</v>
      </c>
      <c r="I47" t="s">
        <v>17</v>
      </c>
      <c r="J47" t="s">
        <v>17</v>
      </c>
      <c r="K47" t="s">
        <v>17</v>
      </c>
      <c r="L47" t="s">
        <v>17</v>
      </c>
      <c r="M47" t="s">
        <v>18</v>
      </c>
      <c r="N47">
        <f>insurance[[#This Row],[age]]^2</f>
        <v>3969</v>
      </c>
      <c r="O47">
        <f>insurance[[#This Row],[smoker_yes]]*insurance[[#This Row],[bmi]]</f>
        <v>0</v>
      </c>
      <c r="P47">
        <f>insurance[[#This Row],[smoker_yes]]*insurance[[#This Row],[age]]</f>
        <v>0</v>
      </c>
      <c r="Q47">
        <f>insurance[[#This Row],[bmi]]*insurance[[#This Row],[age]]</f>
        <v>2003.4</v>
      </c>
      <c r="R47" t="s">
        <v>32</v>
      </c>
      <c r="S47">
        <f>(insurance[[#This Row],[age]]-Notes!$B$2)/Notes!$B$3</f>
        <v>1.6940881098317038</v>
      </c>
      <c r="T47">
        <f>(insurance[[#This Row],[bmi]]-Notes!$B$4)/Notes!$B$5</f>
        <v>0.18645347105637791</v>
      </c>
      <c r="U47">
        <f>(insurance[[#This Row],[children]]-Notes!$B$6)/Notes!$B$7</f>
        <v>-0.90861366741867866</v>
      </c>
      <c r="V47" s="14">
        <f t="shared" si="0"/>
        <v>13130.638654799817</v>
      </c>
      <c r="W47" s="15">
        <f>IF(insurance[[#This Row],[split]]="Test", (insurance[[#This Row],[charges]]-insurance[[#This Row],[yhat_base]])^2, "")</f>
        <v>562965.61411441816</v>
      </c>
      <c r="X47" s="15">
        <f>IF(insurance[[#This Row],[split]]="Test", ABS(insurance[[#This Row],[charges]]-insurance[[#This Row],[yhat_base]])^2, "")</f>
        <v>562965.61411441816</v>
      </c>
      <c r="Y47">
        <f>IF(insurance[[#This Row],[split]]="Test", (insurance[[#This Row],[charges]]-insurance[[#This Row],[yhat]])^2,"")</f>
        <v>1894306.8209741649</v>
      </c>
      <c r="Z47">
        <f>IF(insurance[[#This Row],[split]]="Test",ABS(insurance[[#This Row],[charges]]-insurance[[#This Row],[yhat]])^2,"")</f>
        <v>1894306.8209741649</v>
      </c>
      <c r="AA47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15257.287192805157</v>
      </c>
      <c r="AB47">
        <f>insurance[[#This Row],[charges]]-insurance[[#This Row],[yhat]]</f>
        <v>-1376.3381928051567</v>
      </c>
      <c r="AC47">
        <f>IF(insurance[[#This Row],[split]]="Test",
  COUNTIFS(insurance[split], "Test", insurance[yhat], "&gt;" &amp; insurance[[#This Row],[yhat]]) + 1,
  ""
)</f>
        <v>66</v>
      </c>
      <c r="AD47">
        <f>IF(insurance[[#This Row],[split]]="Test", CEILING(insurance[[#This Row],[rank_test]]/(COUNTIF(insurance[split],"Test")/10), 1), "")</f>
        <v>3</v>
      </c>
      <c r="AE47">
        <f>IF(insurance[[#This Row],[split]]="Test", --(insurance[[#This Row],[charges]] &gt;= Classify!$C$5), "")</f>
        <v>0</v>
      </c>
      <c r="AF47">
        <f>IF(insurance[[#This Row],[split]]="Test", --(insurance[[#This Row],[yhat]] &gt;= Classify!$C$8), "")</f>
        <v>0</v>
      </c>
    </row>
    <row r="48" spans="1:32" x14ac:dyDescent="0.35">
      <c r="A48">
        <v>53</v>
      </c>
      <c r="B48" t="s">
        <v>13</v>
      </c>
      <c r="C48">
        <v>33.25</v>
      </c>
      <c r="D48">
        <v>0</v>
      </c>
      <c r="E48" t="s">
        <v>14</v>
      </c>
      <c r="F48" t="s">
        <v>20</v>
      </c>
      <c r="G48">
        <v>10564.8845</v>
      </c>
      <c r="H48" t="s">
        <v>16</v>
      </c>
      <c r="I48" t="s">
        <v>17</v>
      </c>
      <c r="J48" t="s">
        <v>17</v>
      </c>
      <c r="K48" t="s">
        <v>17</v>
      </c>
      <c r="L48" t="s">
        <v>17</v>
      </c>
      <c r="M48" t="s">
        <v>17</v>
      </c>
      <c r="N48">
        <f>insurance[[#This Row],[age]]^2</f>
        <v>2809</v>
      </c>
      <c r="O48">
        <f>insurance[[#This Row],[smoker_yes]]*insurance[[#This Row],[bmi]]</f>
        <v>0</v>
      </c>
      <c r="P48">
        <f>insurance[[#This Row],[smoker_yes]]*insurance[[#This Row],[age]]</f>
        <v>0</v>
      </c>
      <c r="Q48">
        <f>insurance[[#This Row],[bmi]]*insurance[[#This Row],[age]]</f>
        <v>1762.25</v>
      </c>
      <c r="R48" t="s">
        <v>32</v>
      </c>
      <c r="S48">
        <f>(insurance[[#This Row],[age]]-Notes!$B$2)/Notes!$B$3</f>
        <v>0.98207620753711611</v>
      </c>
      <c r="T48">
        <f>(insurance[[#This Row],[bmi]]-Notes!$B$4)/Notes!$B$5</f>
        <v>0.42431796724843934</v>
      </c>
      <c r="U48">
        <f>(insurance[[#This Row],[children]]-Notes!$B$6)/Notes!$B$7</f>
        <v>-0.90861366741867866</v>
      </c>
      <c r="V48" s="14">
        <f t="shared" si="0"/>
        <v>13130.638654799817</v>
      </c>
      <c r="W48" s="15">
        <f>IF(insurance[[#This Row],[split]]="Test", (insurance[[#This Row],[charges]]-insurance[[#This Row],[yhat_base]])^2, "")</f>
        <v>6583094.3828725237</v>
      </c>
      <c r="X48" s="15">
        <f>IF(insurance[[#This Row],[split]]="Test", ABS(insurance[[#This Row],[charges]]-insurance[[#This Row],[yhat_base]])^2, "")</f>
        <v>6583094.3828725237</v>
      </c>
      <c r="Y48">
        <f>IF(insurance[[#This Row],[split]]="Test", (insurance[[#This Row],[charges]]-insurance[[#This Row],[yhat]])^2,"")</f>
        <v>2869571.8032677146</v>
      </c>
      <c r="Z48">
        <f>IF(insurance[[#This Row],[split]]="Test",ABS(insurance[[#This Row],[charges]]-insurance[[#This Row],[yhat]])^2,"")</f>
        <v>2869571.8032677146</v>
      </c>
      <c r="AA48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12258.865551625937</v>
      </c>
      <c r="AB48">
        <f>insurance[[#This Row],[charges]]-insurance[[#This Row],[yhat]]</f>
        <v>-1693.9810516259367</v>
      </c>
      <c r="AC48">
        <f>IF(insurance[[#This Row],[split]]="Test",
  COUNTIFS(insurance[split], "Test", insurance[yhat], "&gt;" &amp; insurance[[#This Row],[yhat]]) + 1,
  ""
)</f>
        <v>107</v>
      </c>
      <c r="AD48">
        <f>IF(insurance[[#This Row],[split]]="Test", CEILING(insurance[[#This Row],[rank_test]]/(COUNTIF(insurance[split],"Test")/10), 1), "")</f>
        <v>4</v>
      </c>
      <c r="AE48">
        <f>IF(insurance[[#This Row],[split]]="Test", --(insurance[[#This Row],[charges]] &gt;= Classify!$C$5), "")</f>
        <v>0</v>
      </c>
      <c r="AF48">
        <f>IF(insurance[[#This Row],[split]]="Test", --(insurance[[#This Row],[yhat]] &gt;= Classify!$C$8), "")</f>
        <v>0</v>
      </c>
    </row>
    <row r="49" spans="1:32" x14ac:dyDescent="0.35">
      <c r="A49">
        <v>28</v>
      </c>
      <c r="B49" t="s">
        <v>19</v>
      </c>
      <c r="C49">
        <v>38.06</v>
      </c>
      <c r="D49">
        <v>0</v>
      </c>
      <c r="E49" t="s">
        <v>14</v>
      </c>
      <c r="F49" t="s">
        <v>15</v>
      </c>
      <c r="G49">
        <v>2689.4953999999998</v>
      </c>
      <c r="H49" t="s">
        <v>16</v>
      </c>
      <c r="I49" t="s">
        <v>18</v>
      </c>
      <c r="J49" t="s">
        <v>17</v>
      </c>
      <c r="K49" t="s">
        <v>17</v>
      </c>
      <c r="L49" t="s">
        <v>18</v>
      </c>
      <c r="M49" t="s">
        <v>17</v>
      </c>
      <c r="N49">
        <f>insurance[[#This Row],[age]]^2</f>
        <v>784</v>
      </c>
      <c r="O49">
        <f>insurance[[#This Row],[smoker_yes]]*insurance[[#This Row],[bmi]]</f>
        <v>0</v>
      </c>
      <c r="P49">
        <f>insurance[[#This Row],[smoker_yes]]*insurance[[#This Row],[age]]</f>
        <v>0</v>
      </c>
      <c r="Q49">
        <f>insurance[[#This Row],[bmi]]*insurance[[#This Row],[age]]</f>
        <v>1065.68</v>
      </c>
      <c r="R49" t="s">
        <v>31</v>
      </c>
      <c r="S49">
        <f>(insurance[[#This Row],[age]]-Notes!$B$2)/Notes!$B$3</f>
        <v>-0.79795354819935316</v>
      </c>
      <c r="T49">
        <f>(insurance[[#This Row],[bmi]]-Notes!$B$4)/Notes!$B$5</f>
        <v>1.2133719166855541</v>
      </c>
      <c r="U49">
        <f>(insurance[[#This Row],[children]]-Notes!$B$6)/Notes!$B$7</f>
        <v>-0.90861366741867866</v>
      </c>
      <c r="V49" s="14">
        <f t="shared" si="0"/>
        <v>13130.638654799817</v>
      </c>
      <c r="W49" s="15" t="str">
        <f>IF(insurance[[#This Row],[split]]="Test", (insurance[[#This Row],[charges]]-insurance[[#This Row],[yhat_base]])^2, "")</f>
        <v/>
      </c>
      <c r="X49" s="15" t="str">
        <f>IF(insurance[[#This Row],[split]]="Test", ABS(insurance[[#This Row],[charges]]-insurance[[#This Row],[yhat_base]])^2, "")</f>
        <v/>
      </c>
      <c r="Y49" t="str">
        <f>IF(insurance[[#This Row],[split]]="Test", (insurance[[#This Row],[charges]]-insurance[[#This Row],[yhat]])^2,"")</f>
        <v/>
      </c>
      <c r="Z49" t="str">
        <f>IF(insurance[[#This Row],[split]]="Test",ABS(insurance[[#This Row],[charges]]-insurance[[#This Row],[yhat]])^2,"")</f>
        <v/>
      </c>
      <c r="AA49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3770.9422453793832</v>
      </c>
      <c r="AB49">
        <f>insurance[[#This Row],[charges]]-insurance[[#This Row],[yhat]]</f>
        <v>-1081.4468453793834</v>
      </c>
      <c r="AC49" t="str">
        <f>IF(insurance[[#This Row],[split]]="Test",
  COUNTIFS(insurance[split], "Test", insurance[yhat], "&gt;" &amp; insurance[[#This Row],[yhat]]) + 1,
  ""
)</f>
        <v/>
      </c>
      <c r="AD49" t="str">
        <f>IF(insurance[[#This Row],[split]]="Test", CEILING(insurance[[#This Row],[rank_test]]/(COUNTIF(insurance[split],"Test")/10), 1), "")</f>
        <v/>
      </c>
      <c r="AE49" t="str">
        <f>IF(insurance[[#This Row],[split]]="Test", --(insurance[[#This Row],[charges]] &gt;= Classify!$C$5), "")</f>
        <v/>
      </c>
      <c r="AF49" t="str">
        <f>IF(insurance[[#This Row],[split]]="Test", --(insurance[[#This Row],[yhat]] &gt;= Classify!$C$8), "")</f>
        <v/>
      </c>
    </row>
    <row r="50" spans="1:32" x14ac:dyDescent="0.35">
      <c r="A50">
        <v>58</v>
      </c>
      <c r="B50" t="s">
        <v>13</v>
      </c>
      <c r="C50">
        <v>41.91</v>
      </c>
      <c r="D50">
        <v>0</v>
      </c>
      <c r="E50" t="s">
        <v>14</v>
      </c>
      <c r="F50" t="s">
        <v>15</v>
      </c>
      <c r="G50">
        <v>24227.337240000001</v>
      </c>
      <c r="H50" t="s">
        <v>16</v>
      </c>
      <c r="I50" t="s">
        <v>17</v>
      </c>
      <c r="J50" t="s">
        <v>17</v>
      </c>
      <c r="K50" t="s">
        <v>17</v>
      </c>
      <c r="L50" t="s">
        <v>18</v>
      </c>
      <c r="M50" t="s">
        <v>17</v>
      </c>
      <c r="N50">
        <f>insurance[[#This Row],[age]]^2</f>
        <v>3364</v>
      </c>
      <c r="O50">
        <f>insurance[[#This Row],[smoker_yes]]*insurance[[#This Row],[bmi]]</f>
        <v>0</v>
      </c>
      <c r="P50">
        <f>insurance[[#This Row],[smoker_yes]]*insurance[[#This Row],[age]]</f>
        <v>0</v>
      </c>
      <c r="Q50">
        <f>insurance[[#This Row],[bmi]]*insurance[[#This Row],[age]]</f>
        <v>2430.7799999999997</v>
      </c>
      <c r="R50" t="s">
        <v>31</v>
      </c>
      <c r="S50">
        <f>(insurance[[#This Row],[age]]-Notes!$B$2)/Notes!$B$3</f>
        <v>1.3380821586844101</v>
      </c>
      <c r="T50">
        <f>(insurance[[#This Row],[bmi]]-Notes!$B$4)/Notes!$B$5</f>
        <v>1.8449431651955097</v>
      </c>
      <c r="U50">
        <f>(insurance[[#This Row],[children]]-Notes!$B$6)/Notes!$B$7</f>
        <v>-0.90861366741867866</v>
      </c>
      <c r="V50" s="14">
        <f t="shared" si="0"/>
        <v>13130.638654799817</v>
      </c>
      <c r="W50" s="15" t="str">
        <f>IF(insurance[[#This Row],[split]]="Test", (insurance[[#This Row],[charges]]-insurance[[#This Row],[yhat_base]])^2, "")</f>
        <v/>
      </c>
      <c r="X50" s="15" t="str">
        <f>IF(insurance[[#This Row],[split]]="Test", ABS(insurance[[#This Row],[charges]]-insurance[[#This Row],[yhat_base]])^2, "")</f>
        <v/>
      </c>
      <c r="Y50" t="str">
        <f>IF(insurance[[#This Row],[split]]="Test", (insurance[[#This Row],[charges]]-insurance[[#This Row],[yhat]])^2,"")</f>
        <v/>
      </c>
      <c r="Z50" t="str">
        <f>IF(insurance[[#This Row],[split]]="Test",ABS(insurance[[#This Row],[charges]]-insurance[[#This Row],[yhat]])^2,"")</f>
        <v/>
      </c>
      <c r="AA50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13068.455589115692</v>
      </c>
      <c r="AB50">
        <f>insurance[[#This Row],[charges]]-insurance[[#This Row],[yhat]]</f>
        <v>11158.881650884308</v>
      </c>
      <c r="AC50" t="str">
        <f>IF(insurance[[#This Row],[split]]="Test",
  COUNTIFS(insurance[split], "Test", insurance[yhat], "&gt;" &amp; insurance[[#This Row],[yhat]]) + 1,
  ""
)</f>
        <v/>
      </c>
      <c r="AD50" t="str">
        <f>IF(insurance[[#This Row],[split]]="Test", CEILING(insurance[[#This Row],[rank_test]]/(COUNTIF(insurance[split],"Test")/10), 1), "")</f>
        <v/>
      </c>
      <c r="AE50" t="str">
        <f>IF(insurance[[#This Row],[split]]="Test", --(insurance[[#This Row],[charges]] &gt;= Classify!$C$5), "")</f>
        <v/>
      </c>
      <c r="AF50" t="str">
        <f>IF(insurance[[#This Row],[split]]="Test", --(insurance[[#This Row],[yhat]] &gt;= Classify!$C$8), "")</f>
        <v/>
      </c>
    </row>
    <row r="51" spans="1:32" x14ac:dyDescent="0.35">
      <c r="A51">
        <v>18</v>
      </c>
      <c r="B51" t="s">
        <v>13</v>
      </c>
      <c r="C51">
        <v>26.73</v>
      </c>
      <c r="D51">
        <v>0</v>
      </c>
      <c r="E51" t="s">
        <v>14</v>
      </c>
      <c r="F51" t="s">
        <v>15</v>
      </c>
      <c r="G51">
        <v>1615.7666999999999</v>
      </c>
      <c r="H51" t="s">
        <v>16</v>
      </c>
      <c r="I51" t="s">
        <v>17</v>
      </c>
      <c r="J51" t="s">
        <v>17</v>
      </c>
      <c r="K51" t="s">
        <v>17</v>
      </c>
      <c r="L51" t="s">
        <v>18</v>
      </c>
      <c r="M51" t="s">
        <v>17</v>
      </c>
      <c r="N51">
        <f>insurance[[#This Row],[age]]^2</f>
        <v>324</v>
      </c>
      <c r="O51">
        <f>insurance[[#This Row],[smoker_yes]]*insurance[[#This Row],[bmi]]</f>
        <v>0</v>
      </c>
      <c r="P51">
        <f>insurance[[#This Row],[smoker_yes]]*insurance[[#This Row],[age]]</f>
        <v>0</v>
      </c>
      <c r="Q51">
        <f>insurance[[#This Row],[bmi]]*insurance[[#This Row],[age]]</f>
        <v>481.14</v>
      </c>
      <c r="R51" t="s">
        <v>31</v>
      </c>
      <c r="S51">
        <f>(insurance[[#This Row],[age]]-Notes!$B$2)/Notes!$B$3</f>
        <v>-1.5099654504939408</v>
      </c>
      <c r="T51">
        <f>(insurance[[#This Row],[bmi]]-Notes!$B$4)/Notes!$B$5</f>
        <v>-0.64525204321517526</v>
      </c>
      <c r="U51">
        <f>(insurance[[#This Row],[children]]-Notes!$B$6)/Notes!$B$7</f>
        <v>-0.90861366741867866</v>
      </c>
      <c r="V51" s="14">
        <f t="shared" si="0"/>
        <v>13130.638654799817</v>
      </c>
      <c r="W51" s="15" t="str">
        <f>IF(insurance[[#This Row],[split]]="Test", (insurance[[#This Row],[charges]]-insurance[[#This Row],[yhat_base]])^2, "")</f>
        <v/>
      </c>
      <c r="X51" s="15" t="str">
        <f>IF(insurance[[#This Row],[split]]="Test", ABS(insurance[[#This Row],[charges]]-insurance[[#This Row],[yhat_base]])^2, "")</f>
        <v/>
      </c>
      <c r="Y51" t="str">
        <f>IF(insurance[[#This Row],[split]]="Test", (insurance[[#This Row],[charges]]-insurance[[#This Row],[yhat]])^2,"")</f>
        <v/>
      </c>
      <c r="Z51" t="str">
        <f>IF(insurance[[#This Row],[split]]="Test",ABS(insurance[[#This Row],[charges]]-insurance[[#This Row],[yhat]])^2,"")</f>
        <v/>
      </c>
      <c r="AA51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3029.1722033671167</v>
      </c>
      <c r="AB51">
        <f>insurance[[#This Row],[charges]]-insurance[[#This Row],[yhat]]</f>
        <v>-1413.4055033671168</v>
      </c>
      <c r="AC51" t="str">
        <f>IF(insurance[[#This Row],[split]]="Test",
  COUNTIFS(insurance[split], "Test", insurance[yhat], "&gt;" &amp; insurance[[#This Row],[yhat]]) + 1,
  ""
)</f>
        <v/>
      </c>
      <c r="AD51" t="str">
        <f>IF(insurance[[#This Row],[split]]="Test", CEILING(insurance[[#This Row],[rank_test]]/(COUNTIF(insurance[split],"Test")/10), 1), "")</f>
        <v/>
      </c>
      <c r="AE51" t="str">
        <f>IF(insurance[[#This Row],[split]]="Test", --(insurance[[#This Row],[charges]] &gt;= Classify!$C$5), "")</f>
        <v/>
      </c>
      <c r="AF51" t="str">
        <f>IF(insurance[[#This Row],[split]]="Test", --(insurance[[#This Row],[yhat]] &gt;= Classify!$C$8), "")</f>
        <v/>
      </c>
    </row>
    <row r="52" spans="1:32" x14ac:dyDescent="0.35">
      <c r="A52">
        <v>60</v>
      </c>
      <c r="B52" t="s">
        <v>13</v>
      </c>
      <c r="C52">
        <v>38.06</v>
      </c>
      <c r="D52">
        <v>0</v>
      </c>
      <c r="E52" t="s">
        <v>14</v>
      </c>
      <c r="F52" t="s">
        <v>15</v>
      </c>
      <c r="G52">
        <v>12648.7034</v>
      </c>
      <c r="H52" t="s">
        <v>16</v>
      </c>
      <c r="I52" t="s">
        <v>17</v>
      </c>
      <c r="J52" t="s">
        <v>17</v>
      </c>
      <c r="K52" t="s">
        <v>17</v>
      </c>
      <c r="L52" t="s">
        <v>18</v>
      </c>
      <c r="M52" t="s">
        <v>17</v>
      </c>
      <c r="N52">
        <f>insurance[[#This Row],[age]]^2</f>
        <v>3600</v>
      </c>
      <c r="O52">
        <f>insurance[[#This Row],[smoker_yes]]*insurance[[#This Row],[bmi]]</f>
        <v>0</v>
      </c>
      <c r="P52">
        <f>insurance[[#This Row],[smoker_yes]]*insurance[[#This Row],[age]]</f>
        <v>0</v>
      </c>
      <c r="Q52">
        <f>insurance[[#This Row],[bmi]]*insurance[[#This Row],[age]]</f>
        <v>2283.6000000000004</v>
      </c>
      <c r="R52" t="s">
        <v>31</v>
      </c>
      <c r="S52">
        <f>(insurance[[#This Row],[age]]-Notes!$B$2)/Notes!$B$3</f>
        <v>1.4804845391433274</v>
      </c>
      <c r="T52">
        <f>(insurance[[#This Row],[bmi]]-Notes!$B$4)/Notes!$B$5</f>
        <v>1.2133719166855541</v>
      </c>
      <c r="U52">
        <f>(insurance[[#This Row],[children]]-Notes!$B$6)/Notes!$B$7</f>
        <v>-0.90861366741867866</v>
      </c>
      <c r="V52" s="14">
        <f t="shared" si="0"/>
        <v>13130.638654799817</v>
      </c>
      <c r="W52" s="15" t="str">
        <f>IF(insurance[[#This Row],[split]]="Test", (insurance[[#This Row],[charges]]-insurance[[#This Row],[yhat_base]])^2, "")</f>
        <v/>
      </c>
      <c r="X52" s="15" t="str">
        <f>IF(insurance[[#This Row],[split]]="Test", ABS(insurance[[#This Row],[charges]]-insurance[[#This Row],[yhat_base]])^2, "")</f>
        <v/>
      </c>
      <c r="Y52" t="str">
        <f>IF(insurance[[#This Row],[split]]="Test", (insurance[[#This Row],[charges]]-insurance[[#This Row],[yhat]])^2,"")</f>
        <v/>
      </c>
      <c r="Z52" t="str">
        <f>IF(insurance[[#This Row],[split]]="Test",ABS(insurance[[#This Row],[charges]]-insurance[[#This Row],[yhat]])^2,"")</f>
        <v/>
      </c>
      <c r="AA52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13864.941329706668</v>
      </c>
      <c r="AB52">
        <f>insurance[[#This Row],[charges]]-insurance[[#This Row],[yhat]]</f>
        <v>-1216.2379297066673</v>
      </c>
      <c r="AC52" t="str">
        <f>IF(insurance[[#This Row],[split]]="Test",
  COUNTIFS(insurance[split], "Test", insurance[yhat], "&gt;" &amp; insurance[[#This Row],[yhat]]) + 1,
  ""
)</f>
        <v/>
      </c>
      <c r="AD52" t="str">
        <f>IF(insurance[[#This Row],[split]]="Test", CEILING(insurance[[#This Row],[rank_test]]/(COUNTIF(insurance[split],"Test")/10), 1), "")</f>
        <v/>
      </c>
      <c r="AE52" t="str">
        <f>IF(insurance[[#This Row],[split]]="Test", --(insurance[[#This Row],[charges]] &gt;= Classify!$C$5), "")</f>
        <v/>
      </c>
      <c r="AF52" t="str">
        <f>IF(insurance[[#This Row],[split]]="Test", --(insurance[[#This Row],[yhat]] &gt;= Classify!$C$8), "")</f>
        <v/>
      </c>
    </row>
    <row r="53" spans="1:32" x14ac:dyDescent="0.35">
      <c r="A53">
        <v>24</v>
      </c>
      <c r="B53" t="s">
        <v>19</v>
      </c>
      <c r="C53">
        <v>35.86</v>
      </c>
      <c r="D53">
        <v>0</v>
      </c>
      <c r="E53" t="s">
        <v>14</v>
      </c>
      <c r="F53" t="s">
        <v>15</v>
      </c>
      <c r="G53">
        <v>1986.9333999999999</v>
      </c>
      <c r="H53" t="s">
        <v>16</v>
      </c>
      <c r="I53" t="s">
        <v>18</v>
      </c>
      <c r="J53" t="s">
        <v>17</v>
      </c>
      <c r="K53" t="s">
        <v>17</v>
      </c>
      <c r="L53" t="s">
        <v>18</v>
      </c>
      <c r="M53" t="s">
        <v>17</v>
      </c>
      <c r="N53">
        <f>insurance[[#This Row],[age]]^2</f>
        <v>576</v>
      </c>
      <c r="O53">
        <f>insurance[[#This Row],[smoker_yes]]*insurance[[#This Row],[bmi]]</f>
        <v>0</v>
      </c>
      <c r="P53">
        <f>insurance[[#This Row],[smoker_yes]]*insurance[[#This Row],[age]]</f>
        <v>0</v>
      </c>
      <c r="Q53">
        <f>insurance[[#This Row],[bmi]]*insurance[[#This Row],[age]]</f>
        <v>860.64</v>
      </c>
      <c r="R53" t="s">
        <v>31</v>
      </c>
      <c r="S53">
        <f>(insurance[[#This Row],[age]]-Notes!$B$2)/Notes!$B$3</f>
        <v>-1.0827583091171882</v>
      </c>
      <c r="T53">
        <f>(insurance[[#This Row],[bmi]]-Notes!$B$4)/Notes!$B$5</f>
        <v>0.85247406039415008</v>
      </c>
      <c r="U53">
        <f>(insurance[[#This Row],[children]]-Notes!$B$6)/Notes!$B$7</f>
        <v>-0.90861366741867866</v>
      </c>
      <c r="V53" s="14">
        <f t="shared" si="0"/>
        <v>13130.638654799817</v>
      </c>
      <c r="W53" s="15" t="str">
        <f>IF(insurance[[#This Row],[split]]="Test", (insurance[[#This Row],[charges]]-insurance[[#This Row],[yhat_base]])^2, "")</f>
        <v/>
      </c>
      <c r="X53" s="15" t="str">
        <f>IF(insurance[[#This Row],[split]]="Test", ABS(insurance[[#This Row],[charges]]-insurance[[#This Row],[yhat_base]])^2, "")</f>
        <v/>
      </c>
      <c r="Y53" t="str">
        <f>IF(insurance[[#This Row],[split]]="Test", (insurance[[#This Row],[charges]]-insurance[[#This Row],[yhat]])^2,"")</f>
        <v/>
      </c>
      <c r="Z53" t="str">
        <f>IF(insurance[[#This Row],[split]]="Test",ABS(insurance[[#This Row],[charges]]-insurance[[#This Row],[yhat]])^2,"")</f>
        <v/>
      </c>
      <c r="AA53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3148.5299218216287</v>
      </c>
      <c r="AB53">
        <f>insurance[[#This Row],[charges]]-insurance[[#This Row],[yhat]]</f>
        <v>-1161.5965218216288</v>
      </c>
      <c r="AC53" t="str">
        <f>IF(insurance[[#This Row],[split]]="Test",
  COUNTIFS(insurance[split], "Test", insurance[yhat], "&gt;" &amp; insurance[[#This Row],[yhat]]) + 1,
  ""
)</f>
        <v/>
      </c>
      <c r="AD53" t="str">
        <f>IF(insurance[[#This Row],[split]]="Test", CEILING(insurance[[#This Row],[rank_test]]/(COUNTIF(insurance[split],"Test")/10), 1), "")</f>
        <v/>
      </c>
      <c r="AE53" t="str">
        <f>IF(insurance[[#This Row],[split]]="Test", --(insurance[[#This Row],[charges]] &gt;= Classify!$C$5), "")</f>
        <v/>
      </c>
      <c r="AF53" t="str">
        <f>IF(insurance[[#This Row],[split]]="Test", --(insurance[[#This Row],[yhat]] &gt;= Classify!$C$8), "")</f>
        <v/>
      </c>
    </row>
    <row r="54" spans="1:32" x14ac:dyDescent="0.35">
      <c r="A54">
        <v>38</v>
      </c>
      <c r="B54" t="s">
        <v>13</v>
      </c>
      <c r="C54">
        <v>40.15</v>
      </c>
      <c r="D54">
        <v>0</v>
      </c>
      <c r="E54" t="s">
        <v>14</v>
      </c>
      <c r="F54" t="s">
        <v>15</v>
      </c>
      <c r="G54">
        <v>5400.9804999999997</v>
      </c>
      <c r="H54" t="s">
        <v>16</v>
      </c>
      <c r="I54" t="s">
        <v>17</v>
      </c>
      <c r="J54" t="s">
        <v>17</v>
      </c>
      <c r="K54" t="s">
        <v>17</v>
      </c>
      <c r="L54" t="s">
        <v>18</v>
      </c>
      <c r="M54" t="s">
        <v>17</v>
      </c>
      <c r="N54">
        <f>insurance[[#This Row],[age]]^2</f>
        <v>1444</v>
      </c>
      <c r="O54">
        <f>insurance[[#This Row],[smoker_yes]]*insurance[[#This Row],[bmi]]</f>
        <v>0</v>
      </c>
      <c r="P54">
        <f>insurance[[#This Row],[smoker_yes]]*insurance[[#This Row],[age]]</f>
        <v>0</v>
      </c>
      <c r="Q54">
        <f>insurance[[#This Row],[bmi]]*insurance[[#This Row],[age]]</f>
        <v>1525.7</v>
      </c>
      <c r="R54" t="s">
        <v>31</v>
      </c>
      <c r="S54">
        <f>(insurance[[#This Row],[age]]-Notes!$B$2)/Notes!$B$3</f>
        <v>-8.5941645904765426E-2</v>
      </c>
      <c r="T54">
        <f>(insurance[[#This Row],[bmi]]-Notes!$B$4)/Notes!$B$5</f>
        <v>1.5562248801623872</v>
      </c>
      <c r="U54">
        <f>(insurance[[#This Row],[children]]-Notes!$B$6)/Notes!$B$7</f>
        <v>-0.90861366741867866</v>
      </c>
      <c r="V54" s="14">
        <f t="shared" si="0"/>
        <v>13130.638654799817</v>
      </c>
      <c r="W54" s="15" t="str">
        <f>IF(insurance[[#This Row],[split]]="Test", (insurance[[#This Row],[charges]]-insurance[[#This Row],[yhat_base]])^2, "")</f>
        <v/>
      </c>
      <c r="X54" s="15" t="str">
        <f>IF(insurance[[#This Row],[split]]="Test", ABS(insurance[[#This Row],[charges]]-insurance[[#This Row],[yhat_base]])^2, "")</f>
        <v/>
      </c>
      <c r="Y54" t="str">
        <f>IF(insurance[[#This Row],[split]]="Test", (insurance[[#This Row],[charges]]-insurance[[#This Row],[yhat]])^2,"")</f>
        <v/>
      </c>
      <c r="Z54" t="str">
        <f>IF(insurance[[#This Row],[split]]="Test",ABS(insurance[[#This Row],[charges]]-insurance[[#This Row],[yhat]])^2,"")</f>
        <v/>
      </c>
      <c r="AA54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6488.4382477406789</v>
      </c>
      <c r="AB54">
        <f>insurance[[#This Row],[charges]]-insurance[[#This Row],[yhat]]</f>
        <v>-1087.4577477406792</v>
      </c>
      <c r="AC54" t="str">
        <f>IF(insurance[[#This Row],[split]]="Test",
  COUNTIFS(insurance[split], "Test", insurance[yhat], "&gt;" &amp; insurance[[#This Row],[yhat]]) + 1,
  ""
)</f>
        <v/>
      </c>
      <c r="AD54" t="str">
        <f>IF(insurance[[#This Row],[split]]="Test", CEILING(insurance[[#This Row],[rank_test]]/(COUNTIF(insurance[split],"Test")/10), 1), "")</f>
        <v/>
      </c>
      <c r="AE54" t="str">
        <f>IF(insurance[[#This Row],[split]]="Test", --(insurance[[#This Row],[charges]] &gt;= Classify!$C$5), "")</f>
        <v/>
      </c>
      <c r="AF54" t="str">
        <f>IF(insurance[[#This Row],[split]]="Test", --(insurance[[#This Row],[yhat]] &gt;= Classify!$C$8), "")</f>
        <v/>
      </c>
    </row>
    <row r="55" spans="1:32" x14ac:dyDescent="0.35">
      <c r="A55">
        <v>58</v>
      </c>
      <c r="B55" t="s">
        <v>13</v>
      </c>
      <c r="C55">
        <v>25.2</v>
      </c>
      <c r="D55">
        <v>0</v>
      </c>
      <c r="E55" t="s">
        <v>14</v>
      </c>
      <c r="F55" t="s">
        <v>21</v>
      </c>
      <c r="G55">
        <v>11837.16</v>
      </c>
      <c r="H55" t="s">
        <v>16</v>
      </c>
      <c r="I55" t="s">
        <v>17</v>
      </c>
      <c r="J55" t="s">
        <v>17</v>
      </c>
      <c r="K55" t="s">
        <v>17</v>
      </c>
      <c r="L55" t="s">
        <v>17</v>
      </c>
      <c r="M55" t="s">
        <v>18</v>
      </c>
      <c r="N55">
        <f>insurance[[#This Row],[age]]^2</f>
        <v>3364</v>
      </c>
      <c r="O55">
        <f>insurance[[#This Row],[smoker_yes]]*insurance[[#This Row],[bmi]]</f>
        <v>0</v>
      </c>
      <c r="P55">
        <f>insurance[[#This Row],[smoker_yes]]*insurance[[#This Row],[age]]</f>
        <v>0</v>
      </c>
      <c r="Q55">
        <f>insurance[[#This Row],[bmi]]*insurance[[#This Row],[age]]</f>
        <v>1461.6</v>
      </c>
      <c r="R55" t="s">
        <v>31</v>
      </c>
      <c r="S55">
        <f>(insurance[[#This Row],[age]]-Notes!$B$2)/Notes!$B$3</f>
        <v>1.3380821586844101</v>
      </c>
      <c r="T55">
        <f>(insurance[[#This Row],[bmi]]-Notes!$B$4)/Notes!$B$5</f>
        <v>-0.89624009781783343</v>
      </c>
      <c r="U55">
        <f>(insurance[[#This Row],[children]]-Notes!$B$6)/Notes!$B$7</f>
        <v>-0.90861366741867866</v>
      </c>
      <c r="V55" s="14">
        <f t="shared" si="0"/>
        <v>13130.638654799817</v>
      </c>
      <c r="W55" s="15" t="str">
        <f>IF(insurance[[#This Row],[split]]="Test", (insurance[[#This Row],[charges]]-insurance[[#This Row],[yhat_base]])^2, "")</f>
        <v/>
      </c>
      <c r="X55" s="15" t="str">
        <f>IF(insurance[[#This Row],[split]]="Test", ABS(insurance[[#This Row],[charges]]-insurance[[#This Row],[yhat_base]])^2, "")</f>
        <v/>
      </c>
      <c r="Y55" t="str">
        <f>IF(insurance[[#This Row],[split]]="Test", (insurance[[#This Row],[charges]]-insurance[[#This Row],[yhat]])^2,"")</f>
        <v/>
      </c>
      <c r="Z55" t="str">
        <f>IF(insurance[[#This Row],[split]]="Test",ABS(insurance[[#This Row],[charges]]-insurance[[#This Row],[yhat]])^2,"")</f>
        <v/>
      </c>
      <c r="AA55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13046.473148127267</v>
      </c>
      <c r="AB55">
        <f>insurance[[#This Row],[charges]]-insurance[[#This Row],[yhat]]</f>
        <v>-1209.3131481272667</v>
      </c>
      <c r="AC55" t="str">
        <f>IF(insurance[[#This Row],[split]]="Test",
  COUNTIFS(insurance[split], "Test", insurance[yhat], "&gt;" &amp; insurance[[#This Row],[yhat]]) + 1,
  ""
)</f>
        <v/>
      </c>
      <c r="AD55" t="str">
        <f>IF(insurance[[#This Row],[split]]="Test", CEILING(insurance[[#This Row],[rank_test]]/(COUNTIF(insurance[split],"Test")/10), 1), "")</f>
        <v/>
      </c>
      <c r="AE55" t="str">
        <f>IF(insurance[[#This Row],[split]]="Test", --(insurance[[#This Row],[charges]] &gt;= Classify!$C$5), "")</f>
        <v/>
      </c>
      <c r="AF55" t="str">
        <f>IF(insurance[[#This Row],[split]]="Test", --(insurance[[#This Row],[yhat]] &gt;= Classify!$C$8), "")</f>
        <v/>
      </c>
    </row>
    <row r="56" spans="1:32" x14ac:dyDescent="0.35">
      <c r="A56">
        <v>52</v>
      </c>
      <c r="B56" t="s">
        <v>13</v>
      </c>
      <c r="C56">
        <v>31.2</v>
      </c>
      <c r="D56">
        <v>0</v>
      </c>
      <c r="E56" t="s">
        <v>14</v>
      </c>
      <c r="F56" t="s">
        <v>21</v>
      </c>
      <c r="G56">
        <v>9625.92</v>
      </c>
      <c r="H56" t="s">
        <v>16</v>
      </c>
      <c r="I56" t="s">
        <v>17</v>
      </c>
      <c r="J56" t="s">
        <v>17</v>
      </c>
      <c r="K56" t="s">
        <v>17</v>
      </c>
      <c r="L56" t="s">
        <v>17</v>
      </c>
      <c r="M56" t="s">
        <v>18</v>
      </c>
      <c r="N56">
        <f>insurance[[#This Row],[age]]^2</f>
        <v>2704</v>
      </c>
      <c r="O56">
        <f>insurance[[#This Row],[smoker_yes]]*insurance[[#This Row],[bmi]]</f>
        <v>0</v>
      </c>
      <c r="P56">
        <f>insurance[[#This Row],[smoker_yes]]*insurance[[#This Row],[age]]</f>
        <v>0</v>
      </c>
      <c r="Q56">
        <f>insurance[[#This Row],[bmi]]*insurance[[#This Row],[age]]</f>
        <v>1622.3999999999999</v>
      </c>
      <c r="R56" t="s">
        <v>32</v>
      </c>
      <c r="S56">
        <f>(insurance[[#This Row],[age]]-Notes!$B$2)/Notes!$B$3</f>
        <v>0.9108750173076573</v>
      </c>
      <c r="T56">
        <f>(insurance[[#This Row],[bmi]]-Notes!$B$4)/Notes!$B$5</f>
        <v>8.8026782976903944E-2</v>
      </c>
      <c r="U56">
        <f>(insurance[[#This Row],[children]]-Notes!$B$6)/Notes!$B$7</f>
        <v>-0.90861366741867866</v>
      </c>
      <c r="V56" s="14">
        <f t="shared" si="0"/>
        <v>13130.638654799817</v>
      </c>
      <c r="W56" s="15">
        <f>IF(insurance[[#This Row],[split]]="Test", (insurance[[#This Row],[charges]]-insurance[[#This Row],[yhat_base]])^2, "")</f>
        <v>12283052.849301839</v>
      </c>
      <c r="X56" s="15">
        <f>IF(insurance[[#This Row],[split]]="Test", ABS(insurance[[#This Row],[charges]]-insurance[[#This Row],[yhat_base]])^2, "")</f>
        <v>12283052.849301839</v>
      </c>
      <c r="Y56">
        <f>IF(insurance[[#This Row],[split]]="Test", (insurance[[#This Row],[charges]]-insurance[[#This Row],[yhat]])^2,"")</f>
        <v>1370831.9964545751</v>
      </c>
      <c r="Z56">
        <f>IF(insurance[[#This Row],[split]]="Test",ABS(insurance[[#This Row],[charges]]-insurance[[#This Row],[yhat]])^2,"")</f>
        <v>1370831.9964545751</v>
      </c>
      <c r="AA56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10796.7453483994</v>
      </c>
      <c r="AB56">
        <f>insurance[[#This Row],[charges]]-insurance[[#This Row],[yhat]]</f>
        <v>-1170.8253483993994</v>
      </c>
      <c r="AC56">
        <f>IF(insurance[[#This Row],[split]]="Test",
  COUNTIFS(insurance[split], "Test", insurance[yhat], "&gt;" &amp; insurance[[#This Row],[yhat]]) + 1,
  ""
)</f>
        <v>133</v>
      </c>
      <c r="AD56">
        <f>IF(insurance[[#This Row],[split]]="Test", CEILING(insurance[[#This Row],[rank_test]]/(COUNTIF(insurance[split],"Test")/10), 1), "")</f>
        <v>5</v>
      </c>
      <c r="AE56">
        <f>IF(insurance[[#This Row],[split]]="Test", --(insurance[[#This Row],[charges]] &gt;= Classify!$C$5), "")</f>
        <v>0</v>
      </c>
      <c r="AF56">
        <f>IF(insurance[[#This Row],[split]]="Test", --(insurance[[#This Row],[yhat]] &gt;= Classify!$C$8), "")</f>
        <v>0</v>
      </c>
    </row>
    <row r="57" spans="1:32" x14ac:dyDescent="0.35">
      <c r="A57">
        <v>28</v>
      </c>
      <c r="B57" t="s">
        <v>13</v>
      </c>
      <c r="C57">
        <v>33.4</v>
      </c>
      <c r="D57">
        <v>0</v>
      </c>
      <c r="E57" t="s">
        <v>14</v>
      </c>
      <c r="F57" t="s">
        <v>21</v>
      </c>
      <c r="G57">
        <v>3172.018</v>
      </c>
      <c r="H57" t="s">
        <v>16</v>
      </c>
      <c r="I57" t="s">
        <v>17</v>
      </c>
      <c r="J57" t="s">
        <v>17</v>
      </c>
      <c r="K57" t="s">
        <v>17</v>
      </c>
      <c r="L57" t="s">
        <v>17</v>
      </c>
      <c r="M57" t="s">
        <v>18</v>
      </c>
      <c r="N57">
        <f>insurance[[#This Row],[age]]^2</f>
        <v>784</v>
      </c>
      <c r="O57">
        <f>insurance[[#This Row],[smoker_yes]]*insurance[[#This Row],[bmi]]</f>
        <v>0</v>
      </c>
      <c r="P57">
        <f>insurance[[#This Row],[smoker_yes]]*insurance[[#This Row],[age]]</f>
        <v>0</v>
      </c>
      <c r="Q57">
        <f>insurance[[#This Row],[bmi]]*insurance[[#This Row],[age]]</f>
        <v>935.19999999999993</v>
      </c>
      <c r="R57" t="s">
        <v>31</v>
      </c>
      <c r="S57">
        <f>(insurance[[#This Row],[age]]-Notes!$B$2)/Notes!$B$3</f>
        <v>-0.79795354819935316</v>
      </c>
      <c r="T57">
        <f>(insurance[[#This Row],[bmi]]-Notes!$B$4)/Notes!$B$5</f>
        <v>0.44892463926830756</v>
      </c>
      <c r="U57">
        <f>(insurance[[#This Row],[children]]-Notes!$B$6)/Notes!$B$7</f>
        <v>-0.90861366741867866</v>
      </c>
      <c r="V57" s="14">
        <f t="shared" si="0"/>
        <v>13130.638654799817</v>
      </c>
      <c r="W57" s="15" t="str">
        <f>IF(insurance[[#This Row],[split]]="Test", (insurance[[#This Row],[charges]]-insurance[[#This Row],[yhat_base]])^2, "")</f>
        <v/>
      </c>
      <c r="X57" s="15" t="str">
        <f>IF(insurance[[#This Row],[split]]="Test", ABS(insurance[[#This Row],[charges]]-insurance[[#This Row],[yhat_base]])^2, "")</f>
        <v/>
      </c>
      <c r="Y57" t="str">
        <f>IF(insurance[[#This Row],[split]]="Test", (insurance[[#This Row],[charges]]-insurance[[#This Row],[yhat]])^2,"")</f>
        <v/>
      </c>
      <c r="Z57" t="str">
        <f>IF(insurance[[#This Row],[split]]="Test",ABS(insurance[[#This Row],[charges]]-insurance[[#This Row],[yhat]])^2,"")</f>
        <v/>
      </c>
      <c r="AA57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4495.7540896342625</v>
      </c>
      <c r="AB57">
        <f>insurance[[#This Row],[charges]]-insurance[[#This Row],[yhat]]</f>
        <v>-1323.7360896342625</v>
      </c>
      <c r="AC57" t="str">
        <f>IF(insurance[[#This Row],[split]]="Test",
  COUNTIFS(insurance[split], "Test", insurance[yhat], "&gt;" &amp; insurance[[#This Row],[yhat]]) + 1,
  ""
)</f>
        <v/>
      </c>
      <c r="AD57" t="str">
        <f>IF(insurance[[#This Row],[split]]="Test", CEILING(insurance[[#This Row],[rank_test]]/(COUNTIF(insurance[split],"Test")/10), 1), "")</f>
        <v/>
      </c>
      <c r="AE57" t="str">
        <f>IF(insurance[[#This Row],[split]]="Test", --(insurance[[#This Row],[charges]] &gt;= Classify!$C$5), "")</f>
        <v/>
      </c>
      <c r="AF57" t="str">
        <f>IF(insurance[[#This Row],[split]]="Test", --(insurance[[#This Row],[yhat]] &gt;= Classify!$C$8), "")</f>
        <v/>
      </c>
    </row>
    <row r="58" spans="1:32" x14ac:dyDescent="0.35">
      <c r="A58">
        <v>22</v>
      </c>
      <c r="B58" t="s">
        <v>13</v>
      </c>
      <c r="C58">
        <v>28.82</v>
      </c>
      <c r="D58">
        <v>0</v>
      </c>
      <c r="E58" t="s">
        <v>14</v>
      </c>
      <c r="F58" t="s">
        <v>15</v>
      </c>
      <c r="G58">
        <v>2156.7518</v>
      </c>
      <c r="H58" t="s">
        <v>16</v>
      </c>
      <c r="I58" t="s">
        <v>17</v>
      </c>
      <c r="J58" t="s">
        <v>17</v>
      </c>
      <c r="K58" t="s">
        <v>17</v>
      </c>
      <c r="L58" t="s">
        <v>18</v>
      </c>
      <c r="M58" t="s">
        <v>17</v>
      </c>
      <c r="N58">
        <f>insurance[[#This Row],[age]]^2</f>
        <v>484</v>
      </c>
      <c r="O58">
        <f>insurance[[#This Row],[smoker_yes]]*insurance[[#This Row],[bmi]]</f>
        <v>0</v>
      </c>
      <c r="P58">
        <f>insurance[[#This Row],[smoker_yes]]*insurance[[#This Row],[age]]</f>
        <v>0</v>
      </c>
      <c r="Q58">
        <f>insurance[[#This Row],[bmi]]*insurance[[#This Row],[age]]</f>
        <v>634.04</v>
      </c>
      <c r="R58" t="s">
        <v>31</v>
      </c>
      <c r="S58">
        <f>(insurance[[#This Row],[age]]-Notes!$B$2)/Notes!$B$3</f>
        <v>-1.2251606895761058</v>
      </c>
      <c r="T58">
        <f>(insurance[[#This Row],[bmi]]-Notes!$B$4)/Notes!$B$5</f>
        <v>-0.30239907973834174</v>
      </c>
      <c r="U58">
        <f>(insurance[[#This Row],[children]]-Notes!$B$6)/Notes!$B$7</f>
        <v>-0.90861366741867866</v>
      </c>
      <c r="V58" s="14">
        <f t="shared" si="0"/>
        <v>13130.638654799817</v>
      </c>
      <c r="W58" s="15" t="str">
        <f>IF(insurance[[#This Row],[split]]="Test", (insurance[[#This Row],[charges]]-insurance[[#This Row],[yhat_base]])^2, "")</f>
        <v/>
      </c>
      <c r="X58" s="15" t="str">
        <f>IF(insurance[[#This Row],[split]]="Test", ABS(insurance[[#This Row],[charges]]-insurance[[#This Row],[yhat_base]])^2, "")</f>
        <v/>
      </c>
      <c r="Y58" t="str">
        <f>IF(insurance[[#This Row],[split]]="Test", (insurance[[#This Row],[charges]]-insurance[[#This Row],[yhat]])^2,"")</f>
        <v/>
      </c>
      <c r="Z58" t="str">
        <f>IF(insurance[[#This Row],[split]]="Test",ABS(insurance[[#This Row],[charges]]-insurance[[#This Row],[yhat]])^2,"")</f>
        <v/>
      </c>
      <c r="AA58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3456.4084176608903</v>
      </c>
      <c r="AB58">
        <f>insurance[[#This Row],[charges]]-insurance[[#This Row],[yhat]]</f>
        <v>-1299.6566176608903</v>
      </c>
      <c r="AC58" t="str">
        <f>IF(insurance[[#This Row],[split]]="Test",
  COUNTIFS(insurance[split], "Test", insurance[yhat], "&gt;" &amp; insurance[[#This Row],[yhat]]) + 1,
  ""
)</f>
        <v/>
      </c>
      <c r="AD58" t="str">
        <f>IF(insurance[[#This Row],[split]]="Test", CEILING(insurance[[#This Row],[rank_test]]/(COUNTIF(insurance[split],"Test")/10), 1), "")</f>
        <v/>
      </c>
      <c r="AE58" t="str">
        <f>IF(insurance[[#This Row],[split]]="Test", --(insurance[[#This Row],[charges]] &gt;= Classify!$C$5), "")</f>
        <v/>
      </c>
      <c r="AF58" t="str">
        <f>IF(insurance[[#This Row],[split]]="Test", --(insurance[[#This Row],[yhat]] &gt;= Classify!$C$8), "")</f>
        <v/>
      </c>
    </row>
    <row r="59" spans="1:32" x14ac:dyDescent="0.35">
      <c r="A59">
        <v>58</v>
      </c>
      <c r="B59" t="s">
        <v>19</v>
      </c>
      <c r="C59">
        <v>34.865000000000002</v>
      </c>
      <c r="D59">
        <v>0</v>
      </c>
      <c r="E59" t="s">
        <v>14</v>
      </c>
      <c r="F59" t="s">
        <v>20</v>
      </c>
      <c r="G59">
        <v>11944.594349999999</v>
      </c>
      <c r="H59" t="s">
        <v>16</v>
      </c>
      <c r="I59" t="s">
        <v>18</v>
      </c>
      <c r="J59" t="s">
        <v>17</v>
      </c>
      <c r="K59" t="s">
        <v>17</v>
      </c>
      <c r="L59" t="s">
        <v>17</v>
      </c>
      <c r="M59" t="s">
        <v>17</v>
      </c>
      <c r="N59">
        <f>insurance[[#This Row],[age]]^2</f>
        <v>3364</v>
      </c>
      <c r="O59">
        <f>insurance[[#This Row],[smoker_yes]]*insurance[[#This Row],[bmi]]</f>
        <v>0</v>
      </c>
      <c r="P59">
        <f>insurance[[#This Row],[smoker_yes]]*insurance[[#This Row],[age]]</f>
        <v>0</v>
      </c>
      <c r="Q59">
        <f>insurance[[#This Row],[bmi]]*insurance[[#This Row],[age]]</f>
        <v>2022.17</v>
      </c>
      <c r="R59" t="s">
        <v>31</v>
      </c>
      <c r="S59">
        <f>(insurance[[#This Row],[age]]-Notes!$B$2)/Notes!$B$3</f>
        <v>1.3380821586844101</v>
      </c>
      <c r="T59">
        <f>(insurance[[#This Row],[bmi]]-Notes!$B$4)/Notes!$B$5</f>
        <v>0.68924980266235647</v>
      </c>
      <c r="U59">
        <f>(insurance[[#This Row],[children]]-Notes!$B$6)/Notes!$B$7</f>
        <v>-0.90861366741867866</v>
      </c>
      <c r="V59" s="14">
        <f t="shared" si="0"/>
        <v>13130.638654799817</v>
      </c>
      <c r="W59" s="15" t="str">
        <f>IF(insurance[[#This Row],[split]]="Test", (insurance[[#This Row],[charges]]-insurance[[#This Row],[yhat_base]])^2, "")</f>
        <v/>
      </c>
      <c r="X59" s="15" t="str">
        <f>IF(insurance[[#This Row],[split]]="Test", ABS(insurance[[#This Row],[charges]]-insurance[[#This Row],[yhat_base]])^2, "")</f>
        <v/>
      </c>
      <c r="Y59" t="str">
        <f>IF(insurance[[#This Row],[split]]="Test", (insurance[[#This Row],[charges]]-insurance[[#This Row],[yhat]])^2,"")</f>
        <v/>
      </c>
      <c r="Z59" t="str">
        <f>IF(insurance[[#This Row],[split]]="Test",ABS(insurance[[#This Row],[charges]]-insurance[[#This Row],[yhat]])^2,"")</f>
        <v/>
      </c>
      <c r="AA59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13589.909745791378</v>
      </c>
      <c r="AB59">
        <f>insurance[[#This Row],[charges]]-insurance[[#This Row],[yhat]]</f>
        <v>-1645.3153957913783</v>
      </c>
      <c r="AC59" t="str">
        <f>IF(insurance[[#This Row],[split]]="Test",
  COUNTIFS(insurance[split], "Test", insurance[yhat], "&gt;" &amp; insurance[[#This Row],[yhat]]) + 1,
  ""
)</f>
        <v/>
      </c>
      <c r="AD59" t="str">
        <f>IF(insurance[[#This Row],[split]]="Test", CEILING(insurance[[#This Row],[rank_test]]/(COUNTIF(insurance[split],"Test")/10), 1), "")</f>
        <v/>
      </c>
      <c r="AE59" t="str">
        <f>IF(insurance[[#This Row],[split]]="Test", --(insurance[[#This Row],[charges]] &gt;= Classify!$C$5), "")</f>
        <v/>
      </c>
      <c r="AF59" t="str">
        <f>IF(insurance[[#This Row],[split]]="Test", --(insurance[[#This Row],[yhat]] &gt;= Classify!$C$8), "")</f>
        <v/>
      </c>
    </row>
    <row r="60" spans="1:32" x14ac:dyDescent="0.35">
      <c r="A60">
        <v>50</v>
      </c>
      <c r="B60" t="s">
        <v>19</v>
      </c>
      <c r="C60">
        <v>26.6</v>
      </c>
      <c r="D60">
        <v>0</v>
      </c>
      <c r="E60" t="s">
        <v>14</v>
      </c>
      <c r="F60" t="s">
        <v>21</v>
      </c>
      <c r="G60">
        <v>8444.4740000000002</v>
      </c>
      <c r="H60" t="s">
        <v>16</v>
      </c>
      <c r="I60" t="s">
        <v>18</v>
      </c>
      <c r="J60" t="s">
        <v>17</v>
      </c>
      <c r="K60" t="s">
        <v>17</v>
      </c>
      <c r="L60" t="s">
        <v>17</v>
      </c>
      <c r="M60" t="s">
        <v>18</v>
      </c>
      <c r="N60">
        <f>insurance[[#This Row],[age]]^2</f>
        <v>2500</v>
      </c>
      <c r="O60">
        <f>insurance[[#This Row],[smoker_yes]]*insurance[[#This Row],[bmi]]</f>
        <v>0</v>
      </c>
      <c r="P60">
        <f>insurance[[#This Row],[smoker_yes]]*insurance[[#This Row],[age]]</f>
        <v>0</v>
      </c>
      <c r="Q60">
        <f>insurance[[#This Row],[bmi]]*insurance[[#This Row],[age]]</f>
        <v>1330</v>
      </c>
      <c r="R60" t="s">
        <v>31</v>
      </c>
      <c r="S60">
        <f>(insurance[[#This Row],[age]]-Notes!$B$2)/Notes!$B$3</f>
        <v>0.76847263684873979</v>
      </c>
      <c r="T60">
        <f>(insurance[[#This Row],[bmi]]-Notes!$B$4)/Notes!$B$5</f>
        <v>-0.66657782563239443</v>
      </c>
      <c r="U60">
        <f>(insurance[[#This Row],[children]]-Notes!$B$6)/Notes!$B$7</f>
        <v>-0.90861366741867866</v>
      </c>
      <c r="V60" s="14">
        <f t="shared" si="0"/>
        <v>13130.638654799817</v>
      </c>
      <c r="W60" s="15" t="str">
        <f>IF(insurance[[#This Row],[split]]="Test", (insurance[[#This Row],[charges]]-insurance[[#This Row],[yhat_base]])^2, "")</f>
        <v/>
      </c>
      <c r="X60" s="15" t="str">
        <f>IF(insurance[[#This Row],[split]]="Test", ABS(insurance[[#This Row],[charges]]-insurance[[#This Row],[yhat_base]])^2, "")</f>
        <v/>
      </c>
      <c r="Y60" t="str">
        <f>IF(insurance[[#This Row],[split]]="Test", (insurance[[#This Row],[charges]]-insurance[[#This Row],[yhat]])^2,"")</f>
        <v/>
      </c>
      <c r="Z60" t="str">
        <f>IF(insurance[[#This Row],[split]]="Test",ABS(insurance[[#This Row],[charges]]-insurance[[#This Row],[yhat]])^2,"")</f>
        <v/>
      </c>
      <c r="AA60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9418.1307823792831</v>
      </c>
      <c r="AB60">
        <f>insurance[[#This Row],[charges]]-insurance[[#This Row],[yhat]]</f>
        <v>-973.65678237928296</v>
      </c>
      <c r="AC60" t="str">
        <f>IF(insurance[[#This Row],[split]]="Test",
  COUNTIFS(insurance[split], "Test", insurance[yhat], "&gt;" &amp; insurance[[#This Row],[yhat]]) + 1,
  ""
)</f>
        <v/>
      </c>
      <c r="AD60" t="str">
        <f>IF(insurance[[#This Row],[split]]="Test", CEILING(insurance[[#This Row],[rank_test]]/(COUNTIF(insurance[split],"Test")/10), 1), "")</f>
        <v/>
      </c>
      <c r="AE60" t="str">
        <f>IF(insurance[[#This Row],[split]]="Test", --(insurance[[#This Row],[charges]] &gt;= Classify!$C$5), "")</f>
        <v/>
      </c>
      <c r="AF60" t="str">
        <f>IF(insurance[[#This Row],[split]]="Test", --(insurance[[#This Row],[yhat]] &gt;= Classify!$C$8), "")</f>
        <v/>
      </c>
    </row>
    <row r="61" spans="1:32" x14ac:dyDescent="0.35">
      <c r="A61">
        <v>49</v>
      </c>
      <c r="B61" t="s">
        <v>19</v>
      </c>
      <c r="C61">
        <v>35.86</v>
      </c>
      <c r="D61">
        <v>0</v>
      </c>
      <c r="E61" t="s">
        <v>14</v>
      </c>
      <c r="F61" t="s">
        <v>15</v>
      </c>
      <c r="G61">
        <v>8124.4084000000003</v>
      </c>
      <c r="H61" t="s">
        <v>16</v>
      </c>
      <c r="I61" t="s">
        <v>18</v>
      </c>
      <c r="J61" t="s">
        <v>17</v>
      </c>
      <c r="K61" t="s">
        <v>17</v>
      </c>
      <c r="L61" t="s">
        <v>18</v>
      </c>
      <c r="M61" t="s">
        <v>17</v>
      </c>
      <c r="N61">
        <f>insurance[[#This Row],[age]]^2</f>
        <v>2401</v>
      </c>
      <c r="O61">
        <f>insurance[[#This Row],[smoker_yes]]*insurance[[#This Row],[bmi]]</f>
        <v>0</v>
      </c>
      <c r="P61">
        <f>insurance[[#This Row],[smoker_yes]]*insurance[[#This Row],[age]]</f>
        <v>0</v>
      </c>
      <c r="Q61">
        <f>insurance[[#This Row],[bmi]]*insurance[[#This Row],[age]]</f>
        <v>1757.1399999999999</v>
      </c>
      <c r="R61" t="s">
        <v>31</v>
      </c>
      <c r="S61">
        <f>(insurance[[#This Row],[age]]-Notes!$B$2)/Notes!$B$3</f>
        <v>0.69727144661928109</v>
      </c>
      <c r="T61">
        <f>(insurance[[#This Row],[bmi]]-Notes!$B$4)/Notes!$B$5</f>
        <v>0.85247406039415008</v>
      </c>
      <c r="U61">
        <f>(insurance[[#This Row],[children]]-Notes!$B$6)/Notes!$B$7</f>
        <v>-0.90861366741867866</v>
      </c>
      <c r="V61" s="14">
        <f t="shared" si="0"/>
        <v>13130.638654799817</v>
      </c>
      <c r="W61" s="15" t="str">
        <f>IF(insurance[[#This Row],[split]]="Test", (insurance[[#This Row],[charges]]-insurance[[#This Row],[yhat_base]])^2, "")</f>
        <v/>
      </c>
      <c r="X61" s="15" t="str">
        <f>IF(insurance[[#This Row],[split]]="Test", ABS(insurance[[#This Row],[charges]]-insurance[[#This Row],[yhat_base]])^2, "")</f>
        <v/>
      </c>
      <c r="Y61" t="str">
        <f>IF(insurance[[#This Row],[split]]="Test", (insurance[[#This Row],[charges]]-insurance[[#This Row],[yhat]])^2,"")</f>
        <v/>
      </c>
      <c r="Z61" t="str">
        <f>IF(insurance[[#This Row],[split]]="Test",ABS(insurance[[#This Row],[charges]]-insurance[[#This Row],[yhat]])^2,"")</f>
        <v/>
      </c>
      <c r="AA61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9026.861320259517</v>
      </c>
      <c r="AB61">
        <f>insurance[[#This Row],[charges]]-insurance[[#This Row],[yhat]]</f>
        <v>-902.45292025951676</v>
      </c>
      <c r="AC61" t="str">
        <f>IF(insurance[[#This Row],[split]]="Test",
  COUNTIFS(insurance[split], "Test", insurance[yhat], "&gt;" &amp; insurance[[#This Row],[yhat]]) + 1,
  ""
)</f>
        <v/>
      </c>
      <c r="AD61" t="str">
        <f>IF(insurance[[#This Row],[split]]="Test", CEILING(insurance[[#This Row],[rank_test]]/(COUNTIF(insurance[split],"Test")/10), 1), "")</f>
        <v/>
      </c>
      <c r="AE61" t="str">
        <f>IF(insurance[[#This Row],[split]]="Test", --(insurance[[#This Row],[charges]] &gt;= Classify!$C$5), "")</f>
        <v/>
      </c>
      <c r="AF61" t="str">
        <f>IF(insurance[[#This Row],[split]]="Test", --(insurance[[#This Row],[yhat]] &gt;= Classify!$C$8), "")</f>
        <v/>
      </c>
    </row>
    <row r="62" spans="1:32" x14ac:dyDescent="0.35">
      <c r="A62">
        <v>52</v>
      </c>
      <c r="B62" t="s">
        <v>19</v>
      </c>
      <c r="C62">
        <v>33.25</v>
      </c>
      <c r="D62">
        <v>0</v>
      </c>
      <c r="E62" t="s">
        <v>14</v>
      </c>
      <c r="F62" t="s">
        <v>20</v>
      </c>
      <c r="G62">
        <v>9722.7695000000003</v>
      </c>
      <c r="H62" t="s">
        <v>16</v>
      </c>
      <c r="I62" t="s">
        <v>18</v>
      </c>
      <c r="J62" t="s">
        <v>17</v>
      </c>
      <c r="K62" t="s">
        <v>17</v>
      </c>
      <c r="L62" t="s">
        <v>17</v>
      </c>
      <c r="M62" t="s">
        <v>17</v>
      </c>
      <c r="N62">
        <f>insurance[[#This Row],[age]]^2</f>
        <v>2704</v>
      </c>
      <c r="O62">
        <f>insurance[[#This Row],[smoker_yes]]*insurance[[#This Row],[bmi]]</f>
        <v>0</v>
      </c>
      <c r="P62">
        <f>insurance[[#This Row],[smoker_yes]]*insurance[[#This Row],[age]]</f>
        <v>0</v>
      </c>
      <c r="Q62">
        <f>insurance[[#This Row],[bmi]]*insurance[[#This Row],[age]]</f>
        <v>1729</v>
      </c>
      <c r="R62" t="s">
        <v>31</v>
      </c>
      <c r="S62">
        <f>(insurance[[#This Row],[age]]-Notes!$B$2)/Notes!$B$3</f>
        <v>0.9108750173076573</v>
      </c>
      <c r="T62">
        <f>(insurance[[#This Row],[bmi]]-Notes!$B$4)/Notes!$B$5</f>
        <v>0.42431796724843934</v>
      </c>
      <c r="U62">
        <f>(insurance[[#This Row],[children]]-Notes!$B$6)/Notes!$B$7</f>
        <v>-0.90861366741867866</v>
      </c>
      <c r="V62" s="14">
        <f t="shared" si="0"/>
        <v>13130.638654799817</v>
      </c>
      <c r="W62" s="15" t="str">
        <f>IF(insurance[[#This Row],[split]]="Test", (insurance[[#This Row],[charges]]-insurance[[#This Row],[yhat_base]])^2, "")</f>
        <v/>
      </c>
      <c r="X62" s="15" t="str">
        <f>IF(insurance[[#This Row],[split]]="Test", ABS(insurance[[#This Row],[charges]]-insurance[[#This Row],[yhat_base]])^2, "")</f>
        <v/>
      </c>
      <c r="Y62" t="str">
        <f>IF(insurance[[#This Row],[split]]="Test", (insurance[[#This Row],[charges]]-insurance[[#This Row],[yhat]])^2,"")</f>
        <v/>
      </c>
      <c r="Z62" t="str">
        <f>IF(insurance[[#This Row],[split]]="Test",ABS(insurance[[#This Row],[charges]]-insurance[[#This Row],[yhat]])^2,"")</f>
        <v/>
      </c>
      <c r="AA62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11265.583620414729</v>
      </c>
      <c r="AB62">
        <f>insurance[[#This Row],[charges]]-insurance[[#This Row],[yhat]]</f>
        <v>-1542.8141204147287</v>
      </c>
      <c r="AC62" t="str">
        <f>IF(insurance[[#This Row],[split]]="Test",
  COUNTIFS(insurance[split], "Test", insurance[yhat], "&gt;" &amp; insurance[[#This Row],[yhat]]) + 1,
  ""
)</f>
        <v/>
      </c>
      <c r="AD62" t="str">
        <f>IF(insurance[[#This Row],[split]]="Test", CEILING(insurance[[#This Row],[rank_test]]/(COUNTIF(insurance[split],"Test")/10), 1), "")</f>
        <v/>
      </c>
      <c r="AE62" t="str">
        <f>IF(insurance[[#This Row],[split]]="Test", --(insurance[[#This Row],[charges]] &gt;= Classify!$C$5), "")</f>
        <v/>
      </c>
      <c r="AF62" t="str">
        <f>IF(insurance[[#This Row],[split]]="Test", --(insurance[[#This Row],[yhat]] &gt;= Classify!$C$8), "")</f>
        <v/>
      </c>
    </row>
    <row r="63" spans="1:32" x14ac:dyDescent="0.35">
      <c r="A63">
        <v>54</v>
      </c>
      <c r="B63" t="s">
        <v>19</v>
      </c>
      <c r="C63">
        <v>32.774999999999999</v>
      </c>
      <c r="D63">
        <v>0</v>
      </c>
      <c r="E63" t="s">
        <v>14</v>
      </c>
      <c r="F63" t="s">
        <v>20</v>
      </c>
      <c r="G63">
        <v>10435.06525</v>
      </c>
      <c r="H63" t="s">
        <v>16</v>
      </c>
      <c r="I63" t="s">
        <v>18</v>
      </c>
      <c r="J63" t="s">
        <v>17</v>
      </c>
      <c r="K63" t="s">
        <v>17</v>
      </c>
      <c r="L63" t="s">
        <v>17</v>
      </c>
      <c r="M63" t="s">
        <v>17</v>
      </c>
      <c r="N63">
        <f>insurance[[#This Row],[age]]^2</f>
        <v>2916</v>
      </c>
      <c r="O63">
        <f>insurance[[#This Row],[smoker_yes]]*insurance[[#This Row],[bmi]]</f>
        <v>0</v>
      </c>
      <c r="P63">
        <f>insurance[[#This Row],[smoker_yes]]*insurance[[#This Row],[age]]</f>
        <v>0</v>
      </c>
      <c r="Q63">
        <f>insurance[[#This Row],[bmi]]*insurance[[#This Row],[age]]</f>
        <v>1769.85</v>
      </c>
      <c r="R63" t="s">
        <v>31</v>
      </c>
      <c r="S63">
        <f>(insurance[[#This Row],[age]]-Notes!$B$2)/Notes!$B$3</f>
        <v>1.0532773977665748</v>
      </c>
      <c r="T63">
        <f>(insurance[[#This Row],[bmi]]-Notes!$B$4)/Notes!$B$5</f>
        <v>0.34639683918552239</v>
      </c>
      <c r="U63">
        <f>(insurance[[#This Row],[children]]-Notes!$B$6)/Notes!$B$7</f>
        <v>-0.90861366741867866</v>
      </c>
      <c r="V63" s="14">
        <f t="shared" si="0"/>
        <v>13130.638654799817</v>
      </c>
      <c r="W63" s="15" t="str">
        <f>IF(insurance[[#This Row],[split]]="Test", (insurance[[#This Row],[charges]]-insurance[[#This Row],[yhat_base]])^2, "")</f>
        <v/>
      </c>
      <c r="X63" s="15" t="str">
        <f>IF(insurance[[#This Row],[split]]="Test", ABS(insurance[[#This Row],[charges]]-insurance[[#This Row],[yhat_base]])^2, "")</f>
        <v/>
      </c>
      <c r="Y63" t="str">
        <f>IF(insurance[[#This Row],[split]]="Test", (insurance[[#This Row],[charges]]-insurance[[#This Row],[yhat]])^2,"")</f>
        <v/>
      </c>
      <c r="Z63" t="str">
        <f>IF(insurance[[#This Row],[split]]="Test",ABS(insurance[[#This Row],[charges]]-insurance[[#This Row],[yhat]])^2,"")</f>
        <v/>
      </c>
      <c r="AA63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11998.082390677759</v>
      </c>
      <c r="AB63">
        <f>insurance[[#This Row],[charges]]-insurance[[#This Row],[yhat]]</f>
        <v>-1563.017140677759</v>
      </c>
      <c r="AC63" t="str">
        <f>IF(insurance[[#This Row],[split]]="Test",
  COUNTIFS(insurance[split], "Test", insurance[yhat], "&gt;" &amp; insurance[[#This Row],[yhat]]) + 1,
  ""
)</f>
        <v/>
      </c>
      <c r="AD63" t="str">
        <f>IF(insurance[[#This Row],[split]]="Test", CEILING(insurance[[#This Row],[rank_test]]/(COUNTIF(insurance[split],"Test")/10), 1), "")</f>
        <v/>
      </c>
      <c r="AE63" t="str">
        <f>IF(insurance[[#This Row],[split]]="Test", --(insurance[[#This Row],[charges]] &gt;= Classify!$C$5), "")</f>
        <v/>
      </c>
      <c r="AF63" t="str">
        <f>IF(insurance[[#This Row],[split]]="Test", --(insurance[[#This Row],[yhat]] &gt;= Classify!$C$8), "")</f>
        <v/>
      </c>
    </row>
    <row r="64" spans="1:32" x14ac:dyDescent="0.35">
      <c r="A64">
        <v>57</v>
      </c>
      <c r="B64" t="s">
        <v>19</v>
      </c>
      <c r="C64">
        <v>40.945</v>
      </c>
      <c r="D64">
        <v>0</v>
      </c>
      <c r="E64" t="s">
        <v>14</v>
      </c>
      <c r="F64" t="s">
        <v>20</v>
      </c>
      <c r="G64">
        <v>11566.30055</v>
      </c>
      <c r="H64" t="s">
        <v>16</v>
      </c>
      <c r="I64" t="s">
        <v>18</v>
      </c>
      <c r="J64" t="s">
        <v>17</v>
      </c>
      <c r="K64" t="s">
        <v>17</v>
      </c>
      <c r="L64" t="s">
        <v>17</v>
      </c>
      <c r="M64" t="s">
        <v>17</v>
      </c>
      <c r="N64">
        <f>insurance[[#This Row],[age]]^2</f>
        <v>3249</v>
      </c>
      <c r="O64">
        <f>insurance[[#This Row],[smoker_yes]]*insurance[[#This Row],[bmi]]</f>
        <v>0</v>
      </c>
      <c r="P64">
        <f>insurance[[#This Row],[smoker_yes]]*insurance[[#This Row],[age]]</f>
        <v>0</v>
      </c>
      <c r="Q64">
        <f>insurance[[#This Row],[bmi]]*insurance[[#This Row],[age]]</f>
        <v>2333.8650000000002</v>
      </c>
      <c r="R64" t="s">
        <v>31</v>
      </c>
      <c r="S64">
        <f>(insurance[[#This Row],[age]]-Notes!$B$2)/Notes!$B$3</f>
        <v>1.2668809684549511</v>
      </c>
      <c r="T64">
        <f>(insurance[[#This Row],[bmi]]-Notes!$B$4)/Notes!$B$5</f>
        <v>1.68664024186769</v>
      </c>
      <c r="U64">
        <f>(insurance[[#This Row],[children]]-Notes!$B$6)/Notes!$B$7</f>
        <v>-0.90861366741867866</v>
      </c>
      <c r="V64" s="14">
        <f t="shared" si="0"/>
        <v>13130.638654799817</v>
      </c>
      <c r="W64" s="15" t="str">
        <f>IF(insurance[[#This Row],[split]]="Test", (insurance[[#This Row],[charges]]-insurance[[#This Row],[yhat_base]])^2, "")</f>
        <v/>
      </c>
      <c r="X64" s="15" t="str">
        <f>IF(insurance[[#This Row],[split]]="Test", ABS(insurance[[#This Row],[charges]]-insurance[[#This Row],[yhat_base]])^2, "")</f>
        <v/>
      </c>
      <c r="Y64" t="str">
        <f>IF(insurance[[#This Row],[split]]="Test", (insurance[[#This Row],[charges]]-insurance[[#This Row],[yhat]])^2,"")</f>
        <v/>
      </c>
      <c r="Z64" t="str">
        <f>IF(insurance[[#This Row],[split]]="Test",ABS(insurance[[#This Row],[charges]]-insurance[[#This Row],[yhat]])^2,"")</f>
        <v/>
      </c>
      <c r="AA64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13244.501387522769</v>
      </c>
      <c r="AB64">
        <f>insurance[[#This Row],[charges]]-insurance[[#This Row],[yhat]]</f>
        <v>-1678.2008375227688</v>
      </c>
      <c r="AC64" t="str">
        <f>IF(insurance[[#This Row],[split]]="Test",
  COUNTIFS(insurance[split], "Test", insurance[yhat], "&gt;" &amp; insurance[[#This Row],[yhat]]) + 1,
  ""
)</f>
        <v/>
      </c>
      <c r="AD64" t="str">
        <f>IF(insurance[[#This Row],[split]]="Test", CEILING(insurance[[#This Row],[rank_test]]/(COUNTIF(insurance[split],"Test")/10), 1), "")</f>
        <v/>
      </c>
      <c r="AE64" t="str">
        <f>IF(insurance[[#This Row],[split]]="Test", --(insurance[[#This Row],[charges]] &gt;= Classify!$C$5), "")</f>
        <v/>
      </c>
      <c r="AF64" t="str">
        <f>IF(insurance[[#This Row],[split]]="Test", --(insurance[[#This Row],[yhat]] &gt;= Classify!$C$8), "")</f>
        <v/>
      </c>
    </row>
    <row r="65" spans="1:32" x14ac:dyDescent="0.35">
      <c r="A65">
        <v>29</v>
      </c>
      <c r="B65" t="s">
        <v>19</v>
      </c>
      <c r="C65">
        <v>27.2</v>
      </c>
      <c r="D65">
        <v>0</v>
      </c>
      <c r="E65" t="s">
        <v>14</v>
      </c>
      <c r="F65" t="s">
        <v>21</v>
      </c>
      <c r="G65">
        <v>2866.0909999999999</v>
      </c>
      <c r="H65" t="s">
        <v>16</v>
      </c>
      <c r="I65" t="s">
        <v>18</v>
      </c>
      <c r="J65" t="s">
        <v>17</v>
      </c>
      <c r="K65" t="s">
        <v>17</v>
      </c>
      <c r="L65" t="s">
        <v>17</v>
      </c>
      <c r="M65" t="s">
        <v>18</v>
      </c>
      <c r="N65">
        <f>insurance[[#This Row],[age]]^2</f>
        <v>841</v>
      </c>
      <c r="O65">
        <f>insurance[[#This Row],[smoker_yes]]*insurance[[#This Row],[bmi]]</f>
        <v>0</v>
      </c>
      <c r="P65">
        <f>insurance[[#This Row],[smoker_yes]]*insurance[[#This Row],[age]]</f>
        <v>0</v>
      </c>
      <c r="Q65">
        <f>insurance[[#This Row],[bmi]]*insurance[[#This Row],[age]]</f>
        <v>788.8</v>
      </c>
      <c r="R65" t="s">
        <v>31</v>
      </c>
      <c r="S65">
        <f>(insurance[[#This Row],[age]]-Notes!$B$2)/Notes!$B$3</f>
        <v>-0.72675235796989435</v>
      </c>
      <c r="T65">
        <f>(insurance[[#This Row],[bmi]]-Notes!$B$4)/Notes!$B$5</f>
        <v>-0.56815113755292102</v>
      </c>
      <c r="U65">
        <f>(insurance[[#This Row],[children]]-Notes!$B$6)/Notes!$B$7</f>
        <v>-0.90861366741867866</v>
      </c>
      <c r="V65" s="14">
        <f t="shared" si="0"/>
        <v>13130.638654799817</v>
      </c>
      <c r="W65" s="15" t="str">
        <f>IF(insurance[[#This Row],[split]]="Test", (insurance[[#This Row],[charges]]-insurance[[#This Row],[yhat_base]])^2, "")</f>
        <v/>
      </c>
      <c r="X65" s="15" t="str">
        <f>IF(insurance[[#This Row],[split]]="Test", ABS(insurance[[#This Row],[charges]]-insurance[[#This Row],[yhat_base]])^2, "")</f>
        <v/>
      </c>
      <c r="Y65" t="str">
        <f>IF(insurance[[#This Row],[split]]="Test", (insurance[[#This Row],[charges]]-insurance[[#This Row],[yhat]])^2,"")</f>
        <v/>
      </c>
      <c r="Z65" t="str">
        <f>IF(insurance[[#This Row],[split]]="Test",ABS(insurance[[#This Row],[charges]]-insurance[[#This Row],[yhat]])^2,"")</f>
        <v/>
      </c>
      <c r="AA65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3976.7015242773568</v>
      </c>
      <c r="AB65">
        <f>insurance[[#This Row],[charges]]-insurance[[#This Row],[yhat]]</f>
        <v>-1110.6105242773569</v>
      </c>
      <c r="AC65" t="str">
        <f>IF(insurance[[#This Row],[split]]="Test",
  COUNTIFS(insurance[split], "Test", insurance[yhat], "&gt;" &amp; insurance[[#This Row],[yhat]]) + 1,
  ""
)</f>
        <v/>
      </c>
      <c r="AD65" t="str">
        <f>IF(insurance[[#This Row],[split]]="Test", CEILING(insurance[[#This Row],[rank_test]]/(COUNTIF(insurance[split],"Test")/10), 1), "")</f>
        <v/>
      </c>
      <c r="AE65" t="str">
        <f>IF(insurance[[#This Row],[split]]="Test", --(insurance[[#This Row],[charges]] &gt;= Classify!$C$5), "")</f>
        <v/>
      </c>
      <c r="AF65" t="str">
        <f>IF(insurance[[#This Row],[split]]="Test", --(insurance[[#This Row],[yhat]] &gt;= Classify!$C$8), "")</f>
        <v/>
      </c>
    </row>
    <row r="66" spans="1:32" x14ac:dyDescent="0.35">
      <c r="A66">
        <v>52</v>
      </c>
      <c r="B66" t="s">
        <v>19</v>
      </c>
      <c r="C66">
        <v>36.700000000000003</v>
      </c>
      <c r="D66">
        <v>0</v>
      </c>
      <c r="E66" t="s">
        <v>14</v>
      </c>
      <c r="F66" t="s">
        <v>21</v>
      </c>
      <c r="G66">
        <v>9144.5650000000005</v>
      </c>
      <c r="H66" t="s">
        <v>16</v>
      </c>
      <c r="I66" t="s">
        <v>18</v>
      </c>
      <c r="J66" t="s">
        <v>17</v>
      </c>
      <c r="K66" t="s">
        <v>17</v>
      </c>
      <c r="L66" t="s">
        <v>17</v>
      </c>
      <c r="M66" t="s">
        <v>18</v>
      </c>
      <c r="N66">
        <f>insurance[[#This Row],[age]]^2</f>
        <v>2704</v>
      </c>
      <c r="O66">
        <f>insurance[[#This Row],[smoker_yes]]*insurance[[#This Row],[bmi]]</f>
        <v>0</v>
      </c>
      <c r="P66">
        <f>insurance[[#This Row],[smoker_yes]]*insurance[[#This Row],[age]]</f>
        <v>0</v>
      </c>
      <c r="Q66">
        <f>insurance[[#This Row],[bmi]]*insurance[[#This Row],[age]]</f>
        <v>1908.4</v>
      </c>
      <c r="R66" t="s">
        <v>32</v>
      </c>
      <c r="S66">
        <f>(insurance[[#This Row],[age]]-Notes!$B$2)/Notes!$B$3</f>
        <v>0.9108750173076573</v>
      </c>
      <c r="T66">
        <f>(insurance[[#This Row],[bmi]]-Notes!$B$4)/Notes!$B$5</f>
        <v>0.99027142370541388</v>
      </c>
      <c r="U66">
        <f>(insurance[[#This Row],[children]]-Notes!$B$6)/Notes!$B$7</f>
        <v>-0.90861366741867866</v>
      </c>
      <c r="V66" s="14">
        <f t="shared" ref="V66:V129" si="1">base_mean</f>
        <v>13130.638654799817</v>
      </c>
      <c r="W66" s="15">
        <f>IF(insurance[[#This Row],[split]]="Test", (insurance[[#This Row],[charges]]-insurance[[#This Row],[yhat_base]])^2, "")</f>
        <v>15888783.181489168</v>
      </c>
      <c r="X66" s="15">
        <f>IF(insurance[[#This Row],[split]]="Test", ABS(insurance[[#This Row],[charges]]-insurance[[#This Row],[yhat_base]])^2, "")</f>
        <v>15888783.181489168</v>
      </c>
      <c r="Y66">
        <f>IF(insurance[[#This Row],[split]]="Test", (insurance[[#This Row],[charges]]-insurance[[#This Row],[yhat]])^2,"")</f>
        <v>1160596.7897169006</v>
      </c>
      <c r="Z66">
        <f>IF(insurance[[#This Row],[split]]="Test",ABS(insurance[[#This Row],[charges]]-insurance[[#This Row],[yhat]])^2,"")</f>
        <v>1160596.7897169006</v>
      </c>
      <c r="AA66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10221.874978472724</v>
      </c>
      <c r="AB66">
        <f>insurance[[#This Row],[charges]]-insurance[[#This Row],[yhat]]</f>
        <v>-1077.3099784727237</v>
      </c>
      <c r="AC66">
        <f>IF(insurance[[#This Row],[split]]="Test",
  COUNTIFS(insurance[split], "Test", insurance[yhat], "&gt;" &amp; insurance[[#This Row],[yhat]]) + 1,
  ""
)</f>
        <v>141</v>
      </c>
      <c r="AD66">
        <f>IF(insurance[[#This Row],[split]]="Test", CEILING(insurance[[#This Row],[rank_test]]/(COUNTIF(insurance[split],"Test")/10), 1), "")</f>
        <v>5</v>
      </c>
      <c r="AE66">
        <f>IF(insurance[[#This Row],[split]]="Test", --(insurance[[#This Row],[charges]] &gt;= Classify!$C$5), "")</f>
        <v>0</v>
      </c>
      <c r="AF66">
        <f>IF(insurance[[#This Row],[split]]="Test", --(insurance[[#This Row],[yhat]] &gt;= Classify!$C$8), "")</f>
        <v>0</v>
      </c>
    </row>
    <row r="67" spans="1:32" x14ac:dyDescent="0.35">
      <c r="A67">
        <v>56</v>
      </c>
      <c r="B67" t="s">
        <v>13</v>
      </c>
      <c r="C67">
        <v>28.785</v>
      </c>
      <c r="D67">
        <v>0</v>
      </c>
      <c r="E67" t="s">
        <v>14</v>
      </c>
      <c r="F67" t="s">
        <v>20</v>
      </c>
      <c r="G67">
        <v>11658.379150000001</v>
      </c>
      <c r="H67" t="s">
        <v>16</v>
      </c>
      <c r="I67" t="s">
        <v>17</v>
      </c>
      <c r="J67" t="s">
        <v>17</v>
      </c>
      <c r="K67" t="s">
        <v>17</v>
      </c>
      <c r="L67" t="s">
        <v>17</v>
      </c>
      <c r="M67" t="s">
        <v>17</v>
      </c>
      <c r="N67">
        <f>insurance[[#This Row],[age]]^2</f>
        <v>3136</v>
      </c>
      <c r="O67">
        <f>insurance[[#This Row],[smoker_yes]]*insurance[[#This Row],[bmi]]</f>
        <v>0</v>
      </c>
      <c r="P67">
        <f>insurance[[#This Row],[smoker_yes]]*insurance[[#This Row],[age]]</f>
        <v>0</v>
      </c>
      <c r="Q67">
        <f>insurance[[#This Row],[bmi]]*insurance[[#This Row],[age]]</f>
        <v>1611.96</v>
      </c>
      <c r="R67" t="s">
        <v>31</v>
      </c>
      <c r="S67">
        <f>(insurance[[#This Row],[age]]-Notes!$B$2)/Notes!$B$3</f>
        <v>1.1956797782254924</v>
      </c>
      <c r="T67">
        <f>(insurance[[#This Row],[bmi]]-Notes!$B$4)/Notes!$B$5</f>
        <v>-0.30814063654297774</v>
      </c>
      <c r="U67">
        <f>(insurance[[#This Row],[children]]-Notes!$B$6)/Notes!$B$7</f>
        <v>-0.90861366741867866</v>
      </c>
      <c r="V67" s="14">
        <f t="shared" si="1"/>
        <v>13130.638654799817</v>
      </c>
      <c r="W67" s="15" t="str">
        <f>IF(insurance[[#This Row],[split]]="Test", (insurance[[#This Row],[charges]]-insurance[[#This Row],[yhat_base]])^2, "")</f>
        <v/>
      </c>
      <c r="X67" s="15" t="str">
        <f>IF(insurance[[#This Row],[split]]="Test", ABS(insurance[[#This Row],[charges]]-insurance[[#This Row],[yhat_base]])^2, "")</f>
        <v/>
      </c>
      <c r="Y67" t="str">
        <f>IF(insurance[[#This Row],[split]]="Test", (insurance[[#This Row],[charges]]-insurance[[#This Row],[yhat]])^2,"")</f>
        <v/>
      </c>
      <c r="Z67" t="str">
        <f>IF(insurance[[#This Row],[split]]="Test",ABS(insurance[[#This Row],[charges]]-insurance[[#This Row],[yhat]])^2,"")</f>
        <v/>
      </c>
      <c r="AA67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13357.24681024372</v>
      </c>
      <c r="AB67">
        <f>insurance[[#This Row],[charges]]-insurance[[#This Row],[yhat]]</f>
        <v>-1698.867660243719</v>
      </c>
      <c r="AC67" t="str">
        <f>IF(insurance[[#This Row],[split]]="Test",
  COUNTIFS(insurance[split], "Test", insurance[yhat], "&gt;" &amp; insurance[[#This Row],[yhat]]) + 1,
  ""
)</f>
        <v/>
      </c>
      <c r="AD67" t="str">
        <f>IF(insurance[[#This Row],[split]]="Test", CEILING(insurance[[#This Row],[rank_test]]/(COUNTIF(insurance[split],"Test")/10), 1), "")</f>
        <v/>
      </c>
      <c r="AE67" t="str">
        <f>IF(insurance[[#This Row],[split]]="Test", --(insurance[[#This Row],[charges]] &gt;= Classify!$C$5), "")</f>
        <v/>
      </c>
      <c r="AF67" t="str">
        <f>IF(insurance[[#This Row],[split]]="Test", --(insurance[[#This Row],[yhat]] &gt;= Classify!$C$8), "")</f>
        <v/>
      </c>
    </row>
    <row r="68" spans="1:32" x14ac:dyDescent="0.35">
      <c r="A68">
        <v>64</v>
      </c>
      <c r="B68" t="s">
        <v>19</v>
      </c>
      <c r="C68">
        <v>34.5</v>
      </c>
      <c r="D68">
        <v>0</v>
      </c>
      <c r="E68" t="s">
        <v>14</v>
      </c>
      <c r="F68" t="s">
        <v>21</v>
      </c>
      <c r="G68">
        <v>13822.803</v>
      </c>
      <c r="H68" t="s">
        <v>16</v>
      </c>
      <c r="I68" t="s">
        <v>18</v>
      </c>
      <c r="J68" t="s">
        <v>17</v>
      </c>
      <c r="K68" t="s">
        <v>17</v>
      </c>
      <c r="L68" t="s">
        <v>17</v>
      </c>
      <c r="M68" t="s">
        <v>18</v>
      </c>
      <c r="N68">
        <f>insurance[[#This Row],[age]]^2</f>
        <v>4096</v>
      </c>
      <c r="O68">
        <f>insurance[[#This Row],[smoker_yes]]*insurance[[#This Row],[bmi]]</f>
        <v>0</v>
      </c>
      <c r="P68">
        <f>insurance[[#This Row],[smoker_yes]]*insurance[[#This Row],[age]]</f>
        <v>0</v>
      </c>
      <c r="Q68">
        <f>insurance[[#This Row],[bmi]]*insurance[[#This Row],[age]]</f>
        <v>2208</v>
      </c>
      <c r="R68" t="s">
        <v>31</v>
      </c>
      <c r="S68">
        <f>(insurance[[#This Row],[age]]-Notes!$B$2)/Notes!$B$3</f>
        <v>1.7652893000611625</v>
      </c>
      <c r="T68">
        <f>(insurance[[#This Row],[bmi]]-Notes!$B$4)/Notes!$B$5</f>
        <v>0.62937356741400963</v>
      </c>
      <c r="U68">
        <f>(insurance[[#This Row],[children]]-Notes!$B$6)/Notes!$B$7</f>
        <v>-0.90861366741867866</v>
      </c>
      <c r="V68" s="14">
        <f t="shared" si="1"/>
        <v>13130.638654799817</v>
      </c>
      <c r="W68" s="15" t="str">
        <f>IF(insurance[[#This Row],[split]]="Test", (insurance[[#This Row],[charges]]-insurance[[#This Row],[yhat_base]])^2, "")</f>
        <v/>
      </c>
      <c r="X68" s="15" t="str">
        <f>IF(insurance[[#This Row],[split]]="Test", ABS(insurance[[#This Row],[charges]]-insurance[[#This Row],[yhat_base]])^2, "")</f>
        <v/>
      </c>
      <c r="Y68" t="str">
        <f>IF(insurance[[#This Row],[split]]="Test", (insurance[[#This Row],[charges]]-insurance[[#This Row],[yhat]])^2,"")</f>
        <v/>
      </c>
      <c r="Z68" t="str">
        <f>IF(insurance[[#This Row],[split]]="Test",ABS(insurance[[#This Row],[charges]]-insurance[[#This Row],[yhat]])^2,"")</f>
        <v/>
      </c>
      <c r="AA68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15108.481461144986</v>
      </c>
      <c r="AB68">
        <f>insurance[[#This Row],[charges]]-insurance[[#This Row],[yhat]]</f>
        <v>-1285.6784611449857</v>
      </c>
      <c r="AC68" t="str">
        <f>IF(insurance[[#This Row],[split]]="Test",
  COUNTIFS(insurance[split], "Test", insurance[yhat], "&gt;" &amp; insurance[[#This Row],[yhat]]) + 1,
  ""
)</f>
        <v/>
      </c>
      <c r="AD68" t="str">
        <f>IF(insurance[[#This Row],[split]]="Test", CEILING(insurance[[#This Row],[rank_test]]/(COUNTIF(insurance[split],"Test")/10), 1), "")</f>
        <v/>
      </c>
      <c r="AE68" t="str">
        <f>IF(insurance[[#This Row],[split]]="Test", --(insurance[[#This Row],[charges]] &gt;= Classify!$C$5), "")</f>
        <v/>
      </c>
      <c r="AF68" t="str">
        <f>IF(insurance[[#This Row],[split]]="Test", --(insurance[[#This Row],[yhat]] &gt;= Classify!$C$8), "")</f>
        <v/>
      </c>
    </row>
    <row r="69" spans="1:32" x14ac:dyDescent="0.35">
      <c r="A69">
        <v>60</v>
      </c>
      <c r="B69" t="s">
        <v>19</v>
      </c>
      <c r="C69">
        <v>25.74</v>
      </c>
      <c r="D69">
        <v>0</v>
      </c>
      <c r="E69" t="s">
        <v>14</v>
      </c>
      <c r="F69" t="s">
        <v>15</v>
      </c>
      <c r="G69">
        <v>12142.578600000001</v>
      </c>
      <c r="H69" t="s">
        <v>16</v>
      </c>
      <c r="I69" t="s">
        <v>18</v>
      </c>
      <c r="J69" t="s">
        <v>17</v>
      </c>
      <c r="K69" t="s">
        <v>17</v>
      </c>
      <c r="L69" t="s">
        <v>18</v>
      </c>
      <c r="M69" t="s">
        <v>17</v>
      </c>
      <c r="N69">
        <f>insurance[[#This Row],[age]]^2</f>
        <v>3600</v>
      </c>
      <c r="O69">
        <f>insurance[[#This Row],[smoker_yes]]*insurance[[#This Row],[bmi]]</f>
        <v>0</v>
      </c>
      <c r="P69">
        <f>insurance[[#This Row],[smoker_yes]]*insurance[[#This Row],[age]]</f>
        <v>0</v>
      </c>
      <c r="Q69">
        <f>insurance[[#This Row],[bmi]]*insurance[[#This Row],[age]]</f>
        <v>1544.3999999999999</v>
      </c>
      <c r="R69" t="s">
        <v>31</v>
      </c>
      <c r="S69">
        <f>(insurance[[#This Row],[age]]-Notes!$B$2)/Notes!$B$3</f>
        <v>1.4804845391433274</v>
      </c>
      <c r="T69">
        <f>(insurance[[#This Row],[bmi]]-Notes!$B$4)/Notes!$B$5</f>
        <v>-0.80765607854630728</v>
      </c>
      <c r="U69">
        <f>(insurance[[#This Row],[children]]-Notes!$B$6)/Notes!$B$7</f>
        <v>-0.90861366741867866</v>
      </c>
      <c r="V69" s="14">
        <f t="shared" si="1"/>
        <v>13130.638654799817</v>
      </c>
      <c r="W69" s="15" t="str">
        <f>IF(insurance[[#This Row],[split]]="Test", (insurance[[#This Row],[charges]]-insurance[[#This Row],[yhat_base]])^2, "")</f>
        <v/>
      </c>
      <c r="X69" s="15" t="str">
        <f>IF(insurance[[#This Row],[split]]="Test", ABS(insurance[[#This Row],[charges]]-insurance[[#This Row],[yhat_base]])^2, "")</f>
        <v/>
      </c>
      <c r="Y69" t="str">
        <f>IF(insurance[[#This Row],[split]]="Test", (insurance[[#This Row],[charges]]-insurance[[#This Row],[yhat]])^2,"")</f>
        <v/>
      </c>
      <c r="Z69" t="str">
        <f>IF(insurance[[#This Row],[split]]="Test",ABS(insurance[[#This Row],[charges]]-insurance[[#This Row],[yhat]])^2,"")</f>
        <v/>
      </c>
      <c r="AA69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13115.502061150797</v>
      </c>
      <c r="AB69">
        <f>insurance[[#This Row],[charges]]-insurance[[#This Row],[yhat]]</f>
        <v>-972.92346115079636</v>
      </c>
      <c r="AC69" t="str">
        <f>IF(insurance[[#This Row],[split]]="Test",
  COUNTIFS(insurance[split], "Test", insurance[yhat], "&gt;" &amp; insurance[[#This Row],[yhat]]) + 1,
  ""
)</f>
        <v/>
      </c>
      <c r="AD69" t="str">
        <f>IF(insurance[[#This Row],[split]]="Test", CEILING(insurance[[#This Row],[rank_test]]/(COUNTIF(insurance[split],"Test")/10), 1), "")</f>
        <v/>
      </c>
      <c r="AE69" t="str">
        <f>IF(insurance[[#This Row],[split]]="Test", --(insurance[[#This Row],[charges]] &gt;= Classify!$C$5), "")</f>
        <v/>
      </c>
      <c r="AF69" t="str">
        <f>IF(insurance[[#This Row],[split]]="Test", --(insurance[[#This Row],[yhat]] &gt;= Classify!$C$8), "")</f>
        <v/>
      </c>
    </row>
    <row r="70" spans="1:32" x14ac:dyDescent="0.35">
      <c r="A70">
        <v>24</v>
      </c>
      <c r="B70" t="s">
        <v>13</v>
      </c>
      <c r="C70">
        <v>27.6</v>
      </c>
      <c r="D70">
        <v>0</v>
      </c>
      <c r="E70" t="s">
        <v>14</v>
      </c>
      <c r="F70" t="s">
        <v>21</v>
      </c>
      <c r="G70">
        <v>18955.220170000001</v>
      </c>
      <c r="H70" t="s">
        <v>16</v>
      </c>
      <c r="I70" t="s">
        <v>17</v>
      </c>
      <c r="J70" t="s">
        <v>17</v>
      </c>
      <c r="K70" t="s">
        <v>17</v>
      </c>
      <c r="L70" t="s">
        <v>17</v>
      </c>
      <c r="M70" t="s">
        <v>18</v>
      </c>
      <c r="N70">
        <f>insurance[[#This Row],[age]]^2</f>
        <v>576</v>
      </c>
      <c r="O70">
        <f>insurance[[#This Row],[smoker_yes]]*insurance[[#This Row],[bmi]]</f>
        <v>0</v>
      </c>
      <c r="P70">
        <f>insurance[[#This Row],[smoker_yes]]*insurance[[#This Row],[age]]</f>
        <v>0</v>
      </c>
      <c r="Q70">
        <f>insurance[[#This Row],[bmi]]*insurance[[#This Row],[age]]</f>
        <v>662.40000000000009</v>
      </c>
      <c r="R70" t="s">
        <v>31</v>
      </c>
      <c r="S70">
        <f>(insurance[[#This Row],[age]]-Notes!$B$2)/Notes!$B$3</f>
        <v>-1.0827583091171882</v>
      </c>
      <c r="T70">
        <f>(insurance[[#This Row],[bmi]]-Notes!$B$4)/Notes!$B$5</f>
        <v>-0.50253334549993811</v>
      </c>
      <c r="U70">
        <f>(insurance[[#This Row],[children]]-Notes!$B$6)/Notes!$B$7</f>
        <v>-0.90861366741867866</v>
      </c>
      <c r="V70" s="14">
        <f t="shared" si="1"/>
        <v>13130.638654799817</v>
      </c>
      <c r="W70" s="15" t="str">
        <f>IF(insurance[[#This Row],[split]]="Test", (insurance[[#This Row],[charges]]-insurance[[#This Row],[yhat_base]])^2, "")</f>
        <v/>
      </c>
      <c r="X70" s="15" t="str">
        <f>IF(insurance[[#This Row],[split]]="Test", ABS(insurance[[#This Row],[charges]]-insurance[[#This Row],[yhat_base]])^2, "")</f>
        <v/>
      </c>
      <c r="Y70" t="str">
        <f>IF(insurance[[#This Row],[split]]="Test", (insurance[[#This Row],[charges]]-insurance[[#This Row],[yhat]])^2,"")</f>
        <v/>
      </c>
      <c r="Z70" t="str">
        <f>IF(insurance[[#This Row],[split]]="Test",ABS(insurance[[#This Row],[charges]]-insurance[[#This Row],[yhat]])^2,"")</f>
        <v/>
      </c>
      <c r="AA70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3838.0753219089938</v>
      </c>
      <c r="AB70">
        <f>insurance[[#This Row],[charges]]-insurance[[#This Row],[yhat]]</f>
        <v>15117.144848091008</v>
      </c>
      <c r="AC70" t="str">
        <f>IF(insurance[[#This Row],[split]]="Test",
  COUNTIFS(insurance[split], "Test", insurance[yhat], "&gt;" &amp; insurance[[#This Row],[yhat]]) + 1,
  ""
)</f>
        <v/>
      </c>
      <c r="AD70" t="str">
        <f>IF(insurance[[#This Row],[split]]="Test", CEILING(insurance[[#This Row],[rank_test]]/(COUNTIF(insurance[split],"Test")/10), 1), "")</f>
        <v/>
      </c>
      <c r="AE70" t="str">
        <f>IF(insurance[[#This Row],[split]]="Test", --(insurance[[#This Row],[charges]] &gt;= Classify!$C$5), "")</f>
        <v/>
      </c>
      <c r="AF70" t="str">
        <f>IF(insurance[[#This Row],[split]]="Test", --(insurance[[#This Row],[yhat]] &gt;= Classify!$C$8), "")</f>
        <v/>
      </c>
    </row>
    <row r="71" spans="1:32" x14ac:dyDescent="0.35">
      <c r="A71">
        <v>60</v>
      </c>
      <c r="B71" t="s">
        <v>13</v>
      </c>
      <c r="C71">
        <v>27.55</v>
      </c>
      <c r="D71">
        <v>0</v>
      </c>
      <c r="E71" t="s">
        <v>14</v>
      </c>
      <c r="F71" t="s">
        <v>20</v>
      </c>
      <c r="G71">
        <v>13217.094499999999</v>
      </c>
      <c r="H71" t="s">
        <v>16</v>
      </c>
      <c r="I71" t="s">
        <v>17</v>
      </c>
      <c r="J71" t="s">
        <v>17</v>
      </c>
      <c r="K71" t="s">
        <v>17</v>
      </c>
      <c r="L71" t="s">
        <v>17</v>
      </c>
      <c r="M71" t="s">
        <v>17</v>
      </c>
      <c r="N71">
        <f>insurance[[#This Row],[age]]^2</f>
        <v>3600</v>
      </c>
      <c r="O71">
        <f>insurance[[#This Row],[smoker_yes]]*insurance[[#This Row],[bmi]]</f>
        <v>0</v>
      </c>
      <c r="P71">
        <f>insurance[[#This Row],[smoker_yes]]*insurance[[#This Row],[age]]</f>
        <v>0</v>
      </c>
      <c r="Q71">
        <f>insurance[[#This Row],[bmi]]*insurance[[#This Row],[age]]</f>
        <v>1653</v>
      </c>
      <c r="R71" t="s">
        <v>31</v>
      </c>
      <c r="S71">
        <f>(insurance[[#This Row],[age]]-Notes!$B$2)/Notes!$B$3</f>
        <v>1.4804845391433274</v>
      </c>
      <c r="T71">
        <f>(insurance[[#This Row],[bmi]]-Notes!$B$4)/Notes!$B$5</f>
        <v>-0.51073556950656107</v>
      </c>
      <c r="U71">
        <f>(insurance[[#This Row],[children]]-Notes!$B$6)/Notes!$B$7</f>
        <v>-0.90861366741867866</v>
      </c>
      <c r="V71" s="14">
        <f t="shared" si="1"/>
        <v>13130.638654799817</v>
      </c>
      <c r="W71" s="15" t="str">
        <f>IF(insurance[[#This Row],[split]]="Test", (insurance[[#This Row],[charges]]-insurance[[#This Row],[yhat_base]])^2, "")</f>
        <v/>
      </c>
      <c r="X71" s="15" t="str">
        <f>IF(insurance[[#This Row],[split]]="Test", ABS(insurance[[#This Row],[charges]]-insurance[[#This Row],[yhat_base]])^2, "")</f>
        <v/>
      </c>
      <c r="Y71" t="str">
        <f>IF(insurance[[#This Row],[split]]="Test", (insurance[[#This Row],[charges]]-insurance[[#This Row],[yhat]])^2,"")</f>
        <v/>
      </c>
      <c r="Z71" t="str">
        <f>IF(insurance[[#This Row],[split]]="Test",ABS(insurance[[#This Row],[charges]]-insurance[[#This Row],[yhat]])^2,"")</f>
        <v/>
      </c>
      <c r="AA71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14981.201193498166</v>
      </c>
      <c r="AB71">
        <f>insurance[[#This Row],[charges]]-insurance[[#This Row],[yhat]]</f>
        <v>-1764.1066934981664</v>
      </c>
      <c r="AC71" t="str">
        <f>IF(insurance[[#This Row],[split]]="Test",
  COUNTIFS(insurance[split], "Test", insurance[yhat], "&gt;" &amp; insurance[[#This Row],[yhat]]) + 1,
  ""
)</f>
        <v/>
      </c>
      <c r="AD71" t="str">
        <f>IF(insurance[[#This Row],[split]]="Test", CEILING(insurance[[#This Row],[rank_test]]/(COUNTIF(insurance[split],"Test")/10), 1), "")</f>
        <v/>
      </c>
      <c r="AE71" t="str">
        <f>IF(insurance[[#This Row],[split]]="Test", --(insurance[[#This Row],[charges]] &gt;= Classify!$C$5), "")</f>
        <v/>
      </c>
      <c r="AF71" t="str">
        <f>IF(insurance[[#This Row],[split]]="Test", --(insurance[[#This Row],[yhat]] &gt;= Classify!$C$8), "")</f>
        <v/>
      </c>
    </row>
    <row r="72" spans="1:32" x14ac:dyDescent="0.35">
      <c r="A72">
        <v>63</v>
      </c>
      <c r="B72" t="s">
        <v>19</v>
      </c>
      <c r="C72">
        <v>36.765000000000001</v>
      </c>
      <c r="D72">
        <v>0</v>
      </c>
      <c r="E72" t="s">
        <v>14</v>
      </c>
      <c r="F72" t="s">
        <v>20</v>
      </c>
      <c r="G72">
        <v>13981.850350000001</v>
      </c>
      <c r="H72" t="s">
        <v>16</v>
      </c>
      <c r="I72" t="s">
        <v>18</v>
      </c>
      <c r="J72" t="s">
        <v>17</v>
      </c>
      <c r="K72" t="s">
        <v>17</v>
      </c>
      <c r="L72" t="s">
        <v>17</v>
      </c>
      <c r="M72" t="s">
        <v>17</v>
      </c>
      <c r="N72">
        <f>insurance[[#This Row],[age]]^2</f>
        <v>3969</v>
      </c>
      <c r="O72">
        <f>insurance[[#This Row],[smoker_yes]]*insurance[[#This Row],[bmi]]</f>
        <v>0</v>
      </c>
      <c r="P72">
        <f>insurance[[#This Row],[smoker_yes]]*insurance[[#This Row],[age]]</f>
        <v>0</v>
      </c>
      <c r="Q72">
        <f>insurance[[#This Row],[bmi]]*insurance[[#This Row],[age]]</f>
        <v>2316.1950000000002</v>
      </c>
      <c r="R72" t="s">
        <v>31</v>
      </c>
      <c r="S72">
        <f>(insurance[[#This Row],[age]]-Notes!$B$2)/Notes!$B$3</f>
        <v>1.6940881098317038</v>
      </c>
      <c r="T72">
        <f>(insurance[[#This Row],[bmi]]-Notes!$B$4)/Notes!$B$5</f>
        <v>1.0009343149140231</v>
      </c>
      <c r="U72">
        <f>(insurance[[#This Row],[children]]-Notes!$B$6)/Notes!$B$7</f>
        <v>-0.90861366741867866</v>
      </c>
      <c r="V72" s="14">
        <f t="shared" si="1"/>
        <v>13130.638654799817</v>
      </c>
      <c r="W72" s="15" t="str">
        <f>IF(insurance[[#This Row],[split]]="Test", (insurance[[#This Row],[charges]]-insurance[[#This Row],[yhat_base]])^2, "")</f>
        <v/>
      </c>
      <c r="X72" s="15" t="str">
        <f>IF(insurance[[#This Row],[split]]="Test", ABS(insurance[[#This Row],[charges]]-insurance[[#This Row],[yhat_base]])^2, "")</f>
        <v/>
      </c>
      <c r="Y72" t="str">
        <f>IF(insurance[[#This Row],[split]]="Test", (insurance[[#This Row],[charges]]-insurance[[#This Row],[yhat]])^2,"")</f>
        <v/>
      </c>
      <c r="Z72" t="str">
        <f>IF(insurance[[#This Row],[split]]="Test",ABS(insurance[[#This Row],[charges]]-insurance[[#This Row],[yhat]])^2,"")</f>
        <v/>
      </c>
      <c r="AA72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15754.681488361681</v>
      </c>
      <c r="AB72">
        <f>insurance[[#This Row],[charges]]-insurance[[#This Row],[yhat]]</f>
        <v>-1772.8311383616801</v>
      </c>
      <c r="AC72" t="str">
        <f>IF(insurance[[#This Row],[split]]="Test",
  COUNTIFS(insurance[split], "Test", insurance[yhat], "&gt;" &amp; insurance[[#This Row],[yhat]]) + 1,
  ""
)</f>
        <v/>
      </c>
      <c r="AD72" t="str">
        <f>IF(insurance[[#This Row],[split]]="Test", CEILING(insurance[[#This Row],[rank_test]]/(COUNTIF(insurance[split],"Test")/10), 1), "")</f>
        <v/>
      </c>
      <c r="AE72" t="str">
        <f>IF(insurance[[#This Row],[split]]="Test", --(insurance[[#This Row],[charges]] &gt;= Classify!$C$5), "")</f>
        <v/>
      </c>
      <c r="AF72" t="str">
        <f>IF(insurance[[#This Row],[split]]="Test", --(insurance[[#This Row],[yhat]] &gt;= Classify!$C$8), "")</f>
        <v/>
      </c>
    </row>
    <row r="73" spans="1:32" x14ac:dyDescent="0.35">
      <c r="A73">
        <v>50</v>
      </c>
      <c r="B73" t="s">
        <v>13</v>
      </c>
      <c r="C73">
        <v>25.6</v>
      </c>
      <c r="D73">
        <v>0</v>
      </c>
      <c r="E73" t="s">
        <v>14</v>
      </c>
      <c r="F73" t="s">
        <v>21</v>
      </c>
      <c r="G73">
        <v>8932.0840000000007</v>
      </c>
      <c r="H73" t="s">
        <v>16</v>
      </c>
      <c r="I73" t="s">
        <v>17</v>
      </c>
      <c r="J73" t="s">
        <v>17</v>
      </c>
      <c r="K73" t="s">
        <v>17</v>
      </c>
      <c r="L73" t="s">
        <v>17</v>
      </c>
      <c r="M73" t="s">
        <v>18</v>
      </c>
      <c r="N73">
        <f>insurance[[#This Row],[age]]^2</f>
        <v>2500</v>
      </c>
      <c r="O73">
        <f>insurance[[#This Row],[smoker_yes]]*insurance[[#This Row],[bmi]]</f>
        <v>0</v>
      </c>
      <c r="P73">
        <f>insurance[[#This Row],[smoker_yes]]*insurance[[#This Row],[age]]</f>
        <v>0</v>
      </c>
      <c r="Q73">
        <f>insurance[[#This Row],[bmi]]*insurance[[#This Row],[age]]</f>
        <v>1280</v>
      </c>
      <c r="R73" t="s">
        <v>32</v>
      </c>
      <c r="S73">
        <f>(insurance[[#This Row],[age]]-Notes!$B$2)/Notes!$B$3</f>
        <v>0.76847263684873979</v>
      </c>
      <c r="T73">
        <f>(insurance[[#This Row],[bmi]]-Notes!$B$4)/Notes!$B$5</f>
        <v>-0.83062230576485063</v>
      </c>
      <c r="U73">
        <f>(insurance[[#This Row],[children]]-Notes!$B$6)/Notes!$B$7</f>
        <v>-0.90861366741867866</v>
      </c>
      <c r="V73" s="14">
        <f t="shared" si="1"/>
        <v>13130.638654799817</v>
      </c>
      <c r="W73" s="15">
        <f>IF(insurance[[#This Row],[split]]="Test", (insurance[[#This Row],[charges]]-insurance[[#This Row],[yhat_base]])^2, "")</f>
        <v>17627861.189341206</v>
      </c>
      <c r="X73" s="15">
        <f>IF(insurance[[#This Row],[split]]="Test", ABS(insurance[[#This Row],[charges]]-insurance[[#This Row],[yhat_base]])^2, "")</f>
        <v>17627861.189341206</v>
      </c>
      <c r="Y73">
        <f>IF(insurance[[#This Row],[split]]="Test", (insurance[[#This Row],[charges]]-insurance[[#This Row],[yhat]])^2,"")</f>
        <v>1221025.4586089661</v>
      </c>
      <c r="Z73">
        <f>IF(insurance[[#This Row],[split]]="Test",ABS(insurance[[#This Row],[charges]]-insurance[[#This Row],[yhat]])^2,"")</f>
        <v>1221025.4586089661</v>
      </c>
      <c r="AA73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10037.08420751535</v>
      </c>
      <c r="AB73">
        <f>insurance[[#This Row],[charges]]-insurance[[#This Row],[yhat]]</f>
        <v>-1105.0002075153498</v>
      </c>
      <c r="AC73">
        <f>IF(insurance[[#This Row],[split]]="Test",
  COUNTIFS(insurance[split], "Test", insurance[yhat], "&gt;" &amp; insurance[[#This Row],[yhat]]) + 1,
  ""
)</f>
        <v>143</v>
      </c>
      <c r="AD73">
        <f>IF(insurance[[#This Row],[split]]="Test", CEILING(insurance[[#This Row],[rank_test]]/(COUNTIF(insurance[split],"Test")/10), 1), "")</f>
        <v>6</v>
      </c>
      <c r="AE73">
        <f>IF(insurance[[#This Row],[split]]="Test", --(insurance[[#This Row],[charges]] &gt;= Classify!$C$5), "")</f>
        <v>0</v>
      </c>
      <c r="AF73">
        <f>IF(insurance[[#This Row],[split]]="Test", --(insurance[[#This Row],[yhat]] &gt;= Classify!$C$8), "")</f>
        <v>0</v>
      </c>
    </row>
    <row r="74" spans="1:32" x14ac:dyDescent="0.35">
      <c r="A74">
        <v>30</v>
      </c>
      <c r="B74" t="s">
        <v>13</v>
      </c>
      <c r="C74">
        <v>27.7</v>
      </c>
      <c r="D74">
        <v>0</v>
      </c>
      <c r="E74" t="s">
        <v>14</v>
      </c>
      <c r="F74" t="s">
        <v>21</v>
      </c>
      <c r="G74">
        <v>3554.203</v>
      </c>
      <c r="H74" t="s">
        <v>16</v>
      </c>
      <c r="I74" t="s">
        <v>17</v>
      </c>
      <c r="J74" t="s">
        <v>17</v>
      </c>
      <c r="K74" t="s">
        <v>17</v>
      </c>
      <c r="L74" t="s">
        <v>17</v>
      </c>
      <c r="M74" t="s">
        <v>18</v>
      </c>
      <c r="N74">
        <f>insurance[[#This Row],[age]]^2</f>
        <v>900</v>
      </c>
      <c r="O74">
        <f>insurance[[#This Row],[smoker_yes]]*insurance[[#This Row],[bmi]]</f>
        <v>0</v>
      </c>
      <c r="P74">
        <f>insurance[[#This Row],[smoker_yes]]*insurance[[#This Row],[age]]</f>
        <v>0</v>
      </c>
      <c r="Q74">
        <f>insurance[[#This Row],[bmi]]*insurance[[#This Row],[age]]</f>
        <v>831</v>
      </c>
      <c r="R74" t="s">
        <v>31</v>
      </c>
      <c r="S74">
        <f>(insurance[[#This Row],[age]]-Notes!$B$2)/Notes!$B$3</f>
        <v>-0.65555116774043554</v>
      </c>
      <c r="T74">
        <f>(insurance[[#This Row],[bmi]]-Notes!$B$4)/Notes!$B$5</f>
        <v>-0.48612889748669286</v>
      </c>
      <c r="U74">
        <f>(insurance[[#This Row],[children]]-Notes!$B$6)/Notes!$B$7</f>
        <v>-0.90861366741867866</v>
      </c>
      <c r="V74" s="14">
        <f t="shared" si="1"/>
        <v>13130.638654799817</v>
      </c>
      <c r="W74" s="15" t="str">
        <f>IF(insurance[[#This Row],[split]]="Test", (insurance[[#This Row],[charges]]-insurance[[#This Row],[yhat_base]])^2, "")</f>
        <v/>
      </c>
      <c r="X74" s="15" t="str">
        <f>IF(insurance[[#This Row],[split]]="Test", ABS(insurance[[#This Row],[charges]]-insurance[[#This Row],[yhat_base]])^2, "")</f>
        <v/>
      </c>
      <c r="Y74" t="str">
        <f>IF(insurance[[#This Row],[split]]="Test", (insurance[[#This Row],[charges]]-insurance[[#This Row],[yhat]])^2,"")</f>
        <v/>
      </c>
      <c r="Z74" t="str">
        <f>IF(insurance[[#This Row],[split]]="Test",ABS(insurance[[#This Row],[charges]]-insurance[[#This Row],[yhat]])^2,"")</f>
        <v/>
      </c>
      <c r="AA74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4788.8704877419959</v>
      </c>
      <c r="AB74">
        <f>insurance[[#This Row],[charges]]-insurance[[#This Row],[yhat]]</f>
        <v>-1234.667487741996</v>
      </c>
      <c r="AC74" t="str">
        <f>IF(insurance[[#This Row],[split]]="Test",
  COUNTIFS(insurance[split], "Test", insurance[yhat], "&gt;" &amp; insurance[[#This Row],[yhat]]) + 1,
  ""
)</f>
        <v/>
      </c>
      <c r="AD74" t="str">
        <f>IF(insurance[[#This Row],[split]]="Test", CEILING(insurance[[#This Row],[rank_test]]/(COUNTIF(insurance[split],"Test")/10), 1), "")</f>
        <v/>
      </c>
      <c r="AE74" t="str">
        <f>IF(insurance[[#This Row],[split]]="Test", --(insurance[[#This Row],[charges]] &gt;= Classify!$C$5), "")</f>
        <v/>
      </c>
      <c r="AF74" t="str">
        <f>IF(insurance[[#This Row],[split]]="Test", --(insurance[[#This Row],[yhat]] &gt;= Classify!$C$8), "")</f>
        <v/>
      </c>
    </row>
    <row r="75" spans="1:32" x14ac:dyDescent="0.35">
      <c r="A75">
        <v>33</v>
      </c>
      <c r="B75" t="s">
        <v>19</v>
      </c>
      <c r="C75">
        <v>35.244999999999997</v>
      </c>
      <c r="D75">
        <v>0</v>
      </c>
      <c r="E75" t="s">
        <v>14</v>
      </c>
      <c r="F75" t="s">
        <v>20</v>
      </c>
      <c r="G75">
        <v>12404.8791</v>
      </c>
      <c r="H75" t="s">
        <v>16</v>
      </c>
      <c r="I75" t="s">
        <v>18</v>
      </c>
      <c r="J75" t="s">
        <v>17</v>
      </c>
      <c r="K75" t="s">
        <v>17</v>
      </c>
      <c r="L75" t="s">
        <v>17</v>
      </c>
      <c r="M75" t="s">
        <v>17</v>
      </c>
      <c r="N75">
        <f>insurance[[#This Row],[age]]^2</f>
        <v>1089</v>
      </c>
      <c r="O75">
        <f>insurance[[#This Row],[smoker_yes]]*insurance[[#This Row],[bmi]]</f>
        <v>0</v>
      </c>
      <c r="P75">
        <f>insurance[[#This Row],[smoker_yes]]*insurance[[#This Row],[age]]</f>
        <v>0</v>
      </c>
      <c r="Q75">
        <f>insurance[[#This Row],[bmi]]*insurance[[#This Row],[age]]</f>
        <v>1163.0849999999998</v>
      </c>
      <c r="R75" t="s">
        <v>31</v>
      </c>
      <c r="S75">
        <f>(insurance[[#This Row],[age]]-Notes!$B$2)/Notes!$B$3</f>
        <v>-0.44194759705205927</v>
      </c>
      <c r="T75">
        <f>(insurance[[#This Row],[bmi]]-Notes!$B$4)/Notes!$B$5</f>
        <v>0.7515867051126891</v>
      </c>
      <c r="U75">
        <f>(insurance[[#This Row],[children]]-Notes!$B$6)/Notes!$B$7</f>
        <v>-0.90861366741867866</v>
      </c>
      <c r="V75" s="14">
        <f t="shared" si="1"/>
        <v>13130.638654799817</v>
      </c>
      <c r="W75" s="15" t="str">
        <f>IF(insurance[[#This Row],[split]]="Test", (insurance[[#This Row],[charges]]-insurance[[#This Row],[yhat_base]])^2, "")</f>
        <v/>
      </c>
      <c r="X75" s="15" t="str">
        <f>IF(insurance[[#This Row],[split]]="Test", ABS(insurance[[#This Row],[charges]]-insurance[[#This Row],[yhat_base]])^2, "")</f>
        <v/>
      </c>
      <c r="Y75" t="str">
        <f>IF(insurance[[#This Row],[split]]="Test", (insurance[[#This Row],[charges]]-insurance[[#This Row],[yhat]])^2,"")</f>
        <v/>
      </c>
      <c r="Z75" t="str">
        <f>IF(insurance[[#This Row],[split]]="Test",ABS(insurance[[#This Row],[charges]]-insurance[[#This Row],[yhat]])^2,"")</f>
        <v/>
      </c>
      <c r="AA75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5895.6272589290529</v>
      </c>
      <c r="AB75">
        <f>insurance[[#This Row],[charges]]-insurance[[#This Row],[yhat]]</f>
        <v>6509.2518410709472</v>
      </c>
      <c r="AC75" t="str">
        <f>IF(insurance[[#This Row],[split]]="Test",
  COUNTIFS(insurance[split], "Test", insurance[yhat], "&gt;" &amp; insurance[[#This Row],[yhat]]) + 1,
  ""
)</f>
        <v/>
      </c>
      <c r="AD75" t="str">
        <f>IF(insurance[[#This Row],[split]]="Test", CEILING(insurance[[#This Row],[rank_test]]/(COUNTIF(insurance[split],"Test")/10), 1), "")</f>
        <v/>
      </c>
      <c r="AE75" t="str">
        <f>IF(insurance[[#This Row],[split]]="Test", --(insurance[[#This Row],[charges]] &gt;= Classify!$C$5), "")</f>
        <v/>
      </c>
      <c r="AF75" t="str">
        <f>IF(insurance[[#This Row],[split]]="Test", --(insurance[[#This Row],[yhat]] &gt;= Classify!$C$8), "")</f>
        <v/>
      </c>
    </row>
    <row r="76" spans="1:32" x14ac:dyDescent="0.35">
      <c r="A76">
        <v>18</v>
      </c>
      <c r="B76" t="s">
        <v>13</v>
      </c>
      <c r="C76">
        <v>38.28</v>
      </c>
      <c r="D76">
        <v>0</v>
      </c>
      <c r="E76" t="s">
        <v>14</v>
      </c>
      <c r="F76" t="s">
        <v>15</v>
      </c>
      <c r="G76">
        <v>14133.03775</v>
      </c>
      <c r="H76" t="s">
        <v>16</v>
      </c>
      <c r="I76" t="s">
        <v>17</v>
      </c>
      <c r="J76" t="s">
        <v>17</v>
      </c>
      <c r="K76" t="s">
        <v>17</v>
      </c>
      <c r="L76" t="s">
        <v>18</v>
      </c>
      <c r="M76" t="s">
        <v>17</v>
      </c>
      <c r="N76">
        <f>insurance[[#This Row],[age]]^2</f>
        <v>324</v>
      </c>
      <c r="O76">
        <f>insurance[[#This Row],[smoker_yes]]*insurance[[#This Row],[bmi]]</f>
        <v>0</v>
      </c>
      <c r="P76">
        <f>insurance[[#This Row],[smoker_yes]]*insurance[[#This Row],[age]]</f>
        <v>0</v>
      </c>
      <c r="Q76">
        <f>insurance[[#This Row],[bmi]]*insurance[[#This Row],[age]]</f>
        <v>689.04</v>
      </c>
      <c r="R76" t="s">
        <v>31</v>
      </c>
      <c r="S76">
        <f>(insurance[[#This Row],[age]]-Notes!$B$2)/Notes!$B$3</f>
        <v>-1.5099654504939408</v>
      </c>
      <c r="T76">
        <f>(insurance[[#This Row],[bmi]]-Notes!$B$4)/Notes!$B$5</f>
        <v>1.2494617023146943</v>
      </c>
      <c r="U76">
        <f>(insurance[[#This Row],[children]]-Notes!$B$6)/Notes!$B$7</f>
        <v>-0.90861366741867866</v>
      </c>
      <c r="V76" s="14">
        <f t="shared" si="1"/>
        <v>13130.638654799817</v>
      </c>
      <c r="W76" s="15" t="str">
        <f>IF(insurance[[#This Row],[split]]="Test", (insurance[[#This Row],[charges]]-insurance[[#This Row],[yhat_base]])^2, "")</f>
        <v/>
      </c>
      <c r="X76" s="15" t="str">
        <f>IF(insurance[[#This Row],[split]]="Test", ABS(insurance[[#This Row],[charges]]-insurance[[#This Row],[yhat_base]])^2, "")</f>
        <v/>
      </c>
      <c r="Y76" t="str">
        <f>IF(insurance[[#This Row],[split]]="Test", (insurance[[#This Row],[charges]]-insurance[[#This Row],[yhat]])^2,"")</f>
        <v/>
      </c>
      <c r="Z76" t="str">
        <f>IF(insurance[[#This Row],[split]]="Test",ABS(insurance[[#This Row],[charges]]-insurance[[#This Row],[yhat]])^2,"")</f>
        <v/>
      </c>
      <c r="AA76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3142.3187117378911</v>
      </c>
      <c r="AB76">
        <f>insurance[[#This Row],[charges]]-insurance[[#This Row],[yhat]]</f>
        <v>10990.719038262108</v>
      </c>
      <c r="AC76" t="str">
        <f>IF(insurance[[#This Row],[split]]="Test",
  COUNTIFS(insurance[split], "Test", insurance[yhat], "&gt;" &amp; insurance[[#This Row],[yhat]]) + 1,
  ""
)</f>
        <v/>
      </c>
      <c r="AD76" t="str">
        <f>IF(insurance[[#This Row],[split]]="Test", CEILING(insurance[[#This Row],[rank_test]]/(COUNTIF(insurance[split],"Test")/10), 1), "")</f>
        <v/>
      </c>
      <c r="AE76" t="str">
        <f>IF(insurance[[#This Row],[split]]="Test", --(insurance[[#This Row],[charges]] &gt;= Classify!$C$5), "")</f>
        <v/>
      </c>
      <c r="AF76" t="str">
        <f>IF(insurance[[#This Row],[split]]="Test", --(insurance[[#This Row],[yhat]] &gt;= Classify!$C$8), "")</f>
        <v/>
      </c>
    </row>
    <row r="77" spans="1:32" x14ac:dyDescent="0.35">
      <c r="A77">
        <v>46</v>
      </c>
      <c r="B77" t="s">
        <v>19</v>
      </c>
      <c r="C77">
        <v>27.6</v>
      </c>
      <c r="D77">
        <v>0</v>
      </c>
      <c r="E77" t="s">
        <v>14</v>
      </c>
      <c r="F77" t="s">
        <v>21</v>
      </c>
      <c r="G77">
        <v>24603.04837</v>
      </c>
      <c r="H77" t="s">
        <v>16</v>
      </c>
      <c r="I77" t="s">
        <v>18</v>
      </c>
      <c r="J77" t="s">
        <v>17</v>
      </c>
      <c r="K77" t="s">
        <v>17</v>
      </c>
      <c r="L77" t="s">
        <v>17</v>
      </c>
      <c r="M77" t="s">
        <v>18</v>
      </c>
      <c r="N77">
        <f>insurance[[#This Row],[age]]^2</f>
        <v>2116</v>
      </c>
      <c r="O77">
        <f>insurance[[#This Row],[smoker_yes]]*insurance[[#This Row],[bmi]]</f>
        <v>0</v>
      </c>
      <c r="P77">
        <f>insurance[[#This Row],[smoker_yes]]*insurance[[#This Row],[age]]</f>
        <v>0</v>
      </c>
      <c r="Q77">
        <f>insurance[[#This Row],[bmi]]*insurance[[#This Row],[age]]</f>
        <v>1269.6000000000001</v>
      </c>
      <c r="R77" t="s">
        <v>31</v>
      </c>
      <c r="S77">
        <f>(insurance[[#This Row],[age]]-Notes!$B$2)/Notes!$B$3</f>
        <v>0.48366787593090471</v>
      </c>
      <c r="T77">
        <f>(insurance[[#This Row],[bmi]]-Notes!$B$4)/Notes!$B$5</f>
        <v>-0.50253334549993811</v>
      </c>
      <c r="U77">
        <f>(insurance[[#This Row],[children]]-Notes!$B$6)/Notes!$B$7</f>
        <v>-0.90861366741867866</v>
      </c>
      <c r="V77" s="14">
        <f t="shared" si="1"/>
        <v>13130.638654799817</v>
      </c>
      <c r="W77" s="15" t="str">
        <f>IF(insurance[[#This Row],[split]]="Test", (insurance[[#This Row],[charges]]-insurance[[#This Row],[yhat_base]])^2, "")</f>
        <v/>
      </c>
      <c r="X77" s="15" t="str">
        <f>IF(insurance[[#This Row],[split]]="Test", ABS(insurance[[#This Row],[charges]]-insurance[[#This Row],[yhat_base]])^2, "")</f>
        <v/>
      </c>
      <c r="Y77" t="str">
        <f>IF(insurance[[#This Row],[split]]="Test", (insurance[[#This Row],[charges]]-insurance[[#This Row],[yhat]])^2,"")</f>
        <v/>
      </c>
      <c r="Z77" t="str">
        <f>IF(insurance[[#This Row],[split]]="Test",ABS(insurance[[#This Row],[charges]]-insurance[[#This Row],[yhat]])^2,"")</f>
        <v/>
      </c>
      <c r="AA77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8115.3718231360772</v>
      </c>
      <c r="AB77">
        <f>insurance[[#This Row],[charges]]-insurance[[#This Row],[yhat]]</f>
        <v>16487.676546863924</v>
      </c>
      <c r="AC77" t="str">
        <f>IF(insurance[[#This Row],[split]]="Test",
  COUNTIFS(insurance[split], "Test", insurance[yhat], "&gt;" &amp; insurance[[#This Row],[yhat]]) + 1,
  ""
)</f>
        <v/>
      </c>
      <c r="AD77" t="str">
        <f>IF(insurance[[#This Row],[split]]="Test", CEILING(insurance[[#This Row],[rank_test]]/(COUNTIF(insurance[split],"Test")/10), 1), "")</f>
        <v/>
      </c>
      <c r="AE77" t="str">
        <f>IF(insurance[[#This Row],[split]]="Test", --(insurance[[#This Row],[charges]] &gt;= Classify!$C$5), "")</f>
        <v/>
      </c>
      <c r="AF77" t="str">
        <f>IF(insurance[[#This Row],[split]]="Test", --(insurance[[#This Row],[yhat]] &gt;= Classify!$C$8), "")</f>
        <v/>
      </c>
    </row>
    <row r="78" spans="1:32" x14ac:dyDescent="0.35">
      <c r="A78">
        <v>23</v>
      </c>
      <c r="B78" t="s">
        <v>19</v>
      </c>
      <c r="C78">
        <v>41.91</v>
      </c>
      <c r="D78">
        <v>0</v>
      </c>
      <c r="E78" t="s">
        <v>14</v>
      </c>
      <c r="F78" t="s">
        <v>15</v>
      </c>
      <c r="G78">
        <v>1837.2819</v>
      </c>
      <c r="H78" t="s">
        <v>16</v>
      </c>
      <c r="I78" t="s">
        <v>18</v>
      </c>
      <c r="J78" t="s">
        <v>17</v>
      </c>
      <c r="K78" t="s">
        <v>17</v>
      </c>
      <c r="L78" t="s">
        <v>18</v>
      </c>
      <c r="M78" t="s">
        <v>17</v>
      </c>
      <c r="N78">
        <f>insurance[[#This Row],[age]]^2</f>
        <v>529</v>
      </c>
      <c r="O78">
        <f>insurance[[#This Row],[smoker_yes]]*insurance[[#This Row],[bmi]]</f>
        <v>0</v>
      </c>
      <c r="P78">
        <f>insurance[[#This Row],[smoker_yes]]*insurance[[#This Row],[age]]</f>
        <v>0</v>
      </c>
      <c r="Q78">
        <f>insurance[[#This Row],[bmi]]*insurance[[#This Row],[age]]</f>
        <v>963.93</v>
      </c>
      <c r="R78" t="s">
        <v>31</v>
      </c>
      <c r="S78">
        <f>(insurance[[#This Row],[age]]-Notes!$B$2)/Notes!$B$3</f>
        <v>-1.1539594993466469</v>
      </c>
      <c r="T78">
        <f>(insurance[[#This Row],[bmi]]-Notes!$B$4)/Notes!$B$5</f>
        <v>1.8449431651955097</v>
      </c>
      <c r="U78">
        <f>(insurance[[#This Row],[children]]-Notes!$B$6)/Notes!$B$7</f>
        <v>-0.90861366741867866</v>
      </c>
      <c r="V78" s="14">
        <f t="shared" si="1"/>
        <v>13130.638654799817</v>
      </c>
      <c r="W78" s="15" t="str">
        <f>IF(insurance[[#This Row],[split]]="Test", (insurance[[#This Row],[charges]]-insurance[[#This Row],[yhat_base]])^2, "")</f>
        <v/>
      </c>
      <c r="X78" s="15" t="str">
        <f>IF(insurance[[#This Row],[split]]="Test", ABS(insurance[[#This Row],[charges]]-insurance[[#This Row],[yhat_base]])^2, "")</f>
        <v/>
      </c>
      <c r="Y78" t="str">
        <f>IF(insurance[[#This Row],[split]]="Test", (insurance[[#This Row],[charges]]-insurance[[#This Row],[yhat]])^2,"")</f>
        <v/>
      </c>
      <c r="Z78" t="str">
        <f>IF(insurance[[#This Row],[split]]="Test",ABS(insurance[[#This Row],[charges]]-insurance[[#This Row],[yhat]])^2,"")</f>
        <v/>
      </c>
      <c r="AA78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3077.8005847674194</v>
      </c>
      <c r="AB78">
        <f>insurance[[#This Row],[charges]]-insurance[[#This Row],[yhat]]</f>
        <v>-1240.5186847674195</v>
      </c>
      <c r="AC78" t="str">
        <f>IF(insurance[[#This Row],[split]]="Test",
  COUNTIFS(insurance[split], "Test", insurance[yhat], "&gt;" &amp; insurance[[#This Row],[yhat]]) + 1,
  ""
)</f>
        <v/>
      </c>
      <c r="AD78" t="str">
        <f>IF(insurance[[#This Row],[split]]="Test", CEILING(insurance[[#This Row],[rank_test]]/(COUNTIF(insurance[split],"Test")/10), 1), "")</f>
        <v/>
      </c>
      <c r="AE78" t="str">
        <f>IF(insurance[[#This Row],[split]]="Test", --(insurance[[#This Row],[charges]] &gt;= Classify!$C$5), "")</f>
        <v/>
      </c>
      <c r="AF78" t="str">
        <f>IF(insurance[[#This Row],[split]]="Test", --(insurance[[#This Row],[yhat]] &gt;= Classify!$C$8), "")</f>
        <v/>
      </c>
    </row>
    <row r="79" spans="1:32" x14ac:dyDescent="0.35">
      <c r="A79">
        <v>20</v>
      </c>
      <c r="B79" t="s">
        <v>19</v>
      </c>
      <c r="C79">
        <v>33.33</v>
      </c>
      <c r="D79">
        <v>0</v>
      </c>
      <c r="E79" t="s">
        <v>14</v>
      </c>
      <c r="F79" t="s">
        <v>15</v>
      </c>
      <c r="G79">
        <v>1391.5287000000001</v>
      </c>
      <c r="H79" t="s">
        <v>16</v>
      </c>
      <c r="I79" t="s">
        <v>18</v>
      </c>
      <c r="J79" t="s">
        <v>17</v>
      </c>
      <c r="K79" t="s">
        <v>17</v>
      </c>
      <c r="L79" t="s">
        <v>18</v>
      </c>
      <c r="M79" t="s">
        <v>17</v>
      </c>
      <c r="N79">
        <f>insurance[[#This Row],[age]]^2</f>
        <v>400</v>
      </c>
      <c r="O79">
        <f>insurance[[#This Row],[smoker_yes]]*insurance[[#This Row],[bmi]]</f>
        <v>0</v>
      </c>
      <c r="P79">
        <f>insurance[[#This Row],[smoker_yes]]*insurance[[#This Row],[age]]</f>
        <v>0</v>
      </c>
      <c r="Q79">
        <f>insurance[[#This Row],[bmi]]*insurance[[#This Row],[age]]</f>
        <v>666.59999999999991</v>
      </c>
      <c r="R79" t="s">
        <v>31</v>
      </c>
      <c r="S79">
        <f>(insurance[[#This Row],[age]]-Notes!$B$2)/Notes!$B$3</f>
        <v>-1.3675630700350232</v>
      </c>
      <c r="T79">
        <f>(insurance[[#This Row],[bmi]]-Notes!$B$4)/Notes!$B$5</f>
        <v>0.43744152565903555</v>
      </c>
      <c r="U79">
        <f>(insurance[[#This Row],[children]]-Notes!$B$6)/Notes!$B$7</f>
        <v>-0.90861366741867866</v>
      </c>
      <c r="V79" s="14">
        <f t="shared" si="1"/>
        <v>13130.638654799817</v>
      </c>
      <c r="W79" s="15" t="str">
        <f>IF(insurance[[#This Row],[split]]="Test", (insurance[[#This Row],[charges]]-insurance[[#This Row],[yhat_base]])^2, "")</f>
        <v/>
      </c>
      <c r="X79" s="15" t="str">
        <f>IF(insurance[[#This Row],[split]]="Test", ABS(insurance[[#This Row],[charges]]-insurance[[#This Row],[yhat_base]])^2, "")</f>
        <v/>
      </c>
      <c r="Y79" t="str">
        <f>IF(insurance[[#This Row],[split]]="Test", (insurance[[#This Row],[charges]]-insurance[[#This Row],[yhat]])^2,"")</f>
        <v/>
      </c>
      <c r="Z79" t="str">
        <f>IF(insurance[[#This Row],[split]]="Test",ABS(insurance[[#This Row],[charges]]-insurance[[#This Row],[yhat]])^2,"")</f>
        <v/>
      </c>
      <c r="AA79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2652.283856528501</v>
      </c>
      <c r="AB79">
        <f>insurance[[#This Row],[charges]]-insurance[[#This Row],[yhat]]</f>
        <v>-1260.7551565285009</v>
      </c>
      <c r="AC79" t="str">
        <f>IF(insurance[[#This Row],[split]]="Test",
  COUNTIFS(insurance[split], "Test", insurance[yhat], "&gt;" &amp; insurance[[#This Row],[yhat]]) + 1,
  ""
)</f>
        <v/>
      </c>
      <c r="AD79" t="str">
        <f>IF(insurance[[#This Row],[split]]="Test", CEILING(insurance[[#This Row],[rank_test]]/(COUNTIF(insurance[split],"Test")/10), 1), "")</f>
        <v/>
      </c>
      <c r="AE79" t="str">
        <f>IF(insurance[[#This Row],[split]]="Test", --(insurance[[#This Row],[charges]] &gt;= Classify!$C$5), "")</f>
        <v/>
      </c>
      <c r="AF79" t="str">
        <f>IF(insurance[[#This Row],[split]]="Test", --(insurance[[#This Row],[yhat]] &gt;= Classify!$C$8), "")</f>
        <v/>
      </c>
    </row>
    <row r="80" spans="1:32" x14ac:dyDescent="0.35">
      <c r="A80">
        <v>55</v>
      </c>
      <c r="B80" t="s">
        <v>19</v>
      </c>
      <c r="C80">
        <v>33</v>
      </c>
      <c r="D80">
        <v>0</v>
      </c>
      <c r="E80" t="s">
        <v>14</v>
      </c>
      <c r="F80" t="s">
        <v>15</v>
      </c>
      <c r="G80">
        <v>20781.48892</v>
      </c>
      <c r="H80" t="s">
        <v>16</v>
      </c>
      <c r="I80" t="s">
        <v>18</v>
      </c>
      <c r="J80" t="s">
        <v>17</v>
      </c>
      <c r="K80" t="s">
        <v>17</v>
      </c>
      <c r="L80" t="s">
        <v>18</v>
      </c>
      <c r="M80" t="s">
        <v>17</v>
      </c>
      <c r="N80">
        <f>insurance[[#This Row],[age]]^2</f>
        <v>3025</v>
      </c>
      <c r="O80">
        <f>insurance[[#This Row],[smoker_yes]]*insurance[[#This Row],[bmi]]</f>
        <v>0</v>
      </c>
      <c r="P80">
        <f>insurance[[#This Row],[smoker_yes]]*insurance[[#This Row],[age]]</f>
        <v>0</v>
      </c>
      <c r="Q80">
        <f>insurance[[#This Row],[bmi]]*insurance[[#This Row],[age]]</f>
        <v>1815</v>
      </c>
      <c r="R80" t="s">
        <v>31</v>
      </c>
      <c r="S80">
        <f>(insurance[[#This Row],[age]]-Notes!$B$2)/Notes!$B$3</f>
        <v>1.1244785879960337</v>
      </c>
      <c r="T80">
        <f>(insurance[[#This Row],[bmi]]-Notes!$B$4)/Notes!$B$5</f>
        <v>0.38330684721532526</v>
      </c>
      <c r="U80">
        <f>(insurance[[#This Row],[children]]-Notes!$B$6)/Notes!$B$7</f>
        <v>-0.90861366741867866</v>
      </c>
      <c r="V80" s="14">
        <f t="shared" si="1"/>
        <v>13130.638654799817</v>
      </c>
      <c r="W80" s="15" t="str">
        <f>IF(insurance[[#This Row],[split]]="Test", (insurance[[#This Row],[charges]]-insurance[[#This Row],[yhat_base]])^2, "")</f>
        <v/>
      </c>
      <c r="X80" s="15" t="str">
        <f>IF(insurance[[#This Row],[split]]="Test", ABS(insurance[[#This Row],[charges]]-insurance[[#This Row],[yhat_base]])^2, "")</f>
        <v/>
      </c>
      <c r="Y80" t="str">
        <f>IF(insurance[[#This Row],[split]]="Test", (insurance[[#This Row],[charges]]-insurance[[#This Row],[yhat]])^2,"")</f>
        <v/>
      </c>
      <c r="Z80" t="str">
        <f>IF(insurance[[#This Row],[split]]="Test",ABS(insurance[[#This Row],[charges]]-insurance[[#This Row],[yhat]])^2,"")</f>
        <v/>
      </c>
      <c r="AA80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11161.775403686568</v>
      </c>
      <c r="AB80">
        <f>insurance[[#This Row],[charges]]-insurance[[#This Row],[yhat]]</f>
        <v>9619.7135163134317</v>
      </c>
      <c r="AC80" t="str">
        <f>IF(insurance[[#This Row],[split]]="Test",
  COUNTIFS(insurance[split], "Test", insurance[yhat], "&gt;" &amp; insurance[[#This Row],[yhat]]) + 1,
  ""
)</f>
        <v/>
      </c>
      <c r="AD80" t="str">
        <f>IF(insurance[[#This Row],[split]]="Test", CEILING(insurance[[#This Row],[rank_test]]/(COUNTIF(insurance[split],"Test")/10), 1), "")</f>
        <v/>
      </c>
      <c r="AE80" t="str">
        <f>IF(insurance[[#This Row],[split]]="Test", --(insurance[[#This Row],[charges]] &gt;= Classify!$C$5), "")</f>
        <v/>
      </c>
      <c r="AF80" t="str">
        <f>IF(insurance[[#This Row],[split]]="Test", --(insurance[[#This Row],[yhat]] &gt;= Classify!$C$8), "")</f>
        <v/>
      </c>
    </row>
    <row r="81" spans="1:32" x14ac:dyDescent="0.35">
      <c r="A81">
        <v>19</v>
      </c>
      <c r="B81" t="s">
        <v>19</v>
      </c>
      <c r="C81">
        <v>34.4</v>
      </c>
      <c r="D81">
        <v>0</v>
      </c>
      <c r="E81" t="s">
        <v>14</v>
      </c>
      <c r="F81" t="s">
        <v>21</v>
      </c>
      <c r="G81">
        <v>1261.8589999999999</v>
      </c>
      <c r="H81" t="s">
        <v>16</v>
      </c>
      <c r="I81" t="s">
        <v>18</v>
      </c>
      <c r="J81" t="s">
        <v>17</v>
      </c>
      <c r="K81" t="s">
        <v>17</v>
      </c>
      <c r="L81" t="s">
        <v>17</v>
      </c>
      <c r="M81" t="s">
        <v>18</v>
      </c>
      <c r="N81">
        <f>insurance[[#This Row],[age]]^2</f>
        <v>361</v>
      </c>
      <c r="O81">
        <f>insurance[[#This Row],[smoker_yes]]*insurance[[#This Row],[bmi]]</f>
        <v>0</v>
      </c>
      <c r="P81">
        <f>insurance[[#This Row],[smoker_yes]]*insurance[[#This Row],[age]]</f>
        <v>0</v>
      </c>
      <c r="Q81">
        <f>insurance[[#This Row],[bmi]]*insurance[[#This Row],[age]]</f>
        <v>653.6</v>
      </c>
      <c r="R81" t="s">
        <v>32</v>
      </c>
      <c r="S81">
        <f>(insurance[[#This Row],[age]]-Notes!$B$2)/Notes!$B$3</f>
        <v>-1.4387642602644821</v>
      </c>
      <c r="T81">
        <f>(insurance[[#This Row],[bmi]]-Notes!$B$4)/Notes!$B$5</f>
        <v>0.61296911940076382</v>
      </c>
      <c r="U81">
        <f>(insurance[[#This Row],[children]]-Notes!$B$6)/Notes!$B$7</f>
        <v>-0.90861366741867866</v>
      </c>
      <c r="V81" s="14">
        <f t="shared" si="1"/>
        <v>13130.638654799817</v>
      </c>
      <c r="W81" s="15">
        <f>IF(insurance[[#This Row],[split]]="Test", (insurance[[#This Row],[charges]]-insurance[[#This Row],[yhat_base]])^2, "")</f>
        <v>140867930.49419007</v>
      </c>
      <c r="X81" s="15">
        <f>IF(insurance[[#This Row],[split]]="Test", ABS(insurance[[#This Row],[charges]]-insurance[[#This Row],[yhat_base]])^2, "")</f>
        <v>140867930.49419007</v>
      </c>
      <c r="Y81">
        <f>IF(insurance[[#This Row],[split]]="Test", (insurance[[#This Row],[charges]]-insurance[[#This Row],[yhat]])^2,"")</f>
        <v>2087945.9967499117</v>
      </c>
      <c r="Z81">
        <f>IF(insurance[[#This Row],[split]]="Test",ABS(insurance[[#This Row],[charges]]-insurance[[#This Row],[yhat]])^2,"")</f>
        <v>2087945.9967499117</v>
      </c>
      <c r="AA81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2706.8316629766778</v>
      </c>
      <c r="AB81">
        <f>insurance[[#This Row],[charges]]-insurance[[#This Row],[yhat]]</f>
        <v>-1444.9726629766778</v>
      </c>
      <c r="AC81">
        <f>IF(insurance[[#This Row],[split]]="Test",
  COUNTIFS(insurance[split], "Test", insurance[yhat], "&gt;" &amp; insurance[[#This Row],[yhat]]) + 1,
  ""
)</f>
        <v>278</v>
      </c>
      <c r="AD81">
        <f>IF(insurance[[#This Row],[split]]="Test", CEILING(insurance[[#This Row],[rank_test]]/(COUNTIF(insurance[split],"Test")/10), 1), "")</f>
        <v>10</v>
      </c>
      <c r="AE81">
        <f>IF(insurance[[#This Row],[split]]="Test", --(insurance[[#This Row],[charges]] &gt;= Classify!$C$5), "")</f>
        <v>0</v>
      </c>
      <c r="AF81">
        <f>IF(insurance[[#This Row],[split]]="Test", --(insurance[[#This Row],[yhat]] &gt;= Classify!$C$8), "")</f>
        <v>0</v>
      </c>
    </row>
    <row r="82" spans="1:32" x14ac:dyDescent="0.35">
      <c r="A82">
        <v>58</v>
      </c>
      <c r="B82" t="s">
        <v>13</v>
      </c>
      <c r="C82">
        <v>39.049999999999997</v>
      </c>
      <c r="D82">
        <v>0</v>
      </c>
      <c r="E82" t="s">
        <v>14</v>
      </c>
      <c r="F82" t="s">
        <v>15</v>
      </c>
      <c r="G82">
        <v>11856.4115</v>
      </c>
      <c r="H82" t="s">
        <v>16</v>
      </c>
      <c r="I82" t="s">
        <v>17</v>
      </c>
      <c r="J82" t="s">
        <v>17</v>
      </c>
      <c r="K82" t="s">
        <v>17</v>
      </c>
      <c r="L82" t="s">
        <v>18</v>
      </c>
      <c r="M82" t="s">
        <v>17</v>
      </c>
      <c r="N82">
        <f>insurance[[#This Row],[age]]^2</f>
        <v>3364</v>
      </c>
      <c r="O82">
        <f>insurance[[#This Row],[smoker_yes]]*insurance[[#This Row],[bmi]]</f>
        <v>0</v>
      </c>
      <c r="P82">
        <f>insurance[[#This Row],[smoker_yes]]*insurance[[#This Row],[age]]</f>
        <v>0</v>
      </c>
      <c r="Q82">
        <f>insurance[[#This Row],[bmi]]*insurance[[#This Row],[age]]</f>
        <v>2264.8999999999996</v>
      </c>
      <c r="R82" t="s">
        <v>31</v>
      </c>
      <c r="S82">
        <f>(insurance[[#This Row],[age]]-Notes!$B$2)/Notes!$B$3</f>
        <v>1.3380821586844101</v>
      </c>
      <c r="T82">
        <f>(insurance[[#This Row],[bmi]]-Notes!$B$4)/Notes!$B$5</f>
        <v>1.375775952016685</v>
      </c>
      <c r="U82">
        <f>(insurance[[#This Row],[children]]-Notes!$B$6)/Notes!$B$7</f>
        <v>-0.90861366741867866</v>
      </c>
      <c r="V82" s="14">
        <f t="shared" si="1"/>
        <v>13130.638654799817</v>
      </c>
      <c r="W82" s="15" t="str">
        <f>IF(insurance[[#This Row],[split]]="Test", (insurance[[#This Row],[charges]]-insurance[[#This Row],[yhat_base]])^2, "")</f>
        <v/>
      </c>
      <c r="X82" s="15" t="str">
        <f>IF(insurance[[#This Row],[split]]="Test", ABS(insurance[[#This Row],[charges]]-insurance[[#This Row],[yhat_base]])^2, "")</f>
        <v/>
      </c>
      <c r="Y82" t="str">
        <f>IF(insurance[[#This Row],[split]]="Test", (insurance[[#This Row],[charges]]-insurance[[#This Row],[yhat]])^2,"")</f>
        <v/>
      </c>
      <c r="Z82" t="str">
        <f>IF(insurance[[#This Row],[split]]="Test",ABS(insurance[[#This Row],[charges]]-insurance[[#This Row],[yhat]])^2,"")</f>
        <v/>
      </c>
      <c r="AA82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13040.438358471501</v>
      </c>
      <c r="AB82">
        <f>insurance[[#This Row],[charges]]-insurance[[#This Row],[yhat]]</f>
        <v>-1184.0268584715013</v>
      </c>
      <c r="AC82" t="str">
        <f>IF(insurance[[#This Row],[split]]="Test",
  COUNTIFS(insurance[split], "Test", insurance[yhat], "&gt;" &amp; insurance[[#This Row],[yhat]]) + 1,
  ""
)</f>
        <v/>
      </c>
      <c r="AD82" t="str">
        <f>IF(insurance[[#This Row],[split]]="Test", CEILING(insurance[[#This Row],[rank_test]]/(COUNTIF(insurance[split],"Test")/10), 1), "")</f>
        <v/>
      </c>
      <c r="AE82" t="str">
        <f>IF(insurance[[#This Row],[split]]="Test", --(insurance[[#This Row],[charges]] &gt;= Classify!$C$5), "")</f>
        <v/>
      </c>
      <c r="AF82" t="str">
        <f>IF(insurance[[#This Row],[split]]="Test", --(insurance[[#This Row],[yhat]] &gt;= Classify!$C$8), "")</f>
        <v/>
      </c>
    </row>
    <row r="83" spans="1:32" x14ac:dyDescent="0.35">
      <c r="A83">
        <v>21</v>
      </c>
      <c r="B83" t="s">
        <v>19</v>
      </c>
      <c r="C83">
        <v>31.02</v>
      </c>
      <c r="D83">
        <v>0</v>
      </c>
      <c r="E83" t="s">
        <v>14</v>
      </c>
      <c r="F83" t="s">
        <v>15</v>
      </c>
      <c r="G83">
        <v>16586.49771</v>
      </c>
      <c r="H83" t="s">
        <v>16</v>
      </c>
      <c r="I83" t="s">
        <v>18</v>
      </c>
      <c r="J83" t="s">
        <v>17</v>
      </c>
      <c r="K83" t="s">
        <v>17</v>
      </c>
      <c r="L83" t="s">
        <v>18</v>
      </c>
      <c r="M83" t="s">
        <v>17</v>
      </c>
      <c r="N83">
        <f>insurance[[#This Row],[age]]^2</f>
        <v>441</v>
      </c>
      <c r="O83">
        <f>insurance[[#This Row],[smoker_yes]]*insurance[[#This Row],[bmi]]</f>
        <v>0</v>
      </c>
      <c r="P83">
        <f>insurance[[#This Row],[smoker_yes]]*insurance[[#This Row],[age]]</f>
        <v>0</v>
      </c>
      <c r="Q83">
        <f>insurance[[#This Row],[bmi]]*insurance[[#This Row],[age]]</f>
        <v>651.41999999999996</v>
      </c>
      <c r="R83" t="s">
        <v>31</v>
      </c>
      <c r="S83">
        <f>(insurance[[#This Row],[age]]-Notes!$B$2)/Notes!$B$3</f>
        <v>-1.2963618798055645</v>
      </c>
      <c r="T83">
        <f>(insurance[[#This Row],[bmi]]-Notes!$B$4)/Notes!$B$5</f>
        <v>5.8498776553061876E-2</v>
      </c>
      <c r="U83">
        <f>(insurance[[#This Row],[children]]-Notes!$B$6)/Notes!$B$7</f>
        <v>-0.90861366741867866</v>
      </c>
      <c r="V83" s="14">
        <f t="shared" si="1"/>
        <v>13130.638654799817</v>
      </c>
      <c r="W83" s="15" t="str">
        <f>IF(insurance[[#This Row],[split]]="Test", (insurance[[#This Row],[charges]]-insurance[[#This Row],[yhat_base]])^2, "")</f>
        <v/>
      </c>
      <c r="X83" s="15" t="str">
        <f>IF(insurance[[#This Row],[split]]="Test", ABS(insurance[[#This Row],[charges]]-insurance[[#This Row],[yhat_base]])^2, "")</f>
        <v/>
      </c>
      <c r="Y83" t="str">
        <f>IF(insurance[[#This Row],[split]]="Test", (insurance[[#This Row],[charges]]-insurance[[#This Row],[yhat]])^2,"")</f>
        <v/>
      </c>
      <c r="Z83" t="str">
        <f>IF(insurance[[#This Row],[split]]="Test",ABS(insurance[[#This Row],[charges]]-insurance[[#This Row],[yhat]])^2,"")</f>
        <v/>
      </c>
      <c r="AA83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2735.3887951452125</v>
      </c>
      <c r="AB83">
        <f>insurance[[#This Row],[charges]]-insurance[[#This Row],[yhat]]</f>
        <v>13851.108914854787</v>
      </c>
      <c r="AC83" t="str">
        <f>IF(insurance[[#This Row],[split]]="Test",
  COUNTIFS(insurance[split], "Test", insurance[yhat], "&gt;" &amp; insurance[[#This Row],[yhat]]) + 1,
  ""
)</f>
        <v/>
      </c>
      <c r="AD83" t="str">
        <f>IF(insurance[[#This Row],[split]]="Test", CEILING(insurance[[#This Row],[rank_test]]/(COUNTIF(insurance[split],"Test")/10), 1), "")</f>
        <v/>
      </c>
      <c r="AE83" t="str">
        <f>IF(insurance[[#This Row],[split]]="Test", --(insurance[[#This Row],[charges]] &gt;= Classify!$C$5), "")</f>
        <v/>
      </c>
      <c r="AF83" t="str">
        <f>IF(insurance[[#This Row],[split]]="Test", --(insurance[[#This Row],[yhat]] &gt;= Classify!$C$8), "")</f>
        <v/>
      </c>
    </row>
    <row r="84" spans="1:32" x14ac:dyDescent="0.35">
      <c r="A84">
        <v>18</v>
      </c>
      <c r="B84" t="s">
        <v>13</v>
      </c>
      <c r="C84">
        <v>38.17</v>
      </c>
      <c r="D84">
        <v>0</v>
      </c>
      <c r="E84" t="s">
        <v>14</v>
      </c>
      <c r="F84" t="s">
        <v>15</v>
      </c>
      <c r="G84">
        <v>1631.6683</v>
      </c>
      <c r="H84" t="s">
        <v>16</v>
      </c>
      <c r="I84" t="s">
        <v>17</v>
      </c>
      <c r="J84" t="s">
        <v>17</v>
      </c>
      <c r="K84" t="s">
        <v>17</v>
      </c>
      <c r="L84" t="s">
        <v>18</v>
      </c>
      <c r="M84" t="s">
        <v>17</v>
      </c>
      <c r="N84">
        <f>insurance[[#This Row],[age]]^2</f>
        <v>324</v>
      </c>
      <c r="O84">
        <f>insurance[[#This Row],[smoker_yes]]*insurance[[#This Row],[bmi]]</f>
        <v>0</v>
      </c>
      <c r="P84">
        <f>insurance[[#This Row],[smoker_yes]]*insurance[[#This Row],[age]]</f>
        <v>0</v>
      </c>
      <c r="Q84">
        <f>insurance[[#This Row],[bmi]]*insurance[[#This Row],[age]]</f>
        <v>687.06000000000006</v>
      </c>
      <c r="R84" t="s">
        <v>32</v>
      </c>
      <c r="S84">
        <f>(insurance[[#This Row],[age]]-Notes!$B$2)/Notes!$B$3</f>
        <v>-1.5099654504939408</v>
      </c>
      <c r="T84">
        <f>(insurance[[#This Row],[bmi]]-Notes!$B$4)/Notes!$B$5</f>
        <v>1.2314168095001243</v>
      </c>
      <c r="U84">
        <f>(insurance[[#This Row],[children]]-Notes!$B$6)/Notes!$B$7</f>
        <v>-0.90861366741867866</v>
      </c>
      <c r="V84" s="14">
        <f t="shared" si="1"/>
        <v>13130.638654799817</v>
      </c>
      <c r="W84" s="15">
        <f>IF(insurance[[#This Row],[split]]="Test", (insurance[[#This Row],[charges]]-insurance[[#This Row],[yhat_base]])^2, "")</f>
        <v>132226319.22056505</v>
      </c>
      <c r="X84" s="15">
        <f>IF(insurance[[#This Row],[split]]="Test", ABS(insurance[[#This Row],[charges]]-insurance[[#This Row],[yhat_base]])^2, "")</f>
        <v>132226319.22056505</v>
      </c>
      <c r="Y84">
        <f>IF(insurance[[#This Row],[split]]="Test", (insurance[[#This Row],[charges]]-insurance[[#This Row],[yhat]])^2,"")</f>
        <v>2278810.1168282013</v>
      </c>
      <c r="Z84">
        <f>IF(insurance[[#This Row],[split]]="Test",ABS(insurance[[#This Row],[charges]]-insurance[[#This Row],[yhat]])^2,"")</f>
        <v>2278810.1168282013</v>
      </c>
      <c r="AA84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3141.2411259438832</v>
      </c>
      <c r="AB84">
        <f>insurance[[#This Row],[charges]]-insurance[[#This Row],[yhat]]</f>
        <v>-1509.5728259438831</v>
      </c>
      <c r="AC84">
        <f>IF(insurance[[#This Row],[split]]="Test",
  COUNTIFS(insurance[split], "Test", insurance[yhat], "&gt;" &amp; insurance[[#This Row],[yhat]]) + 1,
  ""
)</f>
        <v>274</v>
      </c>
      <c r="AD84">
        <f>IF(insurance[[#This Row],[split]]="Test", CEILING(insurance[[#This Row],[rank_test]]/(COUNTIF(insurance[split],"Test")/10), 1), "")</f>
        <v>10</v>
      </c>
      <c r="AE84">
        <f>IF(insurance[[#This Row],[split]]="Test", --(insurance[[#This Row],[charges]] &gt;= Classify!$C$5), "")</f>
        <v>0</v>
      </c>
      <c r="AF84">
        <f>IF(insurance[[#This Row],[split]]="Test", --(insurance[[#This Row],[yhat]] &gt;= Classify!$C$8), "")</f>
        <v>0</v>
      </c>
    </row>
    <row r="85" spans="1:32" x14ac:dyDescent="0.35">
      <c r="A85">
        <v>52</v>
      </c>
      <c r="B85" t="s">
        <v>19</v>
      </c>
      <c r="C85">
        <v>34.1</v>
      </c>
      <c r="D85">
        <v>0</v>
      </c>
      <c r="E85" t="s">
        <v>14</v>
      </c>
      <c r="F85" t="s">
        <v>15</v>
      </c>
      <c r="G85">
        <v>9140.9509999999991</v>
      </c>
      <c r="H85" t="s">
        <v>16</v>
      </c>
      <c r="I85" t="s">
        <v>18</v>
      </c>
      <c r="J85" t="s">
        <v>17</v>
      </c>
      <c r="K85" t="s">
        <v>17</v>
      </c>
      <c r="L85" t="s">
        <v>18</v>
      </c>
      <c r="M85" t="s">
        <v>17</v>
      </c>
      <c r="N85">
        <f>insurance[[#This Row],[age]]^2</f>
        <v>2704</v>
      </c>
      <c r="O85">
        <f>insurance[[#This Row],[smoker_yes]]*insurance[[#This Row],[bmi]]</f>
        <v>0</v>
      </c>
      <c r="P85">
        <f>insurance[[#This Row],[smoker_yes]]*insurance[[#This Row],[age]]</f>
        <v>0</v>
      </c>
      <c r="Q85">
        <f>insurance[[#This Row],[bmi]]*insurance[[#This Row],[age]]</f>
        <v>1773.2</v>
      </c>
      <c r="R85" t="s">
        <v>31</v>
      </c>
      <c r="S85">
        <f>(insurance[[#This Row],[age]]-Notes!$B$2)/Notes!$B$3</f>
        <v>0.9108750173076573</v>
      </c>
      <c r="T85">
        <f>(insurance[[#This Row],[bmi]]-Notes!$B$4)/Notes!$B$5</f>
        <v>0.56375577536102739</v>
      </c>
      <c r="U85">
        <f>(insurance[[#This Row],[children]]-Notes!$B$6)/Notes!$B$7</f>
        <v>-0.90861366741867866</v>
      </c>
      <c r="V85" s="14">
        <f t="shared" si="1"/>
        <v>13130.638654799817</v>
      </c>
      <c r="W85" s="15" t="str">
        <f>IF(insurance[[#This Row],[split]]="Test", (insurance[[#This Row],[charges]]-insurance[[#This Row],[yhat_base]])^2, "")</f>
        <v/>
      </c>
      <c r="X85" s="15" t="str">
        <f>IF(insurance[[#This Row],[split]]="Test", ABS(insurance[[#This Row],[charges]]-insurance[[#This Row],[yhat_base]])^2, "")</f>
        <v/>
      </c>
      <c r="Y85" t="str">
        <f>IF(insurance[[#This Row],[split]]="Test", (insurance[[#This Row],[charges]]-insurance[[#This Row],[yhat]])^2,"")</f>
        <v/>
      </c>
      <c r="Z85" t="str">
        <f>IF(insurance[[#This Row],[split]]="Test",ABS(insurance[[#This Row],[charges]]-insurance[[#This Row],[yhat]])^2,"")</f>
        <v/>
      </c>
      <c r="AA85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10054.692131440403</v>
      </c>
      <c r="AB85">
        <f>insurance[[#This Row],[charges]]-insurance[[#This Row],[yhat]]</f>
        <v>-913.74113144040348</v>
      </c>
      <c r="AC85" t="str">
        <f>IF(insurance[[#This Row],[split]]="Test",
  COUNTIFS(insurance[split], "Test", insurance[yhat], "&gt;" &amp; insurance[[#This Row],[yhat]]) + 1,
  ""
)</f>
        <v/>
      </c>
      <c r="AD85" t="str">
        <f>IF(insurance[[#This Row],[split]]="Test", CEILING(insurance[[#This Row],[rank_test]]/(COUNTIF(insurance[split],"Test")/10), 1), "")</f>
        <v/>
      </c>
      <c r="AE85" t="str">
        <f>IF(insurance[[#This Row],[split]]="Test", --(insurance[[#This Row],[charges]] &gt;= Classify!$C$5), "")</f>
        <v/>
      </c>
      <c r="AF85" t="str">
        <f>IF(insurance[[#This Row],[split]]="Test", --(insurance[[#This Row],[yhat]] &gt;= Classify!$C$8), "")</f>
        <v/>
      </c>
    </row>
    <row r="86" spans="1:32" x14ac:dyDescent="0.35">
      <c r="A86">
        <v>25</v>
      </c>
      <c r="B86" t="s">
        <v>19</v>
      </c>
      <c r="C86">
        <v>30.59</v>
      </c>
      <c r="D86">
        <v>0</v>
      </c>
      <c r="E86" t="s">
        <v>14</v>
      </c>
      <c r="F86" t="s">
        <v>20</v>
      </c>
      <c r="G86">
        <v>2727.3951000000002</v>
      </c>
      <c r="H86" t="s">
        <v>16</v>
      </c>
      <c r="I86" t="s">
        <v>18</v>
      </c>
      <c r="J86" t="s">
        <v>17</v>
      </c>
      <c r="K86" t="s">
        <v>17</v>
      </c>
      <c r="L86" t="s">
        <v>17</v>
      </c>
      <c r="M86" t="s">
        <v>17</v>
      </c>
      <c r="N86">
        <f>insurance[[#This Row],[age]]^2</f>
        <v>625</v>
      </c>
      <c r="O86">
        <f>insurance[[#This Row],[smoker_yes]]*insurance[[#This Row],[bmi]]</f>
        <v>0</v>
      </c>
      <c r="P86">
        <f>insurance[[#This Row],[smoker_yes]]*insurance[[#This Row],[age]]</f>
        <v>0</v>
      </c>
      <c r="Q86">
        <f>insurance[[#This Row],[bmi]]*insurance[[#This Row],[age]]</f>
        <v>764.75</v>
      </c>
      <c r="R86" t="s">
        <v>31</v>
      </c>
      <c r="S86">
        <f>(insurance[[#This Row],[age]]-Notes!$B$2)/Notes!$B$3</f>
        <v>-1.0115571188877295</v>
      </c>
      <c r="T86">
        <f>(insurance[[#This Row],[bmi]]-Notes!$B$4)/Notes!$B$5</f>
        <v>-1.2040349903894259E-2</v>
      </c>
      <c r="U86">
        <f>(insurance[[#This Row],[children]]-Notes!$B$6)/Notes!$B$7</f>
        <v>-0.90861366741867866</v>
      </c>
      <c r="V86" s="14">
        <f t="shared" si="1"/>
        <v>13130.638654799817</v>
      </c>
      <c r="W86" s="15" t="str">
        <f>IF(insurance[[#This Row],[split]]="Test", (insurance[[#This Row],[charges]]-insurance[[#This Row],[yhat_base]])^2, "")</f>
        <v/>
      </c>
      <c r="X86" s="15" t="str">
        <f>IF(insurance[[#This Row],[split]]="Test", ABS(insurance[[#This Row],[charges]]-insurance[[#This Row],[yhat_base]])^2, "")</f>
        <v/>
      </c>
      <c r="Y86" t="str">
        <f>IF(insurance[[#This Row],[split]]="Test", (insurance[[#This Row],[charges]]-insurance[[#This Row],[yhat]])^2,"")</f>
        <v/>
      </c>
      <c r="Z86" t="str">
        <f>IF(insurance[[#This Row],[split]]="Test",ABS(insurance[[#This Row],[charges]]-insurance[[#This Row],[yhat]])^2,"")</f>
        <v/>
      </c>
      <c r="AA86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4454.2060485483698</v>
      </c>
      <c r="AB86">
        <f>insurance[[#This Row],[charges]]-insurance[[#This Row],[yhat]]</f>
        <v>-1726.8109485483697</v>
      </c>
      <c r="AC86" t="str">
        <f>IF(insurance[[#This Row],[split]]="Test",
  COUNTIFS(insurance[split], "Test", insurance[yhat], "&gt;" &amp; insurance[[#This Row],[yhat]]) + 1,
  ""
)</f>
        <v/>
      </c>
      <c r="AD86" t="str">
        <f>IF(insurance[[#This Row],[split]]="Test", CEILING(insurance[[#This Row],[rank_test]]/(COUNTIF(insurance[split],"Test")/10), 1), "")</f>
        <v/>
      </c>
      <c r="AE86" t="str">
        <f>IF(insurance[[#This Row],[split]]="Test", --(insurance[[#This Row],[charges]] &gt;= Classify!$C$5), "")</f>
        <v/>
      </c>
      <c r="AF86" t="str">
        <f>IF(insurance[[#This Row],[split]]="Test", --(insurance[[#This Row],[yhat]] &gt;= Classify!$C$8), "")</f>
        <v/>
      </c>
    </row>
    <row r="87" spans="1:32" x14ac:dyDescent="0.35">
      <c r="A87">
        <v>18</v>
      </c>
      <c r="B87" t="s">
        <v>13</v>
      </c>
      <c r="C87">
        <v>29.164999999999999</v>
      </c>
      <c r="D87">
        <v>0</v>
      </c>
      <c r="E87" t="s">
        <v>14</v>
      </c>
      <c r="F87" t="s">
        <v>20</v>
      </c>
      <c r="G87">
        <v>7323.7348190000002</v>
      </c>
      <c r="H87" t="s">
        <v>16</v>
      </c>
      <c r="I87" t="s">
        <v>17</v>
      </c>
      <c r="J87" t="s">
        <v>17</v>
      </c>
      <c r="K87" t="s">
        <v>17</v>
      </c>
      <c r="L87" t="s">
        <v>17</v>
      </c>
      <c r="M87" t="s">
        <v>17</v>
      </c>
      <c r="N87">
        <f>insurance[[#This Row],[age]]^2</f>
        <v>324</v>
      </c>
      <c r="O87">
        <f>insurance[[#This Row],[smoker_yes]]*insurance[[#This Row],[bmi]]</f>
        <v>0</v>
      </c>
      <c r="P87">
        <f>insurance[[#This Row],[smoker_yes]]*insurance[[#This Row],[age]]</f>
        <v>0</v>
      </c>
      <c r="Q87">
        <f>insurance[[#This Row],[bmi]]*insurance[[#This Row],[age]]</f>
        <v>524.97</v>
      </c>
      <c r="R87" t="s">
        <v>31</v>
      </c>
      <c r="S87">
        <f>(insurance[[#This Row],[age]]-Notes!$B$2)/Notes!$B$3</f>
        <v>-1.5099654504939408</v>
      </c>
      <c r="T87">
        <f>(insurance[[#This Row],[bmi]]-Notes!$B$4)/Notes!$B$5</f>
        <v>-0.2458037340926445</v>
      </c>
      <c r="U87">
        <f>(insurance[[#This Row],[children]]-Notes!$B$6)/Notes!$B$7</f>
        <v>-0.90861366741867866</v>
      </c>
      <c r="V87" s="14">
        <f t="shared" si="1"/>
        <v>13130.638654799817</v>
      </c>
      <c r="W87" s="15" t="str">
        <f>IF(insurance[[#This Row],[split]]="Test", (insurance[[#This Row],[charges]]-insurance[[#This Row],[yhat_base]])^2, "")</f>
        <v/>
      </c>
      <c r="X87" s="15" t="str">
        <f>IF(insurance[[#This Row],[split]]="Test", ABS(insurance[[#This Row],[charges]]-insurance[[#This Row],[yhat_base]])^2, "")</f>
        <v/>
      </c>
      <c r="Y87" t="str">
        <f>IF(insurance[[#This Row],[split]]="Test", (insurance[[#This Row],[charges]]-insurance[[#This Row],[yhat]])^2,"")</f>
        <v/>
      </c>
      <c r="Z87" t="str">
        <f>IF(insurance[[#This Row],[split]]="Test",ABS(insurance[[#This Row],[charges]]-insurance[[#This Row],[yhat]])^2,"")</f>
        <v/>
      </c>
      <c r="AA87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4272.2443226443002</v>
      </c>
      <c r="AB87">
        <f>insurance[[#This Row],[charges]]-insurance[[#This Row],[yhat]]</f>
        <v>3051.4904963557001</v>
      </c>
      <c r="AC87" t="str">
        <f>IF(insurance[[#This Row],[split]]="Test",
  COUNTIFS(insurance[split], "Test", insurance[yhat], "&gt;" &amp; insurance[[#This Row],[yhat]]) + 1,
  ""
)</f>
        <v/>
      </c>
      <c r="AD87" t="str">
        <f>IF(insurance[[#This Row],[split]]="Test", CEILING(insurance[[#This Row],[rank_test]]/(COUNTIF(insurance[split],"Test")/10), 1), "")</f>
        <v/>
      </c>
      <c r="AE87" t="str">
        <f>IF(insurance[[#This Row],[split]]="Test", --(insurance[[#This Row],[charges]] &gt;= Classify!$C$5), "")</f>
        <v/>
      </c>
      <c r="AF87" t="str">
        <f>IF(insurance[[#This Row],[split]]="Test", --(insurance[[#This Row],[yhat]] &gt;= Classify!$C$8), "")</f>
        <v/>
      </c>
    </row>
    <row r="88" spans="1:32" x14ac:dyDescent="0.35">
      <c r="A88">
        <v>19</v>
      </c>
      <c r="B88" t="s">
        <v>19</v>
      </c>
      <c r="C88">
        <v>33.1</v>
      </c>
      <c r="D88">
        <v>0</v>
      </c>
      <c r="E88" t="s">
        <v>14</v>
      </c>
      <c r="F88" t="s">
        <v>21</v>
      </c>
      <c r="G88">
        <v>23082.955330000001</v>
      </c>
      <c r="H88" t="s">
        <v>16</v>
      </c>
      <c r="I88" t="s">
        <v>18</v>
      </c>
      <c r="J88" t="s">
        <v>17</v>
      </c>
      <c r="K88" t="s">
        <v>17</v>
      </c>
      <c r="L88" t="s">
        <v>17</v>
      </c>
      <c r="M88" t="s">
        <v>18</v>
      </c>
      <c r="N88">
        <f>insurance[[#This Row],[age]]^2</f>
        <v>361</v>
      </c>
      <c r="O88">
        <f>insurance[[#This Row],[smoker_yes]]*insurance[[#This Row],[bmi]]</f>
        <v>0</v>
      </c>
      <c r="P88">
        <f>insurance[[#This Row],[smoker_yes]]*insurance[[#This Row],[age]]</f>
        <v>0</v>
      </c>
      <c r="Q88">
        <f>insurance[[#This Row],[bmi]]*insurance[[#This Row],[age]]</f>
        <v>628.9</v>
      </c>
      <c r="R88" t="s">
        <v>31</v>
      </c>
      <c r="S88">
        <f>(insurance[[#This Row],[age]]-Notes!$B$2)/Notes!$B$3</f>
        <v>-1.4387642602644821</v>
      </c>
      <c r="T88">
        <f>(insurance[[#This Row],[bmi]]-Notes!$B$4)/Notes!$B$5</f>
        <v>0.39971129522857113</v>
      </c>
      <c r="U88">
        <f>(insurance[[#This Row],[children]]-Notes!$B$6)/Notes!$B$7</f>
        <v>-0.90861366741867866</v>
      </c>
      <c r="V88" s="14">
        <f t="shared" si="1"/>
        <v>13130.638654799817</v>
      </c>
      <c r="W88" s="15" t="str">
        <f>IF(insurance[[#This Row],[split]]="Test", (insurance[[#This Row],[charges]]-insurance[[#This Row],[yhat_base]])^2, "")</f>
        <v/>
      </c>
      <c r="X88" s="15" t="str">
        <f>IF(insurance[[#This Row],[split]]="Test", ABS(insurance[[#This Row],[charges]]-insurance[[#This Row],[yhat_base]])^2, "")</f>
        <v/>
      </c>
      <c r="Y88" t="str">
        <f>IF(insurance[[#This Row],[split]]="Test", (insurance[[#This Row],[charges]]-insurance[[#This Row],[yhat]])^2,"")</f>
        <v/>
      </c>
      <c r="Z88" t="str">
        <f>IF(insurance[[#This Row],[split]]="Test",ABS(insurance[[#This Row],[charges]]-insurance[[#This Row],[yhat]])^2,"")</f>
        <v/>
      </c>
      <c r="AA88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2694.0965581384089</v>
      </c>
      <c r="AB88">
        <f>insurance[[#This Row],[charges]]-insurance[[#This Row],[yhat]]</f>
        <v>20388.858771861593</v>
      </c>
      <c r="AC88" t="str">
        <f>IF(insurance[[#This Row],[split]]="Test",
  COUNTIFS(insurance[split], "Test", insurance[yhat], "&gt;" &amp; insurance[[#This Row],[yhat]]) + 1,
  ""
)</f>
        <v/>
      </c>
      <c r="AD88" t="str">
        <f>IF(insurance[[#This Row],[split]]="Test", CEILING(insurance[[#This Row],[rank_test]]/(COUNTIF(insurance[split],"Test")/10), 1), "")</f>
        <v/>
      </c>
      <c r="AE88" t="str">
        <f>IF(insurance[[#This Row],[split]]="Test", --(insurance[[#This Row],[charges]] &gt;= Classify!$C$5), "")</f>
        <v/>
      </c>
      <c r="AF88" t="str">
        <f>IF(insurance[[#This Row],[split]]="Test", --(insurance[[#This Row],[yhat]] &gt;= Classify!$C$8), "")</f>
        <v/>
      </c>
    </row>
    <row r="89" spans="1:32" x14ac:dyDescent="0.35">
      <c r="A89">
        <v>42</v>
      </c>
      <c r="B89" t="s">
        <v>19</v>
      </c>
      <c r="C89">
        <v>26.9</v>
      </c>
      <c r="D89">
        <v>0</v>
      </c>
      <c r="E89" t="s">
        <v>14</v>
      </c>
      <c r="F89" t="s">
        <v>21</v>
      </c>
      <c r="G89">
        <v>5969.723</v>
      </c>
      <c r="H89" t="s">
        <v>16</v>
      </c>
      <c r="I89" t="s">
        <v>18</v>
      </c>
      <c r="J89" t="s">
        <v>17</v>
      </c>
      <c r="K89" t="s">
        <v>17</v>
      </c>
      <c r="L89" t="s">
        <v>17</v>
      </c>
      <c r="M89" t="s">
        <v>18</v>
      </c>
      <c r="N89">
        <f>insurance[[#This Row],[age]]^2</f>
        <v>1764</v>
      </c>
      <c r="O89">
        <f>insurance[[#This Row],[smoker_yes]]*insurance[[#This Row],[bmi]]</f>
        <v>0</v>
      </c>
      <c r="P89">
        <f>insurance[[#This Row],[smoker_yes]]*insurance[[#This Row],[age]]</f>
        <v>0</v>
      </c>
      <c r="Q89">
        <f>insurance[[#This Row],[bmi]]*insurance[[#This Row],[age]]</f>
        <v>1129.8</v>
      </c>
      <c r="R89" t="s">
        <v>31</v>
      </c>
      <c r="S89">
        <f>(insurance[[#This Row],[age]]-Notes!$B$2)/Notes!$B$3</f>
        <v>0.19886311501306964</v>
      </c>
      <c r="T89">
        <f>(insurance[[#This Row],[bmi]]-Notes!$B$4)/Notes!$B$5</f>
        <v>-0.617364481592658</v>
      </c>
      <c r="U89">
        <f>(insurance[[#This Row],[children]]-Notes!$B$6)/Notes!$B$7</f>
        <v>-0.90861366741867866</v>
      </c>
      <c r="V89" s="14">
        <f t="shared" si="1"/>
        <v>13130.638654799817</v>
      </c>
      <c r="W89" s="15" t="str">
        <f>IF(insurance[[#This Row],[split]]="Test", (insurance[[#This Row],[charges]]-insurance[[#This Row],[yhat_base]])^2, "")</f>
        <v/>
      </c>
      <c r="X89" s="15" t="str">
        <f>IF(insurance[[#This Row],[split]]="Test", ABS(insurance[[#This Row],[charges]]-insurance[[#This Row],[yhat_base]])^2, "")</f>
        <v/>
      </c>
      <c r="Y89" t="str">
        <f>IF(insurance[[#This Row],[split]]="Test", (insurance[[#This Row],[charges]]-insurance[[#This Row],[yhat]])^2,"")</f>
        <v/>
      </c>
      <c r="Z89" t="str">
        <f>IF(insurance[[#This Row],[split]]="Test",ABS(insurance[[#This Row],[charges]]-insurance[[#This Row],[yhat]])^2,"")</f>
        <v/>
      </c>
      <c r="AA89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6925.3582809048648</v>
      </c>
      <c r="AB89">
        <f>insurance[[#This Row],[charges]]-insurance[[#This Row],[yhat]]</f>
        <v>-955.63528090486489</v>
      </c>
      <c r="AC89" t="str">
        <f>IF(insurance[[#This Row],[split]]="Test",
  COUNTIFS(insurance[split], "Test", insurance[yhat], "&gt;" &amp; insurance[[#This Row],[yhat]]) + 1,
  ""
)</f>
        <v/>
      </c>
      <c r="AD89" t="str">
        <f>IF(insurance[[#This Row],[split]]="Test", CEILING(insurance[[#This Row],[rank_test]]/(COUNTIF(insurance[split],"Test")/10), 1), "")</f>
        <v/>
      </c>
      <c r="AE89" t="str">
        <f>IF(insurance[[#This Row],[split]]="Test", --(insurance[[#This Row],[charges]] &gt;= Classify!$C$5), "")</f>
        <v/>
      </c>
      <c r="AF89" t="str">
        <f>IF(insurance[[#This Row],[split]]="Test", --(insurance[[#This Row],[yhat]] &gt;= Classify!$C$8), "")</f>
        <v/>
      </c>
    </row>
    <row r="90" spans="1:32" x14ac:dyDescent="0.35">
      <c r="A90">
        <v>60</v>
      </c>
      <c r="B90" t="s">
        <v>13</v>
      </c>
      <c r="C90">
        <v>30.5</v>
      </c>
      <c r="D90">
        <v>0</v>
      </c>
      <c r="E90" t="s">
        <v>14</v>
      </c>
      <c r="F90" t="s">
        <v>21</v>
      </c>
      <c r="G90">
        <v>12638.195</v>
      </c>
      <c r="H90" t="s">
        <v>16</v>
      </c>
      <c r="I90" t="s">
        <v>17</v>
      </c>
      <c r="J90" t="s">
        <v>17</v>
      </c>
      <c r="K90" t="s">
        <v>17</v>
      </c>
      <c r="L90" t="s">
        <v>17</v>
      </c>
      <c r="M90" t="s">
        <v>18</v>
      </c>
      <c r="N90">
        <f>insurance[[#This Row],[age]]^2</f>
        <v>3600</v>
      </c>
      <c r="O90">
        <f>insurance[[#This Row],[smoker_yes]]*insurance[[#This Row],[bmi]]</f>
        <v>0</v>
      </c>
      <c r="P90">
        <f>insurance[[#This Row],[smoker_yes]]*insurance[[#This Row],[age]]</f>
        <v>0</v>
      </c>
      <c r="Q90">
        <f>insurance[[#This Row],[bmi]]*insurance[[#This Row],[age]]</f>
        <v>1830</v>
      </c>
      <c r="R90" t="s">
        <v>31</v>
      </c>
      <c r="S90">
        <f>(insurance[[#This Row],[age]]-Notes!$B$2)/Notes!$B$3</f>
        <v>1.4804845391433274</v>
      </c>
      <c r="T90">
        <f>(insurance[[#This Row],[bmi]]-Notes!$B$4)/Notes!$B$5</f>
        <v>-2.6804353115815298E-2</v>
      </c>
      <c r="U90">
        <f>(insurance[[#This Row],[children]]-Notes!$B$6)/Notes!$B$7</f>
        <v>-0.90861366741867866</v>
      </c>
      <c r="V90" s="14">
        <f t="shared" si="1"/>
        <v>13130.638654799817</v>
      </c>
      <c r="W90" s="15" t="str">
        <f>IF(insurance[[#This Row],[split]]="Test", (insurance[[#This Row],[charges]]-insurance[[#This Row],[yhat_base]])^2, "")</f>
        <v/>
      </c>
      <c r="X90" s="15" t="str">
        <f>IF(insurance[[#This Row],[split]]="Test", ABS(insurance[[#This Row],[charges]]-insurance[[#This Row],[yhat_base]])^2, "")</f>
        <v/>
      </c>
      <c r="Y90" t="str">
        <f>IF(insurance[[#This Row],[split]]="Test", (insurance[[#This Row],[charges]]-insurance[[#This Row],[yhat]])^2,"")</f>
        <v/>
      </c>
      <c r="Z90" t="str">
        <f>IF(insurance[[#This Row],[split]]="Test",ABS(insurance[[#This Row],[charges]]-insurance[[#This Row],[yhat]])^2,"")</f>
        <v/>
      </c>
      <c r="AA90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13932.594434310671</v>
      </c>
      <c r="AB90">
        <f>insurance[[#This Row],[charges]]-insurance[[#This Row],[yhat]]</f>
        <v>-1294.3994343106715</v>
      </c>
      <c r="AC90" t="str">
        <f>IF(insurance[[#This Row],[split]]="Test",
  COUNTIFS(insurance[split], "Test", insurance[yhat], "&gt;" &amp; insurance[[#This Row],[yhat]]) + 1,
  ""
)</f>
        <v/>
      </c>
      <c r="AD90" t="str">
        <f>IF(insurance[[#This Row],[split]]="Test", CEILING(insurance[[#This Row],[rank_test]]/(COUNTIF(insurance[split],"Test")/10), 1), "")</f>
        <v/>
      </c>
      <c r="AE90" t="str">
        <f>IF(insurance[[#This Row],[split]]="Test", --(insurance[[#This Row],[charges]] &gt;= Classify!$C$5), "")</f>
        <v/>
      </c>
      <c r="AF90" t="str">
        <f>IF(insurance[[#This Row],[split]]="Test", --(insurance[[#This Row],[yhat]] &gt;= Classify!$C$8), "")</f>
        <v/>
      </c>
    </row>
    <row r="91" spans="1:32" x14ac:dyDescent="0.35">
      <c r="A91">
        <v>22</v>
      </c>
      <c r="B91" t="s">
        <v>19</v>
      </c>
      <c r="C91">
        <v>31.73</v>
      </c>
      <c r="D91">
        <v>0</v>
      </c>
      <c r="E91" t="s">
        <v>14</v>
      </c>
      <c r="F91" t="s">
        <v>20</v>
      </c>
      <c r="G91">
        <v>2254.7966999999999</v>
      </c>
      <c r="H91" t="s">
        <v>16</v>
      </c>
      <c r="I91" t="s">
        <v>18</v>
      </c>
      <c r="J91" t="s">
        <v>17</v>
      </c>
      <c r="K91" t="s">
        <v>17</v>
      </c>
      <c r="L91" t="s">
        <v>17</v>
      </c>
      <c r="M91" t="s">
        <v>17</v>
      </c>
      <c r="N91">
        <f>insurance[[#This Row],[age]]^2</f>
        <v>484</v>
      </c>
      <c r="O91">
        <f>insurance[[#This Row],[smoker_yes]]*insurance[[#This Row],[bmi]]</f>
        <v>0</v>
      </c>
      <c r="P91">
        <f>insurance[[#This Row],[smoker_yes]]*insurance[[#This Row],[age]]</f>
        <v>0</v>
      </c>
      <c r="Q91">
        <f>insurance[[#This Row],[bmi]]*insurance[[#This Row],[age]]</f>
        <v>698.06000000000006</v>
      </c>
      <c r="R91" t="s">
        <v>31</v>
      </c>
      <c r="S91">
        <f>(insurance[[#This Row],[age]]-Notes!$B$2)/Notes!$B$3</f>
        <v>-1.2251606895761058</v>
      </c>
      <c r="T91">
        <f>(insurance[[#This Row],[bmi]]-Notes!$B$4)/Notes!$B$5</f>
        <v>0.17497035744710593</v>
      </c>
      <c r="U91">
        <f>(insurance[[#This Row],[children]]-Notes!$B$6)/Notes!$B$7</f>
        <v>-0.90861366741867866</v>
      </c>
      <c r="V91" s="14">
        <f t="shared" si="1"/>
        <v>13130.638654799817</v>
      </c>
      <c r="W91" s="15" t="str">
        <f>IF(insurance[[#This Row],[split]]="Test", (insurance[[#This Row],[charges]]-insurance[[#This Row],[yhat_base]])^2, "")</f>
        <v/>
      </c>
      <c r="X91" s="15" t="str">
        <f>IF(insurance[[#This Row],[split]]="Test", ABS(insurance[[#This Row],[charges]]-insurance[[#This Row],[yhat_base]])^2, "")</f>
        <v/>
      </c>
      <c r="Y91" t="str">
        <f>IF(insurance[[#This Row],[split]]="Test", (insurance[[#This Row],[charges]]-insurance[[#This Row],[yhat]])^2,"")</f>
        <v/>
      </c>
      <c r="Z91" t="str">
        <f>IF(insurance[[#This Row],[split]]="Test",ABS(insurance[[#This Row],[charges]]-insurance[[#This Row],[yhat]])^2,"")</f>
        <v/>
      </c>
      <c r="AA91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4075.384088694243</v>
      </c>
      <c r="AB91">
        <f>insurance[[#This Row],[charges]]-insurance[[#This Row],[yhat]]</f>
        <v>-1820.5873886942431</v>
      </c>
      <c r="AC91" t="str">
        <f>IF(insurance[[#This Row],[split]]="Test",
  COUNTIFS(insurance[split], "Test", insurance[yhat], "&gt;" &amp; insurance[[#This Row],[yhat]]) + 1,
  ""
)</f>
        <v/>
      </c>
      <c r="AD91" t="str">
        <f>IF(insurance[[#This Row],[split]]="Test", CEILING(insurance[[#This Row],[rank_test]]/(COUNTIF(insurance[split],"Test")/10), 1), "")</f>
        <v/>
      </c>
      <c r="AE91" t="str">
        <f>IF(insurance[[#This Row],[split]]="Test", --(insurance[[#This Row],[charges]] &gt;= Classify!$C$5), "")</f>
        <v/>
      </c>
      <c r="AF91" t="str">
        <f>IF(insurance[[#This Row],[split]]="Test", --(insurance[[#This Row],[yhat]] &gt;= Classify!$C$8), "")</f>
        <v/>
      </c>
    </row>
    <row r="92" spans="1:32" x14ac:dyDescent="0.35">
      <c r="A92">
        <v>26</v>
      </c>
      <c r="B92" t="s">
        <v>19</v>
      </c>
      <c r="C92">
        <v>29.45</v>
      </c>
      <c r="D92">
        <v>0</v>
      </c>
      <c r="E92" t="s">
        <v>14</v>
      </c>
      <c r="F92" t="s">
        <v>20</v>
      </c>
      <c r="G92">
        <v>2897.3235</v>
      </c>
      <c r="H92" t="s">
        <v>16</v>
      </c>
      <c r="I92" t="s">
        <v>18</v>
      </c>
      <c r="J92" t="s">
        <v>17</v>
      </c>
      <c r="K92" t="s">
        <v>17</v>
      </c>
      <c r="L92" t="s">
        <v>17</v>
      </c>
      <c r="M92" t="s">
        <v>17</v>
      </c>
      <c r="N92">
        <f>insurance[[#This Row],[age]]^2</f>
        <v>676</v>
      </c>
      <c r="O92">
        <f>insurance[[#This Row],[smoker_yes]]*insurance[[#This Row],[bmi]]</f>
        <v>0</v>
      </c>
      <c r="P92">
        <f>insurance[[#This Row],[smoker_yes]]*insurance[[#This Row],[age]]</f>
        <v>0</v>
      </c>
      <c r="Q92">
        <f>insurance[[#This Row],[bmi]]*insurance[[#This Row],[age]]</f>
        <v>765.69999999999993</v>
      </c>
      <c r="R92" t="s">
        <v>31</v>
      </c>
      <c r="S92">
        <f>(insurance[[#This Row],[age]]-Notes!$B$2)/Notes!$B$3</f>
        <v>-0.94035592865827067</v>
      </c>
      <c r="T92">
        <f>(insurance[[#This Row],[bmi]]-Notes!$B$4)/Notes!$B$5</f>
        <v>-0.19905105725489447</v>
      </c>
      <c r="U92">
        <f>(insurance[[#This Row],[children]]-Notes!$B$6)/Notes!$B$7</f>
        <v>-0.90861366741867866</v>
      </c>
      <c r="V92" s="14">
        <f t="shared" si="1"/>
        <v>13130.638654799817</v>
      </c>
      <c r="W92" s="15" t="str">
        <f>IF(insurance[[#This Row],[split]]="Test", (insurance[[#This Row],[charges]]-insurance[[#This Row],[yhat_base]])^2, "")</f>
        <v/>
      </c>
      <c r="X92" s="15" t="str">
        <f>IF(insurance[[#This Row],[split]]="Test", ABS(insurance[[#This Row],[charges]]-insurance[[#This Row],[yhat_base]])^2, "")</f>
        <v/>
      </c>
      <c r="Y92" t="str">
        <f>IF(insurance[[#This Row],[split]]="Test", (insurance[[#This Row],[charges]]-insurance[[#This Row],[yhat]])^2,"")</f>
        <v/>
      </c>
      <c r="Z92" t="str">
        <f>IF(insurance[[#This Row],[split]]="Test",ABS(insurance[[#This Row],[charges]]-insurance[[#This Row],[yhat]])^2,"")</f>
        <v/>
      </c>
      <c r="AA92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4589.2097739091005</v>
      </c>
      <c r="AB92">
        <f>insurance[[#This Row],[charges]]-insurance[[#This Row],[yhat]]</f>
        <v>-1691.8862739091005</v>
      </c>
      <c r="AC92" t="str">
        <f>IF(insurance[[#This Row],[split]]="Test",
  COUNTIFS(insurance[split], "Test", insurance[yhat], "&gt;" &amp; insurance[[#This Row],[yhat]]) + 1,
  ""
)</f>
        <v/>
      </c>
      <c r="AD92" t="str">
        <f>IF(insurance[[#This Row],[split]]="Test", CEILING(insurance[[#This Row],[rank_test]]/(COUNTIF(insurance[split],"Test")/10), 1), "")</f>
        <v/>
      </c>
      <c r="AE92" t="str">
        <f>IF(insurance[[#This Row],[split]]="Test", --(insurance[[#This Row],[charges]] &gt;= Classify!$C$5), "")</f>
        <v/>
      </c>
      <c r="AF92" t="str">
        <f>IF(insurance[[#This Row],[split]]="Test", --(insurance[[#This Row],[yhat]] &gt;= Classify!$C$8), "")</f>
        <v/>
      </c>
    </row>
    <row r="93" spans="1:32" x14ac:dyDescent="0.35">
      <c r="A93">
        <v>18</v>
      </c>
      <c r="B93" t="s">
        <v>19</v>
      </c>
      <c r="C93">
        <v>43.01</v>
      </c>
      <c r="D93">
        <v>0</v>
      </c>
      <c r="E93" t="s">
        <v>14</v>
      </c>
      <c r="F93" t="s">
        <v>15</v>
      </c>
      <c r="G93">
        <v>1149.3959</v>
      </c>
      <c r="H93" t="s">
        <v>16</v>
      </c>
      <c r="I93" t="s">
        <v>18</v>
      </c>
      <c r="J93" t="s">
        <v>17</v>
      </c>
      <c r="K93" t="s">
        <v>17</v>
      </c>
      <c r="L93" t="s">
        <v>18</v>
      </c>
      <c r="M93" t="s">
        <v>17</v>
      </c>
      <c r="N93">
        <f>insurance[[#This Row],[age]]^2</f>
        <v>324</v>
      </c>
      <c r="O93">
        <f>insurance[[#This Row],[smoker_yes]]*insurance[[#This Row],[bmi]]</f>
        <v>0</v>
      </c>
      <c r="P93">
        <f>insurance[[#This Row],[smoker_yes]]*insurance[[#This Row],[age]]</f>
        <v>0</v>
      </c>
      <c r="Q93">
        <f>insurance[[#This Row],[bmi]]*insurance[[#This Row],[age]]</f>
        <v>774.18</v>
      </c>
      <c r="R93" t="s">
        <v>32</v>
      </c>
      <c r="S93">
        <f>(insurance[[#This Row],[age]]-Notes!$B$2)/Notes!$B$3</f>
        <v>-1.5099654504939408</v>
      </c>
      <c r="T93">
        <f>(insurance[[#This Row],[bmi]]-Notes!$B$4)/Notes!$B$5</f>
        <v>2.0253920933412117</v>
      </c>
      <c r="U93">
        <f>(insurance[[#This Row],[children]]-Notes!$B$6)/Notes!$B$7</f>
        <v>-0.90861366741867866</v>
      </c>
      <c r="V93" s="14">
        <f t="shared" si="1"/>
        <v>13130.638654799817</v>
      </c>
      <c r="W93" s="15">
        <f>IF(insurance[[#This Row],[split]]="Test", (insurance[[#This Row],[charges]]-insurance[[#This Row],[yhat_base]])^2, "")</f>
        <v>143550177.94944313</v>
      </c>
      <c r="X93" s="15">
        <f>IF(insurance[[#This Row],[split]]="Test", ABS(insurance[[#This Row],[charges]]-insurance[[#This Row],[yhat_base]])^2, "")</f>
        <v>143550177.94944313</v>
      </c>
      <c r="Y93">
        <f>IF(insurance[[#This Row],[split]]="Test", (insurance[[#This Row],[charges]]-insurance[[#This Row],[yhat]])^2,"")</f>
        <v>1989536.6017624338</v>
      </c>
      <c r="Z93">
        <f>IF(insurance[[#This Row],[split]]="Test",ABS(insurance[[#This Row],[charges]]-insurance[[#This Row],[yhat]])^2,"")</f>
        <v>1989536.6017624338</v>
      </c>
      <c r="AA93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2559.9052412531637</v>
      </c>
      <c r="AB93">
        <f>insurance[[#This Row],[charges]]-insurance[[#This Row],[yhat]]</f>
        <v>-1410.5093412531637</v>
      </c>
      <c r="AC93">
        <f>IF(insurance[[#This Row],[split]]="Test",
  COUNTIFS(insurance[split], "Test", insurance[yhat], "&gt;" &amp; insurance[[#This Row],[yhat]]) + 1,
  ""
)</f>
        <v>282</v>
      </c>
      <c r="AD93">
        <f>IF(insurance[[#This Row],[split]]="Test", CEILING(insurance[[#This Row],[rank_test]]/(COUNTIF(insurance[split],"Test")/10), 1), "")</f>
        <v>10</v>
      </c>
      <c r="AE93">
        <f>IF(insurance[[#This Row],[split]]="Test", --(insurance[[#This Row],[charges]] &gt;= Classify!$C$5), "")</f>
        <v>0</v>
      </c>
      <c r="AF93">
        <f>IF(insurance[[#This Row],[split]]="Test", --(insurance[[#This Row],[yhat]] &gt;= Classify!$C$8), "")</f>
        <v>0</v>
      </c>
    </row>
    <row r="94" spans="1:32" x14ac:dyDescent="0.35">
      <c r="A94">
        <v>45</v>
      </c>
      <c r="B94" t="s">
        <v>13</v>
      </c>
      <c r="C94">
        <v>33.1</v>
      </c>
      <c r="D94">
        <v>0</v>
      </c>
      <c r="E94" t="s">
        <v>14</v>
      </c>
      <c r="F94" t="s">
        <v>21</v>
      </c>
      <c r="G94">
        <v>7345.0839999999998</v>
      </c>
      <c r="H94" t="s">
        <v>16</v>
      </c>
      <c r="I94" t="s">
        <v>17</v>
      </c>
      <c r="J94" t="s">
        <v>17</v>
      </c>
      <c r="K94" t="s">
        <v>17</v>
      </c>
      <c r="L94" t="s">
        <v>17</v>
      </c>
      <c r="M94" t="s">
        <v>18</v>
      </c>
      <c r="N94">
        <f>insurance[[#This Row],[age]]^2</f>
        <v>2025</v>
      </c>
      <c r="O94">
        <f>insurance[[#This Row],[smoker_yes]]*insurance[[#This Row],[bmi]]</f>
        <v>0</v>
      </c>
      <c r="P94">
        <f>insurance[[#This Row],[smoker_yes]]*insurance[[#This Row],[age]]</f>
        <v>0</v>
      </c>
      <c r="Q94">
        <f>insurance[[#This Row],[bmi]]*insurance[[#This Row],[age]]</f>
        <v>1489.5</v>
      </c>
      <c r="R94" t="s">
        <v>31</v>
      </c>
      <c r="S94">
        <f>(insurance[[#This Row],[age]]-Notes!$B$2)/Notes!$B$3</f>
        <v>0.41246668570144596</v>
      </c>
      <c r="T94">
        <f>(insurance[[#This Row],[bmi]]-Notes!$B$4)/Notes!$B$5</f>
        <v>0.39971129522857113</v>
      </c>
      <c r="U94">
        <f>(insurance[[#This Row],[children]]-Notes!$B$6)/Notes!$B$7</f>
        <v>-0.90861366741867866</v>
      </c>
      <c r="V94" s="14">
        <f t="shared" si="1"/>
        <v>13130.638654799817</v>
      </c>
      <c r="W94" s="15" t="str">
        <f>IF(insurance[[#This Row],[split]]="Test", (insurance[[#This Row],[charges]]-insurance[[#This Row],[yhat_base]])^2, "")</f>
        <v/>
      </c>
      <c r="X94" s="15" t="str">
        <f>IF(insurance[[#This Row],[split]]="Test", ABS(insurance[[#This Row],[charges]]-insurance[[#This Row],[yhat_base]])^2, "")</f>
        <v/>
      </c>
      <c r="Y94" t="str">
        <f>IF(insurance[[#This Row],[split]]="Test", (insurance[[#This Row],[charges]]-insurance[[#This Row],[yhat]])^2,"")</f>
        <v/>
      </c>
      <c r="Z94" t="str">
        <f>IF(insurance[[#This Row],[split]]="Test",ABS(insurance[[#This Row],[charges]]-insurance[[#This Row],[yhat]])^2,"")</f>
        <v/>
      </c>
      <c r="AA94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8490.0805702247344</v>
      </c>
      <c r="AB94">
        <f>insurance[[#This Row],[charges]]-insurance[[#This Row],[yhat]]</f>
        <v>-1144.9965702247346</v>
      </c>
      <c r="AC94" t="str">
        <f>IF(insurance[[#This Row],[split]]="Test",
  COUNTIFS(insurance[split], "Test", insurance[yhat], "&gt;" &amp; insurance[[#This Row],[yhat]]) + 1,
  ""
)</f>
        <v/>
      </c>
      <c r="AD94" t="str">
        <f>IF(insurance[[#This Row],[split]]="Test", CEILING(insurance[[#This Row],[rank_test]]/(COUNTIF(insurance[split],"Test")/10), 1), "")</f>
        <v/>
      </c>
      <c r="AE94" t="str">
        <f>IF(insurance[[#This Row],[split]]="Test", --(insurance[[#This Row],[charges]] &gt;= Classify!$C$5), "")</f>
        <v/>
      </c>
      <c r="AF94" t="str">
        <f>IF(insurance[[#This Row],[split]]="Test", --(insurance[[#This Row],[yhat]] &gt;= Classify!$C$8), "")</f>
        <v/>
      </c>
    </row>
    <row r="95" spans="1:32" x14ac:dyDescent="0.35">
      <c r="A95">
        <v>60</v>
      </c>
      <c r="B95" t="s">
        <v>19</v>
      </c>
      <c r="C95">
        <v>29.64</v>
      </c>
      <c r="D95">
        <v>0</v>
      </c>
      <c r="E95" t="s">
        <v>14</v>
      </c>
      <c r="F95" t="s">
        <v>20</v>
      </c>
      <c r="G95">
        <v>12730.999599999999</v>
      </c>
      <c r="H95" t="s">
        <v>16</v>
      </c>
      <c r="I95" t="s">
        <v>18</v>
      </c>
      <c r="J95" t="s">
        <v>17</v>
      </c>
      <c r="K95" t="s">
        <v>17</v>
      </c>
      <c r="L95" t="s">
        <v>17</v>
      </c>
      <c r="M95" t="s">
        <v>17</v>
      </c>
      <c r="N95">
        <f>insurance[[#This Row],[age]]^2</f>
        <v>3600</v>
      </c>
      <c r="O95">
        <f>insurance[[#This Row],[smoker_yes]]*insurance[[#This Row],[bmi]]</f>
        <v>0</v>
      </c>
      <c r="P95">
        <f>insurance[[#This Row],[smoker_yes]]*insurance[[#This Row],[age]]</f>
        <v>0</v>
      </c>
      <c r="Q95">
        <f>insurance[[#This Row],[bmi]]*insurance[[#This Row],[age]]</f>
        <v>1778.4</v>
      </c>
      <c r="R95" t="s">
        <v>32</v>
      </c>
      <c r="S95">
        <f>(insurance[[#This Row],[age]]-Notes!$B$2)/Notes!$B$3</f>
        <v>1.4804845391433274</v>
      </c>
      <c r="T95">
        <f>(insurance[[#This Row],[bmi]]-Notes!$B$4)/Notes!$B$5</f>
        <v>-0.16788260602972757</v>
      </c>
      <c r="U95">
        <f>(insurance[[#This Row],[children]]-Notes!$B$6)/Notes!$B$7</f>
        <v>-0.90861366741867866</v>
      </c>
      <c r="V95" s="14">
        <f t="shared" si="1"/>
        <v>13130.638654799817</v>
      </c>
      <c r="W95" s="15">
        <f>IF(insurance[[#This Row],[split]]="Test", (insurance[[#This Row],[charges]]-insurance[[#This Row],[yhat_base]])^2, "")</f>
        <v>159711.37412129197</v>
      </c>
      <c r="X95" s="15">
        <f>IF(insurance[[#This Row],[split]]="Test", ABS(insurance[[#This Row],[charges]]-insurance[[#This Row],[yhat_base]])^2, "")</f>
        <v>159711.37412129197</v>
      </c>
      <c r="Y95">
        <f>IF(insurance[[#This Row],[split]]="Test", (insurance[[#This Row],[charges]]-insurance[[#This Row],[yhat]])^2,"")</f>
        <v>2695921.1995021813</v>
      </c>
      <c r="Z95">
        <f>IF(insurance[[#This Row],[split]]="Test",ABS(insurance[[#This Row],[charges]]-insurance[[#This Row],[yhat]])^2,"")</f>
        <v>2695921.1995021813</v>
      </c>
      <c r="AA95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14372.92566395726</v>
      </c>
      <c r="AB95">
        <f>insurance[[#This Row],[charges]]-insurance[[#This Row],[yhat]]</f>
        <v>-1641.9260639572603</v>
      </c>
      <c r="AC95">
        <f>IF(insurance[[#This Row],[split]]="Test",
  COUNTIFS(insurance[split], "Test", insurance[yhat], "&gt;" &amp; insurance[[#This Row],[yhat]]) + 1,
  ""
)</f>
        <v>77</v>
      </c>
      <c r="AD95">
        <f>IF(insurance[[#This Row],[split]]="Test", CEILING(insurance[[#This Row],[rank_test]]/(COUNTIF(insurance[split],"Test")/10), 1), "")</f>
        <v>3</v>
      </c>
      <c r="AE95">
        <f>IF(insurance[[#This Row],[split]]="Test", --(insurance[[#This Row],[charges]] &gt;= Classify!$C$5), "")</f>
        <v>0</v>
      </c>
      <c r="AF95">
        <f>IF(insurance[[#This Row],[split]]="Test", --(insurance[[#This Row],[yhat]] &gt;= Classify!$C$8), "")</f>
        <v>0</v>
      </c>
    </row>
    <row r="96" spans="1:32" x14ac:dyDescent="0.35">
      <c r="A96">
        <v>40</v>
      </c>
      <c r="B96" t="s">
        <v>13</v>
      </c>
      <c r="C96">
        <v>29.6</v>
      </c>
      <c r="D96">
        <v>0</v>
      </c>
      <c r="E96" t="s">
        <v>14</v>
      </c>
      <c r="F96" t="s">
        <v>21</v>
      </c>
      <c r="G96">
        <v>5910.9440000000004</v>
      </c>
      <c r="H96" t="s">
        <v>16</v>
      </c>
      <c r="I96" t="s">
        <v>17</v>
      </c>
      <c r="J96" t="s">
        <v>17</v>
      </c>
      <c r="K96" t="s">
        <v>17</v>
      </c>
      <c r="L96" t="s">
        <v>17</v>
      </c>
      <c r="M96" t="s">
        <v>18</v>
      </c>
      <c r="N96">
        <f>insurance[[#This Row],[age]]^2</f>
        <v>1600</v>
      </c>
      <c r="O96">
        <f>insurance[[#This Row],[smoker_yes]]*insurance[[#This Row],[bmi]]</f>
        <v>0</v>
      </c>
      <c r="P96">
        <f>insurance[[#This Row],[smoker_yes]]*insurance[[#This Row],[age]]</f>
        <v>0</v>
      </c>
      <c r="Q96">
        <f>insurance[[#This Row],[bmi]]*insurance[[#This Row],[age]]</f>
        <v>1184</v>
      </c>
      <c r="R96" t="s">
        <v>31</v>
      </c>
      <c r="S96">
        <f>(insurance[[#This Row],[age]]-Notes!$B$2)/Notes!$B$3</f>
        <v>5.6460734554152112E-2</v>
      </c>
      <c r="T96">
        <f>(insurance[[#This Row],[bmi]]-Notes!$B$4)/Notes!$B$5</f>
        <v>-0.17444438523502567</v>
      </c>
      <c r="U96">
        <f>(insurance[[#This Row],[children]]-Notes!$B$6)/Notes!$B$7</f>
        <v>-0.90861366741867866</v>
      </c>
      <c r="V96" s="14">
        <f t="shared" si="1"/>
        <v>13130.638654799817</v>
      </c>
      <c r="W96" s="15" t="str">
        <f>IF(insurance[[#This Row],[split]]="Test", (insurance[[#This Row],[charges]]-insurance[[#This Row],[yhat_base]])^2, "")</f>
        <v/>
      </c>
      <c r="X96" s="15" t="str">
        <f>IF(insurance[[#This Row],[split]]="Test", ABS(insurance[[#This Row],[charges]]-insurance[[#This Row],[yhat_base]])^2, "")</f>
        <v/>
      </c>
      <c r="Y96" t="str">
        <f>IF(insurance[[#This Row],[split]]="Test", (insurance[[#This Row],[charges]]-insurance[[#This Row],[yhat]])^2,"")</f>
        <v/>
      </c>
      <c r="Z96" t="str">
        <f>IF(insurance[[#This Row],[split]]="Test",ABS(insurance[[#This Row],[charges]]-insurance[[#This Row],[yhat]])^2,"")</f>
        <v/>
      </c>
      <c r="AA96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7037.5043154812729</v>
      </c>
      <c r="AB96">
        <f>insurance[[#This Row],[charges]]-insurance[[#This Row],[yhat]]</f>
        <v>-1126.5603154812725</v>
      </c>
      <c r="AC96" t="str">
        <f>IF(insurance[[#This Row],[split]]="Test",
  COUNTIFS(insurance[split], "Test", insurance[yhat], "&gt;" &amp; insurance[[#This Row],[yhat]]) + 1,
  ""
)</f>
        <v/>
      </c>
      <c r="AD96" t="str">
        <f>IF(insurance[[#This Row],[split]]="Test", CEILING(insurance[[#This Row],[rank_test]]/(COUNTIF(insurance[split],"Test")/10), 1), "")</f>
        <v/>
      </c>
      <c r="AE96" t="str">
        <f>IF(insurance[[#This Row],[split]]="Test", --(insurance[[#This Row],[charges]] &gt;= Classify!$C$5), "")</f>
        <v/>
      </c>
      <c r="AF96" t="str">
        <f>IF(insurance[[#This Row],[split]]="Test", --(insurance[[#This Row],[yhat]] &gt;= Classify!$C$8), "")</f>
        <v/>
      </c>
    </row>
    <row r="97" spans="1:32" x14ac:dyDescent="0.35">
      <c r="A97">
        <v>59</v>
      </c>
      <c r="B97" t="s">
        <v>19</v>
      </c>
      <c r="C97">
        <v>37.4</v>
      </c>
      <c r="D97">
        <v>0</v>
      </c>
      <c r="E97" t="s">
        <v>14</v>
      </c>
      <c r="F97" t="s">
        <v>21</v>
      </c>
      <c r="G97">
        <v>21797.000400000001</v>
      </c>
      <c r="H97" t="s">
        <v>16</v>
      </c>
      <c r="I97" t="s">
        <v>18</v>
      </c>
      <c r="J97" t="s">
        <v>17</v>
      </c>
      <c r="K97" t="s">
        <v>17</v>
      </c>
      <c r="L97" t="s">
        <v>17</v>
      </c>
      <c r="M97" t="s">
        <v>18</v>
      </c>
      <c r="N97">
        <f>insurance[[#This Row],[age]]^2</f>
        <v>3481</v>
      </c>
      <c r="O97">
        <f>insurance[[#This Row],[smoker_yes]]*insurance[[#This Row],[bmi]]</f>
        <v>0</v>
      </c>
      <c r="P97">
        <f>insurance[[#This Row],[smoker_yes]]*insurance[[#This Row],[age]]</f>
        <v>0</v>
      </c>
      <c r="Q97">
        <f>insurance[[#This Row],[bmi]]*insurance[[#This Row],[age]]</f>
        <v>2206.6</v>
      </c>
      <c r="R97" t="s">
        <v>31</v>
      </c>
      <c r="S97">
        <f>(insurance[[#This Row],[age]]-Notes!$B$2)/Notes!$B$3</f>
        <v>1.4092833489138687</v>
      </c>
      <c r="T97">
        <f>(insurance[[#This Row],[bmi]]-Notes!$B$4)/Notes!$B$5</f>
        <v>1.1051025597981325</v>
      </c>
      <c r="U97">
        <f>(insurance[[#This Row],[children]]-Notes!$B$6)/Notes!$B$7</f>
        <v>-0.90861366741867866</v>
      </c>
      <c r="V97" s="14">
        <f t="shared" si="1"/>
        <v>13130.638654799817</v>
      </c>
      <c r="W97" s="15" t="str">
        <f>IF(insurance[[#This Row],[split]]="Test", (insurance[[#This Row],[charges]]-insurance[[#This Row],[yhat_base]])^2, "")</f>
        <v/>
      </c>
      <c r="X97" s="15" t="str">
        <f>IF(insurance[[#This Row],[split]]="Test", ABS(insurance[[#This Row],[charges]]-insurance[[#This Row],[yhat_base]])^2, "")</f>
        <v/>
      </c>
      <c r="Y97" t="str">
        <f>IF(insurance[[#This Row],[split]]="Test", (insurance[[#This Row],[charges]]-insurance[[#This Row],[yhat]])^2,"")</f>
        <v/>
      </c>
      <c r="Z97" t="str">
        <f>IF(insurance[[#This Row],[split]]="Test",ABS(insurance[[#This Row],[charges]]-insurance[[#This Row],[yhat]])^2,"")</f>
        <v/>
      </c>
      <c r="AA97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12950.294451741787</v>
      </c>
      <c r="AB97">
        <f>insurance[[#This Row],[charges]]-insurance[[#This Row],[yhat]]</f>
        <v>8846.7059482582135</v>
      </c>
      <c r="AC97" t="str">
        <f>IF(insurance[[#This Row],[split]]="Test",
  COUNTIFS(insurance[split], "Test", insurance[yhat], "&gt;" &amp; insurance[[#This Row],[yhat]]) + 1,
  ""
)</f>
        <v/>
      </c>
      <c r="AD97" t="str">
        <f>IF(insurance[[#This Row],[split]]="Test", CEILING(insurance[[#This Row],[rank_test]]/(COUNTIF(insurance[split],"Test")/10), 1), "")</f>
        <v/>
      </c>
      <c r="AE97" t="str">
        <f>IF(insurance[[#This Row],[split]]="Test", --(insurance[[#This Row],[charges]] &gt;= Classify!$C$5), "")</f>
        <v/>
      </c>
      <c r="AF97" t="str">
        <f>IF(insurance[[#This Row],[split]]="Test", --(insurance[[#This Row],[yhat]] &gt;= Classify!$C$8), "")</f>
        <v/>
      </c>
    </row>
    <row r="98" spans="1:32" x14ac:dyDescent="0.35">
      <c r="A98">
        <v>56</v>
      </c>
      <c r="B98" t="s">
        <v>19</v>
      </c>
      <c r="C98">
        <v>39.6</v>
      </c>
      <c r="D98">
        <v>0</v>
      </c>
      <c r="E98" t="s">
        <v>14</v>
      </c>
      <c r="F98" t="s">
        <v>21</v>
      </c>
      <c r="G98">
        <v>10601.412</v>
      </c>
      <c r="H98" t="s">
        <v>16</v>
      </c>
      <c r="I98" t="s">
        <v>18</v>
      </c>
      <c r="J98" t="s">
        <v>17</v>
      </c>
      <c r="K98" t="s">
        <v>17</v>
      </c>
      <c r="L98" t="s">
        <v>17</v>
      </c>
      <c r="M98" t="s">
        <v>18</v>
      </c>
      <c r="N98">
        <f>insurance[[#This Row],[age]]^2</f>
        <v>3136</v>
      </c>
      <c r="O98">
        <f>insurance[[#This Row],[smoker_yes]]*insurance[[#This Row],[bmi]]</f>
        <v>0</v>
      </c>
      <c r="P98">
        <f>insurance[[#This Row],[smoker_yes]]*insurance[[#This Row],[age]]</f>
        <v>0</v>
      </c>
      <c r="Q98">
        <f>insurance[[#This Row],[bmi]]*insurance[[#This Row],[age]]</f>
        <v>2217.6</v>
      </c>
      <c r="R98" t="s">
        <v>31</v>
      </c>
      <c r="S98">
        <f>(insurance[[#This Row],[age]]-Notes!$B$2)/Notes!$B$3</f>
        <v>1.1956797782254924</v>
      </c>
      <c r="T98">
        <f>(insurance[[#This Row],[bmi]]-Notes!$B$4)/Notes!$B$5</f>
        <v>1.4660004160895366</v>
      </c>
      <c r="U98">
        <f>(insurance[[#This Row],[children]]-Notes!$B$6)/Notes!$B$7</f>
        <v>-0.90861366741867866</v>
      </c>
      <c r="V98" s="14">
        <f t="shared" si="1"/>
        <v>13130.638654799817</v>
      </c>
      <c r="W98" s="15" t="str">
        <f>IF(insurance[[#This Row],[split]]="Test", (insurance[[#This Row],[charges]]-insurance[[#This Row],[yhat_base]])^2, "")</f>
        <v/>
      </c>
      <c r="X98" s="15" t="str">
        <f>IF(insurance[[#This Row],[split]]="Test", ABS(insurance[[#This Row],[charges]]-insurance[[#This Row],[yhat_base]])^2, "")</f>
        <v/>
      </c>
      <c r="Y98" t="str">
        <f>IF(insurance[[#This Row],[split]]="Test", (insurance[[#This Row],[charges]]-insurance[[#This Row],[yhat]])^2,"")</f>
        <v/>
      </c>
      <c r="Z98" t="str">
        <f>IF(insurance[[#This Row],[split]]="Test",ABS(insurance[[#This Row],[charges]]-insurance[[#This Row],[yhat]])^2,"")</f>
        <v/>
      </c>
      <c r="AA98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11756.937775700708</v>
      </c>
      <c r="AB98">
        <f>insurance[[#This Row],[charges]]-insurance[[#This Row],[yhat]]</f>
        <v>-1155.5257757007075</v>
      </c>
      <c r="AC98" t="str">
        <f>IF(insurance[[#This Row],[split]]="Test",
  COUNTIFS(insurance[split], "Test", insurance[yhat], "&gt;" &amp; insurance[[#This Row],[yhat]]) + 1,
  ""
)</f>
        <v/>
      </c>
      <c r="AD98" t="str">
        <f>IF(insurance[[#This Row],[split]]="Test", CEILING(insurance[[#This Row],[rank_test]]/(COUNTIF(insurance[split],"Test")/10), 1), "")</f>
        <v/>
      </c>
      <c r="AE98" t="str">
        <f>IF(insurance[[#This Row],[split]]="Test", --(insurance[[#This Row],[charges]] &gt;= Classify!$C$5), "")</f>
        <v/>
      </c>
      <c r="AF98" t="str">
        <f>IF(insurance[[#This Row],[split]]="Test", --(insurance[[#This Row],[yhat]] &gt;= Classify!$C$8), "")</f>
        <v/>
      </c>
    </row>
    <row r="99" spans="1:32" x14ac:dyDescent="0.35">
      <c r="A99">
        <v>56</v>
      </c>
      <c r="B99" t="s">
        <v>19</v>
      </c>
      <c r="C99">
        <v>25.934999999999999</v>
      </c>
      <c r="D99">
        <v>0</v>
      </c>
      <c r="E99" t="s">
        <v>14</v>
      </c>
      <c r="F99" t="s">
        <v>20</v>
      </c>
      <c r="G99">
        <v>11165.417649999999</v>
      </c>
      <c r="H99" t="s">
        <v>16</v>
      </c>
      <c r="I99" t="s">
        <v>18</v>
      </c>
      <c r="J99" t="s">
        <v>17</v>
      </c>
      <c r="K99" t="s">
        <v>17</v>
      </c>
      <c r="L99" t="s">
        <v>17</v>
      </c>
      <c r="M99" t="s">
        <v>17</v>
      </c>
      <c r="N99">
        <f>insurance[[#This Row],[age]]^2</f>
        <v>3136</v>
      </c>
      <c r="O99">
        <f>insurance[[#This Row],[smoker_yes]]*insurance[[#This Row],[bmi]]</f>
        <v>0</v>
      </c>
      <c r="P99">
        <f>insurance[[#This Row],[smoker_yes]]*insurance[[#This Row],[age]]</f>
        <v>0</v>
      </c>
      <c r="Q99">
        <f>insurance[[#This Row],[bmi]]*insurance[[#This Row],[age]]</f>
        <v>1452.36</v>
      </c>
      <c r="R99" t="s">
        <v>31</v>
      </c>
      <c r="S99">
        <f>(insurance[[#This Row],[age]]-Notes!$B$2)/Notes!$B$3</f>
        <v>1.1956797782254924</v>
      </c>
      <c r="T99">
        <f>(insurance[[#This Row],[bmi]]-Notes!$B$4)/Notes!$B$5</f>
        <v>-0.77566740492047825</v>
      </c>
      <c r="U99">
        <f>(insurance[[#This Row],[children]]-Notes!$B$6)/Notes!$B$7</f>
        <v>-0.90861366741867866</v>
      </c>
      <c r="V99" s="14">
        <f t="shared" si="1"/>
        <v>13130.638654799817</v>
      </c>
      <c r="W99" s="15" t="str">
        <f>IF(insurance[[#This Row],[split]]="Test", (insurance[[#This Row],[charges]]-insurance[[#This Row],[yhat_base]])^2, "")</f>
        <v/>
      </c>
      <c r="X99" s="15" t="str">
        <f>IF(insurance[[#This Row],[split]]="Test", ABS(insurance[[#This Row],[charges]]-insurance[[#This Row],[yhat_base]])^2, "")</f>
        <v/>
      </c>
      <c r="Y99" t="str">
        <f>IF(insurance[[#This Row],[split]]="Test", (insurance[[#This Row],[charges]]-insurance[[#This Row],[yhat]])^2,"")</f>
        <v/>
      </c>
      <c r="Z99" t="str">
        <f>IF(insurance[[#This Row],[split]]="Test",ABS(insurance[[#This Row],[charges]]-insurance[[#This Row],[yhat]])^2,"")</f>
        <v/>
      </c>
      <c r="AA99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12700.577882317391</v>
      </c>
      <c r="AB99">
        <f>insurance[[#This Row],[charges]]-insurance[[#This Row],[yhat]]</f>
        <v>-1535.160232317392</v>
      </c>
      <c r="AC99" t="str">
        <f>IF(insurance[[#This Row],[split]]="Test",
  COUNTIFS(insurance[split], "Test", insurance[yhat], "&gt;" &amp; insurance[[#This Row],[yhat]]) + 1,
  ""
)</f>
        <v/>
      </c>
      <c r="AD99" t="str">
        <f>IF(insurance[[#This Row],[split]]="Test", CEILING(insurance[[#This Row],[rank_test]]/(COUNTIF(insurance[split],"Test")/10), 1), "")</f>
        <v/>
      </c>
      <c r="AE99" t="str">
        <f>IF(insurance[[#This Row],[split]]="Test", --(insurance[[#This Row],[charges]] &gt;= Classify!$C$5), "")</f>
        <v/>
      </c>
      <c r="AF99" t="str">
        <f>IF(insurance[[#This Row],[split]]="Test", --(insurance[[#This Row],[yhat]] &gt;= Classify!$C$8), "")</f>
        <v/>
      </c>
    </row>
    <row r="100" spans="1:32" x14ac:dyDescent="0.35">
      <c r="A100">
        <v>27</v>
      </c>
      <c r="B100" t="s">
        <v>19</v>
      </c>
      <c r="C100">
        <v>32.67</v>
      </c>
      <c r="D100">
        <v>0</v>
      </c>
      <c r="E100" t="s">
        <v>14</v>
      </c>
      <c r="F100" t="s">
        <v>15</v>
      </c>
      <c r="G100">
        <v>2497.0383000000002</v>
      </c>
      <c r="H100" t="s">
        <v>16</v>
      </c>
      <c r="I100" t="s">
        <v>18</v>
      </c>
      <c r="J100" t="s">
        <v>17</v>
      </c>
      <c r="K100" t="s">
        <v>17</v>
      </c>
      <c r="L100" t="s">
        <v>18</v>
      </c>
      <c r="M100" t="s">
        <v>17</v>
      </c>
      <c r="N100">
        <f>insurance[[#This Row],[age]]^2</f>
        <v>729</v>
      </c>
      <c r="O100">
        <f>insurance[[#This Row],[smoker_yes]]*insurance[[#This Row],[bmi]]</f>
        <v>0</v>
      </c>
      <c r="P100">
        <f>insurance[[#This Row],[smoker_yes]]*insurance[[#This Row],[age]]</f>
        <v>0</v>
      </c>
      <c r="Q100">
        <f>insurance[[#This Row],[bmi]]*insurance[[#This Row],[age]]</f>
        <v>882.09</v>
      </c>
      <c r="R100" t="s">
        <v>31</v>
      </c>
      <c r="S100">
        <f>(insurance[[#This Row],[age]]-Notes!$B$2)/Notes!$B$3</f>
        <v>-0.86915473842881186</v>
      </c>
      <c r="T100">
        <f>(insurance[[#This Row],[bmi]]-Notes!$B$4)/Notes!$B$5</f>
        <v>0.32917216877161504</v>
      </c>
      <c r="U100">
        <f>(insurance[[#This Row],[children]]-Notes!$B$6)/Notes!$B$7</f>
        <v>-0.90861366741867866</v>
      </c>
      <c r="V100" s="14">
        <f t="shared" si="1"/>
        <v>13130.638654799817</v>
      </c>
      <c r="W100" s="15" t="str">
        <f>IF(insurance[[#This Row],[split]]="Test", (insurance[[#This Row],[charges]]-insurance[[#This Row],[yhat_base]])^2, "")</f>
        <v/>
      </c>
      <c r="X100" s="15" t="str">
        <f>IF(insurance[[#This Row],[split]]="Test", ABS(insurance[[#This Row],[charges]]-insurance[[#This Row],[yhat_base]])^2, "")</f>
        <v/>
      </c>
      <c r="Y100" t="str">
        <f>IF(insurance[[#This Row],[split]]="Test", (insurance[[#This Row],[charges]]-insurance[[#This Row],[yhat]])^2,"")</f>
        <v/>
      </c>
      <c r="Z100" t="str">
        <f>IF(insurance[[#This Row],[split]]="Test",ABS(insurance[[#This Row],[charges]]-insurance[[#This Row],[yhat]])^2,"")</f>
        <v/>
      </c>
      <c r="AA100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3555.7942318367468</v>
      </c>
      <c r="AB100">
        <f>insurance[[#This Row],[charges]]-insurance[[#This Row],[yhat]]</f>
        <v>-1058.7559318367466</v>
      </c>
      <c r="AC100" t="str">
        <f>IF(insurance[[#This Row],[split]]="Test",
  COUNTIFS(insurance[split], "Test", insurance[yhat], "&gt;" &amp; insurance[[#This Row],[yhat]]) + 1,
  ""
)</f>
        <v/>
      </c>
      <c r="AD100" t="str">
        <f>IF(insurance[[#This Row],[split]]="Test", CEILING(insurance[[#This Row],[rank_test]]/(COUNTIF(insurance[split],"Test")/10), 1), "")</f>
        <v/>
      </c>
      <c r="AE100" t="str">
        <f>IF(insurance[[#This Row],[split]]="Test", --(insurance[[#This Row],[charges]] &gt;= Classify!$C$5), "")</f>
        <v/>
      </c>
      <c r="AF100" t="str">
        <f>IF(insurance[[#This Row],[split]]="Test", --(insurance[[#This Row],[yhat]] &gt;= Classify!$C$8), "")</f>
        <v/>
      </c>
    </row>
    <row r="101" spans="1:32" x14ac:dyDescent="0.35">
      <c r="A101">
        <v>18</v>
      </c>
      <c r="B101" t="s">
        <v>13</v>
      </c>
      <c r="C101">
        <v>30.114999999999998</v>
      </c>
      <c r="D101">
        <v>0</v>
      </c>
      <c r="E101" t="s">
        <v>14</v>
      </c>
      <c r="F101" t="s">
        <v>20</v>
      </c>
      <c r="G101">
        <v>2203.4718499999999</v>
      </c>
      <c r="H101" t="s">
        <v>16</v>
      </c>
      <c r="I101" t="s">
        <v>17</v>
      </c>
      <c r="J101" t="s">
        <v>17</v>
      </c>
      <c r="K101" t="s">
        <v>17</v>
      </c>
      <c r="L101" t="s">
        <v>17</v>
      </c>
      <c r="M101" t="s">
        <v>17</v>
      </c>
      <c r="N101">
        <f>insurance[[#This Row],[age]]^2</f>
        <v>324</v>
      </c>
      <c r="O101">
        <f>insurance[[#This Row],[smoker_yes]]*insurance[[#This Row],[bmi]]</f>
        <v>0</v>
      </c>
      <c r="P101">
        <f>insurance[[#This Row],[smoker_yes]]*insurance[[#This Row],[age]]</f>
        <v>0</v>
      </c>
      <c r="Q101">
        <f>insurance[[#This Row],[bmi]]*insurance[[#This Row],[age]]</f>
        <v>542.06999999999994</v>
      </c>
      <c r="R101" t="s">
        <v>31</v>
      </c>
      <c r="S101">
        <f>(insurance[[#This Row],[age]]-Notes!$B$2)/Notes!$B$3</f>
        <v>-1.5099654504939408</v>
      </c>
      <c r="T101">
        <f>(insurance[[#This Row],[bmi]]-Notes!$B$4)/Notes!$B$5</f>
        <v>-8.9961477966811199E-2</v>
      </c>
      <c r="U101">
        <f>(insurance[[#This Row],[children]]-Notes!$B$6)/Notes!$B$7</f>
        <v>-0.90861366741867866</v>
      </c>
      <c r="V101" s="14">
        <f t="shared" si="1"/>
        <v>13130.638654799817</v>
      </c>
      <c r="W101" s="15" t="str">
        <f>IF(insurance[[#This Row],[split]]="Test", (insurance[[#This Row],[charges]]-insurance[[#This Row],[yhat_base]])^2, "")</f>
        <v/>
      </c>
      <c r="X101" s="15" t="str">
        <f>IF(insurance[[#This Row],[split]]="Test", ABS(insurance[[#This Row],[charges]]-insurance[[#This Row],[yhat_base]])^2, "")</f>
        <v/>
      </c>
      <c r="Y101" t="str">
        <f>IF(insurance[[#This Row],[split]]="Test", (insurance[[#This Row],[charges]]-insurance[[#This Row],[yhat]])^2,"")</f>
        <v/>
      </c>
      <c r="Z101" t="str">
        <f>IF(insurance[[#This Row],[split]]="Test",ABS(insurance[[#This Row],[charges]]-insurance[[#This Row],[yhat]])^2,"")</f>
        <v/>
      </c>
      <c r="AA101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4281.5507454107274</v>
      </c>
      <c r="AB101">
        <f>insurance[[#This Row],[charges]]-insurance[[#This Row],[yhat]]</f>
        <v>-2078.0788954107275</v>
      </c>
      <c r="AC101" t="str">
        <f>IF(insurance[[#This Row],[split]]="Test",
  COUNTIFS(insurance[split], "Test", insurance[yhat], "&gt;" &amp; insurance[[#This Row],[yhat]]) + 1,
  ""
)</f>
        <v/>
      </c>
      <c r="AD101" t="str">
        <f>IF(insurance[[#This Row],[split]]="Test", CEILING(insurance[[#This Row],[rank_test]]/(COUNTIF(insurance[split],"Test")/10), 1), "")</f>
        <v/>
      </c>
      <c r="AE101" t="str">
        <f>IF(insurance[[#This Row],[split]]="Test", --(insurance[[#This Row],[charges]] &gt;= Classify!$C$5), "")</f>
        <v/>
      </c>
      <c r="AF101" t="str">
        <f>IF(insurance[[#This Row],[split]]="Test", --(insurance[[#This Row],[yhat]] &gt;= Classify!$C$8), "")</f>
        <v/>
      </c>
    </row>
    <row r="102" spans="1:32" x14ac:dyDescent="0.35">
      <c r="A102">
        <v>19</v>
      </c>
      <c r="B102" t="s">
        <v>13</v>
      </c>
      <c r="C102">
        <v>29.8</v>
      </c>
      <c r="D102">
        <v>0</v>
      </c>
      <c r="E102" t="s">
        <v>14</v>
      </c>
      <c r="F102" t="s">
        <v>21</v>
      </c>
      <c r="G102">
        <v>1744.4649999999999</v>
      </c>
      <c r="H102" t="s">
        <v>16</v>
      </c>
      <c r="I102" t="s">
        <v>17</v>
      </c>
      <c r="J102" t="s">
        <v>17</v>
      </c>
      <c r="K102" t="s">
        <v>17</v>
      </c>
      <c r="L102" t="s">
        <v>17</v>
      </c>
      <c r="M102" t="s">
        <v>18</v>
      </c>
      <c r="N102">
        <f>insurance[[#This Row],[age]]^2</f>
        <v>361</v>
      </c>
      <c r="O102">
        <f>insurance[[#This Row],[smoker_yes]]*insurance[[#This Row],[bmi]]</f>
        <v>0</v>
      </c>
      <c r="P102">
        <f>insurance[[#This Row],[smoker_yes]]*insurance[[#This Row],[age]]</f>
        <v>0</v>
      </c>
      <c r="Q102">
        <f>insurance[[#This Row],[bmi]]*insurance[[#This Row],[age]]</f>
        <v>566.20000000000005</v>
      </c>
      <c r="R102" t="s">
        <v>31</v>
      </c>
      <c r="S102">
        <f>(insurance[[#This Row],[age]]-Notes!$B$2)/Notes!$B$3</f>
        <v>-1.4387642602644821</v>
      </c>
      <c r="T102">
        <f>(insurance[[#This Row],[bmi]]-Notes!$B$4)/Notes!$B$5</f>
        <v>-0.14163548920853455</v>
      </c>
      <c r="U102">
        <f>(insurance[[#This Row],[children]]-Notes!$B$6)/Notes!$B$7</f>
        <v>-0.90861366741867866</v>
      </c>
      <c r="V102" s="14">
        <f t="shared" si="1"/>
        <v>13130.638654799817</v>
      </c>
      <c r="W102" s="15" t="str">
        <f>IF(insurance[[#This Row],[split]]="Test", (insurance[[#This Row],[charges]]-insurance[[#This Row],[yhat_base]])^2, "")</f>
        <v/>
      </c>
      <c r="X102" s="15" t="str">
        <f>IF(insurance[[#This Row],[split]]="Test", ABS(insurance[[#This Row],[charges]]-insurance[[#This Row],[yhat_base]])^2, "")</f>
        <v/>
      </c>
      <c r="Y102" t="str">
        <f>IF(insurance[[#This Row],[split]]="Test", (insurance[[#This Row],[charges]]-insurance[[#This Row],[yhat]])^2,"")</f>
        <v/>
      </c>
      <c r="Z102" t="str">
        <f>IF(insurance[[#This Row],[split]]="Test",ABS(insurance[[#This Row],[charges]]-insurance[[#This Row],[yhat]])^2,"")</f>
        <v/>
      </c>
      <c r="AA102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3290.5186439452309</v>
      </c>
      <c r="AB102">
        <f>insurance[[#This Row],[charges]]-insurance[[#This Row],[yhat]]</f>
        <v>-1546.053643945231</v>
      </c>
      <c r="AC102" t="str">
        <f>IF(insurance[[#This Row],[split]]="Test",
  COUNTIFS(insurance[split], "Test", insurance[yhat], "&gt;" &amp; insurance[[#This Row],[yhat]]) + 1,
  ""
)</f>
        <v/>
      </c>
      <c r="AD102" t="str">
        <f>IF(insurance[[#This Row],[split]]="Test", CEILING(insurance[[#This Row],[rank_test]]/(COUNTIF(insurance[split],"Test")/10), 1), "")</f>
        <v/>
      </c>
      <c r="AE102" t="str">
        <f>IF(insurance[[#This Row],[split]]="Test", --(insurance[[#This Row],[charges]] &gt;= Classify!$C$5), "")</f>
        <v/>
      </c>
      <c r="AF102" t="str">
        <f>IF(insurance[[#This Row],[split]]="Test", --(insurance[[#This Row],[yhat]] &gt;= Classify!$C$8), "")</f>
        <v/>
      </c>
    </row>
    <row r="103" spans="1:32" x14ac:dyDescent="0.35">
      <c r="A103">
        <v>47</v>
      </c>
      <c r="B103" t="s">
        <v>13</v>
      </c>
      <c r="C103">
        <v>33.344999999999999</v>
      </c>
      <c r="D103">
        <v>0</v>
      </c>
      <c r="E103" t="s">
        <v>14</v>
      </c>
      <c r="F103" t="s">
        <v>20</v>
      </c>
      <c r="G103">
        <v>20878.78443</v>
      </c>
      <c r="H103" t="s">
        <v>16</v>
      </c>
      <c r="I103" t="s">
        <v>17</v>
      </c>
      <c r="J103" t="s">
        <v>17</v>
      </c>
      <c r="K103" t="s">
        <v>17</v>
      </c>
      <c r="L103" t="s">
        <v>17</v>
      </c>
      <c r="M103" t="s">
        <v>17</v>
      </c>
      <c r="N103">
        <f>insurance[[#This Row],[age]]^2</f>
        <v>2209</v>
      </c>
      <c r="O103">
        <f>insurance[[#This Row],[smoker_yes]]*insurance[[#This Row],[bmi]]</f>
        <v>0</v>
      </c>
      <c r="P103">
        <f>insurance[[#This Row],[smoker_yes]]*insurance[[#This Row],[age]]</f>
        <v>0</v>
      </c>
      <c r="Q103">
        <f>insurance[[#This Row],[bmi]]*insurance[[#This Row],[age]]</f>
        <v>1567.2149999999999</v>
      </c>
      <c r="R103" t="s">
        <v>31</v>
      </c>
      <c r="S103">
        <f>(insurance[[#This Row],[age]]-Notes!$B$2)/Notes!$B$3</f>
        <v>0.55486906616036347</v>
      </c>
      <c r="T103">
        <f>(insurance[[#This Row],[bmi]]-Notes!$B$4)/Notes!$B$5</f>
        <v>0.4399021928610225</v>
      </c>
      <c r="U103">
        <f>(insurance[[#This Row],[children]]-Notes!$B$6)/Notes!$B$7</f>
        <v>-0.90861366741867866</v>
      </c>
      <c r="V103" s="14">
        <f t="shared" si="1"/>
        <v>13130.638654799817</v>
      </c>
      <c r="W103" s="15" t="str">
        <f>IF(insurance[[#This Row],[split]]="Test", (insurance[[#This Row],[charges]]-insurance[[#This Row],[yhat_base]])^2, "")</f>
        <v/>
      </c>
      <c r="X103" s="15" t="str">
        <f>IF(insurance[[#This Row],[split]]="Test", ABS(insurance[[#This Row],[charges]]-insurance[[#This Row],[yhat_base]])^2, "")</f>
        <v/>
      </c>
      <c r="Y103" t="str">
        <f>IF(insurance[[#This Row],[split]]="Test", (insurance[[#This Row],[charges]]-insurance[[#This Row],[yhat]])^2,"")</f>
        <v/>
      </c>
      <c r="Z103" t="str">
        <f>IF(insurance[[#This Row],[split]]="Test",ABS(insurance[[#This Row],[charges]]-insurance[[#This Row],[yhat]])^2,"")</f>
        <v/>
      </c>
      <c r="AA103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10193.914141566325</v>
      </c>
      <c r="AB103">
        <f>insurance[[#This Row],[charges]]-insurance[[#This Row],[yhat]]</f>
        <v>10684.870288433674</v>
      </c>
      <c r="AC103" t="str">
        <f>IF(insurance[[#This Row],[split]]="Test",
  COUNTIFS(insurance[split], "Test", insurance[yhat], "&gt;" &amp; insurance[[#This Row],[yhat]]) + 1,
  ""
)</f>
        <v/>
      </c>
      <c r="AD103" t="str">
        <f>IF(insurance[[#This Row],[split]]="Test", CEILING(insurance[[#This Row],[rank_test]]/(COUNTIF(insurance[split],"Test")/10), 1), "")</f>
        <v/>
      </c>
      <c r="AE103" t="str">
        <f>IF(insurance[[#This Row],[split]]="Test", --(insurance[[#This Row],[charges]] &gt;= Classify!$C$5), "")</f>
        <v/>
      </c>
      <c r="AF103" t="str">
        <f>IF(insurance[[#This Row],[split]]="Test", --(insurance[[#This Row],[yhat]] &gt;= Classify!$C$8), "")</f>
        <v/>
      </c>
    </row>
    <row r="104" spans="1:32" x14ac:dyDescent="0.35">
      <c r="A104">
        <v>21</v>
      </c>
      <c r="B104" t="s">
        <v>19</v>
      </c>
      <c r="C104">
        <v>36.85</v>
      </c>
      <c r="D104">
        <v>0</v>
      </c>
      <c r="E104" t="s">
        <v>14</v>
      </c>
      <c r="F104" t="s">
        <v>15</v>
      </c>
      <c r="G104">
        <v>1534.3045</v>
      </c>
      <c r="H104" t="s">
        <v>16</v>
      </c>
      <c r="I104" t="s">
        <v>18</v>
      </c>
      <c r="J104" t="s">
        <v>17</v>
      </c>
      <c r="K104" t="s">
        <v>17</v>
      </c>
      <c r="L104" t="s">
        <v>18</v>
      </c>
      <c r="M104" t="s">
        <v>17</v>
      </c>
      <c r="N104">
        <f>insurance[[#This Row],[age]]^2</f>
        <v>441</v>
      </c>
      <c r="O104">
        <f>insurance[[#This Row],[smoker_yes]]*insurance[[#This Row],[bmi]]</f>
        <v>0</v>
      </c>
      <c r="P104">
        <f>insurance[[#This Row],[smoker_yes]]*insurance[[#This Row],[age]]</f>
        <v>0</v>
      </c>
      <c r="Q104">
        <f>insurance[[#This Row],[bmi]]*insurance[[#This Row],[age]]</f>
        <v>773.85</v>
      </c>
      <c r="R104" t="s">
        <v>31</v>
      </c>
      <c r="S104">
        <f>(insurance[[#This Row],[age]]-Notes!$B$2)/Notes!$B$3</f>
        <v>-1.2963618798055645</v>
      </c>
      <c r="T104">
        <f>(insurance[[#This Row],[bmi]]-Notes!$B$4)/Notes!$B$5</f>
        <v>1.0148780957252821</v>
      </c>
      <c r="U104">
        <f>(insurance[[#This Row],[children]]-Notes!$B$6)/Notes!$B$7</f>
        <v>-0.90861366741867866</v>
      </c>
      <c r="V104" s="14">
        <f t="shared" si="1"/>
        <v>13130.638654799817</v>
      </c>
      <c r="W104" s="15" t="str">
        <f>IF(insurance[[#This Row],[split]]="Test", (insurance[[#This Row],[charges]]-insurance[[#This Row],[yhat_base]])^2, "")</f>
        <v/>
      </c>
      <c r="X104" s="15" t="str">
        <f>IF(insurance[[#This Row],[split]]="Test", ABS(insurance[[#This Row],[charges]]-insurance[[#This Row],[yhat_base]])^2, "")</f>
        <v/>
      </c>
      <c r="Y104" t="str">
        <f>IF(insurance[[#This Row],[split]]="Test", (insurance[[#This Row],[charges]]-insurance[[#This Row],[yhat]])^2,"")</f>
        <v/>
      </c>
      <c r="Z104" t="str">
        <f>IF(insurance[[#This Row],[split]]="Test",ABS(insurance[[#This Row],[charges]]-insurance[[#This Row],[yhat]])^2,"")</f>
        <v/>
      </c>
      <c r="AA104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2792.5008422276032</v>
      </c>
      <c r="AB104">
        <f>insurance[[#This Row],[charges]]-insurance[[#This Row],[yhat]]</f>
        <v>-1258.1963422276033</v>
      </c>
      <c r="AC104" t="str">
        <f>IF(insurance[[#This Row],[split]]="Test",
  COUNTIFS(insurance[split], "Test", insurance[yhat], "&gt;" &amp; insurance[[#This Row],[yhat]]) + 1,
  ""
)</f>
        <v/>
      </c>
      <c r="AD104" t="str">
        <f>IF(insurance[[#This Row],[split]]="Test", CEILING(insurance[[#This Row],[rank_test]]/(COUNTIF(insurance[split],"Test")/10), 1), "")</f>
        <v/>
      </c>
      <c r="AE104" t="str">
        <f>IF(insurance[[#This Row],[split]]="Test", --(insurance[[#This Row],[charges]] &gt;= Classify!$C$5), "")</f>
        <v/>
      </c>
      <c r="AF104" t="str">
        <f>IF(insurance[[#This Row],[split]]="Test", --(insurance[[#This Row],[yhat]] &gt;= Classify!$C$8), "")</f>
        <v/>
      </c>
    </row>
    <row r="105" spans="1:32" x14ac:dyDescent="0.35">
      <c r="A105">
        <v>23</v>
      </c>
      <c r="B105" t="s">
        <v>19</v>
      </c>
      <c r="C105">
        <v>32.56</v>
      </c>
      <c r="D105">
        <v>0</v>
      </c>
      <c r="E105" t="s">
        <v>14</v>
      </c>
      <c r="F105" t="s">
        <v>15</v>
      </c>
      <c r="G105">
        <v>1824.2854</v>
      </c>
      <c r="H105" t="s">
        <v>16</v>
      </c>
      <c r="I105" t="s">
        <v>18</v>
      </c>
      <c r="J105" t="s">
        <v>17</v>
      </c>
      <c r="K105" t="s">
        <v>17</v>
      </c>
      <c r="L105" t="s">
        <v>18</v>
      </c>
      <c r="M105" t="s">
        <v>17</v>
      </c>
      <c r="N105">
        <f>insurance[[#This Row],[age]]^2</f>
        <v>529</v>
      </c>
      <c r="O105">
        <f>insurance[[#This Row],[smoker_yes]]*insurance[[#This Row],[bmi]]</f>
        <v>0</v>
      </c>
      <c r="P105">
        <f>insurance[[#This Row],[smoker_yes]]*insurance[[#This Row],[age]]</f>
        <v>0</v>
      </c>
      <c r="Q105">
        <f>insurance[[#This Row],[bmi]]*insurance[[#This Row],[age]]</f>
        <v>748.88000000000011</v>
      </c>
      <c r="R105" t="s">
        <v>32</v>
      </c>
      <c r="S105">
        <f>(insurance[[#This Row],[age]]-Notes!$B$2)/Notes!$B$3</f>
        <v>-1.1539594993466469</v>
      </c>
      <c r="T105">
        <f>(insurance[[#This Row],[bmi]]-Notes!$B$4)/Notes!$B$5</f>
        <v>0.31112727595704492</v>
      </c>
      <c r="U105">
        <f>(insurance[[#This Row],[children]]-Notes!$B$6)/Notes!$B$7</f>
        <v>-0.90861366741867866</v>
      </c>
      <c r="V105" s="14">
        <f t="shared" si="1"/>
        <v>13130.638654799817</v>
      </c>
      <c r="W105" s="15">
        <f>IF(insurance[[#This Row],[split]]="Test", (insurance[[#This Row],[charges]]-insurance[[#This Row],[yhat_base]])^2, "")</f>
        <v>127833623.92232241</v>
      </c>
      <c r="X105" s="15">
        <f>IF(insurance[[#This Row],[split]]="Test", ABS(insurance[[#This Row],[charges]]-insurance[[#This Row],[yhat_base]])^2, "")</f>
        <v>127833623.92232241</v>
      </c>
      <c r="Y105">
        <f>IF(insurance[[#This Row],[split]]="Test", (insurance[[#This Row],[charges]]-insurance[[#This Row],[yhat]])^2,"")</f>
        <v>1350058.9979886557</v>
      </c>
      <c r="Z105">
        <f>IF(insurance[[#This Row],[split]]="Test",ABS(insurance[[#This Row],[charges]]-insurance[[#This Row],[yhat]])^2,"")</f>
        <v>1350058.9979886557</v>
      </c>
      <c r="AA105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2986.2057922767926</v>
      </c>
      <c r="AB105">
        <f>insurance[[#This Row],[charges]]-insurance[[#This Row],[yhat]]</f>
        <v>-1161.9203922767927</v>
      </c>
      <c r="AC105">
        <f>IF(insurance[[#This Row],[split]]="Test",
  COUNTIFS(insurance[split], "Test", insurance[yhat], "&gt;" &amp; insurance[[#This Row],[yhat]]) + 1,
  ""
)</f>
        <v>277</v>
      </c>
      <c r="AD105">
        <f>IF(insurance[[#This Row],[split]]="Test", CEILING(insurance[[#This Row],[rank_test]]/(COUNTIF(insurance[split],"Test")/10), 1), "")</f>
        <v>10</v>
      </c>
      <c r="AE105">
        <f>IF(insurance[[#This Row],[split]]="Test", --(insurance[[#This Row],[charges]] &gt;= Classify!$C$5), "")</f>
        <v>0</v>
      </c>
      <c r="AF105">
        <f>IF(insurance[[#This Row],[split]]="Test", --(insurance[[#This Row],[yhat]] &gt;= Classify!$C$8), "")</f>
        <v>0</v>
      </c>
    </row>
    <row r="106" spans="1:32" x14ac:dyDescent="0.35">
      <c r="A106">
        <v>18</v>
      </c>
      <c r="B106" t="s">
        <v>13</v>
      </c>
      <c r="C106">
        <v>31.35</v>
      </c>
      <c r="D106">
        <v>0</v>
      </c>
      <c r="E106" t="s">
        <v>14</v>
      </c>
      <c r="F106" t="s">
        <v>15</v>
      </c>
      <c r="G106">
        <v>1622.1885</v>
      </c>
      <c r="H106" t="s">
        <v>16</v>
      </c>
      <c r="I106" t="s">
        <v>17</v>
      </c>
      <c r="J106" t="s">
        <v>17</v>
      </c>
      <c r="K106" t="s">
        <v>17</v>
      </c>
      <c r="L106" t="s">
        <v>18</v>
      </c>
      <c r="M106" t="s">
        <v>17</v>
      </c>
      <c r="N106">
        <f>insurance[[#This Row],[age]]^2</f>
        <v>324</v>
      </c>
      <c r="O106">
        <f>insurance[[#This Row],[smoker_yes]]*insurance[[#This Row],[bmi]]</f>
        <v>0</v>
      </c>
      <c r="P106">
        <f>insurance[[#This Row],[smoker_yes]]*insurance[[#This Row],[age]]</f>
        <v>0</v>
      </c>
      <c r="Q106">
        <f>insurance[[#This Row],[bmi]]*insurance[[#This Row],[age]]</f>
        <v>564.30000000000007</v>
      </c>
      <c r="R106" t="s">
        <v>31</v>
      </c>
      <c r="S106">
        <f>(insurance[[#This Row],[age]]-Notes!$B$2)/Notes!$B$3</f>
        <v>-1.5099654504939408</v>
      </c>
      <c r="T106">
        <f>(insurance[[#This Row],[bmi]]-Notes!$B$4)/Notes!$B$5</f>
        <v>0.11263345499677274</v>
      </c>
      <c r="U106">
        <f>(insurance[[#This Row],[children]]-Notes!$B$6)/Notes!$B$7</f>
        <v>-0.90861366741867866</v>
      </c>
      <c r="V106" s="14">
        <f t="shared" si="1"/>
        <v>13130.638654799817</v>
      </c>
      <c r="W106" s="15" t="str">
        <f>IF(insurance[[#This Row],[split]]="Test", (insurance[[#This Row],[charges]]-insurance[[#This Row],[yhat_base]])^2, "")</f>
        <v/>
      </c>
      <c r="X106" s="15" t="str">
        <f>IF(insurance[[#This Row],[split]]="Test", ABS(insurance[[#This Row],[charges]]-insurance[[#This Row],[yhat_base]])^2, "")</f>
        <v/>
      </c>
      <c r="Y106" t="str">
        <f>IF(insurance[[#This Row],[split]]="Test", (insurance[[#This Row],[charges]]-insurance[[#This Row],[yhat]])^2,"")</f>
        <v/>
      </c>
      <c r="Z106" t="str">
        <f>IF(insurance[[#This Row],[split]]="Test",ABS(insurance[[#This Row],[charges]]-insurance[[#This Row],[yhat]])^2,"")</f>
        <v/>
      </c>
      <c r="AA106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3074.4308067154261</v>
      </c>
      <c r="AB106">
        <f>insurance[[#This Row],[charges]]-insurance[[#This Row],[yhat]]</f>
        <v>-1452.2423067154261</v>
      </c>
      <c r="AC106" t="str">
        <f>IF(insurance[[#This Row],[split]]="Test",
  COUNTIFS(insurance[split], "Test", insurance[yhat], "&gt;" &amp; insurance[[#This Row],[yhat]]) + 1,
  ""
)</f>
        <v/>
      </c>
      <c r="AD106" t="str">
        <f>IF(insurance[[#This Row],[split]]="Test", CEILING(insurance[[#This Row],[rank_test]]/(COUNTIF(insurance[split],"Test")/10), 1), "")</f>
        <v/>
      </c>
      <c r="AE106" t="str">
        <f>IF(insurance[[#This Row],[split]]="Test", --(insurance[[#This Row],[charges]] &gt;= Classify!$C$5), "")</f>
        <v/>
      </c>
      <c r="AF106" t="str">
        <f>IF(insurance[[#This Row],[split]]="Test", --(insurance[[#This Row],[yhat]] &gt;= Classify!$C$8), "")</f>
        <v/>
      </c>
    </row>
    <row r="107" spans="1:32" x14ac:dyDescent="0.35">
      <c r="A107">
        <v>31</v>
      </c>
      <c r="B107" t="s">
        <v>13</v>
      </c>
      <c r="C107">
        <v>31.065000000000001</v>
      </c>
      <c r="D107">
        <v>0</v>
      </c>
      <c r="E107" t="s">
        <v>14</v>
      </c>
      <c r="F107" t="s">
        <v>20</v>
      </c>
      <c r="G107">
        <v>4347.0233500000004</v>
      </c>
      <c r="H107" t="s">
        <v>16</v>
      </c>
      <c r="I107" t="s">
        <v>17</v>
      </c>
      <c r="J107" t="s">
        <v>17</v>
      </c>
      <c r="K107" t="s">
        <v>17</v>
      </c>
      <c r="L107" t="s">
        <v>17</v>
      </c>
      <c r="M107" t="s">
        <v>17</v>
      </c>
      <c r="N107">
        <f>insurance[[#This Row],[age]]^2</f>
        <v>961</v>
      </c>
      <c r="O107">
        <f>insurance[[#This Row],[smoker_yes]]*insurance[[#This Row],[bmi]]</f>
        <v>0</v>
      </c>
      <c r="P107">
        <f>insurance[[#This Row],[smoker_yes]]*insurance[[#This Row],[age]]</f>
        <v>0</v>
      </c>
      <c r="Q107">
        <f>insurance[[#This Row],[bmi]]*insurance[[#This Row],[age]]</f>
        <v>963.01499999999999</v>
      </c>
      <c r="R107" t="s">
        <v>31</v>
      </c>
      <c r="S107">
        <f>(insurance[[#This Row],[age]]-Notes!$B$2)/Notes!$B$3</f>
        <v>-0.58434997751097684</v>
      </c>
      <c r="T107">
        <f>(insurance[[#This Row],[bmi]]-Notes!$B$4)/Notes!$B$5</f>
        <v>6.5880778159022685E-2</v>
      </c>
      <c r="U107">
        <f>(insurance[[#This Row],[children]]-Notes!$B$6)/Notes!$B$7</f>
        <v>-0.90861366741867866</v>
      </c>
      <c r="V107" s="14">
        <f t="shared" si="1"/>
        <v>13130.638654799817</v>
      </c>
      <c r="W107" s="15" t="str">
        <f>IF(insurance[[#This Row],[split]]="Test", (insurance[[#This Row],[charges]]-insurance[[#This Row],[yhat_base]])^2, "")</f>
        <v/>
      </c>
      <c r="X107" s="15" t="str">
        <f>IF(insurance[[#This Row],[split]]="Test", ABS(insurance[[#This Row],[charges]]-insurance[[#This Row],[yhat_base]])^2, "")</f>
        <v/>
      </c>
      <c r="Y107" t="str">
        <f>IF(insurance[[#This Row],[split]]="Test", (insurance[[#This Row],[charges]]-insurance[[#This Row],[yhat]])^2,"")</f>
        <v/>
      </c>
      <c r="Z107" t="str">
        <f>IF(insurance[[#This Row],[split]]="Test",ABS(insurance[[#This Row],[charges]]-insurance[[#This Row],[yhat]])^2,"")</f>
        <v/>
      </c>
      <c r="AA107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6085.9490928100267</v>
      </c>
      <c r="AB107">
        <f>insurance[[#This Row],[charges]]-insurance[[#This Row],[yhat]]</f>
        <v>-1738.9257428100263</v>
      </c>
      <c r="AC107" t="str">
        <f>IF(insurance[[#This Row],[split]]="Test",
  COUNTIFS(insurance[split], "Test", insurance[yhat], "&gt;" &amp; insurance[[#This Row],[yhat]]) + 1,
  ""
)</f>
        <v/>
      </c>
      <c r="AD107" t="str">
        <f>IF(insurance[[#This Row],[split]]="Test", CEILING(insurance[[#This Row],[rank_test]]/(COUNTIF(insurance[split],"Test")/10), 1), "")</f>
        <v/>
      </c>
      <c r="AE107" t="str">
        <f>IF(insurance[[#This Row],[split]]="Test", --(insurance[[#This Row],[charges]] &gt;= Classify!$C$5), "")</f>
        <v/>
      </c>
      <c r="AF107" t="str">
        <f>IF(insurance[[#This Row],[split]]="Test", --(insurance[[#This Row],[yhat]] &gt;= Classify!$C$8), "")</f>
        <v/>
      </c>
    </row>
    <row r="108" spans="1:32" x14ac:dyDescent="0.35">
      <c r="A108">
        <v>19</v>
      </c>
      <c r="B108" t="s">
        <v>19</v>
      </c>
      <c r="C108">
        <v>28.7</v>
      </c>
      <c r="D108">
        <v>0</v>
      </c>
      <c r="E108" t="s">
        <v>14</v>
      </c>
      <c r="F108" t="s">
        <v>21</v>
      </c>
      <c r="G108">
        <v>1253.9359999999999</v>
      </c>
      <c r="H108" t="s">
        <v>16</v>
      </c>
      <c r="I108" t="s">
        <v>18</v>
      </c>
      <c r="J108" t="s">
        <v>17</v>
      </c>
      <c r="K108" t="s">
        <v>17</v>
      </c>
      <c r="L108" t="s">
        <v>17</v>
      </c>
      <c r="M108" t="s">
        <v>18</v>
      </c>
      <c r="N108">
        <f>insurance[[#This Row],[age]]^2</f>
        <v>361</v>
      </c>
      <c r="O108">
        <f>insurance[[#This Row],[smoker_yes]]*insurance[[#This Row],[bmi]]</f>
        <v>0</v>
      </c>
      <c r="P108">
        <f>insurance[[#This Row],[smoker_yes]]*insurance[[#This Row],[age]]</f>
        <v>0</v>
      </c>
      <c r="Q108">
        <f>insurance[[#This Row],[bmi]]*insurance[[#This Row],[age]]</f>
        <v>545.29999999999995</v>
      </c>
      <c r="R108" t="s">
        <v>32</v>
      </c>
      <c r="S108">
        <f>(insurance[[#This Row],[age]]-Notes!$B$2)/Notes!$B$3</f>
        <v>-1.4387642602644821</v>
      </c>
      <c r="T108">
        <f>(insurance[[#This Row],[bmi]]-Notes!$B$4)/Notes!$B$5</f>
        <v>-0.32208441735423665</v>
      </c>
      <c r="U108">
        <f>(insurance[[#This Row],[children]]-Notes!$B$6)/Notes!$B$7</f>
        <v>-0.90861366741867866</v>
      </c>
      <c r="V108" s="14">
        <f t="shared" si="1"/>
        <v>13130.638654799817</v>
      </c>
      <c r="W108" s="15">
        <f>IF(insurance[[#This Row],[split]]="Test", (insurance[[#This Row],[charges]]-insurance[[#This Row],[yhat_base]])^2, "")</f>
        <v>141056065.95052904</v>
      </c>
      <c r="X108" s="15">
        <f>IF(insurance[[#This Row],[split]]="Test", ABS(insurance[[#This Row],[charges]]-insurance[[#This Row],[yhat_base]])^2, "")</f>
        <v>141056065.95052904</v>
      </c>
      <c r="Y108">
        <f>IF(insurance[[#This Row],[split]]="Test", (insurance[[#This Row],[charges]]-insurance[[#This Row],[yhat]])^2,"")</f>
        <v>1951768.6143638727</v>
      </c>
      <c r="Z108">
        <f>IF(insurance[[#This Row],[split]]="Test",ABS(insurance[[#This Row],[charges]]-insurance[[#This Row],[yhat]])^2,"")</f>
        <v>1951768.6143638727</v>
      </c>
      <c r="AA108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2650.9931263781136</v>
      </c>
      <c r="AB108">
        <f>insurance[[#This Row],[charges]]-insurance[[#This Row],[yhat]]</f>
        <v>-1397.0571263781137</v>
      </c>
      <c r="AC108">
        <f>IF(insurance[[#This Row],[split]]="Test",
  COUNTIFS(insurance[split], "Test", insurance[yhat], "&gt;" &amp; insurance[[#This Row],[yhat]]) + 1,
  ""
)</f>
        <v>279</v>
      </c>
      <c r="AD108">
        <f>IF(insurance[[#This Row],[split]]="Test", CEILING(insurance[[#This Row],[rank_test]]/(COUNTIF(insurance[split],"Test")/10), 1), "")</f>
        <v>10</v>
      </c>
      <c r="AE108">
        <f>IF(insurance[[#This Row],[split]]="Test", --(insurance[[#This Row],[charges]] &gt;= Classify!$C$5), "")</f>
        <v>0</v>
      </c>
      <c r="AF108">
        <f>IF(insurance[[#This Row],[split]]="Test", --(insurance[[#This Row],[yhat]] &gt;= Classify!$C$8), "")</f>
        <v>0</v>
      </c>
    </row>
    <row r="109" spans="1:32" x14ac:dyDescent="0.35">
      <c r="A109">
        <v>19</v>
      </c>
      <c r="B109" t="s">
        <v>13</v>
      </c>
      <c r="C109">
        <v>32.9</v>
      </c>
      <c r="D109">
        <v>0</v>
      </c>
      <c r="E109" t="s">
        <v>14</v>
      </c>
      <c r="F109" t="s">
        <v>21</v>
      </c>
      <c r="G109">
        <v>1748.7739999999999</v>
      </c>
      <c r="H109" t="s">
        <v>16</v>
      </c>
      <c r="I109" t="s">
        <v>17</v>
      </c>
      <c r="J109" t="s">
        <v>17</v>
      </c>
      <c r="K109" t="s">
        <v>17</v>
      </c>
      <c r="L109" t="s">
        <v>17</v>
      </c>
      <c r="M109" t="s">
        <v>18</v>
      </c>
      <c r="N109">
        <f>insurance[[#This Row],[age]]^2</f>
        <v>361</v>
      </c>
      <c r="O109">
        <f>insurance[[#This Row],[smoker_yes]]*insurance[[#This Row],[bmi]]</f>
        <v>0</v>
      </c>
      <c r="P109">
        <f>insurance[[#This Row],[smoker_yes]]*insurance[[#This Row],[age]]</f>
        <v>0</v>
      </c>
      <c r="Q109">
        <f>insurance[[#This Row],[bmi]]*insurance[[#This Row],[age]]</f>
        <v>625.1</v>
      </c>
      <c r="R109" t="s">
        <v>31</v>
      </c>
      <c r="S109">
        <f>(insurance[[#This Row],[age]]-Notes!$B$2)/Notes!$B$3</f>
        <v>-1.4387642602644821</v>
      </c>
      <c r="T109">
        <f>(insurance[[#This Row],[bmi]]-Notes!$B$4)/Notes!$B$5</f>
        <v>0.36690239920207945</v>
      </c>
      <c r="U109">
        <f>(insurance[[#This Row],[children]]-Notes!$B$6)/Notes!$B$7</f>
        <v>-0.90861366741867866</v>
      </c>
      <c r="V109" s="14">
        <f t="shared" si="1"/>
        <v>13130.638654799817</v>
      </c>
      <c r="W109" s="15" t="str">
        <f>IF(insurance[[#This Row],[split]]="Test", (insurance[[#This Row],[charges]]-insurance[[#This Row],[yhat_base]])^2, "")</f>
        <v/>
      </c>
      <c r="X109" s="15" t="str">
        <f>IF(insurance[[#This Row],[split]]="Test", ABS(insurance[[#This Row],[charges]]-insurance[[#This Row],[yhat_base]])^2, "")</f>
        <v/>
      </c>
      <c r="Y109" t="str">
        <f>IF(insurance[[#This Row],[split]]="Test", (insurance[[#This Row],[charges]]-insurance[[#This Row],[yhat]])^2,"")</f>
        <v/>
      </c>
      <c r="Z109" t="str">
        <f>IF(insurance[[#This Row],[split]]="Test",ABS(insurance[[#This Row],[charges]]-insurance[[#This Row],[yhat]])^2,"")</f>
        <v/>
      </c>
      <c r="AA109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3320.8869708672573</v>
      </c>
      <c r="AB109">
        <f>insurance[[#This Row],[charges]]-insurance[[#This Row],[yhat]]</f>
        <v>-1572.1129708672574</v>
      </c>
      <c r="AC109" t="str">
        <f>IF(insurance[[#This Row],[split]]="Test",
  COUNTIFS(insurance[split], "Test", insurance[yhat], "&gt;" &amp; insurance[[#This Row],[yhat]]) + 1,
  ""
)</f>
        <v/>
      </c>
      <c r="AD109" t="str">
        <f>IF(insurance[[#This Row],[split]]="Test", CEILING(insurance[[#This Row],[rank_test]]/(COUNTIF(insurance[split],"Test")/10), 1), "")</f>
        <v/>
      </c>
      <c r="AE109" t="str">
        <f>IF(insurance[[#This Row],[split]]="Test", --(insurance[[#This Row],[charges]] &gt;= Classify!$C$5), "")</f>
        <v/>
      </c>
      <c r="AF109" t="str">
        <f>IF(insurance[[#This Row],[split]]="Test", --(insurance[[#This Row],[yhat]] &gt;= Classify!$C$8), "")</f>
        <v/>
      </c>
    </row>
    <row r="110" spans="1:32" x14ac:dyDescent="0.35">
      <c r="A110">
        <v>61</v>
      </c>
      <c r="B110" t="s">
        <v>13</v>
      </c>
      <c r="C110">
        <v>25.08</v>
      </c>
      <c r="D110">
        <v>0</v>
      </c>
      <c r="E110" t="s">
        <v>14</v>
      </c>
      <c r="F110" t="s">
        <v>15</v>
      </c>
      <c r="G110">
        <v>24513.091260000001</v>
      </c>
      <c r="H110" t="s">
        <v>16</v>
      </c>
      <c r="I110" t="s">
        <v>17</v>
      </c>
      <c r="J110" t="s">
        <v>17</v>
      </c>
      <c r="K110" t="s">
        <v>17</v>
      </c>
      <c r="L110" t="s">
        <v>18</v>
      </c>
      <c r="M110" t="s">
        <v>17</v>
      </c>
      <c r="N110">
        <f>insurance[[#This Row],[age]]^2</f>
        <v>3721</v>
      </c>
      <c r="O110">
        <f>insurance[[#This Row],[smoker_yes]]*insurance[[#This Row],[bmi]]</f>
        <v>0</v>
      </c>
      <c r="P110">
        <f>insurance[[#This Row],[smoker_yes]]*insurance[[#This Row],[age]]</f>
        <v>0</v>
      </c>
      <c r="Q110">
        <f>insurance[[#This Row],[bmi]]*insurance[[#This Row],[age]]</f>
        <v>1529.8799999999999</v>
      </c>
      <c r="R110" t="s">
        <v>31</v>
      </c>
      <c r="S110">
        <f>(insurance[[#This Row],[age]]-Notes!$B$2)/Notes!$B$3</f>
        <v>1.5516857293727864</v>
      </c>
      <c r="T110">
        <f>(insurance[[#This Row],[bmi]]-Notes!$B$4)/Notes!$B$5</f>
        <v>-0.9159254354337284</v>
      </c>
      <c r="U110">
        <f>(insurance[[#This Row],[children]]-Notes!$B$6)/Notes!$B$7</f>
        <v>-0.90861366741867866</v>
      </c>
      <c r="V110" s="14">
        <f t="shared" si="1"/>
        <v>13130.638654799817</v>
      </c>
      <c r="W110" s="15" t="str">
        <f>IF(insurance[[#This Row],[split]]="Test", (insurance[[#This Row],[charges]]-insurance[[#This Row],[yhat_base]])^2, "")</f>
        <v/>
      </c>
      <c r="X110" s="15" t="str">
        <f>IF(insurance[[#This Row],[split]]="Test", ABS(insurance[[#This Row],[charges]]-insurance[[#This Row],[yhat_base]])^2, "")</f>
        <v/>
      </c>
      <c r="Y110" t="str">
        <f>IF(insurance[[#This Row],[split]]="Test", (insurance[[#This Row],[charges]]-insurance[[#This Row],[yhat]])^2,"")</f>
        <v/>
      </c>
      <c r="Z110" t="str">
        <f>IF(insurance[[#This Row],[split]]="Test",ABS(insurance[[#This Row],[charges]]-insurance[[#This Row],[yhat]])^2,"")</f>
        <v/>
      </c>
      <c r="AA110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14167.017985421286</v>
      </c>
      <c r="AB110">
        <f>insurance[[#This Row],[charges]]-insurance[[#This Row],[yhat]]</f>
        <v>10346.073274578715</v>
      </c>
      <c r="AC110" t="str">
        <f>IF(insurance[[#This Row],[split]]="Test",
  COUNTIFS(insurance[split], "Test", insurance[yhat], "&gt;" &amp; insurance[[#This Row],[yhat]]) + 1,
  ""
)</f>
        <v/>
      </c>
      <c r="AD110" t="str">
        <f>IF(insurance[[#This Row],[split]]="Test", CEILING(insurance[[#This Row],[rank_test]]/(COUNTIF(insurance[split],"Test")/10), 1), "")</f>
        <v/>
      </c>
      <c r="AE110" t="str">
        <f>IF(insurance[[#This Row],[split]]="Test", --(insurance[[#This Row],[charges]] &gt;= Classify!$C$5), "")</f>
        <v/>
      </c>
      <c r="AF110" t="str">
        <f>IF(insurance[[#This Row],[split]]="Test", --(insurance[[#This Row],[yhat]] &gt;= Classify!$C$8), "")</f>
        <v/>
      </c>
    </row>
    <row r="111" spans="1:32" x14ac:dyDescent="0.35">
      <c r="A111">
        <v>18</v>
      </c>
      <c r="B111" t="s">
        <v>13</v>
      </c>
      <c r="C111">
        <v>25.08</v>
      </c>
      <c r="D111">
        <v>0</v>
      </c>
      <c r="E111" t="s">
        <v>14</v>
      </c>
      <c r="F111" t="s">
        <v>20</v>
      </c>
      <c r="G111">
        <v>2196.4731999999999</v>
      </c>
      <c r="H111" t="s">
        <v>16</v>
      </c>
      <c r="I111" t="s">
        <v>17</v>
      </c>
      <c r="J111" t="s">
        <v>17</v>
      </c>
      <c r="K111" t="s">
        <v>17</v>
      </c>
      <c r="L111" t="s">
        <v>17</v>
      </c>
      <c r="M111" t="s">
        <v>17</v>
      </c>
      <c r="N111">
        <f>insurance[[#This Row],[age]]^2</f>
        <v>324</v>
      </c>
      <c r="O111">
        <f>insurance[[#This Row],[smoker_yes]]*insurance[[#This Row],[bmi]]</f>
        <v>0</v>
      </c>
      <c r="P111">
        <f>insurance[[#This Row],[smoker_yes]]*insurance[[#This Row],[age]]</f>
        <v>0</v>
      </c>
      <c r="Q111">
        <f>insurance[[#This Row],[bmi]]*insurance[[#This Row],[age]]</f>
        <v>451.43999999999994</v>
      </c>
      <c r="R111" t="s">
        <v>31</v>
      </c>
      <c r="S111">
        <f>(insurance[[#This Row],[age]]-Notes!$B$2)/Notes!$B$3</f>
        <v>-1.5099654504939408</v>
      </c>
      <c r="T111">
        <f>(insurance[[#This Row],[bmi]]-Notes!$B$4)/Notes!$B$5</f>
        <v>-0.9159254354337284</v>
      </c>
      <c r="U111">
        <f>(insurance[[#This Row],[children]]-Notes!$B$6)/Notes!$B$7</f>
        <v>-0.90861366741867866</v>
      </c>
      <c r="V111" s="14">
        <f t="shared" si="1"/>
        <v>13130.638654799817</v>
      </c>
      <c r="W111" s="15" t="str">
        <f>IF(insurance[[#This Row],[split]]="Test", (insurance[[#This Row],[charges]]-insurance[[#This Row],[yhat_base]])^2, "")</f>
        <v/>
      </c>
      <c r="X111" s="15" t="str">
        <f>IF(insurance[[#This Row],[split]]="Test", ABS(insurance[[#This Row],[charges]]-insurance[[#This Row],[yhat_base]])^2, "")</f>
        <v/>
      </c>
      <c r="Y111" t="str">
        <f>IF(insurance[[#This Row],[split]]="Test", (insurance[[#This Row],[charges]]-insurance[[#This Row],[yhat]])^2,"")</f>
        <v/>
      </c>
      <c r="Z111" t="str">
        <f>IF(insurance[[#This Row],[split]]="Test",ABS(insurance[[#This Row],[charges]]-insurance[[#This Row],[yhat]])^2,"")</f>
        <v/>
      </c>
      <c r="AA111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4232.226704748663</v>
      </c>
      <c r="AB111">
        <f>insurance[[#This Row],[charges]]-insurance[[#This Row],[yhat]]</f>
        <v>-2035.7535047486631</v>
      </c>
      <c r="AC111" t="str">
        <f>IF(insurance[[#This Row],[split]]="Test",
  COUNTIFS(insurance[split], "Test", insurance[yhat], "&gt;" &amp; insurance[[#This Row],[yhat]]) + 1,
  ""
)</f>
        <v/>
      </c>
      <c r="AD111" t="str">
        <f>IF(insurance[[#This Row],[split]]="Test", CEILING(insurance[[#This Row],[rank_test]]/(COUNTIF(insurance[split],"Test")/10), 1), "")</f>
        <v/>
      </c>
      <c r="AE111" t="str">
        <f>IF(insurance[[#This Row],[split]]="Test", --(insurance[[#This Row],[charges]] &gt;= Classify!$C$5), "")</f>
        <v/>
      </c>
      <c r="AF111" t="str">
        <f>IF(insurance[[#This Row],[split]]="Test", --(insurance[[#This Row],[yhat]] &gt;= Classify!$C$8), "")</f>
        <v/>
      </c>
    </row>
    <row r="112" spans="1:32" x14ac:dyDescent="0.35">
      <c r="A112">
        <v>61</v>
      </c>
      <c r="B112" t="s">
        <v>19</v>
      </c>
      <c r="C112">
        <v>43.4</v>
      </c>
      <c r="D112">
        <v>0</v>
      </c>
      <c r="E112" t="s">
        <v>14</v>
      </c>
      <c r="F112" t="s">
        <v>21</v>
      </c>
      <c r="G112">
        <v>12574.049000000001</v>
      </c>
      <c r="H112" t="s">
        <v>16</v>
      </c>
      <c r="I112" t="s">
        <v>18</v>
      </c>
      <c r="J112" t="s">
        <v>17</v>
      </c>
      <c r="K112" t="s">
        <v>17</v>
      </c>
      <c r="L112" t="s">
        <v>17</v>
      </c>
      <c r="M112" t="s">
        <v>18</v>
      </c>
      <c r="N112">
        <f>insurance[[#This Row],[age]]^2</f>
        <v>3721</v>
      </c>
      <c r="O112">
        <f>insurance[[#This Row],[smoker_yes]]*insurance[[#This Row],[bmi]]</f>
        <v>0</v>
      </c>
      <c r="P112">
        <f>insurance[[#This Row],[smoker_yes]]*insurance[[#This Row],[age]]</f>
        <v>0</v>
      </c>
      <c r="Q112">
        <f>insurance[[#This Row],[bmi]]*insurance[[#This Row],[age]]</f>
        <v>2647.4</v>
      </c>
      <c r="R112" t="s">
        <v>31</v>
      </c>
      <c r="S112">
        <f>(insurance[[#This Row],[age]]-Notes!$B$2)/Notes!$B$3</f>
        <v>1.5516857293727864</v>
      </c>
      <c r="T112">
        <f>(insurance[[#This Row],[bmi]]-Notes!$B$4)/Notes!$B$5</f>
        <v>2.0893694405928698</v>
      </c>
      <c r="U112">
        <f>(insurance[[#This Row],[children]]-Notes!$B$6)/Notes!$B$7</f>
        <v>-0.90861366741867866</v>
      </c>
      <c r="V112" s="14">
        <f t="shared" si="1"/>
        <v>13130.638654799817</v>
      </c>
      <c r="W112" s="15" t="str">
        <f>IF(insurance[[#This Row],[split]]="Test", (insurance[[#This Row],[charges]]-insurance[[#This Row],[yhat_base]])^2, "")</f>
        <v/>
      </c>
      <c r="X112" s="15" t="str">
        <f>IF(insurance[[#This Row],[split]]="Test", ABS(insurance[[#This Row],[charges]]-insurance[[#This Row],[yhat_base]])^2, "")</f>
        <v/>
      </c>
      <c r="Y112" t="str">
        <f>IF(insurance[[#This Row],[split]]="Test", (insurance[[#This Row],[charges]]-insurance[[#This Row],[yhat]])^2,"")</f>
        <v/>
      </c>
      <c r="Z112" t="str">
        <f>IF(insurance[[#This Row],[split]]="Test",ABS(insurance[[#This Row],[charges]]-insurance[[#This Row],[yhat]])^2,"")</f>
        <v/>
      </c>
      <c r="AA112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13859.447979024706</v>
      </c>
      <c r="AB112">
        <f>insurance[[#This Row],[charges]]-insurance[[#This Row],[yhat]]</f>
        <v>-1285.3989790247051</v>
      </c>
      <c r="AC112" t="str">
        <f>IF(insurance[[#This Row],[split]]="Test",
  COUNTIFS(insurance[split], "Test", insurance[yhat], "&gt;" &amp; insurance[[#This Row],[yhat]]) + 1,
  ""
)</f>
        <v/>
      </c>
      <c r="AD112" t="str">
        <f>IF(insurance[[#This Row],[split]]="Test", CEILING(insurance[[#This Row],[rank_test]]/(COUNTIF(insurance[split],"Test")/10), 1), "")</f>
        <v/>
      </c>
      <c r="AE112" t="str">
        <f>IF(insurance[[#This Row],[split]]="Test", --(insurance[[#This Row],[charges]] &gt;= Classify!$C$5), "")</f>
        <v/>
      </c>
      <c r="AF112" t="str">
        <f>IF(insurance[[#This Row],[split]]="Test", --(insurance[[#This Row],[yhat]] &gt;= Classify!$C$8), "")</f>
        <v/>
      </c>
    </row>
    <row r="113" spans="1:32" x14ac:dyDescent="0.35">
      <c r="A113">
        <v>20</v>
      </c>
      <c r="B113" t="s">
        <v>19</v>
      </c>
      <c r="C113">
        <v>27.93</v>
      </c>
      <c r="D113">
        <v>0</v>
      </c>
      <c r="E113" t="s">
        <v>14</v>
      </c>
      <c r="F113" t="s">
        <v>20</v>
      </c>
      <c r="G113">
        <v>1967.0227</v>
      </c>
      <c r="H113" t="s">
        <v>16</v>
      </c>
      <c r="I113" t="s">
        <v>18</v>
      </c>
      <c r="J113" t="s">
        <v>17</v>
      </c>
      <c r="K113" t="s">
        <v>17</v>
      </c>
      <c r="L113" t="s">
        <v>17</v>
      </c>
      <c r="M113" t="s">
        <v>17</v>
      </c>
      <c r="N113">
        <f>insurance[[#This Row],[age]]^2</f>
        <v>400</v>
      </c>
      <c r="O113">
        <f>insurance[[#This Row],[smoker_yes]]*insurance[[#This Row],[bmi]]</f>
        <v>0</v>
      </c>
      <c r="P113">
        <f>insurance[[#This Row],[smoker_yes]]*insurance[[#This Row],[age]]</f>
        <v>0</v>
      </c>
      <c r="Q113">
        <f>insurance[[#This Row],[bmi]]*insurance[[#This Row],[age]]</f>
        <v>558.6</v>
      </c>
      <c r="R113" t="s">
        <v>31</v>
      </c>
      <c r="S113">
        <f>(insurance[[#This Row],[age]]-Notes!$B$2)/Notes!$B$3</f>
        <v>-1.3675630700350232</v>
      </c>
      <c r="T113">
        <f>(insurance[[#This Row],[bmi]]-Notes!$B$4)/Notes!$B$5</f>
        <v>-0.44839866705622788</v>
      </c>
      <c r="U113">
        <f>(insurance[[#This Row],[children]]-Notes!$B$6)/Notes!$B$7</f>
        <v>-0.90861366741867866</v>
      </c>
      <c r="V113" s="14">
        <f t="shared" si="1"/>
        <v>13130.638654799817</v>
      </c>
      <c r="W113" s="15" t="str">
        <f>IF(insurance[[#This Row],[split]]="Test", (insurance[[#This Row],[charges]]-insurance[[#This Row],[yhat_base]])^2, "")</f>
        <v/>
      </c>
      <c r="X113" s="15" t="str">
        <f>IF(insurance[[#This Row],[split]]="Test", ABS(insurance[[#This Row],[charges]]-insurance[[#This Row],[yhat_base]])^2, "")</f>
        <v/>
      </c>
      <c r="Y113" t="str">
        <f>IF(insurance[[#This Row],[split]]="Test", (insurance[[#This Row],[charges]]-insurance[[#This Row],[yhat]])^2,"")</f>
        <v/>
      </c>
      <c r="Z113" t="str">
        <f>IF(insurance[[#This Row],[split]]="Test",ABS(insurance[[#This Row],[charges]]-insurance[[#This Row],[yhat]])^2,"")</f>
        <v/>
      </c>
      <c r="AA113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3818.6024785688865</v>
      </c>
      <c r="AB113">
        <f>insurance[[#This Row],[charges]]-insurance[[#This Row],[yhat]]</f>
        <v>-1851.5797785688865</v>
      </c>
      <c r="AC113" t="str">
        <f>IF(insurance[[#This Row],[split]]="Test",
  COUNTIFS(insurance[split], "Test", insurance[yhat], "&gt;" &amp; insurance[[#This Row],[yhat]]) + 1,
  ""
)</f>
        <v/>
      </c>
      <c r="AD113" t="str">
        <f>IF(insurance[[#This Row],[split]]="Test", CEILING(insurance[[#This Row],[rank_test]]/(COUNTIF(insurance[split],"Test")/10), 1), "")</f>
        <v/>
      </c>
      <c r="AE113" t="str">
        <f>IF(insurance[[#This Row],[split]]="Test", --(insurance[[#This Row],[charges]] &gt;= Classify!$C$5), "")</f>
        <v/>
      </c>
      <c r="AF113" t="str">
        <f>IF(insurance[[#This Row],[split]]="Test", --(insurance[[#This Row],[yhat]] &gt;= Classify!$C$8), "")</f>
        <v/>
      </c>
    </row>
    <row r="114" spans="1:32" x14ac:dyDescent="0.35">
      <c r="A114">
        <v>62</v>
      </c>
      <c r="B114" t="s">
        <v>13</v>
      </c>
      <c r="C114">
        <v>39.200000000000003</v>
      </c>
      <c r="D114">
        <v>0</v>
      </c>
      <c r="E114" t="s">
        <v>14</v>
      </c>
      <c r="F114" t="s">
        <v>21</v>
      </c>
      <c r="G114">
        <v>13470.86</v>
      </c>
      <c r="H114" t="s">
        <v>16</v>
      </c>
      <c r="I114" t="s">
        <v>17</v>
      </c>
      <c r="J114" t="s">
        <v>17</v>
      </c>
      <c r="K114" t="s">
        <v>17</v>
      </c>
      <c r="L114" t="s">
        <v>17</v>
      </c>
      <c r="M114" t="s">
        <v>18</v>
      </c>
      <c r="N114">
        <f>insurance[[#This Row],[age]]^2</f>
        <v>3844</v>
      </c>
      <c r="O114">
        <f>insurance[[#This Row],[smoker_yes]]*insurance[[#This Row],[bmi]]</f>
        <v>0</v>
      </c>
      <c r="P114">
        <f>insurance[[#This Row],[smoker_yes]]*insurance[[#This Row],[age]]</f>
        <v>0</v>
      </c>
      <c r="Q114">
        <f>insurance[[#This Row],[bmi]]*insurance[[#This Row],[age]]</f>
        <v>2430.4</v>
      </c>
      <c r="R114" t="s">
        <v>32</v>
      </c>
      <c r="S114">
        <f>(insurance[[#This Row],[age]]-Notes!$B$2)/Notes!$B$3</f>
        <v>1.6228869196022451</v>
      </c>
      <c r="T114">
        <f>(insurance[[#This Row],[bmi]]-Notes!$B$4)/Notes!$B$5</f>
        <v>1.4003826240365544</v>
      </c>
      <c r="U114">
        <f>(insurance[[#This Row],[children]]-Notes!$B$6)/Notes!$B$7</f>
        <v>-0.90861366741867866</v>
      </c>
      <c r="V114" s="14">
        <f t="shared" si="1"/>
        <v>13130.638654799817</v>
      </c>
      <c r="W114" s="15">
        <f>IF(insurance[[#This Row],[split]]="Test", (insurance[[#This Row],[charges]]-insurance[[#This Row],[yhat_base]])^2, "")</f>
        <v>115750.56372982232</v>
      </c>
      <c r="X114" s="15">
        <f>IF(insurance[[#This Row],[split]]="Test", ABS(insurance[[#This Row],[charges]]-insurance[[#This Row],[yhat_base]])^2, "")</f>
        <v>115750.56372982232</v>
      </c>
      <c r="Y114">
        <f>IF(insurance[[#This Row],[split]]="Test", (insurance[[#This Row],[charges]]-insurance[[#This Row],[yhat]])^2,"")</f>
        <v>1998018.072985956</v>
      </c>
      <c r="Z114">
        <f>IF(insurance[[#This Row],[split]]="Test",ABS(insurance[[#This Row],[charges]]-insurance[[#This Row],[yhat]])^2,"")</f>
        <v>1998018.072985956</v>
      </c>
      <c r="AA114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14884.372671675057</v>
      </c>
      <c r="AB114">
        <f>insurance[[#This Row],[charges]]-insurance[[#This Row],[yhat]]</f>
        <v>-1413.5126716750565</v>
      </c>
      <c r="AC114">
        <f>IF(insurance[[#This Row],[split]]="Test",
  COUNTIFS(insurance[split], "Test", insurance[yhat], "&gt;" &amp; insurance[[#This Row],[yhat]]) + 1,
  ""
)</f>
        <v>69</v>
      </c>
      <c r="AD114">
        <f>IF(insurance[[#This Row],[split]]="Test", CEILING(insurance[[#This Row],[rank_test]]/(COUNTIF(insurance[split],"Test")/10), 1), "")</f>
        <v>3</v>
      </c>
      <c r="AE114">
        <f>IF(insurance[[#This Row],[split]]="Test", --(insurance[[#This Row],[charges]] &gt;= Classify!$C$5), "")</f>
        <v>0</v>
      </c>
      <c r="AF114">
        <f>IF(insurance[[#This Row],[split]]="Test", --(insurance[[#This Row],[yhat]] &gt;= Classify!$C$8), "")</f>
        <v>0</v>
      </c>
    </row>
    <row r="115" spans="1:32" x14ac:dyDescent="0.35">
      <c r="A115">
        <v>43</v>
      </c>
      <c r="B115" t="s">
        <v>19</v>
      </c>
      <c r="C115">
        <v>26.03</v>
      </c>
      <c r="D115">
        <v>0</v>
      </c>
      <c r="E115" t="s">
        <v>14</v>
      </c>
      <c r="F115" t="s">
        <v>20</v>
      </c>
      <c r="G115">
        <v>6837.3687</v>
      </c>
      <c r="H115" t="s">
        <v>16</v>
      </c>
      <c r="I115" t="s">
        <v>18</v>
      </c>
      <c r="J115" t="s">
        <v>17</v>
      </c>
      <c r="K115" t="s">
        <v>17</v>
      </c>
      <c r="L115" t="s">
        <v>17</v>
      </c>
      <c r="M115" t="s">
        <v>17</v>
      </c>
      <c r="N115">
        <f>insurance[[#This Row],[age]]^2</f>
        <v>1849</v>
      </c>
      <c r="O115">
        <f>insurance[[#This Row],[smoker_yes]]*insurance[[#This Row],[bmi]]</f>
        <v>0</v>
      </c>
      <c r="P115">
        <f>insurance[[#This Row],[smoker_yes]]*insurance[[#This Row],[age]]</f>
        <v>0</v>
      </c>
      <c r="Q115">
        <f>insurance[[#This Row],[bmi]]*insurance[[#This Row],[age]]</f>
        <v>1119.29</v>
      </c>
      <c r="R115" t="s">
        <v>31</v>
      </c>
      <c r="S115">
        <f>(insurance[[#This Row],[age]]-Notes!$B$2)/Notes!$B$3</f>
        <v>0.27006430524252845</v>
      </c>
      <c r="T115">
        <f>(insurance[[#This Row],[bmi]]-Notes!$B$4)/Notes!$B$5</f>
        <v>-0.76008317930789449</v>
      </c>
      <c r="U115">
        <f>(insurance[[#This Row],[children]]-Notes!$B$6)/Notes!$B$7</f>
        <v>-0.90861366741867866</v>
      </c>
      <c r="V115" s="14">
        <f t="shared" si="1"/>
        <v>13130.638654799817</v>
      </c>
      <c r="W115" s="15" t="str">
        <f>IF(insurance[[#This Row],[split]]="Test", (insurance[[#This Row],[charges]]-insurance[[#This Row],[yhat_base]])^2, "")</f>
        <v/>
      </c>
      <c r="X115" s="15" t="str">
        <f>IF(insurance[[#This Row],[split]]="Test", ABS(insurance[[#This Row],[charges]]-insurance[[#This Row],[yhat_base]])^2, "")</f>
        <v/>
      </c>
      <c r="Y115" t="str">
        <f>IF(insurance[[#This Row],[split]]="Test", (insurance[[#This Row],[charges]]-insurance[[#This Row],[yhat]])^2,"")</f>
        <v/>
      </c>
      <c r="Z115" t="str">
        <f>IF(insurance[[#This Row],[split]]="Test",ABS(insurance[[#This Row],[charges]]-insurance[[#This Row],[yhat]])^2,"")</f>
        <v/>
      </c>
      <c r="AA115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8277.9990946385988</v>
      </c>
      <c r="AB115">
        <f>insurance[[#This Row],[charges]]-insurance[[#This Row],[yhat]]</f>
        <v>-1440.6303946385988</v>
      </c>
      <c r="AC115" t="str">
        <f>IF(insurance[[#This Row],[split]]="Test",
  COUNTIFS(insurance[split], "Test", insurance[yhat], "&gt;" &amp; insurance[[#This Row],[yhat]]) + 1,
  ""
)</f>
        <v/>
      </c>
      <c r="AD115" t="str">
        <f>IF(insurance[[#This Row],[split]]="Test", CEILING(insurance[[#This Row],[rank_test]]/(COUNTIF(insurance[split],"Test")/10), 1), "")</f>
        <v/>
      </c>
      <c r="AE115" t="str">
        <f>IF(insurance[[#This Row],[split]]="Test", --(insurance[[#This Row],[charges]] &gt;= Classify!$C$5), "")</f>
        <v/>
      </c>
      <c r="AF115" t="str">
        <f>IF(insurance[[#This Row],[split]]="Test", --(insurance[[#This Row],[yhat]] &gt;= Classify!$C$8), "")</f>
        <v/>
      </c>
    </row>
    <row r="116" spans="1:32" x14ac:dyDescent="0.35">
      <c r="A116">
        <v>24</v>
      </c>
      <c r="B116" t="s">
        <v>13</v>
      </c>
      <c r="C116">
        <v>25.27</v>
      </c>
      <c r="D116">
        <v>0</v>
      </c>
      <c r="E116" t="s">
        <v>14</v>
      </c>
      <c r="F116" t="s">
        <v>20</v>
      </c>
      <c r="G116">
        <v>3044.2132999999999</v>
      </c>
      <c r="H116" t="s">
        <v>16</v>
      </c>
      <c r="I116" t="s">
        <v>17</v>
      </c>
      <c r="J116" t="s">
        <v>17</v>
      </c>
      <c r="K116" t="s">
        <v>17</v>
      </c>
      <c r="L116" t="s">
        <v>17</v>
      </c>
      <c r="M116" t="s">
        <v>17</v>
      </c>
      <c r="N116">
        <f>insurance[[#This Row],[age]]^2</f>
        <v>576</v>
      </c>
      <c r="O116">
        <f>insurance[[#This Row],[smoker_yes]]*insurance[[#This Row],[bmi]]</f>
        <v>0</v>
      </c>
      <c r="P116">
        <f>insurance[[#This Row],[smoker_yes]]*insurance[[#This Row],[age]]</f>
        <v>0</v>
      </c>
      <c r="Q116">
        <f>insurance[[#This Row],[bmi]]*insurance[[#This Row],[age]]</f>
        <v>606.48</v>
      </c>
      <c r="R116" t="s">
        <v>31</v>
      </c>
      <c r="S116">
        <f>(insurance[[#This Row],[age]]-Notes!$B$2)/Notes!$B$3</f>
        <v>-1.0827583091171882</v>
      </c>
      <c r="T116">
        <f>(insurance[[#This Row],[bmi]]-Notes!$B$4)/Notes!$B$5</f>
        <v>-0.88475698420856153</v>
      </c>
      <c r="U116">
        <f>(insurance[[#This Row],[children]]-Notes!$B$6)/Notes!$B$7</f>
        <v>-0.90861366741867866</v>
      </c>
      <c r="V116" s="14">
        <f t="shared" si="1"/>
        <v>13130.638654799817</v>
      </c>
      <c r="W116" s="15" t="str">
        <f>IF(insurance[[#This Row],[split]]="Test", (insurance[[#This Row],[charges]]-insurance[[#This Row],[yhat_base]])^2, "")</f>
        <v/>
      </c>
      <c r="X116" s="15" t="str">
        <f>IF(insurance[[#This Row],[split]]="Test", ABS(insurance[[#This Row],[charges]]-insurance[[#This Row],[yhat_base]])^2, "")</f>
        <v/>
      </c>
      <c r="Y116" t="str">
        <f>IF(insurance[[#This Row],[split]]="Test", (insurance[[#This Row],[charges]]-insurance[[#This Row],[yhat]])^2,"")</f>
        <v/>
      </c>
      <c r="Z116" t="str">
        <f>IF(insurance[[#This Row],[split]]="Test",ABS(insurance[[#This Row],[charges]]-insurance[[#This Row],[yhat]])^2,"")</f>
        <v/>
      </c>
      <c r="AA116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4892.7557464808933</v>
      </c>
      <c r="AB116">
        <f>insurance[[#This Row],[charges]]-insurance[[#This Row],[yhat]]</f>
        <v>-1848.5424464808934</v>
      </c>
      <c r="AC116" t="str">
        <f>IF(insurance[[#This Row],[split]]="Test",
  COUNTIFS(insurance[split], "Test", insurance[yhat], "&gt;" &amp; insurance[[#This Row],[yhat]]) + 1,
  ""
)</f>
        <v/>
      </c>
      <c r="AD116" t="str">
        <f>IF(insurance[[#This Row],[split]]="Test", CEILING(insurance[[#This Row],[rank_test]]/(COUNTIF(insurance[split],"Test")/10), 1), "")</f>
        <v/>
      </c>
      <c r="AE116" t="str">
        <f>IF(insurance[[#This Row],[split]]="Test", --(insurance[[#This Row],[charges]] &gt;= Classify!$C$5), "")</f>
        <v/>
      </c>
      <c r="AF116" t="str">
        <f>IF(insurance[[#This Row],[split]]="Test", --(insurance[[#This Row],[yhat]] &gt;= Classify!$C$8), "")</f>
        <v/>
      </c>
    </row>
    <row r="117" spans="1:32" x14ac:dyDescent="0.35">
      <c r="A117">
        <v>57</v>
      </c>
      <c r="B117" t="s">
        <v>13</v>
      </c>
      <c r="C117">
        <v>28.7</v>
      </c>
      <c r="D117">
        <v>0</v>
      </c>
      <c r="E117" t="s">
        <v>14</v>
      </c>
      <c r="F117" t="s">
        <v>21</v>
      </c>
      <c r="G117">
        <v>11455.28</v>
      </c>
      <c r="H117" t="s">
        <v>16</v>
      </c>
      <c r="I117" t="s">
        <v>17</v>
      </c>
      <c r="J117" t="s">
        <v>17</v>
      </c>
      <c r="K117" t="s">
        <v>17</v>
      </c>
      <c r="L117" t="s">
        <v>17</v>
      </c>
      <c r="M117" t="s">
        <v>18</v>
      </c>
      <c r="N117">
        <f>insurance[[#This Row],[age]]^2</f>
        <v>3249</v>
      </c>
      <c r="O117">
        <f>insurance[[#This Row],[smoker_yes]]*insurance[[#This Row],[bmi]]</f>
        <v>0</v>
      </c>
      <c r="P117">
        <f>insurance[[#This Row],[smoker_yes]]*insurance[[#This Row],[age]]</f>
        <v>0</v>
      </c>
      <c r="Q117">
        <f>insurance[[#This Row],[bmi]]*insurance[[#This Row],[age]]</f>
        <v>1635.8999999999999</v>
      </c>
      <c r="R117" t="s">
        <v>31</v>
      </c>
      <c r="S117">
        <f>(insurance[[#This Row],[age]]-Notes!$B$2)/Notes!$B$3</f>
        <v>1.2668809684549511</v>
      </c>
      <c r="T117">
        <f>(insurance[[#This Row],[bmi]]-Notes!$B$4)/Notes!$B$5</f>
        <v>-0.32208441735423665</v>
      </c>
      <c r="U117">
        <f>(insurance[[#This Row],[children]]-Notes!$B$6)/Notes!$B$7</f>
        <v>-0.90861366741867866</v>
      </c>
      <c r="V117" s="14">
        <f t="shared" si="1"/>
        <v>13130.638654799817</v>
      </c>
      <c r="W117" s="15" t="str">
        <f>IF(insurance[[#This Row],[split]]="Test", (insurance[[#This Row],[charges]]-insurance[[#This Row],[yhat_base]])^2, "")</f>
        <v/>
      </c>
      <c r="X117" s="15" t="str">
        <f>IF(insurance[[#This Row],[split]]="Test", ABS(insurance[[#This Row],[charges]]-insurance[[#This Row],[yhat_base]])^2, "")</f>
        <v/>
      </c>
      <c r="Y117" t="str">
        <f>IF(insurance[[#This Row],[split]]="Test", (insurance[[#This Row],[charges]]-insurance[[#This Row],[yhat]])^2,"")</f>
        <v/>
      </c>
      <c r="Z117" t="str">
        <f>IF(insurance[[#This Row],[split]]="Test",ABS(insurance[[#This Row],[charges]]-insurance[[#This Row],[yhat]])^2,"")</f>
        <v/>
      </c>
      <c r="AA117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12675.790504871937</v>
      </c>
      <c r="AB117">
        <f>insurance[[#This Row],[charges]]-insurance[[#This Row],[yhat]]</f>
        <v>-1220.5105048719361</v>
      </c>
      <c r="AC117" t="str">
        <f>IF(insurance[[#This Row],[split]]="Test",
  COUNTIFS(insurance[split], "Test", insurance[yhat], "&gt;" &amp; insurance[[#This Row],[yhat]]) + 1,
  ""
)</f>
        <v/>
      </c>
      <c r="AD117" t="str">
        <f>IF(insurance[[#This Row],[split]]="Test", CEILING(insurance[[#This Row],[rank_test]]/(COUNTIF(insurance[split],"Test")/10), 1), "")</f>
        <v/>
      </c>
      <c r="AE117" t="str">
        <f>IF(insurance[[#This Row],[split]]="Test", --(insurance[[#This Row],[charges]] &gt;= Classify!$C$5), "")</f>
        <v/>
      </c>
      <c r="AF117" t="str">
        <f>IF(insurance[[#This Row],[split]]="Test", --(insurance[[#This Row],[yhat]] &gt;= Classify!$C$8), "")</f>
        <v/>
      </c>
    </row>
    <row r="118" spans="1:32" x14ac:dyDescent="0.35">
      <c r="A118">
        <v>27</v>
      </c>
      <c r="B118" t="s">
        <v>19</v>
      </c>
      <c r="C118">
        <v>33.659999999999997</v>
      </c>
      <c r="D118">
        <v>0</v>
      </c>
      <c r="E118" t="s">
        <v>14</v>
      </c>
      <c r="F118" t="s">
        <v>15</v>
      </c>
      <c r="G118">
        <v>2498.4144000000001</v>
      </c>
      <c r="H118" t="s">
        <v>16</v>
      </c>
      <c r="I118" t="s">
        <v>18</v>
      </c>
      <c r="J118" t="s">
        <v>17</v>
      </c>
      <c r="K118" t="s">
        <v>17</v>
      </c>
      <c r="L118" t="s">
        <v>18</v>
      </c>
      <c r="M118" t="s">
        <v>17</v>
      </c>
      <c r="N118">
        <f>insurance[[#This Row],[age]]^2</f>
        <v>729</v>
      </c>
      <c r="O118">
        <f>insurance[[#This Row],[smoker_yes]]*insurance[[#This Row],[bmi]]</f>
        <v>0</v>
      </c>
      <c r="P118">
        <f>insurance[[#This Row],[smoker_yes]]*insurance[[#This Row],[age]]</f>
        <v>0</v>
      </c>
      <c r="Q118">
        <f>insurance[[#This Row],[bmi]]*insurance[[#This Row],[age]]</f>
        <v>908.81999999999994</v>
      </c>
      <c r="R118" t="s">
        <v>31</v>
      </c>
      <c r="S118">
        <f>(insurance[[#This Row],[age]]-Notes!$B$2)/Notes!$B$3</f>
        <v>-0.86915473842881186</v>
      </c>
      <c r="T118">
        <f>(insurance[[#This Row],[bmi]]-Notes!$B$4)/Notes!$B$5</f>
        <v>0.49157620410274583</v>
      </c>
      <c r="U118">
        <f>(insurance[[#This Row],[children]]-Notes!$B$6)/Notes!$B$7</f>
        <v>-0.90861366741867866</v>
      </c>
      <c r="V118" s="14">
        <f t="shared" si="1"/>
        <v>13130.638654799817</v>
      </c>
      <c r="W118" s="15" t="str">
        <f>IF(insurance[[#This Row],[split]]="Test", (insurance[[#This Row],[charges]]-insurance[[#This Row],[yhat_base]])^2, "")</f>
        <v/>
      </c>
      <c r="X118" s="15" t="str">
        <f>IF(insurance[[#This Row],[split]]="Test", ABS(insurance[[#This Row],[charges]]-insurance[[#This Row],[yhat_base]])^2, "")</f>
        <v/>
      </c>
      <c r="Y118" t="str">
        <f>IF(insurance[[#This Row],[split]]="Test", (insurance[[#This Row],[charges]]-insurance[[#This Row],[yhat]])^2,"")</f>
        <v/>
      </c>
      <c r="Z118" t="str">
        <f>IF(insurance[[#This Row],[split]]="Test",ABS(insurance[[#This Row],[charges]]-insurance[[#This Row],[yhat]])^2,"")</f>
        <v/>
      </c>
      <c r="AA118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3565.4925039828131</v>
      </c>
      <c r="AB118">
        <f>insurance[[#This Row],[charges]]-insurance[[#This Row],[yhat]]</f>
        <v>-1067.078103982813</v>
      </c>
      <c r="AC118" t="str">
        <f>IF(insurance[[#This Row],[split]]="Test",
  COUNTIFS(insurance[split], "Test", insurance[yhat], "&gt;" &amp; insurance[[#This Row],[yhat]]) + 1,
  ""
)</f>
        <v/>
      </c>
      <c r="AD118" t="str">
        <f>IF(insurance[[#This Row],[split]]="Test", CEILING(insurance[[#This Row],[rank_test]]/(COUNTIF(insurance[split],"Test")/10), 1), "")</f>
        <v/>
      </c>
      <c r="AE118" t="str">
        <f>IF(insurance[[#This Row],[split]]="Test", --(insurance[[#This Row],[charges]] &gt;= Classify!$C$5), "")</f>
        <v/>
      </c>
      <c r="AF118" t="str">
        <f>IF(insurance[[#This Row],[split]]="Test", --(insurance[[#This Row],[yhat]] &gt;= Classify!$C$8), "")</f>
        <v/>
      </c>
    </row>
    <row r="119" spans="1:32" x14ac:dyDescent="0.35">
      <c r="A119">
        <v>19</v>
      </c>
      <c r="B119" t="s">
        <v>19</v>
      </c>
      <c r="C119">
        <v>30.4</v>
      </c>
      <c r="D119">
        <v>0</v>
      </c>
      <c r="E119" t="s">
        <v>14</v>
      </c>
      <c r="F119" t="s">
        <v>21</v>
      </c>
      <c r="G119">
        <v>1256.299</v>
      </c>
      <c r="H119" t="s">
        <v>16</v>
      </c>
      <c r="I119" t="s">
        <v>18</v>
      </c>
      <c r="J119" t="s">
        <v>17</v>
      </c>
      <c r="K119" t="s">
        <v>17</v>
      </c>
      <c r="L119" t="s">
        <v>17</v>
      </c>
      <c r="M119" t="s">
        <v>18</v>
      </c>
      <c r="N119">
        <f>insurance[[#This Row],[age]]^2</f>
        <v>361</v>
      </c>
      <c r="O119">
        <f>insurance[[#This Row],[smoker_yes]]*insurance[[#This Row],[bmi]]</f>
        <v>0</v>
      </c>
      <c r="P119">
        <f>insurance[[#This Row],[smoker_yes]]*insurance[[#This Row],[age]]</f>
        <v>0</v>
      </c>
      <c r="Q119">
        <f>insurance[[#This Row],[bmi]]*insurance[[#This Row],[age]]</f>
        <v>577.6</v>
      </c>
      <c r="R119" t="s">
        <v>31</v>
      </c>
      <c r="S119">
        <f>(insurance[[#This Row],[age]]-Notes!$B$2)/Notes!$B$3</f>
        <v>-1.4387642602644821</v>
      </c>
      <c r="T119">
        <f>(insurance[[#This Row],[bmi]]-Notes!$B$4)/Notes!$B$5</f>
        <v>-4.3208801129061156E-2</v>
      </c>
      <c r="U119">
        <f>(insurance[[#This Row],[children]]-Notes!$B$6)/Notes!$B$7</f>
        <v>-0.90861366741867866</v>
      </c>
      <c r="V119" s="14">
        <f t="shared" si="1"/>
        <v>13130.638654799817</v>
      </c>
      <c r="W119" s="15" t="str">
        <f>IF(insurance[[#This Row],[split]]="Test", (insurance[[#This Row],[charges]]-insurance[[#This Row],[yhat_base]])^2, "")</f>
        <v/>
      </c>
      <c r="X119" s="15" t="str">
        <f>IF(insurance[[#This Row],[split]]="Test", ABS(insurance[[#This Row],[charges]]-insurance[[#This Row],[yhat_base]])^2, "")</f>
        <v/>
      </c>
      <c r="Y119" t="str">
        <f>IF(insurance[[#This Row],[split]]="Test", (insurance[[#This Row],[charges]]-insurance[[#This Row],[yhat]])^2,"")</f>
        <v/>
      </c>
      <c r="Z119" t="str">
        <f>IF(insurance[[#This Row],[split]]="Test",ABS(insurance[[#This Row],[charges]]-insurance[[#This Row],[yhat]])^2,"")</f>
        <v/>
      </c>
      <c r="AA119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2667.6467250127735</v>
      </c>
      <c r="AB119">
        <f>insurance[[#This Row],[charges]]-insurance[[#This Row],[yhat]]</f>
        <v>-1411.3477250127735</v>
      </c>
      <c r="AC119" t="str">
        <f>IF(insurance[[#This Row],[split]]="Test",
  COUNTIFS(insurance[split], "Test", insurance[yhat], "&gt;" &amp; insurance[[#This Row],[yhat]]) + 1,
  ""
)</f>
        <v/>
      </c>
      <c r="AD119" t="str">
        <f>IF(insurance[[#This Row],[split]]="Test", CEILING(insurance[[#This Row],[rank_test]]/(COUNTIF(insurance[split],"Test")/10), 1), "")</f>
        <v/>
      </c>
      <c r="AE119" t="str">
        <f>IF(insurance[[#This Row],[split]]="Test", --(insurance[[#This Row],[charges]] &gt;= Classify!$C$5), "")</f>
        <v/>
      </c>
      <c r="AF119" t="str">
        <f>IF(insurance[[#This Row],[split]]="Test", --(insurance[[#This Row],[yhat]] &gt;= Classify!$C$8), "")</f>
        <v/>
      </c>
    </row>
    <row r="120" spans="1:32" x14ac:dyDescent="0.35">
      <c r="A120">
        <v>58</v>
      </c>
      <c r="B120" t="s">
        <v>19</v>
      </c>
      <c r="C120">
        <v>35.700000000000003</v>
      </c>
      <c r="D120">
        <v>0</v>
      </c>
      <c r="E120" t="s">
        <v>14</v>
      </c>
      <c r="F120" t="s">
        <v>21</v>
      </c>
      <c r="G120">
        <v>11362.754999999999</v>
      </c>
      <c r="H120" t="s">
        <v>16</v>
      </c>
      <c r="I120" t="s">
        <v>18</v>
      </c>
      <c r="J120" t="s">
        <v>17</v>
      </c>
      <c r="K120" t="s">
        <v>17</v>
      </c>
      <c r="L120" t="s">
        <v>17</v>
      </c>
      <c r="M120" t="s">
        <v>18</v>
      </c>
      <c r="N120">
        <f>insurance[[#This Row],[age]]^2</f>
        <v>3364</v>
      </c>
      <c r="O120">
        <f>insurance[[#This Row],[smoker_yes]]*insurance[[#This Row],[bmi]]</f>
        <v>0</v>
      </c>
      <c r="P120">
        <f>insurance[[#This Row],[smoker_yes]]*insurance[[#This Row],[age]]</f>
        <v>0</v>
      </c>
      <c r="Q120">
        <f>insurance[[#This Row],[bmi]]*insurance[[#This Row],[age]]</f>
        <v>2070.6000000000004</v>
      </c>
      <c r="R120" t="s">
        <v>32</v>
      </c>
      <c r="S120">
        <f>(insurance[[#This Row],[age]]-Notes!$B$2)/Notes!$B$3</f>
        <v>1.3380821586844101</v>
      </c>
      <c r="T120">
        <f>(insurance[[#This Row],[bmi]]-Notes!$B$4)/Notes!$B$5</f>
        <v>0.82622694357295756</v>
      </c>
      <c r="U120">
        <f>(insurance[[#This Row],[children]]-Notes!$B$6)/Notes!$B$7</f>
        <v>-0.90861366741867866</v>
      </c>
      <c r="V120" s="14">
        <f t="shared" si="1"/>
        <v>13130.638654799817</v>
      </c>
      <c r="W120" s="15">
        <f>IF(insurance[[#This Row],[split]]="Test", (insurance[[#This Row],[charges]]-insurance[[#This Row],[yhat_base]])^2, "")</f>
        <v>3125412.6169083621</v>
      </c>
      <c r="X120" s="15">
        <f>IF(insurance[[#This Row],[split]]="Test", ABS(insurance[[#This Row],[charges]]-insurance[[#This Row],[yhat_base]])^2, "")</f>
        <v>3125412.6169083621</v>
      </c>
      <c r="Y120">
        <f>IF(insurance[[#This Row],[split]]="Test", (insurance[[#This Row],[charges]]-insurance[[#This Row],[yhat]])^2,"")</f>
        <v>1340567.8789759472</v>
      </c>
      <c r="Z120">
        <f>IF(insurance[[#This Row],[split]]="Test",ABS(insurance[[#This Row],[charges]]-insurance[[#This Row],[yhat]])^2,"")</f>
        <v>1340567.8789759472</v>
      </c>
      <c r="AA120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12520.583950655469</v>
      </c>
      <c r="AB120">
        <f>insurance[[#This Row],[charges]]-insurance[[#This Row],[yhat]]</f>
        <v>-1157.8289506554702</v>
      </c>
      <c r="AC120">
        <f>IF(insurance[[#This Row],[split]]="Test",
  COUNTIFS(insurance[split], "Test", insurance[yhat], "&gt;" &amp; insurance[[#This Row],[yhat]]) + 1,
  ""
)</f>
        <v>105</v>
      </c>
      <c r="AD120">
        <f>IF(insurance[[#This Row],[split]]="Test", CEILING(insurance[[#This Row],[rank_test]]/(COUNTIF(insurance[split],"Test")/10), 1), "")</f>
        <v>4</v>
      </c>
      <c r="AE120">
        <f>IF(insurance[[#This Row],[split]]="Test", --(insurance[[#This Row],[charges]] &gt;= Classify!$C$5), "")</f>
        <v>0</v>
      </c>
      <c r="AF120">
        <f>IF(insurance[[#This Row],[split]]="Test", --(insurance[[#This Row],[yhat]] &gt;= Classify!$C$8), "")</f>
        <v>0</v>
      </c>
    </row>
    <row r="121" spans="1:32" x14ac:dyDescent="0.35">
      <c r="A121">
        <v>31</v>
      </c>
      <c r="B121" t="s">
        <v>19</v>
      </c>
      <c r="C121">
        <v>30.875</v>
      </c>
      <c r="D121">
        <v>0</v>
      </c>
      <c r="E121" t="s">
        <v>14</v>
      </c>
      <c r="F121" t="s">
        <v>20</v>
      </c>
      <c r="G121">
        <v>3857.7592500000001</v>
      </c>
      <c r="H121" t="s">
        <v>16</v>
      </c>
      <c r="I121" t="s">
        <v>18</v>
      </c>
      <c r="J121" t="s">
        <v>17</v>
      </c>
      <c r="K121" t="s">
        <v>17</v>
      </c>
      <c r="L121" t="s">
        <v>17</v>
      </c>
      <c r="M121" t="s">
        <v>17</v>
      </c>
      <c r="N121">
        <f>insurance[[#This Row],[age]]^2</f>
        <v>961</v>
      </c>
      <c r="O121">
        <f>insurance[[#This Row],[smoker_yes]]*insurance[[#This Row],[bmi]]</f>
        <v>0</v>
      </c>
      <c r="P121">
        <f>insurance[[#This Row],[smoker_yes]]*insurance[[#This Row],[age]]</f>
        <v>0</v>
      </c>
      <c r="Q121">
        <f>insurance[[#This Row],[bmi]]*insurance[[#This Row],[age]]</f>
        <v>957.125</v>
      </c>
      <c r="R121" t="s">
        <v>32</v>
      </c>
      <c r="S121">
        <f>(insurance[[#This Row],[age]]-Notes!$B$2)/Notes!$B$3</f>
        <v>-0.58434997751097684</v>
      </c>
      <c r="T121">
        <f>(insurance[[#This Row],[bmi]]-Notes!$B$4)/Notes!$B$5</f>
        <v>3.4712326933855793E-2</v>
      </c>
      <c r="U121">
        <f>(insurance[[#This Row],[children]]-Notes!$B$6)/Notes!$B$7</f>
        <v>-0.90861366741867866</v>
      </c>
      <c r="V121" s="14">
        <f t="shared" si="1"/>
        <v>13130.638654799817</v>
      </c>
      <c r="W121" s="15">
        <f>IF(insurance[[#This Row],[split]]="Test", (insurance[[#This Row],[charges]]-insurance[[#This Row],[yhat_base]])^2, "")</f>
        <v>85986292.455960602</v>
      </c>
      <c r="X121" s="15">
        <f>IF(insurance[[#This Row],[split]]="Test", ABS(insurance[[#This Row],[charges]]-insurance[[#This Row],[yhat_base]])^2, "")</f>
        <v>85986292.455960602</v>
      </c>
      <c r="Y121">
        <f>IF(insurance[[#This Row],[split]]="Test", (insurance[[#This Row],[charges]]-insurance[[#This Row],[yhat]])^2,"")</f>
        <v>2552258.3373468742</v>
      </c>
      <c r="Z121">
        <f>IF(insurance[[#This Row],[split]]="Test",ABS(insurance[[#This Row],[charges]]-insurance[[#This Row],[yhat]])^2,"")</f>
        <v>2552258.3373468742</v>
      </c>
      <c r="AA121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5455.3381486296967</v>
      </c>
      <c r="AB121">
        <f>insurance[[#This Row],[charges]]-insurance[[#This Row],[yhat]]</f>
        <v>-1597.5788986296966</v>
      </c>
      <c r="AC121">
        <f>IF(insurance[[#This Row],[split]]="Test",
  COUNTIFS(insurance[split], "Test", insurance[yhat], "&gt;" &amp; insurance[[#This Row],[yhat]]) + 1,
  ""
)</f>
        <v>229</v>
      </c>
      <c r="AD121">
        <f>IF(insurance[[#This Row],[split]]="Test", CEILING(insurance[[#This Row],[rank_test]]/(COUNTIF(insurance[split],"Test")/10), 1), "")</f>
        <v>9</v>
      </c>
      <c r="AE121">
        <f>IF(insurance[[#This Row],[split]]="Test", --(insurance[[#This Row],[charges]] &gt;= Classify!$C$5), "")</f>
        <v>0</v>
      </c>
      <c r="AF121">
        <f>IF(insurance[[#This Row],[split]]="Test", --(insurance[[#This Row],[yhat]] &gt;= Classify!$C$8), "")</f>
        <v>0</v>
      </c>
    </row>
    <row r="122" spans="1:32" x14ac:dyDescent="0.35">
      <c r="A122">
        <v>50</v>
      </c>
      <c r="B122" t="s">
        <v>13</v>
      </c>
      <c r="C122">
        <v>27.36</v>
      </c>
      <c r="D122">
        <v>0</v>
      </c>
      <c r="E122" t="s">
        <v>14</v>
      </c>
      <c r="F122" t="s">
        <v>20</v>
      </c>
      <c r="G122">
        <v>25656.575260000001</v>
      </c>
      <c r="H122" t="s">
        <v>16</v>
      </c>
      <c r="I122" t="s">
        <v>17</v>
      </c>
      <c r="J122" t="s">
        <v>17</v>
      </c>
      <c r="K122" t="s">
        <v>17</v>
      </c>
      <c r="L122" t="s">
        <v>17</v>
      </c>
      <c r="M122" t="s">
        <v>17</v>
      </c>
      <c r="N122">
        <f>insurance[[#This Row],[age]]^2</f>
        <v>2500</v>
      </c>
      <c r="O122">
        <f>insurance[[#This Row],[smoker_yes]]*insurance[[#This Row],[bmi]]</f>
        <v>0</v>
      </c>
      <c r="P122">
        <f>insurance[[#This Row],[smoker_yes]]*insurance[[#This Row],[age]]</f>
        <v>0</v>
      </c>
      <c r="Q122">
        <f>insurance[[#This Row],[bmi]]*insurance[[#This Row],[age]]</f>
        <v>1368</v>
      </c>
      <c r="R122" t="s">
        <v>31</v>
      </c>
      <c r="S122">
        <f>(insurance[[#This Row],[age]]-Notes!$B$2)/Notes!$B$3</f>
        <v>0.76847263684873979</v>
      </c>
      <c r="T122">
        <f>(insurance[[#This Row],[bmi]]-Notes!$B$4)/Notes!$B$5</f>
        <v>-0.54190402073172794</v>
      </c>
      <c r="U122">
        <f>(insurance[[#This Row],[children]]-Notes!$B$6)/Notes!$B$7</f>
        <v>-0.90861366741867866</v>
      </c>
      <c r="V122" s="14">
        <f t="shared" si="1"/>
        <v>13130.638654799817</v>
      </c>
      <c r="W122" s="15" t="str">
        <f>IF(insurance[[#This Row],[split]]="Test", (insurance[[#This Row],[charges]]-insurance[[#This Row],[yhat_base]])^2, "")</f>
        <v/>
      </c>
      <c r="X122" s="15" t="str">
        <f>IF(insurance[[#This Row],[split]]="Test", ABS(insurance[[#This Row],[charges]]-insurance[[#This Row],[yhat_base]])^2, "")</f>
        <v/>
      </c>
      <c r="Y122" t="str">
        <f>IF(insurance[[#This Row],[split]]="Test", (insurance[[#This Row],[charges]]-insurance[[#This Row],[yhat]])^2,"")</f>
        <v/>
      </c>
      <c r="Z122" t="str">
        <f>IF(insurance[[#This Row],[split]]="Test",ABS(insurance[[#This Row],[charges]]-insurance[[#This Row],[yhat]])^2,"")</f>
        <v/>
      </c>
      <c r="AA122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11131.831231155342</v>
      </c>
      <c r="AB122">
        <f>insurance[[#This Row],[charges]]-insurance[[#This Row],[yhat]]</f>
        <v>14524.74402884466</v>
      </c>
      <c r="AC122" t="str">
        <f>IF(insurance[[#This Row],[split]]="Test",
  COUNTIFS(insurance[split], "Test", insurance[yhat], "&gt;" &amp; insurance[[#This Row],[yhat]]) + 1,
  ""
)</f>
        <v/>
      </c>
      <c r="AD122" t="str">
        <f>IF(insurance[[#This Row],[split]]="Test", CEILING(insurance[[#This Row],[rank_test]]/(COUNTIF(insurance[split],"Test")/10), 1), "")</f>
        <v/>
      </c>
      <c r="AE122" t="str">
        <f>IF(insurance[[#This Row],[split]]="Test", --(insurance[[#This Row],[charges]] &gt;= Classify!$C$5), "")</f>
        <v/>
      </c>
      <c r="AF122" t="str">
        <f>IF(insurance[[#This Row],[split]]="Test", --(insurance[[#This Row],[yhat]] &gt;= Classify!$C$8), "")</f>
        <v/>
      </c>
    </row>
    <row r="123" spans="1:32" x14ac:dyDescent="0.35">
      <c r="A123">
        <v>32</v>
      </c>
      <c r="B123" t="s">
        <v>13</v>
      </c>
      <c r="C123">
        <v>44.22</v>
      </c>
      <c r="D123">
        <v>0</v>
      </c>
      <c r="E123" t="s">
        <v>14</v>
      </c>
      <c r="F123" t="s">
        <v>15</v>
      </c>
      <c r="G123">
        <v>3994.1777999999999</v>
      </c>
      <c r="H123" t="s">
        <v>16</v>
      </c>
      <c r="I123" t="s">
        <v>17</v>
      </c>
      <c r="J123" t="s">
        <v>17</v>
      </c>
      <c r="K123" t="s">
        <v>17</v>
      </c>
      <c r="L123" t="s">
        <v>18</v>
      </c>
      <c r="M123" t="s">
        <v>17</v>
      </c>
      <c r="N123">
        <f>insurance[[#This Row],[age]]^2</f>
        <v>1024</v>
      </c>
      <c r="O123">
        <f>insurance[[#This Row],[smoker_yes]]*insurance[[#This Row],[bmi]]</f>
        <v>0</v>
      </c>
      <c r="P123">
        <f>insurance[[#This Row],[smoker_yes]]*insurance[[#This Row],[age]]</f>
        <v>0</v>
      </c>
      <c r="Q123">
        <f>insurance[[#This Row],[bmi]]*insurance[[#This Row],[age]]</f>
        <v>1415.04</v>
      </c>
      <c r="R123" t="s">
        <v>31</v>
      </c>
      <c r="S123">
        <f>(insurance[[#This Row],[age]]-Notes!$B$2)/Notes!$B$3</f>
        <v>-0.51314878728151803</v>
      </c>
      <c r="T123">
        <f>(insurance[[#This Row],[bmi]]-Notes!$B$4)/Notes!$B$5</f>
        <v>2.223885914301484</v>
      </c>
      <c r="U123">
        <f>(insurance[[#This Row],[children]]-Notes!$B$6)/Notes!$B$7</f>
        <v>-0.90861366741867866</v>
      </c>
      <c r="V123" s="14">
        <f t="shared" si="1"/>
        <v>13130.638654799817</v>
      </c>
      <c r="W123" s="15" t="str">
        <f>IF(insurance[[#This Row],[split]]="Test", (insurance[[#This Row],[charges]]-insurance[[#This Row],[yhat_base]])^2, "")</f>
        <v/>
      </c>
      <c r="X123" s="15" t="str">
        <f>IF(insurance[[#This Row],[split]]="Test", ABS(insurance[[#This Row],[charges]]-insurance[[#This Row],[yhat_base]])^2, "")</f>
        <v/>
      </c>
      <c r="Y123" t="str">
        <f>IF(insurance[[#This Row],[split]]="Test", (insurance[[#This Row],[charges]]-insurance[[#This Row],[yhat]])^2,"")</f>
        <v/>
      </c>
      <c r="Z123" t="str">
        <f>IF(insurance[[#This Row],[split]]="Test",ABS(insurance[[#This Row],[charges]]-insurance[[#This Row],[yhat]])^2,"")</f>
        <v/>
      </c>
      <c r="AA123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5190.2963327950974</v>
      </c>
      <c r="AB123">
        <f>insurance[[#This Row],[charges]]-insurance[[#This Row],[yhat]]</f>
        <v>-1196.1185327950975</v>
      </c>
      <c r="AC123" t="str">
        <f>IF(insurance[[#This Row],[split]]="Test",
  COUNTIFS(insurance[split], "Test", insurance[yhat], "&gt;" &amp; insurance[[#This Row],[yhat]]) + 1,
  ""
)</f>
        <v/>
      </c>
      <c r="AD123" t="str">
        <f>IF(insurance[[#This Row],[split]]="Test", CEILING(insurance[[#This Row],[rank_test]]/(COUNTIF(insurance[split],"Test")/10), 1), "")</f>
        <v/>
      </c>
      <c r="AE123" t="str">
        <f>IF(insurance[[#This Row],[split]]="Test", --(insurance[[#This Row],[charges]] &gt;= Classify!$C$5), "")</f>
        <v/>
      </c>
      <c r="AF123" t="str">
        <f>IF(insurance[[#This Row],[split]]="Test", --(insurance[[#This Row],[yhat]] &gt;= Classify!$C$8), "")</f>
        <v/>
      </c>
    </row>
    <row r="124" spans="1:32" x14ac:dyDescent="0.35">
      <c r="A124">
        <v>51</v>
      </c>
      <c r="B124" t="s">
        <v>13</v>
      </c>
      <c r="C124">
        <v>33.914999999999999</v>
      </c>
      <c r="D124">
        <v>0</v>
      </c>
      <c r="E124" t="s">
        <v>14</v>
      </c>
      <c r="F124" t="s">
        <v>20</v>
      </c>
      <c r="G124">
        <v>9866.3048500000004</v>
      </c>
      <c r="H124" t="s">
        <v>16</v>
      </c>
      <c r="I124" t="s">
        <v>17</v>
      </c>
      <c r="J124" t="s">
        <v>17</v>
      </c>
      <c r="K124" t="s">
        <v>17</v>
      </c>
      <c r="L124" t="s">
        <v>17</v>
      </c>
      <c r="M124" t="s">
        <v>17</v>
      </c>
      <c r="N124">
        <f>insurance[[#This Row],[age]]^2</f>
        <v>2601</v>
      </c>
      <c r="O124">
        <f>insurance[[#This Row],[smoker_yes]]*insurance[[#This Row],[bmi]]</f>
        <v>0</v>
      </c>
      <c r="P124">
        <f>insurance[[#This Row],[smoker_yes]]*insurance[[#This Row],[age]]</f>
        <v>0</v>
      </c>
      <c r="Q124">
        <f>insurance[[#This Row],[bmi]]*insurance[[#This Row],[age]]</f>
        <v>1729.665</v>
      </c>
      <c r="R124" t="s">
        <v>32</v>
      </c>
      <c r="S124">
        <f>(insurance[[#This Row],[age]]-Notes!$B$2)/Notes!$B$3</f>
        <v>0.8396738270781986</v>
      </c>
      <c r="T124">
        <f>(insurance[[#This Row],[bmi]]-Notes!$B$4)/Notes!$B$5</f>
        <v>0.53340754653652256</v>
      </c>
      <c r="U124">
        <f>(insurance[[#This Row],[children]]-Notes!$B$6)/Notes!$B$7</f>
        <v>-0.90861366741867866</v>
      </c>
      <c r="V124" s="14">
        <f t="shared" si="1"/>
        <v>13130.638654799817</v>
      </c>
      <c r="W124" s="15">
        <f>IF(insurance[[#This Row],[split]]="Test", (insurance[[#This Row],[charges]]-insurance[[#This Row],[yhat_base]])^2, "")</f>
        <v>10655875.189158848</v>
      </c>
      <c r="X124" s="15">
        <f>IF(insurance[[#This Row],[split]]="Test", ABS(insurance[[#This Row],[charges]]-insurance[[#This Row],[yhat_base]])^2, "")</f>
        <v>10655875.189158848</v>
      </c>
      <c r="Y124">
        <f>IF(insurance[[#This Row],[split]]="Test", (insurance[[#This Row],[charges]]-insurance[[#This Row],[yhat]])^2,"")</f>
        <v>2816013.2093007169</v>
      </c>
      <c r="Z124">
        <f>IF(insurance[[#This Row],[split]]="Test",ABS(insurance[[#This Row],[charges]]-insurance[[#This Row],[yhat]])^2,"")</f>
        <v>2816013.2093007169</v>
      </c>
      <c r="AA124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11544.402942872022</v>
      </c>
      <c r="AB124">
        <f>insurance[[#This Row],[charges]]-insurance[[#This Row],[yhat]]</f>
        <v>-1678.0980928720219</v>
      </c>
      <c r="AC124">
        <f>IF(insurance[[#This Row],[split]]="Test",
  COUNTIFS(insurance[split], "Test", insurance[yhat], "&gt;" &amp; insurance[[#This Row],[yhat]]) + 1,
  ""
)</f>
        <v>119</v>
      </c>
      <c r="AD124">
        <f>IF(insurance[[#This Row],[split]]="Test", CEILING(insurance[[#This Row],[rank_test]]/(COUNTIF(insurance[split],"Test")/10), 1), "")</f>
        <v>5</v>
      </c>
      <c r="AE124">
        <f>IF(insurance[[#This Row],[split]]="Test", --(insurance[[#This Row],[charges]] &gt;= Classify!$C$5), "")</f>
        <v>0</v>
      </c>
      <c r="AF124">
        <f>IF(insurance[[#This Row],[split]]="Test", --(insurance[[#This Row],[yhat]] &gt;= Classify!$C$8), "")</f>
        <v>0</v>
      </c>
    </row>
    <row r="125" spans="1:32" x14ac:dyDescent="0.35">
      <c r="A125">
        <v>38</v>
      </c>
      <c r="B125" t="s">
        <v>13</v>
      </c>
      <c r="C125">
        <v>37.729999999999997</v>
      </c>
      <c r="D125">
        <v>0</v>
      </c>
      <c r="E125" t="s">
        <v>14</v>
      </c>
      <c r="F125" t="s">
        <v>15</v>
      </c>
      <c r="G125">
        <v>5397.6166999999996</v>
      </c>
      <c r="H125" t="s">
        <v>16</v>
      </c>
      <c r="I125" t="s">
        <v>17</v>
      </c>
      <c r="J125" t="s">
        <v>17</v>
      </c>
      <c r="K125" t="s">
        <v>17</v>
      </c>
      <c r="L125" t="s">
        <v>18</v>
      </c>
      <c r="M125" t="s">
        <v>17</v>
      </c>
      <c r="N125">
        <f>insurance[[#This Row],[age]]^2</f>
        <v>1444</v>
      </c>
      <c r="O125">
        <f>insurance[[#This Row],[smoker_yes]]*insurance[[#This Row],[bmi]]</f>
        <v>0</v>
      </c>
      <c r="P125">
        <f>insurance[[#This Row],[smoker_yes]]*insurance[[#This Row],[age]]</f>
        <v>0</v>
      </c>
      <c r="Q125">
        <f>insurance[[#This Row],[bmi]]*insurance[[#This Row],[age]]</f>
        <v>1433.7399999999998</v>
      </c>
      <c r="R125" t="s">
        <v>31</v>
      </c>
      <c r="S125">
        <f>(insurance[[#This Row],[age]]-Notes!$B$2)/Notes!$B$3</f>
        <v>-8.5941645904765426E-2</v>
      </c>
      <c r="T125">
        <f>(insurance[[#This Row],[bmi]]-Notes!$B$4)/Notes!$B$5</f>
        <v>1.1592372382418428</v>
      </c>
      <c r="U125">
        <f>(insurance[[#This Row],[children]]-Notes!$B$6)/Notes!$B$7</f>
        <v>-0.90861366741867866</v>
      </c>
      <c r="V125" s="14">
        <f t="shared" si="1"/>
        <v>13130.638654799817</v>
      </c>
      <c r="W125" s="15" t="str">
        <f>IF(insurance[[#This Row],[split]]="Test", (insurance[[#This Row],[charges]]-insurance[[#This Row],[yhat_base]])^2, "")</f>
        <v/>
      </c>
      <c r="X125" s="15" t="str">
        <f>IF(insurance[[#This Row],[split]]="Test", ABS(insurance[[#This Row],[charges]]-insurance[[#This Row],[yhat_base]])^2, "")</f>
        <v/>
      </c>
      <c r="Y125" t="str">
        <f>IF(insurance[[#This Row],[split]]="Test", (insurance[[#This Row],[charges]]-insurance[[#This Row],[yhat]])^2,"")</f>
        <v/>
      </c>
      <c r="Z125" t="str">
        <f>IF(insurance[[#This Row],[split]]="Test",ABS(insurance[[#This Row],[charges]]-insurance[[#This Row],[yhat]])^2,"")</f>
        <v/>
      </c>
      <c r="AA125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6464.7313602725162</v>
      </c>
      <c r="AB125">
        <f>insurance[[#This Row],[charges]]-insurance[[#This Row],[yhat]]</f>
        <v>-1067.1146602725166</v>
      </c>
      <c r="AC125" t="str">
        <f>IF(insurance[[#This Row],[split]]="Test",
  COUNTIFS(insurance[split], "Test", insurance[yhat], "&gt;" &amp; insurance[[#This Row],[yhat]]) + 1,
  ""
)</f>
        <v/>
      </c>
      <c r="AD125" t="str">
        <f>IF(insurance[[#This Row],[split]]="Test", CEILING(insurance[[#This Row],[rank_test]]/(COUNTIF(insurance[split],"Test")/10), 1), "")</f>
        <v/>
      </c>
      <c r="AE125" t="str">
        <f>IF(insurance[[#This Row],[split]]="Test", --(insurance[[#This Row],[charges]] &gt;= Classify!$C$5), "")</f>
        <v/>
      </c>
      <c r="AF125" t="str">
        <f>IF(insurance[[#This Row],[split]]="Test", --(insurance[[#This Row],[yhat]] &gt;= Classify!$C$8), "")</f>
        <v/>
      </c>
    </row>
    <row r="126" spans="1:32" x14ac:dyDescent="0.35">
      <c r="A126">
        <v>18</v>
      </c>
      <c r="B126" t="s">
        <v>13</v>
      </c>
      <c r="C126">
        <v>33.880000000000003</v>
      </c>
      <c r="D126">
        <v>0</v>
      </c>
      <c r="E126" t="s">
        <v>14</v>
      </c>
      <c r="F126" t="s">
        <v>15</v>
      </c>
      <c r="G126">
        <v>11482.63485</v>
      </c>
      <c r="H126" t="s">
        <v>16</v>
      </c>
      <c r="I126" t="s">
        <v>17</v>
      </c>
      <c r="J126" t="s">
        <v>17</v>
      </c>
      <c r="K126" t="s">
        <v>17</v>
      </c>
      <c r="L126" t="s">
        <v>18</v>
      </c>
      <c r="M126" t="s">
        <v>17</v>
      </c>
      <c r="N126">
        <f>insurance[[#This Row],[age]]^2</f>
        <v>324</v>
      </c>
      <c r="O126">
        <f>insurance[[#This Row],[smoker_yes]]*insurance[[#This Row],[bmi]]</f>
        <v>0</v>
      </c>
      <c r="P126">
        <f>insurance[[#This Row],[smoker_yes]]*insurance[[#This Row],[age]]</f>
        <v>0</v>
      </c>
      <c r="Q126">
        <f>insurance[[#This Row],[bmi]]*insurance[[#This Row],[age]]</f>
        <v>609.84</v>
      </c>
      <c r="R126" t="s">
        <v>32</v>
      </c>
      <c r="S126">
        <f>(insurance[[#This Row],[age]]-Notes!$B$2)/Notes!$B$3</f>
        <v>-1.5099654504939408</v>
      </c>
      <c r="T126">
        <f>(insurance[[#This Row],[bmi]]-Notes!$B$4)/Notes!$B$5</f>
        <v>0.52766598973188716</v>
      </c>
      <c r="U126">
        <f>(insurance[[#This Row],[children]]-Notes!$B$6)/Notes!$B$7</f>
        <v>-0.90861366741867866</v>
      </c>
      <c r="V126" s="14">
        <f t="shared" si="1"/>
        <v>13130.638654799817</v>
      </c>
      <c r="W126" s="15">
        <f>IF(insurance[[#This Row],[split]]="Test", (insurance[[#This Row],[charges]]-insurance[[#This Row],[yhat_base]])^2, "")</f>
        <v>2715916.5406346731</v>
      </c>
      <c r="X126" s="15">
        <f>IF(insurance[[#This Row],[split]]="Test", ABS(insurance[[#This Row],[charges]]-insurance[[#This Row],[yhat_base]])^2, "")</f>
        <v>2715916.5406346731</v>
      </c>
      <c r="Y126">
        <f>IF(insurance[[#This Row],[split]]="Test", (insurance[[#This Row],[charges]]-insurance[[#This Row],[yhat]])^2,"")</f>
        <v>70281723.687034637</v>
      </c>
      <c r="Z126">
        <f>IF(insurance[[#This Row],[split]]="Test",ABS(insurance[[#This Row],[charges]]-insurance[[#This Row],[yhat]])^2,"")</f>
        <v>70281723.687034637</v>
      </c>
      <c r="AA126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3099.2152799775959</v>
      </c>
      <c r="AB126">
        <f>insurance[[#This Row],[charges]]-insurance[[#This Row],[yhat]]</f>
        <v>8383.4195700224045</v>
      </c>
      <c r="AC126">
        <f>IF(insurance[[#This Row],[split]]="Test",
  COUNTIFS(insurance[split], "Test", insurance[yhat], "&gt;" &amp; insurance[[#This Row],[yhat]]) + 1,
  ""
)</f>
        <v>275</v>
      </c>
      <c r="AD126">
        <f>IF(insurance[[#This Row],[split]]="Test", CEILING(insurance[[#This Row],[rank_test]]/(COUNTIF(insurance[split],"Test")/10), 1), "")</f>
        <v>10</v>
      </c>
      <c r="AE126">
        <f>IF(insurance[[#This Row],[split]]="Test", --(insurance[[#This Row],[charges]] &gt;= Classify!$C$5), "")</f>
        <v>0</v>
      </c>
      <c r="AF126">
        <f>IF(insurance[[#This Row],[split]]="Test", --(insurance[[#This Row],[yhat]] &gt;= Classify!$C$8), "")</f>
        <v>0</v>
      </c>
    </row>
    <row r="127" spans="1:32" x14ac:dyDescent="0.35">
      <c r="A127">
        <v>18</v>
      </c>
      <c r="B127" t="s">
        <v>19</v>
      </c>
      <c r="C127">
        <v>25.46</v>
      </c>
      <c r="D127">
        <v>0</v>
      </c>
      <c r="E127" t="s">
        <v>14</v>
      </c>
      <c r="F127" t="s">
        <v>20</v>
      </c>
      <c r="G127">
        <v>1708.0014000000001</v>
      </c>
      <c r="H127" t="s">
        <v>16</v>
      </c>
      <c r="I127" t="s">
        <v>18</v>
      </c>
      <c r="J127" t="s">
        <v>17</v>
      </c>
      <c r="K127" t="s">
        <v>17</v>
      </c>
      <c r="L127" t="s">
        <v>17</v>
      </c>
      <c r="M127" t="s">
        <v>17</v>
      </c>
      <c r="N127">
        <f>insurance[[#This Row],[age]]^2</f>
        <v>324</v>
      </c>
      <c r="O127">
        <f>insurance[[#This Row],[smoker_yes]]*insurance[[#This Row],[bmi]]</f>
        <v>0</v>
      </c>
      <c r="P127">
        <f>insurance[[#This Row],[smoker_yes]]*insurance[[#This Row],[age]]</f>
        <v>0</v>
      </c>
      <c r="Q127">
        <f>insurance[[#This Row],[bmi]]*insurance[[#This Row],[age]]</f>
        <v>458.28000000000003</v>
      </c>
      <c r="R127" t="s">
        <v>31</v>
      </c>
      <c r="S127">
        <f>(insurance[[#This Row],[age]]-Notes!$B$2)/Notes!$B$3</f>
        <v>-1.5099654504939408</v>
      </c>
      <c r="T127">
        <f>(insurance[[#This Row],[bmi]]-Notes!$B$4)/Notes!$B$5</f>
        <v>-0.85358853298339454</v>
      </c>
      <c r="U127">
        <f>(insurance[[#This Row],[children]]-Notes!$B$6)/Notes!$B$7</f>
        <v>-0.90861366741867866</v>
      </c>
      <c r="V127" s="14">
        <f t="shared" si="1"/>
        <v>13130.638654799817</v>
      </c>
      <c r="W127" s="15" t="str">
        <f>IF(insurance[[#This Row],[split]]="Test", (insurance[[#This Row],[charges]]-insurance[[#This Row],[yhat_base]])^2, "")</f>
        <v/>
      </c>
      <c r="X127" s="15" t="str">
        <f>IF(insurance[[#This Row],[split]]="Test", ABS(insurance[[#This Row],[charges]]-insurance[[#This Row],[yhat_base]])^2, "")</f>
        <v/>
      </c>
      <c r="Y127" t="str">
        <f>IF(insurance[[#This Row],[split]]="Test", (insurance[[#This Row],[charges]]-insurance[[#This Row],[yhat]])^2,"")</f>
        <v/>
      </c>
      <c r="Z127" t="str">
        <f>IF(insurance[[#This Row],[split]]="Test",ABS(insurance[[#This Row],[charges]]-insurance[[#This Row],[yhat]])^2,"")</f>
        <v/>
      </c>
      <c r="AA127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3607.1996142281891</v>
      </c>
      <c r="AB127">
        <f>insurance[[#This Row],[charges]]-insurance[[#This Row],[yhat]]</f>
        <v>-1899.198214228189</v>
      </c>
      <c r="AC127" t="str">
        <f>IF(insurance[[#This Row],[split]]="Test",
  COUNTIFS(insurance[split], "Test", insurance[yhat], "&gt;" &amp; insurance[[#This Row],[yhat]]) + 1,
  ""
)</f>
        <v/>
      </c>
      <c r="AD127" t="str">
        <f>IF(insurance[[#This Row],[split]]="Test", CEILING(insurance[[#This Row],[rank_test]]/(COUNTIF(insurance[split],"Test")/10), 1), "")</f>
        <v/>
      </c>
      <c r="AE127" t="str">
        <f>IF(insurance[[#This Row],[split]]="Test", --(insurance[[#This Row],[charges]] &gt;= Classify!$C$5), "")</f>
        <v/>
      </c>
      <c r="AF127" t="str">
        <f>IF(insurance[[#This Row],[split]]="Test", --(insurance[[#This Row],[yhat]] &gt;= Classify!$C$8), "")</f>
        <v/>
      </c>
    </row>
    <row r="128" spans="1:32" x14ac:dyDescent="0.35">
      <c r="A128">
        <v>62</v>
      </c>
      <c r="B128" t="s">
        <v>13</v>
      </c>
      <c r="C128">
        <v>31.73</v>
      </c>
      <c r="D128">
        <v>0</v>
      </c>
      <c r="E128" t="s">
        <v>14</v>
      </c>
      <c r="F128" t="s">
        <v>20</v>
      </c>
      <c r="G128">
        <v>14043.476699999999</v>
      </c>
      <c r="H128" t="s">
        <v>16</v>
      </c>
      <c r="I128" t="s">
        <v>17</v>
      </c>
      <c r="J128" t="s">
        <v>17</v>
      </c>
      <c r="K128" t="s">
        <v>17</v>
      </c>
      <c r="L128" t="s">
        <v>17</v>
      </c>
      <c r="M128" t="s">
        <v>17</v>
      </c>
      <c r="N128">
        <f>insurance[[#This Row],[age]]^2</f>
        <v>3844</v>
      </c>
      <c r="O128">
        <f>insurance[[#This Row],[smoker_yes]]*insurance[[#This Row],[bmi]]</f>
        <v>0</v>
      </c>
      <c r="P128">
        <f>insurance[[#This Row],[smoker_yes]]*insurance[[#This Row],[age]]</f>
        <v>0</v>
      </c>
      <c r="Q128">
        <f>insurance[[#This Row],[bmi]]*insurance[[#This Row],[age]]</f>
        <v>1967.26</v>
      </c>
      <c r="R128" t="s">
        <v>31</v>
      </c>
      <c r="S128">
        <f>(insurance[[#This Row],[age]]-Notes!$B$2)/Notes!$B$3</f>
        <v>1.6228869196022451</v>
      </c>
      <c r="T128">
        <f>(insurance[[#This Row],[bmi]]-Notes!$B$4)/Notes!$B$5</f>
        <v>0.17497035744710593</v>
      </c>
      <c r="U128">
        <f>(insurance[[#This Row],[children]]-Notes!$B$6)/Notes!$B$7</f>
        <v>-0.90861366741867866</v>
      </c>
      <c r="V128" s="14">
        <f t="shared" si="1"/>
        <v>13130.638654799817</v>
      </c>
      <c r="W128" s="15" t="str">
        <f>IF(insurance[[#This Row],[split]]="Test", (insurance[[#This Row],[charges]]-insurance[[#This Row],[yhat_base]])^2, "")</f>
        <v/>
      </c>
      <c r="X128" s="15" t="str">
        <f>IF(insurance[[#This Row],[split]]="Test", ABS(insurance[[#This Row],[charges]]-insurance[[#This Row],[yhat_base]])^2, "")</f>
        <v/>
      </c>
      <c r="Y128" t="str">
        <f>IF(insurance[[#This Row],[split]]="Test", (insurance[[#This Row],[charges]]-insurance[[#This Row],[yhat]])^2,"")</f>
        <v/>
      </c>
      <c r="Z128" t="str">
        <f>IF(insurance[[#This Row],[split]]="Test",ABS(insurance[[#This Row],[charges]]-insurance[[#This Row],[yhat]])^2,"")</f>
        <v/>
      </c>
      <c r="AA128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15888.700450963339</v>
      </c>
      <c r="AB128">
        <f>insurance[[#This Row],[charges]]-insurance[[#This Row],[yhat]]</f>
        <v>-1845.2237509633396</v>
      </c>
      <c r="AC128" t="str">
        <f>IF(insurance[[#This Row],[split]]="Test",
  COUNTIFS(insurance[split], "Test", insurance[yhat], "&gt;" &amp; insurance[[#This Row],[yhat]]) + 1,
  ""
)</f>
        <v/>
      </c>
      <c r="AD128" t="str">
        <f>IF(insurance[[#This Row],[split]]="Test", CEILING(insurance[[#This Row],[rank_test]]/(COUNTIF(insurance[split],"Test")/10), 1), "")</f>
        <v/>
      </c>
      <c r="AE128" t="str">
        <f>IF(insurance[[#This Row],[split]]="Test", --(insurance[[#This Row],[charges]] &gt;= Classify!$C$5), "")</f>
        <v/>
      </c>
      <c r="AF128" t="str">
        <f>IF(insurance[[#This Row],[split]]="Test", --(insurance[[#This Row],[yhat]] &gt;= Classify!$C$8), "")</f>
        <v/>
      </c>
    </row>
    <row r="129" spans="1:32" x14ac:dyDescent="0.35">
      <c r="A129">
        <v>37</v>
      </c>
      <c r="B129" t="s">
        <v>19</v>
      </c>
      <c r="C129">
        <v>36.19</v>
      </c>
      <c r="D129">
        <v>0</v>
      </c>
      <c r="E129" t="s">
        <v>14</v>
      </c>
      <c r="F129" t="s">
        <v>15</v>
      </c>
      <c r="G129">
        <v>19214.705529999999</v>
      </c>
      <c r="H129" t="s">
        <v>16</v>
      </c>
      <c r="I129" t="s">
        <v>18</v>
      </c>
      <c r="J129" t="s">
        <v>17</v>
      </c>
      <c r="K129" t="s">
        <v>17</v>
      </c>
      <c r="L129" t="s">
        <v>18</v>
      </c>
      <c r="M129" t="s">
        <v>17</v>
      </c>
      <c r="N129">
        <f>insurance[[#This Row],[age]]^2</f>
        <v>1369</v>
      </c>
      <c r="O129">
        <f>insurance[[#This Row],[smoker_yes]]*insurance[[#This Row],[bmi]]</f>
        <v>0</v>
      </c>
      <c r="P129">
        <f>insurance[[#This Row],[smoker_yes]]*insurance[[#This Row],[age]]</f>
        <v>0</v>
      </c>
      <c r="Q129">
        <f>insurance[[#This Row],[bmi]]*insurance[[#This Row],[age]]</f>
        <v>1339.03</v>
      </c>
      <c r="R129" t="s">
        <v>32</v>
      </c>
      <c r="S129">
        <f>(insurance[[#This Row],[age]]-Notes!$B$2)/Notes!$B$3</f>
        <v>-0.1571428361342242</v>
      </c>
      <c r="T129">
        <f>(insurance[[#This Row],[bmi]]-Notes!$B$4)/Notes!$B$5</f>
        <v>0.90660873883786031</v>
      </c>
      <c r="U129">
        <f>(insurance[[#This Row],[children]]-Notes!$B$6)/Notes!$B$7</f>
        <v>-0.90861366741867866</v>
      </c>
      <c r="V129" s="14">
        <f t="shared" si="1"/>
        <v>13130.638654799817</v>
      </c>
      <c r="W129" s="15">
        <f>IF(insurance[[#This Row],[split]]="Test", (insurance[[#This Row],[charges]]-insurance[[#This Row],[yhat_base]])^2, "")</f>
        <v>37015869.741908111</v>
      </c>
      <c r="X129" s="15">
        <f>IF(insurance[[#This Row],[split]]="Test", ABS(insurance[[#This Row],[charges]]-insurance[[#This Row],[yhat_base]])^2, "")</f>
        <v>37015869.741908111</v>
      </c>
      <c r="Y129">
        <f>IF(insurance[[#This Row],[split]]="Test", (insurance[[#This Row],[charges]]-insurance[[#This Row],[yhat]])^2,"")</f>
        <v>185968606.99148649</v>
      </c>
      <c r="Z129">
        <f>IF(insurance[[#This Row],[split]]="Test",ABS(insurance[[#This Row],[charges]]-insurance[[#This Row],[yhat]])^2,"")</f>
        <v>185968606.99148649</v>
      </c>
      <c r="AA129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5577.6748051139375</v>
      </c>
      <c r="AB129">
        <f>insurance[[#This Row],[charges]]-insurance[[#This Row],[yhat]]</f>
        <v>13637.030724886063</v>
      </c>
      <c r="AC129">
        <f>IF(insurance[[#This Row],[split]]="Test",
  COUNTIFS(insurance[split], "Test", insurance[yhat], "&gt;" &amp; insurance[[#This Row],[yhat]]) + 1,
  ""
)</f>
        <v>226</v>
      </c>
      <c r="AD129">
        <f>IF(insurance[[#This Row],[split]]="Test", CEILING(insurance[[#This Row],[rank_test]]/(COUNTIF(insurance[split],"Test")/10), 1), "")</f>
        <v>8</v>
      </c>
      <c r="AE129">
        <f>IF(insurance[[#This Row],[split]]="Test", --(insurance[[#This Row],[charges]] &gt;= Classify!$C$5), "")</f>
        <v>0</v>
      </c>
      <c r="AF129">
        <f>IF(insurance[[#This Row],[split]]="Test", --(insurance[[#This Row],[yhat]] &gt;= Classify!$C$8), "")</f>
        <v>0</v>
      </c>
    </row>
    <row r="130" spans="1:32" x14ac:dyDescent="0.35">
      <c r="A130">
        <v>64</v>
      </c>
      <c r="B130" t="s">
        <v>19</v>
      </c>
      <c r="C130">
        <v>40.479999999999997</v>
      </c>
      <c r="D130">
        <v>0</v>
      </c>
      <c r="E130" t="s">
        <v>14</v>
      </c>
      <c r="F130" t="s">
        <v>15</v>
      </c>
      <c r="G130">
        <v>13831.1152</v>
      </c>
      <c r="H130" t="s">
        <v>16</v>
      </c>
      <c r="I130" t="s">
        <v>18</v>
      </c>
      <c r="J130" t="s">
        <v>17</v>
      </c>
      <c r="K130" t="s">
        <v>17</v>
      </c>
      <c r="L130" t="s">
        <v>18</v>
      </c>
      <c r="M130" t="s">
        <v>17</v>
      </c>
      <c r="N130">
        <f>insurance[[#This Row],[age]]^2</f>
        <v>4096</v>
      </c>
      <c r="O130">
        <f>insurance[[#This Row],[smoker_yes]]*insurance[[#This Row],[bmi]]</f>
        <v>0</v>
      </c>
      <c r="P130">
        <f>insurance[[#This Row],[smoker_yes]]*insurance[[#This Row],[age]]</f>
        <v>0</v>
      </c>
      <c r="Q130">
        <f>insurance[[#This Row],[bmi]]*insurance[[#This Row],[age]]</f>
        <v>2590.7199999999998</v>
      </c>
      <c r="R130" t="s">
        <v>31</v>
      </c>
      <c r="S130">
        <f>(insurance[[#This Row],[age]]-Notes!$B$2)/Notes!$B$3</f>
        <v>1.7652893000611625</v>
      </c>
      <c r="T130">
        <f>(insurance[[#This Row],[bmi]]-Notes!$B$4)/Notes!$B$5</f>
        <v>1.6103595586060975</v>
      </c>
      <c r="U130">
        <f>(insurance[[#This Row],[children]]-Notes!$B$6)/Notes!$B$7</f>
        <v>-0.90861366741867866</v>
      </c>
      <c r="V130" s="14">
        <f t="shared" ref="V130:V193" si="2">base_mean</f>
        <v>13130.638654799817</v>
      </c>
      <c r="W130" s="15" t="str">
        <f>IF(insurance[[#This Row],[split]]="Test", (insurance[[#This Row],[charges]]-insurance[[#This Row],[yhat_base]])^2, "")</f>
        <v/>
      </c>
      <c r="X130" s="15" t="str">
        <f>IF(insurance[[#This Row],[split]]="Test", ABS(insurance[[#This Row],[charges]]-insurance[[#This Row],[yhat_base]])^2, "")</f>
        <v/>
      </c>
      <c r="Y130" t="str">
        <f>IF(insurance[[#This Row],[split]]="Test", (insurance[[#This Row],[charges]]-insurance[[#This Row],[yhat]])^2,"")</f>
        <v/>
      </c>
      <c r="Z130" t="str">
        <f>IF(insurance[[#This Row],[split]]="Test",ABS(insurance[[#This Row],[charges]]-insurance[[#This Row],[yhat]])^2,"")</f>
        <v/>
      </c>
      <c r="AA130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15025.350306045237</v>
      </c>
      <c r="AB130">
        <f>insurance[[#This Row],[charges]]-insurance[[#This Row],[yhat]]</f>
        <v>-1194.2351060452365</v>
      </c>
      <c r="AC130" t="str">
        <f>IF(insurance[[#This Row],[split]]="Test",
  COUNTIFS(insurance[split], "Test", insurance[yhat], "&gt;" &amp; insurance[[#This Row],[yhat]]) + 1,
  ""
)</f>
        <v/>
      </c>
      <c r="AD130" t="str">
        <f>IF(insurance[[#This Row],[split]]="Test", CEILING(insurance[[#This Row],[rank_test]]/(COUNTIF(insurance[split],"Test")/10), 1), "")</f>
        <v/>
      </c>
      <c r="AE130" t="str">
        <f>IF(insurance[[#This Row],[split]]="Test", --(insurance[[#This Row],[charges]] &gt;= Classify!$C$5), "")</f>
        <v/>
      </c>
      <c r="AF130" t="str">
        <f>IF(insurance[[#This Row],[split]]="Test", --(insurance[[#This Row],[yhat]] &gt;= Classify!$C$8), "")</f>
        <v/>
      </c>
    </row>
    <row r="131" spans="1:32" x14ac:dyDescent="0.35">
      <c r="A131">
        <v>53</v>
      </c>
      <c r="B131" t="s">
        <v>19</v>
      </c>
      <c r="C131">
        <v>31.35</v>
      </c>
      <c r="D131">
        <v>0</v>
      </c>
      <c r="E131" t="s">
        <v>14</v>
      </c>
      <c r="F131" t="s">
        <v>15</v>
      </c>
      <c r="G131">
        <v>27346.04207</v>
      </c>
      <c r="H131" t="s">
        <v>16</v>
      </c>
      <c r="I131" t="s">
        <v>18</v>
      </c>
      <c r="J131" t="s">
        <v>17</v>
      </c>
      <c r="K131" t="s">
        <v>17</v>
      </c>
      <c r="L131" t="s">
        <v>18</v>
      </c>
      <c r="M131" t="s">
        <v>17</v>
      </c>
      <c r="N131">
        <f>insurance[[#This Row],[age]]^2</f>
        <v>2809</v>
      </c>
      <c r="O131">
        <f>insurance[[#This Row],[smoker_yes]]*insurance[[#This Row],[bmi]]</f>
        <v>0</v>
      </c>
      <c r="P131">
        <f>insurance[[#This Row],[smoker_yes]]*insurance[[#This Row],[age]]</f>
        <v>0</v>
      </c>
      <c r="Q131">
        <f>insurance[[#This Row],[bmi]]*insurance[[#This Row],[age]]</f>
        <v>1661.5500000000002</v>
      </c>
      <c r="R131" t="s">
        <v>32</v>
      </c>
      <c r="S131">
        <f>(insurance[[#This Row],[age]]-Notes!$B$2)/Notes!$B$3</f>
        <v>0.98207620753711611</v>
      </c>
      <c r="T131">
        <f>(insurance[[#This Row],[bmi]]-Notes!$B$4)/Notes!$B$5</f>
        <v>0.11263345499677274</v>
      </c>
      <c r="U131">
        <f>(insurance[[#This Row],[children]]-Notes!$B$6)/Notes!$B$7</f>
        <v>-0.90861366741867866</v>
      </c>
      <c r="V131" s="14">
        <f t="shared" si="2"/>
        <v>13130.638654799817</v>
      </c>
      <c r="W131" s="15">
        <f>IF(insurance[[#This Row],[split]]="Test", (insurance[[#This Row],[charges]]-insurance[[#This Row],[yhat_base]])^2, "")</f>
        <v>202077694.25688499</v>
      </c>
      <c r="X131" s="15">
        <f>IF(insurance[[#This Row],[split]]="Test", ABS(insurance[[#This Row],[charges]]-insurance[[#This Row],[yhat_base]])^2, "")</f>
        <v>202077694.25688499</v>
      </c>
      <c r="Y131">
        <f>IF(insurance[[#This Row],[split]]="Test", (insurance[[#This Row],[charges]]-insurance[[#This Row],[yhat]])^2,"")</f>
        <v>287429886.98828065</v>
      </c>
      <c r="Z131">
        <f>IF(insurance[[#This Row],[split]]="Test",ABS(insurance[[#This Row],[charges]]-insurance[[#This Row],[yhat]])^2,"")</f>
        <v>287429886.98828065</v>
      </c>
      <c r="AA131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10392.284758174381</v>
      </c>
      <c r="AB131">
        <f>insurance[[#This Row],[charges]]-insurance[[#This Row],[yhat]]</f>
        <v>16953.757311825619</v>
      </c>
      <c r="AC131">
        <f>IF(insurance[[#This Row],[split]]="Test",
  COUNTIFS(insurance[split], "Test", insurance[yhat], "&gt;" &amp; insurance[[#This Row],[yhat]]) + 1,
  ""
)</f>
        <v>140</v>
      </c>
      <c r="AD131">
        <f>IF(insurance[[#This Row],[split]]="Test", CEILING(insurance[[#This Row],[rank_test]]/(COUNTIF(insurance[split],"Test")/10), 1), "")</f>
        <v>5</v>
      </c>
      <c r="AE131">
        <f>IF(insurance[[#This Row],[split]]="Test", --(insurance[[#This Row],[charges]] &gt;= Classify!$C$5), "")</f>
        <v>1</v>
      </c>
      <c r="AF131">
        <f>IF(insurance[[#This Row],[split]]="Test", --(insurance[[#This Row],[yhat]] &gt;= Classify!$C$8), "")</f>
        <v>0</v>
      </c>
    </row>
    <row r="132" spans="1:32" x14ac:dyDescent="0.35">
      <c r="A132">
        <v>63</v>
      </c>
      <c r="B132" t="s">
        <v>13</v>
      </c>
      <c r="C132">
        <v>36.299999999999997</v>
      </c>
      <c r="D132">
        <v>0</v>
      </c>
      <c r="E132" t="s">
        <v>14</v>
      </c>
      <c r="F132" t="s">
        <v>15</v>
      </c>
      <c r="G132">
        <v>13887.204</v>
      </c>
      <c r="H132" t="s">
        <v>16</v>
      </c>
      <c r="I132" t="s">
        <v>17</v>
      </c>
      <c r="J132" t="s">
        <v>17</v>
      </c>
      <c r="K132" t="s">
        <v>17</v>
      </c>
      <c r="L132" t="s">
        <v>18</v>
      </c>
      <c r="M132" t="s">
        <v>17</v>
      </c>
      <c r="N132">
        <f>insurance[[#This Row],[age]]^2</f>
        <v>3969</v>
      </c>
      <c r="O132">
        <f>insurance[[#This Row],[smoker_yes]]*insurance[[#This Row],[bmi]]</f>
        <v>0</v>
      </c>
      <c r="P132">
        <f>insurance[[#This Row],[smoker_yes]]*insurance[[#This Row],[age]]</f>
        <v>0</v>
      </c>
      <c r="Q132">
        <f>insurance[[#This Row],[bmi]]*insurance[[#This Row],[age]]</f>
        <v>2286.8999999999996</v>
      </c>
      <c r="R132" t="s">
        <v>31</v>
      </c>
      <c r="S132">
        <f>(insurance[[#This Row],[age]]-Notes!$B$2)/Notes!$B$3</f>
        <v>1.6940881098317038</v>
      </c>
      <c r="T132">
        <f>(insurance[[#This Row],[bmi]]-Notes!$B$4)/Notes!$B$5</f>
        <v>0.92465363165243042</v>
      </c>
      <c r="U132">
        <f>(insurance[[#This Row],[children]]-Notes!$B$6)/Notes!$B$7</f>
        <v>-0.90861366741867866</v>
      </c>
      <c r="V132" s="14">
        <f t="shared" si="2"/>
        <v>13130.638654799817</v>
      </c>
      <c r="W132" s="15" t="str">
        <f>IF(insurance[[#This Row],[split]]="Test", (insurance[[#This Row],[charges]]-insurance[[#This Row],[yhat_base]])^2, "")</f>
        <v/>
      </c>
      <c r="X132" s="15" t="str">
        <f>IF(insurance[[#This Row],[split]]="Test", ABS(insurance[[#This Row],[charges]]-insurance[[#This Row],[yhat_base]])^2, "")</f>
        <v/>
      </c>
      <c r="Y132" t="str">
        <f>IF(insurance[[#This Row],[split]]="Test", (insurance[[#This Row],[charges]]-insurance[[#This Row],[yhat]])^2,"")</f>
        <v/>
      </c>
      <c r="Z132" t="str">
        <f>IF(insurance[[#This Row],[split]]="Test",ABS(insurance[[#This Row],[charges]]-insurance[[#This Row],[yhat]])^2,"")</f>
        <v/>
      </c>
      <c r="AA132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15159.657610658765</v>
      </c>
      <c r="AB132">
        <f>insurance[[#This Row],[charges]]-insurance[[#This Row],[yhat]]</f>
        <v>-1272.4536106587657</v>
      </c>
      <c r="AC132" t="str">
        <f>IF(insurance[[#This Row],[split]]="Test",
  COUNTIFS(insurance[split], "Test", insurance[yhat], "&gt;" &amp; insurance[[#This Row],[yhat]]) + 1,
  ""
)</f>
        <v/>
      </c>
      <c r="AD132" t="str">
        <f>IF(insurance[[#This Row],[split]]="Test", CEILING(insurance[[#This Row],[rank_test]]/(COUNTIF(insurance[split],"Test")/10), 1), "")</f>
        <v/>
      </c>
      <c r="AE132" t="str">
        <f>IF(insurance[[#This Row],[split]]="Test", --(insurance[[#This Row],[charges]] &gt;= Classify!$C$5), "")</f>
        <v/>
      </c>
      <c r="AF132" t="str">
        <f>IF(insurance[[#This Row],[split]]="Test", --(insurance[[#This Row],[yhat]] &gt;= Classify!$C$8), "")</f>
        <v/>
      </c>
    </row>
    <row r="133" spans="1:32" x14ac:dyDescent="0.35">
      <c r="A133">
        <v>28</v>
      </c>
      <c r="B133" t="s">
        <v>19</v>
      </c>
      <c r="C133">
        <v>35.435000000000002</v>
      </c>
      <c r="D133">
        <v>0</v>
      </c>
      <c r="E133" t="s">
        <v>14</v>
      </c>
      <c r="F133" t="s">
        <v>20</v>
      </c>
      <c r="G133">
        <v>3268.84665</v>
      </c>
      <c r="H133" t="s">
        <v>16</v>
      </c>
      <c r="I133" t="s">
        <v>18</v>
      </c>
      <c r="J133" t="s">
        <v>17</v>
      </c>
      <c r="K133" t="s">
        <v>17</v>
      </c>
      <c r="L133" t="s">
        <v>17</v>
      </c>
      <c r="M133" t="s">
        <v>17</v>
      </c>
      <c r="N133">
        <f>insurance[[#This Row],[age]]^2</f>
        <v>784</v>
      </c>
      <c r="O133">
        <f>insurance[[#This Row],[smoker_yes]]*insurance[[#This Row],[bmi]]</f>
        <v>0</v>
      </c>
      <c r="P133">
        <f>insurance[[#This Row],[smoker_yes]]*insurance[[#This Row],[age]]</f>
        <v>0</v>
      </c>
      <c r="Q133">
        <f>insurance[[#This Row],[bmi]]*insurance[[#This Row],[age]]</f>
        <v>992.18000000000006</v>
      </c>
      <c r="R133" t="s">
        <v>31</v>
      </c>
      <c r="S133">
        <f>(insurance[[#This Row],[age]]-Notes!$B$2)/Notes!$B$3</f>
        <v>-0.79795354819935316</v>
      </c>
      <c r="T133">
        <f>(insurance[[#This Row],[bmi]]-Notes!$B$4)/Notes!$B$5</f>
        <v>0.78275515633785664</v>
      </c>
      <c r="U133">
        <f>(insurance[[#This Row],[children]]-Notes!$B$6)/Notes!$B$7</f>
        <v>-0.90861366741867866</v>
      </c>
      <c r="V133" s="14">
        <f t="shared" si="2"/>
        <v>13130.638654799817</v>
      </c>
      <c r="W133" s="15" t="str">
        <f>IF(insurance[[#This Row],[split]]="Test", (insurance[[#This Row],[charges]]-insurance[[#This Row],[yhat_base]])^2, "")</f>
        <v/>
      </c>
      <c r="X133" s="15" t="str">
        <f>IF(insurance[[#This Row],[split]]="Test", ABS(insurance[[#This Row],[charges]]-insurance[[#This Row],[yhat_base]])^2, "")</f>
        <v/>
      </c>
      <c r="Y133" t="str">
        <f>IF(insurance[[#This Row],[split]]="Test", (insurance[[#This Row],[charges]]-insurance[[#This Row],[yhat]])^2,"")</f>
        <v/>
      </c>
      <c r="Z133" t="str">
        <f>IF(insurance[[#This Row],[split]]="Test",ABS(insurance[[#This Row],[charges]]-insurance[[#This Row],[yhat]])^2,"")</f>
        <v/>
      </c>
      <c r="AA133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4964.445418132228</v>
      </c>
      <c r="AB133">
        <f>insurance[[#This Row],[charges]]-insurance[[#This Row],[yhat]]</f>
        <v>-1695.5987681322281</v>
      </c>
      <c r="AC133" t="str">
        <f>IF(insurance[[#This Row],[split]]="Test",
  COUNTIFS(insurance[split], "Test", insurance[yhat], "&gt;" &amp; insurance[[#This Row],[yhat]]) + 1,
  ""
)</f>
        <v/>
      </c>
      <c r="AD133" t="str">
        <f>IF(insurance[[#This Row],[split]]="Test", CEILING(insurance[[#This Row],[rank_test]]/(COUNTIF(insurance[split],"Test")/10), 1), "")</f>
        <v/>
      </c>
      <c r="AE133" t="str">
        <f>IF(insurance[[#This Row],[split]]="Test", --(insurance[[#This Row],[charges]] &gt;= Classify!$C$5), "")</f>
        <v/>
      </c>
      <c r="AF133" t="str">
        <f>IF(insurance[[#This Row],[split]]="Test", --(insurance[[#This Row],[yhat]] &gt;= Classify!$C$8), "")</f>
        <v/>
      </c>
    </row>
    <row r="134" spans="1:32" x14ac:dyDescent="0.35">
      <c r="A134">
        <v>25</v>
      </c>
      <c r="B134" t="s">
        <v>13</v>
      </c>
      <c r="C134">
        <v>28.594999999999999</v>
      </c>
      <c r="D134">
        <v>0</v>
      </c>
      <c r="E134" t="s">
        <v>14</v>
      </c>
      <c r="F134" t="s">
        <v>20</v>
      </c>
      <c r="G134">
        <v>3213.6220499999999</v>
      </c>
      <c r="H134" t="s">
        <v>16</v>
      </c>
      <c r="I134" t="s">
        <v>17</v>
      </c>
      <c r="J134" t="s">
        <v>17</v>
      </c>
      <c r="K134" t="s">
        <v>17</v>
      </c>
      <c r="L134" t="s">
        <v>17</v>
      </c>
      <c r="M134" t="s">
        <v>17</v>
      </c>
      <c r="N134">
        <f>insurance[[#This Row],[age]]^2</f>
        <v>625</v>
      </c>
      <c r="O134">
        <f>insurance[[#This Row],[smoker_yes]]*insurance[[#This Row],[bmi]]</f>
        <v>0</v>
      </c>
      <c r="P134">
        <f>insurance[[#This Row],[smoker_yes]]*insurance[[#This Row],[age]]</f>
        <v>0</v>
      </c>
      <c r="Q134">
        <f>insurance[[#This Row],[bmi]]*insurance[[#This Row],[age]]</f>
        <v>714.875</v>
      </c>
      <c r="R134" t="s">
        <v>32</v>
      </c>
      <c r="S134">
        <f>(insurance[[#This Row],[age]]-Notes!$B$2)/Notes!$B$3</f>
        <v>-1.0115571188877295</v>
      </c>
      <c r="T134">
        <f>(insurance[[#This Row],[bmi]]-Notes!$B$4)/Notes!$B$5</f>
        <v>-0.33930908776814461</v>
      </c>
      <c r="U134">
        <f>(insurance[[#This Row],[children]]-Notes!$B$6)/Notes!$B$7</f>
        <v>-0.90861366741867866</v>
      </c>
      <c r="V134" s="14">
        <f t="shared" si="2"/>
        <v>13130.638654799817</v>
      </c>
      <c r="W134" s="15">
        <f>IF(insurance[[#This Row],[split]]="Test", (insurance[[#This Row],[charges]]-insurance[[#This Row],[yhat_base]])^2, "")</f>
        <v>98347218.339875296</v>
      </c>
      <c r="X134" s="15">
        <f>IF(insurance[[#This Row],[split]]="Test", ABS(insurance[[#This Row],[charges]]-insurance[[#This Row],[yhat_base]])^2, "")</f>
        <v>98347218.339875296</v>
      </c>
      <c r="Y134">
        <f>IF(insurance[[#This Row],[split]]="Test", (insurance[[#This Row],[charges]]-insurance[[#This Row],[yhat]])^2,"")</f>
        <v>3421723.674382369</v>
      </c>
      <c r="Z134">
        <f>IF(insurance[[#This Row],[split]]="Test",ABS(insurance[[#This Row],[charges]]-insurance[[#This Row],[yhat]])^2,"")</f>
        <v>3421723.674382369</v>
      </c>
      <c r="AA134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5063.4122203659172</v>
      </c>
      <c r="AB134">
        <f>insurance[[#This Row],[charges]]-insurance[[#This Row],[yhat]]</f>
        <v>-1849.7901703659172</v>
      </c>
      <c r="AC134">
        <f>IF(insurance[[#This Row],[split]]="Test",
  COUNTIFS(insurance[split], "Test", insurance[yhat], "&gt;" &amp; insurance[[#This Row],[yhat]]) + 1,
  ""
)</f>
        <v>236</v>
      </c>
      <c r="AD134">
        <f>IF(insurance[[#This Row],[split]]="Test", CEILING(insurance[[#This Row],[rank_test]]/(COUNTIF(insurance[split],"Test")/10), 1), "")</f>
        <v>9</v>
      </c>
      <c r="AE134">
        <f>IF(insurance[[#This Row],[split]]="Test", --(insurance[[#This Row],[charges]] &gt;= Classify!$C$5), "")</f>
        <v>0</v>
      </c>
      <c r="AF134">
        <f>IF(insurance[[#This Row],[split]]="Test", --(insurance[[#This Row],[yhat]] &gt;= Classify!$C$8), "")</f>
        <v>0</v>
      </c>
    </row>
    <row r="135" spans="1:32" x14ac:dyDescent="0.35">
      <c r="A135">
        <v>63</v>
      </c>
      <c r="B135" t="s">
        <v>19</v>
      </c>
      <c r="C135">
        <v>30.8</v>
      </c>
      <c r="D135">
        <v>0</v>
      </c>
      <c r="E135" t="s">
        <v>14</v>
      </c>
      <c r="F135" t="s">
        <v>21</v>
      </c>
      <c r="G135">
        <v>13390.558999999999</v>
      </c>
      <c r="H135" t="s">
        <v>16</v>
      </c>
      <c r="I135" t="s">
        <v>18</v>
      </c>
      <c r="J135" t="s">
        <v>17</v>
      </c>
      <c r="K135" t="s">
        <v>17</v>
      </c>
      <c r="L135" t="s">
        <v>17</v>
      </c>
      <c r="M135" t="s">
        <v>18</v>
      </c>
      <c r="N135">
        <f>insurance[[#This Row],[age]]^2</f>
        <v>3969</v>
      </c>
      <c r="O135">
        <f>insurance[[#This Row],[smoker_yes]]*insurance[[#This Row],[bmi]]</f>
        <v>0</v>
      </c>
      <c r="P135">
        <f>insurance[[#This Row],[smoker_yes]]*insurance[[#This Row],[age]]</f>
        <v>0</v>
      </c>
      <c r="Q135">
        <f>insurance[[#This Row],[bmi]]*insurance[[#This Row],[age]]</f>
        <v>1940.4</v>
      </c>
      <c r="R135" t="s">
        <v>32</v>
      </c>
      <c r="S135">
        <f>(insurance[[#This Row],[age]]-Notes!$B$2)/Notes!$B$3</f>
        <v>1.6940881098317038</v>
      </c>
      <c r="T135">
        <f>(insurance[[#This Row],[bmi]]-Notes!$B$4)/Notes!$B$5</f>
        <v>2.2408990923921689E-2</v>
      </c>
      <c r="U135">
        <f>(insurance[[#This Row],[children]]-Notes!$B$6)/Notes!$B$7</f>
        <v>-0.90861366741867866</v>
      </c>
      <c r="V135" s="14">
        <f t="shared" si="2"/>
        <v>13130.638654799817</v>
      </c>
      <c r="W135" s="15">
        <f>IF(insurance[[#This Row],[split]]="Test", (insurance[[#This Row],[charges]]-insurance[[#This Row],[yhat_base]])^2, "")</f>
        <v>67558.585848981806</v>
      </c>
      <c r="X135" s="15">
        <f>IF(insurance[[#This Row],[split]]="Test", ABS(insurance[[#This Row],[charges]]-insurance[[#This Row],[yhat_base]])^2, "")</f>
        <v>67558.585848981806</v>
      </c>
      <c r="Y135">
        <f>IF(insurance[[#This Row],[split]]="Test", (insurance[[#This Row],[charges]]-insurance[[#This Row],[yhat]])^2,"")</f>
        <v>1508431.7588084165</v>
      </c>
      <c r="Z135">
        <f>IF(insurance[[#This Row],[split]]="Test",ABS(insurance[[#This Row],[charges]]-insurance[[#This Row],[yhat]])^2,"")</f>
        <v>1508431.7588084165</v>
      </c>
      <c r="AA135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14618.741298687135</v>
      </c>
      <c r="AB135">
        <f>insurance[[#This Row],[charges]]-insurance[[#This Row],[yhat]]</f>
        <v>-1228.1822986871357</v>
      </c>
      <c r="AC135">
        <f>IF(insurance[[#This Row],[split]]="Test",
  COUNTIFS(insurance[split], "Test", insurance[yhat], "&gt;" &amp; insurance[[#This Row],[yhat]]) + 1,
  ""
)</f>
        <v>74</v>
      </c>
      <c r="AD135">
        <f>IF(insurance[[#This Row],[split]]="Test", CEILING(insurance[[#This Row],[rank_test]]/(COUNTIF(insurance[split],"Test")/10), 1), "")</f>
        <v>3</v>
      </c>
      <c r="AE135">
        <f>IF(insurance[[#This Row],[split]]="Test", --(insurance[[#This Row],[charges]] &gt;= Classify!$C$5), "")</f>
        <v>0</v>
      </c>
      <c r="AF135">
        <f>IF(insurance[[#This Row],[split]]="Test", --(insurance[[#This Row],[yhat]] &gt;= Classify!$C$8), "")</f>
        <v>0</v>
      </c>
    </row>
    <row r="136" spans="1:32" x14ac:dyDescent="0.35">
      <c r="A136">
        <v>32</v>
      </c>
      <c r="B136" t="s">
        <v>13</v>
      </c>
      <c r="C136">
        <v>28.93</v>
      </c>
      <c r="D136">
        <v>0</v>
      </c>
      <c r="E136" t="s">
        <v>14</v>
      </c>
      <c r="F136" t="s">
        <v>15</v>
      </c>
      <c r="G136">
        <v>3972.9247</v>
      </c>
      <c r="H136" t="s">
        <v>16</v>
      </c>
      <c r="I136" t="s">
        <v>17</v>
      </c>
      <c r="J136" t="s">
        <v>17</v>
      </c>
      <c r="K136" t="s">
        <v>17</v>
      </c>
      <c r="L136" t="s">
        <v>18</v>
      </c>
      <c r="M136" t="s">
        <v>17</v>
      </c>
      <c r="N136">
        <f>insurance[[#This Row],[age]]^2</f>
        <v>1024</v>
      </c>
      <c r="O136">
        <f>insurance[[#This Row],[smoker_yes]]*insurance[[#This Row],[bmi]]</f>
        <v>0</v>
      </c>
      <c r="P136">
        <f>insurance[[#This Row],[smoker_yes]]*insurance[[#This Row],[age]]</f>
        <v>0</v>
      </c>
      <c r="Q136">
        <f>insurance[[#This Row],[bmi]]*insurance[[#This Row],[age]]</f>
        <v>925.76</v>
      </c>
      <c r="R136" t="s">
        <v>31</v>
      </c>
      <c r="S136">
        <f>(insurance[[#This Row],[age]]-Notes!$B$2)/Notes!$B$3</f>
        <v>-0.51314878728151803</v>
      </c>
      <c r="T136">
        <f>(insurance[[#This Row],[bmi]]-Notes!$B$4)/Notes!$B$5</f>
        <v>-0.28435418692377162</v>
      </c>
      <c r="U136">
        <f>(insurance[[#This Row],[children]]-Notes!$B$6)/Notes!$B$7</f>
        <v>-0.90861366741867866</v>
      </c>
      <c r="V136" s="14">
        <f t="shared" si="2"/>
        <v>13130.638654799817</v>
      </c>
      <c r="W136" s="15" t="str">
        <f>IF(insurance[[#This Row],[split]]="Test", (insurance[[#This Row],[charges]]-insurance[[#This Row],[yhat_base]])^2, "")</f>
        <v/>
      </c>
      <c r="X136" s="15" t="str">
        <f>IF(insurance[[#This Row],[split]]="Test", ABS(insurance[[#This Row],[charges]]-insurance[[#This Row],[yhat_base]])^2, "")</f>
        <v/>
      </c>
      <c r="Y136" t="str">
        <f>IF(insurance[[#This Row],[split]]="Test", (insurance[[#This Row],[charges]]-insurance[[#This Row],[yhat]])^2,"")</f>
        <v/>
      </c>
      <c r="Z136" t="str">
        <f>IF(insurance[[#This Row],[split]]="Test",ABS(insurance[[#This Row],[charges]]-insurance[[#This Row],[yhat]])^2,"")</f>
        <v/>
      </c>
      <c r="AA136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5040.5119074280728</v>
      </c>
      <c r="AB136">
        <f>insurance[[#This Row],[charges]]-insurance[[#This Row],[yhat]]</f>
        <v>-1067.5872074280728</v>
      </c>
      <c r="AC136" t="str">
        <f>IF(insurance[[#This Row],[split]]="Test",
  COUNTIFS(insurance[split], "Test", insurance[yhat], "&gt;" &amp; insurance[[#This Row],[yhat]]) + 1,
  ""
)</f>
        <v/>
      </c>
      <c r="AD136" t="str">
        <f>IF(insurance[[#This Row],[split]]="Test", CEILING(insurance[[#This Row],[rank_test]]/(COUNTIF(insurance[split],"Test")/10), 1), "")</f>
        <v/>
      </c>
      <c r="AE136" t="str">
        <f>IF(insurance[[#This Row],[split]]="Test", --(insurance[[#This Row],[charges]] &gt;= Classify!$C$5), "")</f>
        <v/>
      </c>
      <c r="AF136" t="str">
        <f>IF(insurance[[#This Row],[split]]="Test", --(insurance[[#This Row],[yhat]] &gt;= Classify!$C$8), "")</f>
        <v/>
      </c>
    </row>
    <row r="137" spans="1:32" x14ac:dyDescent="0.35">
      <c r="A137">
        <v>25</v>
      </c>
      <c r="B137" t="s">
        <v>13</v>
      </c>
      <c r="C137">
        <v>41.325000000000003</v>
      </c>
      <c r="D137">
        <v>0</v>
      </c>
      <c r="E137" t="s">
        <v>14</v>
      </c>
      <c r="F137" t="s">
        <v>20</v>
      </c>
      <c r="G137">
        <v>17878.900679999999</v>
      </c>
      <c r="H137" t="s">
        <v>16</v>
      </c>
      <c r="I137" t="s">
        <v>17</v>
      </c>
      <c r="J137" t="s">
        <v>17</v>
      </c>
      <c r="K137" t="s">
        <v>17</v>
      </c>
      <c r="L137" t="s">
        <v>17</v>
      </c>
      <c r="M137" t="s">
        <v>17</v>
      </c>
      <c r="N137">
        <f>insurance[[#This Row],[age]]^2</f>
        <v>625</v>
      </c>
      <c r="O137">
        <f>insurance[[#This Row],[smoker_yes]]*insurance[[#This Row],[bmi]]</f>
        <v>0</v>
      </c>
      <c r="P137">
        <f>insurance[[#This Row],[smoker_yes]]*insurance[[#This Row],[age]]</f>
        <v>0</v>
      </c>
      <c r="Q137">
        <f>insurance[[#This Row],[bmi]]*insurance[[#This Row],[age]]</f>
        <v>1033.125</v>
      </c>
      <c r="R137" t="s">
        <v>31</v>
      </c>
      <c r="S137">
        <f>(insurance[[#This Row],[age]]-Notes!$B$2)/Notes!$B$3</f>
        <v>-1.0115571188877295</v>
      </c>
      <c r="T137">
        <f>(insurance[[#This Row],[bmi]]-Notes!$B$4)/Notes!$B$5</f>
        <v>1.748977144318024</v>
      </c>
      <c r="U137">
        <f>(insurance[[#This Row],[children]]-Notes!$B$6)/Notes!$B$7</f>
        <v>-0.90861366741867866</v>
      </c>
      <c r="V137" s="14">
        <f t="shared" si="2"/>
        <v>13130.638654799817</v>
      </c>
      <c r="W137" s="15" t="str">
        <f>IF(insurance[[#This Row],[split]]="Test", (insurance[[#This Row],[charges]]-insurance[[#This Row],[yhat_base]])^2, "")</f>
        <v/>
      </c>
      <c r="X137" s="15" t="str">
        <f>IF(insurance[[#This Row],[split]]="Test", ABS(insurance[[#This Row],[charges]]-insurance[[#This Row],[yhat_base]])^2, "")</f>
        <v/>
      </c>
      <c r="Y137" t="str">
        <f>IF(insurance[[#This Row],[split]]="Test", (insurance[[#This Row],[charges]]-insurance[[#This Row],[yhat]])^2,"")</f>
        <v/>
      </c>
      <c r="Z137" t="str">
        <f>IF(insurance[[#This Row],[split]]="Test",ABS(insurance[[#This Row],[charges]]-insurance[[#This Row],[yhat]])^2,"")</f>
        <v/>
      </c>
      <c r="AA137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5188.1182854360432</v>
      </c>
      <c r="AB137">
        <f>insurance[[#This Row],[charges]]-insurance[[#This Row],[yhat]]</f>
        <v>12690.782394563956</v>
      </c>
      <c r="AC137" t="str">
        <f>IF(insurance[[#This Row],[split]]="Test",
  COUNTIFS(insurance[split], "Test", insurance[yhat], "&gt;" &amp; insurance[[#This Row],[yhat]]) + 1,
  ""
)</f>
        <v/>
      </c>
      <c r="AD137" t="str">
        <f>IF(insurance[[#This Row],[split]]="Test", CEILING(insurance[[#This Row],[rank_test]]/(COUNTIF(insurance[split],"Test")/10), 1), "")</f>
        <v/>
      </c>
      <c r="AE137" t="str">
        <f>IF(insurance[[#This Row],[split]]="Test", --(insurance[[#This Row],[charges]] &gt;= Classify!$C$5), "")</f>
        <v/>
      </c>
      <c r="AF137" t="str">
        <f>IF(insurance[[#This Row],[split]]="Test", --(insurance[[#This Row],[yhat]] &gt;= Classify!$C$8), "")</f>
        <v/>
      </c>
    </row>
    <row r="138" spans="1:32" x14ac:dyDescent="0.35">
      <c r="A138">
        <v>34</v>
      </c>
      <c r="B138" t="s">
        <v>19</v>
      </c>
      <c r="C138">
        <v>34.21</v>
      </c>
      <c r="D138">
        <v>0</v>
      </c>
      <c r="E138" t="s">
        <v>14</v>
      </c>
      <c r="F138" t="s">
        <v>15</v>
      </c>
      <c r="G138">
        <v>3935.1799000000001</v>
      </c>
      <c r="H138" t="s">
        <v>16</v>
      </c>
      <c r="I138" t="s">
        <v>18</v>
      </c>
      <c r="J138" t="s">
        <v>17</v>
      </c>
      <c r="K138" t="s">
        <v>17</v>
      </c>
      <c r="L138" t="s">
        <v>18</v>
      </c>
      <c r="M138" t="s">
        <v>17</v>
      </c>
      <c r="N138">
        <f>insurance[[#This Row],[age]]^2</f>
        <v>1156</v>
      </c>
      <c r="O138">
        <f>insurance[[#This Row],[smoker_yes]]*insurance[[#This Row],[bmi]]</f>
        <v>0</v>
      </c>
      <c r="P138">
        <f>insurance[[#This Row],[smoker_yes]]*insurance[[#This Row],[age]]</f>
        <v>0</v>
      </c>
      <c r="Q138">
        <f>insurance[[#This Row],[bmi]]*insurance[[#This Row],[age]]</f>
        <v>1163.1400000000001</v>
      </c>
      <c r="R138" t="s">
        <v>31</v>
      </c>
      <c r="S138">
        <f>(insurance[[#This Row],[age]]-Notes!$B$2)/Notes!$B$3</f>
        <v>-0.37074640682260052</v>
      </c>
      <c r="T138">
        <f>(insurance[[#This Row],[bmi]]-Notes!$B$4)/Notes!$B$5</f>
        <v>0.5818006681755975</v>
      </c>
      <c r="U138">
        <f>(insurance[[#This Row],[children]]-Notes!$B$6)/Notes!$B$7</f>
        <v>-0.90861366741867866</v>
      </c>
      <c r="V138" s="14">
        <f t="shared" si="2"/>
        <v>13130.638654799817</v>
      </c>
      <c r="W138" s="15" t="str">
        <f>IF(insurance[[#This Row],[split]]="Test", (insurance[[#This Row],[charges]]-insurance[[#This Row],[yhat_base]])^2, "")</f>
        <v/>
      </c>
      <c r="X138" s="15" t="str">
        <f>IF(insurance[[#This Row],[split]]="Test", ABS(insurance[[#This Row],[charges]]-insurance[[#This Row],[yhat_base]])^2, "")</f>
        <v/>
      </c>
      <c r="Y138" t="str">
        <f>IF(insurance[[#This Row],[split]]="Test", (insurance[[#This Row],[charges]]-insurance[[#This Row],[yhat]])^2,"")</f>
        <v/>
      </c>
      <c r="Z138" t="str">
        <f>IF(insurance[[#This Row],[split]]="Test",ABS(insurance[[#This Row],[charges]]-insurance[[#This Row],[yhat]])^2,"")</f>
        <v/>
      </c>
      <c r="AA138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4877.1408084430041</v>
      </c>
      <c r="AB138">
        <f>insurance[[#This Row],[charges]]-insurance[[#This Row],[yhat]]</f>
        <v>-941.96090844300397</v>
      </c>
      <c r="AC138" t="str">
        <f>IF(insurance[[#This Row],[split]]="Test",
  COUNTIFS(insurance[split], "Test", insurance[yhat], "&gt;" &amp; insurance[[#This Row],[yhat]]) + 1,
  ""
)</f>
        <v/>
      </c>
      <c r="AD138" t="str">
        <f>IF(insurance[[#This Row],[split]]="Test", CEILING(insurance[[#This Row],[rank_test]]/(COUNTIF(insurance[split],"Test")/10), 1), "")</f>
        <v/>
      </c>
      <c r="AE138" t="str">
        <f>IF(insurance[[#This Row],[split]]="Test", --(insurance[[#This Row],[charges]] &gt;= Classify!$C$5), "")</f>
        <v/>
      </c>
      <c r="AF138" t="str">
        <f>IF(insurance[[#This Row],[split]]="Test", --(insurance[[#This Row],[yhat]] &gt;= Classify!$C$8), "")</f>
        <v/>
      </c>
    </row>
    <row r="139" spans="1:32" x14ac:dyDescent="0.35">
      <c r="A139">
        <v>54</v>
      </c>
      <c r="B139" t="s">
        <v>13</v>
      </c>
      <c r="C139">
        <v>32.68</v>
      </c>
      <c r="D139">
        <v>0</v>
      </c>
      <c r="E139" t="s">
        <v>14</v>
      </c>
      <c r="F139" t="s">
        <v>20</v>
      </c>
      <c r="G139">
        <v>10923.933199999999</v>
      </c>
      <c r="H139" t="s">
        <v>16</v>
      </c>
      <c r="I139" t="s">
        <v>17</v>
      </c>
      <c r="J139" t="s">
        <v>17</v>
      </c>
      <c r="K139" t="s">
        <v>17</v>
      </c>
      <c r="L139" t="s">
        <v>17</v>
      </c>
      <c r="M139" t="s">
        <v>17</v>
      </c>
      <c r="N139">
        <f>insurance[[#This Row],[age]]^2</f>
        <v>2916</v>
      </c>
      <c r="O139">
        <f>insurance[[#This Row],[smoker_yes]]*insurance[[#This Row],[bmi]]</f>
        <v>0</v>
      </c>
      <c r="P139">
        <f>insurance[[#This Row],[smoker_yes]]*insurance[[#This Row],[age]]</f>
        <v>0</v>
      </c>
      <c r="Q139">
        <f>insurance[[#This Row],[bmi]]*insurance[[#This Row],[age]]</f>
        <v>1764.72</v>
      </c>
      <c r="R139" t="s">
        <v>31</v>
      </c>
      <c r="S139">
        <f>(insurance[[#This Row],[age]]-Notes!$B$2)/Notes!$B$3</f>
        <v>1.0532773977665748</v>
      </c>
      <c r="T139">
        <f>(insurance[[#This Row],[bmi]]-Notes!$B$4)/Notes!$B$5</f>
        <v>0.33081261357293923</v>
      </c>
      <c r="U139">
        <f>(insurance[[#This Row],[children]]-Notes!$B$6)/Notes!$B$7</f>
        <v>-0.90861366741867866</v>
      </c>
      <c r="V139" s="14">
        <f t="shared" si="2"/>
        <v>13130.638654799817</v>
      </c>
      <c r="W139" s="15" t="str">
        <f>IF(insurance[[#This Row],[split]]="Test", (insurance[[#This Row],[charges]]-insurance[[#This Row],[yhat_base]])^2, "")</f>
        <v/>
      </c>
      <c r="X139" s="15" t="str">
        <f>IF(insurance[[#This Row],[split]]="Test", ABS(insurance[[#This Row],[charges]]-insurance[[#This Row],[yhat_base]])^2, "")</f>
        <v/>
      </c>
      <c r="Y139" t="str">
        <f>IF(insurance[[#This Row],[split]]="Test", (insurance[[#This Row],[charges]]-insurance[[#This Row],[yhat]])^2,"")</f>
        <v/>
      </c>
      <c r="Z139" t="str">
        <f>IF(insurance[[#This Row],[split]]="Test",ABS(insurance[[#This Row],[charges]]-insurance[[#This Row],[yhat]])^2,"")</f>
        <v/>
      </c>
      <c r="AA139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12625.901408028161</v>
      </c>
      <c r="AB139">
        <f>insurance[[#This Row],[charges]]-insurance[[#This Row],[yhat]]</f>
        <v>-1701.9682080281618</v>
      </c>
      <c r="AC139" t="str">
        <f>IF(insurance[[#This Row],[split]]="Test",
  COUNTIFS(insurance[split], "Test", insurance[yhat], "&gt;" &amp; insurance[[#This Row],[yhat]]) + 1,
  ""
)</f>
        <v/>
      </c>
      <c r="AD139" t="str">
        <f>IF(insurance[[#This Row],[split]]="Test", CEILING(insurance[[#This Row],[rank_test]]/(COUNTIF(insurance[split],"Test")/10), 1), "")</f>
        <v/>
      </c>
      <c r="AE139" t="str">
        <f>IF(insurance[[#This Row],[split]]="Test", --(insurance[[#This Row],[charges]] &gt;= Classify!$C$5), "")</f>
        <v/>
      </c>
      <c r="AF139" t="str">
        <f>IF(insurance[[#This Row],[split]]="Test", --(insurance[[#This Row],[yhat]] &gt;= Classify!$C$8), "")</f>
        <v/>
      </c>
    </row>
    <row r="140" spans="1:32" x14ac:dyDescent="0.35">
      <c r="A140">
        <v>27</v>
      </c>
      <c r="B140" t="s">
        <v>19</v>
      </c>
      <c r="C140">
        <v>30.5</v>
      </c>
      <c r="D140">
        <v>0</v>
      </c>
      <c r="E140" t="s">
        <v>14</v>
      </c>
      <c r="F140" t="s">
        <v>21</v>
      </c>
      <c r="G140">
        <v>2494.0219999999999</v>
      </c>
      <c r="H140" t="s">
        <v>16</v>
      </c>
      <c r="I140" t="s">
        <v>18</v>
      </c>
      <c r="J140" t="s">
        <v>17</v>
      </c>
      <c r="K140" t="s">
        <v>17</v>
      </c>
      <c r="L140" t="s">
        <v>17</v>
      </c>
      <c r="M140" t="s">
        <v>18</v>
      </c>
      <c r="N140">
        <f>insurance[[#This Row],[age]]^2</f>
        <v>729</v>
      </c>
      <c r="O140">
        <f>insurance[[#This Row],[smoker_yes]]*insurance[[#This Row],[bmi]]</f>
        <v>0</v>
      </c>
      <c r="P140">
        <f>insurance[[#This Row],[smoker_yes]]*insurance[[#This Row],[age]]</f>
        <v>0</v>
      </c>
      <c r="Q140">
        <f>insurance[[#This Row],[bmi]]*insurance[[#This Row],[age]]</f>
        <v>823.5</v>
      </c>
      <c r="R140" t="s">
        <v>31</v>
      </c>
      <c r="S140">
        <f>(insurance[[#This Row],[age]]-Notes!$B$2)/Notes!$B$3</f>
        <v>-0.86915473842881186</v>
      </c>
      <c r="T140">
        <f>(insurance[[#This Row],[bmi]]-Notes!$B$4)/Notes!$B$5</f>
        <v>-2.6804353115815298E-2</v>
      </c>
      <c r="U140">
        <f>(insurance[[#This Row],[children]]-Notes!$B$6)/Notes!$B$7</f>
        <v>-0.90861366741867866</v>
      </c>
      <c r="V140" s="14">
        <f t="shared" si="2"/>
        <v>13130.638654799817</v>
      </c>
      <c r="W140" s="15" t="str">
        <f>IF(insurance[[#This Row],[split]]="Test", (insurance[[#This Row],[charges]]-insurance[[#This Row],[yhat_base]])^2, "")</f>
        <v/>
      </c>
      <c r="X140" s="15" t="str">
        <f>IF(insurance[[#This Row],[split]]="Test", ABS(insurance[[#This Row],[charges]]-insurance[[#This Row],[yhat_base]])^2, "")</f>
        <v/>
      </c>
      <c r="Y140" t="str">
        <f>IF(insurance[[#This Row],[split]]="Test", (insurance[[#This Row],[charges]]-insurance[[#This Row],[yhat]])^2,"")</f>
        <v/>
      </c>
      <c r="Z140" t="str">
        <f>IF(insurance[[#This Row],[split]]="Test",ABS(insurance[[#This Row],[charges]]-insurance[[#This Row],[yhat]])^2,"")</f>
        <v/>
      </c>
      <c r="AA140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3676.2490403471111</v>
      </c>
      <c r="AB140">
        <f>insurance[[#This Row],[charges]]-insurance[[#This Row],[yhat]]</f>
        <v>-1182.2270403471111</v>
      </c>
      <c r="AC140" t="str">
        <f>IF(insurance[[#This Row],[split]]="Test",
  COUNTIFS(insurance[split], "Test", insurance[yhat], "&gt;" &amp; insurance[[#This Row],[yhat]]) + 1,
  ""
)</f>
        <v/>
      </c>
      <c r="AD140" t="str">
        <f>IF(insurance[[#This Row],[split]]="Test", CEILING(insurance[[#This Row],[rank_test]]/(COUNTIF(insurance[split],"Test")/10), 1), "")</f>
        <v/>
      </c>
      <c r="AE140" t="str">
        <f>IF(insurance[[#This Row],[split]]="Test", --(insurance[[#This Row],[charges]] &gt;= Classify!$C$5), "")</f>
        <v/>
      </c>
      <c r="AF140" t="str">
        <f>IF(insurance[[#This Row],[split]]="Test", --(insurance[[#This Row],[yhat]] &gt;= Classify!$C$8), "")</f>
        <v/>
      </c>
    </row>
    <row r="141" spans="1:32" x14ac:dyDescent="0.35">
      <c r="A141">
        <v>31</v>
      </c>
      <c r="B141" t="s">
        <v>13</v>
      </c>
      <c r="C141">
        <v>29.1</v>
      </c>
      <c r="D141">
        <v>0</v>
      </c>
      <c r="E141" t="s">
        <v>14</v>
      </c>
      <c r="F141" t="s">
        <v>21</v>
      </c>
      <c r="G141">
        <v>3761.2919999999999</v>
      </c>
      <c r="H141" t="s">
        <v>16</v>
      </c>
      <c r="I141" t="s">
        <v>17</v>
      </c>
      <c r="J141" t="s">
        <v>17</v>
      </c>
      <c r="K141" t="s">
        <v>17</v>
      </c>
      <c r="L141" t="s">
        <v>17</v>
      </c>
      <c r="M141" t="s">
        <v>18</v>
      </c>
      <c r="N141">
        <f>insurance[[#This Row],[age]]^2</f>
        <v>961</v>
      </c>
      <c r="O141">
        <f>insurance[[#This Row],[smoker_yes]]*insurance[[#This Row],[bmi]]</f>
        <v>0</v>
      </c>
      <c r="P141">
        <f>insurance[[#This Row],[smoker_yes]]*insurance[[#This Row],[age]]</f>
        <v>0</v>
      </c>
      <c r="Q141">
        <f>insurance[[#This Row],[bmi]]*insurance[[#This Row],[age]]</f>
        <v>902.1</v>
      </c>
      <c r="R141" t="s">
        <v>31</v>
      </c>
      <c r="S141">
        <f>(insurance[[#This Row],[age]]-Notes!$B$2)/Notes!$B$3</f>
        <v>-0.58434997751097684</v>
      </c>
      <c r="T141">
        <f>(insurance[[#This Row],[bmi]]-Notes!$B$4)/Notes!$B$5</f>
        <v>-0.2564666253012538</v>
      </c>
      <c r="U141">
        <f>(insurance[[#This Row],[children]]-Notes!$B$6)/Notes!$B$7</f>
        <v>-0.90861366741867866</v>
      </c>
      <c r="V141" s="14">
        <f t="shared" si="2"/>
        <v>13130.638654799817</v>
      </c>
      <c r="W141" s="15" t="str">
        <f>IF(insurance[[#This Row],[split]]="Test", (insurance[[#This Row],[charges]]-insurance[[#This Row],[yhat_base]])^2, "")</f>
        <v/>
      </c>
      <c r="X141" s="15" t="str">
        <f>IF(insurance[[#This Row],[split]]="Test", ABS(insurance[[#This Row],[charges]]-insurance[[#This Row],[yhat_base]])^2, "")</f>
        <v/>
      </c>
      <c r="Y141" t="str">
        <f>IF(insurance[[#This Row],[split]]="Test", (insurance[[#This Row],[charges]]-insurance[[#This Row],[yhat]])^2,"")</f>
        <v/>
      </c>
      <c r="Z141" t="str">
        <f>IF(insurance[[#This Row],[split]]="Test",ABS(insurance[[#This Row],[charges]]-insurance[[#This Row],[yhat]])^2,"")</f>
        <v/>
      </c>
      <c r="AA141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4989.1938410993844</v>
      </c>
      <c r="AB141">
        <f>insurance[[#This Row],[charges]]-insurance[[#This Row],[yhat]]</f>
        <v>-1227.9018410993845</v>
      </c>
      <c r="AC141" t="str">
        <f>IF(insurance[[#This Row],[split]]="Test",
  COUNTIFS(insurance[split], "Test", insurance[yhat], "&gt;" &amp; insurance[[#This Row],[yhat]]) + 1,
  ""
)</f>
        <v/>
      </c>
      <c r="AD141" t="str">
        <f>IF(insurance[[#This Row],[split]]="Test", CEILING(insurance[[#This Row],[rank_test]]/(COUNTIF(insurance[split],"Test")/10), 1), "")</f>
        <v/>
      </c>
      <c r="AE141" t="str">
        <f>IF(insurance[[#This Row],[split]]="Test", --(insurance[[#This Row],[charges]] &gt;= Classify!$C$5), "")</f>
        <v/>
      </c>
      <c r="AF141" t="str">
        <f>IF(insurance[[#This Row],[split]]="Test", --(insurance[[#This Row],[yhat]] &gt;= Classify!$C$8), "")</f>
        <v/>
      </c>
    </row>
    <row r="142" spans="1:32" x14ac:dyDescent="0.35">
      <c r="A142">
        <v>22</v>
      </c>
      <c r="B142" t="s">
        <v>19</v>
      </c>
      <c r="C142">
        <v>26.84</v>
      </c>
      <c r="D142">
        <v>0</v>
      </c>
      <c r="E142" t="s">
        <v>14</v>
      </c>
      <c r="F142" t="s">
        <v>15</v>
      </c>
      <c r="G142">
        <v>1664.9996000000001</v>
      </c>
      <c r="H142" t="s">
        <v>16</v>
      </c>
      <c r="I142" t="s">
        <v>18</v>
      </c>
      <c r="J142" t="s">
        <v>17</v>
      </c>
      <c r="K142" t="s">
        <v>17</v>
      </c>
      <c r="L142" t="s">
        <v>18</v>
      </c>
      <c r="M142" t="s">
        <v>17</v>
      </c>
      <c r="N142">
        <f>insurance[[#This Row],[age]]^2</f>
        <v>484</v>
      </c>
      <c r="O142">
        <f>insurance[[#This Row],[smoker_yes]]*insurance[[#This Row],[bmi]]</f>
        <v>0</v>
      </c>
      <c r="P142">
        <f>insurance[[#This Row],[smoker_yes]]*insurance[[#This Row],[age]]</f>
        <v>0</v>
      </c>
      <c r="Q142">
        <f>insurance[[#This Row],[bmi]]*insurance[[#This Row],[age]]</f>
        <v>590.48</v>
      </c>
      <c r="R142" t="s">
        <v>31</v>
      </c>
      <c r="S142">
        <f>(insurance[[#This Row],[age]]-Notes!$B$2)/Notes!$B$3</f>
        <v>-1.2251606895761058</v>
      </c>
      <c r="T142">
        <f>(insurance[[#This Row],[bmi]]-Notes!$B$4)/Notes!$B$5</f>
        <v>-0.62720715040060515</v>
      </c>
      <c r="U142">
        <f>(insurance[[#This Row],[children]]-Notes!$B$6)/Notes!$B$7</f>
        <v>-0.90861366741867866</v>
      </c>
      <c r="V142" s="14">
        <f t="shared" si="2"/>
        <v>13130.638654799817</v>
      </c>
      <c r="W142" s="15" t="str">
        <f>IF(insurance[[#This Row],[split]]="Test", (insurance[[#This Row],[charges]]-insurance[[#This Row],[yhat_base]])^2, "")</f>
        <v/>
      </c>
      <c r="X142" s="15" t="str">
        <f>IF(insurance[[#This Row],[split]]="Test", ABS(insurance[[#This Row],[charges]]-insurance[[#This Row],[yhat_base]])^2, "")</f>
        <v/>
      </c>
      <c r="Y142" t="str">
        <f>IF(insurance[[#This Row],[split]]="Test", (insurance[[#This Row],[charges]]-insurance[[#This Row],[yhat]])^2,"")</f>
        <v/>
      </c>
      <c r="Z142" t="str">
        <f>IF(insurance[[#This Row],[split]]="Test",ABS(insurance[[#This Row],[charges]]-insurance[[#This Row],[yhat]])^2,"")</f>
        <v/>
      </c>
      <c r="AA142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2808.2622137417138</v>
      </c>
      <c r="AB142">
        <f>insurance[[#This Row],[charges]]-insurance[[#This Row],[yhat]]</f>
        <v>-1143.2626137417137</v>
      </c>
      <c r="AC142" t="str">
        <f>IF(insurance[[#This Row],[split]]="Test",
  COUNTIFS(insurance[split], "Test", insurance[yhat], "&gt;" &amp; insurance[[#This Row],[yhat]]) + 1,
  ""
)</f>
        <v/>
      </c>
      <c r="AD142" t="str">
        <f>IF(insurance[[#This Row],[split]]="Test", CEILING(insurance[[#This Row],[rank_test]]/(COUNTIF(insurance[split],"Test")/10), 1), "")</f>
        <v/>
      </c>
      <c r="AE142" t="str">
        <f>IF(insurance[[#This Row],[split]]="Test", --(insurance[[#This Row],[charges]] &gt;= Classify!$C$5), "")</f>
        <v/>
      </c>
      <c r="AF142" t="str">
        <f>IF(insurance[[#This Row],[split]]="Test", --(insurance[[#This Row],[yhat]] &gt;= Classify!$C$8), "")</f>
        <v/>
      </c>
    </row>
    <row r="143" spans="1:32" x14ac:dyDescent="0.35">
      <c r="A143">
        <v>61</v>
      </c>
      <c r="B143" t="s">
        <v>13</v>
      </c>
      <c r="C143">
        <v>35.909999999999997</v>
      </c>
      <c r="D143">
        <v>0</v>
      </c>
      <c r="E143" t="s">
        <v>14</v>
      </c>
      <c r="F143" t="s">
        <v>20</v>
      </c>
      <c r="G143">
        <v>13635.6379</v>
      </c>
      <c r="H143" t="s">
        <v>16</v>
      </c>
      <c r="I143" t="s">
        <v>17</v>
      </c>
      <c r="J143" t="s">
        <v>17</v>
      </c>
      <c r="K143" t="s">
        <v>17</v>
      </c>
      <c r="L143" t="s">
        <v>17</v>
      </c>
      <c r="M143" t="s">
        <v>17</v>
      </c>
      <c r="N143">
        <f>insurance[[#This Row],[age]]^2</f>
        <v>3721</v>
      </c>
      <c r="O143">
        <f>insurance[[#This Row],[smoker_yes]]*insurance[[#This Row],[bmi]]</f>
        <v>0</v>
      </c>
      <c r="P143">
        <f>insurance[[#This Row],[smoker_yes]]*insurance[[#This Row],[age]]</f>
        <v>0</v>
      </c>
      <c r="Q143">
        <f>insurance[[#This Row],[bmi]]*insurance[[#This Row],[age]]</f>
        <v>2190.5099999999998</v>
      </c>
      <c r="R143" t="s">
        <v>31</v>
      </c>
      <c r="S143">
        <f>(insurance[[#This Row],[age]]-Notes!$B$2)/Notes!$B$3</f>
        <v>1.5516857293727864</v>
      </c>
      <c r="T143">
        <f>(insurance[[#This Row],[bmi]]-Notes!$B$4)/Notes!$B$5</f>
        <v>0.86067628440077237</v>
      </c>
      <c r="U143">
        <f>(insurance[[#This Row],[children]]-Notes!$B$6)/Notes!$B$7</f>
        <v>-0.90861366741867866</v>
      </c>
      <c r="V143" s="14">
        <f t="shared" si="2"/>
        <v>13130.638654799817</v>
      </c>
      <c r="W143" s="15" t="str">
        <f>IF(insurance[[#This Row],[split]]="Test", (insurance[[#This Row],[charges]]-insurance[[#This Row],[yhat_base]])^2, "")</f>
        <v/>
      </c>
      <c r="X143" s="15" t="str">
        <f>IF(insurance[[#This Row],[split]]="Test", ABS(insurance[[#This Row],[charges]]-insurance[[#This Row],[yhat_base]])^2, "")</f>
        <v/>
      </c>
      <c r="Y143" t="str">
        <f>IF(insurance[[#This Row],[split]]="Test", (insurance[[#This Row],[charges]]-insurance[[#This Row],[yhat]])^2,"")</f>
        <v/>
      </c>
      <c r="Z143" t="str">
        <f>IF(insurance[[#This Row],[split]]="Test",ABS(insurance[[#This Row],[charges]]-insurance[[#This Row],[yhat]])^2,"")</f>
        <v/>
      </c>
      <c r="AA143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15492.329493250212</v>
      </c>
      <c r="AB143">
        <f>insurance[[#This Row],[charges]]-insurance[[#This Row],[yhat]]</f>
        <v>-1856.6915932502125</v>
      </c>
      <c r="AC143" t="str">
        <f>IF(insurance[[#This Row],[split]]="Test",
  COUNTIFS(insurance[split], "Test", insurance[yhat], "&gt;" &amp; insurance[[#This Row],[yhat]]) + 1,
  ""
)</f>
        <v/>
      </c>
      <c r="AD143" t="str">
        <f>IF(insurance[[#This Row],[split]]="Test", CEILING(insurance[[#This Row],[rank_test]]/(COUNTIF(insurance[split],"Test")/10), 1), "")</f>
        <v/>
      </c>
      <c r="AE143" t="str">
        <f>IF(insurance[[#This Row],[split]]="Test", --(insurance[[#This Row],[charges]] &gt;= Classify!$C$5), "")</f>
        <v/>
      </c>
      <c r="AF143" t="str">
        <f>IF(insurance[[#This Row],[split]]="Test", --(insurance[[#This Row],[yhat]] &gt;= Classify!$C$8), "")</f>
        <v/>
      </c>
    </row>
    <row r="144" spans="1:32" x14ac:dyDescent="0.35">
      <c r="A144">
        <v>58</v>
      </c>
      <c r="B144" t="s">
        <v>13</v>
      </c>
      <c r="C144">
        <v>29</v>
      </c>
      <c r="D144">
        <v>0</v>
      </c>
      <c r="E144" t="s">
        <v>14</v>
      </c>
      <c r="F144" t="s">
        <v>21</v>
      </c>
      <c r="G144">
        <v>11842.441999999999</v>
      </c>
      <c r="H144" t="s">
        <v>16</v>
      </c>
      <c r="I144" t="s">
        <v>17</v>
      </c>
      <c r="J144" t="s">
        <v>17</v>
      </c>
      <c r="K144" t="s">
        <v>17</v>
      </c>
      <c r="L144" t="s">
        <v>17</v>
      </c>
      <c r="M144" t="s">
        <v>18</v>
      </c>
      <c r="N144">
        <f>insurance[[#This Row],[age]]^2</f>
        <v>3364</v>
      </c>
      <c r="O144">
        <f>insurance[[#This Row],[smoker_yes]]*insurance[[#This Row],[bmi]]</f>
        <v>0</v>
      </c>
      <c r="P144">
        <f>insurance[[#This Row],[smoker_yes]]*insurance[[#This Row],[age]]</f>
        <v>0</v>
      </c>
      <c r="Q144">
        <f>insurance[[#This Row],[bmi]]*insurance[[#This Row],[age]]</f>
        <v>1682</v>
      </c>
      <c r="R144" t="s">
        <v>31</v>
      </c>
      <c r="S144">
        <f>(insurance[[#This Row],[age]]-Notes!$B$2)/Notes!$B$3</f>
        <v>1.3380821586844101</v>
      </c>
      <c r="T144">
        <f>(insurance[[#This Row],[bmi]]-Notes!$B$4)/Notes!$B$5</f>
        <v>-0.27287107331449967</v>
      </c>
      <c r="U144">
        <f>(insurance[[#This Row],[children]]-Notes!$B$6)/Notes!$B$7</f>
        <v>-0.90861366741867866</v>
      </c>
      <c r="V144" s="14">
        <f t="shared" si="2"/>
        <v>13130.638654799817</v>
      </c>
      <c r="W144" s="15" t="str">
        <f>IF(insurance[[#This Row],[split]]="Test", (insurance[[#This Row],[charges]]-insurance[[#This Row],[yhat_base]])^2, "")</f>
        <v/>
      </c>
      <c r="X144" s="15" t="str">
        <f>IF(insurance[[#This Row],[split]]="Test", ABS(insurance[[#This Row],[charges]]-insurance[[#This Row],[yhat_base]])^2, "")</f>
        <v/>
      </c>
      <c r="Y144" t="str">
        <f>IF(insurance[[#This Row],[split]]="Test", (insurance[[#This Row],[charges]]-insurance[[#This Row],[yhat]])^2,"")</f>
        <v/>
      </c>
      <c r="Z144" t="str">
        <f>IF(insurance[[#This Row],[split]]="Test",ABS(insurance[[#This Row],[charges]]-insurance[[#This Row],[yhat]])^2,"")</f>
        <v/>
      </c>
      <c r="AA144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13083.698839192975</v>
      </c>
      <c r="AB144">
        <f>insurance[[#This Row],[charges]]-insurance[[#This Row],[yhat]]</f>
        <v>-1241.2568391929763</v>
      </c>
      <c r="AC144" t="str">
        <f>IF(insurance[[#This Row],[split]]="Test",
  COUNTIFS(insurance[split], "Test", insurance[yhat], "&gt;" &amp; insurance[[#This Row],[yhat]]) + 1,
  ""
)</f>
        <v/>
      </c>
      <c r="AD144" t="str">
        <f>IF(insurance[[#This Row],[split]]="Test", CEILING(insurance[[#This Row],[rank_test]]/(COUNTIF(insurance[split],"Test")/10), 1), "")</f>
        <v/>
      </c>
      <c r="AE144" t="str">
        <f>IF(insurance[[#This Row],[split]]="Test", --(insurance[[#This Row],[charges]] &gt;= Classify!$C$5), "")</f>
        <v/>
      </c>
      <c r="AF144" t="str">
        <f>IF(insurance[[#This Row],[split]]="Test", --(insurance[[#This Row],[yhat]] &gt;= Classify!$C$8), "")</f>
        <v/>
      </c>
    </row>
    <row r="145" spans="1:32" x14ac:dyDescent="0.35">
      <c r="A145">
        <v>41</v>
      </c>
      <c r="B145" t="s">
        <v>19</v>
      </c>
      <c r="C145">
        <v>40.26</v>
      </c>
      <c r="D145">
        <v>0</v>
      </c>
      <c r="E145" t="s">
        <v>14</v>
      </c>
      <c r="F145" t="s">
        <v>15</v>
      </c>
      <c r="G145">
        <v>5709.1643999999997</v>
      </c>
      <c r="H145" t="s">
        <v>16</v>
      </c>
      <c r="I145" t="s">
        <v>18</v>
      </c>
      <c r="J145" t="s">
        <v>17</v>
      </c>
      <c r="K145" t="s">
        <v>17</v>
      </c>
      <c r="L145" t="s">
        <v>18</v>
      </c>
      <c r="M145" t="s">
        <v>17</v>
      </c>
      <c r="N145">
        <f>insurance[[#This Row],[age]]^2</f>
        <v>1681</v>
      </c>
      <c r="O145">
        <f>insurance[[#This Row],[smoker_yes]]*insurance[[#This Row],[bmi]]</f>
        <v>0</v>
      </c>
      <c r="P145">
        <f>insurance[[#This Row],[smoker_yes]]*insurance[[#This Row],[age]]</f>
        <v>0</v>
      </c>
      <c r="Q145">
        <f>insurance[[#This Row],[bmi]]*insurance[[#This Row],[age]]</f>
        <v>1650.6599999999999</v>
      </c>
      <c r="R145" t="s">
        <v>31</v>
      </c>
      <c r="S145">
        <f>(insurance[[#This Row],[age]]-Notes!$B$2)/Notes!$B$3</f>
        <v>0.12766192478361088</v>
      </c>
      <c r="T145">
        <f>(insurance[[#This Row],[bmi]]-Notes!$B$4)/Notes!$B$5</f>
        <v>1.5742697729769572</v>
      </c>
      <c r="U145">
        <f>(insurance[[#This Row],[children]]-Notes!$B$6)/Notes!$B$7</f>
        <v>-0.90861366741867866</v>
      </c>
      <c r="V145" s="14">
        <f t="shared" si="2"/>
        <v>13130.638654799817</v>
      </c>
      <c r="W145" s="15" t="str">
        <f>IF(insurance[[#This Row],[split]]="Test", (insurance[[#This Row],[charges]]-insurance[[#This Row],[yhat_base]])^2, "")</f>
        <v/>
      </c>
      <c r="X145" s="15" t="str">
        <f>IF(insurance[[#This Row],[split]]="Test", ABS(insurance[[#This Row],[charges]]-insurance[[#This Row],[yhat_base]])^2, "")</f>
        <v/>
      </c>
      <c r="Y145" t="str">
        <f>IF(insurance[[#This Row],[split]]="Test", (insurance[[#This Row],[charges]]-insurance[[#This Row],[yhat]])^2,"")</f>
        <v/>
      </c>
      <c r="Z145" t="str">
        <f>IF(insurance[[#This Row],[split]]="Test",ABS(insurance[[#This Row],[charges]]-insurance[[#This Row],[yhat]])^2,"")</f>
        <v/>
      </c>
      <c r="AA145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6638.9528880214275</v>
      </c>
      <c r="AB145">
        <f>insurance[[#This Row],[charges]]-insurance[[#This Row],[yhat]]</f>
        <v>-929.78848802142784</v>
      </c>
      <c r="AC145" t="str">
        <f>IF(insurance[[#This Row],[split]]="Test",
  COUNTIFS(insurance[split], "Test", insurance[yhat], "&gt;" &amp; insurance[[#This Row],[yhat]]) + 1,
  ""
)</f>
        <v/>
      </c>
      <c r="AD145" t="str">
        <f>IF(insurance[[#This Row],[split]]="Test", CEILING(insurance[[#This Row],[rank_test]]/(COUNTIF(insurance[split],"Test")/10), 1), "")</f>
        <v/>
      </c>
      <c r="AE145" t="str">
        <f>IF(insurance[[#This Row],[split]]="Test", --(insurance[[#This Row],[charges]] &gt;= Classify!$C$5), "")</f>
        <v/>
      </c>
      <c r="AF145" t="str">
        <f>IF(insurance[[#This Row],[split]]="Test", --(insurance[[#This Row],[yhat]] &gt;= Classify!$C$8), "")</f>
        <v/>
      </c>
    </row>
    <row r="146" spans="1:32" x14ac:dyDescent="0.35">
      <c r="A146">
        <v>18</v>
      </c>
      <c r="B146" t="s">
        <v>13</v>
      </c>
      <c r="C146">
        <v>39.159999999999997</v>
      </c>
      <c r="D146">
        <v>0</v>
      </c>
      <c r="E146" t="s">
        <v>14</v>
      </c>
      <c r="F146" t="s">
        <v>15</v>
      </c>
      <c r="G146">
        <v>1633.0444</v>
      </c>
      <c r="H146" t="s">
        <v>16</v>
      </c>
      <c r="I146" t="s">
        <v>17</v>
      </c>
      <c r="J146" t="s">
        <v>17</v>
      </c>
      <c r="K146" t="s">
        <v>17</v>
      </c>
      <c r="L146" t="s">
        <v>18</v>
      </c>
      <c r="M146" t="s">
        <v>17</v>
      </c>
      <c r="N146">
        <f>insurance[[#This Row],[age]]^2</f>
        <v>324</v>
      </c>
      <c r="O146">
        <f>insurance[[#This Row],[smoker_yes]]*insurance[[#This Row],[bmi]]</f>
        <v>0</v>
      </c>
      <c r="P146">
        <f>insurance[[#This Row],[smoker_yes]]*insurance[[#This Row],[age]]</f>
        <v>0</v>
      </c>
      <c r="Q146">
        <f>insurance[[#This Row],[bmi]]*insurance[[#This Row],[age]]</f>
        <v>704.87999999999988</v>
      </c>
      <c r="R146" t="s">
        <v>31</v>
      </c>
      <c r="S146">
        <f>(insurance[[#This Row],[age]]-Notes!$B$2)/Notes!$B$3</f>
        <v>-1.5099654504939408</v>
      </c>
      <c r="T146">
        <f>(insurance[[#This Row],[bmi]]-Notes!$B$4)/Notes!$B$5</f>
        <v>1.3938208448312552</v>
      </c>
      <c r="U146">
        <f>(insurance[[#This Row],[children]]-Notes!$B$6)/Notes!$B$7</f>
        <v>-0.90861366741867866</v>
      </c>
      <c r="V146" s="14">
        <f t="shared" si="2"/>
        <v>13130.638654799817</v>
      </c>
      <c r="W146" s="15" t="str">
        <f>IF(insurance[[#This Row],[split]]="Test", (insurance[[#This Row],[charges]]-insurance[[#This Row],[yhat_base]])^2, "")</f>
        <v/>
      </c>
      <c r="X146" s="15" t="str">
        <f>IF(insurance[[#This Row],[split]]="Test", ABS(insurance[[#This Row],[charges]]-insurance[[#This Row],[yhat_base]])^2, "")</f>
        <v/>
      </c>
      <c r="Y146" t="str">
        <f>IF(insurance[[#This Row],[split]]="Test", (insurance[[#This Row],[charges]]-insurance[[#This Row],[yhat]])^2,"")</f>
        <v/>
      </c>
      <c r="Z146" t="str">
        <f>IF(insurance[[#This Row],[split]]="Test",ABS(insurance[[#This Row],[charges]]-insurance[[#This Row],[yhat]])^2,"")</f>
        <v/>
      </c>
      <c r="AA146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3150.9393980899495</v>
      </c>
      <c r="AB146">
        <f>insurance[[#This Row],[charges]]-insurance[[#This Row],[yhat]]</f>
        <v>-1517.8949980899495</v>
      </c>
      <c r="AC146" t="str">
        <f>IF(insurance[[#This Row],[split]]="Test",
  COUNTIFS(insurance[split], "Test", insurance[yhat], "&gt;" &amp; insurance[[#This Row],[yhat]]) + 1,
  ""
)</f>
        <v/>
      </c>
      <c r="AD146" t="str">
        <f>IF(insurance[[#This Row],[split]]="Test", CEILING(insurance[[#This Row],[rank_test]]/(COUNTIF(insurance[split],"Test")/10), 1), "")</f>
        <v/>
      </c>
      <c r="AE146" t="str">
        <f>IF(insurance[[#This Row],[split]]="Test", --(insurance[[#This Row],[charges]] &gt;= Classify!$C$5), "")</f>
        <v/>
      </c>
      <c r="AF146" t="str">
        <f>IF(insurance[[#This Row],[split]]="Test", --(insurance[[#This Row],[yhat]] &gt;= Classify!$C$8), "")</f>
        <v/>
      </c>
    </row>
    <row r="147" spans="1:32" x14ac:dyDescent="0.35">
      <c r="A147">
        <v>56</v>
      </c>
      <c r="B147" t="s">
        <v>13</v>
      </c>
      <c r="C147">
        <v>25.3</v>
      </c>
      <c r="D147">
        <v>0</v>
      </c>
      <c r="E147" t="s">
        <v>14</v>
      </c>
      <c r="F147" t="s">
        <v>21</v>
      </c>
      <c r="G147">
        <v>11070.535</v>
      </c>
      <c r="H147" t="s">
        <v>16</v>
      </c>
      <c r="I147" t="s">
        <v>17</v>
      </c>
      <c r="J147" t="s">
        <v>17</v>
      </c>
      <c r="K147" t="s">
        <v>17</v>
      </c>
      <c r="L147" t="s">
        <v>17</v>
      </c>
      <c r="M147" t="s">
        <v>18</v>
      </c>
      <c r="N147">
        <f>insurance[[#This Row],[age]]^2</f>
        <v>3136</v>
      </c>
      <c r="O147">
        <f>insurance[[#This Row],[smoker_yes]]*insurance[[#This Row],[bmi]]</f>
        <v>0</v>
      </c>
      <c r="P147">
        <f>insurance[[#This Row],[smoker_yes]]*insurance[[#This Row],[age]]</f>
        <v>0</v>
      </c>
      <c r="Q147">
        <f>insurance[[#This Row],[bmi]]*insurance[[#This Row],[age]]</f>
        <v>1416.8</v>
      </c>
      <c r="R147" t="s">
        <v>31</v>
      </c>
      <c r="S147">
        <f>(insurance[[#This Row],[age]]-Notes!$B$2)/Notes!$B$3</f>
        <v>1.1956797782254924</v>
      </c>
      <c r="T147">
        <f>(insurance[[#This Row],[bmi]]-Notes!$B$4)/Notes!$B$5</f>
        <v>-0.87983564980458762</v>
      </c>
      <c r="U147">
        <f>(insurance[[#This Row],[children]]-Notes!$B$6)/Notes!$B$7</f>
        <v>-0.90861366741867866</v>
      </c>
      <c r="V147" s="14">
        <f t="shared" si="2"/>
        <v>13130.638654799817</v>
      </c>
      <c r="W147" s="15" t="str">
        <f>IF(insurance[[#This Row],[split]]="Test", (insurance[[#This Row],[charges]]-insurance[[#This Row],[yhat_base]])^2, "")</f>
        <v/>
      </c>
      <c r="X147" s="15" t="str">
        <f>IF(insurance[[#This Row],[split]]="Test", ABS(insurance[[#This Row],[charges]]-insurance[[#This Row],[yhat_base]])^2, "")</f>
        <v/>
      </c>
      <c r="Y147" t="str">
        <f>IF(insurance[[#This Row],[split]]="Test", (insurance[[#This Row],[charges]]-insurance[[#This Row],[yhat]])^2,"")</f>
        <v/>
      </c>
      <c r="Z147" t="str">
        <f>IF(insurance[[#This Row],[split]]="Test",ABS(insurance[[#This Row],[charges]]-insurance[[#This Row],[yhat]])^2,"")</f>
        <v/>
      </c>
      <c r="AA147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12245.601282106794</v>
      </c>
      <c r="AB147">
        <f>insurance[[#This Row],[charges]]-insurance[[#This Row],[yhat]]</f>
        <v>-1175.0662821067945</v>
      </c>
      <c r="AC147" t="str">
        <f>IF(insurance[[#This Row],[split]]="Test",
  COUNTIFS(insurance[split], "Test", insurance[yhat], "&gt;" &amp; insurance[[#This Row],[yhat]]) + 1,
  ""
)</f>
        <v/>
      </c>
      <c r="AD147" t="str">
        <f>IF(insurance[[#This Row],[split]]="Test", CEILING(insurance[[#This Row],[rank_test]]/(COUNTIF(insurance[split],"Test")/10), 1), "")</f>
        <v/>
      </c>
      <c r="AE147" t="str">
        <f>IF(insurance[[#This Row],[split]]="Test", --(insurance[[#This Row],[charges]] &gt;= Classify!$C$5), "")</f>
        <v/>
      </c>
      <c r="AF147" t="str">
        <f>IF(insurance[[#This Row],[split]]="Test", --(insurance[[#This Row],[yhat]] &gt;= Classify!$C$8), "")</f>
        <v/>
      </c>
    </row>
    <row r="148" spans="1:32" x14ac:dyDescent="0.35">
      <c r="A148">
        <v>51</v>
      </c>
      <c r="B148" t="s">
        <v>13</v>
      </c>
      <c r="C148">
        <v>34.1</v>
      </c>
      <c r="D148">
        <v>0</v>
      </c>
      <c r="E148" t="s">
        <v>14</v>
      </c>
      <c r="F148" t="s">
        <v>15</v>
      </c>
      <c r="G148">
        <v>9283.5619999999999</v>
      </c>
      <c r="H148" t="s">
        <v>16</v>
      </c>
      <c r="I148" t="s">
        <v>17</v>
      </c>
      <c r="J148" t="s">
        <v>17</v>
      </c>
      <c r="K148" t="s">
        <v>17</v>
      </c>
      <c r="L148" t="s">
        <v>18</v>
      </c>
      <c r="M148" t="s">
        <v>17</v>
      </c>
      <c r="N148">
        <f>insurance[[#This Row],[age]]^2</f>
        <v>2601</v>
      </c>
      <c r="O148">
        <f>insurance[[#This Row],[smoker_yes]]*insurance[[#This Row],[bmi]]</f>
        <v>0</v>
      </c>
      <c r="P148">
        <f>insurance[[#This Row],[smoker_yes]]*insurance[[#This Row],[age]]</f>
        <v>0</v>
      </c>
      <c r="Q148">
        <f>insurance[[#This Row],[bmi]]*insurance[[#This Row],[age]]</f>
        <v>1739.1000000000001</v>
      </c>
      <c r="R148" t="s">
        <v>31</v>
      </c>
      <c r="S148">
        <f>(insurance[[#This Row],[age]]-Notes!$B$2)/Notes!$B$3</f>
        <v>0.8396738270781986</v>
      </c>
      <c r="T148">
        <f>(insurance[[#This Row],[bmi]]-Notes!$B$4)/Notes!$B$5</f>
        <v>0.56375577536102739</v>
      </c>
      <c r="U148">
        <f>(insurance[[#This Row],[children]]-Notes!$B$6)/Notes!$B$7</f>
        <v>-0.90861366741867866</v>
      </c>
      <c r="V148" s="14">
        <f t="shared" si="2"/>
        <v>13130.638654799817</v>
      </c>
      <c r="W148" s="15" t="str">
        <f>IF(insurance[[#This Row],[split]]="Test", (insurance[[#This Row],[charges]]-insurance[[#This Row],[yhat_base]])^2, "")</f>
        <v/>
      </c>
      <c r="X148" s="15" t="str">
        <f>IF(insurance[[#This Row],[split]]="Test", ABS(insurance[[#This Row],[charges]]-insurance[[#This Row],[yhat_base]])^2, "")</f>
        <v/>
      </c>
      <c r="Y148" t="str">
        <f>IF(insurance[[#This Row],[split]]="Test", (insurance[[#This Row],[charges]]-insurance[[#This Row],[yhat]])^2,"")</f>
        <v/>
      </c>
      <c r="Z148" t="str">
        <f>IF(insurance[[#This Row],[split]]="Test",ABS(insurance[[#This Row],[charges]]-insurance[[#This Row],[yhat]])^2,"")</f>
        <v/>
      </c>
      <c r="AA148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10326.996957961197</v>
      </c>
      <c r="AB148">
        <f>insurance[[#This Row],[charges]]-insurance[[#This Row],[yhat]]</f>
        <v>-1043.4349579611971</v>
      </c>
      <c r="AC148" t="str">
        <f>IF(insurance[[#This Row],[split]]="Test",
  COUNTIFS(insurance[split], "Test", insurance[yhat], "&gt;" &amp; insurance[[#This Row],[yhat]]) + 1,
  ""
)</f>
        <v/>
      </c>
      <c r="AD148" t="str">
        <f>IF(insurance[[#This Row],[split]]="Test", CEILING(insurance[[#This Row],[rank_test]]/(COUNTIF(insurance[split],"Test")/10), 1), "")</f>
        <v/>
      </c>
      <c r="AE148" t="str">
        <f>IF(insurance[[#This Row],[split]]="Test", --(insurance[[#This Row],[charges]] &gt;= Classify!$C$5), "")</f>
        <v/>
      </c>
      <c r="AF148" t="str">
        <f>IF(insurance[[#This Row],[split]]="Test", --(insurance[[#This Row],[yhat]] &gt;= Classify!$C$8), "")</f>
        <v/>
      </c>
    </row>
    <row r="149" spans="1:32" x14ac:dyDescent="0.35">
      <c r="A149">
        <v>27</v>
      </c>
      <c r="B149" t="s">
        <v>13</v>
      </c>
      <c r="C149">
        <v>25.175000000000001</v>
      </c>
      <c r="D149">
        <v>0</v>
      </c>
      <c r="E149" t="s">
        <v>14</v>
      </c>
      <c r="F149" t="s">
        <v>20</v>
      </c>
      <c r="G149">
        <v>3558.6202499999999</v>
      </c>
      <c r="H149" t="s">
        <v>16</v>
      </c>
      <c r="I149" t="s">
        <v>17</v>
      </c>
      <c r="J149" t="s">
        <v>17</v>
      </c>
      <c r="K149" t="s">
        <v>17</v>
      </c>
      <c r="L149" t="s">
        <v>17</v>
      </c>
      <c r="M149" t="s">
        <v>17</v>
      </c>
      <c r="N149">
        <f>insurance[[#This Row],[age]]^2</f>
        <v>729</v>
      </c>
      <c r="O149">
        <f>insurance[[#This Row],[smoker_yes]]*insurance[[#This Row],[bmi]]</f>
        <v>0</v>
      </c>
      <c r="P149">
        <f>insurance[[#This Row],[smoker_yes]]*insurance[[#This Row],[age]]</f>
        <v>0</v>
      </c>
      <c r="Q149">
        <f>insurance[[#This Row],[bmi]]*insurance[[#This Row],[age]]</f>
        <v>679.72500000000002</v>
      </c>
      <c r="R149" t="s">
        <v>31</v>
      </c>
      <c r="S149">
        <f>(insurance[[#This Row],[age]]-Notes!$B$2)/Notes!$B$3</f>
        <v>-0.86915473842881186</v>
      </c>
      <c r="T149">
        <f>(insurance[[#This Row],[bmi]]-Notes!$B$4)/Notes!$B$5</f>
        <v>-0.90034120982114463</v>
      </c>
      <c r="U149">
        <f>(insurance[[#This Row],[children]]-Notes!$B$6)/Notes!$B$7</f>
        <v>-0.90861366741867866</v>
      </c>
      <c r="V149" s="14">
        <f t="shared" si="2"/>
        <v>13130.638654799817</v>
      </c>
      <c r="W149" s="15" t="str">
        <f>IF(insurance[[#This Row],[split]]="Test", (insurance[[#This Row],[charges]]-insurance[[#This Row],[yhat_base]])^2, "")</f>
        <v/>
      </c>
      <c r="X149" s="15" t="str">
        <f>IF(insurance[[#This Row],[split]]="Test", ABS(insurance[[#This Row],[charges]]-insurance[[#This Row],[yhat_base]])^2, "")</f>
        <v/>
      </c>
      <c r="Y149" t="str">
        <f>IF(insurance[[#This Row],[split]]="Test", (insurance[[#This Row],[charges]]-insurance[[#This Row],[yhat]])^2,"")</f>
        <v/>
      </c>
      <c r="Z149" t="str">
        <f>IF(insurance[[#This Row],[split]]="Test",ABS(insurance[[#This Row],[charges]]-insurance[[#This Row],[yhat]])^2,"")</f>
        <v/>
      </c>
      <c r="AA149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5330.3394022455823</v>
      </c>
      <c r="AB149">
        <f>insurance[[#This Row],[charges]]-insurance[[#This Row],[yhat]]</f>
        <v>-1771.7191522455823</v>
      </c>
      <c r="AC149" t="str">
        <f>IF(insurance[[#This Row],[split]]="Test",
  COUNTIFS(insurance[split], "Test", insurance[yhat], "&gt;" &amp; insurance[[#This Row],[yhat]]) + 1,
  ""
)</f>
        <v/>
      </c>
      <c r="AD149" t="str">
        <f>IF(insurance[[#This Row],[split]]="Test", CEILING(insurance[[#This Row],[rank_test]]/(COUNTIF(insurance[split],"Test")/10), 1), "")</f>
        <v/>
      </c>
      <c r="AE149" t="str">
        <f>IF(insurance[[#This Row],[split]]="Test", --(insurance[[#This Row],[charges]] &gt;= Classify!$C$5), "")</f>
        <v/>
      </c>
      <c r="AF149" t="str">
        <f>IF(insurance[[#This Row],[split]]="Test", --(insurance[[#This Row],[yhat]] &gt;= Classify!$C$8), "")</f>
        <v/>
      </c>
    </row>
    <row r="150" spans="1:32" x14ac:dyDescent="0.35">
      <c r="A150">
        <v>18</v>
      </c>
      <c r="B150" t="s">
        <v>13</v>
      </c>
      <c r="C150">
        <v>33.155000000000001</v>
      </c>
      <c r="D150">
        <v>0</v>
      </c>
      <c r="E150" t="s">
        <v>14</v>
      </c>
      <c r="F150" t="s">
        <v>20</v>
      </c>
      <c r="G150">
        <v>2207.6974500000001</v>
      </c>
      <c r="H150" t="s">
        <v>16</v>
      </c>
      <c r="I150" t="s">
        <v>17</v>
      </c>
      <c r="J150" t="s">
        <v>17</v>
      </c>
      <c r="K150" t="s">
        <v>17</v>
      </c>
      <c r="L150" t="s">
        <v>17</v>
      </c>
      <c r="M150" t="s">
        <v>17</v>
      </c>
      <c r="N150">
        <f>insurance[[#This Row],[age]]^2</f>
        <v>324</v>
      </c>
      <c r="O150">
        <f>insurance[[#This Row],[smoker_yes]]*insurance[[#This Row],[bmi]]</f>
        <v>0</v>
      </c>
      <c r="P150">
        <f>insurance[[#This Row],[smoker_yes]]*insurance[[#This Row],[age]]</f>
        <v>0</v>
      </c>
      <c r="Q150">
        <f>insurance[[#This Row],[bmi]]*insurance[[#This Row],[age]]</f>
        <v>596.79</v>
      </c>
      <c r="R150" t="s">
        <v>31</v>
      </c>
      <c r="S150">
        <f>(insurance[[#This Row],[age]]-Notes!$B$2)/Notes!$B$3</f>
        <v>-1.5099654504939408</v>
      </c>
      <c r="T150">
        <f>(insurance[[#This Row],[bmi]]-Notes!$B$4)/Notes!$B$5</f>
        <v>0.40873374163585618</v>
      </c>
      <c r="U150">
        <f>(insurance[[#This Row],[children]]-Notes!$B$6)/Notes!$B$7</f>
        <v>-0.90861366741867866</v>
      </c>
      <c r="V150" s="14">
        <f t="shared" si="2"/>
        <v>13130.638654799817</v>
      </c>
      <c r="W150" s="15" t="str">
        <f>IF(insurance[[#This Row],[split]]="Test", (insurance[[#This Row],[charges]]-insurance[[#This Row],[yhat_base]])^2, "")</f>
        <v/>
      </c>
      <c r="X150" s="15" t="str">
        <f>IF(insurance[[#This Row],[split]]="Test", ABS(insurance[[#This Row],[charges]]-insurance[[#This Row],[yhat_base]])^2, "")</f>
        <v/>
      </c>
      <c r="Y150" t="str">
        <f>IF(insurance[[#This Row],[split]]="Test", (insurance[[#This Row],[charges]]-insurance[[#This Row],[yhat]])^2,"")</f>
        <v/>
      </c>
      <c r="Z150" t="str">
        <f>IF(insurance[[#This Row],[split]]="Test",ABS(insurance[[#This Row],[charges]]-insurance[[#This Row],[yhat]])^2,"")</f>
        <v/>
      </c>
      <c r="AA150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4311.3312982632951</v>
      </c>
      <c r="AB150">
        <f>insurance[[#This Row],[charges]]-insurance[[#This Row],[yhat]]</f>
        <v>-2103.633848263295</v>
      </c>
      <c r="AC150" t="str">
        <f>IF(insurance[[#This Row],[split]]="Test",
  COUNTIFS(insurance[split], "Test", insurance[yhat], "&gt;" &amp; insurance[[#This Row],[yhat]]) + 1,
  ""
)</f>
        <v/>
      </c>
      <c r="AD150" t="str">
        <f>IF(insurance[[#This Row],[split]]="Test", CEILING(insurance[[#This Row],[rank_test]]/(COUNTIF(insurance[split],"Test")/10), 1), "")</f>
        <v/>
      </c>
      <c r="AE150" t="str">
        <f>IF(insurance[[#This Row],[split]]="Test", --(insurance[[#This Row],[charges]] &gt;= Classify!$C$5), "")</f>
        <v/>
      </c>
      <c r="AF150" t="str">
        <f>IF(insurance[[#This Row],[split]]="Test", --(insurance[[#This Row],[yhat]] &gt;= Classify!$C$8), "")</f>
        <v/>
      </c>
    </row>
    <row r="151" spans="1:32" x14ac:dyDescent="0.35">
      <c r="A151">
        <v>20</v>
      </c>
      <c r="B151" t="s">
        <v>13</v>
      </c>
      <c r="C151">
        <v>33</v>
      </c>
      <c r="D151">
        <v>0</v>
      </c>
      <c r="E151" t="s">
        <v>14</v>
      </c>
      <c r="F151" t="s">
        <v>15</v>
      </c>
      <c r="G151">
        <v>1880.07</v>
      </c>
      <c r="H151" t="s">
        <v>16</v>
      </c>
      <c r="I151" t="s">
        <v>17</v>
      </c>
      <c r="J151" t="s">
        <v>17</v>
      </c>
      <c r="K151" t="s">
        <v>17</v>
      </c>
      <c r="L151" t="s">
        <v>18</v>
      </c>
      <c r="M151" t="s">
        <v>17</v>
      </c>
      <c r="N151">
        <f>insurance[[#This Row],[age]]^2</f>
        <v>400</v>
      </c>
      <c r="O151">
        <f>insurance[[#This Row],[smoker_yes]]*insurance[[#This Row],[bmi]]</f>
        <v>0</v>
      </c>
      <c r="P151">
        <f>insurance[[#This Row],[smoker_yes]]*insurance[[#This Row],[age]]</f>
        <v>0</v>
      </c>
      <c r="Q151">
        <f>insurance[[#This Row],[bmi]]*insurance[[#This Row],[age]]</f>
        <v>660</v>
      </c>
      <c r="R151" t="s">
        <v>32</v>
      </c>
      <c r="S151">
        <f>(insurance[[#This Row],[age]]-Notes!$B$2)/Notes!$B$3</f>
        <v>-1.3675630700350232</v>
      </c>
      <c r="T151">
        <f>(insurance[[#This Row],[bmi]]-Notes!$B$4)/Notes!$B$5</f>
        <v>0.38330684721532526</v>
      </c>
      <c r="U151">
        <f>(insurance[[#This Row],[children]]-Notes!$B$6)/Notes!$B$7</f>
        <v>-0.90861366741867866</v>
      </c>
      <c r="V151" s="14">
        <f t="shared" si="2"/>
        <v>13130.638654799817</v>
      </c>
      <c r="W151" s="15">
        <f>IF(insurance[[#This Row],[split]]="Test", (insurance[[#This Row],[charges]]-insurance[[#This Row],[yhat_base]])^2, "")</f>
        <v>126575295.05636418</v>
      </c>
      <c r="X151" s="15">
        <f>IF(insurance[[#This Row],[split]]="Test", ABS(insurance[[#This Row],[charges]]-insurance[[#This Row],[yhat_base]])^2, "")</f>
        <v>126575295.05636418</v>
      </c>
      <c r="Y151">
        <f>IF(insurance[[#This Row],[split]]="Test", (insurance[[#This Row],[charges]]-insurance[[#This Row],[yhat]])^2,"")</f>
        <v>1953651.2740216081</v>
      </c>
      <c r="Z151">
        <f>IF(insurance[[#This Row],[split]]="Test",ABS(insurance[[#This Row],[charges]]-insurance[[#This Row],[yhat]])^2,"")</f>
        <v>1953651.2740216081</v>
      </c>
      <c r="AA151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3277.8007587735228</v>
      </c>
      <c r="AB151">
        <f>insurance[[#This Row],[charges]]-insurance[[#This Row],[yhat]]</f>
        <v>-1397.7307587735229</v>
      </c>
      <c r="AC151">
        <f>IF(insurance[[#This Row],[split]]="Test",
  COUNTIFS(insurance[split], "Test", insurance[yhat], "&gt;" &amp; insurance[[#This Row],[yhat]]) + 1,
  ""
)</f>
        <v>269</v>
      </c>
      <c r="AD151">
        <f>IF(insurance[[#This Row],[split]]="Test", CEILING(insurance[[#This Row],[rank_test]]/(COUNTIF(insurance[split],"Test")/10), 1), "")</f>
        <v>10</v>
      </c>
      <c r="AE151">
        <f>IF(insurance[[#This Row],[split]]="Test", --(insurance[[#This Row],[charges]] &gt;= Classify!$C$5), "")</f>
        <v>0</v>
      </c>
      <c r="AF151">
        <f>IF(insurance[[#This Row],[split]]="Test", --(insurance[[#This Row],[yhat]] &gt;= Classify!$C$8), "")</f>
        <v>0</v>
      </c>
    </row>
    <row r="152" spans="1:32" x14ac:dyDescent="0.35">
      <c r="A152">
        <v>56</v>
      </c>
      <c r="B152" t="s">
        <v>13</v>
      </c>
      <c r="C152">
        <v>28.594999999999999</v>
      </c>
      <c r="D152">
        <v>0</v>
      </c>
      <c r="E152" t="s">
        <v>14</v>
      </c>
      <c r="F152" t="s">
        <v>20</v>
      </c>
      <c r="G152">
        <v>11658.11505</v>
      </c>
      <c r="H152" t="s">
        <v>16</v>
      </c>
      <c r="I152" t="s">
        <v>17</v>
      </c>
      <c r="J152" t="s">
        <v>17</v>
      </c>
      <c r="K152" t="s">
        <v>17</v>
      </c>
      <c r="L152" t="s">
        <v>17</v>
      </c>
      <c r="M152" t="s">
        <v>17</v>
      </c>
      <c r="N152">
        <f>insurance[[#This Row],[age]]^2</f>
        <v>3136</v>
      </c>
      <c r="O152">
        <f>insurance[[#This Row],[smoker_yes]]*insurance[[#This Row],[bmi]]</f>
        <v>0</v>
      </c>
      <c r="P152">
        <f>insurance[[#This Row],[smoker_yes]]*insurance[[#This Row],[age]]</f>
        <v>0</v>
      </c>
      <c r="Q152">
        <f>insurance[[#This Row],[bmi]]*insurance[[#This Row],[age]]</f>
        <v>1601.32</v>
      </c>
      <c r="R152" t="s">
        <v>32</v>
      </c>
      <c r="S152">
        <f>(insurance[[#This Row],[age]]-Notes!$B$2)/Notes!$B$3</f>
        <v>1.1956797782254924</v>
      </c>
      <c r="T152">
        <f>(insurance[[#This Row],[bmi]]-Notes!$B$4)/Notes!$B$5</f>
        <v>-0.33930908776814461</v>
      </c>
      <c r="U152">
        <f>(insurance[[#This Row],[children]]-Notes!$B$6)/Notes!$B$7</f>
        <v>-0.90861366741867866</v>
      </c>
      <c r="V152" s="14">
        <f t="shared" si="2"/>
        <v>13130.638654799817</v>
      </c>
      <c r="W152" s="15">
        <f>IF(insurance[[#This Row],[split]]="Test", (insurance[[#This Row],[charges]]-insurance[[#This Row],[yhat_base]])^2, "")</f>
        <v>2168325.7666926472</v>
      </c>
      <c r="X152" s="15">
        <f>IF(insurance[[#This Row],[split]]="Test", ABS(insurance[[#This Row],[charges]]-insurance[[#This Row],[yhat_base]])^2, "")</f>
        <v>2168325.7666926472</v>
      </c>
      <c r="Y152">
        <f>IF(insurance[[#This Row],[split]]="Test", (insurance[[#This Row],[charges]]-insurance[[#This Row],[yhat]])^2,"")</f>
        <v>2880727.0676504294</v>
      </c>
      <c r="Z152">
        <f>IF(insurance[[#This Row],[split]]="Test",ABS(insurance[[#This Row],[charges]]-insurance[[#This Row],[yhat]])^2,"")</f>
        <v>2880727.0676504294</v>
      </c>
      <c r="AA152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13355.385525690433</v>
      </c>
      <c r="AB152">
        <f>insurance[[#This Row],[charges]]-insurance[[#This Row],[yhat]]</f>
        <v>-1697.2704756904332</v>
      </c>
      <c r="AC152">
        <f>IF(insurance[[#This Row],[split]]="Test",
  COUNTIFS(insurance[split], "Test", insurance[yhat], "&gt;" &amp; insurance[[#This Row],[yhat]]) + 1,
  ""
)</f>
        <v>94</v>
      </c>
      <c r="AD152">
        <f>IF(insurance[[#This Row],[split]]="Test", CEILING(insurance[[#This Row],[rank_test]]/(COUNTIF(insurance[split],"Test")/10), 1), "")</f>
        <v>4</v>
      </c>
      <c r="AE152">
        <f>IF(insurance[[#This Row],[split]]="Test", --(insurance[[#This Row],[charges]] &gt;= Classify!$C$5), "")</f>
        <v>0</v>
      </c>
      <c r="AF152">
        <f>IF(insurance[[#This Row],[split]]="Test", --(insurance[[#This Row],[yhat]] &gt;= Classify!$C$8), "")</f>
        <v>0</v>
      </c>
    </row>
    <row r="153" spans="1:32" x14ac:dyDescent="0.35">
      <c r="A153">
        <v>55</v>
      </c>
      <c r="B153" t="s">
        <v>13</v>
      </c>
      <c r="C153">
        <v>37.1</v>
      </c>
      <c r="D153">
        <v>0</v>
      </c>
      <c r="E153" t="s">
        <v>14</v>
      </c>
      <c r="F153" t="s">
        <v>21</v>
      </c>
      <c r="G153">
        <v>10713.644</v>
      </c>
      <c r="H153" t="s">
        <v>16</v>
      </c>
      <c r="I153" t="s">
        <v>17</v>
      </c>
      <c r="J153" t="s">
        <v>17</v>
      </c>
      <c r="K153" t="s">
        <v>17</v>
      </c>
      <c r="L153" t="s">
        <v>17</v>
      </c>
      <c r="M153" t="s">
        <v>18</v>
      </c>
      <c r="N153">
        <f>insurance[[#This Row],[age]]^2</f>
        <v>3025</v>
      </c>
      <c r="O153">
        <f>insurance[[#This Row],[smoker_yes]]*insurance[[#This Row],[bmi]]</f>
        <v>0</v>
      </c>
      <c r="P153">
        <f>insurance[[#This Row],[smoker_yes]]*insurance[[#This Row],[age]]</f>
        <v>0</v>
      </c>
      <c r="Q153">
        <f>insurance[[#This Row],[bmi]]*insurance[[#This Row],[age]]</f>
        <v>2040.5</v>
      </c>
      <c r="R153" t="s">
        <v>31</v>
      </c>
      <c r="S153">
        <f>(insurance[[#This Row],[age]]-Notes!$B$2)/Notes!$B$3</f>
        <v>1.1244785879960337</v>
      </c>
      <c r="T153">
        <f>(insurance[[#This Row],[bmi]]-Notes!$B$4)/Notes!$B$5</f>
        <v>1.0558892157583961</v>
      </c>
      <c r="U153">
        <f>(insurance[[#This Row],[children]]-Notes!$B$6)/Notes!$B$7</f>
        <v>-0.90861366741867866</v>
      </c>
      <c r="V153" s="14">
        <f t="shared" si="2"/>
        <v>13130.638654799817</v>
      </c>
      <c r="W153" s="15" t="str">
        <f>IF(insurance[[#This Row],[split]]="Test", (insurance[[#This Row],[charges]]-insurance[[#This Row],[yhat_base]])^2, "")</f>
        <v/>
      </c>
      <c r="X153" s="15" t="str">
        <f>IF(insurance[[#This Row],[split]]="Test", ABS(insurance[[#This Row],[charges]]-insurance[[#This Row],[yhat_base]])^2, "")</f>
        <v/>
      </c>
      <c r="Y153" t="str">
        <f>IF(insurance[[#This Row],[split]]="Test", (insurance[[#This Row],[charges]]-insurance[[#This Row],[yhat]])^2,"")</f>
        <v/>
      </c>
      <c r="Z153" t="str">
        <f>IF(insurance[[#This Row],[split]]="Test",ABS(insurance[[#This Row],[charges]]-insurance[[#This Row],[yhat]])^2,"")</f>
        <v/>
      </c>
      <c r="AA153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11972.402262082398</v>
      </c>
      <c r="AB153">
        <f>insurance[[#This Row],[charges]]-insurance[[#This Row],[yhat]]</f>
        <v>-1258.7582620823978</v>
      </c>
      <c r="AC153" t="str">
        <f>IF(insurance[[#This Row],[split]]="Test",
  COUNTIFS(insurance[split], "Test", insurance[yhat], "&gt;" &amp; insurance[[#This Row],[yhat]]) + 1,
  ""
)</f>
        <v/>
      </c>
      <c r="AD153" t="str">
        <f>IF(insurance[[#This Row],[split]]="Test", CEILING(insurance[[#This Row],[rank_test]]/(COUNTIF(insurance[split],"Test")/10), 1), "")</f>
        <v/>
      </c>
      <c r="AE153" t="str">
        <f>IF(insurance[[#This Row],[split]]="Test", --(insurance[[#This Row],[charges]] &gt;= Classify!$C$5), "")</f>
        <v/>
      </c>
      <c r="AF153" t="str">
        <f>IF(insurance[[#This Row],[split]]="Test", --(insurance[[#This Row],[yhat]] &gt;= Classify!$C$8), "")</f>
        <v/>
      </c>
    </row>
    <row r="154" spans="1:32" x14ac:dyDescent="0.35">
      <c r="A154">
        <v>58</v>
      </c>
      <c r="B154" t="s">
        <v>19</v>
      </c>
      <c r="C154">
        <v>38</v>
      </c>
      <c r="D154">
        <v>0</v>
      </c>
      <c r="E154" t="s">
        <v>14</v>
      </c>
      <c r="F154" t="s">
        <v>21</v>
      </c>
      <c r="G154">
        <v>11365.951999999999</v>
      </c>
      <c r="H154" t="s">
        <v>16</v>
      </c>
      <c r="I154" t="s">
        <v>18</v>
      </c>
      <c r="J154" t="s">
        <v>17</v>
      </c>
      <c r="K154" t="s">
        <v>17</v>
      </c>
      <c r="L154" t="s">
        <v>17</v>
      </c>
      <c r="M154" t="s">
        <v>18</v>
      </c>
      <c r="N154">
        <f>insurance[[#This Row],[age]]^2</f>
        <v>3364</v>
      </c>
      <c r="O154">
        <f>insurance[[#This Row],[smoker_yes]]*insurance[[#This Row],[bmi]]</f>
        <v>0</v>
      </c>
      <c r="P154">
        <f>insurance[[#This Row],[smoker_yes]]*insurance[[#This Row],[age]]</f>
        <v>0</v>
      </c>
      <c r="Q154">
        <f>insurance[[#This Row],[bmi]]*insurance[[#This Row],[age]]</f>
        <v>2204</v>
      </c>
      <c r="R154" t="s">
        <v>32</v>
      </c>
      <c r="S154">
        <f>(insurance[[#This Row],[age]]-Notes!$B$2)/Notes!$B$3</f>
        <v>1.3380821586844101</v>
      </c>
      <c r="T154">
        <f>(insurance[[#This Row],[bmi]]-Notes!$B$4)/Notes!$B$5</f>
        <v>1.2035292478776065</v>
      </c>
      <c r="U154">
        <f>(insurance[[#This Row],[children]]-Notes!$B$6)/Notes!$B$7</f>
        <v>-0.90861366741867866</v>
      </c>
      <c r="V154" s="14">
        <f t="shared" si="2"/>
        <v>13130.638654799817</v>
      </c>
      <c r="W154" s="15">
        <f>IF(insurance[[#This Row],[split]]="Test", (insurance[[#This Row],[charges]]-insurance[[#This Row],[yhat_base]])^2, "")</f>
        <v>3114118.9896285716</v>
      </c>
      <c r="X154" s="15">
        <f>IF(insurance[[#This Row],[split]]="Test", ABS(insurance[[#This Row],[charges]]-insurance[[#This Row],[yhat_base]])^2, "")</f>
        <v>3114118.9896285716</v>
      </c>
      <c r="Y154">
        <f>IF(insurance[[#This Row],[split]]="Test", (insurance[[#This Row],[charges]]-insurance[[#This Row],[yhat]])^2,"")</f>
        <v>1385713.4112876393</v>
      </c>
      <c r="Z154">
        <f>IF(insurance[[#This Row],[split]]="Test",ABS(insurance[[#This Row],[charges]]-insurance[[#This Row],[yhat]])^2,"")</f>
        <v>1385713.4112876393</v>
      </c>
      <c r="AA154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12543.115289984715</v>
      </c>
      <c r="AB154">
        <f>insurance[[#This Row],[charges]]-insurance[[#This Row],[yhat]]</f>
        <v>-1177.1632899847154</v>
      </c>
      <c r="AC154">
        <f>IF(insurance[[#This Row],[split]]="Test",
  COUNTIFS(insurance[split], "Test", insurance[yhat], "&gt;" &amp; insurance[[#This Row],[yhat]]) + 1,
  ""
)</f>
        <v>104</v>
      </c>
      <c r="AD154">
        <f>IF(insurance[[#This Row],[split]]="Test", CEILING(insurance[[#This Row],[rank_test]]/(COUNTIF(insurance[split],"Test")/10), 1), "")</f>
        <v>4</v>
      </c>
      <c r="AE154">
        <f>IF(insurance[[#This Row],[split]]="Test", --(insurance[[#This Row],[charges]] &gt;= Classify!$C$5), "")</f>
        <v>0</v>
      </c>
      <c r="AF154">
        <f>IF(insurance[[#This Row],[split]]="Test", --(insurance[[#This Row],[yhat]] &gt;= Classify!$C$8), "")</f>
        <v>0</v>
      </c>
    </row>
    <row r="155" spans="1:32" x14ac:dyDescent="0.35">
      <c r="A155">
        <v>24</v>
      </c>
      <c r="B155" t="s">
        <v>19</v>
      </c>
      <c r="C155">
        <v>29.3</v>
      </c>
      <c r="D155">
        <v>0</v>
      </c>
      <c r="E155" t="s">
        <v>14</v>
      </c>
      <c r="F155" t="s">
        <v>21</v>
      </c>
      <c r="G155">
        <v>1977.8150000000001</v>
      </c>
      <c r="H155" t="s">
        <v>16</v>
      </c>
      <c r="I155" t="s">
        <v>18</v>
      </c>
      <c r="J155" t="s">
        <v>17</v>
      </c>
      <c r="K155" t="s">
        <v>17</v>
      </c>
      <c r="L155" t="s">
        <v>17</v>
      </c>
      <c r="M155" t="s">
        <v>18</v>
      </c>
      <c r="N155">
        <f>insurance[[#This Row],[age]]^2</f>
        <v>576</v>
      </c>
      <c r="O155">
        <f>insurance[[#This Row],[smoker_yes]]*insurance[[#This Row],[bmi]]</f>
        <v>0</v>
      </c>
      <c r="P155">
        <f>insurance[[#This Row],[smoker_yes]]*insurance[[#This Row],[age]]</f>
        <v>0</v>
      </c>
      <c r="Q155">
        <f>insurance[[#This Row],[bmi]]*insurance[[#This Row],[age]]</f>
        <v>703.2</v>
      </c>
      <c r="R155" t="s">
        <v>31</v>
      </c>
      <c r="S155">
        <f>(insurance[[#This Row],[age]]-Notes!$B$2)/Notes!$B$3</f>
        <v>-1.0827583091171882</v>
      </c>
      <c r="T155">
        <f>(insurance[[#This Row],[bmi]]-Notes!$B$4)/Notes!$B$5</f>
        <v>-0.22365772927476266</v>
      </c>
      <c r="U155">
        <f>(insurance[[#This Row],[children]]-Notes!$B$6)/Notes!$B$7</f>
        <v>-0.90861366741867866</v>
      </c>
      <c r="V155" s="14">
        <f t="shared" si="2"/>
        <v>13130.638654799817</v>
      </c>
      <c r="W155" s="15" t="str">
        <f>IF(insurance[[#This Row],[split]]="Test", (insurance[[#This Row],[charges]]-insurance[[#This Row],[yhat_base]])^2, "")</f>
        <v/>
      </c>
      <c r="X155" s="15" t="str">
        <f>IF(insurance[[#This Row],[split]]="Test", ABS(insurance[[#This Row],[charges]]-insurance[[#This Row],[yhat_base]])^2, "")</f>
        <v/>
      </c>
      <c r="Y155" t="str">
        <f>IF(insurance[[#This Row],[split]]="Test", (insurance[[#This Row],[charges]]-insurance[[#This Row],[yhat]])^2,"")</f>
        <v/>
      </c>
      <c r="Z155" t="str">
        <f>IF(insurance[[#This Row],[split]]="Test",ABS(insurance[[#This Row],[charges]]-insurance[[#This Row],[yhat]])^2,"")</f>
        <v/>
      </c>
      <c r="AA155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3225.9792609166079</v>
      </c>
      <c r="AB155">
        <f>insurance[[#This Row],[charges]]-insurance[[#This Row],[yhat]]</f>
        <v>-1248.1642609166079</v>
      </c>
      <c r="AC155" t="str">
        <f>IF(insurance[[#This Row],[split]]="Test",
  COUNTIFS(insurance[split], "Test", insurance[yhat], "&gt;" &amp; insurance[[#This Row],[yhat]]) + 1,
  ""
)</f>
        <v/>
      </c>
      <c r="AD155" t="str">
        <f>IF(insurance[[#This Row],[split]]="Test", CEILING(insurance[[#This Row],[rank_test]]/(COUNTIF(insurance[split],"Test")/10), 1), "")</f>
        <v/>
      </c>
      <c r="AE155" t="str">
        <f>IF(insurance[[#This Row],[split]]="Test", --(insurance[[#This Row],[charges]] &gt;= Classify!$C$5), "")</f>
        <v/>
      </c>
      <c r="AF155" t="str">
        <f>IF(insurance[[#This Row],[split]]="Test", --(insurance[[#This Row],[yhat]] &gt;= Classify!$C$8), "")</f>
        <v/>
      </c>
    </row>
    <row r="156" spans="1:32" x14ac:dyDescent="0.35">
      <c r="A156">
        <v>29</v>
      </c>
      <c r="B156" t="s">
        <v>13</v>
      </c>
      <c r="C156">
        <v>35.53</v>
      </c>
      <c r="D156">
        <v>0</v>
      </c>
      <c r="E156" t="s">
        <v>14</v>
      </c>
      <c r="F156" t="s">
        <v>15</v>
      </c>
      <c r="G156">
        <v>3366.6696999999999</v>
      </c>
      <c r="H156" t="s">
        <v>16</v>
      </c>
      <c r="I156" t="s">
        <v>17</v>
      </c>
      <c r="J156" t="s">
        <v>17</v>
      </c>
      <c r="K156" t="s">
        <v>17</v>
      </c>
      <c r="L156" t="s">
        <v>18</v>
      </c>
      <c r="M156" t="s">
        <v>17</v>
      </c>
      <c r="N156">
        <f>insurance[[#This Row],[age]]^2</f>
        <v>841</v>
      </c>
      <c r="O156">
        <f>insurance[[#This Row],[smoker_yes]]*insurance[[#This Row],[bmi]]</f>
        <v>0</v>
      </c>
      <c r="P156">
        <f>insurance[[#This Row],[smoker_yes]]*insurance[[#This Row],[age]]</f>
        <v>0</v>
      </c>
      <c r="Q156">
        <f>insurance[[#This Row],[bmi]]*insurance[[#This Row],[age]]</f>
        <v>1030.3700000000001</v>
      </c>
      <c r="R156" t="s">
        <v>31</v>
      </c>
      <c r="S156">
        <f>(insurance[[#This Row],[age]]-Notes!$B$2)/Notes!$B$3</f>
        <v>-0.72675235796989435</v>
      </c>
      <c r="T156">
        <f>(insurance[[#This Row],[bmi]]-Notes!$B$4)/Notes!$B$5</f>
        <v>0.79833938195043974</v>
      </c>
      <c r="U156">
        <f>(insurance[[#This Row],[children]]-Notes!$B$6)/Notes!$B$7</f>
        <v>-0.90861366741867866</v>
      </c>
      <c r="V156" s="14">
        <f t="shared" si="2"/>
        <v>13130.638654799817</v>
      </c>
      <c r="W156" s="15" t="str">
        <f>IF(insurance[[#This Row],[split]]="Test", (insurance[[#This Row],[charges]]-insurance[[#This Row],[yhat_base]])^2, "")</f>
        <v/>
      </c>
      <c r="X156" s="15" t="str">
        <f>IF(insurance[[#This Row],[split]]="Test", ABS(insurance[[#This Row],[charges]]-insurance[[#This Row],[yhat_base]])^2, "")</f>
        <v/>
      </c>
      <c r="Y156" t="str">
        <f>IF(insurance[[#This Row],[split]]="Test", (insurance[[#This Row],[charges]]-insurance[[#This Row],[yhat]])^2,"")</f>
        <v/>
      </c>
      <c r="Z156" t="str">
        <f>IF(insurance[[#This Row],[split]]="Test",ABS(insurance[[#This Row],[charges]]-insurance[[#This Row],[yhat]])^2,"")</f>
        <v/>
      </c>
      <c r="AA156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4545.3411798584502</v>
      </c>
      <c r="AB156">
        <f>insurance[[#This Row],[charges]]-insurance[[#This Row],[yhat]]</f>
        <v>-1178.6714798584503</v>
      </c>
      <c r="AC156" t="str">
        <f>IF(insurance[[#This Row],[split]]="Test",
  COUNTIFS(insurance[split], "Test", insurance[yhat], "&gt;" &amp; insurance[[#This Row],[yhat]]) + 1,
  ""
)</f>
        <v/>
      </c>
      <c r="AD156" t="str">
        <f>IF(insurance[[#This Row],[split]]="Test", CEILING(insurance[[#This Row],[rank_test]]/(COUNTIF(insurance[split],"Test")/10), 1), "")</f>
        <v/>
      </c>
      <c r="AE156" t="str">
        <f>IF(insurance[[#This Row],[split]]="Test", --(insurance[[#This Row],[charges]] &gt;= Classify!$C$5), "")</f>
        <v/>
      </c>
      <c r="AF156" t="str">
        <f>IF(insurance[[#This Row],[split]]="Test", --(insurance[[#This Row],[yhat]] &gt;= Classify!$C$8), "")</f>
        <v/>
      </c>
    </row>
    <row r="157" spans="1:32" x14ac:dyDescent="0.35">
      <c r="A157">
        <v>64</v>
      </c>
      <c r="B157" t="s">
        <v>19</v>
      </c>
      <c r="C157">
        <v>38.19</v>
      </c>
      <c r="D157">
        <v>0</v>
      </c>
      <c r="E157" t="s">
        <v>14</v>
      </c>
      <c r="F157" t="s">
        <v>20</v>
      </c>
      <c r="G157">
        <v>14410.9321</v>
      </c>
      <c r="H157" t="s">
        <v>16</v>
      </c>
      <c r="I157" t="s">
        <v>18</v>
      </c>
      <c r="J157" t="s">
        <v>17</v>
      </c>
      <c r="K157" t="s">
        <v>17</v>
      </c>
      <c r="L157" t="s">
        <v>17</v>
      </c>
      <c r="M157" t="s">
        <v>17</v>
      </c>
      <c r="N157">
        <f>insurance[[#This Row],[age]]^2</f>
        <v>4096</v>
      </c>
      <c r="O157">
        <f>insurance[[#This Row],[smoker_yes]]*insurance[[#This Row],[bmi]]</f>
        <v>0</v>
      </c>
      <c r="P157">
        <f>insurance[[#This Row],[smoker_yes]]*insurance[[#This Row],[age]]</f>
        <v>0</v>
      </c>
      <c r="Q157">
        <f>insurance[[#This Row],[bmi]]*insurance[[#This Row],[age]]</f>
        <v>2444.16</v>
      </c>
      <c r="R157" t="s">
        <v>31</v>
      </c>
      <c r="S157">
        <f>(insurance[[#This Row],[age]]-Notes!$B$2)/Notes!$B$3</f>
        <v>1.7652893000611625</v>
      </c>
      <c r="T157">
        <f>(insurance[[#This Row],[bmi]]-Notes!$B$4)/Notes!$B$5</f>
        <v>1.2346976991027727</v>
      </c>
      <c r="U157">
        <f>(insurance[[#This Row],[children]]-Notes!$B$6)/Notes!$B$7</f>
        <v>-0.90861366741867866</v>
      </c>
      <c r="V157" s="14">
        <f t="shared" si="2"/>
        <v>13130.638654799817</v>
      </c>
      <c r="W157" s="15" t="str">
        <f>IF(insurance[[#This Row],[split]]="Test", (insurance[[#This Row],[charges]]-insurance[[#This Row],[yhat_base]])^2, "")</f>
        <v/>
      </c>
      <c r="X157" s="15" t="str">
        <f>IF(insurance[[#This Row],[split]]="Test", ABS(insurance[[#This Row],[charges]]-insurance[[#This Row],[yhat_base]])^2, "")</f>
        <v/>
      </c>
      <c r="Y157" t="str">
        <f>IF(insurance[[#This Row],[split]]="Test", (insurance[[#This Row],[charges]]-insurance[[#This Row],[yhat]])^2,"")</f>
        <v/>
      </c>
      <c r="Z157" t="str">
        <f>IF(insurance[[#This Row],[split]]="Test",ABS(insurance[[#This Row],[charges]]-insurance[[#This Row],[yhat]])^2,"")</f>
        <v/>
      </c>
      <c r="AA157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16222.135217352557</v>
      </c>
      <c r="AB157">
        <f>insurance[[#This Row],[charges]]-insurance[[#This Row],[yhat]]</f>
        <v>-1811.2031173525575</v>
      </c>
      <c r="AC157" t="str">
        <f>IF(insurance[[#This Row],[split]]="Test",
  COUNTIFS(insurance[split], "Test", insurance[yhat], "&gt;" &amp; insurance[[#This Row],[yhat]]) + 1,
  ""
)</f>
        <v/>
      </c>
      <c r="AD157" t="str">
        <f>IF(insurance[[#This Row],[split]]="Test", CEILING(insurance[[#This Row],[rank_test]]/(COUNTIF(insurance[split],"Test")/10), 1), "")</f>
        <v/>
      </c>
      <c r="AE157" t="str">
        <f>IF(insurance[[#This Row],[split]]="Test", --(insurance[[#This Row],[charges]] &gt;= Classify!$C$5), "")</f>
        <v/>
      </c>
      <c r="AF157" t="str">
        <f>IF(insurance[[#This Row],[split]]="Test", --(insurance[[#This Row],[yhat]] &gt;= Classify!$C$8), "")</f>
        <v/>
      </c>
    </row>
    <row r="158" spans="1:32" x14ac:dyDescent="0.35">
      <c r="A158">
        <v>61</v>
      </c>
      <c r="B158" t="s">
        <v>19</v>
      </c>
      <c r="C158">
        <v>33.914999999999999</v>
      </c>
      <c r="D158">
        <v>0</v>
      </c>
      <c r="E158" t="s">
        <v>14</v>
      </c>
      <c r="F158" t="s">
        <v>20</v>
      </c>
      <c r="G158">
        <v>13143.86485</v>
      </c>
      <c r="H158" t="s">
        <v>16</v>
      </c>
      <c r="I158" t="s">
        <v>18</v>
      </c>
      <c r="J158" t="s">
        <v>17</v>
      </c>
      <c r="K158" t="s">
        <v>17</v>
      </c>
      <c r="L158" t="s">
        <v>17</v>
      </c>
      <c r="M158" t="s">
        <v>17</v>
      </c>
      <c r="N158">
        <f>insurance[[#This Row],[age]]^2</f>
        <v>3721</v>
      </c>
      <c r="O158">
        <f>insurance[[#This Row],[smoker_yes]]*insurance[[#This Row],[bmi]]</f>
        <v>0</v>
      </c>
      <c r="P158">
        <f>insurance[[#This Row],[smoker_yes]]*insurance[[#This Row],[age]]</f>
        <v>0</v>
      </c>
      <c r="Q158">
        <f>insurance[[#This Row],[bmi]]*insurance[[#This Row],[age]]</f>
        <v>2068.8150000000001</v>
      </c>
      <c r="R158" t="s">
        <v>31</v>
      </c>
      <c r="S158">
        <f>(insurance[[#This Row],[age]]-Notes!$B$2)/Notes!$B$3</f>
        <v>1.5516857293727864</v>
      </c>
      <c r="T158">
        <f>(insurance[[#This Row],[bmi]]-Notes!$B$4)/Notes!$B$5</f>
        <v>0.53340754653652256</v>
      </c>
      <c r="U158">
        <f>(insurance[[#This Row],[children]]-Notes!$B$6)/Notes!$B$7</f>
        <v>-0.90861366741867866</v>
      </c>
      <c r="V158" s="14">
        <f t="shared" si="2"/>
        <v>13130.638654799817</v>
      </c>
      <c r="W158" s="15" t="str">
        <f>IF(insurance[[#This Row],[split]]="Test", (insurance[[#This Row],[charges]]-insurance[[#This Row],[yhat_base]])^2, "")</f>
        <v/>
      </c>
      <c r="X158" s="15" t="str">
        <f>IF(insurance[[#This Row],[split]]="Test", ABS(insurance[[#This Row],[charges]]-insurance[[#This Row],[yhat_base]])^2, "")</f>
        <v/>
      </c>
      <c r="Y158" t="str">
        <f>IF(insurance[[#This Row],[split]]="Test", (insurance[[#This Row],[charges]]-insurance[[#This Row],[yhat]])^2,"")</f>
        <v/>
      </c>
      <c r="Z158" t="str">
        <f>IF(insurance[[#This Row],[split]]="Test",ABS(insurance[[#This Row],[charges]]-insurance[[#This Row],[yhat]])^2,"")</f>
        <v/>
      </c>
      <c r="AA158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14844.036345813671</v>
      </c>
      <c r="AB158">
        <f>insurance[[#This Row],[charges]]-insurance[[#This Row],[yhat]]</f>
        <v>-1700.1714958136708</v>
      </c>
      <c r="AC158" t="str">
        <f>IF(insurance[[#This Row],[split]]="Test",
  COUNTIFS(insurance[split], "Test", insurance[yhat], "&gt;" &amp; insurance[[#This Row],[yhat]]) + 1,
  ""
)</f>
        <v/>
      </c>
      <c r="AD158" t="str">
        <f>IF(insurance[[#This Row],[split]]="Test", CEILING(insurance[[#This Row],[rank_test]]/(COUNTIF(insurance[split],"Test")/10), 1), "")</f>
        <v/>
      </c>
      <c r="AE158" t="str">
        <f>IF(insurance[[#This Row],[split]]="Test", --(insurance[[#This Row],[charges]] &gt;= Classify!$C$5), "")</f>
        <v/>
      </c>
      <c r="AF158" t="str">
        <f>IF(insurance[[#This Row],[split]]="Test", --(insurance[[#This Row],[yhat]] &gt;= Classify!$C$8), "")</f>
        <v/>
      </c>
    </row>
    <row r="159" spans="1:32" x14ac:dyDescent="0.35">
      <c r="A159">
        <v>18</v>
      </c>
      <c r="B159" t="s">
        <v>19</v>
      </c>
      <c r="C159">
        <v>28.5</v>
      </c>
      <c r="D159">
        <v>0</v>
      </c>
      <c r="E159" t="s">
        <v>14</v>
      </c>
      <c r="F159" t="s">
        <v>20</v>
      </c>
      <c r="G159">
        <v>1712.2270000000001</v>
      </c>
      <c r="H159" t="s">
        <v>16</v>
      </c>
      <c r="I159" t="s">
        <v>18</v>
      </c>
      <c r="J159" t="s">
        <v>17</v>
      </c>
      <c r="K159" t="s">
        <v>17</v>
      </c>
      <c r="L159" t="s">
        <v>17</v>
      </c>
      <c r="M159" t="s">
        <v>17</v>
      </c>
      <c r="N159">
        <f>insurance[[#This Row],[age]]^2</f>
        <v>324</v>
      </c>
      <c r="O159">
        <f>insurance[[#This Row],[smoker_yes]]*insurance[[#This Row],[bmi]]</f>
        <v>0</v>
      </c>
      <c r="P159">
        <f>insurance[[#This Row],[smoker_yes]]*insurance[[#This Row],[age]]</f>
        <v>0</v>
      </c>
      <c r="Q159">
        <f>insurance[[#This Row],[bmi]]*insurance[[#This Row],[age]]</f>
        <v>513</v>
      </c>
      <c r="R159" t="s">
        <v>31</v>
      </c>
      <c r="S159">
        <f>(insurance[[#This Row],[age]]-Notes!$B$2)/Notes!$B$3</f>
        <v>-1.5099654504939408</v>
      </c>
      <c r="T159">
        <f>(insurance[[#This Row],[bmi]]-Notes!$B$4)/Notes!$B$5</f>
        <v>-0.35489331338072777</v>
      </c>
      <c r="U159">
        <f>(insurance[[#This Row],[children]]-Notes!$B$6)/Notes!$B$7</f>
        <v>-0.90861366741867866</v>
      </c>
      <c r="V159" s="14">
        <f t="shared" si="2"/>
        <v>13130.638654799817</v>
      </c>
      <c r="W159" s="15" t="str">
        <f>IF(insurance[[#This Row],[split]]="Test", (insurance[[#This Row],[charges]]-insurance[[#This Row],[yhat_base]])^2, "")</f>
        <v/>
      </c>
      <c r="X159" s="15" t="str">
        <f>IF(insurance[[#This Row],[split]]="Test", ABS(insurance[[#This Row],[charges]]-insurance[[#This Row],[yhat_base]])^2, "")</f>
        <v/>
      </c>
      <c r="Y159" t="str">
        <f>IF(insurance[[#This Row],[split]]="Test", (insurance[[#This Row],[charges]]-insurance[[#This Row],[yhat]])^2,"")</f>
        <v/>
      </c>
      <c r="Z159" t="str">
        <f>IF(insurance[[#This Row],[split]]="Test",ABS(insurance[[#This Row],[charges]]-insurance[[#This Row],[yhat]])^2,"")</f>
        <v/>
      </c>
      <c r="AA159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3636.9801670807569</v>
      </c>
      <c r="AB159">
        <f>insurance[[#This Row],[charges]]-insurance[[#This Row],[yhat]]</f>
        <v>-1924.7531670807568</v>
      </c>
      <c r="AC159" t="str">
        <f>IF(insurance[[#This Row],[split]]="Test",
  COUNTIFS(insurance[split], "Test", insurance[yhat], "&gt;" &amp; insurance[[#This Row],[yhat]]) + 1,
  ""
)</f>
        <v/>
      </c>
      <c r="AD159" t="str">
        <f>IF(insurance[[#This Row],[split]]="Test", CEILING(insurance[[#This Row],[rank_test]]/(COUNTIF(insurance[split],"Test")/10), 1), "")</f>
        <v/>
      </c>
      <c r="AE159" t="str">
        <f>IF(insurance[[#This Row],[split]]="Test", --(insurance[[#This Row],[charges]] &gt;= Classify!$C$5), "")</f>
        <v/>
      </c>
      <c r="AF159" t="str">
        <f>IF(insurance[[#This Row],[split]]="Test", --(insurance[[#This Row],[yhat]] &gt;= Classify!$C$8), "")</f>
        <v/>
      </c>
    </row>
    <row r="160" spans="1:32" x14ac:dyDescent="0.35">
      <c r="A160">
        <v>58</v>
      </c>
      <c r="B160" t="s">
        <v>13</v>
      </c>
      <c r="C160">
        <v>32.965000000000003</v>
      </c>
      <c r="D160">
        <v>0</v>
      </c>
      <c r="E160" t="s">
        <v>14</v>
      </c>
      <c r="F160" t="s">
        <v>20</v>
      </c>
      <c r="G160">
        <v>12430.95335</v>
      </c>
      <c r="H160" t="s">
        <v>16</v>
      </c>
      <c r="I160" t="s">
        <v>17</v>
      </c>
      <c r="J160" t="s">
        <v>17</v>
      </c>
      <c r="K160" t="s">
        <v>17</v>
      </c>
      <c r="L160" t="s">
        <v>17</v>
      </c>
      <c r="M160" t="s">
        <v>17</v>
      </c>
      <c r="N160">
        <f>insurance[[#This Row],[age]]^2</f>
        <v>3364</v>
      </c>
      <c r="O160">
        <f>insurance[[#This Row],[smoker_yes]]*insurance[[#This Row],[bmi]]</f>
        <v>0</v>
      </c>
      <c r="P160">
        <f>insurance[[#This Row],[smoker_yes]]*insurance[[#This Row],[age]]</f>
        <v>0</v>
      </c>
      <c r="Q160">
        <f>insurance[[#This Row],[bmi]]*insurance[[#This Row],[age]]</f>
        <v>1911.9700000000003</v>
      </c>
      <c r="R160" t="s">
        <v>31</v>
      </c>
      <c r="S160">
        <f>(insurance[[#This Row],[age]]-Notes!$B$2)/Notes!$B$3</f>
        <v>1.3380821586844101</v>
      </c>
      <c r="T160">
        <f>(insurance[[#This Row],[bmi]]-Notes!$B$4)/Notes!$B$5</f>
        <v>0.37756529041068987</v>
      </c>
      <c r="U160">
        <f>(insurance[[#This Row],[children]]-Notes!$B$6)/Notes!$B$7</f>
        <v>-0.90861366741867866</v>
      </c>
      <c r="V160" s="14">
        <f t="shared" si="2"/>
        <v>13130.638654799817</v>
      </c>
      <c r="W160" s="15" t="str">
        <f>IF(insurance[[#This Row],[split]]="Test", (insurance[[#This Row],[charges]]-insurance[[#This Row],[yhat_base]])^2, "")</f>
        <v/>
      </c>
      <c r="X160" s="15" t="str">
        <f>IF(insurance[[#This Row],[split]]="Test", ABS(insurance[[#This Row],[charges]]-insurance[[#This Row],[yhat_base]])^2, "")</f>
        <v/>
      </c>
      <c r="Y160" t="str">
        <f>IF(insurance[[#This Row],[split]]="Test", (insurance[[#This Row],[charges]]-insurance[[#This Row],[yhat]])^2,"")</f>
        <v/>
      </c>
      <c r="Z160" t="str">
        <f>IF(insurance[[#This Row],[split]]="Test",ABS(insurance[[#This Row],[charges]]-insurance[[#This Row],[yhat]])^2,"")</f>
        <v/>
      </c>
      <c r="AA160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14200.046559885568</v>
      </c>
      <c r="AB160">
        <f>insurance[[#This Row],[charges]]-insurance[[#This Row],[yhat]]</f>
        <v>-1769.0932098855683</v>
      </c>
      <c r="AC160" t="str">
        <f>IF(insurance[[#This Row],[split]]="Test",
  COUNTIFS(insurance[split], "Test", insurance[yhat], "&gt;" &amp; insurance[[#This Row],[yhat]]) + 1,
  ""
)</f>
        <v/>
      </c>
      <c r="AD160" t="str">
        <f>IF(insurance[[#This Row],[split]]="Test", CEILING(insurance[[#This Row],[rank_test]]/(COUNTIF(insurance[split],"Test")/10), 1), "")</f>
        <v/>
      </c>
      <c r="AE160" t="str">
        <f>IF(insurance[[#This Row],[split]]="Test", --(insurance[[#This Row],[charges]] &gt;= Classify!$C$5), "")</f>
        <v/>
      </c>
      <c r="AF160" t="str">
        <f>IF(insurance[[#This Row],[split]]="Test", --(insurance[[#This Row],[yhat]] &gt;= Classify!$C$8), "")</f>
        <v/>
      </c>
    </row>
    <row r="161" spans="1:32" x14ac:dyDescent="0.35">
      <c r="A161">
        <v>48</v>
      </c>
      <c r="B161" t="s">
        <v>13</v>
      </c>
      <c r="C161">
        <v>31.13</v>
      </c>
      <c r="D161">
        <v>0</v>
      </c>
      <c r="E161" t="s">
        <v>14</v>
      </c>
      <c r="F161" t="s">
        <v>15</v>
      </c>
      <c r="G161">
        <v>8280.6226999999999</v>
      </c>
      <c r="H161" t="s">
        <v>16</v>
      </c>
      <c r="I161" t="s">
        <v>17</v>
      </c>
      <c r="J161" t="s">
        <v>17</v>
      </c>
      <c r="K161" t="s">
        <v>17</v>
      </c>
      <c r="L161" t="s">
        <v>18</v>
      </c>
      <c r="M161" t="s">
        <v>17</v>
      </c>
      <c r="N161">
        <f>insurance[[#This Row],[age]]^2</f>
        <v>2304</v>
      </c>
      <c r="O161">
        <f>insurance[[#This Row],[smoker_yes]]*insurance[[#This Row],[bmi]]</f>
        <v>0</v>
      </c>
      <c r="P161">
        <f>insurance[[#This Row],[smoker_yes]]*insurance[[#This Row],[age]]</f>
        <v>0</v>
      </c>
      <c r="Q161">
        <f>insurance[[#This Row],[bmi]]*insurance[[#This Row],[age]]</f>
        <v>1494.24</v>
      </c>
      <c r="R161" t="s">
        <v>31</v>
      </c>
      <c r="S161">
        <f>(insurance[[#This Row],[age]]-Notes!$B$2)/Notes!$B$3</f>
        <v>0.62607025638982228</v>
      </c>
      <c r="T161">
        <f>(insurance[[#This Row],[bmi]]-Notes!$B$4)/Notes!$B$5</f>
        <v>7.6543669367631961E-2</v>
      </c>
      <c r="U161">
        <f>(insurance[[#This Row],[children]]-Notes!$B$6)/Notes!$B$7</f>
        <v>-0.90861366741867866</v>
      </c>
      <c r="V161" s="14">
        <f t="shared" si="2"/>
        <v>13130.638654799817</v>
      </c>
      <c r="W161" s="15" t="str">
        <f>IF(insurance[[#This Row],[split]]="Test", (insurance[[#This Row],[charges]]-insurance[[#This Row],[yhat_base]])^2, "")</f>
        <v/>
      </c>
      <c r="X161" s="15" t="str">
        <f>IF(insurance[[#This Row],[split]]="Test", ABS(insurance[[#This Row],[charges]]-insurance[[#This Row],[yhat_base]])^2, "")</f>
        <v/>
      </c>
      <c r="Y161" t="str">
        <f>IF(insurance[[#This Row],[split]]="Test", (insurance[[#This Row],[charges]]-insurance[[#This Row],[yhat]])^2,"")</f>
        <v/>
      </c>
      <c r="Z161" t="str">
        <f>IF(insurance[[#This Row],[split]]="Test",ABS(insurance[[#This Row],[charges]]-insurance[[#This Row],[yhat]])^2,"")</f>
        <v/>
      </c>
      <c r="AA161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9277.0922730717411</v>
      </c>
      <c r="AB161">
        <f>insurance[[#This Row],[charges]]-insurance[[#This Row],[yhat]]</f>
        <v>-996.46957307174125</v>
      </c>
      <c r="AC161" t="str">
        <f>IF(insurance[[#This Row],[split]]="Test",
  COUNTIFS(insurance[split], "Test", insurance[yhat], "&gt;" &amp; insurance[[#This Row],[yhat]]) + 1,
  ""
)</f>
        <v/>
      </c>
      <c r="AD161" t="str">
        <f>IF(insurance[[#This Row],[split]]="Test", CEILING(insurance[[#This Row],[rank_test]]/(COUNTIF(insurance[split],"Test")/10), 1), "")</f>
        <v/>
      </c>
      <c r="AE161" t="str">
        <f>IF(insurance[[#This Row],[split]]="Test", --(insurance[[#This Row],[charges]] &gt;= Classify!$C$5), "")</f>
        <v/>
      </c>
      <c r="AF161" t="str">
        <f>IF(insurance[[#This Row],[split]]="Test", --(insurance[[#This Row],[yhat]] &gt;= Classify!$C$8), "")</f>
        <v/>
      </c>
    </row>
    <row r="162" spans="1:32" x14ac:dyDescent="0.35">
      <c r="A162">
        <v>59</v>
      </c>
      <c r="B162" t="s">
        <v>13</v>
      </c>
      <c r="C162">
        <v>35.200000000000003</v>
      </c>
      <c r="D162">
        <v>0</v>
      </c>
      <c r="E162" t="s">
        <v>14</v>
      </c>
      <c r="F162" t="s">
        <v>15</v>
      </c>
      <c r="G162">
        <v>12244.531000000001</v>
      </c>
      <c r="H162" t="s">
        <v>16</v>
      </c>
      <c r="I162" t="s">
        <v>17</v>
      </c>
      <c r="J162" t="s">
        <v>17</v>
      </c>
      <c r="K162" t="s">
        <v>17</v>
      </c>
      <c r="L162" t="s">
        <v>18</v>
      </c>
      <c r="M162" t="s">
        <v>17</v>
      </c>
      <c r="N162">
        <f>insurance[[#This Row],[age]]^2</f>
        <v>3481</v>
      </c>
      <c r="O162">
        <f>insurance[[#This Row],[smoker_yes]]*insurance[[#This Row],[bmi]]</f>
        <v>0</v>
      </c>
      <c r="P162">
        <f>insurance[[#This Row],[smoker_yes]]*insurance[[#This Row],[age]]</f>
        <v>0</v>
      </c>
      <c r="Q162">
        <f>insurance[[#This Row],[bmi]]*insurance[[#This Row],[age]]</f>
        <v>2076.8000000000002</v>
      </c>
      <c r="R162" t="s">
        <v>32</v>
      </c>
      <c r="S162">
        <f>(insurance[[#This Row],[age]]-Notes!$B$2)/Notes!$B$3</f>
        <v>1.4092833489138687</v>
      </c>
      <c r="T162">
        <f>(insurance[[#This Row],[bmi]]-Notes!$B$4)/Notes!$B$5</f>
        <v>0.74420470350672951</v>
      </c>
      <c r="U162">
        <f>(insurance[[#This Row],[children]]-Notes!$B$6)/Notes!$B$7</f>
        <v>-0.90861366741867866</v>
      </c>
      <c r="V162" s="14">
        <f t="shared" si="2"/>
        <v>13130.638654799817</v>
      </c>
      <c r="W162" s="15">
        <f>IF(insurance[[#This Row],[split]]="Test", (insurance[[#This Row],[charges]]-insurance[[#This Row],[yhat_base]])^2, "")</f>
        <v>785186.77589483059</v>
      </c>
      <c r="X162" s="15">
        <f>IF(insurance[[#This Row],[split]]="Test", ABS(insurance[[#This Row],[charges]]-insurance[[#This Row],[yhat_base]])^2, "")</f>
        <v>785186.77589483059</v>
      </c>
      <c r="Y162">
        <f>IF(insurance[[#This Row],[split]]="Test", (insurance[[#This Row],[charges]]-insurance[[#This Row],[yhat]])^2,"")</f>
        <v>1371823.6534278574</v>
      </c>
      <c r="Z162">
        <f>IF(insurance[[#This Row],[split]]="Test",ABS(insurance[[#This Row],[charges]]-insurance[[#This Row],[yhat]])^2,"")</f>
        <v>1371823.6534278574</v>
      </c>
      <c r="AA162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13415.7797581329</v>
      </c>
      <c r="AB162">
        <f>insurance[[#This Row],[charges]]-insurance[[#This Row],[yhat]]</f>
        <v>-1171.2487581328987</v>
      </c>
      <c r="AC162">
        <f>IF(insurance[[#This Row],[split]]="Test",
  COUNTIFS(insurance[split], "Test", insurance[yhat], "&gt;" &amp; insurance[[#This Row],[yhat]]) + 1,
  ""
)</f>
        <v>91</v>
      </c>
      <c r="AD162">
        <f>IF(insurance[[#This Row],[split]]="Test", CEILING(insurance[[#This Row],[rank_test]]/(COUNTIF(insurance[split],"Test")/10), 1), "")</f>
        <v>4</v>
      </c>
      <c r="AE162">
        <f>IF(insurance[[#This Row],[split]]="Test", --(insurance[[#This Row],[charges]] &gt;= Classify!$C$5), "")</f>
        <v>0</v>
      </c>
      <c r="AF162">
        <f>IF(insurance[[#This Row],[split]]="Test", --(insurance[[#This Row],[yhat]] &gt;= Classify!$C$8), "")</f>
        <v>0</v>
      </c>
    </row>
    <row r="163" spans="1:32" x14ac:dyDescent="0.35">
      <c r="A163">
        <v>18</v>
      </c>
      <c r="B163" t="s">
        <v>19</v>
      </c>
      <c r="C163">
        <v>33.659999999999997</v>
      </c>
      <c r="D163">
        <v>0</v>
      </c>
      <c r="E163" t="s">
        <v>14</v>
      </c>
      <c r="F163" t="s">
        <v>15</v>
      </c>
      <c r="G163">
        <v>1136.3994</v>
      </c>
      <c r="H163" t="s">
        <v>16</v>
      </c>
      <c r="I163" t="s">
        <v>18</v>
      </c>
      <c r="J163" t="s">
        <v>17</v>
      </c>
      <c r="K163" t="s">
        <v>17</v>
      </c>
      <c r="L163" t="s">
        <v>18</v>
      </c>
      <c r="M163" t="s">
        <v>17</v>
      </c>
      <c r="N163">
        <f>insurance[[#This Row],[age]]^2</f>
        <v>324</v>
      </c>
      <c r="O163">
        <f>insurance[[#This Row],[smoker_yes]]*insurance[[#This Row],[bmi]]</f>
        <v>0</v>
      </c>
      <c r="P163">
        <f>insurance[[#This Row],[smoker_yes]]*insurance[[#This Row],[age]]</f>
        <v>0</v>
      </c>
      <c r="Q163">
        <f>insurance[[#This Row],[bmi]]*insurance[[#This Row],[age]]</f>
        <v>605.87999999999988</v>
      </c>
      <c r="R163" t="s">
        <v>31</v>
      </c>
      <c r="S163">
        <f>(insurance[[#This Row],[age]]-Notes!$B$2)/Notes!$B$3</f>
        <v>-1.5099654504939408</v>
      </c>
      <c r="T163">
        <f>(insurance[[#This Row],[bmi]]-Notes!$B$4)/Notes!$B$5</f>
        <v>0.49157620410274583</v>
      </c>
      <c r="U163">
        <f>(insurance[[#This Row],[children]]-Notes!$B$6)/Notes!$B$7</f>
        <v>-0.90861366741867866</v>
      </c>
      <c r="V163" s="14">
        <f t="shared" si="2"/>
        <v>13130.638654799817</v>
      </c>
      <c r="W163" s="15" t="str">
        <f>IF(insurance[[#This Row],[split]]="Test", (insurance[[#This Row],[charges]]-insurance[[#This Row],[yhat_base]])^2, "")</f>
        <v/>
      </c>
      <c r="X163" s="15" t="str">
        <f>IF(insurance[[#This Row],[split]]="Test", ABS(insurance[[#This Row],[charges]]-insurance[[#This Row],[yhat_base]])^2, "")</f>
        <v/>
      </c>
      <c r="Y163" t="str">
        <f>IF(insurance[[#This Row],[split]]="Test", (insurance[[#This Row],[charges]]-insurance[[#This Row],[yhat]])^2,"")</f>
        <v/>
      </c>
      <c r="Z163" t="str">
        <f>IF(insurance[[#This Row],[split]]="Test",ABS(insurance[[#This Row],[charges]]-insurance[[#This Row],[yhat]])^2,"")</f>
        <v/>
      </c>
      <c r="AA163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2468.3104487625369</v>
      </c>
      <c r="AB163">
        <f>insurance[[#This Row],[charges]]-insurance[[#This Row],[yhat]]</f>
        <v>-1331.9110487625369</v>
      </c>
      <c r="AC163" t="str">
        <f>IF(insurance[[#This Row],[split]]="Test",
  COUNTIFS(insurance[split], "Test", insurance[yhat], "&gt;" &amp; insurance[[#This Row],[yhat]]) + 1,
  ""
)</f>
        <v/>
      </c>
      <c r="AD163" t="str">
        <f>IF(insurance[[#This Row],[split]]="Test", CEILING(insurance[[#This Row],[rank_test]]/(COUNTIF(insurance[split],"Test")/10), 1), "")</f>
        <v/>
      </c>
      <c r="AE163" t="str">
        <f>IF(insurance[[#This Row],[split]]="Test", --(insurance[[#This Row],[charges]] &gt;= Classify!$C$5), "")</f>
        <v/>
      </c>
      <c r="AF163" t="str">
        <f>IF(insurance[[#This Row],[split]]="Test", --(insurance[[#This Row],[yhat]] &gt;= Classify!$C$8), "")</f>
        <v/>
      </c>
    </row>
    <row r="164" spans="1:32" x14ac:dyDescent="0.35">
      <c r="A164">
        <v>29</v>
      </c>
      <c r="B164" t="s">
        <v>13</v>
      </c>
      <c r="C164">
        <v>31.16</v>
      </c>
      <c r="D164">
        <v>0</v>
      </c>
      <c r="E164" t="s">
        <v>14</v>
      </c>
      <c r="F164" t="s">
        <v>20</v>
      </c>
      <c r="G164">
        <v>3943.5954000000002</v>
      </c>
      <c r="H164" t="s">
        <v>16</v>
      </c>
      <c r="I164" t="s">
        <v>17</v>
      </c>
      <c r="J164" t="s">
        <v>17</v>
      </c>
      <c r="K164" t="s">
        <v>17</v>
      </c>
      <c r="L164" t="s">
        <v>17</v>
      </c>
      <c r="M164" t="s">
        <v>17</v>
      </c>
      <c r="N164">
        <f>insurance[[#This Row],[age]]^2</f>
        <v>841</v>
      </c>
      <c r="O164">
        <f>insurance[[#This Row],[smoker_yes]]*insurance[[#This Row],[bmi]]</f>
        <v>0</v>
      </c>
      <c r="P164">
        <f>insurance[[#This Row],[smoker_yes]]*insurance[[#This Row],[age]]</f>
        <v>0</v>
      </c>
      <c r="Q164">
        <f>insurance[[#This Row],[bmi]]*insurance[[#This Row],[age]]</f>
        <v>903.64</v>
      </c>
      <c r="R164" t="s">
        <v>31</v>
      </c>
      <c r="S164">
        <f>(insurance[[#This Row],[age]]-Notes!$B$2)/Notes!$B$3</f>
        <v>-0.72675235796989435</v>
      </c>
      <c r="T164">
        <f>(insurance[[#This Row],[bmi]]-Notes!$B$4)/Notes!$B$5</f>
        <v>8.1465003771605843E-2</v>
      </c>
      <c r="U164">
        <f>(insurance[[#This Row],[children]]-Notes!$B$6)/Notes!$B$7</f>
        <v>-0.90861366741867866</v>
      </c>
      <c r="V164" s="14">
        <f t="shared" si="2"/>
        <v>13130.638654799817</v>
      </c>
      <c r="W164" s="15" t="str">
        <f>IF(insurance[[#This Row],[split]]="Test", (insurance[[#This Row],[charges]]-insurance[[#This Row],[yhat_base]])^2, "")</f>
        <v/>
      </c>
      <c r="X164" s="15" t="str">
        <f>IF(insurance[[#This Row],[split]]="Test", ABS(insurance[[#This Row],[charges]]-insurance[[#This Row],[yhat_base]])^2, "")</f>
        <v/>
      </c>
      <c r="Y164" t="str">
        <f>IF(insurance[[#This Row],[split]]="Test", (insurance[[#This Row],[charges]]-insurance[[#This Row],[yhat]])^2,"")</f>
        <v/>
      </c>
      <c r="Z164" t="str">
        <f>IF(insurance[[#This Row],[split]]="Test",ABS(insurance[[#This Row],[charges]]-insurance[[#This Row],[yhat]])^2,"")</f>
        <v/>
      </c>
      <c r="AA164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5721.7499234245406</v>
      </c>
      <c r="AB164">
        <f>insurance[[#This Row],[charges]]-insurance[[#This Row],[yhat]]</f>
        <v>-1778.1545234245405</v>
      </c>
      <c r="AC164" t="str">
        <f>IF(insurance[[#This Row],[split]]="Test",
  COUNTIFS(insurance[split], "Test", insurance[yhat], "&gt;" &amp; insurance[[#This Row],[yhat]]) + 1,
  ""
)</f>
        <v/>
      </c>
      <c r="AD164" t="str">
        <f>IF(insurance[[#This Row],[split]]="Test", CEILING(insurance[[#This Row],[rank_test]]/(COUNTIF(insurance[split],"Test")/10), 1), "")</f>
        <v/>
      </c>
      <c r="AE164" t="str">
        <f>IF(insurance[[#This Row],[split]]="Test", --(insurance[[#This Row],[charges]] &gt;= Classify!$C$5), "")</f>
        <v/>
      </c>
      <c r="AF164" t="str">
        <f>IF(insurance[[#This Row],[split]]="Test", --(insurance[[#This Row],[yhat]] &gt;= Classify!$C$8), "")</f>
        <v/>
      </c>
    </row>
    <row r="165" spans="1:32" x14ac:dyDescent="0.35">
      <c r="A165">
        <v>36</v>
      </c>
      <c r="B165" t="s">
        <v>19</v>
      </c>
      <c r="C165">
        <v>29.7</v>
      </c>
      <c r="D165">
        <v>0</v>
      </c>
      <c r="E165" t="s">
        <v>14</v>
      </c>
      <c r="F165" t="s">
        <v>15</v>
      </c>
      <c r="G165">
        <v>4399.7309999999998</v>
      </c>
      <c r="H165" t="s">
        <v>16</v>
      </c>
      <c r="I165" t="s">
        <v>18</v>
      </c>
      <c r="J165" t="s">
        <v>17</v>
      </c>
      <c r="K165" t="s">
        <v>17</v>
      </c>
      <c r="L165" t="s">
        <v>18</v>
      </c>
      <c r="M165" t="s">
        <v>17</v>
      </c>
      <c r="N165">
        <f>insurance[[#This Row],[age]]^2</f>
        <v>1296</v>
      </c>
      <c r="O165">
        <f>insurance[[#This Row],[smoker_yes]]*insurance[[#This Row],[bmi]]</f>
        <v>0</v>
      </c>
      <c r="P165">
        <f>insurance[[#This Row],[smoker_yes]]*insurance[[#This Row],[age]]</f>
        <v>0</v>
      </c>
      <c r="Q165">
        <f>insurance[[#This Row],[bmi]]*insurance[[#This Row],[age]]</f>
        <v>1069.2</v>
      </c>
      <c r="R165" t="s">
        <v>31</v>
      </c>
      <c r="S165">
        <f>(insurance[[#This Row],[age]]-Notes!$B$2)/Notes!$B$3</f>
        <v>-0.22834402636368298</v>
      </c>
      <c r="T165">
        <f>(insurance[[#This Row],[bmi]]-Notes!$B$4)/Notes!$B$5</f>
        <v>-0.15803993722178039</v>
      </c>
      <c r="U165">
        <f>(insurance[[#This Row],[children]]-Notes!$B$6)/Notes!$B$7</f>
        <v>-0.90861366741867866</v>
      </c>
      <c r="V165" s="14">
        <f t="shared" si="2"/>
        <v>13130.638654799817</v>
      </c>
      <c r="W165" s="15" t="str">
        <f>IF(insurance[[#This Row],[split]]="Test", (insurance[[#This Row],[charges]]-insurance[[#This Row],[yhat_base]])^2, "")</f>
        <v/>
      </c>
      <c r="X165" s="15" t="str">
        <f>IF(insurance[[#This Row],[split]]="Test", ABS(insurance[[#This Row],[charges]]-insurance[[#This Row],[yhat_base]])^2, "")</f>
        <v/>
      </c>
      <c r="Y165" t="str">
        <f>IF(insurance[[#This Row],[split]]="Test", (insurance[[#This Row],[charges]]-insurance[[#This Row],[yhat]])^2,"")</f>
        <v/>
      </c>
      <c r="Z165" t="str">
        <f>IF(insurance[[#This Row],[split]]="Test",ABS(insurance[[#This Row],[charges]]-insurance[[#This Row],[yhat]])^2,"")</f>
        <v/>
      </c>
      <c r="AA165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5278.9639873299875</v>
      </c>
      <c r="AB165">
        <f>insurance[[#This Row],[charges]]-insurance[[#This Row],[yhat]]</f>
        <v>-879.23298732998774</v>
      </c>
      <c r="AC165" t="str">
        <f>IF(insurance[[#This Row],[split]]="Test",
  COUNTIFS(insurance[split], "Test", insurance[yhat], "&gt;" &amp; insurance[[#This Row],[yhat]]) + 1,
  ""
)</f>
        <v/>
      </c>
      <c r="AD165" t="str">
        <f>IF(insurance[[#This Row],[split]]="Test", CEILING(insurance[[#This Row],[rank_test]]/(COUNTIF(insurance[split],"Test")/10), 1), "")</f>
        <v/>
      </c>
      <c r="AE165" t="str">
        <f>IF(insurance[[#This Row],[split]]="Test", --(insurance[[#This Row],[charges]] &gt;= Classify!$C$5), "")</f>
        <v/>
      </c>
      <c r="AF165" t="str">
        <f>IF(insurance[[#This Row],[split]]="Test", --(insurance[[#This Row],[yhat]] &gt;= Classify!$C$8), "")</f>
        <v/>
      </c>
    </row>
    <row r="166" spans="1:32" x14ac:dyDescent="0.35">
      <c r="A166">
        <v>41</v>
      </c>
      <c r="B166" t="s">
        <v>13</v>
      </c>
      <c r="C166">
        <v>31.02</v>
      </c>
      <c r="D166">
        <v>0</v>
      </c>
      <c r="E166" t="s">
        <v>14</v>
      </c>
      <c r="F166" t="s">
        <v>15</v>
      </c>
      <c r="G166">
        <v>6185.3208000000004</v>
      </c>
      <c r="H166" t="s">
        <v>16</v>
      </c>
      <c r="I166" t="s">
        <v>17</v>
      </c>
      <c r="J166" t="s">
        <v>17</v>
      </c>
      <c r="K166" t="s">
        <v>17</v>
      </c>
      <c r="L166" t="s">
        <v>18</v>
      </c>
      <c r="M166" t="s">
        <v>17</v>
      </c>
      <c r="N166">
        <f>insurance[[#This Row],[age]]^2</f>
        <v>1681</v>
      </c>
      <c r="O166">
        <f>insurance[[#This Row],[smoker_yes]]*insurance[[#This Row],[bmi]]</f>
        <v>0</v>
      </c>
      <c r="P166">
        <f>insurance[[#This Row],[smoker_yes]]*insurance[[#This Row],[age]]</f>
        <v>0</v>
      </c>
      <c r="Q166">
        <f>insurance[[#This Row],[bmi]]*insurance[[#This Row],[age]]</f>
        <v>1271.82</v>
      </c>
      <c r="R166" t="s">
        <v>31</v>
      </c>
      <c r="S166">
        <f>(insurance[[#This Row],[age]]-Notes!$B$2)/Notes!$B$3</f>
        <v>0.12766192478361088</v>
      </c>
      <c r="T166">
        <f>(insurance[[#This Row],[bmi]]-Notes!$B$4)/Notes!$B$5</f>
        <v>5.8498776553061876E-2</v>
      </c>
      <c r="U166">
        <f>(insurance[[#This Row],[children]]-Notes!$B$6)/Notes!$B$7</f>
        <v>-0.90861366741867866</v>
      </c>
      <c r="V166" s="14">
        <f t="shared" si="2"/>
        <v>13130.638654799817</v>
      </c>
      <c r="W166" s="15" t="str">
        <f>IF(insurance[[#This Row],[split]]="Test", (insurance[[#This Row],[charges]]-insurance[[#This Row],[yhat_base]])^2, "")</f>
        <v/>
      </c>
      <c r="X166" s="15" t="str">
        <f>IF(insurance[[#This Row],[split]]="Test", ABS(insurance[[#This Row],[charges]]-insurance[[#This Row],[yhat_base]])^2, "")</f>
        <v/>
      </c>
      <c r="Y166" t="str">
        <f>IF(insurance[[#This Row],[split]]="Test", (insurance[[#This Row],[charges]]-insurance[[#This Row],[yhat]])^2,"")</f>
        <v/>
      </c>
      <c r="Z166" t="str">
        <f>IF(insurance[[#This Row],[split]]="Test",ABS(insurance[[#This Row],[charges]]-insurance[[#This Row],[yhat]])^2,"")</f>
        <v/>
      </c>
      <c r="AA166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7177.1853409518535</v>
      </c>
      <c r="AB166">
        <f>insurance[[#This Row],[charges]]-insurance[[#This Row],[yhat]]</f>
        <v>-991.86454095185309</v>
      </c>
      <c r="AC166" t="str">
        <f>IF(insurance[[#This Row],[split]]="Test",
  COUNTIFS(insurance[split], "Test", insurance[yhat], "&gt;" &amp; insurance[[#This Row],[yhat]]) + 1,
  ""
)</f>
        <v/>
      </c>
      <c r="AD166" t="str">
        <f>IF(insurance[[#This Row],[split]]="Test", CEILING(insurance[[#This Row],[rank_test]]/(COUNTIF(insurance[split],"Test")/10), 1), "")</f>
        <v/>
      </c>
      <c r="AE166" t="str">
        <f>IF(insurance[[#This Row],[split]]="Test", --(insurance[[#This Row],[charges]] &gt;= Classify!$C$5), "")</f>
        <v/>
      </c>
      <c r="AF166" t="str">
        <f>IF(insurance[[#This Row],[split]]="Test", --(insurance[[#This Row],[yhat]] &gt;= Classify!$C$8), "")</f>
        <v/>
      </c>
    </row>
    <row r="167" spans="1:32" x14ac:dyDescent="0.35">
      <c r="A167">
        <v>40</v>
      </c>
      <c r="B167" t="s">
        <v>19</v>
      </c>
      <c r="C167">
        <v>41.69</v>
      </c>
      <c r="D167">
        <v>0</v>
      </c>
      <c r="E167" t="s">
        <v>14</v>
      </c>
      <c r="F167" t="s">
        <v>15</v>
      </c>
      <c r="G167">
        <v>5438.7491</v>
      </c>
      <c r="H167" t="s">
        <v>16</v>
      </c>
      <c r="I167" t="s">
        <v>18</v>
      </c>
      <c r="J167" t="s">
        <v>17</v>
      </c>
      <c r="K167" t="s">
        <v>17</v>
      </c>
      <c r="L167" t="s">
        <v>18</v>
      </c>
      <c r="M167" t="s">
        <v>17</v>
      </c>
      <c r="N167">
        <f>insurance[[#This Row],[age]]^2</f>
        <v>1600</v>
      </c>
      <c r="O167">
        <f>insurance[[#This Row],[smoker_yes]]*insurance[[#This Row],[bmi]]</f>
        <v>0</v>
      </c>
      <c r="P167">
        <f>insurance[[#This Row],[smoker_yes]]*insurance[[#This Row],[age]]</f>
        <v>0</v>
      </c>
      <c r="Q167">
        <f>insurance[[#This Row],[bmi]]*insurance[[#This Row],[age]]</f>
        <v>1667.6</v>
      </c>
      <c r="R167" t="s">
        <v>31</v>
      </c>
      <c r="S167">
        <f>(insurance[[#This Row],[age]]-Notes!$B$2)/Notes!$B$3</f>
        <v>5.6460734554152112E-2</v>
      </c>
      <c r="T167">
        <f>(insurance[[#This Row],[bmi]]-Notes!$B$4)/Notes!$B$5</f>
        <v>1.8088533795663695</v>
      </c>
      <c r="U167">
        <f>(insurance[[#This Row],[children]]-Notes!$B$6)/Notes!$B$7</f>
        <v>-0.90861366741867866</v>
      </c>
      <c r="V167" s="14">
        <f t="shared" si="2"/>
        <v>13130.638654799817</v>
      </c>
      <c r="W167" s="15" t="str">
        <f>IF(insurance[[#This Row],[split]]="Test", (insurance[[#This Row],[charges]]-insurance[[#This Row],[yhat_base]])^2, "")</f>
        <v/>
      </c>
      <c r="X167" s="15" t="str">
        <f>IF(insurance[[#This Row],[split]]="Test", ABS(insurance[[#This Row],[charges]]-insurance[[#This Row],[yhat_base]])^2, "")</f>
        <v/>
      </c>
      <c r="Y167" t="str">
        <f>IF(insurance[[#This Row],[split]]="Test", (insurance[[#This Row],[charges]]-insurance[[#This Row],[yhat]])^2,"")</f>
        <v/>
      </c>
      <c r="Z167" t="str">
        <f>IF(insurance[[#This Row],[split]]="Test",ABS(insurance[[#This Row],[charges]]-insurance[[#This Row],[yhat]])^2,"")</f>
        <v/>
      </c>
      <c r="AA167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6385.4784934943455</v>
      </c>
      <c r="AB167">
        <f>insurance[[#This Row],[charges]]-insurance[[#This Row],[yhat]]</f>
        <v>-946.72939349434546</v>
      </c>
      <c r="AC167" t="str">
        <f>IF(insurance[[#This Row],[split]]="Test",
  COUNTIFS(insurance[split], "Test", insurance[yhat], "&gt;" &amp; insurance[[#This Row],[yhat]]) + 1,
  ""
)</f>
        <v/>
      </c>
      <c r="AD167" t="str">
        <f>IF(insurance[[#This Row],[split]]="Test", CEILING(insurance[[#This Row],[rank_test]]/(COUNTIF(insurance[split],"Test")/10), 1), "")</f>
        <v/>
      </c>
      <c r="AE167" t="str">
        <f>IF(insurance[[#This Row],[split]]="Test", --(insurance[[#This Row],[charges]] &gt;= Classify!$C$5), "")</f>
        <v/>
      </c>
      <c r="AF167" t="str">
        <f>IF(insurance[[#This Row],[split]]="Test", --(insurance[[#This Row],[yhat]] &gt;= Classify!$C$8), "")</f>
        <v/>
      </c>
    </row>
    <row r="168" spans="1:32" x14ac:dyDescent="0.35">
      <c r="A168">
        <v>21</v>
      </c>
      <c r="B168" t="s">
        <v>19</v>
      </c>
      <c r="C168">
        <v>27.36</v>
      </c>
      <c r="D168">
        <v>0</v>
      </c>
      <c r="E168" t="s">
        <v>14</v>
      </c>
      <c r="F168" t="s">
        <v>20</v>
      </c>
      <c r="G168">
        <v>2104.1134000000002</v>
      </c>
      <c r="H168" t="s">
        <v>16</v>
      </c>
      <c r="I168" t="s">
        <v>18</v>
      </c>
      <c r="J168" t="s">
        <v>17</v>
      </c>
      <c r="K168" t="s">
        <v>17</v>
      </c>
      <c r="L168" t="s">
        <v>17</v>
      </c>
      <c r="M168" t="s">
        <v>17</v>
      </c>
      <c r="N168">
        <f>insurance[[#This Row],[age]]^2</f>
        <v>441</v>
      </c>
      <c r="O168">
        <f>insurance[[#This Row],[smoker_yes]]*insurance[[#This Row],[bmi]]</f>
        <v>0</v>
      </c>
      <c r="P168">
        <f>insurance[[#This Row],[smoker_yes]]*insurance[[#This Row],[age]]</f>
        <v>0</v>
      </c>
      <c r="Q168">
        <f>insurance[[#This Row],[bmi]]*insurance[[#This Row],[age]]</f>
        <v>574.55999999999995</v>
      </c>
      <c r="R168" t="s">
        <v>31</v>
      </c>
      <c r="S168">
        <f>(insurance[[#This Row],[age]]-Notes!$B$2)/Notes!$B$3</f>
        <v>-1.2963618798055645</v>
      </c>
      <c r="T168">
        <f>(insurance[[#This Row],[bmi]]-Notes!$B$4)/Notes!$B$5</f>
        <v>-0.54190402073172794</v>
      </c>
      <c r="U168">
        <f>(insurance[[#This Row],[children]]-Notes!$B$6)/Notes!$B$7</f>
        <v>-0.90861366741867866</v>
      </c>
      <c r="V168" s="14">
        <f t="shared" si="2"/>
        <v>13130.638654799817</v>
      </c>
      <c r="W168" s="15" t="str">
        <f>IF(insurance[[#This Row],[split]]="Test", (insurance[[#This Row],[charges]]-insurance[[#This Row],[yhat_base]])^2, "")</f>
        <v/>
      </c>
      <c r="X168" s="15" t="str">
        <f>IF(insurance[[#This Row],[split]]="Test", ABS(insurance[[#This Row],[charges]]-insurance[[#This Row],[yhat_base]])^2, "")</f>
        <v/>
      </c>
      <c r="Y168" t="str">
        <f>IF(insurance[[#This Row],[split]]="Test", (insurance[[#This Row],[charges]]-insurance[[#This Row],[yhat]])^2,"")</f>
        <v/>
      </c>
      <c r="Z168" t="str">
        <f>IF(insurance[[#This Row],[split]]="Test",ABS(insurance[[#This Row],[charges]]-insurance[[#This Row],[yhat]])^2,"")</f>
        <v/>
      </c>
      <c r="AA168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3918.752865199896</v>
      </c>
      <c r="AB168">
        <f>insurance[[#This Row],[charges]]-insurance[[#This Row],[yhat]]</f>
        <v>-1814.6394651998958</v>
      </c>
      <c r="AC168" t="str">
        <f>IF(insurance[[#This Row],[split]]="Test",
  COUNTIFS(insurance[split], "Test", insurance[yhat], "&gt;" &amp; insurance[[#This Row],[yhat]]) + 1,
  ""
)</f>
        <v/>
      </c>
      <c r="AD168" t="str">
        <f>IF(insurance[[#This Row],[split]]="Test", CEILING(insurance[[#This Row],[rank_test]]/(COUNTIF(insurance[split],"Test")/10), 1), "")</f>
        <v/>
      </c>
      <c r="AE168" t="str">
        <f>IF(insurance[[#This Row],[split]]="Test", --(insurance[[#This Row],[charges]] &gt;= Classify!$C$5), "")</f>
        <v/>
      </c>
      <c r="AF168" t="str">
        <f>IF(insurance[[#This Row],[split]]="Test", --(insurance[[#This Row],[yhat]] &gt;= Classify!$C$8), "")</f>
        <v/>
      </c>
    </row>
    <row r="169" spans="1:32" x14ac:dyDescent="0.35">
      <c r="A169">
        <v>21</v>
      </c>
      <c r="B169" t="s">
        <v>13</v>
      </c>
      <c r="C169">
        <v>34.869999999999997</v>
      </c>
      <c r="D169">
        <v>0</v>
      </c>
      <c r="E169" t="s">
        <v>14</v>
      </c>
      <c r="F169" t="s">
        <v>15</v>
      </c>
      <c r="G169">
        <v>2020.5523000000001</v>
      </c>
      <c r="H169" t="s">
        <v>16</v>
      </c>
      <c r="I169" t="s">
        <v>17</v>
      </c>
      <c r="J169" t="s">
        <v>17</v>
      </c>
      <c r="K169" t="s">
        <v>17</v>
      </c>
      <c r="L169" t="s">
        <v>18</v>
      </c>
      <c r="M169" t="s">
        <v>17</v>
      </c>
      <c r="N169">
        <f>insurance[[#This Row],[age]]^2</f>
        <v>441</v>
      </c>
      <c r="O169">
        <f>insurance[[#This Row],[smoker_yes]]*insurance[[#This Row],[bmi]]</f>
        <v>0</v>
      </c>
      <c r="P169">
        <f>insurance[[#This Row],[smoker_yes]]*insurance[[#This Row],[age]]</f>
        <v>0</v>
      </c>
      <c r="Q169">
        <f>insurance[[#This Row],[bmi]]*insurance[[#This Row],[age]]</f>
        <v>732.27</v>
      </c>
      <c r="R169" t="s">
        <v>32</v>
      </c>
      <c r="S169">
        <f>(insurance[[#This Row],[age]]-Notes!$B$2)/Notes!$B$3</f>
        <v>-1.2963618798055645</v>
      </c>
      <c r="T169">
        <f>(insurance[[#This Row],[bmi]]-Notes!$B$4)/Notes!$B$5</f>
        <v>0.69007002506301807</v>
      </c>
      <c r="U169">
        <f>(insurance[[#This Row],[children]]-Notes!$B$6)/Notes!$B$7</f>
        <v>-0.90861366741867866</v>
      </c>
      <c r="V169" s="14">
        <f t="shared" si="2"/>
        <v>13130.638654799817</v>
      </c>
      <c r="W169" s="15">
        <f>IF(insurance[[#This Row],[split]]="Test", (insurance[[#This Row],[charges]]-insurance[[#This Row],[yhat_base]])^2, "")</f>
        <v>123434018.81110911</v>
      </c>
      <c r="X169" s="15">
        <f>IF(insurance[[#This Row],[split]]="Test", ABS(insurance[[#This Row],[charges]]-insurance[[#This Row],[yhat_base]])^2, "")</f>
        <v>123434018.81110911</v>
      </c>
      <c r="Y169">
        <f>IF(insurance[[#This Row],[split]]="Test", (insurance[[#This Row],[charges]]-insurance[[#This Row],[yhat]])^2,"")</f>
        <v>1907994.2691849475</v>
      </c>
      <c r="Z169">
        <f>IF(insurance[[#This Row],[split]]="Test",ABS(insurance[[#This Row],[charges]]-insurance[[#This Row],[yhat]])^2,"")</f>
        <v>1907994.2691849475</v>
      </c>
      <c r="AA169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3401.8539575625136</v>
      </c>
      <c r="AB169">
        <f>insurance[[#This Row],[charges]]-insurance[[#This Row],[yhat]]</f>
        <v>-1381.3016575625136</v>
      </c>
      <c r="AC169">
        <f>IF(insurance[[#This Row],[split]]="Test",
  COUNTIFS(insurance[split], "Test", insurance[yhat], "&gt;" &amp; insurance[[#This Row],[yhat]]) + 1,
  ""
)</f>
        <v>267</v>
      </c>
      <c r="AD169">
        <f>IF(insurance[[#This Row],[split]]="Test", CEILING(insurance[[#This Row],[rank_test]]/(COUNTIF(insurance[split],"Test")/10), 1), "")</f>
        <v>10</v>
      </c>
      <c r="AE169">
        <f>IF(insurance[[#This Row],[split]]="Test", --(insurance[[#This Row],[charges]] &gt;= Classify!$C$5), "")</f>
        <v>0</v>
      </c>
      <c r="AF169">
        <f>IF(insurance[[#This Row],[split]]="Test", --(insurance[[#This Row],[yhat]] &gt;= Classify!$C$8), "")</f>
        <v>0</v>
      </c>
    </row>
    <row r="170" spans="1:32" x14ac:dyDescent="0.35">
      <c r="A170">
        <v>50</v>
      </c>
      <c r="B170" t="s">
        <v>13</v>
      </c>
      <c r="C170">
        <v>44.744999999999997</v>
      </c>
      <c r="D170">
        <v>0</v>
      </c>
      <c r="E170" t="s">
        <v>14</v>
      </c>
      <c r="F170" t="s">
        <v>20</v>
      </c>
      <c r="G170">
        <v>9541.6955500000004</v>
      </c>
      <c r="H170" t="s">
        <v>16</v>
      </c>
      <c r="I170" t="s">
        <v>17</v>
      </c>
      <c r="J170" t="s">
        <v>17</v>
      </c>
      <c r="K170" t="s">
        <v>17</v>
      </c>
      <c r="L170" t="s">
        <v>17</v>
      </c>
      <c r="M170" t="s">
        <v>17</v>
      </c>
      <c r="N170">
        <f>insurance[[#This Row],[age]]^2</f>
        <v>2500</v>
      </c>
      <c r="O170">
        <f>insurance[[#This Row],[smoker_yes]]*insurance[[#This Row],[bmi]]</f>
        <v>0</v>
      </c>
      <c r="P170">
        <f>insurance[[#This Row],[smoker_yes]]*insurance[[#This Row],[age]]</f>
        <v>0</v>
      </c>
      <c r="Q170">
        <f>insurance[[#This Row],[bmi]]*insurance[[#This Row],[age]]</f>
        <v>2237.25</v>
      </c>
      <c r="R170" t="s">
        <v>31</v>
      </c>
      <c r="S170">
        <f>(insurance[[#This Row],[age]]-Notes!$B$2)/Notes!$B$3</f>
        <v>0.76847263684873979</v>
      </c>
      <c r="T170">
        <f>(insurance[[#This Row],[bmi]]-Notes!$B$4)/Notes!$B$5</f>
        <v>2.3100092663710234</v>
      </c>
      <c r="U170">
        <f>(insurance[[#This Row],[children]]-Notes!$B$6)/Notes!$B$7</f>
        <v>-0.90861366741867866</v>
      </c>
      <c r="V170" s="14">
        <f t="shared" si="2"/>
        <v>13130.638654799817</v>
      </c>
      <c r="W170" s="15" t="str">
        <f>IF(insurance[[#This Row],[split]]="Test", (insurance[[#This Row],[charges]]-insurance[[#This Row],[yhat_base]])^2, "")</f>
        <v/>
      </c>
      <c r="X170" s="15" t="str">
        <f>IF(insurance[[#This Row],[split]]="Test", ABS(insurance[[#This Row],[charges]]-insurance[[#This Row],[yhat_base]])^2, "")</f>
        <v/>
      </c>
      <c r="Y170" t="str">
        <f>IF(insurance[[#This Row],[split]]="Test", (insurance[[#This Row],[charges]]-insurance[[#This Row],[yhat]])^2,"")</f>
        <v/>
      </c>
      <c r="Z170" t="str">
        <f>IF(insurance[[#This Row],[split]]="Test",ABS(insurance[[#This Row],[charges]]-insurance[[#This Row],[yhat]])^2,"")</f>
        <v/>
      </c>
      <c r="AA170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11302.138767780962</v>
      </c>
      <c r="AB170">
        <f>insurance[[#This Row],[charges]]-insurance[[#This Row],[yhat]]</f>
        <v>-1760.4432177809613</v>
      </c>
      <c r="AC170" t="str">
        <f>IF(insurance[[#This Row],[split]]="Test",
  COUNTIFS(insurance[split], "Test", insurance[yhat], "&gt;" &amp; insurance[[#This Row],[yhat]]) + 1,
  ""
)</f>
        <v/>
      </c>
      <c r="AD170" t="str">
        <f>IF(insurance[[#This Row],[split]]="Test", CEILING(insurance[[#This Row],[rank_test]]/(COUNTIF(insurance[split],"Test")/10), 1), "")</f>
        <v/>
      </c>
      <c r="AE170" t="str">
        <f>IF(insurance[[#This Row],[split]]="Test", --(insurance[[#This Row],[charges]] &gt;= Classify!$C$5), "")</f>
        <v/>
      </c>
      <c r="AF170" t="str">
        <f>IF(insurance[[#This Row],[split]]="Test", --(insurance[[#This Row],[yhat]] &gt;= Classify!$C$8), "")</f>
        <v/>
      </c>
    </row>
    <row r="171" spans="1:32" x14ac:dyDescent="0.35">
      <c r="A171">
        <v>53</v>
      </c>
      <c r="B171" t="s">
        <v>19</v>
      </c>
      <c r="C171">
        <v>41.47</v>
      </c>
      <c r="D171">
        <v>0</v>
      </c>
      <c r="E171" t="s">
        <v>14</v>
      </c>
      <c r="F171" t="s">
        <v>15</v>
      </c>
      <c r="G171">
        <v>9504.3102999999992</v>
      </c>
      <c r="H171" t="s">
        <v>16</v>
      </c>
      <c r="I171" t="s">
        <v>18</v>
      </c>
      <c r="J171" t="s">
        <v>17</v>
      </c>
      <c r="K171" t="s">
        <v>17</v>
      </c>
      <c r="L171" t="s">
        <v>18</v>
      </c>
      <c r="M171" t="s">
        <v>17</v>
      </c>
      <c r="N171">
        <f>insurance[[#This Row],[age]]^2</f>
        <v>2809</v>
      </c>
      <c r="O171">
        <f>insurance[[#This Row],[smoker_yes]]*insurance[[#This Row],[bmi]]</f>
        <v>0</v>
      </c>
      <c r="P171">
        <f>insurance[[#This Row],[smoker_yes]]*insurance[[#This Row],[age]]</f>
        <v>0</v>
      </c>
      <c r="Q171">
        <f>insurance[[#This Row],[bmi]]*insurance[[#This Row],[age]]</f>
        <v>2197.91</v>
      </c>
      <c r="R171" t="s">
        <v>32</v>
      </c>
      <c r="S171">
        <f>(insurance[[#This Row],[age]]-Notes!$B$2)/Notes!$B$3</f>
        <v>0.98207620753711611</v>
      </c>
      <c r="T171">
        <f>(insurance[[#This Row],[bmi]]-Notes!$B$4)/Notes!$B$5</f>
        <v>1.7727635939372295</v>
      </c>
      <c r="U171">
        <f>(insurance[[#This Row],[children]]-Notes!$B$6)/Notes!$B$7</f>
        <v>-0.90861366741867866</v>
      </c>
      <c r="V171" s="14">
        <f t="shared" si="2"/>
        <v>13130.638654799817</v>
      </c>
      <c r="W171" s="15">
        <f>IF(insurance[[#This Row],[split]]="Test", (insurance[[#This Row],[charges]]-insurance[[#This Row],[yhat_base]])^2, "")</f>
        <v>13150257.336825155</v>
      </c>
      <c r="X171" s="15">
        <f>IF(insurance[[#This Row],[split]]="Test", ABS(insurance[[#This Row],[charges]]-insurance[[#This Row],[yhat_base]])^2, "")</f>
        <v>13150257.336825155</v>
      </c>
      <c r="Y171">
        <f>IF(insurance[[#This Row],[split]]="Test", (insurance[[#This Row],[charges]]-insurance[[#This Row],[yhat]])^2,"")</f>
        <v>974390.79393711535</v>
      </c>
      <c r="Z171">
        <f>IF(insurance[[#This Row],[split]]="Test",ABS(insurance[[#This Row],[charges]]-insurance[[#This Row],[yhat]])^2,"")</f>
        <v>974390.79393711535</v>
      </c>
      <c r="AA171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10491.422651223058</v>
      </c>
      <c r="AB171">
        <f>insurance[[#This Row],[charges]]-insurance[[#This Row],[yhat]]</f>
        <v>-987.11235122305879</v>
      </c>
      <c r="AC171">
        <f>IF(insurance[[#This Row],[split]]="Test",
  COUNTIFS(insurance[split], "Test", insurance[yhat], "&gt;" &amp; insurance[[#This Row],[yhat]]) + 1,
  ""
)</f>
        <v>139</v>
      </c>
      <c r="AD171">
        <f>IF(insurance[[#This Row],[split]]="Test", CEILING(insurance[[#This Row],[rank_test]]/(COUNTIF(insurance[split],"Test")/10), 1), "")</f>
        <v>5</v>
      </c>
      <c r="AE171">
        <f>IF(insurance[[#This Row],[split]]="Test", --(insurance[[#This Row],[charges]] &gt;= Classify!$C$5), "")</f>
        <v>0</v>
      </c>
      <c r="AF171">
        <f>IF(insurance[[#This Row],[split]]="Test", --(insurance[[#This Row],[yhat]] &gt;= Classify!$C$8), "")</f>
        <v>0</v>
      </c>
    </row>
    <row r="172" spans="1:32" x14ac:dyDescent="0.35">
      <c r="A172">
        <v>36</v>
      </c>
      <c r="B172" t="s">
        <v>13</v>
      </c>
      <c r="C172">
        <v>27.74</v>
      </c>
      <c r="D172">
        <v>0</v>
      </c>
      <c r="E172" t="s">
        <v>14</v>
      </c>
      <c r="F172" t="s">
        <v>20</v>
      </c>
      <c r="G172">
        <v>5469.0065999999997</v>
      </c>
      <c r="H172" t="s">
        <v>16</v>
      </c>
      <c r="I172" t="s">
        <v>17</v>
      </c>
      <c r="J172" t="s">
        <v>17</v>
      </c>
      <c r="K172" t="s">
        <v>17</v>
      </c>
      <c r="L172" t="s">
        <v>17</v>
      </c>
      <c r="M172" t="s">
        <v>17</v>
      </c>
      <c r="N172">
        <f>insurance[[#This Row],[age]]^2</f>
        <v>1296</v>
      </c>
      <c r="O172">
        <f>insurance[[#This Row],[smoker_yes]]*insurance[[#This Row],[bmi]]</f>
        <v>0</v>
      </c>
      <c r="P172">
        <f>insurance[[#This Row],[smoker_yes]]*insurance[[#This Row],[age]]</f>
        <v>0</v>
      </c>
      <c r="Q172">
        <f>insurance[[#This Row],[bmi]]*insurance[[#This Row],[age]]</f>
        <v>998.64</v>
      </c>
      <c r="R172" t="s">
        <v>31</v>
      </c>
      <c r="S172">
        <f>(insurance[[#This Row],[age]]-Notes!$B$2)/Notes!$B$3</f>
        <v>-0.22834402636368298</v>
      </c>
      <c r="T172">
        <f>(insurance[[#This Row],[bmi]]-Notes!$B$4)/Notes!$B$5</f>
        <v>-0.47956711828139476</v>
      </c>
      <c r="U172">
        <f>(insurance[[#This Row],[children]]-Notes!$B$6)/Notes!$B$7</f>
        <v>-0.90861366741867866</v>
      </c>
      <c r="V172" s="14">
        <f t="shared" si="2"/>
        <v>13130.638654799817</v>
      </c>
      <c r="W172" s="15" t="str">
        <f>IF(insurance[[#This Row],[split]]="Test", (insurance[[#This Row],[charges]]-insurance[[#This Row],[yhat_base]])^2, "")</f>
        <v/>
      </c>
      <c r="X172" s="15" t="str">
        <f>IF(insurance[[#This Row],[split]]="Test", ABS(insurance[[#This Row],[charges]]-insurance[[#This Row],[yhat_base]])^2, "")</f>
        <v/>
      </c>
      <c r="Y172" t="str">
        <f>IF(insurance[[#This Row],[split]]="Test", (insurance[[#This Row],[charges]]-insurance[[#This Row],[yhat]])^2,"")</f>
        <v/>
      </c>
      <c r="Z172" t="str">
        <f>IF(insurance[[#This Row],[split]]="Test",ABS(insurance[[#This Row],[charges]]-insurance[[#This Row],[yhat]])^2,"")</f>
        <v/>
      </c>
      <c r="AA172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7107.7313156463752</v>
      </c>
      <c r="AB172">
        <f>insurance[[#This Row],[charges]]-insurance[[#This Row],[yhat]]</f>
        <v>-1638.7247156463754</v>
      </c>
      <c r="AC172" t="str">
        <f>IF(insurance[[#This Row],[split]]="Test",
  COUNTIFS(insurance[split], "Test", insurance[yhat], "&gt;" &amp; insurance[[#This Row],[yhat]]) + 1,
  ""
)</f>
        <v/>
      </c>
      <c r="AD172" t="str">
        <f>IF(insurance[[#This Row],[split]]="Test", CEILING(insurance[[#This Row],[rank_test]]/(COUNTIF(insurance[split],"Test")/10), 1), "")</f>
        <v/>
      </c>
      <c r="AE172" t="str">
        <f>IF(insurance[[#This Row],[split]]="Test", --(insurance[[#This Row],[charges]] &gt;= Classify!$C$5), "")</f>
        <v/>
      </c>
      <c r="AF172" t="str">
        <f>IF(insurance[[#This Row],[split]]="Test", --(insurance[[#This Row],[yhat]] &gt;= Classify!$C$8), "")</f>
        <v/>
      </c>
    </row>
    <row r="173" spans="1:32" x14ac:dyDescent="0.35">
      <c r="A173">
        <v>20</v>
      </c>
      <c r="B173" t="s">
        <v>19</v>
      </c>
      <c r="C173">
        <v>40.47</v>
      </c>
      <c r="D173">
        <v>0</v>
      </c>
      <c r="E173" t="s">
        <v>14</v>
      </c>
      <c r="F173" t="s">
        <v>20</v>
      </c>
      <c r="G173">
        <v>1984.4532999999999</v>
      </c>
      <c r="H173" t="s">
        <v>16</v>
      </c>
      <c r="I173" t="s">
        <v>18</v>
      </c>
      <c r="J173" t="s">
        <v>17</v>
      </c>
      <c r="K173" t="s">
        <v>17</v>
      </c>
      <c r="L173" t="s">
        <v>17</v>
      </c>
      <c r="M173" t="s">
        <v>17</v>
      </c>
      <c r="N173">
        <f>insurance[[#This Row],[age]]^2</f>
        <v>400</v>
      </c>
      <c r="O173">
        <f>insurance[[#This Row],[smoker_yes]]*insurance[[#This Row],[bmi]]</f>
        <v>0</v>
      </c>
      <c r="P173">
        <f>insurance[[#This Row],[smoker_yes]]*insurance[[#This Row],[age]]</f>
        <v>0</v>
      </c>
      <c r="Q173">
        <f>insurance[[#This Row],[bmi]]*insurance[[#This Row],[age]]</f>
        <v>809.4</v>
      </c>
      <c r="R173" t="s">
        <v>32</v>
      </c>
      <c r="S173">
        <f>(insurance[[#This Row],[age]]-Notes!$B$2)/Notes!$B$3</f>
        <v>-1.3675630700350232</v>
      </c>
      <c r="T173">
        <f>(insurance[[#This Row],[bmi]]-Notes!$B$4)/Notes!$B$5</f>
        <v>1.6087191138047732</v>
      </c>
      <c r="U173">
        <f>(insurance[[#This Row],[children]]-Notes!$B$6)/Notes!$B$7</f>
        <v>-0.90861366741867866</v>
      </c>
      <c r="V173" s="14">
        <f t="shared" si="2"/>
        <v>13130.638654799817</v>
      </c>
      <c r="W173" s="15">
        <f>IF(insurance[[#This Row],[split]]="Test", (insurance[[#This Row],[charges]]-insurance[[#This Row],[yhat_base]])^2, "")</f>
        <v>124237447.96355395</v>
      </c>
      <c r="X173" s="15">
        <f>IF(insurance[[#This Row],[split]]="Test", ABS(insurance[[#This Row],[charges]]-insurance[[#This Row],[yhat_base]])^2, "")</f>
        <v>124237447.96355395</v>
      </c>
      <c r="Y173">
        <f>IF(insurance[[#This Row],[split]]="Test", (insurance[[#This Row],[charges]]-insurance[[#This Row],[yhat]])^2,"")</f>
        <v>3829825.3558980254</v>
      </c>
      <c r="Z173">
        <f>IF(insurance[[#This Row],[split]]="Test",ABS(insurance[[#This Row],[charges]]-insurance[[#This Row],[yhat]])^2,"")</f>
        <v>3829825.3558980254</v>
      </c>
      <c r="AA173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3941.4472590857263</v>
      </c>
      <c r="AB173">
        <f>insurance[[#This Row],[charges]]-insurance[[#This Row],[yhat]]</f>
        <v>-1956.9939590857264</v>
      </c>
      <c r="AC173">
        <f>IF(insurance[[#This Row],[split]]="Test",
  COUNTIFS(insurance[split], "Test", insurance[yhat], "&gt;" &amp; insurance[[#This Row],[yhat]]) + 1,
  ""
)</f>
        <v>259</v>
      </c>
      <c r="AD173">
        <f>IF(insurance[[#This Row],[split]]="Test", CEILING(insurance[[#This Row],[rank_test]]/(COUNTIF(insurance[split],"Test")/10), 1), "")</f>
        <v>10</v>
      </c>
      <c r="AE173">
        <f>IF(insurance[[#This Row],[split]]="Test", --(insurance[[#This Row],[charges]] &gt;= Classify!$C$5), "")</f>
        <v>0</v>
      </c>
      <c r="AF173">
        <f>IF(insurance[[#This Row],[split]]="Test", --(insurance[[#This Row],[yhat]] &gt;= Classify!$C$8), "")</f>
        <v>0</v>
      </c>
    </row>
    <row r="174" spans="1:32" x14ac:dyDescent="0.35">
      <c r="A174">
        <v>60</v>
      </c>
      <c r="B174" t="s">
        <v>19</v>
      </c>
      <c r="C174">
        <v>28.9</v>
      </c>
      <c r="D174">
        <v>0</v>
      </c>
      <c r="E174" t="s">
        <v>14</v>
      </c>
      <c r="F174" t="s">
        <v>21</v>
      </c>
      <c r="G174">
        <v>12146.971</v>
      </c>
      <c r="H174" t="s">
        <v>16</v>
      </c>
      <c r="I174" t="s">
        <v>18</v>
      </c>
      <c r="J174" t="s">
        <v>17</v>
      </c>
      <c r="K174" t="s">
        <v>17</v>
      </c>
      <c r="L174" t="s">
        <v>17</v>
      </c>
      <c r="M174" t="s">
        <v>18</v>
      </c>
      <c r="N174">
        <f>insurance[[#This Row],[age]]^2</f>
        <v>3600</v>
      </c>
      <c r="O174">
        <f>insurance[[#This Row],[smoker_yes]]*insurance[[#This Row],[bmi]]</f>
        <v>0</v>
      </c>
      <c r="P174">
        <f>insurance[[#This Row],[smoker_yes]]*insurance[[#This Row],[age]]</f>
        <v>0</v>
      </c>
      <c r="Q174">
        <f>insurance[[#This Row],[bmi]]*insurance[[#This Row],[age]]</f>
        <v>1734</v>
      </c>
      <c r="R174" t="s">
        <v>31</v>
      </c>
      <c r="S174">
        <f>(insurance[[#This Row],[age]]-Notes!$B$2)/Notes!$B$3</f>
        <v>1.4804845391433274</v>
      </c>
      <c r="T174">
        <f>(insurance[[#This Row],[bmi]]-Notes!$B$4)/Notes!$B$5</f>
        <v>-0.28927552132774553</v>
      </c>
      <c r="U174">
        <f>(insurance[[#This Row],[children]]-Notes!$B$6)/Notes!$B$7</f>
        <v>-0.90861366741867866</v>
      </c>
      <c r="V174" s="14">
        <f t="shared" si="2"/>
        <v>13130.638654799817</v>
      </c>
      <c r="W174" s="15" t="str">
        <f>IF(insurance[[#This Row],[split]]="Test", (insurance[[#This Row],[charges]]-insurance[[#This Row],[yhat_base]])^2, "")</f>
        <v/>
      </c>
      <c r="X174" s="15" t="str">
        <f>IF(insurance[[#This Row],[split]]="Test", ABS(insurance[[#This Row],[charges]]-insurance[[#This Row],[yhat_base]])^2, "")</f>
        <v/>
      </c>
      <c r="Y174" t="str">
        <f>IF(insurance[[#This Row],[split]]="Test", (insurance[[#This Row],[charges]]-insurance[[#This Row],[yhat]])^2,"")</f>
        <v/>
      </c>
      <c r="Z174" t="str">
        <f>IF(insurance[[#This Row],[split]]="Test",ABS(insurance[[#This Row],[charges]]-insurance[[#This Row],[yhat]])^2,"")</f>
        <v/>
      </c>
      <c r="AA174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13288.170799498064</v>
      </c>
      <c r="AB174">
        <f>insurance[[#This Row],[charges]]-insurance[[#This Row],[yhat]]</f>
        <v>-1141.1997994980647</v>
      </c>
      <c r="AC174" t="str">
        <f>IF(insurance[[#This Row],[split]]="Test",
  COUNTIFS(insurance[split], "Test", insurance[yhat], "&gt;" &amp; insurance[[#This Row],[yhat]]) + 1,
  ""
)</f>
        <v/>
      </c>
      <c r="AD174" t="str">
        <f>IF(insurance[[#This Row],[split]]="Test", CEILING(insurance[[#This Row],[rank_test]]/(COUNTIF(insurance[split],"Test")/10), 1), "")</f>
        <v/>
      </c>
      <c r="AE174" t="str">
        <f>IF(insurance[[#This Row],[split]]="Test", --(insurance[[#This Row],[charges]] &gt;= Classify!$C$5), "")</f>
        <v/>
      </c>
      <c r="AF174" t="str">
        <f>IF(insurance[[#This Row],[split]]="Test", --(insurance[[#This Row],[yhat]] &gt;= Classify!$C$8), "")</f>
        <v/>
      </c>
    </row>
    <row r="175" spans="1:32" x14ac:dyDescent="0.35">
      <c r="A175">
        <v>51</v>
      </c>
      <c r="B175" t="s">
        <v>13</v>
      </c>
      <c r="C175">
        <v>40.659999999999997</v>
      </c>
      <c r="D175">
        <v>0</v>
      </c>
      <c r="E175" t="s">
        <v>14</v>
      </c>
      <c r="F175" t="s">
        <v>20</v>
      </c>
      <c r="G175">
        <v>9875.6803999999993</v>
      </c>
      <c r="H175" t="s">
        <v>16</v>
      </c>
      <c r="I175" t="s">
        <v>17</v>
      </c>
      <c r="J175" t="s">
        <v>17</v>
      </c>
      <c r="K175" t="s">
        <v>17</v>
      </c>
      <c r="L175" t="s">
        <v>17</v>
      </c>
      <c r="M175" t="s">
        <v>17</v>
      </c>
      <c r="N175">
        <f>insurance[[#This Row],[age]]^2</f>
        <v>2601</v>
      </c>
      <c r="O175">
        <f>insurance[[#This Row],[smoker_yes]]*insurance[[#This Row],[bmi]]</f>
        <v>0</v>
      </c>
      <c r="P175">
        <f>insurance[[#This Row],[smoker_yes]]*insurance[[#This Row],[age]]</f>
        <v>0</v>
      </c>
      <c r="Q175">
        <f>insurance[[#This Row],[bmi]]*insurance[[#This Row],[age]]</f>
        <v>2073.66</v>
      </c>
      <c r="R175" t="s">
        <v>31</v>
      </c>
      <c r="S175">
        <f>(insurance[[#This Row],[age]]-Notes!$B$2)/Notes!$B$3</f>
        <v>0.8396738270781986</v>
      </c>
      <c r="T175">
        <f>(insurance[[#This Row],[bmi]]-Notes!$B$4)/Notes!$B$5</f>
        <v>1.6398875650299396</v>
      </c>
      <c r="U175">
        <f>(insurance[[#This Row],[children]]-Notes!$B$6)/Notes!$B$7</f>
        <v>-0.90861366741867866</v>
      </c>
      <c r="V175" s="14">
        <f t="shared" si="2"/>
        <v>13130.638654799817</v>
      </c>
      <c r="W175" s="15" t="str">
        <f>IF(insurance[[#This Row],[split]]="Test", (insurance[[#This Row],[charges]]-insurance[[#This Row],[yhat_base]])^2, "")</f>
        <v/>
      </c>
      <c r="X175" s="15" t="str">
        <f>IF(insurance[[#This Row],[split]]="Test", ABS(insurance[[#This Row],[charges]]-insurance[[#This Row],[yhat_base]])^2, "")</f>
        <v/>
      </c>
      <c r="Y175" t="str">
        <f>IF(insurance[[#This Row],[split]]="Test", (insurance[[#This Row],[charges]]-insurance[[#This Row],[yhat]])^2,"")</f>
        <v/>
      </c>
      <c r="Z175" t="str">
        <f>IF(insurance[[#This Row],[split]]="Test",ABS(insurance[[#This Row],[charges]]-insurance[[#This Row],[yhat]])^2,"")</f>
        <v/>
      </c>
      <c r="AA175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11610.478544513657</v>
      </c>
      <c r="AB175">
        <f>insurance[[#This Row],[charges]]-insurance[[#This Row],[yhat]]</f>
        <v>-1734.7981445136575</v>
      </c>
      <c r="AC175" t="str">
        <f>IF(insurance[[#This Row],[split]]="Test",
  COUNTIFS(insurance[split], "Test", insurance[yhat], "&gt;" &amp; insurance[[#This Row],[yhat]]) + 1,
  ""
)</f>
        <v/>
      </c>
      <c r="AD175" t="str">
        <f>IF(insurance[[#This Row],[split]]="Test", CEILING(insurance[[#This Row],[rank_test]]/(COUNTIF(insurance[split],"Test")/10), 1), "")</f>
        <v/>
      </c>
      <c r="AE175" t="str">
        <f>IF(insurance[[#This Row],[split]]="Test", --(insurance[[#This Row],[charges]] &gt;= Classify!$C$5), "")</f>
        <v/>
      </c>
      <c r="AF175" t="str">
        <f>IF(insurance[[#This Row],[split]]="Test", --(insurance[[#This Row],[yhat]] &gt;= Classify!$C$8), "")</f>
        <v/>
      </c>
    </row>
    <row r="176" spans="1:32" x14ac:dyDescent="0.35">
      <c r="A176">
        <v>62</v>
      </c>
      <c r="B176" t="s">
        <v>19</v>
      </c>
      <c r="C176">
        <v>37.4</v>
      </c>
      <c r="D176">
        <v>0</v>
      </c>
      <c r="E176" t="s">
        <v>14</v>
      </c>
      <c r="F176" t="s">
        <v>21</v>
      </c>
      <c r="G176">
        <v>12979.358</v>
      </c>
      <c r="H176" t="s">
        <v>16</v>
      </c>
      <c r="I176" t="s">
        <v>18</v>
      </c>
      <c r="J176" t="s">
        <v>17</v>
      </c>
      <c r="K176" t="s">
        <v>17</v>
      </c>
      <c r="L176" t="s">
        <v>17</v>
      </c>
      <c r="M176" t="s">
        <v>18</v>
      </c>
      <c r="N176">
        <f>insurance[[#This Row],[age]]^2</f>
        <v>3844</v>
      </c>
      <c r="O176">
        <f>insurance[[#This Row],[smoker_yes]]*insurance[[#This Row],[bmi]]</f>
        <v>0</v>
      </c>
      <c r="P176">
        <f>insurance[[#This Row],[smoker_yes]]*insurance[[#This Row],[age]]</f>
        <v>0</v>
      </c>
      <c r="Q176">
        <f>insurance[[#This Row],[bmi]]*insurance[[#This Row],[age]]</f>
        <v>2318.7999999999997</v>
      </c>
      <c r="R176" t="s">
        <v>31</v>
      </c>
      <c r="S176">
        <f>(insurance[[#This Row],[age]]-Notes!$B$2)/Notes!$B$3</f>
        <v>1.6228869196022451</v>
      </c>
      <c r="T176">
        <f>(insurance[[#This Row],[bmi]]-Notes!$B$4)/Notes!$B$5</f>
        <v>1.1051025597981325</v>
      </c>
      <c r="U176">
        <f>(insurance[[#This Row],[children]]-Notes!$B$6)/Notes!$B$7</f>
        <v>-0.90861366741867866</v>
      </c>
      <c r="V176" s="14">
        <f t="shared" si="2"/>
        <v>13130.638654799817</v>
      </c>
      <c r="W176" s="15" t="str">
        <f>IF(insurance[[#This Row],[split]]="Test", (insurance[[#This Row],[charges]]-insurance[[#This Row],[yhat_base]])^2, "")</f>
        <v/>
      </c>
      <c r="X176" s="15" t="str">
        <f>IF(insurance[[#This Row],[split]]="Test", ABS(insurance[[#This Row],[charges]]-insurance[[#This Row],[yhat_base]])^2, "")</f>
        <v/>
      </c>
      <c r="Y176" t="str">
        <f>IF(insurance[[#This Row],[split]]="Test", (insurance[[#This Row],[charges]]-insurance[[#This Row],[yhat]])^2,"")</f>
        <v/>
      </c>
      <c r="Z176" t="str">
        <f>IF(insurance[[#This Row],[split]]="Test",ABS(insurance[[#This Row],[charges]]-insurance[[#This Row],[yhat]])^2,"")</f>
        <v/>
      </c>
      <c r="AA176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14237.989789964256</v>
      </c>
      <c r="AB176">
        <f>insurance[[#This Row],[charges]]-insurance[[#This Row],[yhat]]</f>
        <v>-1258.6317899642563</v>
      </c>
      <c r="AC176" t="str">
        <f>IF(insurance[[#This Row],[split]]="Test",
  COUNTIFS(insurance[split], "Test", insurance[yhat], "&gt;" &amp; insurance[[#This Row],[yhat]]) + 1,
  ""
)</f>
        <v/>
      </c>
      <c r="AD176" t="str">
        <f>IF(insurance[[#This Row],[split]]="Test", CEILING(insurance[[#This Row],[rank_test]]/(COUNTIF(insurance[split],"Test")/10), 1), "")</f>
        <v/>
      </c>
      <c r="AE176" t="str">
        <f>IF(insurance[[#This Row],[split]]="Test", --(insurance[[#This Row],[charges]] &gt;= Classify!$C$5), "")</f>
        <v/>
      </c>
      <c r="AF176" t="str">
        <f>IF(insurance[[#This Row],[split]]="Test", --(insurance[[#This Row],[yhat]] &gt;= Classify!$C$8), "")</f>
        <v/>
      </c>
    </row>
    <row r="177" spans="1:32" x14ac:dyDescent="0.35">
      <c r="A177">
        <v>19</v>
      </c>
      <c r="B177" t="s">
        <v>19</v>
      </c>
      <c r="C177">
        <v>35.4</v>
      </c>
      <c r="D177">
        <v>0</v>
      </c>
      <c r="E177" t="s">
        <v>14</v>
      </c>
      <c r="F177" t="s">
        <v>21</v>
      </c>
      <c r="G177">
        <v>1263.249</v>
      </c>
      <c r="H177" t="s">
        <v>16</v>
      </c>
      <c r="I177" t="s">
        <v>18</v>
      </c>
      <c r="J177" t="s">
        <v>17</v>
      </c>
      <c r="K177" t="s">
        <v>17</v>
      </c>
      <c r="L177" t="s">
        <v>17</v>
      </c>
      <c r="M177" t="s">
        <v>18</v>
      </c>
      <c r="N177">
        <f>insurance[[#This Row],[age]]^2</f>
        <v>361</v>
      </c>
      <c r="O177">
        <f>insurance[[#This Row],[smoker_yes]]*insurance[[#This Row],[bmi]]</f>
        <v>0</v>
      </c>
      <c r="P177">
        <f>insurance[[#This Row],[smoker_yes]]*insurance[[#This Row],[age]]</f>
        <v>0</v>
      </c>
      <c r="Q177">
        <f>insurance[[#This Row],[bmi]]*insurance[[#This Row],[age]]</f>
        <v>672.6</v>
      </c>
      <c r="R177" t="s">
        <v>31</v>
      </c>
      <c r="S177">
        <f>(insurance[[#This Row],[age]]-Notes!$B$2)/Notes!$B$3</f>
        <v>-1.4387642602644821</v>
      </c>
      <c r="T177">
        <f>(insurance[[#This Row],[bmi]]-Notes!$B$4)/Notes!$B$5</f>
        <v>0.77701359953322002</v>
      </c>
      <c r="U177">
        <f>(insurance[[#This Row],[children]]-Notes!$B$6)/Notes!$B$7</f>
        <v>-0.90861366741867866</v>
      </c>
      <c r="V177" s="14">
        <f t="shared" si="2"/>
        <v>13130.638654799817</v>
      </c>
      <c r="W177" s="15" t="str">
        <f>IF(insurance[[#This Row],[split]]="Test", (insurance[[#This Row],[charges]]-insurance[[#This Row],[yhat_base]])^2, "")</f>
        <v/>
      </c>
      <c r="X177" s="15" t="str">
        <f>IF(insurance[[#This Row],[split]]="Test", ABS(insurance[[#This Row],[charges]]-insurance[[#This Row],[yhat_base]])^2, "")</f>
        <v/>
      </c>
      <c r="Y177" t="str">
        <f>IF(insurance[[#This Row],[split]]="Test", (insurance[[#This Row],[charges]]-insurance[[#This Row],[yhat]])^2,"")</f>
        <v/>
      </c>
      <c r="Z177" t="str">
        <f>IF(insurance[[#This Row],[split]]="Test",ABS(insurance[[#This Row],[charges]]-insurance[[#This Row],[yhat]])^2,"")</f>
        <v/>
      </c>
      <c r="AA177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2716.6278974676534</v>
      </c>
      <c r="AB177">
        <f>insurance[[#This Row],[charges]]-insurance[[#This Row],[yhat]]</f>
        <v>-1453.3788974676534</v>
      </c>
      <c r="AC177" t="str">
        <f>IF(insurance[[#This Row],[split]]="Test",
  COUNTIFS(insurance[split], "Test", insurance[yhat], "&gt;" &amp; insurance[[#This Row],[yhat]]) + 1,
  ""
)</f>
        <v/>
      </c>
      <c r="AD177" t="str">
        <f>IF(insurance[[#This Row],[split]]="Test", CEILING(insurance[[#This Row],[rank_test]]/(COUNTIF(insurance[split],"Test")/10), 1), "")</f>
        <v/>
      </c>
      <c r="AE177" t="str">
        <f>IF(insurance[[#This Row],[split]]="Test", --(insurance[[#This Row],[charges]] &gt;= Classify!$C$5), "")</f>
        <v/>
      </c>
      <c r="AF177" t="str">
        <f>IF(insurance[[#This Row],[split]]="Test", --(insurance[[#This Row],[yhat]] &gt;= Classify!$C$8), "")</f>
        <v/>
      </c>
    </row>
    <row r="178" spans="1:32" x14ac:dyDescent="0.35">
      <c r="A178">
        <v>18</v>
      </c>
      <c r="B178" t="s">
        <v>13</v>
      </c>
      <c r="C178">
        <v>40.28</v>
      </c>
      <c r="D178">
        <v>0</v>
      </c>
      <c r="E178" t="s">
        <v>14</v>
      </c>
      <c r="F178" t="s">
        <v>20</v>
      </c>
      <c r="G178">
        <v>2217.6012000000001</v>
      </c>
      <c r="H178" t="s">
        <v>16</v>
      </c>
      <c r="I178" t="s">
        <v>17</v>
      </c>
      <c r="J178" t="s">
        <v>17</v>
      </c>
      <c r="K178" t="s">
        <v>17</v>
      </c>
      <c r="L178" t="s">
        <v>17</v>
      </c>
      <c r="M178" t="s">
        <v>17</v>
      </c>
      <c r="N178">
        <f>insurance[[#This Row],[age]]^2</f>
        <v>324</v>
      </c>
      <c r="O178">
        <f>insurance[[#This Row],[smoker_yes]]*insurance[[#This Row],[bmi]]</f>
        <v>0</v>
      </c>
      <c r="P178">
        <f>insurance[[#This Row],[smoker_yes]]*insurance[[#This Row],[age]]</f>
        <v>0</v>
      </c>
      <c r="Q178">
        <f>insurance[[#This Row],[bmi]]*insurance[[#This Row],[age]]</f>
        <v>725.04</v>
      </c>
      <c r="R178" t="s">
        <v>31</v>
      </c>
      <c r="S178">
        <f>(insurance[[#This Row],[age]]-Notes!$B$2)/Notes!$B$3</f>
        <v>-1.5099654504939408</v>
      </c>
      <c r="T178">
        <f>(insurance[[#This Row],[bmi]]-Notes!$B$4)/Notes!$B$5</f>
        <v>1.577550662579607</v>
      </c>
      <c r="U178">
        <f>(insurance[[#This Row],[children]]-Notes!$B$6)/Notes!$B$7</f>
        <v>-0.90861366741867866</v>
      </c>
      <c r="V178" s="14">
        <f t="shared" si="2"/>
        <v>13130.638654799817</v>
      </c>
      <c r="W178" s="15" t="str">
        <f>IF(insurance[[#This Row],[split]]="Test", (insurance[[#This Row],[charges]]-insurance[[#This Row],[yhat_base]])^2, "")</f>
        <v/>
      </c>
      <c r="X178" s="15" t="str">
        <f>IF(insurance[[#This Row],[split]]="Test", ABS(insurance[[#This Row],[charges]]-insurance[[#This Row],[yhat_base]])^2, "")</f>
        <v/>
      </c>
      <c r="Y178" t="str">
        <f>IF(insurance[[#This Row],[split]]="Test", (insurance[[#This Row],[charges]]-insurance[[#This Row],[yhat]])^2,"")</f>
        <v/>
      </c>
      <c r="Z178" t="str">
        <f>IF(insurance[[#This Row],[split]]="Test",ABS(insurance[[#This Row],[charges]]-insurance[[#This Row],[yhat]])^2,"")</f>
        <v/>
      </c>
      <c r="AA178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4381.1294690115001</v>
      </c>
      <c r="AB178">
        <f>insurance[[#This Row],[charges]]-insurance[[#This Row],[yhat]]</f>
        <v>-2163.5282690115</v>
      </c>
      <c r="AC178" t="str">
        <f>IF(insurance[[#This Row],[split]]="Test",
  COUNTIFS(insurance[split], "Test", insurance[yhat], "&gt;" &amp; insurance[[#This Row],[yhat]]) + 1,
  ""
)</f>
        <v/>
      </c>
      <c r="AD178" t="str">
        <f>IF(insurance[[#This Row],[split]]="Test", CEILING(insurance[[#This Row],[rank_test]]/(COUNTIF(insurance[split],"Test")/10), 1), "")</f>
        <v/>
      </c>
      <c r="AE178" t="str">
        <f>IF(insurance[[#This Row],[split]]="Test", --(insurance[[#This Row],[charges]] &gt;= Classify!$C$5), "")</f>
        <v/>
      </c>
      <c r="AF178" t="str">
        <f>IF(insurance[[#This Row],[split]]="Test", --(insurance[[#This Row],[yhat]] &gt;= Classify!$C$8), "")</f>
        <v/>
      </c>
    </row>
    <row r="179" spans="1:32" x14ac:dyDescent="0.35">
      <c r="A179">
        <v>31</v>
      </c>
      <c r="B179" t="s">
        <v>13</v>
      </c>
      <c r="C179">
        <v>26.62</v>
      </c>
      <c r="D179">
        <v>0</v>
      </c>
      <c r="E179" t="s">
        <v>14</v>
      </c>
      <c r="F179" t="s">
        <v>15</v>
      </c>
      <c r="G179">
        <v>3757.8447999999999</v>
      </c>
      <c r="H179" t="s">
        <v>16</v>
      </c>
      <c r="I179" t="s">
        <v>17</v>
      </c>
      <c r="J179" t="s">
        <v>17</v>
      </c>
      <c r="K179" t="s">
        <v>17</v>
      </c>
      <c r="L179" t="s">
        <v>18</v>
      </c>
      <c r="M179" t="s">
        <v>17</v>
      </c>
      <c r="N179">
        <f>insurance[[#This Row],[age]]^2</f>
        <v>961</v>
      </c>
      <c r="O179">
        <f>insurance[[#This Row],[smoker_yes]]*insurance[[#This Row],[bmi]]</f>
        <v>0</v>
      </c>
      <c r="P179">
        <f>insurance[[#This Row],[smoker_yes]]*insurance[[#This Row],[age]]</f>
        <v>0</v>
      </c>
      <c r="Q179">
        <f>insurance[[#This Row],[bmi]]*insurance[[#This Row],[age]]</f>
        <v>825.22</v>
      </c>
      <c r="R179" t="s">
        <v>31</v>
      </c>
      <c r="S179">
        <f>(insurance[[#This Row],[age]]-Notes!$B$2)/Notes!$B$3</f>
        <v>-0.58434997751097684</v>
      </c>
      <c r="T179">
        <f>(insurance[[#This Row],[bmi]]-Notes!$B$4)/Notes!$B$5</f>
        <v>-0.66329693602974538</v>
      </c>
      <c r="U179">
        <f>(insurance[[#This Row],[children]]-Notes!$B$6)/Notes!$B$7</f>
        <v>-0.90861366741867866</v>
      </c>
      <c r="V179" s="14">
        <f t="shared" si="2"/>
        <v>13130.638654799817</v>
      </c>
      <c r="W179" s="15" t="str">
        <f>IF(insurance[[#This Row],[split]]="Test", (insurance[[#This Row],[charges]]-insurance[[#This Row],[yhat_base]])^2, "")</f>
        <v/>
      </c>
      <c r="X179" s="15" t="str">
        <f>IF(insurance[[#This Row],[split]]="Test", ABS(insurance[[#This Row],[charges]]-insurance[[#This Row],[yhat_base]])^2, "")</f>
        <v/>
      </c>
      <c r="Y179" t="str">
        <f>IF(insurance[[#This Row],[split]]="Test", (insurance[[#This Row],[charges]]-insurance[[#This Row],[yhat]])^2,"")</f>
        <v/>
      </c>
      <c r="Z179" t="str">
        <f>IF(insurance[[#This Row],[split]]="Test",ABS(insurance[[#This Row],[charges]]-insurance[[#This Row],[yhat]])^2,"")</f>
        <v/>
      </c>
      <c r="AA179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4823.1865422059809</v>
      </c>
      <c r="AB179">
        <f>insurance[[#This Row],[charges]]-insurance[[#This Row],[yhat]]</f>
        <v>-1065.3417422059811</v>
      </c>
      <c r="AC179" t="str">
        <f>IF(insurance[[#This Row],[split]]="Test",
  COUNTIFS(insurance[split], "Test", insurance[yhat], "&gt;" &amp; insurance[[#This Row],[yhat]]) + 1,
  ""
)</f>
        <v/>
      </c>
      <c r="AD179" t="str">
        <f>IF(insurance[[#This Row],[split]]="Test", CEILING(insurance[[#This Row],[rank_test]]/(COUNTIF(insurance[split],"Test")/10), 1), "")</f>
        <v/>
      </c>
      <c r="AE179" t="str">
        <f>IF(insurance[[#This Row],[split]]="Test", --(insurance[[#This Row],[charges]] &gt;= Classify!$C$5), "")</f>
        <v/>
      </c>
      <c r="AF179" t="str">
        <f>IF(insurance[[#This Row],[split]]="Test", --(insurance[[#This Row],[yhat]] &gt;= Classify!$C$8), "")</f>
        <v/>
      </c>
    </row>
    <row r="180" spans="1:32" x14ac:dyDescent="0.35">
      <c r="A180">
        <v>27</v>
      </c>
      <c r="B180" t="s">
        <v>19</v>
      </c>
      <c r="C180">
        <v>26.03</v>
      </c>
      <c r="D180">
        <v>0</v>
      </c>
      <c r="E180" t="s">
        <v>14</v>
      </c>
      <c r="F180" t="s">
        <v>20</v>
      </c>
      <c r="G180">
        <v>3070.8087</v>
      </c>
      <c r="H180" t="s">
        <v>16</v>
      </c>
      <c r="I180" t="s">
        <v>18</v>
      </c>
      <c r="J180" t="s">
        <v>17</v>
      </c>
      <c r="K180" t="s">
        <v>17</v>
      </c>
      <c r="L180" t="s">
        <v>17</v>
      </c>
      <c r="M180" t="s">
        <v>17</v>
      </c>
      <c r="N180">
        <f>insurance[[#This Row],[age]]^2</f>
        <v>729</v>
      </c>
      <c r="O180">
        <f>insurance[[#This Row],[smoker_yes]]*insurance[[#This Row],[bmi]]</f>
        <v>0</v>
      </c>
      <c r="P180">
        <f>insurance[[#This Row],[smoker_yes]]*insurance[[#This Row],[age]]</f>
        <v>0</v>
      </c>
      <c r="Q180">
        <f>insurance[[#This Row],[bmi]]*insurance[[#This Row],[age]]</f>
        <v>702.81000000000006</v>
      </c>
      <c r="R180" t="s">
        <v>32</v>
      </c>
      <c r="S180">
        <f>(insurance[[#This Row],[age]]-Notes!$B$2)/Notes!$B$3</f>
        <v>-0.86915473842881186</v>
      </c>
      <c r="T180">
        <f>(insurance[[#This Row],[bmi]]-Notes!$B$4)/Notes!$B$5</f>
        <v>-0.76008317930789449</v>
      </c>
      <c r="U180">
        <f>(insurance[[#This Row],[children]]-Notes!$B$6)/Notes!$B$7</f>
        <v>-0.90861366741867866</v>
      </c>
      <c r="V180" s="14">
        <f t="shared" si="2"/>
        <v>13130.638654799817</v>
      </c>
      <c r="W180" s="15">
        <f>IF(insurance[[#This Row],[split]]="Test", (insurance[[#This Row],[charges]]-insurance[[#This Row],[yhat_base]])^2, "")</f>
        <v>101200178.7194877</v>
      </c>
      <c r="X180" s="15">
        <f>IF(insurance[[#This Row],[split]]="Test", ABS(insurance[[#This Row],[charges]]-insurance[[#This Row],[yhat_base]])^2, "")</f>
        <v>101200178.7194877</v>
      </c>
      <c r="Y180">
        <f>IF(insurance[[#This Row],[split]]="Test", (insurance[[#This Row],[charges]]-insurance[[#This Row],[yhat]])^2,"")</f>
        <v>2686835.0907425652</v>
      </c>
      <c r="Z180">
        <f>IF(insurance[[#This Row],[split]]="Test",ABS(insurance[[#This Row],[charges]]-insurance[[#This Row],[yhat]])^2,"")</f>
        <v>2686835.0907425652</v>
      </c>
      <c r="AA180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4709.9655231083216</v>
      </c>
      <c r="AB180">
        <f>insurance[[#This Row],[charges]]-insurance[[#This Row],[yhat]]</f>
        <v>-1639.1568231083215</v>
      </c>
      <c r="AC180">
        <f>IF(insurance[[#This Row],[split]]="Test",
  COUNTIFS(insurance[split], "Test", insurance[yhat], "&gt;" &amp; insurance[[#This Row],[yhat]]) + 1,
  ""
)</f>
        <v>244</v>
      </c>
      <c r="AD180">
        <f>IF(insurance[[#This Row],[split]]="Test", CEILING(insurance[[#This Row],[rank_test]]/(COUNTIF(insurance[split],"Test")/10), 1), "")</f>
        <v>9</v>
      </c>
      <c r="AE180">
        <f>IF(insurance[[#This Row],[split]]="Test", --(insurance[[#This Row],[charges]] &gt;= Classify!$C$5), "")</f>
        <v>0</v>
      </c>
      <c r="AF180">
        <f>IF(insurance[[#This Row],[split]]="Test", --(insurance[[#This Row],[yhat]] &gt;= Classify!$C$8), "")</f>
        <v>0</v>
      </c>
    </row>
    <row r="181" spans="1:32" x14ac:dyDescent="0.35">
      <c r="A181">
        <v>64</v>
      </c>
      <c r="B181" t="s">
        <v>13</v>
      </c>
      <c r="C181">
        <v>39.700000000000003</v>
      </c>
      <c r="D181">
        <v>0</v>
      </c>
      <c r="E181" t="s">
        <v>14</v>
      </c>
      <c r="F181" t="s">
        <v>21</v>
      </c>
      <c r="G181">
        <v>14319.031000000001</v>
      </c>
      <c r="H181" t="s">
        <v>16</v>
      </c>
      <c r="I181" t="s">
        <v>17</v>
      </c>
      <c r="J181" t="s">
        <v>17</v>
      </c>
      <c r="K181" t="s">
        <v>17</v>
      </c>
      <c r="L181" t="s">
        <v>17</v>
      </c>
      <c r="M181" t="s">
        <v>18</v>
      </c>
      <c r="N181">
        <f>insurance[[#This Row],[age]]^2</f>
        <v>4096</v>
      </c>
      <c r="O181">
        <f>insurance[[#This Row],[smoker_yes]]*insurance[[#This Row],[bmi]]</f>
        <v>0</v>
      </c>
      <c r="P181">
        <f>insurance[[#This Row],[smoker_yes]]*insurance[[#This Row],[age]]</f>
        <v>0</v>
      </c>
      <c r="Q181">
        <f>insurance[[#This Row],[bmi]]*insurance[[#This Row],[age]]</f>
        <v>2540.8000000000002</v>
      </c>
      <c r="R181" t="s">
        <v>31</v>
      </c>
      <c r="S181">
        <f>(insurance[[#This Row],[age]]-Notes!$B$2)/Notes!$B$3</f>
        <v>1.7652893000611625</v>
      </c>
      <c r="T181">
        <f>(insurance[[#This Row],[bmi]]-Notes!$B$4)/Notes!$B$5</f>
        <v>1.4824048641027825</v>
      </c>
      <c r="U181">
        <f>(insurance[[#This Row],[children]]-Notes!$B$6)/Notes!$B$7</f>
        <v>-0.90861366741867866</v>
      </c>
      <c r="V181" s="14">
        <f t="shared" si="2"/>
        <v>13130.638654799817</v>
      </c>
      <c r="W181" s="15" t="str">
        <f>IF(insurance[[#This Row],[split]]="Test", (insurance[[#This Row],[charges]]-insurance[[#This Row],[yhat_base]])^2, "")</f>
        <v/>
      </c>
      <c r="X181" s="15" t="str">
        <f>IF(insurance[[#This Row],[split]]="Test", ABS(insurance[[#This Row],[charges]]-insurance[[#This Row],[yhat_base]])^2, "")</f>
        <v/>
      </c>
      <c r="Y181" t="str">
        <f>IF(insurance[[#This Row],[split]]="Test", (insurance[[#This Row],[charges]]-insurance[[#This Row],[yhat]])^2,"")</f>
        <v/>
      </c>
      <c r="Z181" t="str">
        <f>IF(insurance[[#This Row],[split]]="Test",ABS(insurance[[#This Row],[charges]]-insurance[[#This Row],[yhat]])^2,"")</f>
        <v/>
      </c>
      <c r="AA181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15788.171540125106</v>
      </c>
      <c r="AB181">
        <f>insurance[[#This Row],[charges]]-insurance[[#This Row],[yhat]]</f>
        <v>-1469.140540125105</v>
      </c>
      <c r="AC181" t="str">
        <f>IF(insurance[[#This Row],[split]]="Test",
  COUNTIFS(insurance[split], "Test", insurance[yhat], "&gt;" &amp; insurance[[#This Row],[yhat]]) + 1,
  ""
)</f>
        <v/>
      </c>
      <c r="AD181" t="str">
        <f>IF(insurance[[#This Row],[split]]="Test", CEILING(insurance[[#This Row],[rank_test]]/(COUNTIF(insurance[split],"Test")/10), 1), "")</f>
        <v/>
      </c>
      <c r="AE181" t="str">
        <f>IF(insurance[[#This Row],[split]]="Test", --(insurance[[#This Row],[charges]] &gt;= Classify!$C$5), "")</f>
        <v/>
      </c>
      <c r="AF181" t="str">
        <f>IF(insurance[[#This Row],[split]]="Test", --(insurance[[#This Row],[yhat]] &gt;= Classify!$C$8), "")</f>
        <v/>
      </c>
    </row>
    <row r="182" spans="1:32" x14ac:dyDescent="0.35">
      <c r="A182">
        <v>44</v>
      </c>
      <c r="B182" t="s">
        <v>13</v>
      </c>
      <c r="C182">
        <v>36.479999999999997</v>
      </c>
      <c r="D182">
        <v>0</v>
      </c>
      <c r="E182" t="s">
        <v>14</v>
      </c>
      <c r="F182" t="s">
        <v>20</v>
      </c>
      <c r="G182">
        <v>12797.20962</v>
      </c>
      <c r="H182" t="s">
        <v>16</v>
      </c>
      <c r="I182" t="s">
        <v>17</v>
      </c>
      <c r="J182" t="s">
        <v>17</v>
      </c>
      <c r="K182" t="s">
        <v>17</v>
      </c>
      <c r="L182" t="s">
        <v>17</v>
      </c>
      <c r="M182" t="s">
        <v>17</v>
      </c>
      <c r="N182">
        <f>insurance[[#This Row],[age]]^2</f>
        <v>1936</v>
      </c>
      <c r="O182">
        <f>insurance[[#This Row],[smoker_yes]]*insurance[[#This Row],[bmi]]</f>
        <v>0</v>
      </c>
      <c r="P182">
        <f>insurance[[#This Row],[smoker_yes]]*insurance[[#This Row],[age]]</f>
        <v>0</v>
      </c>
      <c r="Q182">
        <f>insurance[[#This Row],[bmi]]*insurance[[#This Row],[age]]</f>
        <v>1605.12</v>
      </c>
      <c r="R182" t="s">
        <v>31</v>
      </c>
      <c r="S182">
        <f>(insurance[[#This Row],[age]]-Notes!$B$2)/Notes!$B$3</f>
        <v>0.3412654954719872</v>
      </c>
      <c r="T182">
        <f>(insurance[[#This Row],[bmi]]-Notes!$B$4)/Notes!$B$5</f>
        <v>0.95418163807627243</v>
      </c>
      <c r="U182">
        <f>(insurance[[#This Row],[children]]-Notes!$B$6)/Notes!$B$7</f>
        <v>-0.90861366741867866</v>
      </c>
      <c r="V182" s="14">
        <f t="shared" si="2"/>
        <v>13130.638654799817</v>
      </c>
      <c r="W182" s="15" t="str">
        <f>IF(insurance[[#This Row],[split]]="Test", (insurance[[#This Row],[charges]]-insurance[[#This Row],[yhat_base]])^2, "")</f>
        <v/>
      </c>
      <c r="X182" s="15" t="str">
        <f>IF(insurance[[#This Row],[split]]="Test", ABS(insurance[[#This Row],[charges]]-insurance[[#This Row],[yhat_base]])^2, "")</f>
        <v/>
      </c>
      <c r="Y182" t="str">
        <f>IF(insurance[[#This Row],[split]]="Test", (insurance[[#This Row],[charges]]-insurance[[#This Row],[yhat]])^2,"")</f>
        <v/>
      </c>
      <c r="Z182" t="str">
        <f>IF(insurance[[#This Row],[split]]="Test",ABS(insurance[[#This Row],[charges]]-insurance[[#This Row],[yhat]])^2,"")</f>
        <v/>
      </c>
      <c r="AA182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9300.8647299792665</v>
      </c>
      <c r="AB182">
        <f>insurance[[#This Row],[charges]]-insurance[[#This Row],[yhat]]</f>
        <v>3496.3448900207331</v>
      </c>
      <c r="AC182" t="str">
        <f>IF(insurance[[#This Row],[split]]="Test",
  COUNTIFS(insurance[split], "Test", insurance[yhat], "&gt;" &amp; insurance[[#This Row],[yhat]]) + 1,
  ""
)</f>
        <v/>
      </c>
      <c r="AD182" t="str">
        <f>IF(insurance[[#This Row],[split]]="Test", CEILING(insurance[[#This Row],[rank_test]]/(COUNTIF(insurance[split],"Test")/10), 1), "")</f>
        <v/>
      </c>
      <c r="AE182" t="str">
        <f>IF(insurance[[#This Row],[split]]="Test", --(insurance[[#This Row],[charges]] &gt;= Classify!$C$5), "")</f>
        <v/>
      </c>
      <c r="AF182" t="str">
        <f>IF(insurance[[#This Row],[split]]="Test", --(insurance[[#This Row],[yhat]] &gt;= Classify!$C$8), "")</f>
        <v/>
      </c>
    </row>
    <row r="183" spans="1:32" x14ac:dyDescent="0.35">
      <c r="A183">
        <v>45</v>
      </c>
      <c r="B183" t="s">
        <v>19</v>
      </c>
      <c r="C183">
        <v>39.805</v>
      </c>
      <c r="D183">
        <v>0</v>
      </c>
      <c r="E183" t="s">
        <v>14</v>
      </c>
      <c r="F183" t="s">
        <v>20</v>
      </c>
      <c r="G183">
        <v>7448.4039499999999</v>
      </c>
      <c r="H183" t="s">
        <v>16</v>
      </c>
      <c r="I183" t="s">
        <v>18</v>
      </c>
      <c r="J183" t="s">
        <v>17</v>
      </c>
      <c r="K183" t="s">
        <v>17</v>
      </c>
      <c r="L183" t="s">
        <v>17</v>
      </c>
      <c r="M183" t="s">
        <v>17</v>
      </c>
      <c r="N183">
        <f>insurance[[#This Row],[age]]^2</f>
        <v>2025</v>
      </c>
      <c r="O183">
        <f>insurance[[#This Row],[smoker_yes]]*insurance[[#This Row],[bmi]]</f>
        <v>0</v>
      </c>
      <c r="P183">
        <f>insurance[[#This Row],[smoker_yes]]*insurance[[#This Row],[age]]</f>
        <v>0</v>
      </c>
      <c r="Q183">
        <f>insurance[[#This Row],[bmi]]*insurance[[#This Row],[age]]</f>
        <v>1791.2249999999999</v>
      </c>
      <c r="R183" t="s">
        <v>32</v>
      </c>
      <c r="S183">
        <f>(insurance[[#This Row],[age]]-Notes!$B$2)/Notes!$B$3</f>
        <v>0.41246668570144596</v>
      </c>
      <c r="T183">
        <f>(insurance[[#This Row],[bmi]]-Notes!$B$4)/Notes!$B$5</f>
        <v>1.4996295345166899</v>
      </c>
      <c r="U183">
        <f>(insurance[[#This Row],[children]]-Notes!$B$6)/Notes!$B$7</f>
        <v>-0.90861366741867866</v>
      </c>
      <c r="V183" s="14">
        <f t="shared" si="2"/>
        <v>13130.638654799817</v>
      </c>
      <c r="W183" s="15">
        <f>IF(insurance[[#This Row],[split]]="Test", (insurance[[#This Row],[charges]]-insurance[[#This Row],[yhat_base]])^2, "")</f>
        <v>32287791.240431469</v>
      </c>
      <c r="X183" s="15">
        <f>IF(insurance[[#This Row],[split]]="Test", ABS(insurance[[#This Row],[charges]]-insurance[[#This Row],[yhat_base]])^2, "")</f>
        <v>32287791.240431469</v>
      </c>
      <c r="Y183">
        <f>IF(insurance[[#This Row],[split]]="Test", (insurance[[#This Row],[charges]]-insurance[[#This Row],[yhat]])^2,"")</f>
        <v>2421498.1376723088</v>
      </c>
      <c r="Z183">
        <f>IF(insurance[[#This Row],[split]]="Test",ABS(insurance[[#This Row],[charges]]-insurance[[#This Row],[yhat]])^2,"")</f>
        <v>2421498.1376723088</v>
      </c>
      <c r="AA183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9004.5203137955577</v>
      </c>
      <c r="AB183">
        <f>insurance[[#This Row],[charges]]-insurance[[#This Row],[yhat]]</f>
        <v>-1556.1163637955578</v>
      </c>
      <c r="AC183">
        <f>IF(insurance[[#This Row],[split]]="Test",
  COUNTIFS(insurance[split], "Test", insurance[yhat], "&gt;" &amp; insurance[[#This Row],[yhat]]) + 1,
  ""
)</f>
        <v>159</v>
      </c>
      <c r="AD183">
        <f>IF(insurance[[#This Row],[split]]="Test", CEILING(insurance[[#This Row],[rank_test]]/(COUNTIF(insurance[split],"Test")/10), 1), "")</f>
        <v>6</v>
      </c>
      <c r="AE183">
        <f>IF(insurance[[#This Row],[split]]="Test", --(insurance[[#This Row],[charges]] &gt;= Classify!$C$5), "")</f>
        <v>0</v>
      </c>
      <c r="AF183">
        <f>IF(insurance[[#This Row],[split]]="Test", --(insurance[[#This Row],[yhat]] &gt;= Classify!$C$8), "")</f>
        <v>0</v>
      </c>
    </row>
    <row r="184" spans="1:32" x14ac:dyDescent="0.35">
      <c r="A184">
        <v>18</v>
      </c>
      <c r="B184" t="s">
        <v>19</v>
      </c>
      <c r="C184">
        <v>41.14</v>
      </c>
      <c r="D184">
        <v>0</v>
      </c>
      <c r="E184" t="s">
        <v>14</v>
      </c>
      <c r="F184" t="s">
        <v>15</v>
      </c>
      <c r="G184">
        <v>1146.7965999999999</v>
      </c>
      <c r="H184" t="s">
        <v>16</v>
      </c>
      <c r="I184" t="s">
        <v>18</v>
      </c>
      <c r="J184" t="s">
        <v>17</v>
      </c>
      <c r="K184" t="s">
        <v>17</v>
      </c>
      <c r="L184" t="s">
        <v>18</v>
      </c>
      <c r="M184" t="s">
        <v>17</v>
      </c>
      <c r="N184">
        <f>insurance[[#This Row],[age]]^2</f>
        <v>324</v>
      </c>
      <c r="O184">
        <f>insurance[[#This Row],[smoker_yes]]*insurance[[#This Row],[bmi]]</f>
        <v>0</v>
      </c>
      <c r="P184">
        <f>insurance[[#This Row],[smoker_yes]]*insurance[[#This Row],[age]]</f>
        <v>0</v>
      </c>
      <c r="Q184">
        <f>insurance[[#This Row],[bmi]]*insurance[[#This Row],[age]]</f>
        <v>740.52</v>
      </c>
      <c r="R184" t="s">
        <v>31</v>
      </c>
      <c r="S184">
        <f>(insurance[[#This Row],[age]]-Notes!$B$2)/Notes!$B$3</f>
        <v>-1.5099654504939408</v>
      </c>
      <c r="T184">
        <f>(insurance[[#This Row],[bmi]]-Notes!$B$4)/Notes!$B$5</f>
        <v>1.718628915493519</v>
      </c>
      <c r="U184">
        <f>(insurance[[#This Row],[children]]-Notes!$B$6)/Notes!$B$7</f>
        <v>-0.90861366741867866</v>
      </c>
      <c r="V184" s="14">
        <f t="shared" si="2"/>
        <v>13130.638654799817</v>
      </c>
      <c r="W184" s="15" t="str">
        <f>IF(insurance[[#This Row],[split]]="Test", (insurance[[#This Row],[charges]]-insurance[[#This Row],[yhat_base]])^2, "")</f>
        <v/>
      </c>
      <c r="X184" s="15" t="str">
        <f>IF(insurance[[#This Row],[split]]="Test", ABS(insurance[[#This Row],[charges]]-insurance[[#This Row],[yhat_base]])^2, "")</f>
        <v/>
      </c>
      <c r="Y184" t="str">
        <f>IF(insurance[[#This Row],[split]]="Test", (insurance[[#This Row],[charges]]-insurance[[#This Row],[yhat]])^2,"")</f>
        <v/>
      </c>
      <c r="Z184" t="str">
        <f>IF(insurance[[#This Row],[split]]="Test",ABS(insurance[[#This Row],[charges]]-insurance[[#This Row],[yhat]])^2,"")</f>
        <v/>
      </c>
      <c r="AA184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2541.5862827550382</v>
      </c>
      <c r="AB184">
        <f>insurance[[#This Row],[charges]]-insurance[[#This Row],[yhat]]</f>
        <v>-1394.7896827550383</v>
      </c>
      <c r="AC184" t="str">
        <f>IF(insurance[[#This Row],[split]]="Test",
  COUNTIFS(insurance[split], "Test", insurance[yhat], "&gt;" &amp; insurance[[#This Row],[yhat]]) + 1,
  ""
)</f>
        <v/>
      </c>
      <c r="AD184" t="str">
        <f>IF(insurance[[#This Row],[split]]="Test", CEILING(insurance[[#This Row],[rank_test]]/(COUNTIF(insurance[split],"Test")/10), 1), "")</f>
        <v/>
      </c>
      <c r="AE184" t="str">
        <f>IF(insurance[[#This Row],[split]]="Test", --(insurance[[#This Row],[charges]] &gt;= Classify!$C$5), "")</f>
        <v/>
      </c>
      <c r="AF184" t="str">
        <f>IF(insurance[[#This Row],[split]]="Test", --(insurance[[#This Row],[yhat]] &gt;= Classify!$C$8), "")</f>
        <v/>
      </c>
    </row>
    <row r="185" spans="1:32" x14ac:dyDescent="0.35">
      <c r="A185">
        <v>60</v>
      </c>
      <c r="B185" t="s">
        <v>19</v>
      </c>
      <c r="C185">
        <v>36.954999999999998</v>
      </c>
      <c r="D185">
        <v>0</v>
      </c>
      <c r="E185" t="s">
        <v>14</v>
      </c>
      <c r="F185" t="s">
        <v>20</v>
      </c>
      <c r="G185">
        <v>12741.167450000001</v>
      </c>
      <c r="H185" t="s">
        <v>16</v>
      </c>
      <c r="I185" t="s">
        <v>18</v>
      </c>
      <c r="J185" t="s">
        <v>17</v>
      </c>
      <c r="K185" t="s">
        <v>17</v>
      </c>
      <c r="L185" t="s">
        <v>17</v>
      </c>
      <c r="M185" t="s">
        <v>17</v>
      </c>
      <c r="N185">
        <f>insurance[[#This Row],[age]]^2</f>
        <v>3600</v>
      </c>
      <c r="O185">
        <f>insurance[[#This Row],[smoker_yes]]*insurance[[#This Row],[bmi]]</f>
        <v>0</v>
      </c>
      <c r="P185">
        <f>insurance[[#This Row],[smoker_yes]]*insurance[[#This Row],[age]]</f>
        <v>0</v>
      </c>
      <c r="Q185">
        <f>insurance[[#This Row],[bmi]]*insurance[[#This Row],[age]]</f>
        <v>2217.2999999999997</v>
      </c>
      <c r="R185" t="s">
        <v>31</v>
      </c>
      <c r="S185">
        <f>(insurance[[#This Row],[age]]-Notes!$B$2)/Notes!$B$3</f>
        <v>1.4804845391433274</v>
      </c>
      <c r="T185">
        <f>(insurance[[#This Row],[bmi]]-Notes!$B$4)/Notes!$B$5</f>
        <v>1.0321027661391895</v>
      </c>
      <c r="U185">
        <f>(insurance[[#This Row],[children]]-Notes!$B$6)/Notes!$B$7</f>
        <v>-0.90861366741867866</v>
      </c>
      <c r="V185" s="14">
        <f t="shared" si="2"/>
        <v>13130.638654799817</v>
      </c>
      <c r="W185" s="15" t="str">
        <f>IF(insurance[[#This Row],[split]]="Test", (insurance[[#This Row],[charges]]-insurance[[#This Row],[yhat_base]])^2, "")</f>
        <v/>
      </c>
      <c r="X185" s="15" t="str">
        <f>IF(insurance[[#This Row],[split]]="Test", ABS(insurance[[#This Row],[charges]]-insurance[[#This Row],[yhat_base]])^2, "")</f>
        <v/>
      </c>
      <c r="Y185" t="str">
        <f>IF(insurance[[#This Row],[split]]="Test", (insurance[[#This Row],[charges]]-insurance[[#This Row],[yhat]])^2,"")</f>
        <v/>
      </c>
      <c r="Z185" t="str">
        <f>IF(insurance[[#This Row],[split]]="Test",ABS(insurance[[#This Row],[charges]]-insurance[[#This Row],[yhat]])^2,"")</f>
        <v/>
      </c>
      <c r="AA185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14444.585119258751</v>
      </c>
      <c r="AB185">
        <f>insurance[[#This Row],[charges]]-insurance[[#This Row],[yhat]]</f>
        <v>-1703.4176692587498</v>
      </c>
      <c r="AC185" t="str">
        <f>IF(insurance[[#This Row],[split]]="Test",
  COUNTIFS(insurance[split], "Test", insurance[yhat], "&gt;" &amp; insurance[[#This Row],[yhat]]) + 1,
  ""
)</f>
        <v/>
      </c>
      <c r="AD185" t="str">
        <f>IF(insurance[[#This Row],[split]]="Test", CEILING(insurance[[#This Row],[rank_test]]/(COUNTIF(insurance[split],"Test")/10), 1), "")</f>
        <v/>
      </c>
      <c r="AE185" t="str">
        <f>IF(insurance[[#This Row],[split]]="Test", --(insurance[[#This Row],[charges]] &gt;= Classify!$C$5), "")</f>
        <v/>
      </c>
      <c r="AF185" t="str">
        <f>IF(insurance[[#This Row],[split]]="Test", --(insurance[[#This Row],[yhat]] &gt;= Classify!$C$8), "")</f>
        <v/>
      </c>
    </row>
    <row r="186" spans="1:32" x14ac:dyDescent="0.35">
      <c r="A186">
        <v>62</v>
      </c>
      <c r="B186" t="s">
        <v>13</v>
      </c>
      <c r="C186">
        <v>29.92</v>
      </c>
      <c r="D186">
        <v>0</v>
      </c>
      <c r="E186" t="s">
        <v>14</v>
      </c>
      <c r="F186" t="s">
        <v>15</v>
      </c>
      <c r="G186">
        <v>13457.960800000001</v>
      </c>
      <c r="H186" t="s">
        <v>16</v>
      </c>
      <c r="I186" t="s">
        <v>17</v>
      </c>
      <c r="J186" t="s">
        <v>17</v>
      </c>
      <c r="K186" t="s">
        <v>17</v>
      </c>
      <c r="L186" t="s">
        <v>18</v>
      </c>
      <c r="M186" t="s">
        <v>17</v>
      </c>
      <c r="N186">
        <f>insurance[[#This Row],[age]]^2</f>
        <v>3844</v>
      </c>
      <c r="O186">
        <f>insurance[[#This Row],[smoker_yes]]*insurance[[#This Row],[bmi]]</f>
        <v>0</v>
      </c>
      <c r="P186">
        <f>insurance[[#This Row],[smoker_yes]]*insurance[[#This Row],[age]]</f>
        <v>0</v>
      </c>
      <c r="Q186">
        <f>insurance[[#This Row],[bmi]]*insurance[[#This Row],[age]]</f>
        <v>1855.0400000000002</v>
      </c>
      <c r="R186" t="s">
        <v>32</v>
      </c>
      <c r="S186">
        <f>(insurance[[#This Row],[age]]-Notes!$B$2)/Notes!$B$3</f>
        <v>1.6228869196022451</v>
      </c>
      <c r="T186">
        <f>(insurance[[#This Row],[bmi]]-Notes!$B$4)/Notes!$B$5</f>
        <v>-0.12195015159263964</v>
      </c>
      <c r="U186">
        <f>(insurance[[#This Row],[children]]-Notes!$B$6)/Notes!$B$7</f>
        <v>-0.90861366741867866</v>
      </c>
      <c r="V186" s="14">
        <f t="shared" si="2"/>
        <v>13130.638654799817</v>
      </c>
      <c r="W186" s="15">
        <f>IF(insurance[[#This Row],[split]]="Test", (insurance[[#This Row],[charges]]-insurance[[#This Row],[yhat_base]])^2, "")</f>
        <v>107139.78673845001</v>
      </c>
      <c r="X186" s="15">
        <f>IF(insurance[[#This Row],[split]]="Test", ABS(insurance[[#This Row],[charges]]-insurance[[#This Row],[yhat_base]])^2, "")</f>
        <v>107139.78673845001</v>
      </c>
      <c r="Y186">
        <f>IF(insurance[[#This Row],[split]]="Test", (insurance[[#This Row],[charges]]-insurance[[#This Row],[yhat]])^2,"")</f>
        <v>1425134.9896694883</v>
      </c>
      <c r="Z186">
        <f>IF(insurance[[#This Row],[split]]="Test",ABS(insurance[[#This Row],[charges]]-insurance[[#This Row],[yhat]])^2,"")</f>
        <v>1425134.9896694883</v>
      </c>
      <c r="AA186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14651.750978243015</v>
      </c>
      <c r="AB186">
        <f>insurance[[#This Row],[charges]]-insurance[[#This Row],[yhat]]</f>
        <v>-1193.7901782430145</v>
      </c>
      <c r="AC186">
        <f>IF(insurance[[#This Row],[split]]="Test",
  COUNTIFS(insurance[split], "Test", insurance[yhat], "&gt;" &amp; insurance[[#This Row],[yhat]]) + 1,
  ""
)</f>
        <v>72</v>
      </c>
      <c r="AD186">
        <f>IF(insurance[[#This Row],[split]]="Test", CEILING(insurance[[#This Row],[rank_test]]/(COUNTIF(insurance[split],"Test")/10), 1), "")</f>
        <v>3</v>
      </c>
      <c r="AE186">
        <f>IF(insurance[[#This Row],[split]]="Test", --(insurance[[#This Row],[charges]] &gt;= Classify!$C$5), "")</f>
        <v>0</v>
      </c>
      <c r="AF186">
        <f>IF(insurance[[#This Row],[split]]="Test", --(insurance[[#This Row],[yhat]] &gt;= Classify!$C$8), "")</f>
        <v>0</v>
      </c>
    </row>
    <row r="187" spans="1:32" x14ac:dyDescent="0.35">
      <c r="A187">
        <v>39</v>
      </c>
      <c r="B187" t="s">
        <v>13</v>
      </c>
      <c r="C187">
        <v>41.8</v>
      </c>
      <c r="D187">
        <v>0</v>
      </c>
      <c r="E187" t="s">
        <v>14</v>
      </c>
      <c r="F187" t="s">
        <v>15</v>
      </c>
      <c r="G187">
        <v>5662.2250000000004</v>
      </c>
      <c r="H187" t="s">
        <v>16</v>
      </c>
      <c r="I187" t="s">
        <v>17</v>
      </c>
      <c r="J187" t="s">
        <v>17</v>
      </c>
      <c r="K187" t="s">
        <v>17</v>
      </c>
      <c r="L187" t="s">
        <v>18</v>
      </c>
      <c r="M187" t="s">
        <v>17</v>
      </c>
      <c r="N187">
        <f>insurance[[#This Row],[age]]^2</f>
        <v>1521</v>
      </c>
      <c r="O187">
        <f>insurance[[#This Row],[smoker_yes]]*insurance[[#This Row],[bmi]]</f>
        <v>0</v>
      </c>
      <c r="P187">
        <f>insurance[[#This Row],[smoker_yes]]*insurance[[#This Row],[age]]</f>
        <v>0</v>
      </c>
      <c r="Q187">
        <f>insurance[[#This Row],[bmi]]*insurance[[#This Row],[age]]</f>
        <v>1630.1999999999998</v>
      </c>
      <c r="R187" t="s">
        <v>31</v>
      </c>
      <c r="S187">
        <f>(insurance[[#This Row],[age]]-Notes!$B$2)/Notes!$B$3</f>
        <v>-1.4740455675306659E-2</v>
      </c>
      <c r="T187">
        <f>(insurance[[#This Row],[bmi]]-Notes!$B$4)/Notes!$B$5</f>
        <v>1.8268982723809397</v>
      </c>
      <c r="U187">
        <f>(insurance[[#This Row],[children]]-Notes!$B$6)/Notes!$B$7</f>
        <v>-0.90861366741867866</v>
      </c>
      <c r="V187" s="14">
        <f t="shared" si="2"/>
        <v>13130.638654799817</v>
      </c>
      <c r="W187" s="15" t="str">
        <f>IF(insurance[[#This Row],[split]]="Test", (insurance[[#This Row],[charges]]-insurance[[#This Row],[yhat_base]])^2, "")</f>
        <v/>
      </c>
      <c r="X187" s="15" t="str">
        <f>IF(insurance[[#This Row],[split]]="Test", ABS(insurance[[#This Row],[charges]]-insurance[[#This Row],[yhat_base]])^2, "")</f>
        <v/>
      </c>
      <c r="Y187" t="str">
        <f>IF(insurance[[#This Row],[split]]="Test", (insurance[[#This Row],[charges]]-insurance[[#This Row],[yhat]])^2,"")</f>
        <v/>
      </c>
      <c r="Z187" t="str">
        <f>IF(insurance[[#This Row],[split]]="Test",ABS(insurance[[#This Row],[charges]]-insurance[[#This Row],[yhat]])^2,"")</f>
        <v/>
      </c>
      <c r="AA187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6755.9101675441361</v>
      </c>
      <c r="AB187">
        <f>insurance[[#This Row],[charges]]-insurance[[#This Row],[yhat]]</f>
        <v>-1093.6851675441358</v>
      </c>
      <c r="AC187" t="str">
        <f>IF(insurance[[#This Row],[split]]="Test",
  COUNTIFS(insurance[split], "Test", insurance[yhat], "&gt;" &amp; insurance[[#This Row],[yhat]]) + 1,
  ""
)</f>
        <v/>
      </c>
      <c r="AD187" t="str">
        <f>IF(insurance[[#This Row],[split]]="Test", CEILING(insurance[[#This Row],[rank_test]]/(COUNTIF(insurance[split],"Test")/10), 1), "")</f>
        <v/>
      </c>
      <c r="AE187" t="str">
        <f>IF(insurance[[#This Row],[split]]="Test", --(insurance[[#This Row],[charges]] &gt;= Classify!$C$5), "")</f>
        <v/>
      </c>
      <c r="AF187" t="str">
        <f>IF(insurance[[#This Row],[split]]="Test", --(insurance[[#This Row],[yhat]] &gt;= Classify!$C$8), "")</f>
        <v/>
      </c>
    </row>
    <row r="188" spans="1:32" x14ac:dyDescent="0.35">
      <c r="A188">
        <v>19</v>
      </c>
      <c r="B188" t="s">
        <v>19</v>
      </c>
      <c r="C188">
        <v>27.6</v>
      </c>
      <c r="D188">
        <v>0</v>
      </c>
      <c r="E188" t="s">
        <v>14</v>
      </c>
      <c r="F188" t="s">
        <v>21</v>
      </c>
      <c r="G188">
        <v>1252.4069999999999</v>
      </c>
      <c r="H188" t="s">
        <v>16</v>
      </c>
      <c r="I188" t="s">
        <v>18</v>
      </c>
      <c r="J188" t="s">
        <v>17</v>
      </c>
      <c r="K188" t="s">
        <v>17</v>
      </c>
      <c r="L188" t="s">
        <v>17</v>
      </c>
      <c r="M188" t="s">
        <v>18</v>
      </c>
      <c r="N188">
        <f>insurance[[#This Row],[age]]^2</f>
        <v>361</v>
      </c>
      <c r="O188">
        <f>insurance[[#This Row],[smoker_yes]]*insurance[[#This Row],[bmi]]</f>
        <v>0</v>
      </c>
      <c r="P188">
        <f>insurance[[#This Row],[smoker_yes]]*insurance[[#This Row],[age]]</f>
        <v>0</v>
      </c>
      <c r="Q188">
        <f>insurance[[#This Row],[bmi]]*insurance[[#This Row],[age]]</f>
        <v>524.4</v>
      </c>
      <c r="R188" t="s">
        <v>32</v>
      </c>
      <c r="S188">
        <f>(insurance[[#This Row],[age]]-Notes!$B$2)/Notes!$B$3</f>
        <v>-1.4387642602644821</v>
      </c>
      <c r="T188">
        <f>(insurance[[#This Row],[bmi]]-Notes!$B$4)/Notes!$B$5</f>
        <v>-0.50253334549993811</v>
      </c>
      <c r="U188">
        <f>(insurance[[#This Row],[children]]-Notes!$B$6)/Notes!$B$7</f>
        <v>-0.90861366741867866</v>
      </c>
      <c r="V188" s="14">
        <f t="shared" si="2"/>
        <v>13130.638654799817</v>
      </c>
      <c r="W188" s="15">
        <f>IF(insurance[[#This Row],[split]]="Test", (insurance[[#This Row],[charges]]-insurance[[#This Row],[yhat_base]])^2, "")</f>
        <v>141092387.24508843</v>
      </c>
      <c r="X188" s="15">
        <f>IF(insurance[[#This Row],[split]]="Test", ABS(insurance[[#This Row],[charges]]-insurance[[#This Row],[yhat_base]])^2, "")</f>
        <v>141092387.24508843</v>
      </c>
      <c r="Y188">
        <f>IF(insurance[[#This Row],[split]]="Test", (insurance[[#This Row],[charges]]-insurance[[#This Row],[yhat]])^2,"")</f>
        <v>1926017.3411820657</v>
      </c>
      <c r="Z188">
        <f>IF(insurance[[#This Row],[split]]="Test",ABS(insurance[[#This Row],[charges]]-insurance[[#This Row],[yhat]])^2,"")</f>
        <v>1926017.3411820657</v>
      </c>
      <c r="AA188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2640.2172684380403</v>
      </c>
      <c r="AB188">
        <f>insurance[[#This Row],[charges]]-insurance[[#This Row],[yhat]]</f>
        <v>-1387.8102684380403</v>
      </c>
      <c r="AC188">
        <f>IF(insurance[[#This Row],[split]]="Test",
  COUNTIFS(insurance[split], "Test", insurance[yhat], "&gt;" &amp; insurance[[#This Row],[yhat]]) + 1,
  ""
)</f>
        <v>280</v>
      </c>
      <c r="AD188">
        <f>IF(insurance[[#This Row],[split]]="Test", CEILING(insurance[[#This Row],[rank_test]]/(COUNTIF(insurance[split],"Test")/10), 1), "")</f>
        <v>10</v>
      </c>
      <c r="AE188">
        <f>IF(insurance[[#This Row],[split]]="Test", --(insurance[[#This Row],[charges]] &gt;= Classify!$C$5), "")</f>
        <v>0</v>
      </c>
      <c r="AF188">
        <f>IF(insurance[[#This Row],[split]]="Test", --(insurance[[#This Row],[yhat]] &gt;= Classify!$C$8), "")</f>
        <v>0</v>
      </c>
    </row>
    <row r="189" spans="1:32" x14ac:dyDescent="0.35">
      <c r="A189">
        <v>58</v>
      </c>
      <c r="B189" t="s">
        <v>13</v>
      </c>
      <c r="C189">
        <v>33.1</v>
      </c>
      <c r="D189">
        <v>0</v>
      </c>
      <c r="E189" t="s">
        <v>14</v>
      </c>
      <c r="F189" t="s">
        <v>21</v>
      </c>
      <c r="G189">
        <v>11848.141</v>
      </c>
      <c r="H189" t="s">
        <v>16</v>
      </c>
      <c r="I189" t="s">
        <v>17</v>
      </c>
      <c r="J189" t="s">
        <v>17</v>
      </c>
      <c r="K189" t="s">
        <v>17</v>
      </c>
      <c r="L189" t="s">
        <v>17</v>
      </c>
      <c r="M189" t="s">
        <v>18</v>
      </c>
      <c r="N189">
        <f>insurance[[#This Row],[age]]^2</f>
        <v>3364</v>
      </c>
      <c r="O189">
        <f>insurance[[#This Row],[smoker_yes]]*insurance[[#This Row],[bmi]]</f>
        <v>0</v>
      </c>
      <c r="P189">
        <f>insurance[[#This Row],[smoker_yes]]*insurance[[#This Row],[age]]</f>
        <v>0</v>
      </c>
      <c r="Q189">
        <f>insurance[[#This Row],[bmi]]*insurance[[#This Row],[age]]</f>
        <v>1919.8000000000002</v>
      </c>
      <c r="R189" t="s">
        <v>31</v>
      </c>
      <c r="S189">
        <f>(insurance[[#This Row],[age]]-Notes!$B$2)/Notes!$B$3</f>
        <v>1.3380821586844101</v>
      </c>
      <c r="T189">
        <f>(insurance[[#This Row],[bmi]]-Notes!$B$4)/Notes!$B$5</f>
        <v>0.39971129522857113</v>
      </c>
      <c r="U189">
        <f>(insurance[[#This Row],[children]]-Notes!$B$6)/Notes!$B$7</f>
        <v>-0.90861366741867866</v>
      </c>
      <c r="V189" s="14">
        <f t="shared" si="2"/>
        <v>13130.638654799817</v>
      </c>
      <c r="W189" s="15" t="str">
        <f>IF(insurance[[#This Row],[split]]="Test", (insurance[[#This Row],[charges]]-insurance[[#This Row],[yhat_base]])^2, "")</f>
        <v/>
      </c>
      <c r="X189" s="15" t="str">
        <f>IF(insurance[[#This Row],[split]]="Test", ABS(insurance[[#This Row],[charges]]-insurance[[#This Row],[yhat_base]])^2, "")</f>
        <v/>
      </c>
      <c r="Y189" t="str">
        <f>IF(insurance[[#This Row],[split]]="Test", (insurance[[#This Row],[charges]]-insurance[[#This Row],[yhat]])^2,"")</f>
        <v/>
      </c>
      <c r="Z189" t="str">
        <f>IF(insurance[[#This Row],[split]]="Test",ABS(insurance[[#This Row],[charges]]-insurance[[#This Row],[yhat]])^2,"")</f>
        <v/>
      </c>
      <c r="AA189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13123.863400605976</v>
      </c>
      <c r="AB189">
        <f>insurance[[#This Row],[charges]]-insurance[[#This Row],[yhat]]</f>
        <v>-1275.7224006059769</v>
      </c>
      <c r="AC189" t="str">
        <f>IF(insurance[[#This Row],[split]]="Test",
  COUNTIFS(insurance[split], "Test", insurance[yhat], "&gt;" &amp; insurance[[#This Row],[yhat]]) + 1,
  ""
)</f>
        <v/>
      </c>
      <c r="AD189" t="str">
        <f>IF(insurance[[#This Row],[split]]="Test", CEILING(insurance[[#This Row],[rank_test]]/(COUNTIF(insurance[split],"Test")/10), 1), "")</f>
        <v/>
      </c>
      <c r="AE189" t="str">
        <f>IF(insurance[[#This Row],[split]]="Test", --(insurance[[#This Row],[charges]] &gt;= Classify!$C$5), "")</f>
        <v/>
      </c>
      <c r="AF189" t="str">
        <f>IF(insurance[[#This Row],[split]]="Test", --(insurance[[#This Row],[yhat]] &gt;= Classify!$C$8), "")</f>
        <v/>
      </c>
    </row>
    <row r="190" spans="1:32" x14ac:dyDescent="0.35">
      <c r="A190">
        <v>64</v>
      </c>
      <c r="B190" t="s">
        <v>13</v>
      </c>
      <c r="C190">
        <v>35.97</v>
      </c>
      <c r="D190">
        <v>0</v>
      </c>
      <c r="E190" t="s">
        <v>14</v>
      </c>
      <c r="F190" t="s">
        <v>15</v>
      </c>
      <c r="G190">
        <v>14313.846299999999</v>
      </c>
      <c r="H190" t="s">
        <v>16</v>
      </c>
      <c r="I190" t="s">
        <v>17</v>
      </c>
      <c r="J190" t="s">
        <v>17</v>
      </c>
      <c r="K190" t="s">
        <v>17</v>
      </c>
      <c r="L190" t="s">
        <v>18</v>
      </c>
      <c r="M190" t="s">
        <v>17</v>
      </c>
      <c r="N190">
        <f>insurance[[#This Row],[age]]^2</f>
        <v>4096</v>
      </c>
      <c r="O190">
        <f>insurance[[#This Row],[smoker_yes]]*insurance[[#This Row],[bmi]]</f>
        <v>0</v>
      </c>
      <c r="P190">
        <f>insurance[[#This Row],[smoker_yes]]*insurance[[#This Row],[age]]</f>
        <v>0</v>
      </c>
      <c r="Q190">
        <f>insurance[[#This Row],[bmi]]*insurance[[#This Row],[age]]</f>
        <v>2302.08</v>
      </c>
      <c r="R190" t="s">
        <v>31</v>
      </c>
      <c r="S190">
        <f>(insurance[[#This Row],[age]]-Notes!$B$2)/Notes!$B$3</f>
        <v>1.7652893000611625</v>
      </c>
      <c r="T190">
        <f>(insurance[[#This Row],[bmi]]-Notes!$B$4)/Notes!$B$5</f>
        <v>0.87051895320872008</v>
      </c>
      <c r="U190">
        <f>(insurance[[#This Row],[children]]-Notes!$B$6)/Notes!$B$7</f>
        <v>-0.90861366741867866</v>
      </c>
      <c r="V190" s="14">
        <f t="shared" si="2"/>
        <v>13130.638654799817</v>
      </c>
      <c r="W190" s="15" t="str">
        <f>IF(insurance[[#This Row],[split]]="Test", (insurance[[#This Row],[charges]]-insurance[[#This Row],[yhat_base]])^2, "")</f>
        <v/>
      </c>
      <c r="X190" s="15" t="str">
        <f>IF(insurance[[#This Row],[split]]="Test", ABS(insurance[[#This Row],[charges]]-insurance[[#This Row],[yhat_base]])^2, "")</f>
        <v/>
      </c>
      <c r="Y190" t="str">
        <f>IF(insurance[[#This Row],[split]]="Test", (insurance[[#This Row],[charges]]-insurance[[#This Row],[yhat]])^2,"")</f>
        <v/>
      </c>
      <c r="Z190" t="str">
        <f>IF(insurance[[#This Row],[split]]="Test",ABS(insurance[[#This Row],[charges]]-insurance[[#This Row],[yhat]])^2,"")</f>
        <v/>
      </c>
      <c r="AA190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15609.918948117978</v>
      </c>
      <c r="AB190">
        <f>insurance[[#This Row],[charges]]-insurance[[#This Row],[yhat]]</f>
        <v>-1296.072648117979</v>
      </c>
      <c r="AC190" t="str">
        <f>IF(insurance[[#This Row],[split]]="Test",
  COUNTIFS(insurance[split], "Test", insurance[yhat], "&gt;" &amp; insurance[[#This Row],[yhat]]) + 1,
  ""
)</f>
        <v/>
      </c>
      <c r="AD190" t="str">
        <f>IF(insurance[[#This Row],[split]]="Test", CEILING(insurance[[#This Row],[rank_test]]/(COUNTIF(insurance[split],"Test")/10), 1), "")</f>
        <v/>
      </c>
      <c r="AE190" t="str">
        <f>IF(insurance[[#This Row],[split]]="Test", --(insurance[[#This Row],[charges]] &gt;= Classify!$C$5), "")</f>
        <v/>
      </c>
      <c r="AF190" t="str">
        <f>IF(insurance[[#This Row],[split]]="Test", --(insurance[[#This Row],[yhat]] &gt;= Classify!$C$8), "")</f>
        <v/>
      </c>
    </row>
    <row r="191" spans="1:32" x14ac:dyDescent="0.35">
      <c r="A191">
        <v>23</v>
      </c>
      <c r="B191" t="s">
        <v>19</v>
      </c>
      <c r="C191">
        <v>26.51</v>
      </c>
      <c r="D191">
        <v>0</v>
      </c>
      <c r="E191" t="s">
        <v>14</v>
      </c>
      <c r="F191" t="s">
        <v>15</v>
      </c>
      <c r="G191">
        <v>1815.8759</v>
      </c>
      <c r="H191" t="s">
        <v>16</v>
      </c>
      <c r="I191" t="s">
        <v>18</v>
      </c>
      <c r="J191" t="s">
        <v>17</v>
      </c>
      <c r="K191" t="s">
        <v>17</v>
      </c>
      <c r="L191" t="s">
        <v>18</v>
      </c>
      <c r="M191" t="s">
        <v>17</v>
      </c>
      <c r="N191">
        <f>insurance[[#This Row],[age]]^2</f>
        <v>529</v>
      </c>
      <c r="O191">
        <f>insurance[[#This Row],[smoker_yes]]*insurance[[#This Row],[bmi]]</f>
        <v>0</v>
      </c>
      <c r="P191">
        <f>insurance[[#This Row],[smoker_yes]]*insurance[[#This Row],[age]]</f>
        <v>0</v>
      </c>
      <c r="Q191">
        <f>insurance[[#This Row],[bmi]]*insurance[[#This Row],[age]]</f>
        <v>609.73</v>
      </c>
      <c r="R191" t="s">
        <v>31</v>
      </c>
      <c r="S191">
        <f>(insurance[[#This Row],[age]]-Notes!$B$2)/Notes!$B$3</f>
        <v>-1.1539594993466469</v>
      </c>
      <c r="T191">
        <f>(insurance[[#This Row],[bmi]]-Notes!$B$4)/Notes!$B$5</f>
        <v>-0.68134182884431538</v>
      </c>
      <c r="U191">
        <f>(insurance[[#This Row],[children]]-Notes!$B$6)/Notes!$B$7</f>
        <v>-0.90861366741867866</v>
      </c>
      <c r="V191" s="14">
        <f t="shared" si="2"/>
        <v>13130.638654799817</v>
      </c>
      <c r="W191" s="15" t="str">
        <f>IF(insurance[[#This Row],[split]]="Test", (insurance[[#This Row],[charges]]-insurance[[#This Row],[yhat_base]])^2, "")</f>
        <v/>
      </c>
      <c r="X191" s="15" t="str">
        <f>IF(insurance[[#This Row],[split]]="Test", ABS(insurance[[#This Row],[charges]]-insurance[[#This Row],[yhat_base]])^2, "")</f>
        <v/>
      </c>
      <c r="Y191" t="str">
        <f>IF(insurance[[#This Row],[split]]="Test", (insurance[[#This Row],[charges]]-insurance[[#This Row],[yhat]])^2,"")</f>
        <v/>
      </c>
      <c r="Z191" t="str">
        <f>IF(insurance[[#This Row],[split]]="Test",ABS(insurance[[#This Row],[charges]]-insurance[[#This Row],[yhat]])^2,"")</f>
        <v/>
      </c>
      <c r="AA191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2926.9385736063878</v>
      </c>
      <c r="AB191">
        <f>insurance[[#This Row],[charges]]-insurance[[#This Row],[yhat]]</f>
        <v>-1111.0626736063878</v>
      </c>
      <c r="AC191" t="str">
        <f>IF(insurance[[#This Row],[split]]="Test",
  COUNTIFS(insurance[split], "Test", insurance[yhat], "&gt;" &amp; insurance[[#This Row],[yhat]]) + 1,
  ""
)</f>
        <v/>
      </c>
      <c r="AD191" t="str">
        <f>IF(insurance[[#This Row],[split]]="Test", CEILING(insurance[[#This Row],[rank_test]]/(COUNTIF(insurance[split],"Test")/10), 1), "")</f>
        <v/>
      </c>
      <c r="AE191" t="str">
        <f>IF(insurance[[#This Row],[split]]="Test", --(insurance[[#This Row],[charges]] &gt;= Classify!$C$5), "")</f>
        <v/>
      </c>
      <c r="AF191" t="str">
        <f>IF(insurance[[#This Row],[split]]="Test", --(insurance[[#This Row],[yhat]] &gt;= Classify!$C$8), "")</f>
        <v/>
      </c>
    </row>
    <row r="192" spans="1:32" x14ac:dyDescent="0.35">
      <c r="A192">
        <v>18</v>
      </c>
      <c r="B192" t="s">
        <v>19</v>
      </c>
      <c r="C192">
        <v>30.14</v>
      </c>
      <c r="D192">
        <v>0</v>
      </c>
      <c r="E192" t="s">
        <v>14</v>
      </c>
      <c r="F192" t="s">
        <v>15</v>
      </c>
      <c r="G192">
        <v>1131.5065999999999</v>
      </c>
      <c r="H192" t="s">
        <v>16</v>
      </c>
      <c r="I192" t="s">
        <v>18</v>
      </c>
      <c r="J192" t="s">
        <v>17</v>
      </c>
      <c r="K192" t="s">
        <v>17</v>
      </c>
      <c r="L192" t="s">
        <v>18</v>
      </c>
      <c r="M192" t="s">
        <v>17</v>
      </c>
      <c r="N192">
        <f>insurance[[#This Row],[age]]^2</f>
        <v>324</v>
      </c>
      <c r="O192">
        <f>insurance[[#This Row],[smoker_yes]]*insurance[[#This Row],[bmi]]</f>
        <v>0</v>
      </c>
      <c r="P192">
        <f>insurance[[#This Row],[smoker_yes]]*insurance[[#This Row],[age]]</f>
        <v>0</v>
      </c>
      <c r="Q192">
        <f>insurance[[#This Row],[bmi]]*insurance[[#This Row],[age]]</f>
        <v>542.52</v>
      </c>
      <c r="R192" t="s">
        <v>32</v>
      </c>
      <c r="S192">
        <f>(insurance[[#This Row],[age]]-Notes!$B$2)/Notes!$B$3</f>
        <v>-1.5099654504939408</v>
      </c>
      <c r="T192">
        <f>(insurance[[#This Row],[bmi]]-Notes!$B$4)/Notes!$B$5</f>
        <v>-8.5860365963499455E-2</v>
      </c>
      <c r="U192">
        <f>(insurance[[#This Row],[children]]-Notes!$B$6)/Notes!$B$7</f>
        <v>-0.90861366741867866</v>
      </c>
      <c r="V192" s="14">
        <f t="shared" si="2"/>
        <v>13130.638654799817</v>
      </c>
      <c r="W192" s="15">
        <f>IF(insurance[[#This Row],[split]]="Test", (insurance[[#This Row],[charges]]-insurance[[#This Row],[yhat_base]])^2, "")</f>
        <v>143979170.06852448</v>
      </c>
      <c r="X192" s="15">
        <f>IF(insurance[[#This Row],[split]]="Test", ABS(insurance[[#This Row],[charges]]-insurance[[#This Row],[yhat_base]])^2, "")</f>
        <v>143979170.06852448</v>
      </c>
      <c r="Y192">
        <f>IF(insurance[[#This Row],[split]]="Test", (insurance[[#This Row],[charges]]-insurance[[#This Row],[yhat]])^2,"")</f>
        <v>1696040.2562419637</v>
      </c>
      <c r="Z192">
        <f>IF(insurance[[#This Row],[split]]="Test",ABS(insurance[[#This Row],[charges]]-insurance[[#This Row],[yhat]])^2,"")</f>
        <v>1696040.2562419637</v>
      </c>
      <c r="AA192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2433.8277033543009</v>
      </c>
      <c r="AB192">
        <f>insurance[[#This Row],[charges]]-insurance[[#This Row],[yhat]]</f>
        <v>-1302.3211033543009</v>
      </c>
      <c r="AC192">
        <f>IF(insurance[[#This Row],[split]]="Test",
  COUNTIFS(insurance[split], "Test", insurance[yhat], "&gt;" &amp; insurance[[#This Row],[yhat]]) + 1,
  ""
)</f>
        <v>284</v>
      </c>
      <c r="AD192">
        <f>IF(insurance[[#This Row],[split]]="Test", CEILING(insurance[[#This Row],[rank_test]]/(COUNTIF(insurance[split],"Test")/10), 1), "")</f>
        <v>10</v>
      </c>
      <c r="AE192">
        <f>IF(insurance[[#This Row],[split]]="Test", --(insurance[[#This Row],[charges]] &gt;= Classify!$C$5), "")</f>
        <v>0</v>
      </c>
      <c r="AF192">
        <f>IF(insurance[[#This Row],[split]]="Test", --(insurance[[#This Row],[yhat]] &gt;= Classify!$C$8), "")</f>
        <v>0</v>
      </c>
    </row>
    <row r="193" spans="1:32" x14ac:dyDescent="0.35">
      <c r="A193">
        <v>20</v>
      </c>
      <c r="B193" t="s">
        <v>13</v>
      </c>
      <c r="C193">
        <v>31.46</v>
      </c>
      <c r="D193">
        <v>0</v>
      </c>
      <c r="E193" t="s">
        <v>14</v>
      </c>
      <c r="F193" t="s">
        <v>15</v>
      </c>
      <c r="G193">
        <v>1877.9294</v>
      </c>
      <c r="H193" t="s">
        <v>16</v>
      </c>
      <c r="I193" t="s">
        <v>17</v>
      </c>
      <c r="J193" t="s">
        <v>17</v>
      </c>
      <c r="K193" t="s">
        <v>17</v>
      </c>
      <c r="L193" t="s">
        <v>18</v>
      </c>
      <c r="M193" t="s">
        <v>17</v>
      </c>
      <c r="N193">
        <f>insurance[[#This Row],[age]]^2</f>
        <v>400</v>
      </c>
      <c r="O193">
        <f>insurance[[#This Row],[smoker_yes]]*insurance[[#This Row],[bmi]]</f>
        <v>0</v>
      </c>
      <c r="P193">
        <f>insurance[[#This Row],[smoker_yes]]*insurance[[#This Row],[age]]</f>
        <v>0</v>
      </c>
      <c r="Q193">
        <f>insurance[[#This Row],[bmi]]*insurance[[#This Row],[age]]</f>
        <v>629.20000000000005</v>
      </c>
      <c r="R193" t="s">
        <v>31</v>
      </c>
      <c r="S193">
        <f>(insurance[[#This Row],[age]]-Notes!$B$2)/Notes!$B$3</f>
        <v>-1.3675630700350232</v>
      </c>
      <c r="T193">
        <f>(insurance[[#This Row],[bmi]]-Notes!$B$4)/Notes!$B$5</f>
        <v>0.13067834781134283</v>
      </c>
      <c r="U193">
        <f>(insurance[[#This Row],[children]]-Notes!$B$6)/Notes!$B$7</f>
        <v>-0.90861366741867866</v>
      </c>
      <c r="V193" s="14">
        <f t="shared" si="2"/>
        <v>13130.638654799817</v>
      </c>
      <c r="W193" s="15" t="str">
        <f>IF(insurance[[#This Row],[split]]="Test", (insurance[[#This Row],[charges]]-insurance[[#This Row],[yhat_base]])^2, "")</f>
        <v/>
      </c>
      <c r="X193" s="15" t="str">
        <f>IF(insurance[[#This Row],[split]]="Test", ABS(insurance[[#This Row],[charges]]-insurance[[#This Row],[yhat_base]])^2, "")</f>
        <v/>
      </c>
      <c r="Y193" t="str">
        <f>IF(insurance[[#This Row],[split]]="Test", (insurance[[#This Row],[charges]]-insurance[[#This Row],[yhat]])^2,"")</f>
        <v/>
      </c>
      <c r="Z193" t="str">
        <f>IF(insurance[[#This Row],[split]]="Test",ABS(insurance[[#This Row],[charges]]-insurance[[#This Row],[yhat]])^2,"")</f>
        <v/>
      </c>
      <c r="AA193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3262.7145576574194</v>
      </c>
      <c r="AB193">
        <f>insurance[[#This Row],[charges]]-insurance[[#This Row],[yhat]]</f>
        <v>-1384.7851576574194</v>
      </c>
      <c r="AC193" t="str">
        <f>IF(insurance[[#This Row],[split]]="Test",
  COUNTIFS(insurance[split], "Test", insurance[yhat], "&gt;" &amp; insurance[[#This Row],[yhat]]) + 1,
  ""
)</f>
        <v/>
      </c>
      <c r="AD193" t="str">
        <f>IF(insurance[[#This Row],[split]]="Test", CEILING(insurance[[#This Row],[rank_test]]/(COUNTIF(insurance[split],"Test")/10), 1), "")</f>
        <v/>
      </c>
      <c r="AE193" t="str">
        <f>IF(insurance[[#This Row],[split]]="Test", --(insurance[[#This Row],[charges]] &gt;= Classify!$C$5), "")</f>
        <v/>
      </c>
      <c r="AF193" t="str">
        <f>IF(insurance[[#This Row],[split]]="Test", --(insurance[[#This Row],[yhat]] &gt;= Classify!$C$8), "")</f>
        <v/>
      </c>
    </row>
    <row r="194" spans="1:32" x14ac:dyDescent="0.35">
      <c r="A194">
        <v>18</v>
      </c>
      <c r="B194" t="s">
        <v>13</v>
      </c>
      <c r="C194">
        <v>31.13</v>
      </c>
      <c r="D194">
        <v>0</v>
      </c>
      <c r="E194" t="s">
        <v>14</v>
      </c>
      <c r="F194" t="s">
        <v>15</v>
      </c>
      <c r="G194">
        <v>1621.8827000000001</v>
      </c>
      <c r="H194" t="s">
        <v>16</v>
      </c>
      <c r="I194" t="s">
        <v>17</v>
      </c>
      <c r="J194" t="s">
        <v>17</v>
      </c>
      <c r="K194" t="s">
        <v>17</v>
      </c>
      <c r="L194" t="s">
        <v>18</v>
      </c>
      <c r="M194" t="s">
        <v>17</v>
      </c>
      <c r="N194">
        <f>insurance[[#This Row],[age]]^2</f>
        <v>324</v>
      </c>
      <c r="O194">
        <f>insurance[[#This Row],[smoker_yes]]*insurance[[#This Row],[bmi]]</f>
        <v>0</v>
      </c>
      <c r="P194">
        <f>insurance[[#This Row],[smoker_yes]]*insurance[[#This Row],[age]]</f>
        <v>0</v>
      </c>
      <c r="Q194">
        <f>insurance[[#This Row],[bmi]]*insurance[[#This Row],[age]]</f>
        <v>560.34</v>
      </c>
      <c r="R194" t="s">
        <v>31</v>
      </c>
      <c r="S194">
        <f>(insurance[[#This Row],[age]]-Notes!$B$2)/Notes!$B$3</f>
        <v>-1.5099654504939408</v>
      </c>
      <c r="T194">
        <f>(insurance[[#This Row],[bmi]]-Notes!$B$4)/Notes!$B$5</f>
        <v>7.6543669367631961E-2</v>
      </c>
      <c r="U194">
        <f>(insurance[[#This Row],[children]]-Notes!$B$6)/Notes!$B$7</f>
        <v>-0.90861366741867866</v>
      </c>
      <c r="V194" s="14">
        <f t="shared" ref="V194:V257" si="3">base_mean</f>
        <v>13130.638654799817</v>
      </c>
      <c r="W194" s="15" t="str">
        <f>IF(insurance[[#This Row],[split]]="Test", (insurance[[#This Row],[charges]]-insurance[[#This Row],[yhat_base]])^2, "")</f>
        <v/>
      </c>
      <c r="X194" s="15" t="str">
        <f>IF(insurance[[#This Row],[split]]="Test", ABS(insurance[[#This Row],[charges]]-insurance[[#This Row],[yhat_base]])^2, "")</f>
        <v/>
      </c>
      <c r="Y194" t="str">
        <f>IF(insurance[[#This Row],[split]]="Test", (insurance[[#This Row],[charges]]-insurance[[#This Row],[yhat]])^2,"")</f>
        <v/>
      </c>
      <c r="Z194" t="str">
        <f>IF(insurance[[#This Row],[split]]="Test",ABS(insurance[[#This Row],[charges]]-insurance[[#This Row],[yhat]])^2,"")</f>
        <v/>
      </c>
      <c r="AA194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3072.2756351274111</v>
      </c>
      <c r="AB194">
        <f>insurance[[#This Row],[charges]]-insurance[[#This Row],[yhat]]</f>
        <v>-1450.392935127411</v>
      </c>
      <c r="AC194" t="str">
        <f>IF(insurance[[#This Row],[split]]="Test",
  COUNTIFS(insurance[split], "Test", insurance[yhat], "&gt;" &amp; insurance[[#This Row],[yhat]]) + 1,
  ""
)</f>
        <v/>
      </c>
      <c r="AD194" t="str">
        <f>IF(insurance[[#This Row],[split]]="Test", CEILING(insurance[[#This Row],[rank_test]]/(COUNTIF(insurance[split],"Test")/10), 1), "")</f>
        <v/>
      </c>
      <c r="AE194" t="str">
        <f>IF(insurance[[#This Row],[split]]="Test", --(insurance[[#This Row],[charges]] &gt;= Classify!$C$5), "")</f>
        <v/>
      </c>
      <c r="AF194" t="str">
        <f>IF(insurance[[#This Row],[split]]="Test", --(insurance[[#This Row],[yhat]] &gt;= Classify!$C$8), "")</f>
        <v/>
      </c>
    </row>
    <row r="195" spans="1:32" x14ac:dyDescent="0.35">
      <c r="A195">
        <v>63</v>
      </c>
      <c r="B195" t="s">
        <v>19</v>
      </c>
      <c r="C195">
        <v>33.1</v>
      </c>
      <c r="D195">
        <v>0</v>
      </c>
      <c r="E195" t="s">
        <v>14</v>
      </c>
      <c r="F195" t="s">
        <v>21</v>
      </c>
      <c r="G195">
        <v>13393.755999999999</v>
      </c>
      <c r="H195" t="s">
        <v>16</v>
      </c>
      <c r="I195" t="s">
        <v>18</v>
      </c>
      <c r="J195" t="s">
        <v>17</v>
      </c>
      <c r="K195" t="s">
        <v>17</v>
      </c>
      <c r="L195" t="s">
        <v>17</v>
      </c>
      <c r="M195" t="s">
        <v>18</v>
      </c>
      <c r="N195">
        <f>insurance[[#This Row],[age]]^2</f>
        <v>3969</v>
      </c>
      <c r="O195">
        <f>insurance[[#This Row],[smoker_yes]]*insurance[[#This Row],[bmi]]</f>
        <v>0</v>
      </c>
      <c r="P195">
        <f>insurance[[#This Row],[smoker_yes]]*insurance[[#This Row],[age]]</f>
        <v>0</v>
      </c>
      <c r="Q195">
        <f>insurance[[#This Row],[bmi]]*insurance[[#This Row],[age]]</f>
        <v>2085.3000000000002</v>
      </c>
      <c r="R195" t="s">
        <v>31</v>
      </c>
      <c r="S195">
        <f>(insurance[[#This Row],[age]]-Notes!$B$2)/Notes!$B$3</f>
        <v>1.6940881098317038</v>
      </c>
      <c r="T195">
        <f>(insurance[[#This Row],[bmi]]-Notes!$B$4)/Notes!$B$5</f>
        <v>0.39971129522857113</v>
      </c>
      <c r="U195">
        <f>(insurance[[#This Row],[children]]-Notes!$B$6)/Notes!$B$7</f>
        <v>-0.90861366741867866</v>
      </c>
      <c r="V195" s="14">
        <f t="shared" si="3"/>
        <v>13130.638654799817</v>
      </c>
      <c r="W195" s="15" t="str">
        <f>IF(insurance[[#This Row],[split]]="Test", (insurance[[#This Row],[charges]]-insurance[[#This Row],[yhat_base]])^2, "")</f>
        <v/>
      </c>
      <c r="X195" s="15" t="str">
        <f>IF(insurance[[#This Row],[split]]="Test", ABS(insurance[[#This Row],[charges]]-insurance[[#This Row],[yhat_base]])^2, "")</f>
        <v/>
      </c>
      <c r="Y195" t="str">
        <f>IF(insurance[[#This Row],[split]]="Test", (insurance[[#This Row],[charges]]-insurance[[#This Row],[yhat]])^2,"")</f>
        <v/>
      </c>
      <c r="Z195" t="str">
        <f>IF(insurance[[#This Row],[split]]="Test",ABS(insurance[[#This Row],[charges]]-insurance[[#This Row],[yhat]])^2,"")</f>
        <v/>
      </c>
      <c r="AA195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14641.27263801638</v>
      </c>
      <c r="AB195">
        <f>insurance[[#This Row],[charges]]-insurance[[#This Row],[yhat]]</f>
        <v>-1247.516638016381</v>
      </c>
      <c r="AC195" t="str">
        <f>IF(insurance[[#This Row],[split]]="Test",
  COUNTIFS(insurance[split], "Test", insurance[yhat], "&gt;" &amp; insurance[[#This Row],[yhat]]) + 1,
  ""
)</f>
        <v/>
      </c>
      <c r="AD195" t="str">
        <f>IF(insurance[[#This Row],[split]]="Test", CEILING(insurance[[#This Row],[rank_test]]/(COUNTIF(insurance[split],"Test")/10), 1), "")</f>
        <v/>
      </c>
      <c r="AE195" t="str">
        <f>IF(insurance[[#This Row],[split]]="Test", --(insurance[[#This Row],[charges]] &gt;= Classify!$C$5), "")</f>
        <v/>
      </c>
      <c r="AF195" t="str">
        <f>IF(insurance[[#This Row],[split]]="Test", --(insurance[[#This Row],[yhat]] &gt;= Classify!$C$8), "")</f>
        <v/>
      </c>
    </row>
    <row r="196" spans="1:32" x14ac:dyDescent="0.35">
      <c r="A196">
        <v>36</v>
      </c>
      <c r="B196" t="s">
        <v>19</v>
      </c>
      <c r="C196">
        <v>31.5</v>
      </c>
      <c r="D196">
        <v>0</v>
      </c>
      <c r="E196" t="s">
        <v>14</v>
      </c>
      <c r="F196" t="s">
        <v>21</v>
      </c>
      <c r="G196">
        <v>4402.2330000000002</v>
      </c>
      <c r="H196" t="s">
        <v>16</v>
      </c>
      <c r="I196" t="s">
        <v>18</v>
      </c>
      <c r="J196" t="s">
        <v>17</v>
      </c>
      <c r="K196" t="s">
        <v>17</v>
      </c>
      <c r="L196" t="s">
        <v>17</v>
      </c>
      <c r="M196" t="s">
        <v>18</v>
      </c>
      <c r="N196">
        <f>insurance[[#This Row],[age]]^2</f>
        <v>1296</v>
      </c>
      <c r="O196">
        <f>insurance[[#This Row],[smoker_yes]]*insurance[[#This Row],[bmi]]</f>
        <v>0</v>
      </c>
      <c r="P196">
        <f>insurance[[#This Row],[smoker_yes]]*insurance[[#This Row],[age]]</f>
        <v>0</v>
      </c>
      <c r="Q196">
        <f>insurance[[#This Row],[bmi]]*insurance[[#This Row],[age]]</f>
        <v>1134</v>
      </c>
      <c r="R196" t="s">
        <v>31</v>
      </c>
      <c r="S196">
        <f>(insurance[[#This Row],[age]]-Notes!$B$2)/Notes!$B$3</f>
        <v>-0.22834402636368298</v>
      </c>
      <c r="T196">
        <f>(insurance[[#This Row],[bmi]]-Notes!$B$4)/Notes!$B$5</f>
        <v>0.13724012701664093</v>
      </c>
      <c r="U196">
        <f>(insurance[[#This Row],[children]]-Notes!$B$6)/Notes!$B$7</f>
        <v>-0.90861366741867866</v>
      </c>
      <c r="V196" s="14">
        <f t="shared" si="3"/>
        <v>13130.638654799817</v>
      </c>
      <c r="W196" s="15" t="str">
        <f>IF(insurance[[#This Row],[split]]="Test", (insurance[[#This Row],[charges]]-insurance[[#This Row],[yhat_base]])^2, "")</f>
        <v/>
      </c>
      <c r="X196" s="15" t="str">
        <f>IF(insurance[[#This Row],[split]]="Test", ABS(insurance[[#This Row],[charges]]-insurance[[#This Row],[yhat_base]])^2, "")</f>
        <v/>
      </c>
      <c r="Y196" t="str">
        <f>IF(insurance[[#This Row],[split]]="Test", (insurance[[#This Row],[charges]]-insurance[[#This Row],[yhat]])^2,"")</f>
        <v/>
      </c>
      <c r="Z196" t="str">
        <f>IF(insurance[[#This Row],[split]]="Test",ABS(insurance[[#This Row],[charges]]-insurance[[#This Row],[yhat]])^2,"")</f>
        <v/>
      </c>
      <c r="AA196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5438.3098467695272</v>
      </c>
      <c r="AB196">
        <f>insurance[[#This Row],[charges]]-insurance[[#This Row],[yhat]]</f>
        <v>-1036.076846769527</v>
      </c>
      <c r="AC196" t="str">
        <f>IF(insurance[[#This Row],[split]]="Test",
  COUNTIFS(insurance[split], "Test", insurance[yhat], "&gt;" &amp; insurance[[#This Row],[yhat]]) + 1,
  ""
)</f>
        <v/>
      </c>
      <c r="AD196" t="str">
        <f>IF(insurance[[#This Row],[split]]="Test", CEILING(insurance[[#This Row],[rank_test]]/(COUNTIF(insurance[split],"Test")/10), 1), "")</f>
        <v/>
      </c>
      <c r="AE196" t="str">
        <f>IF(insurance[[#This Row],[split]]="Test", --(insurance[[#This Row],[charges]] &gt;= Classify!$C$5), "")</f>
        <v/>
      </c>
      <c r="AF196" t="str">
        <f>IF(insurance[[#This Row],[split]]="Test", --(insurance[[#This Row],[yhat]] &gt;= Classify!$C$8), "")</f>
        <v/>
      </c>
    </row>
    <row r="197" spans="1:32" x14ac:dyDescent="0.35">
      <c r="A197">
        <v>56</v>
      </c>
      <c r="B197" t="s">
        <v>13</v>
      </c>
      <c r="C197">
        <v>28.31</v>
      </c>
      <c r="D197">
        <v>0</v>
      </c>
      <c r="E197" t="s">
        <v>14</v>
      </c>
      <c r="F197" t="s">
        <v>20</v>
      </c>
      <c r="G197">
        <v>11657.7189</v>
      </c>
      <c r="H197" t="s">
        <v>16</v>
      </c>
      <c r="I197" t="s">
        <v>17</v>
      </c>
      <c r="J197" t="s">
        <v>17</v>
      </c>
      <c r="K197" t="s">
        <v>17</v>
      </c>
      <c r="L197" t="s">
        <v>17</v>
      </c>
      <c r="M197" t="s">
        <v>17</v>
      </c>
      <c r="N197">
        <f>insurance[[#This Row],[age]]^2</f>
        <v>3136</v>
      </c>
      <c r="O197">
        <f>insurance[[#This Row],[smoker_yes]]*insurance[[#This Row],[bmi]]</f>
        <v>0</v>
      </c>
      <c r="P197">
        <f>insurance[[#This Row],[smoker_yes]]*insurance[[#This Row],[age]]</f>
        <v>0</v>
      </c>
      <c r="Q197">
        <f>insurance[[#This Row],[bmi]]*insurance[[#This Row],[age]]</f>
        <v>1585.36</v>
      </c>
      <c r="R197" t="s">
        <v>32</v>
      </c>
      <c r="S197">
        <f>(insurance[[#This Row],[age]]-Notes!$B$2)/Notes!$B$3</f>
        <v>1.1956797782254924</v>
      </c>
      <c r="T197">
        <f>(insurance[[#This Row],[bmi]]-Notes!$B$4)/Notes!$B$5</f>
        <v>-0.38606176460589464</v>
      </c>
      <c r="U197">
        <f>(insurance[[#This Row],[children]]-Notes!$B$6)/Notes!$B$7</f>
        <v>-0.90861366741867866</v>
      </c>
      <c r="V197" s="14">
        <f t="shared" si="3"/>
        <v>13130.638654799817</v>
      </c>
      <c r="W197" s="15">
        <f>IF(insurance[[#This Row],[split]]="Test", (insurance[[#This Row],[charges]]-insurance[[#This Row],[yhat_base]])^2, "")</f>
        <v>2169492.6040795543</v>
      </c>
      <c r="X197" s="15">
        <f>IF(insurance[[#This Row],[split]]="Test", ABS(insurance[[#This Row],[charges]]-insurance[[#This Row],[yhat_base]])^2, "")</f>
        <v>2169492.6040795543</v>
      </c>
      <c r="Y197">
        <f>IF(insurance[[#This Row],[split]]="Test", (insurance[[#This Row],[charges]]-insurance[[#This Row],[yhat]])^2,"")</f>
        <v>2872600.2448374885</v>
      </c>
      <c r="Z197">
        <f>IF(insurance[[#This Row],[split]]="Test",ABS(insurance[[#This Row],[charges]]-insurance[[#This Row],[yhat]])^2,"")</f>
        <v>2872600.2448374885</v>
      </c>
      <c r="AA197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13352.593598860505</v>
      </c>
      <c r="AB197">
        <f>insurance[[#This Row],[charges]]-insurance[[#This Row],[yhat]]</f>
        <v>-1694.8746988605053</v>
      </c>
      <c r="AC197">
        <f>IF(insurance[[#This Row],[split]]="Test",
  COUNTIFS(insurance[split], "Test", insurance[yhat], "&gt;" &amp; insurance[[#This Row],[yhat]]) + 1,
  ""
)</f>
        <v>95</v>
      </c>
      <c r="AD197">
        <f>IF(insurance[[#This Row],[split]]="Test", CEILING(insurance[[#This Row],[rank_test]]/(COUNTIF(insurance[split],"Test")/10), 1), "")</f>
        <v>4</v>
      </c>
      <c r="AE197">
        <f>IF(insurance[[#This Row],[split]]="Test", --(insurance[[#This Row],[charges]] &gt;= Classify!$C$5), "")</f>
        <v>0</v>
      </c>
      <c r="AF197">
        <f>IF(insurance[[#This Row],[split]]="Test", --(insurance[[#This Row],[yhat]] &gt;= Classify!$C$8), "")</f>
        <v>0</v>
      </c>
    </row>
    <row r="198" spans="1:32" x14ac:dyDescent="0.35">
      <c r="A198">
        <v>21</v>
      </c>
      <c r="B198" t="s">
        <v>19</v>
      </c>
      <c r="C198">
        <v>31.1</v>
      </c>
      <c r="D198">
        <v>0</v>
      </c>
      <c r="E198" t="s">
        <v>14</v>
      </c>
      <c r="F198" t="s">
        <v>21</v>
      </c>
      <c r="G198">
        <v>1526.3119999999999</v>
      </c>
      <c r="H198" t="s">
        <v>16</v>
      </c>
      <c r="I198" t="s">
        <v>18</v>
      </c>
      <c r="J198" t="s">
        <v>17</v>
      </c>
      <c r="K198" t="s">
        <v>17</v>
      </c>
      <c r="L198" t="s">
        <v>17</v>
      </c>
      <c r="M198" t="s">
        <v>18</v>
      </c>
      <c r="N198">
        <f>insurance[[#This Row],[age]]^2</f>
        <v>441</v>
      </c>
      <c r="O198">
        <f>insurance[[#This Row],[smoker_yes]]*insurance[[#This Row],[bmi]]</f>
        <v>0</v>
      </c>
      <c r="P198">
        <f>insurance[[#This Row],[smoker_yes]]*insurance[[#This Row],[age]]</f>
        <v>0</v>
      </c>
      <c r="Q198">
        <f>insurance[[#This Row],[bmi]]*insurance[[#This Row],[age]]</f>
        <v>653.1</v>
      </c>
      <c r="R198" t="s">
        <v>31</v>
      </c>
      <c r="S198">
        <f>(insurance[[#This Row],[age]]-Notes!$B$2)/Notes!$B$3</f>
        <v>-1.2963618798055645</v>
      </c>
      <c r="T198">
        <f>(insurance[[#This Row],[bmi]]-Notes!$B$4)/Notes!$B$5</f>
        <v>7.1622334963658676E-2</v>
      </c>
      <c r="U198">
        <f>(insurance[[#This Row],[children]]-Notes!$B$6)/Notes!$B$7</f>
        <v>-0.90861366741867866</v>
      </c>
      <c r="V198" s="14">
        <f t="shared" si="3"/>
        <v>13130.638654799817</v>
      </c>
      <c r="W198" s="15" t="str">
        <f>IF(insurance[[#This Row],[split]]="Test", (insurance[[#This Row],[charges]]-insurance[[#This Row],[yhat_base]])^2, "")</f>
        <v/>
      </c>
      <c r="X198" s="15" t="str">
        <f>IF(insurance[[#This Row],[split]]="Test", ABS(insurance[[#This Row],[charges]]-insurance[[#This Row],[yhat_base]])^2, "")</f>
        <v/>
      </c>
      <c r="Y198" t="str">
        <f>IF(insurance[[#This Row],[split]]="Test", (insurance[[#This Row],[charges]]-insurance[[#This Row],[yhat]])^2,"")</f>
        <v/>
      </c>
      <c r="Z198" t="str">
        <f>IF(insurance[[#This Row],[split]]="Test",ABS(insurance[[#This Row],[charges]]-insurance[[#This Row],[yhat]])^2,"")</f>
        <v/>
      </c>
      <c r="AA198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2877.8851312602728</v>
      </c>
      <c r="AB198">
        <f>insurance[[#This Row],[charges]]-insurance[[#This Row],[yhat]]</f>
        <v>-1351.5731312602729</v>
      </c>
      <c r="AC198" t="str">
        <f>IF(insurance[[#This Row],[split]]="Test",
  COUNTIFS(insurance[split], "Test", insurance[yhat], "&gt;" &amp; insurance[[#This Row],[yhat]]) + 1,
  ""
)</f>
        <v/>
      </c>
      <c r="AD198" t="str">
        <f>IF(insurance[[#This Row],[split]]="Test", CEILING(insurance[[#This Row],[rank_test]]/(COUNTIF(insurance[split],"Test")/10), 1), "")</f>
        <v/>
      </c>
      <c r="AE198" t="str">
        <f>IF(insurance[[#This Row],[split]]="Test", --(insurance[[#This Row],[charges]] &gt;= Classify!$C$5), "")</f>
        <v/>
      </c>
      <c r="AF198" t="str">
        <f>IF(insurance[[#This Row],[split]]="Test", --(insurance[[#This Row],[yhat]] &gt;= Classify!$C$8), "")</f>
        <v/>
      </c>
    </row>
    <row r="199" spans="1:32" x14ac:dyDescent="0.35">
      <c r="A199">
        <v>53</v>
      </c>
      <c r="B199" t="s">
        <v>19</v>
      </c>
      <c r="C199">
        <v>30.495000000000001</v>
      </c>
      <c r="D199">
        <v>0</v>
      </c>
      <c r="E199" t="s">
        <v>14</v>
      </c>
      <c r="F199" t="s">
        <v>20</v>
      </c>
      <c r="G199">
        <v>10072.055050000001</v>
      </c>
      <c r="H199" t="s">
        <v>16</v>
      </c>
      <c r="I199" t="s">
        <v>18</v>
      </c>
      <c r="J199" t="s">
        <v>17</v>
      </c>
      <c r="K199" t="s">
        <v>17</v>
      </c>
      <c r="L199" t="s">
        <v>17</v>
      </c>
      <c r="M199" t="s">
        <v>17</v>
      </c>
      <c r="N199">
        <f>insurance[[#This Row],[age]]^2</f>
        <v>2809</v>
      </c>
      <c r="O199">
        <f>insurance[[#This Row],[smoker_yes]]*insurance[[#This Row],[bmi]]</f>
        <v>0</v>
      </c>
      <c r="P199">
        <f>insurance[[#This Row],[smoker_yes]]*insurance[[#This Row],[age]]</f>
        <v>0</v>
      </c>
      <c r="Q199">
        <f>insurance[[#This Row],[bmi]]*insurance[[#This Row],[age]]</f>
        <v>1616.2350000000001</v>
      </c>
      <c r="R199" t="s">
        <v>32</v>
      </c>
      <c r="S199">
        <f>(insurance[[#This Row],[age]]-Notes!$B$2)/Notes!$B$3</f>
        <v>0.98207620753711611</v>
      </c>
      <c r="T199">
        <f>(insurance[[#This Row],[bmi]]-Notes!$B$4)/Notes!$B$5</f>
        <v>-2.7624575516477415E-2</v>
      </c>
      <c r="U199">
        <f>(insurance[[#This Row],[children]]-Notes!$B$6)/Notes!$B$7</f>
        <v>-0.90861366741867866</v>
      </c>
      <c r="V199" s="14">
        <f t="shared" si="3"/>
        <v>13130.638654799817</v>
      </c>
      <c r="W199" s="15">
        <f>IF(insurance[[#This Row],[split]]="Test", (insurance[[#This Row],[charges]]-insurance[[#This Row],[yhat_base]])^2, "")</f>
        <v>9354933.6675502397</v>
      </c>
      <c r="X199" s="15">
        <f>IF(insurance[[#This Row],[split]]="Test", ABS(insurance[[#This Row],[charges]]-insurance[[#This Row],[yhat_base]])^2, "")</f>
        <v>9354933.6675502397</v>
      </c>
      <c r="Y199">
        <f>IF(insurance[[#This Row],[split]]="Test", (insurance[[#This Row],[charges]]-insurance[[#This Row],[yhat]])^2,"")</f>
        <v>2344182.13053443</v>
      </c>
      <c r="Z199">
        <f>IF(insurance[[#This Row],[split]]="Test",ABS(insurance[[#This Row],[charges]]-insurance[[#This Row],[yhat]])^2,"")</f>
        <v>2344182.13053443</v>
      </c>
      <c r="AA199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11603.127265976253</v>
      </c>
      <c r="AB199">
        <f>insurance[[#This Row],[charges]]-insurance[[#This Row],[yhat]]</f>
        <v>-1531.0722159762518</v>
      </c>
      <c r="AC199">
        <f>IF(insurance[[#This Row],[split]]="Test",
  COUNTIFS(insurance[split], "Test", insurance[yhat], "&gt;" &amp; insurance[[#This Row],[yhat]]) + 1,
  ""
)</f>
        <v>116</v>
      </c>
      <c r="AD199">
        <f>IF(insurance[[#This Row],[split]]="Test", CEILING(insurance[[#This Row],[rank_test]]/(COUNTIF(insurance[split],"Test")/10), 1), "")</f>
        <v>5</v>
      </c>
      <c r="AE199">
        <f>IF(insurance[[#This Row],[split]]="Test", --(insurance[[#This Row],[charges]] &gt;= Classify!$C$5), "")</f>
        <v>0</v>
      </c>
      <c r="AF199">
        <f>IF(insurance[[#This Row],[split]]="Test", --(insurance[[#This Row],[yhat]] &gt;= Classify!$C$8), "")</f>
        <v>0</v>
      </c>
    </row>
    <row r="200" spans="1:32" x14ac:dyDescent="0.35">
      <c r="A200">
        <v>20</v>
      </c>
      <c r="B200" t="s">
        <v>13</v>
      </c>
      <c r="C200">
        <v>29.6</v>
      </c>
      <c r="D200">
        <v>0</v>
      </c>
      <c r="E200" t="s">
        <v>14</v>
      </c>
      <c r="F200" t="s">
        <v>21</v>
      </c>
      <c r="G200">
        <v>1875.3440000000001</v>
      </c>
      <c r="H200" t="s">
        <v>16</v>
      </c>
      <c r="I200" t="s">
        <v>17</v>
      </c>
      <c r="J200" t="s">
        <v>17</v>
      </c>
      <c r="K200" t="s">
        <v>17</v>
      </c>
      <c r="L200" t="s">
        <v>17</v>
      </c>
      <c r="M200" t="s">
        <v>18</v>
      </c>
      <c r="N200">
        <f>insurance[[#This Row],[age]]^2</f>
        <v>400</v>
      </c>
      <c r="O200">
        <f>insurance[[#This Row],[smoker_yes]]*insurance[[#This Row],[bmi]]</f>
        <v>0</v>
      </c>
      <c r="P200">
        <f>insurance[[#This Row],[smoker_yes]]*insurance[[#This Row],[age]]</f>
        <v>0</v>
      </c>
      <c r="Q200">
        <f>insurance[[#This Row],[bmi]]*insurance[[#This Row],[age]]</f>
        <v>592</v>
      </c>
      <c r="R200" t="s">
        <v>31</v>
      </c>
      <c r="S200">
        <f>(insurance[[#This Row],[age]]-Notes!$B$2)/Notes!$B$3</f>
        <v>-1.3675630700350232</v>
      </c>
      <c r="T200">
        <f>(insurance[[#This Row],[bmi]]-Notes!$B$4)/Notes!$B$5</f>
        <v>-0.17444438523502567</v>
      </c>
      <c r="U200">
        <f>(insurance[[#This Row],[children]]-Notes!$B$6)/Notes!$B$7</f>
        <v>-0.90861366741867866</v>
      </c>
      <c r="V200" s="14">
        <f t="shared" si="3"/>
        <v>13130.638654799817</v>
      </c>
      <c r="W200" s="15" t="str">
        <f>IF(insurance[[#This Row],[split]]="Test", (insurance[[#This Row],[charges]]-insurance[[#This Row],[yhat_base]])^2, "")</f>
        <v/>
      </c>
      <c r="X200" s="15" t="str">
        <f>IF(insurance[[#This Row],[split]]="Test", ABS(insurance[[#This Row],[charges]]-insurance[[#This Row],[yhat_base]])^2, "")</f>
        <v/>
      </c>
      <c r="Y200" t="str">
        <f>IF(insurance[[#This Row],[split]]="Test", (insurance[[#This Row],[charges]]-insurance[[#This Row],[yhat]])^2,"")</f>
        <v/>
      </c>
      <c r="Z200" t="str">
        <f>IF(insurance[[#This Row],[split]]="Test",ABS(insurance[[#This Row],[charges]]-insurance[[#This Row],[yhat]])^2,"")</f>
        <v/>
      </c>
      <c r="AA200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3386.2061988599871</v>
      </c>
      <c r="AB200">
        <f>insurance[[#This Row],[charges]]-insurance[[#This Row],[yhat]]</f>
        <v>-1510.8621988599871</v>
      </c>
      <c r="AC200" t="str">
        <f>IF(insurance[[#This Row],[split]]="Test",
  COUNTIFS(insurance[split], "Test", insurance[yhat], "&gt;" &amp; insurance[[#This Row],[yhat]]) + 1,
  ""
)</f>
        <v/>
      </c>
      <c r="AD200" t="str">
        <f>IF(insurance[[#This Row],[split]]="Test", CEILING(insurance[[#This Row],[rank_test]]/(COUNTIF(insurance[split],"Test")/10), 1), "")</f>
        <v/>
      </c>
      <c r="AE200" t="str">
        <f>IF(insurance[[#This Row],[split]]="Test", --(insurance[[#This Row],[charges]] &gt;= Classify!$C$5), "")</f>
        <v/>
      </c>
      <c r="AF200" t="str">
        <f>IF(insurance[[#This Row],[split]]="Test", --(insurance[[#This Row],[yhat]] &gt;= Classify!$C$8), "")</f>
        <v/>
      </c>
    </row>
    <row r="201" spans="1:32" x14ac:dyDescent="0.35">
      <c r="A201">
        <v>57</v>
      </c>
      <c r="B201" t="s">
        <v>19</v>
      </c>
      <c r="C201">
        <v>28.1</v>
      </c>
      <c r="D201">
        <v>0</v>
      </c>
      <c r="E201" t="s">
        <v>14</v>
      </c>
      <c r="F201" t="s">
        <v>21</v>
      </c>
      <c r="G201">
        <v>10965.446</v>
      </c>
      <c r="H201" t="s">
        <v>16</v>
      </c>
      <c r="I201" t="s">
        <v>18</v>
      </c>
      <c r="J201" t="s">
        <v>17</v>
      </c>
      <c r="K201" t="s">
        <v>17</v>
      </c>
      <c r="L201" t="s">
        <v>17</v>
      </c>
      <c r="M201" t="s">
        <v>18</v>
      </c>
      <c r="N201">
        <f>insurance[[#This Row],[age]]^2</f>
        <v>3249</v>
      </c>
      <c r="O201">
        <f>insurance[[#This Row],[smoker_yes]]*insurance[[#This Row],[bmi]]</f>
        <v>0</v>
      </c>
      <c r="P201">
        <f>insurance[[#This Row],[smoker_yes]]*insurance[[#This Row],[age]]</f>
        <v>0</v>
      </c>
      <c r="Q201">
        <f>insurance[[#This Row],[bmi]]*insurance[[#This Row],[age]]</f>
        <v>1601.7</v>
      </c>
      <c r="R201" t="s">
        <v>31</v>
      </c>
      <c r="S201">
        <f>(insurance[[#This Row],[age]]-Notes!$B$2)/Notes!$B$3</f>
        <v>1.2668809684549511</v>
      </c>
      <c r="T201">
        <f>(insurance[[#This Row],[bmi]]-Notes!$B$4)/Notes!$B$5</f>
        <v>-0.42051110543371001</v>
      </c>
      <c r="U201">
        <f>(insurance[[#This Row],[children]]-Notes!$B$6)/Notes!$B$7</f>
        <v>-0.90861366741867866</v>
      </c>
      <c r="V201" s="14">
        <f t="shared" si="3"/>
        <v>13130.638654799817</v>
      </c>
      <c r="W201" s="15" t="str">
        <f>IF(insurance[[#This Row],[split]]="Test", (insurance[[#This Row],[charges]]-insurance[[#This Row],[yhat_base]])^2, "")</f>
        <v/>
      </c>
      <c r="X201" s="15" t="str">
        <f>IF(insurance[[#This Row],[split]]="Test", ABS(insurance[[#This Row],[charges]]-insurance[[#This Row],[yhat_base]])^2, "")</f>
        <v/>
      </c>
      <c r="Y201" t="str">
        <f>IF(insurance[[#This Row],[split]]="Test", (insurance[[#This Row],[charges]]-insurance[[#This Row],[yhat]])^2,"")</f>
        <v/>
      </c>
      <c r="Z201" t="str">
        <f>IF(insurance[[#This Row],[split]]="Test",ABS(insurance[[#This Row],[charges]]-insurance[[#This Row],[yhat]])^2,"")</f>
        <v/>
      </c>
      <c r="AA201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12041.163104550307</v>
      </c>
      <c r="AB201">
        <f>insurance[[#This Row],[charges]]-insurance[[#This Row],[yhat]]</f>
        <v>-1075.7171045503073</v>
      </c>
      <c r="AC201" t="str">
        <f>IF(insurance[[#This Row],[split]]="Test",
  COUNTIFS(insurance[split], "Test", insurance[yhat], "&gt;" &amp; insurance[[#This Row],[yhat]]) + 1,
  ""
)</f>
        <v/>
      </c>
      <c r="AD201" t="str">
        <f>IF(insurance[[#This Row],[split]]="Test", CEILING(insurance[[#This Row],[rank_test]]/(COUNTIF(insurance[split],"Test")/10), 1), "")</f>
        <v/>
      </c>
      <c r="AE201" t="str">
        <f>IF(insurance[[#This Row],[split]]="Test", --(insurance[[#This Row],[charges]] &gt;= Classify!$C$5), "")</f>
        <v/>
      </c>
      <c r="AF201" t="str">
        <f>IF(insurance[[#This Row],[split]]="Test", --(insurance[[#This Row],[yhat]] &gt;= Classify!$C$8), "")</f>
        <v/>
      </c>
    </row>
    <row r="202" spans="1:32" x14ac:dyDescent="0.35">
      <c r="A202">
        <v>51</v>
      </c>
      <c r="B202" t="s">
        <v>19</v>
      </c>
      <c r="C202">
        <v>25.4</v>
      </c>
      <c r="D202">
        <v>0</v>
      </c>
      <c r="E202" t="s">
        <v>14</v>
      </c>
      <c r="F202" t="s">
        <v>21</v>
      </c>
      <c r="G202">
        <v>8782.4689999999991</v>
      </c>
      <c r="H202" t="s">
        <v>16</v>
      </c>
      <c r="I202" t="s">
        <v>18</v>
      </c>
      <c r="J202" t="s">
        <v>17</v>
      </c>
      <c r="K202" t="s">
        <v>17</v>
      </c>
      <c r="L202" t="s">
        <v>17</v>
      </c>
      <c r="M202" t="s">
        <v>18</v>
      </c>
      <c r="N202">
        <f>insurance[[#This Row],[age]]^2</f>
        <v>2601</v>
      </c>
      <c r="O202">
        <f>insurance[[#This Row],[smoker_yes]]*insurance[[#This Row],[bmi]]</f>
        <v>0</v>
      </c>
      <c r="P202">
        <f>insurance[[#This Row],[smoker_yes]]*insurance[[#This Row],[age]]</f>
        <v>0</v>
      </c>
      <c r="Q202">
        <f>insurance[[#This Row],[bmi]]*insurance[[#This Row],[age]]</f>
        <v>1295.3999999999999</v>
      </c>
      <c r="R202" t="s">
        <v>31</v>
      </c>
      <c r="S202">
        <f>(insurance[[#This Row],[age]]-Notes!$B$2)/Notes!$B$3</f>
        <v>0.8396738270781986</v>
      </c>
      <c r="T202">
        <f>(insurance[[#This Row],[bmi]]-Notes!$B$4)/Notes!$B$5</f>
        <v>-0.86343120179134236</v>
      </c>
      <c r="U202">
        <f>(insurance[[#This Row],[children]]-Notes!$B$6)/Notes!$B$7</f>
        <v>-0.90861366741867866</v>
      </c>
      <c r="V202" s="14">
        <f t="shared" si="3"/>
        <v>13130.638654799817</v>
      </c>
      <c r="W202" s="15" t="str">
        <f>IF(insurance[[#This Row],[split]]="Test", (insurance[[#This Row],[charges]]-insurance[[#This Row],[yhat_base]])^2, "")</f>
        <v/>
      </c>
      <c r="X202" s="15" t="str">
        <f>IF(insurance[[#This Row],[split]]="Test", ABS(insurance[[#This Row],[charges]]-insurance[[#This Row],[yhat_base]])^2, "")</f>
        <v/>
      </c>
      <c r="Y202" t="str">
        <f>IF(insurance[[#This Row],[split]]="Test", (insurance[[#This Row],[charges]]-insurance[[#This Row],[yhat]])^2,"")</f>
        <v/>
      </c>
      <c r="Z202" t="str">
        <f>IF(insurance[[#This Row],[split]]="Test",ABS(insurance[[#This Row],[charges]]-insurance[[#This Row],[yhat]])^2,"")</f>
        <v/>
      </c>
      <c r="AA202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9754.7326956184424</v>
      </c>
      <c r="AB202">
        <f>insurance[[#This Row],[charges]]-insurance[[#This Row],[yhat]]</f>
        <v>-972.26369561844331</v>
      </c>
      <c r="AC202" t="str">
        <f>IF(insurance[[#This Row],[split]]="Test",
  COUNTIFS(insurance[split], "Test", insurance[yhat], "&gt;" &amp; insurance[[#This Row],[yhat]]) + 1,
  ""
)</f>
        <v/>
      </c>
      <c r="AD202" t="str">
        <f>IF(insurance[[#This Row],[split]]="Test", CEILING(insurance[[#This Row],[rank_test]]/(COUNTIF(insurance[split],"Test")/10), 1), "")</f>
        <v/>
      </c>
      <c r="AE202" t="str">
        <f>IF(insurance[[#This Row],[split]]="Test", --(insurance[[#This Row],[charges]] &gt;= Classify!$C$5), "")</f>
        <v/>
      </c>
      <c r="AF202" t="str">
        <f>IF(insurance[[#This Row],[split]]="Test", --(insurance[[#This Row],[yhat]] &gt;= Classify!$C$8), "")</f>
        <v/>
      </c>
    </row>
    <row r="203" spans="1:32" x14ac:dyDescent="0.35">
      <c r="A203">
        <v>18</v>
      </c>
      <c r="B203" t="s">
        <v>19</v>
      </c>
      <c r="C203">
        <v>37.29</v>
      </c>
      <c r="D203">
        <v>0</v>
      </c>
      <c r="E203" t="s">
        <v>14</v>
      </c>
      <c r="F203" t="s">
        <v>15</v>
      </c>
      <c r="G203">
        <v>1141.4450999999999</v>
      </c>
      <c r="H203" t="s">
        <v>16</v>
      </c>
      <c r="I203" t="s">
        <v>18</v>
      </c>
      <c r="J203" t="s">
        <v>17</v>
      </c>
      <c r="K203" t="s">
        <v>17</v>
      </c>
      <c r="L203" t="s">
        <v>18</v>
      </c>
      <c r="M203" t="s">
        <v>17</v>
      </c>
      <c r="N203">
        <f>insurance[[#This Row],[age]]^2</f>
        <v>324</v>
      </c>
      <c r="O203">
        <f>insurance[[#This Row],[smoker_yes]]*insurance[[#This Row],[bmi]]</f>
        <v>0</v>
      </c>
      <c r="P203">
        <f>insurance[[#This Row],[smoker_yes]]*insurance[[#This Row],[age]]</f>
        <v>0</v>
      </c>
      <c r="Q203">
        <f>insurance[[#This Row],[bmi]]*insurance[[#This Row],[age]]</f>
        <v>671.22</v>
      </c>
      <c r="R203" t="s">
        <v>31</v>
      </c>
      <c r="S203">
        <f>(insurance[[#This Row],[age]]-Notes!$B$2)/Notes!$B$3</f>
        <v>-1.5099654504939408</v>
      </c>
      <c r="T203">
        <f>(insurance[[#This Row],[bmi]]-Notes!$B$4)/Notes!$B$5</f>
        <v>1.0870576669835623</v>
      </c>
      <c r="U203">
        <f>(insurance[[#This Row],[children]]-Notes!$B$6)/Notes!$B$7</f>
        <v>-0.90861366741867866</v>
      </c>
      <c r="V203" s="14">
        <f t="shared" si="3"/>
        <v>13130.638654799817</v>
      </c>
      <c r="W203" s="15" t="str">
        <f>IF(insurance[[#This Row],[split]]="Test", (insurance[[#This Row],[charges]]-insurance[[#This Row],[yhat_base]])^2, "")</f>
        <v/>
      </c>
      <c r="X203" s="15" t="str">
        <f>IF(insurance[[#This Row],[split]]="Test", ABS(insurance[[#This Row],[charges]]-insurance[[#This Row],[yhat_base]])^2, "")</f>
        <v/>
      </c>
      <c r="Y203" t="str">
        <f>IF(insurance[[#This Row],[split]]="Test", (insurance[[#This Row],[charges]]-insurance[[#This Row],[yhat]])^2,"")</f>
        <v/>
      </c>
      <c r="Z203" t="str">
        <f>IF(insurance[[#This Row],[split]]="Test",ABS(insurance[[#This Row],[charges]]-insurance[[#This Row],[yhat]])^2,"")</f>
        <v/>
      </c>
      <c r="AA203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2503.87077996478</v>
      </c>
      <c r="AB203">
        <f>insurance[[#This Row],[charges]]-insurance[[#This Row],[yhat]]</f>
        <v>-1362.4256799647801</v>
      </c>
      <c r="AC203" t="str">
        <f>IF(insurance[[#This Row],[split]]="Test",
  COUNTIFS(insurance[split], "Test", insurance[yhat], "&gt;" &amp; insurance[[#This Row],[yhat]]) + 1,
  ""
)</f>
        <v/>
      </c>
      <c r="AD203" t="str">
        <f>IF(insurance[[#This Row],[split]]="Test", CEILING(insurance[[#This Row],[rank_test]]/(COUNTIF(insurance[split],"Test")/10), 1), "")</f>
        <v/>
      </c>
      <c r="AE203" t="str">
        <f>IF(insurance[[#This Row],[split]]="Test", --(insurance[[#This Row],[charges]] &gt;= Classify!$C$5), "")</f>
        <v/>
      </c>
      <c r="AF203" t="str">
        <f>IF(insurance[[#This Row],[split]]="Test", --(insurance[[#This Row],[yhat]] &gt;= Classify!$C$8), "")</f>
        <v/>
      </c>
    </row>
    <row r="204" spans="1:32" x14ac:dyDescent="0.35">
      <c r="A204">
        <v>50</v>
      </c>
      <c r="B204" t="s">
        <v>19</v>
      </c>
      <c r="C204">
        <v>36.200000000000003</v>
      </c>
      <c r="D204">
        <v>0</v>
      </c>
      <c r="E204" t="s">
        <v>14</v>
      </c>
      <c r="F204" t="s">
        <v>21</v>
      </c>
      <c r="G204">
        <v>8457.8179999999993</v>
      </c>
      <c r="H204" t="s">
        <v>16</v>
      </c>
      <c r="I204" t="s">
        <v>18</v>
      </c>
      <c r="J204" t="s">
        <v>17</v>
      </c>
      <c r="K204" t="s">
        <v>17</v>
      </c>
      <c r="L204" t="s">
        <v>17</v>
      </c>
      <c r="M204" t="s">
        <v>18</v>
      </c>
      <c r="N204">
        <f>insurance[[#This Row],[age]]^2</f>
        <v>2500</v>
      </c>
      <c r="O204">
        <f>insurance[[#This Row],[smoker_yes]]*insurance[[#This Row],[bmi]]</f>
        <v>0</v>
      </c>
      <c r="P204">
        <f>insurance[[#This Row],[smoker_yes]]*insurance[[#This Row],[age]]</f>
        <v>0</v>
      </c>
      <c r="Q204">
        <f>insurance[[#This Row],[bmi]]*insurance[[#This Row],[age]]</f>
        <v>1810.0000000000002</v>
      </c>
      <c r="R204" t="s">
        <v>31</v>
      </c>
      <c r="S204">
        <f>(insurance[[#This Row],[age]]-Notes!$B$2)/Notes!$B$3</f>
        <v>0.76847263684873979</v>
      </c>
      <c r="T204">
        <f>(insurance[[#This Row],[bmi]]-Notes!$B$4)/Notes!$B$5</f>
        <v>0.90824918363918572</v>
      </c>
      <c r="U204">
        <f>(insurance[[#This Row],[children]]-Notes!$B$6)/Notes!$B$7</f>
        <v>-0.90861366741867866</v>
      </c>
      <c r="V204" s="14">
        <f t="shared" si="3"/>
        <v>13130.638654799817</v>
      </c>
      <c r="W204" s="15" t="str">
        <f>IF(insurance[[#This Row],[split]]="Test", (insurance[[#This Row],[charges]]-insurance[[#This Row],[yhat_base]])^2, "")</f>
        <v/>
      </c>
      <c r="X204" s="15" t="str">
        <f>IF(insurance[[#This Row],[split]]="Test", ABS(insurance[[#This Row],[charges]]-insurance[[#This Row],[yhat_base]])^2, "")</f>
        <v/>
      </c>
      <c r="Y204" t="str">
        <f>IF(insurance[[#This Row],[split]]="Test", (insurance[[#This Row],[charges]]-insurance[[#This Row],[yhat]])^2,"")</f>
        <v/>
      </c>
      <c r="Z204" t="str">
        <f>IF(insurance[[#This Row],[split]]="Test",ABS(insurance[[#This Row],[charges]]-insurance[[#This Row],[yhat]])^2,"")</f>
        <v/>
      </c>
      <c r="AA204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9512.1746334926538</v>
      </c>
      <c r="AB204">
        <f>insurance[[#This Row],[charges]]-insurance[[#This Row],[yhat]]</f>
        <v>-1054.3566334926545</v>
      </c>
      <c r="AC204" t="str">
        <f>IF(insurance[[#This Row],[split]]="Test",
  COUNTIFS(insurance[split], "Test", insurance[yhat], "&gt;" &amp; insurance[[#This Row],[yhat]]) + 1,
  ""
)</f>
        <v/>
      </c>
      <c r="AD204" t="str">
        <f>IF(insurance[[#This Row],[split]]="Test", CEILING(insurance[[#This Row],[rank_test]]/(COUNTIF(insurance[split],"Test")/10), 1), "")</f>
        <v/>
      </c>
      <c r="AE204" t="str">
        <f>IF(insurance[[#This Row],[split]]="Test", --(insurance[[#This Row],[charges]] &gt;= Classify!$C$5), "")</f>
        <v/>
      </c>
      <c r="AF204" t="str">
        <f>IF(insurance[[#This Row],[split]]="Test", --(insurance[[#This Row],[yhat]] &gt;= Classify!$C$8), "")</f>
        <v/>
      </c>
    </row>
    <row r="205" spans="1:32" x14ac:dyDescent="0.35">
      <c r="A205">
        <v>22</v>
      </c>
      <c r="B205" t="s">
        <v>19</v>
      </c>
      <c r="C205">
        <v>39.5</v>
      </c>
      <c r="D205">
        <v>0</v>
      </c>
      <c r="E205" t="s">
        <v>14</v>
      </c>
      <c r="F205" t="s">
        <v>21</v>
      </c>
      <c r="G205">
        <v>1682.597</v>
      </c>
      <c r="H205" t="s">
        <v>16</v>
      </c>
      <c r="I205" t="s">
        <v>18</v>
      </c>
      <c r="J205" t="s">
        <v>17</v>
      </c>
      <c r="K205" t="s">
        <v>17</v>
      </c>
      <c r="L205" t="s">
        <v>17</v>
      </c>
      <c r="M205" t="s">
        <v>18</v>
      </c>
      <c r="N205">
        <f>insurance[[#This Row],[age]]^2</f>
        <v>484</v>
      </c>
      <c r="O205">
        <f>insurance[[#This Row],[smoker_yes]]*insurance[[#This Row],[bmi]]</f>
        <v>0</v>
      </c>
      <c r="P205">
        <f>insurance[[#This Row],[smoker_yes]]*insurance[[#This Row],[age]]</f>
        <v>0</v>
      </c>
      <c r="Q205">
        <f>insurance[[#This Row],[bmi]]*insurance[[#This Row],[age]]</f>
        <v>869</v>
      </c>
      <c r="R205" t="s">
        <v>31</v>
      </c>
      <c r="S205">
        <f>(insurance[[#This Row],[age]]-Notes!$B$2)/Notes!$B$3</f>
        <v>-1.2251606895761058</v>
      </c>
      <c r="T205">
        <f>(insurance[[#This Row],[bmi]]-Notes!$B$4)/Notes!$B$5</f>
        <v>1.4495959680762909</v>
      </c>
      <c r="U205">
        <f>(insurance[[#This Row],[children]]-Notes!$B$6)/Notes!$B$7</f>
        <v>-0.90861366741867866</v>
      </c>
      <c r="V205" s="14">
        <f t="shared" si="3"/>
        <v>13130.638654799817</v>
      </c>
      <c r="W205" s="15" t="str">
        <f>IF(insurance[[#This Row],[split]]="Test", (insurance[[#This Row],[charges]]-insurance[[#This Row],[yhat_base]])^2, "")</f>
        <v/>
      </c>
      <c r="X205" s="15" t="str">
        <f>IF(insurance[[#This Row],[split]]="Test", ABS(insurance[[#This Row],[charges]]-insurance[[#This Row],[yhat_base]])^2, "")</f>
        <v/>
      </c>
      <c r="Y205" t="str">
        <f>IF(insurance[[#This Row],[split]]="Test", (insurance[[#This Row],[charges]]-insurance[[#This Row],[yhat]])^2,"")</f>
        <v/>
      </c>
      <c r="Z205" t="str">
        <f>IF(insurance[[#This Row],[split]]="Test",ABS(insurance[[#This Row],[charges]]-insurance[[#This Row],[yhat]])^2,"")</f>
        <v/>
      </c>
      <c r="AA205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3073.9951797532531</v>
      </c>
      <c r="AB205">
        <f>insurance[[#This Row],[charges]]-insurance[[#This Row],[yhat]]</f>
        <v>-1391.3981797532531</v>
      </c>
      <c r="AC205" t="str">
        <f>IF(insurance[[#This Row],[split]]="Test",
  COUNTIFS(insurance[split], "Test", insurance[yhat], "&gt;" &amp; insurance[[#This Row],[yhat]]) + 1,
  ""
)</f>
        <v/>
      </c>
      <c r="AD205" t="str">
        <f>IF(insurance[[#This Row],[split]]="Test", CEILING(insurance[[#This Row],[rank_test]]/(COUNTIF(insurance[split],"Test")/10), 1), "")</f>
        <v/>
      </c>
      <c r="AE205" t="str">
        <f>IF(insurance[[#This Row],[split]]="Test", --(insurance[[#This Row],[charges]] &gt;= Classify!$C$5), "")</f>
        <v/>
      </c>
      <c r="AF205" t="str">
        <f>IF(insurance[[#This Row],[split]]="Test", --(insurance[[#This Row],[yhat]] &gt;= Classify!$C$8), "")</f>
        <v/>
      </c>
    </row>
    <row r="206" spans="1:32" x14ac:dyDescent="0.35">
      <c r="A206">
        <v>62</v>
      </c>
      <c r="B206" t="s">
        <v>19</v>
      </c>
      <c r="C206">
        <v>32.11</v>
      </c>
      <c r="D206">
        <v>0</v>
      </c>
      <c r="E206" t="s">
        <v>14</v>
      </c>
      <c r="F206" t="s">
        <v>20</v>
      </c>
      <c r="G206">
        <v>13555.0049</v>
      </c>
      <c r="H206" t="s">
        <v>16</v>
      </c>
      <c r="I206" t="s">
        <v>18</v>
      </c>
      <c r="J206" t="s">
        <v>17</v>
      </c>
      <c r="K206" t="s">
        <v>17</v>
      </c>
      <c r="L206" t="s">
        <v>17</v>
      </c>
      <c r="M206" t="s">
        <v>17</v>
      </c>
      <c r="N206">
        <f>insurance[[#This Row],[age]]^2</f>
        <v>3844</v>
      </c>
      <c r="O206">
        <f>insurance[[#This Row],[smoker_yes]]*insurance[[#This Row],[bmi]]</f>
        <v>0</v>
      </c>
      <c r="P206">
        <f>insurance[[#This Row],[smoker_yes]]*insurance[[#This Row],[age]]</f>
        <v>0</v>
      </c>
      <c r="Q206">
        <f>insurance[[#This Row],[bmi]]*insurance[[#This Row],[age]]</f>
        <v>1990.82</v>
      </c>
      <c r="R206" t="s">
        <v>31</v>
      </c>
      <c r="S206">
        <f>(insurance[[#This Row],[age]]-Notes!$B$2)/Notes!$B$3</f>
        <v>1.6228869196022451</v>
      </c>
      <c r="T206">
        <f>(insurance[[#This Row],[bmi]]-Notes!$B$4)/Notes!$B$5</f>
        <v>0.23730725989743914</v>
      </c>
      <c r="U206">
        <f>(insurance[[#This Row],[children]]-Notes!$B$6)/Notes!$B$7</f>
        <v>-0.90861366741867866</v>
      </c>
      <c r="V206" s="14">
        <f t="shared" si="3"/>
        <v>13130.638654799817</v>
      </c>
      <c r="W206" s="15" t="str">
        <f>IF(insurance[[#This Row],[split]]="Test", (insurance[[#This Row],[charges]]-insurance[[#This Row],[yhat_base]])^2, "")</f>
        <v/>
      </c>
      <c r="X206" s="15" t="str">
        <f>IF(insurance[[#This Row],[split]]="Test", ABS(insurance[[#This Row],[charges]]-insurance[[#This Row],[yhat_base]])^2, "")</f>
        <v/>
      </c>
      <c r="Y206" t="str">
        <f>IF(insurance[[#This Row],[split]]="Test", (insurance[[#This Row],[charges]]-insurance[[#This Row],[yhat]])^2,"")</f>
        <v/>
      </c>
      <c r="Z206" t="str">
        <f>IF(insurance[[#This Row],[split]]="Test",ABS(insurance[[#This Row],[charges]]-insurance[[#This Row],[yhat]])^2,"")</f>
        <v/>
      </c>
      <c r="AA206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15263.673360442865</v>
      </c>
      <c r="AB206">
        <f>insurance[[#This Row],[charges]]-insurance[[#This Row],[yhat]]</f>
        <v>-1708.6684604428647</v>
      </c>
      <c r="AC206" t="str">
        <f>IF(insurance[[#This Row],[split]]="Test",
  COUNTIFS(insurance[split], "Test", insurance[yhat], "&gt;" &amp; insurance[[#This Row],[yhat]]) + 1,
  ""
)</f>
        <v/>
      </c>
      <c r="AD206" t="str">
        <f>IF(insurance[[#This Row],[split]]="Test", CEILING(insurance[[#This Row],[rank_test]]/(COUNTIF(insurance[split],"Test")/10), 1), "")</f>
        <v/>
      </c>
      <c r="AE206" t="str">
        <f>IF(insurance[[#This Row],[split]]="Test", --(insurance[[#This Row],[charges]] &gt;= Classify!$C$5), "")</f>
        <v/>
      </c>
      <c r="AF206" t="str">
        <f>IF(insurance[[#This Row],[split]]="Test", --(insurance[[#This Row],[yhat]] &gt;= Classify!$C$8), "")</f>
        <v/>
      </c>
    </row>
    <row r="207" spans="1:32" x14ac:dyDescent="0.35">
      <c r="A207">
        <v>61</v>
      </c>
      <c r="B207" t="s">
        <v>13</v>
      </c>
      <c r="C207">
        <v>44</v>
      </c>
      <c r="D207">
        <v>0</v>
      </c>
      <c r="E207" t="s">
        <v>14</v>
      </c>
      <c r="F207" t="s">
        <v>21</v>
      </c>
      <c r="G207">
        <v>13063.883</v>
      </c>
      <c r="H207" t="s">
        <v>16</v>
      </c>
      <c r="I207" t="s">
        <v>17</v>
      </c>
      <c r="J207" t="s">
        <v>17</v>
      </c>
      <c r="K207" t="s">
        <v>17</v>
      </c>
      <c r="L207" t="s">
        <v>17</v>
      </c>
      <c r="M207" t="s">
        <v>18</v>
      </c>
      <c r="N207">
        <f>insurance[[#This Row],[age]]^2</f>
        <v>3721</v>
      </c>
      <c r="O207">
        <f>insurance[[#This Row],[smoker_yes]]*insurance[[#This Row],[bmi]]</f>
        <v>0</v>
      </c>
      <c r="P207">
        <f>insurance[[#This Row],[smoker_yes]]*insurance[[#This Row],[age]]</f>
        <v>0</v>
      </c>
      <c r="Q207">
        <f>insurance[[#This Row],[bmi]]*insurance[[#This Row],[age]]</f>
        <v>2684</v>
      </c>
      <c r="R207" t="s">
        <v>31</v>
      </c>
      <c r="S207">
        <f>(insurance[[#This Row],[age]]-Notes!$B$2)/Notes!$B$3</f>
        <v>1.5516857293727864</v>
      </c>
      <c r="T207">
        <f>(insurance[[#This Row],[bmi]]-Notes!$B$4)/Notes!$B$5</f>
        <v>2.187796128672344</v>
      </c>
      <c r="U207">
        <f>(insurance[[#This Row],[children]]-Notes!$B$6)/Notes!$B$7</f>
        <v>-0.90861366741867866</v>
      </c>
      <c r="V207" s="14">
        <f t="shared" si="3"/>
        <v>13130.638654799817</v>
      </c>
      <c r="W207" s="15" t="str">
        <f>IF(insurance[[#This Row],[split]]="Test", (insurance[[#This Row],[charges]]-insurance[[#This Row],[yhat_base]])^2, "")</f>
        <v/>
      </c>
      <c r="X207" s="15" t="str">
        <f>IF(insurance[[#This Row],[split]]="Test", ABS(insurance[[#This Row],[charges]]-insurance[[#This Row],[yhat_base]])^2, "")</f>
        <v/>
      </c>
      <c r="Y207" t="str">
        <f>IF(insurance[[#This Row],[split]]="Test", (insurance[[#This Row],[charges]]-insurance[[#This Row],[yhat]])^2,"")</f>
        <v/>
      </c>
      <c r="Z207" t="str">
        <f>IF(insurance[[#This Row],[split]]="Test",ABS(insurance[[#This Row],[charges]]-insurance[[#This Row],[yhat]])^2,"")</f>
        <v/>
      </c>
      <c r="AA207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14494.075379346337</v>
      </c>
      <c r="AB207">
        <f>insurance[[#This Row],[charges]]-insurance[[#This Row],[yhat]]</f>
        <v>-1430.1923793463375</v>
      </c>
      <c r="AC207" t="str">
        <f>IF(insurance[[#This Row],[split]]="Test",
  COUNTIFS(insurance[split], "Test", insurance[yhat], "&gt;" &amp; insurance[[#This Row],[yhat]]) + 1,
  ""
)</f>
        <v/>
      </c>
      <c r="AD207" t="str">
        <f>IF(insurance[[#This Row],[split]]="Test", CEILING(insurance[[#This Row],[rank_test]]/(COUNTIF(insurance[split],"Test")/10), 1), "")</f>
        <v/>
      </c>
      <c r="AE207" t="str">
        <f>IF(insurance[[#This Row],[split]]="Test", --(insurance[[#This Row],[charges]] &gt;= Classify!$C$5), "")</f>
        <v/>
      </c>
      <c r="AF207" t="str">
        <f>IF(insurance[[#This Row],[split]]="Test", --(insurance[[#This Row],[yhat]] &gt;= Classify!$C$8), "")</f>
        <v/>
      </c>
    </row>
    <row r="208" spans="1:32" x14ac:dyDescent="0.35">
      <c r="A208">
        <v>18</v>
      </c>
      <c r="B208" t="s">
        <v>13</v>
      </c>
      <c r="C208">
        <v>40.26</v>
      </c>
      <c r="D208">
        <v>0</v>
      </c>
      <c r="E208" t="s">
        <v>14</v>
      </c>
      <c r="F208" t="s">
        <v>15</v>
      </c>
      <c r="G208">
        <v>1634.5734</v>
      </c>
      <c r="H208" t="s">
        <v>16</v>
      </c>
      <c r="I208" t="s">
        <v>17</v>
      </c>
      <c r="J208" t="s">
        <v>17</v>
      </c>
      <c r="K208" t="s">
        <v>17</v>
      </c>
      <c r="L208" t="s">
        <v>18</v>
      </c>
      <c r="M208" t="s">
        <v>17</v>
      </c>
      <c r="N208">
        <f>insurance[[#This Row],[age]]^2</f>
        <v>324</v>
      </c>
      <c r="O208">
        <f>insurance[[#This Row],[smoker_yes]]*insurance[[#This Row],[bmi]]</f>
        <v>0</v>
      </c>
      <c r="P208">
        <f>insurance[[#This Row],[smoker_yes]]*insurance[[#This Row],[age]]</f>
        <v>0</v>
      </c>
      <c r="Q208">
        <f>insurance[[#This Row],[bmi]]*insurance[[#This Row],[age]]</f>
        <v>724.68</v>
      </c>
      <c r="R208" t="s">
        <v>31</v>
      </c>
      <c r="S208">
        <f>(insurance[[#This Row],[age]]-Notes!$B$2)/Notes!$B$3</f>
        <v>-1.5099654504939408</v>
      </c>
      <c r="T208">
        <f>(insurance[[#This Row],[bmi]]-Notes!$B$4)/Notes!$B$5</f>
        <v>1.5742697729769572</v>
      </c>
      <c r="U208">
        <f>(insurance[[#This Row],[children]]-Notes!$B$6)/Notes!$B$7</f>
        <v>-0.90861366741867866</v>
      </c>
      <c r="V208" s="14">
        <f t="shared" si="3"/>
        <v>13130.638654799817</v>
      </c>
      <c r="W208" s="15" t="str">
        <f>IF(insurance[[#This Row],[split]]="Test", (insurance[[#This Row],[charges]]-insurance[[#This Row],[yhat_base]])^2, "")</f>
        <v/>
      </c>
      <c r="X208" s="15" t="str">
        <f>IF(insurance[[#This Row],[split]]="Test", ABS(insurance[[#This Row],[charges]]-insurance[[#This Row],[yhat_base]])^2, "")</f>
        <v/>
      </c>
      <c r="Y208" t="str">
        <f>IF(insurance[[#This Row],[split]]="Test", (insurance[[#This Row],[charges]]-insurance[[#This Row],[yhat]])^2,"")</f>
        <v/>
      </c>
      <c r="Z208" t="str">
        <f>IF(insurance[[#This Row],[split]]="Test",ABS(insurance[[#This Row],[charges]]-insurance[[#This Row],[yhat]])^2,"")</f>
        <v/>
      </c>
      <c r="AA208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3161.7152560300237</v>
      </c>
      <c r="AB208">
        <f>insurance[[#This Row],[charges]]-insurance[[#This Row],[yhat]]</f>
        <v>-1527.1418560300237</v>
      </c>
      <c r="AC208" t="str">
        <f>IF(insurance[[#This Row],[split]]="Test",
  COUNTIFS(insurance[split], "Test", insurance[yhat], "&gt;" &amp; insurance[[#This Row],[yhat]]) + 1,
  ""
)</f>
        <v/>
      </c>
      <c r="AD208" t="str">
        <f>IF(insurance[[#This Row],[split]]="Test", CEILING(insurance[[#This Row],[rank_test]]/(COUNTIF(insurance[split],"Test")/10), 1), "")</f>
        <v/>
      </c>
      <c r="AE208" t="str">
        <f>IF(insurance[[#This Row],[split]]="Test", --(insurance[[#This Row],[charges]] &gt;= Classify!$C$5), "")</f>
        <v/>
      </c>
      <c r="AF208" t="str">
        <f>IF(insurance[[#This Row],[split]]="Test", --(insurance[[#This Row],[yhat]] &gt;= Classify!$C$8), "")</f>
        <v/>
      </c>
    </row>
    <row r="209" spans="1:32" x14ac:dyDescent="0.35">
      <c r="A209">
        <v>49</v>
      </c>
      <c r="B209" t="s">
        <v>19</v>
      </c>
      <c r="C209">
        <v>36.85</v>
      </c>
      <c r="D209">
        <v>0</v>
      </c>
      <c r="E209" t="s">
        <v>14</v>
      </c>
      <c r="F209" t="s">
        <v>15</v>
      </c>
      <c r="G209">
        <v>8125.7844999999998</v>
      </c>
      <c r="H209" t="s">
        <v>16</v>
      </c>
      <c r="I209" t="s">
        <v>18</v>
      </c>
      <c r="J209" t="s">
        <v>17</v>
      </c>
      <c r="K209" t="s">
        <v>17</v>
      </c>
      <c r="L209" t="s">
        <v>18</v>
      </c>
      <c r="M209" t="s">
        <v>17</v>
      </c>
      <c r="N209">
        <f>insurance[[#This Row],[age]]^2</f>
        <v>2401</v>
      </c>
      <c r="O209">
        <f>insurance[[#This Row],[smoker_yes]]*insurance[[#This Row],[bmi]]</f>
        <v>0</v>
      </c>
      <c r="P209">
        <f>insurance[[#This Row],[smoker_yes]]*insurance[[#This Row],[age]]</f>
        <v>0</v>
      </c>
      <c r="Q209">
        <f>insurance[[#This Row],[bmi]]*insurance[[#This Row],[age]]</f>
        <v>1805.65</v>
      </c>
      <c r="R209" t="s">
        <v>31</v>
      </c>
      <c r="S209">
        <f>(insurance[[#This Row],[age]]-Notes!$B$2)/Notes!$B$3</f>
        <v>0.69727144661928109</v>
      </c>
      <c r="T209">
        <f>(insurance[[#This Row],[bmi]]-Notes!$B$4)/Notes!$B$5</f>
        <v>1.0148780957252821</v>
      </c>
      <c r="U209">
        <f>(insurance[[#This Row],[children]]-Notes!$B$6)/Notes!$B$7</f>
        <v>-0.90861366741867866</v>
      </c>
      <c r="V209" s="14">
        <f t="shared" si="3"/>
        <v>13130.638654799817</v>
      </c>
      <c r="W209" s="15" t="str">
        <f>IF(insurance[[#This Row],[split]]="Test", (insurance[[#This Row],[charges]]-insurance[[#This Row],[yhat_base]])^2, "")</f>
        <v/>
      </c>
      <c r="X209" s="15" t="str">
        <f>IF(insurance[[#This Row],[split]]="Test", ABS(insurance[[#This Row],[charges]]-insurance[[#This Row],[yhat_base]])^2, "")</f>
        <v/>
      </c>
      <c r="Y209" t="str">
        <f>IF(insurance[[#This Row],[split]]="Test", (insurance[[#This Row],[charges]]-insurance[[#This Row],[yhat]])^2,"")</f>
        <v/>
      </c>
      <c r="Z209" t="str">
        <f>IF(insurance[[#This Row],[split]]="Test",ABS(insurance[[#This Row],[charges]]-insurance[[#This Row],[yhat]])^2,"")</f>
        <v/>
      </c>
      <c r="AA209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9036.5595924055833</v>
      </c>
      <c r="AB209">
        <f>insurance[[#This Row],[charges]]-insurance[[#This Row],[yhat]]</f>
        <v>-910.77509240558356</v>
      </c>
      <c r="AC209" t="str">
        <f>IF(insurance[[#This Row],[split]]="Test",
  COUNTIFS(insurance[split], "Test", insurance[yhat], "&gt;" &amp; insurance[[#This Row],[yhat]]) + 1,
  ""
)</f>
        <v/>
      </c>
      <c r="AD209" t="str">
        <f>IF(insurance[[#This Row],[split]]="Test", CEILING(insurance[[#This Row],[rank_test]]/(COUNTIF(insurance[split],"Test")/10), 1), "")</f>
        <v/>
      </c>
      <c r="AE209" t="str">
        <f>IF(insurance[[#This Row],[split]]="Test", --(insurance[[#This Row],[charges]] &gt;= Classify!$C$5), "")</f>
        <v/>
      </c>
      <c r="AF209" t="str">
        <f>IF(insurance[[#This Row],[split]]="Test", --(insurance[[#This Row],[yhat]] &gt;= Classify!$C$8), "")</f>
        <v/>
      </c>
    </row>
    <row r="210" spans="1:32" x14ac:dyDescent="0.35">
      <c r="A210">
        <v>60</v>
      </c>
      <c r="B210" t="s">
        <v>13</v>
      </c>
      <c r="C210">
        <v>35.1</v>
      </c>
      <c r="D210">
        <v>0</v>
      </c>
      <c r="E210" t="s">
        <v>14</v>
      </c>
      <c r="F210" t="s">
        <v>21</v>
      </c>
      <c r="G210">
        <v>12644.589</v>
      </c>
      <c r="H210" t="s">
        <v>16</v>
      </c>
      <c r="I210" t="s">
        <v>17</v>
      </c>
      <c r="J210" t="s">
        <v>17</v>
      </c>
      <c r="K210" t="s">
        <v>17</v>
      </c>
      <c r="L210" t="s">
        <v>17</v>
      </c>
      <c r="M210" t="s">
        <v>18</v>
      </c>
      <c r="N210">
        <f>insurance[[#This Row],[age]]^2</f>
        <v>3600</v>
      </c>
      <c r="O210">
        <f>insurance[[#This Row],[smoker_yes]]*insurance[[#This Row],[bmi]]</f>
        <v>0</v>
      </c>
      <c r="P210">
        <f>insurance[[#This Row],[smoker_yes]]*insurance[[#This Row],[age]]</f>
        <v>0</v>
      </c>
      <c r="Q210">
        <f>insurance[[#This Row],[bmi]]*insurance[[#This Row],[age]]</f>
        <v>2106</v>
      </c>
      <c r="R210" t="s">
        <v>31</v>
      </c>
      <c r="S210">
        <f>(insurance[[#This Row],[age]]-Notes!$B$2)/Notes!$B$3</f>
        <v>1.4804845391433274</v>
      </c>
      <c r="T210">
        <f>(insurance[[#This Row],[bmi]]-Notes!$B$4)/Notes!$B$5</f>
        <v>0.72780025549348359</v>
      </c>
      <c r="U210">
        <f>(insurance[[#This Row],[children]]-Notes!$B$6)/Notes!$B$7</f>
        <v>-0.90861366741867866</v>
      </c>
      <c r="V210" s="14">
        <f t="shared" si="3"/>
        <v>13130.638654799817</v>
      </c>
      <c r="W210" s="15" t="str">
        <f>IF(insurance[[#This Row],[split]]="Test", (insurance[[#This Row],[charges]]-insurance[[#This Row],[yhat_base]])^2, "")</f>
        <v/>
      </c>
      <c r="X210" s="15" t="str">
        <f>IF(insurance[[#This Row],[split]]="Test", ABS(insurance[[#This Row],[charges]]-insurance[[#This Row],[yhat_base]])^2, "")</f>
        <v/>
      </c>
      <c r="Y210" t="str">
        <f>IF(insurance[[#This Row],[split]]="Test", (insurance[[#This Row],[charges]]-insurance[[#This Row],[yhat]])^2,"")</f>
        <v/>
      </c>
      <c r="Z210" t="str">
        <f>IF(insurance[[#This Row],[split]]="Test",ABS(insurance[[#This Row],[charges]]-insurance[[#This Row],[yhat]])^2,"")</f>
        <v/>
      </c>
      <c r="AA210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13977.657112969162</v>
      </c>
      <c r="AB210">
        <f>insurance[[#This Row],[charges]]-insurance[[#This Row],[yhat]]</f>
        <v>-1333.068112969162</v>
      </c>
      <c r="AC210" t="str">
        <f>IF(insurance[[#This Row],[split]]="Test",
  COUNTIFS(insurance[split], "Test", insurance[yhat], "&gt;" &amp; insurance[[#This Row],[yhat]]) + 1,
  ""
)</f>
        <v/>
      </c>
      <c r="AD210" t="str">
        <f>IF(insurance[[#This Row],[split]]="Test", CEILING(insurance[[#This Row],[rank_test]]/(COUNTIF(insurance[split],"Test")/10), 1), "")</f>
        <v/>
      </c>
      <c r="AE210" t="str">
        <f>IF(insurance[[#This Row],[split]]="Test", --(insurance[[#This Row],[charges]] &gt;= Classify!$C$5), "")</f>
        <v/>
      </c>
      <c r="AF210" t="str">
        <f>IF(insurance[[#This Row],[split]]="Test", --(insurance[[#This Row],[yhat]] &gt;= Classify!$C$8), "")</f>
        <v/>
      </c>
    </row>
    <row r="211" spans="1:32" x14ac:dyDescent="0.35">
      <c r="A211">
        <v>24</v>
      </c>
      <c r="B211" t="s">
        <v>13</v>
      </c>
      <c r="C211">
        <v>33.99</v>
      </c>
      <c r="D211">
        <v>0</v>
      </c>
      <c r="E211" t="s">
        <v>14</v>
      </c>
      <c r="F211" t="s">
        <v>15</v>
      </c>
      <c r="G211">
        <v>2473.3341</v>
      </c>
      <c r="H211" t="s">
        <v>16</v>
      </c>
      <c r="I211" t="s">
        <v>17</v>
      </c>
      <c r="J211" t="s">
        <v>17</v>
      </c>
      <c r="K211" t="s">
        <v>17</v>
      </c>
      <c r="L211" t="s">
        <v>18</v>
      </c>
      <c r="M211" t="s">
        <v>17</v>
      </c>
      <c r="N211">
        <f>insurance[[#This Row],[age]]^2</f>
        <v>576</v>
      </c>
      <c r="O211">
        <f>insurance[[#This Row],[smoker_yes]]*insurance[[#This Row],[bmi]]</f>
        <v>0</v>
      </c>
      <c r="P211">
        <f>insurance[[#This Row],[smoker_yes]]*insurance[[#This Row],[age]]</f>
        <v>0</v>
      </c>
      <c r="Q211">
        <f>insurance[[#This Row],[bmi]]*insurance[[#This Row],[age]]</f>
        <v>815.76</v>
      </c>
      <c r="R211" t="s">
        <v>31</v>
      </c>
      <c r="S211">
        <f>(insurance[[#This Row],[age]]-Notes!$B$2)/Notes!$B$3</f>
        <v>-1.0827583091171882</v>
      </c>
      <c r="T211">
        <f>(insurance[[#This Row],[bmi]]-Notes!$B$4)/Notes!$B$5</f>
        <v>0.54571088254645728</v>
      </c>
      <c r="U211">
        <f>(insurance[[#This Row],[children]]-Notes!$B$6)/Notes!$B$7</f>
        <v>-0.90861366741867866</v>
      </c>
      <c r="V211" s="14">
        <f t="shared" si="3"/>
        <v>13130.638654799817</v>
      </c>
      <c r="W211" s="15" t="str">
        <f>IF(insurance[[#This Row],[split]]="Test", (insurance[[#This Row],[charges]]-insurance[[#This Row],[yhat_base]])^2, "")</f>
        <v/>
      </c>
      <c r="X211" s="15" t="str">
        <f>IF(insurance[[#This Row],[split]]="Test", ABS(insurance[[#This Row],[charges]]-insurance[[#This Row],[yhat_base]])^2, "")</f>
        <v/>
      </c>
      <c r="Y211" t="str">
        <f>IF(insurance[[#This Row],[split]]="Test", (insurance[[#This Row],[charges]]-insurance[[#This Row],[yhat]])^2,"")</f>
        <v/>
      </c>
      <c r="Z211" t="str">
        <f>IF(insurance[[#This Row],[split]]="Test",ABS(insurance[[#This Row],[charges]]-insurance[[#This Row],[yhat]])^2,"")</f>
        <v/>
      </c>
      <c r="AA211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3758.960622950548</v>
      </c>
      <c r="AB211">
        <f>insurance[[#This Row],[charges]]-insurance[[#This Row],[yhat]]</f>
        <v>-1285.626522950548</v>
      </c>
      <c r="AC211" t="str">
        <f>IF(insurance[[#This Row],[split]]="Test",
  COUNTIFS(insurance[split], "Test", insurance[yhat], "&gt;" &amp; insurance[[#This Row],[yhat]]) + 1,
  ""
)</f>
        <v/>
      </c>
      <c r="AD211" t="str">
        <f>IF(insurance[[#This Row],[split]]="Test", CEILING(insurance[[#This Row],[rank_test]]/(COUNTIF(insurance[split],"Test")/10), 1), "")</f>
        <v/>
      </c>
      <c r="AE211" t="str">
        <f>IF(insurance[[#This Row],[split]]="Test", --(insurance[[#This Row],[charges]] &gt;= Classify!$C$5), "")</f>
        <v/>
      </c>
      <c r="AF211" t="str">
        <f>IF(insurance[[#This Row],[split]]="Test", --(insurance[[#This Row],[yhat]] &gt;= Classify!$C$8), "")</f>
        <v/>
      </c>
    </row>
    <row r="212" spans="1:32" x14ac:dyDescent="0.35">
      <c r="A212">
        <v>61</v>
      </c>
      <c r="B212" t="s">
        <v>13</v>
      </c>
      <c r="C212">
        <v>28.2</v>
      </c>
      <c r="D212">
        <v>0</v>
      </c>
      <c r="E212" t="s">
        <v>14</v>
      </c>
      <c r="F212" t="s">
        <v>21</v>
      </c>
      <c r="G212">
        <v>13041.921</v>
      </c>
      <c r="H212" t="s">
        <v>16</v>
      </c>
      <c r="I212" t="s">
        <v>17</v>
      </c>
      <c r="J212" t="s">
        <v>17</v>
      </c>
      <c r="K212" t="s">
        <v>17</v>
      </c>
      <c r="L212" t="s">
        <v>17</v>
      </c>
      <c r="M212" t="s">
        <v>18</v>
      </c>
      <c r="N212">
        <f>insurance[[#This Row],[age]]^2</f>
        <v>3721</v>
      </c>
      <c r="O212">
        <f>insurance[[#This Row],[smoker_yes]]*insurance[[#This Row],[bmi]]</f>
        <v>0</v>
      </c>
      <c r="P212">
        <f>insurance[[#This Row],[smoker_yes]]*insurance[[#This Row],[age]]</f>
        <v>0</v>
      </c>
      <c r="Q212">
        <f>insurance[[#This Row],[bmi]]*insurance[[#This Row],[age]]</f>
        <v>1720.2</v>
      </c>
      <c r="R212" t="s">
        <v>31</v>
      </c>
      <c r="S212">
        <f>(insurance[[#This Row],[age]]-Notes!$B$2)/Notes!$B$3</f>
        <v>1.5516857293727864</v>
      </c>
      <c r="T212">
        <f>(insurance[[#This Row],[bmi]]-Notes!$B$4)/Notes!$B$5</f>
        <v>-0.40410665742046475</v>
      </c>
      <c r="U212">
        <f>(insurance[[#This Row],[children]]-Notes!$B$6)/Notes!$B$7</f>
        <v>-0.90861366741867866</v>
      </c>
      <c r="V212" s="14">
        <f t="shared" si="3"/>
        <v>13130.638654799817</v>
      </c>
      <c r="W212" s="15" t="str">
        <f>IF(insurance[[#This Row],[split]]="Test", (insurance[[#This Row],[charges]]-insurance[[#This Row],[yhat_base]])^2, "")</f>
        <v/>
      </c>
      <c r="X212" s="15" t="str">
        <f>IF(insurance[[#This Row],[split]]="Test", ABS(insurance[[#This Row],[charges]]-insurance[[#This Row],[yhat_base]])^2, "")</f>
        <v/>
      </c>
      <c r="Y212" t="str">
        <f>IF(insurance[[#This Row],[split]]="Test", (insurance[[#This Row],[charges]]-insurance[[#This Row],[yhat]])^2,"")</f>
        <v/>
      </c>
      <c r="Z212" t="str">
        <f>IF(insurance[[#This Row],[split]]="Test",ABS(insurance[[#This Row],[charges]]-insurance[[#This Row],[yhat]])^2,"")</f>
        <v/>
      </c>
      <c r="AA212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14339.294874388914</v>
      </c>
      <c r="AB212">
        <f>insurance[[#This Row],[charges]]-insurance[[#This Row],[yhat]]</f>
        <v>-1297.3738743889135</v>
      </c>
      <c r="AC212" t="str">
        <f>IF(insurance[[#This Row],[split]]="Test",
  COUNTIFS(insurance[split], "Test", insurance[yhat], "&gt;" &amp; insurance[[#This Row],[yhat]]) + 1,
  ""
)</f>
        <v/>
      </c>
      <c r="AD212" t="str">
        <f>IF(insurance[[#This Row],[split]]="Test", CEILING(insurance[[#This Row],[rank_test]]/(COUNTIF(insurance[split],"Test")/10), 1), "")</f>
        <v/>
      </c>
      <c r="AE212" t="str">
        <f>IF(insurance[[#This Row],[split]]="Test", --(insurance[[#This Row],[charges]] &gt;= Classify!$C$5), "")</f>
        <v/>
      </c>
      <c r="AF212" t="str">
        <f>IF(insurance[[#This Row],[split]]="Test", --(insurance[[#This Row],[yhat]] &gt;= Classify!$C$8), "")</f>
        <v/>
      </c>
    </row>
    <row r="213" spans="1:32" x14ac:dyDescent="0.35">
      <c r="A213">
        <v>62</v>
      </c>
      <c r="B213" t="s">
        <v>13</v>
      </c>
      <c r="C213">
        <v>25</v>
      </c>
      <c r="D213">
        <v>0</v>
      </c>
      <c r="E213" t="s">
        <v>14</v>
      </c>
      <c r="F213" t="s">
        <v>21</v>
      </c>
      <c r="G213">
        <v>13451.121999999999</v>
      </c>
      <c r="H213" t="s">
        <v>16</v>
      </c>
      <c r="I213" t="s">
        <v>17</v>
      </c>
      <c r="J213" t="s">
        <v>17</v>
      </c>
      <c r="K213" t="s">
        <v>17</v>
      </c>
      <c r="L213" t="s">
        <v>17</v>
      </c>
      <c r="M213" t="s">
        <v>18</v>
      </c>
      <c r="N213">
        <f>insurance[[#This Row],[age]]^2</f>
        <v>3844</v>
      </c>
      <c r="O213">
        <f>insurance[[#This Row],[smoker_yes]]*insurance[[#This Row],[bmi]]</f>
        <v>0</v>
      </c>
      <c r="P213">
        <f>insurance[[#This Row],[smoker_yes]]*insurance[[#This Row],[age]]</f>
        <v>0</v>
      </c>
      <c r="Q213">
        <f>insurance[[#This Row],[bmi]]*insurance[[#This Row],[age]]</f>
        <v>1550</v>
      </c>
      <c r="R213" t="s">
        <v>31</v>
      </c>
      <c r="S213">
        <f>(insurance[[#This Row],[age]]-Notes!$B$2)/Notes!$B$3</f>
        <v>1.6228869196022451</v>
      </c>
      <c r="T213">
        <f>(insurance[[#This Row],[bmi]]-Notes!$B$4)/Notes!$B$5</f>
        <v>-0.9290489938443246</v>
      </c>
      <c r="U213">
        <f>(insurance[[#This Row],[children]]-Notes!$B$6)/Notes!$B$7</f>
        <v>-0.90861366741867866</v>
      </c>
      <c r="V213" s="14">
        <f t="shared" si="3"/>
        <v>13130.638654799817</v>
      </c>
      <c r="W213" s="15" t="str">
        <f>IF(insurance[[#This Row],[split]]="Test", (insurance[[#This Row],[charges]]-insurance[[#This Row],[yhat_base]])^2, "")</f>
        <v/>
      </c>
      <c r="X213" s="15" t="str">
        <f>IF(insurance[[#This Row],[split]]="Test", ABS(insurance[[#This Row],[charges]]-insurance[[#This Row],[yhat_base]])^2, "")</f>
        <v/>
      </c>
      <c r="Y213" t="str">
        <f>IF(insurance[[#This Row],[split]]="Test", (insurance[[#This Row],[charges]]-insurance[[#This Row],[yhat]])^2,"")</f>
        <v/>
      </c>
      <c r="Z213" t="str">
        <f>IF(insurance[[#This Row],[split]]="Test",ABS(insurance[[#This Row],[charges]]-insurance[[#This Row],[yhat]])^2,"")</f>
        <v/>
      </c>
      <c r="AA213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14745.266141903197</v>
      </c>
      <c r="AB213">
        <f>insurance[[#This Row],[charges]]-insurance[[#This Row],[yhat]]</f>
        <v>-1294.144141903198</v>
      </c>
      <c r="AC213" t="str">
        <f>IF(insurance[[#This Row],[split]]="Test",
  COUNTIFS(insurance[split], "Test", insurance[yhat], "&gt;" &amp; insurance[[#This Row],[yhat]]) + 1,
  ""
)</f>
        <v/>
      </c>
      <c r="AD213" t="str">
        <f>IF(insurance[[#This Row],[split]]="Test", CEILING(insurance[[#This Row],[rank_test]]/(COUNTIF(insurance[split],"Test")/10), 1), "")</f>
        <v/>
      </c>
      <c r="AE213" t="str">
        <f>IF(insurance[[#This Row],[split]]="Test", --(insurance[[#This Row],[charges]] &gt;= Classify!$C$5), "")</f>
        <v/>
      </c>
      <c r="AF213" t="str">
        <f>IF(insurance[[#This Row],[split]]="Test", --(insurance[[#This Row],[yhat]] &gt;= Classify!$C$8), "")</f>
        <v/>
      </c>
    </row>
    <row r="214" spans="1:32" x14ac:dyDescent="0.35">
      <c r="A214">
        <v>62</v>
      </c>
      <c r="B214" t="s">
        <v>13</v>
      </c>
      <c r="C214">
        <v>33.200000000000003</v>
      </c>
      <c r="D214">
        <v>0</v>
      </c>
      <c r="E214" t="s">
        <v>14</v>
      </c>
      <c r="F214" t="s">
        <v>21</v>
      </c>
      <c r="G214">
        <v>13462.52</v>
      </c>
      <c r="H214" t="s">
        <v>16</v>
      </c>
      <c r="I214" t="s">
        <v>17</v>
      </c>
      <c r="J214" t="s">
        <v>17</v>
      </c>
      <c r="K214" t="s">
        <v>17</v>
      </c>
      <c r="L214" t="s">
        <v>17</v>
      </c>
      <c r="M214" t="s">
        <v>18</v>
      </c>
      <c r="N214">
        <f>insurance[[#This Row],[age]]^2</f>
        <v>3844</v>
      </c>
      <c r="O214">
        <f>insurance[[#This Row],[smoker_yes]]*insurance[[#This Row],[bmi]]</f>
        <v>0</v>
      </c>
      <c r="P214">
        <f>insurance[[#This Row],[smoker_yes]]*insurance[[#This Row],[age]]</f>
        <v>0</v>
      </c>
      <c r="Q214">
        <f>insurance[[#This Row],[bmi]]*insurance[[#This Row],[age]]</f>
        <v>2058.4</v>
      </c>
      <c r="R214" t="s">
        <v>31</v>
      </c>
      <c r="S214">
        <f>(insurance[[#This Row],[age]]-Notes!$B$2)/Notes!$B$3</f>
        <v>1.6228869196022451</v>
      </c>
      <c r="T214">
        <f>(insurance[[#This Row],[bmi]]-Notes!$B$4)/Notes!$B$5</f>
        <v>0.41611574324181699</v>
      </c>
      <c r="U214">
        <f>(insurance[[#This Row],[children]]-Notes!$B$6)/Notes!$B$7</f>
        <v>-0.90861366741867866</v>
      </c>
      <c r="V214" s="14">
        <f t="shared" si="3"/>
        <v>13130.638654799817</v>
      </c>
      <c r="W214" s="15" t="str">
        <f>IF(insurance[[#This Row],[split]]="Test", (insurance[[#This Row],[charges]]-insurance[[#This Row],[yhat_base]])^2, "")</f>
        <v/>
      </c>
      <c r="X214" s="15" t="str">
        <f>IF(insurance[[#This Row],[split]]="Test", ABS(insurance[[#This Row],[charges]]-insurance[[#This Row],[yhat_base]])^2, "")</f>
        <v/>
      </c>
      <c r="Y214" t="str">
        <f>IF(insurance[[#This Row],[split]]="Test", (insurance[[#This Row],[charges]]-insurance[[#This Row],[yhat]])^2,"")</f>
        <v/>
      </c>
      <c r="Z214" t="str">
        <f>IF(insurance[[#This Row],[split]]="Test",ABS(insurance[[#This Row],[charges]]-insurance[[#This Row],[yhat]])^2,"")</f>
        <v/>
      </c>
      <c r="AA214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14825.595264729202</v>
      </c>
      <c r="AB214">
        <f>insurance[[#This Row],[charges]]-insurance[[#This Row],[yhat]]</f>
        <v>-1363.0752647292011</v>
      </c>
      <c r="AC214" t="str">
        <f>IF(insurance[[#This Row],[split]]="Test",
  COUNTIFS(insurance[split], "Test", insurance[yhat], "&gt;" &amp; insurance[[#This Row],[yhat]]) + 1,
  ""
)</f>
        <v/>
      </c>
      <c r="AD214" t="str">
        <f>IF(insurance[[#This Row],[split]]="Test", CEILING(insurance[[#This Row],[rank_test]]/(COUNTIF(insurance[split],"Test")/10), 1), "")</f>
        <v/>
      </c>
      <c r="AE214" t="str">
        <f>IF(insurance[[#This Row],[split]]="Test", --(insurance[[#This Row],[charges]] &gt;= Classify!$C$5), "")</f>
        <v/>
      </c>
      <c r="AF214" t="str">
        <f>IF(insurance[[#This Row],[split]]="Test", --(insurance[[#This Row],[yhat]] &gt;= Classify!$C$8), "")</f>
        <v/>
      </c>
    </row>
    <row r="215" spans="1:32" x14ac:dyDescent="0.35">
      <c r="A215">
        <v>62</v>
      </c>
      <c r="B215" t="s">
        <v>13</v>
      </c>
      <c r="C215">
        <v>39.159999999999997</v>
      </c>
      <c r="D215">
        <v>0</v>
      </c>
      <c r="E215" t="s">
        <v>14</v>
      </c>
      <c r="F215" t="s">
        <v>15</v>
      </c>
      <c r="G215">
        <v>13470.804400000001</v>
      </c>
      <c r="H215" t="s">
        <v>16</v>
      </c>
      <c r="I215" t="s">
        <v>17</v>
      </c>
      <c r="J215" t="s">
        <v>17</v>
      </c>
      <c r="K215" t="s">
        <v>17</v>
      </c>
      <c r="L215" t="s">
        <v>18</v>
      </c>
      <c r="M215" t="s">
        <v>17</v>
      </c>
      <c r="N215">
        <f>insurance[[#This Row],[age]]^2</f>
        <v>3844</v>
      </c>
      <c r="O215">
        <f>insurance[[#This Row],[smoker_yes]]*insurance[[#This Row],[bmi]]</f>
        <v>0</v>
      </c>
      <c r="P215">
        <f>insurance[[#This Row],[smoker_yes]]*insurance[[#This Row],[age]]</f>
        <v>0</v>
      </c>
      <c r="Q215">
        <f>insurance[[#This Row],[bmi]]*insurance[[#This Row],[age]]</f>
        <v>2427.9199999999996</v>
      </c>
      <c r="R215" t="s">
        <v>31</v>
      </c>
      <c r="S215">
        <f>(insurance[[#This Row],[age]]-Notes!$B$2)/Notes!$B$3</f>
        <v>1.6228869196022451</v>
      </c>
      <c r="T215">
        <f>(insurance[[#This Row],[bmi]]-Notes!$B$4)/Notes!$B$5</f>
        <v>1.3938208448312552</v>
      </c>
      <c r="U215">
        <f>(insurance[[#This Row],[children]]-Notes!$B$6)/Notes!$B$7</f>
        <v>-0.90861366741867866</v>
      </c>
      <c r="V215" s="14">
        <f t="shared" si="3"/>
        <v>13130.638654799817</v>
      </c>
      <c r="W215" s="15" t="str">
        <f>IF(insurance[[#This Row],[split]]="Test", (insurance[[#This Row],[charges]]-insurance[[#This Row],[yhat_base]])^2, "")</f>
        <v/>
      </c>
      <c r="X215" s="15" t="str">
        <f>IF(insurance[[#This Row],[split]]="Test", ABS(insurance[[#This Row],[charges]]-insurance[[#This Row],[yhat_base]])^2, "")</f>
        <v/>
      </c>
      <c r="Y215" t="str">
        <f>IF(insurance[[#This Row],[split]]="Test", (insurance[[#This Row],[charges]]-insurance[[#This Row],[yhat]])^2,"")</f>
        <v/>
      </c>
      <c r="Z215" t="str">
        <f>IF(insurance[[#This Row],[split]]="Test",ABS(insurance[[#This Row],[charges]]-insurance[[#This Row],[yhat]])^2,"")</f>
        <v/>
      </c>
      <c r="AA215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14742.268184939634</v>
      </c>
      <c r="AB215">
        <f>insurance[[#This Row],[charges]]-insurance[[#This Row],[yhat]]</f>
        <v>-1271.4637849396331</v>
      </c>
      <c r="AC215" t="str">
        <f>IF(insurance[[#This Row],[split]]="Test",
  COUNTIFS(insurance[split], "Test", insurance[yhat], "&gt;" &amp; insurance[[#This Row],[yhat]]) + 1,
  ""
)</f>
        <v/>
      </c>
      <c r="AD215" t="str">
        <f>IF(insurance[[#This Row],[split]]="Test", CEILING(insurance[[#This Row],[rank_test]]/(COUNTIF(insurance[split],"Test")/10), 1), "")</f>
        <v/>
      </c>
      <c r="AE215" t="str">
        <f>IF(insurance[[#This Row],[split]]="Test", --(insurance[[#This Row],[charges]] &gt;= Classify!$C$5), "")</f>
        <v/>
      </c>
      <c r="AF215" t="str">
        <f>IF(insurance[[#This Row],[split]]="Test", --(insurance[[#This Row],[yhat]] &gt;= Classify!$C$8), "")</f>
        <v/>
      </c>
    </row>
    <row r="216" spans="1:32" x14ac:dyDescent="0.35">
      <c r="A216">
        <v>45</v>
      </c>
      <c r="B216" t="s">
        <v>13</v>
      </c>
      <c r="C216">
        <v>35.299999999999997</v>
      </c>
      <c r="D216">
        <v>0</v>
      </c>
      <c r="E216" t="s">
        <v>14</v>
      </c>
      <c r="F216" t="s">
        <v>21</v>
      </c>
      <c r="G216">
        <v>7348.1419999999998</v>
      </c>
      <c r="H216" t="s">
        <v>16</v>
      </c>
      <c r="I216" t="s">
        <v>17</v>
      </c>
      <c r="J216" t="s">
        <v>17</v>
      </c>
      <c r="K216" t="s">
        <v>17</v>
      </c>
      <c r="L216" t="s">
        <v>17</v>
      </c>
      <c r="M216" t="s">
        <v>18</v>
      </c>
      <c r="N216">
        <f>insurance[[#This Row],[age]]^2</f>
        <v>2025</v>
      </c>
      <c r="O216">
        <f>insurance[[#This Row],[smoker_yes]]*insurance[[#This Row],[bmi]]</f>
        <v>0</v>
      </c>
      <c r="P216">
        <f>insurance[[#This Row],[smoker_yes]]*insurance[[#This Row],[age]]</f>
        <v>0</v>
      </c>
      <c r="Q216">
        <f>insurance[[#This Row],[bmi]]*insurance[[#This Row],[age]]</f>
        <v>1588.4999999999998</v>
      </c>
      <c r="R216" t="s">
        <v>31</v>
      </c>
      <c r="S216">
        <f>(insurance[[#This Row],[age]]-Notes!$B$2)/Notes!$B$3</f>
        <v>0.41246668570144596</v>
      </c>
      <c r="T216">
        <f>(insurance[[#This Row],[bmi]]-Notes!$B$4)/Notes!$B$5</f>
        <v>0.76060915151997421</v>
      </c>
      <c r="U216">
        <f>(insurance[[#This Row],[children]]-Notes!$B$6)/Notes!$B$7</f>
        <v>-0.90861366741867866</v>
      </c>
      <c r="V216" s="14">
        <f t="shared" si="3"/>
        <v>13130.638654799817</v>
      </c>
      <c r="W216" s="15" t="str">
        <f>IF(insurance[[#This Row],[split]]="Test", (insurance[[#This Row],[charges]]-insurance[[#This Row],[yhat_base]])^2, "")</f>
        <v/>
      </c>
      <c r="X216" s="15" t="str">
        <f>IF(insurance[[#This Row],[split]]="Test", ABS(insurance[[#This Row],[charges]]-insurance[[#This Row],[yhat_base]])^2, "")</f>
        <v/>
      </c>
      <c r="Y216" t="str">
        <f>IF(insurance[[#This Row],[split]]="Test", (insurance[[#This Row],[charges]]-insurance[[#This Row],[yhat]])^2,"")</f>
        <v/>
      </c>
      <c r="Z216" t="str">
        <f>IF(insurance[[#This Row],[split]]="Test",ABS(insurance[[#This Row],[charges]]-insurance[[#This Row],[yhat]])^2,"")</f>
        <v/>
      </c>
      <c r="AA216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8511.632286104883</v>
      </c>
      <c r="AB216">
        <f>insurance[[#This Row],[charges]]-insurance[[#This Row],[yhat]]</f>
        <v>-1163.4902861048831</v>
      </c>
      <c r="AC216" t="str">
        <f>IF(insurance[[#This Row],[split]]="Test",
  COUNTIFS(insurance[split], "Test", insurance[yhat], "&gt;" &amp; insurance[[#This Row],[yhat]]) + 1,
  ""
)</f>
        <v/>
      </c>
      <c r="AD216" t="str">
        <f>IF(insurance[[#This Row],[split]]="Test", CEILING(insurance[[#This Row],[rank_test]]/(COUNTIF(insurance[split],"Test")/10), 1), "")</f>
        <v/>
      </c>
      <c r="AE216" t="str">
        <f>IF(insurance[[#This Row],[split]]="Test", --(insurance[[#This Row],[charges]] &gt;= Classify!$C$5), "")</f>
        <v/>
      </c>
      <c r="AF216" t="str">
        <f>IF(insurance[[#This Row],[split]]="Test", --(insurance[[#This Row],[yhat]] &gt;= Classify!$C$8), "")</f>
        <v/>
      </c>
    </row>
    <row r="217" spans="1:32" x14ac:dyDescent="0.35">
      <c r="A217">
        <v>59</v>
      </c>
      <c r="B217" t="s">
        <v>13</v>
      </c>
      <c r="C217">
        <v>27.5</v>
      </c>
      <c r="D217">
        <v>0</v>
      </c>
      <c r="E217" t="s">
        <v>14</v>
      </c>
      <c r="F217" t="s">
        <v>21</v>
      </c>
      <c r="G217">
        <v>12233.828</v>
      </c>
      <c r="H217" t="s">
        <v>16</v>
      </c>
      <c r="I217" t="s">
        <v>17</v>
      </c>
      <c r="J217" t="s">
        <v>17</v>
      </c>
      <c r="K217" t="s">
        <v>17</v>
      </c>
      <c r="L217" t="s">
        <v>17</v>
      </c>
      <c r="M217" t="s">
        <v>18</v>
      </c>
      <c r="N217">
        <f>insurance[[#This Row],[age]]^2</f>
        <v>3481</v>
      </c>
      <c r="O217">
        <f>insurance[[#This Row],[smoker_yes]]*insurance[[#This Row],[bmi]]</f>
        <v>0</v>
      </c>
      <c r="P217">
        <f>insurance[[#This Row],[smoker_yes]]*insurance[[#This Row],[age]]</f>
        <v>0</v>
      </c>
      <c r="Q217">
        <f>insurance[[#This Row],[bmi]]*insurance[[#This Row],[age]]</f>
        <v>1622.5</v>
      </c>
      <c r="R217" t="s">
        <v>31</v>
      </c>
      <c r="S217">
        <f>(insurance[[#This Row],[age]]-Notes!$B$2)/Notes!$B$3</f>
        <v>1.4092833489138687</v>
      </c>
      <c r="T217">
        <f>(insurance[[#This Row],[bmi]]-Notes!$B$4)/Notes!$B$5</f>
        <v>-0.51893779351318403</v>
      </c>
      <c r="U217">
        <f>(insurance[[#This Row],[children]]-Notes!$B$6)/Notes!$B$7</f>
        <v>-0.90861366741867866</v>
      </c>
      <c r="V217" s="14">
        <f t="shared" si="3"/>
        <v>13130.638654799817</v>
      </c>
      <c r="W217" s="15" t="str">
        <f>IF(insurance[[#This Row],[split]]="Test", (insurance[[#This Row],[charges]]-insurance[[#This Row],[yhat_base]])^2, "")</f>
        <v/>
      </c>
      <c r="X217" s="15" t="str">
        <f>IF(insurance[[#This Row],[split]]="Test", ABS(insurance[[#This Row],[charges]]-insurance[[#This Row],[yhat_base]])^2, "")</f>
        <v/>
      </c>
      <c r="Y217" t="str">
        <f>IF(insurance[[#This Row],[split]]="Test", (insurance[[#This Row],[charges]]-insurance[[#This Row],[yhat]])^2,"")</f>
        <v/>
      </c>
      <c r="Z217" t="str">
        <f>IF(insurance[[#This Row],[split]]="Test",ABS(insurance[[#This Row],[charges]]-insurance[[#This Row],[yhat]])^2,"")</f>
        <v/>
      </c>
      <c r="AA217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13482.061389908167</v>
      </c>
      <c r="AB217">
        <f>insurance[[#This Row],[charges]]-insurance[[#This Row],[yhat]]</f>
        <v>-1248.2333899081677</v>
      </c>
      <c r="AC217" t="str">
        <f>IF(insurance[[#This Row],[split]]="Test",
  COUNTIFS(insurance[split], "Test", insurance[yhat], "&gt;" &amp; insurance[[#This Row],[yhat]]) + 1,
  ""
)</f>
        <v/>
      </c>
      <c r="AD217" t="str">
        <f>IF(insurance[[#This Row],[split]]="Test", CEILING(insurance[[#This Row],[rank_test]]/(COUNTIF(insurance[split],"Test")/10), 1), "")</f>
        <v/>
      </c>
      <c r="AE217" t="str">
        <f>IF(insurance[[#This Row],[split]]="Test", --(insurance[[#This Row],[charges]] &gt;= Classify!$C$5), "")</f>
        <v/>
      </c>
      <c r="AF217" t="str">
        <f>IF(insurance[[#This Row],[split]]="Test", --(insurance[[#This Row],[yhat]] &gt;= Classify!$C$8), "")</f>
        <v/>
      </c>
    </row>
    <row r="218" spans="1:32" x14ac:dyDescent="0.35">
      <c r="A218">
        <v>53</v>
      </c>
      <c r="B218" t="s">
        <v>19</v>
      </c>
      <c r="C218">
        <v>29.48</v>
      </c>
      <c r="D218">
        <v>0</v>
      </c>
      <c r="E218" t="s">
        <v>14</v>
      </c>
      <c r="F218" t="s">
        <v>15</v>
      </c>
      <c r="G218">
        <v>9487.6442000000006</v>
      </c>
      <c r="H218" t="s">
        <v>16</v>
      </c>
      <c r="I218" t="s">
        <v>18</v>
      </c>
      <c r="J218" t="s">
        <v>17</v>
      </c>
      <c r="K218" t="s">
        <v>17</v>
      </c>
      <c r="L218" t="s">
        <v>18</v>
      </c>
      <c r="M218" t="s">
        <v>17</v>
      </c>
      <c r="N218">
        <f>insurance[[#This Row],[age]]^2</f>
        <v>2809</v>
      </c>
      <c r="O218">
        <f>insurance[[#This Row],[smoker_yes]]*insurance[[#This Row],[bmi]]</f>
        <v>0</v>
      </c>
      <c r="P218">
        <f>insurance[[#This Row],[smoker_yes]]*insurance[[#This Row],[age]]</f>
        <v>0</v>
      </c>
      <c r="Q218">
        <f>insurance[[#This Row],[bmi]]*insurance[[#This Row],[age]]</f>
        <v>1562.44</v>
      </c>
      <c r="R218" t="s">
        <v>31</v>
      </c>
      <c r="S218">
        <f>(insurance[[#This Row],[age]]-Notes!$B$2)/Notes!$B$3</f>
        <v>0.98207620753711611</v>
      </c>
      <c r="T218">
        <f>(insurance[[#This Row],[bmi]]-Notes!$B$4)/Notes!$B$5</f>
        <v>-0.19412972285092059</v>
      </c>
      <c r="U218">
        <f>(insurance[[#This Row],[children]]-Notes!$B$6)/Notes!$B$7</f>
        <v>-0.90861366741867866</v>
      </c>
      <c r="V218" s="14">
        <f t="shared" si="3"/>
        <v>13130.638654799817</v>
      </c>
      <c r="W218" s="15" t="str">
        <f>IF(insurance[[#This Row],[split]]="Test", (insurance[[#This Row],[charges]]-insurance[[#This Row],[yhat_base]])^2, "")</f>
        <v/>
      </c>
      <c r="X218" s="15" t="str">
        <f>IF(insurance[[#This Row],[split]]="Test", ABS(insurance[[#This Row],[charges]]-insurance[[#This Row],[yhat_base]])^2, "")</f>
        <v/>
      </c>
      <c r="Y218" t="str">
        <f>IF(insurance[[#This Row],[split]]="Test", (insurance[[#This Row],[charges]]-insurance[[#This Row],[yhat]])^2,"")</f>
        <v/>
      </c>
      <c r="Z218" t="str">
        <f>IF(insurance[[#This Row],[split]]="Test",ABS(insurance[[#This Row],[charges]]-insurance[[#This Row],[yhat]])^2,"")</f>
        <v/>
      </c>
      <c r="AA218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10373.965799676254</v>
      </c>
      <c r="AB218">
        <f>insurance[[#This Row],[charges]]-insurance[[#This Row],[yhat]]</f>
        <v>-886.32159967625375</v>
      </c>
      <c r="AC218" t="str">
        <f>IF(insurance[[#This Row],[split]]="Test",
  COUNTIFS(insurance[split], "Test", insurance[yhat], "&gt;" &amp; insurance[[#This Row],[yhat]]) + 1,
  ""
)</f>
        <v/>
      </c>
      <c r="AD218" t="str">
        <f>IF(insurance[[#This Row],[split]]="Test", CEILING(insurance[[#This Row],[rank_test]]/(COUNTIF(insurance[split],"Test")/10), 1), "")</f>
        <v/>
      </c>
      <c r="AE218" t="str">
        <f>IF(insurance[[#This Row],[split]]="Test", --(insurance[[#This Row],[charges]] &gt;= Classify!$C$5), "")</f>
        <v/>
      </c>
      <c r="AF218" t="str">
        <f>IF(insurance[[#This Row],[split]]="Test", --(insurance[[#This Row],[yhat]] &gt;= Classify!$C$8), "")</f>
        <v/>
      </c>
    </row>
    <row r="219" spans="1:32" x14ac:dyDescent="0.35">
      <c r="A219">
        <v>18</v>
      </c>
      <c r="B219" t="s">
        <v>13</v>
      </c>
      <c r="C219">
        <v>40.185000000000002</v>
      </c>
      <c r="D219">
        <v>0</v>
      </c>
      <c r="E219" t="s">
        <v>14</v>
      </c>
      <c r="F219" t="s">
        <v>20</v>
      </c>
      <c r="G219">
        <v>2217.4691499999999</v>
      </c>
      <c r="H219" t="s">
        <v>16</v>
      </c>
      <c r="I219" t="s">
        <v>17</v>
      </c>
      <c r="J219" t="s">
        <v>17</v>
      </c>
      <c r="K219" t="s">
        <v>17</v>
      </c>
      <c r="L219" t="s">
        <v>17</v>
      </c>
      <c r="M219" t="s">
        <v>17</v>
      </c>
      <c r="N219">
        <f>insurance[[#This Row],[age]]^2</f>
        <v>324</v>
      </c>
      <c r="O219">
        <f>insurance[[#This Row],[smoker_yes]]*insurance[[#This Row],[bmi]]</f>
        <v>0</v>
      </c>
      <c r="P219">
        <f>insurance[[#This Row],[smoker_yes]]*insurance[[#This Row],[age]]</f>
        <v>0</v>
      </c>
      <c r="Q219">
        <f>insurance[[#This Row],[bmi]]*insurance[[#This Row],[age]]</f>
        <v>723.33</v>
      </c>
      <c r="R219" t="s">
        <v>31</v>
      </c>
      <c r="S219">
        <f>(insurance[[#This Row],[age]]-Notes!$B$2)/Notes!$B$3</f>
        <v>-1.5099654504939408</v>
      </c>
      <c r="T219">
        <f>(insurance[[#This Row],[bmi]]-Notes!$B$4)/Notes!$B$5</f>
        <v>1.5619664369670236</v>
      </c>
      <c r="U219">
        <f>(insurance[[#This Row],[children]]-Notes!$B$6)/Notes!$B$7</f>
        <v>-0.90861366741867866</v>
      </c>
      <c r="V219" s="14">
        <f t="shared" si="3"/>
        <v>13130.638654799817</v>
      </c>
      <c r="W219" s="15" t="str">
        <f>IF(insurance[[#This Row],[split]]="Test", (insurance[[#This Row],[charges]]-insurance[[#This Row],[yhat_base]])^2, "")</f>
        <v/>
      </c>
      <c r="X219" s="15" t="str">
        <f>IF(insurance[[#This Row],[split]]="Test", ABS(insurance[[#This Row],[charges]]-insurance[[#This Row],[yhat_base]])^2, "")</f>
        <v/>
      </c>
      <c r="Y219" t="str">
        <f>IF(insurance[[#This Row],[split]]="Test", (insurance[[#This Row],[charges]]-insurance[[#This Row],[yhat]])^2,"")</f>
        <v/>
      </c>
      <c r="Z219" t="str">
        <f>IF(insurance[[#This Row],[split]]="Test",ABS(insurance[[#This Row],[charges]]-insurance[[#This Row],[yhat]])^2,"")</f>
        <v/>
      </c>
      <c r="AA219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4380.198826734857</v>
      </c>
      <c r="AB219">
        <f>insurance[[#This Row],[charges]]-insurance[[#This Row],[yhat]]</f>
        <v>-2162.7296767348571</v>
      </c>
      <c r="AC219" t="str">
        <f>IF(insurance[[#This Row],[split]]="Test",
  COUNTIFS(insurance[split], "Test", insurance[yhat], "&gt;" &amp; insurance[[#This Row],[yhat]]) + 1,
  ""
)</f>
        <v/>
      </c>
      <c r="AD219" t="str">
        <f>IF(insurance[[#This Row],[split]]="Test", CEILING(insurance[[#This Row],[rank_test]]/(COUNTIF(insurance[split],"Test")/10), 1), "")</f>
        <v/>
      </c>
      <c r="AE219" t="str">
        <f>IF(insurance[[#This Row],[split]]="Test", --(insurance[[#This Row],[charges]] &gt;= Classify!$C$5), "")</f>
        <v/>
      </c>
      <c r="AF219" t="str">
        <f>IF(insurance[[#This Row],[split]]="Test", --(insurance[[#This Row],[yhat]] &gt;= Classify!$C$8), "")</f>
        <v/>
      </c>
    </row>
    <row r="220" spans="1:32" x14ac:dyDescent="0.35">
      <c r="A220">
        <v>62</v>
      </c>
      <c r="B220" t="s">
        <v>19</v>
      </c>
      <c r="C220">
        <v>39.93</v>
      </c>
      <c r="D220">
        <v>0</v>
      </c>
      <c r="E220" t="s">
        <v>14</v>
      </c>
      <c r="F220" t="s">
        <v>15</v>
      </c>
      <c r="G220">
        <v>12982.8747</v>
      </c>
      <c r="H220" t="s">
        <v>16</v>
      </c>
      <c r="I220" t="s">
        <v>18</v>
      </c>
      <c r="J220" t="s">
        <v>17</v>
      </c>
      <c r="K220" t="s">
        <v>17</v>
      </c>
      <c r="L220" t="s">
        <v>18</v>
      </c>
      <c r="M220" t="s">
        <v>17</v>
      </c>
      <c r="N220">
        <f>insurance[[#This Row],[age]]^2</f>
        <v>3844</v>
      </c>
      <c r="O220">
        <f>insurance[[#This Row],[smoker_yes]]*insurance[[#This Row],[bmi]]</f>
        <v>0</v>
      </c>
      <c r="P220">
        <f>insurance[[#This Row],[smoker_yes]]*insurance[[#This Row],[age]]</f>
        <v>0</v>
      </c>
      <c r="Q220">
        <f>insurance[[#This Row],[bmi]]*insurance[[#This Row],[age]]</f>
        <v>2475.66</v>
      </c>
      <c r="R220" t="s">
        <v>31</v>
      </c>
      <c r="S220">
        <f>(insurance[[#This Row],[age]]-Notes!$B$2)/Notes!$B$3</f>
        <v>1.6228869196022451</v>
      </c>
      <c r="T220">
        <f>(insurance[[#This Row],[bmi]]-Notes!$B$4)/Notes!$B$5</f>
        <v>1.520135094533247</v>
      </c>
      <c r="U220">
        <f>(insurance[[#This Row],[children]]-Notes!$B$6)/Notes!$B$7</f>
        <v>-0.90861366741867866</v>
      </c>
      <c r="V220" s="14">
        <f t="shared" si="3"/>
        <v>13130.638654799817</v>
      </c>
      <c r="W220" s="15" t="str">
        <f>IF(insurance[[#This Row],[split]]="Test", (insurance[[#This Row],[charges]]-insurance[[#This Row],[yhat_base]])^2, "")</f>
        <v/>
      </c>
      <c r="X220" s="15" t="str">
        <f>IF(insurance[[#This Row],[split]]="Test", ABS(insurance[[#This Row],[charges]]-insurance[[#This Row],[yhat_base]])^2, "")</f>
        <v/>
      </c>
      <c r="Y220" t="str">
        <f>IF(insurance[[#This Row],[split]]="Test", (insurance[[#This Row],[charges]]-insurance[[#This Row],[yhat]])^2,"")</f>
        <v/>
      </c>
      <c r="Z220" t="str">
        <f>IF(insurance[[#This Row],[split]]="Test",ABS(insurance[[#This Row],[charges]]-insurance[[#This Row],[yhat]])^2,"")</f>
        <v/>
      </c>
      <c r="AA220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14121.061625870641</v>
      </c>
      <c r="AB220">
        <f>insurance[[#This Row],[charges]]-insurance[[#This Row],[yhat]]</f>
        <v>-1138.1869258706411</v>
      </c>
      <c r="AC220" t="str">
        <f>IF(insurance[[#This Row],[split]]="Test",
  COUNTIFS(insurance[split], "Test", insurance[yhat], "&gt;" &amp; insurance[[#This Row],[yhat]]) + 1,
  ""
)</f>
        <v/>
      </c>
      <c r="AD220" t="str">
        <f>IF(insurance[[#This Row],[split]]="Test", CEILING(insurance[[#This Row],[rank_test]]/(COUNTIF(insurance[split],"Test")/10), 1), "")</f>
        <v/>
      </c>
      <c r="AE220" t="str">
        <f>IF(insurance[[#This Row],[split]]="Test", --(insurance[[#This Row],[charges]] &gt;= Classify!$C$5), "")</f>
        <v/>
      </c>
      <c r="AF220" t="str">
        <f>IF(insurance[[#This Row],[split]]="Test", --(insurance[[#This Row],[yhat]] &gt;= Classify!$C$8), "")</f>
        <v/>
      </c>
    </row>
    <row r="221" spans="1:32" x14ac:dyDescent="0.35">
      <c r="A221">
        <v>29</v>
      </c>
      <c r="B221" t="s">
        <v>13</v>
      </c>
      <c r="C221">
        <v>25.9</v>
      </c>
      <c r="D221">
        <v>0</v>
      </c>
      <c r="E221" t="s">
        <v>14</v>
      </c>
      <c r="F221" t="s">
        <v>21</v>
      </c>
      <c r="G221">
        <v>3353.2840000000001</v>
      </c>
      <c r="H221" t="s">
        <v>16</v>
      </c>
      <c r="I221" t="s">
        <v>17</v>
      </c>
      <c r="J221" t="s">
        <v>17</v>
      </c>
      <c r="K221" t="s">
        <v>17</v>
      </c>
      <c r="L221" t="s">
        <v>17</v>
      </c>
      <c r="M221" t="s">
        <v>18</v>
      </c>
      <c r="N221">
        <f>insurance[[#This Row],[age]]^2</f>
        <v>841</v>
      </c>
      <c r="O221">
        <f>insurance[[#This Row],[smoker_yes]]*insurance[[#This Row],[bmi]]</f>
        <v>0</v>
      </c>
      <c r="P221">
        <f>insurance[[#This Row],[smoker_yes]]*insurance[[#This Row],[age]]</f>
        <v>0</v>
      </c>
      <c r="Q221">
        <f>insurance[[#This Row],[bmi]]*insurance[[#This Row],[age]]</f>
        <v>751.09999999999991</v>
      </c>
      <c r="R221" t="s">
        <v>31</v>
      </c>
      <c r="S221">
        <f>(insurance[[#This Row],[age]]-Notes!$B$2)/Notes!$B$3</f>
        <v>-0.72675235796989435</v>
      </c>
      <c r="T221">
        <f>(insurance[[#This Row],[bmi]]-Notes!$B$4)/Notes!$B$5</f>
        <v>-0.7814089617251142</v>
      </c>
      <c r="U221">
        <f>(insurance[[#This Row],[children]]-Notes!$B$6)/Notes!$B$7</f>
        <v>-0.90861366741867866</v>
      </c>
      <c r="V221" s="14">
        <f t="shared" si="3"/>
        <v>13130.638654799817</v>
      </c>
      <c r="W221" s="15" t="str">
        <f>IF(insurance[[#This Row],[split]]="Test", (insurance[[#This Row],[charges]]-insurance[[#This Row],[yhat_base]])^2, "")</f>
        <v/>
      </c>
      <c r="X221" s="15" t="str">
        <f>IF(insurance[[#This Row],[split]]="Test", ABS(insurance[[#This Row],[charges]]-insurance[[#This Row],[yhat_base]])^2, "")</f>
        <v/>
      </c>
      <c r="Y221" t="str">
        <f>IF(insurance[[#This Row],[split]]="Test", (insurance[[#This Row],[charges]]-insurance[[#This Row],[yhat]])^2,"")</f>
        <v/>
      </c>
      <c r="Z221" t="str">
        <f>IF(insurance[[#This Row],[split]]="Test",ABS(insurance[[#This Row],[charges]]-insurance[[#This Row],[yhat]])^2,"")</f>
        <v/>
      </c>
      <c r="AA221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4592.7160790661328</v>
      </c>
      <c r="AB221">
        <f>insurance[[#This Row],[charges]]-insurance[[#This Row],[yhat]]</f>
        <v>-1239.4320790661327</v>
      </c>
      <c r="AC221" t="str">
        <f>IF(insurance[[#This Row],[split]]="Test",
  COUNTIFS(insurance[split], "Test", insurance[yhat], "&gt;" &amp; insurance[[#This Row],[yhat]]) + 1,
  ""
)</f>
        <v/>
      </c>
      <c r="AD221" t="str">
        <f>IF(insurance[[#This Row],[split]]="Test", CEILING(insurance[[#This Row],[rank_test]]/(COUNTIF(insurance[split],"Test")/10), 1), "")</f>
        <v/>
      </c>
      <c r="AE221" t="str">
        <f>IF(insurance[[#This Row],[split]]="Test", --(insurance[[#This Row],[charges]] &gt;= Classify!$C$5), "")</f>
        <v/>
      </c>
      <c r="AF221" t="str">
        <f>IF(insurance[[#This Row],[split]]="Test", --(insurance[[#This Row],[yhat]] &gt;= Classify!$C$8), "")</f>
        <v/>
      </c>
    </row>
    <row r="222" spans="1:32" x14ac:dyDescent="0.35">
      <c r="A222">
        <v>19</v>
      </c>
      <c r="B222" t="s">
        <v>13</v>
      </c>
      <c r="C222">
        <v>40.5</v>
      </c>
      <c r="D222">
        <v>0</v>
      </c>
      <c r="E222" t="s">
        <v>14</v>
      </c>
      <c r="F222" t="s">
        <v>21</v>
      </c>
      <c r="G222">
        <v>1759.338</v>
      </c>
      <c r="H222" t="s">
        <v>16</v>
      </c>
      <c r="I222" t="s">
        <v>17</v>
      </c>
      <c r="J222" t="s">
        <v>17</v>
      </c>
      <c r="K222" t="s">
        <v>17</v>
      </c>
      <c r="L222" t="s">
        <v>17</v>
      </c>
      <c r="M222" t="s">
        <v>18</v>
      </c>
      <c r="N222">
        <f>insurance[[#This Row],[age]]^2</f>
        <v>361</v>
      </c>
      <c r="O222">
        <f>insurance[[#This Row],[smoker_yes]]*insurance[[#This Row],[bmi]]</f>
        <v>0</v>
      </c>
      <c r="P222">
        <f>insurance[[#This Row],[smoker_yes]]*insurance[[#This Row],[age]]</f>
        <v>0</v>
      </c>
      <c r="Q222">
        <f>insurance[[#This Row],[bmi]]*insurance[[#This Row],[age]]</f>
        <v>769.5</v>
      </c>
      <c r="R222" t="s">
        <v>31</v>
      </c>
      <c r="S222">
        <f>(insurance[[#This Row],[age]]-Notes!$B$2)/Notes!$B$3</f>
        <v>-1.4387642602644821</v>
      </c>
      <c r="T222">
        <f>(insurance[[#This Row],[bmi]]-Notes!$B$4)/Notes!$B$5</f>
        <v>1.613640448208747</v>
      </c>
      <c r="U222">
        <f>(insurance[[#This Row],[children]]-Notes!$B$6)/Notes!$B$7</f>
        <v>-0.90861366741867866</v>
      </c>
      <c r="V222" s="14">
        <f t="shared" si="3"/>
        <v>13130.638654799817</v>
      </c>
      <c r="W222" s="15" t="str">
        <f>IF(insurance[[#This Row],[split]]="Test", (insurance[[#This Row],[charges]]-insurance[[#This Row],[yhat_base]])^2, "")</f>
        <v/>
      </c>
      <c r="X222" s="15" t="str">
        <f>IF(insurance[[#This Row],[split]]="Test", ABS(insurance[[#This Row],[charges]]-insurance[[#This Row],[yhat_base]])^2, "")</f>
        <v/>
      </c>
      <c r="Y222" t="str">
        <f>IF(insurance[[#This Row],[split]]="Test", (insurance[[#This Row],[charges]]-insurance[[#This Row],[yhat]])^2,"")</f>
        <v/>
      </c>
      <c r="Z222" t="str">
        <f>IF(insurance[[#This Row],[split]]="Test",ABS(insurance[[#This Row],[charges]]-insurance[[#This Row],[yhat]])^2,"")</f>
        <v/>
      </c>
      <c r="AA222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3395.3383529986759</v>
      </c>
      <c r="AB222">
        <f>insurance[[#This Row],[charges]]-insurance[[#This Row],[yhat]]</f>
        <v>-1636.0003529986759</v>
      </c>
      <c r="AC222" t="str">
        <f>IF(insurance[[#This Row],[split]]="Test",
  COUNTIFS(insurance[split], "Test", insurance[yhat], "&gt;" &amp; insurance[[#This Row],[yhat]]) + 1,
  ""
)</f>
        <v/>
      </c>
      <c r="AD222" t="str">
        <f>IF(insurance[[#This Row],[split]]="Test", CEILING(insurance[[#This Row],[rank_test]]/(COUNTIF(insurance[split],"Test")/10), 1), "")</f>
        <v/>
      </c>
      <c r="AE222" t="str">
        <f>IF(insurance[[#This Row],[split]]="Test", --(insurance[[#This Row],[charges]] &gt;= Classify!$C$5), "")</f>
        <v/>
      </c>
      <c r="AF222" t="str">
        <f>IF(insurance[[#This Row],[split]]="Test", --(insurance[[#This Row],[yhat]] &gt;= Classify!$C$8), "")</f>
        <v/>
      </c>
    </row>
    <row r="223" spans="1:32" x14ac:dyDescent="0.35">
      <c r="A223">
        <v>26</v>
      </c>
      <c r="B223" t="s">
        <v>19</v>
      </c>
      <c r="C223">
        <v>35.42</v>
      </c>
      <c r="D223">
        <v>0</v>
      </c>
      <c r="E223" t="s">
        <v>14</v>
      </c>
      <c r="F223" t="s">
        <v>15</v>
      </c>
      <c r="G223">
        <v>2322.6217999999999</v>
      </c>
      <c r="H223" t="s">
        <v>16</v>
      </c>
      <c r="I223" t="s">
        <v>18</v>
      </c>
      <c r="J223" t="s">
        <v>17</v>
      </c>
      <c r="K223" t="s">
        <v>17</v>
      </c>
      <c r="L223" t="s">
        <v>18</v>
      </c>
      <c r="M223" t="s">
        <v>17</v>
      </c>
      <c r="N223">
        <f>insurance[[#This Row],[age]]^2</f>
        <v>676</v>
      </c>
      <c r="O223">
        <f>insurance[[#This Row],[smoker_yes]]*insurance[[#This Row],[bmi]]</f>
        <v>0</v>
      </c>
      <c r="P223">
        <f>insurance[[#This Row],[smoker_yes]]*insurance[[#This Row],[age]]</f>
        <v>0</v>
      </c>
      <c r="Q223">
        <f>insurance[[#This Row],[bmi]]*insurance[[#This Row],[age]]</f>
        <v>920.92000000000007</v>
      </c>
      <c r="R223" t="s">
        <v>31</v>
      </c>
      <c r="S223">
        <f>(insurance[[#This Row],[age]]-Notes!$B$2)/Notes!$B$3</f>
        <v>-0.94035592865827067</v>
      </c>
      <c r="T223">
        <f>(insurance[[#This Row],[bmi]]-Notes!$B$4)/Notes!$B$5</f>
        <v>0.78029448913586963</v>
      </c>
      <c r="U223">
        <f>(insurance[[#This Row],[children]]-Notes!$B$6)/Notes!$B$7</f>
        <v>-0.90861366741867866</v>
      </c>
      <c r="V223" s="14">
        <f t="shared" si="3"/>
        <v>13130.638654799817</v>
      </c>
      <c r="W223" s="15" t="str">
        <f>IF(insurance[[#This Row],[split]]="Test", (insurance[[#This Row],[charges]]-insurance[[#This Row],[yhat_base]])^2, "")</f>
        <v/>
      </c>
      <c r="X223" s="15" t="str">
        <f>IF(insurance[[#This Row],[split]]="Test", ABS(insurance[[#This Row],[charges]]-insurance[[#This Row],[yhat_base]])^2, "")</f>
        <v/>
      </c>
      <c r="Y223" t="str">
        <f>IF(insurance[[#This Row],[split]]="Test", (insurance[[#This Row],[charges]]-insurance[[#This Row],[yhat]])^2,"")</f>
        <v/>
      </c>
      <c r="Z223" t="str">
        <f>IF(insurance[[#This Row],[split]]="Test",ABS(insurance[[#This Row],[charges]]-insurance[[#This Row],[yhat]])^2,"")</f>
        <v/>
      </c>
      <c r="AA223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3428.4750055285713</v>
      </c>
      <c r="AB223">
        <f>insurance[[#This Row],[charges]]-insurance[[#This Row],[yhat]]</f>
        <v>-1105.8532055285714</v>
      </c>
      <c r="AC223" t="str">
        <f>IF(insurance[[#This Row],[split]]="Test",
  COUNTIFS(insurance[split], "Test", insurance[yhat], "&gt;" &amp; insurance[[#This Row],[yhat]]) + 1,
  ""
)</f>
        <v/>
      </c>
      <c r="AD223" t="str">
        <f>IF(insurance[[#This Row],[split]]="Test", CEILING(insurance[[#This Row],[rank_test]]/(COUNTIF(insurance[split],"Test")/10), 1), "")</f>
        <v/>
      </c>
      <c r="AE223" t="str">
        <f>IF(insurance[[#This Row],[split]]="Test", --(insurance[[#This Row],[charges]] &gt;= Classify!$C$5), "")</f>
        <v/>
      </c>
      <c r="AF223" t="str">
        <f>IF(insurance[[#This Row],[split]]="Test", --(insurance[[#This Row],[yhat]] &gt;= Classify!$C$8), "")</f>
        <v/>
      </c>
    </row>
    <row r="224" spans="1:32" x14ac:dyDescent="0.35">
      <c r="A224">
        <v>48</v>
      </c>
      <c r="B224" t="s">
        <v>19</v>
      </c>
      <c r="C224">
        <v>40.15</v>
      </c>
      <c r="D224">
        <v>0</v>
      </c>
      <c r="E224" t="s">
        <v>14</v>
      </c>
      <c r="F224" t="s">
        <v>15</v>
      </c>
      <c r="G224">
        <v>7804.1605</v>
      </c>
      <c r="H224" t="s">
        <v>16</v>
      </c>
      <c r="I224" t="s">
        <v>18</v>
      </c>
      <c r="J224" t="s">
        <v>17</v>
      </c>
      <c r="K224" t="s">
        <v>17</v>
      </c>
      <c r="L224" t="s">
        <v>18</v>
      </c>
      <c r="M224" t="s">
        <v>17</v>
      </c>
      <c r="N224">
        <f>insurance[[#This Row],[age]]^2</f>
        <v>2304</v>
      </c>
      <c r="O224">
        <f>insurance[[#This Row],[smoker_yes]]*insurance[[#This Row],[bmi]]</f>
        <v>0</v>
      </c>
      <c r="P224">
        <f>insurance[[#This Row],[smoker_yes]]*insurance[[#This Row],[age]]</f>
        <v>0</v>
      </c>
      <c r="Q224">
        <f>insurance[[#This Row],[bmi]]*insurance[[#This Row],[age]]</f>
        <v>1927.1999999999998</v>
      </c>
      <c r="R224" t="s">
        <v>32</v>
      </c>
      <c r="S224">
        <f>(insurance[[#This Row],[age]]-Notes!$B$2)/Notes!$B$3</f>
        <v>0.62607025638982228</v>
      </c>
      <c r="T224">
        <f>(insurance[[#This Row],[bmi]]-Notes!$B$4)/Notes!$B$5</f>
        <v>1.5562248801623872</v>
      </c>
      <c r="U224">
        <f>(insurance[[#This Row],[children]]-Notes!$B$6)/Notes!$B$7</f>
        <v>-0.90861366741867866</v>
      </c>
      <c r="V224" s="14">
        <f t="shared" si="3"/>
        <v>13130.638654799817</v>
      </c>
      <c r="W224" s="15">
        <f>IF(insurance[[#This Row],[split]]="Test", (insurance[[#This Row],[charges]]-insurance[[#This Row],[yhat_base]])^2, "")</f>
        <v>28371369.533559665</v>
      </c>
      <c r="X224" s="15">
        <f>IF(insurance[[#This Row],[split]]="Test", ABS(insurance[[#This Row],[charges]]-insurance[[#This Row],[yhat_base]])^2, "")</f>
        <v>28371369.533559665</v>
      </c>
      <c r="Y224">
        <f>IF(insurance[[#This Row],[split]]="Test", (insurance[[#This Row],[charges]]-insurance[[#This Row],[yhat]])^2,"")</f>
        <v>869638.58900100121</v>
      </c>
      <c r="Z224">
        <f>IF(insurance[[#This Row],[split]]="Test",ABS(insurance[[#This Row],[charges]]-insurance[[#This Row],[yhat]])^2,"")</f>
        <v>869638.58900100121</v>
      </c>
      <c r="AA224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8736.704648553301</v>
      </c>
      <c r="AB224">
        <f>insurance[[#This Row],[charges]]-insurance[[#This Row],[yhat]]</f>
        <v>-932.54414855330106</v>
      </c>
      <c r="AC224">
        <f>IF(insurance[[#This Row],[split]]="Test",
  COUNTIFS(insurance[split], "Test", insurance[yhat], "&gt;" &amp; insurance[[#This Row],[yhat]]) + 1,
  ""
)</f>
        <v>166</v>
      </c>
      <c r="AD224">
        <f>IF(insurance[[#This Row],[split]]="Test", CEILING(insurance[[#This Row],[rank_test]]/(COUNTIF(insurance[split],"Test")/10), 1), "")</f>
        <v>6</v>
      </c>
      <c r="AE224">
        <f>IF(insurance[[#This Row],[split]]="Test", --(insurance[[#This Row],[charges]] &gt;= Classify!$C$5), "")</f>
        <v>0</v>
      </c>
      <c r="AF224">
        <f>IF(insurance[[#This Row],[split]]="Test", --(insurance[[#This Row],[yhat]] &gt;= Classify!$C$8), "")</f>
        <v>0</v>
      </c>
    </row>
    <row r="225" spans="1:32" x14ac:dyDescent="0.35">
      <c r="A225">
        <v>36</v>
      </c>
      <c r="B225" t="s">
        <v>13</v>
      </c>
      <c r="C225">
        <v>29.92</v>
      </c>
      <c r="D225">
        <v>0</v>
      </c>
      <c r="E225" t="s">
        <v>14</v>
      </c>
      <c r="F225" t="s">
        <v>15</v>
      </c>
      <c r="G225">
        <v>4889.0367999999999</v>
      </c>
      <c r="H225" t="s">
        <v>16</v>
      </c>
      <c r="I225" t="s">
        <v>17</v>
      </c>
      <c r="J225" t="s">
        <v>17</v>
      </c>
      <c r="K225" t="s">
        <v>17</v>
      </c>
      <c r="L225" t="s">
        <v>18</v>
      </c>
      <c r="M225" t="s">
        <v>17</v>
      </c>
      <c r="N225">
        <f>insurance[[#This Row],[age]]^2</f>
        <v>1296</v>
      </c>
      <c r="O225">
        <f>insurance[[#This Row],[smoker_yes]]*insurance[[#This Row],[bmi]]</f>
        <v>0</v>
      </c>
      <c r="P225">
        <f>insurance[[#This Row],[smoker_yes]]*insurance[[#This Row],[age]]</f>
        <v>0</v>
      </c>
      <c r="Q225">
        <f>insurance[[#This Row],[bmi]]*insurance[[#This Row],[age]]</f>
        <v>1077.1200000000001</v>
      </c>
      <c r="R225" t="s">
        <v>31</v>
      </c>
      <c r="S225">
        <f>(insurance[[#This Row],[age]]-Notes!$B$2)/Notes!$B$3</f>
        <v>-0.22834402636368298</v>
      </c>
      <c r="T225">
        <f>(insurance[[#This Row],[bmi]]-Notes!$B$4)/Notes!$B$5</f>
        <v>-0.12195015159263964</v>
      </c>
      <c r="U225">
        <f>(insurance[[#This Row],[children]]-Notes!$B$6)/Notes!$B$7</f>
        <v>-0.90861366741867866</v>
      </c>
      <c r="V225" s="14">
        <f t="shared" si="3"/>
        <v>13130.638654799817</v>
      </c>
      <c r="W225" s="15" t="str">
        <f>IF(insurance[[#This Row],[split]]="Test", (insurance[[#This Row],[charges]]-insurance[[#This Row],[yhat_base]])^2, "")</f>
        <v/>
      </c>
      <c r="X225" s="15" t="str">
        <f>IF(insurance[[#This Row],[split]]="Test", ABS(insurance[[#This Row],[charges]]-insurance[[#This Row],[yhat_base]])^2, "")</f>
        <v/>
      </c>
      <c r="Y225" t="str">
        <f>IF(insurance[[#This Row],[split]]="Test", (insurance[[#This Row],[charges]]-insurance[[#This Row],[yhat]])^2,"")</f>
        <v/>
      </c>
      <c r="Z225" t="str">
        <f>IF(insurance[[#This Row],[split]]="Test",ABS(insurance[[#This Row],[charges]]-insurance[[#This Row],[yhat]])^2,"")</f>
        <v/>
      </c>
      <c r="AA225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5909.8688185450465</v>
      </c>
      <c r="AB225">
        <f>insurance[[#This Row],[charges]]-insurance[[#This Row],[yhat]]</f>
        <v>-1020.8320185450466</v>
      </c>
      <c r="AC225" t="str">
        <f>IF(insurance[[#This Row],[split]]="Test",
  COUNTIFS(insurance[split], "Test", insurance[yhat], "&gt;" &amp; insurance[[#This Row],[yhat]]) + 1,
  ""
)</f>
        <v/>
      </c>
      <c r="AD225" t="str">
        <f>IF(insurance[[#This Row],[split]]="Test", CEILING(insurance[[#This Row],[rank_test]]/(COUNTIF(insurance[split],"Test")/10), 1), "")</f>
        <v/>
      </c>
      <c r="AE225" t="str">
        <f>IF(insurance[[#This Row],[split]]="Test", --(insurance[[#This Row],[charges]] &gt;= Classify!$C$5), "")</f>
        <v/>
      </c>
      <c r="AF225" t="str">
        <f>IF(insurance[[#This Row],[split]]="Test", --(insurance[[#This Row],[yhat]] &gt;= Classify!$C$8), "")</f>
        <v/>
      </c>
    </row>
    <row r="226" spans="1:32" x14ac:dyDescent="0.35">
      <c r="A226">
        <v>34</v>
      </c>
      <c r="B226" t="s">
        <v>19</v>
      </c>
      <c r="C226">
        <v>34.674999999999997</v>
      </c>
      <c r="D226">
        <v>0</v>
      </c>
      <c r="E226" t="s">
        <v>14</v>
      </c>
      <c r="F226" t="s">
        <v>20</v>
      </c>
      <c r="G226">
        <v>4518.8262500000001</v>
      </c>
      <c r="H226" t="s">
        <v>16</v>
      </c>
      <c r="I226" t="s">
        <v>18</v>
      </c>
      <c r="J226" t="s">
        <v>17</v>
      </c>
      <c r="K226" t="s">
        <v>17</v>
      </c>
      <c r="L226" t="s">
        <v>17</v>
      </c>
      <c r="M226" t="s">
        <v>17</v>
      </c>
      <c r="N226">
        <f>insurance[[#This Row],[age]]^2</f>
        <v>1156</v>
      </c>
      <c r="O226">
        <f>insurance[[#This Row],[smoker_yes]]*insurance[[#This Row],[bmi]]</f>
        <v>0</v>
      </c>
      <c r="P226">
        <f>insurance[[#This Row],[smoker_yes]]*insurance[[#This Row],[age]]</f>
        <v>0</v>
      </c>
      <c r="Q226">
        <f>insurance[[#This Row],[bmi]]*insurance[[#This Row],[age]]</f>
        <v>1178.9499999999998</v>
      </c>
      <c r="R226" t="s">
        <v>31</v>
      </c>
      <c r="S226">
        <f>(insurance[[#This Row],[age]]-Notes!$B$2)/Notes!$B$3</f>
        <v>-0.37074640682260052</v>
      </c>
      <c r="T226">
        <f>(insurance[[#This Row],[bmi]]-Notes!$B$4)/Notes!$B$5</f>
        <v>0.65808135143718904</v>
      </c>
      <c r="U226">
        <f>(insurance[[#This Row],[children]]-Notes!$B$6)/Notes!$B$7</f>
        <v>-0.90861366741867866</v>
      </c>
      <c r="V226" s="14">
        <f t="shared" si="3"/>
        <v>13130.638654799817</v>
      </c>
      <c r="W226" s="15" t="str">
        <f>IF(insurance[[#This Row],[split]]="Test", (insurance[[#This Row],[charges]]-insurance[[#This Row],[yhat_base]])^2, "")</f>
        <v/>
      </c>
      <c r="X226" s="15" t="str">
        <f>IF(insurance[[#This Row],[split]]="Test", ABS(insurance[[#This Row],[charges]]-insurance[[#This Row],[yhat_base]])^2, "")</f>
        <v/>
      </c>
      <c r="Y226" t="str">
        <f>IF(insurance[[#This Row],[split]]="Test", (insurance[[#This Row],[charges]]-insurance[[#This Row],[yhat]])^2,"")</f>
        <v/>
      </c>
      <c r="Z226" t="str">
        <f>IF(insurance[[#This Row],[split]]="Test",ABS(insurance[[#This Row],[charges]]-insurance[[#This Row],[yhat]])^2,"")</f>
        <v/>
      </c>
      <c r="AA226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6100.9143457729651</v>
      </c>
      <c r="AB226">
        <f>insurance[[#This Row],[charges]]-insurance[[#This Row],[yhat]]</f>
        <v>-1582.0880957729651</v>
      </c>
      <c r="AC226" t="str">
        <f>IF(insurance[[#This Row],[split]]="Test",
  COUNTIFS(insurance[split], "Test", insurance[yhat], "&gt;" &amp; insurance[[#This Row],[yhat]]) + 1,
  ""
)</f>
        <v/>
      </c>
      <c r="AD226" t="str">
        <f>IF(insurance[[#This Row],[split]]="Test", CEILING(insurance[[#This Row],[rank_test]]/(COUNTIF(insurance[split],"Test")/10), 1), "")</f>
        <v/>
      </c>
      <c r="AE226" t="str">
        <f>IF(insurance[[#This Row],[split]]="Test", --(insurance[[#This Row],[charges]] &gt;= Classify!$C$5), "")</f>
        <v/>
      </c>
      <c r="AF226" t="str">
        <f>IF(insurance[[#This Row],[split]]="Test", --(insurance[[#This Row],[yhat]] &gt;= Classify!$C$8), "")</f>
        <v/>
      </c>
    </row>
    <row r="227" spans="1:32" x14ac:dyDescent="0.35">
      <c r="A227">
        <v>63</v>
      </c>
      <c r="B227" t="s">
        <v>13</v>
      </c>
      <c r="C227">
        <v>36.85</v>
      </c>
      <c r="D227">
        <v>0</v>
      </c>
      <c r="E227" t="s">
        <v>14</v>
      </c>
      <c r="F227" t="s">
        <v>15</v>
      </c>
      <c r="G227">
        <v>13887.968500000001</v>
      </c>
      <c r="H227" t="s">
        <v>16</v>
      </c>
      <c r="I227" t="s">
        <v>17</v>
      </c>
      <c r="J227" t="s">
        <v>17</v>
      </c>
      <c r="K227" t="s">
        <v>17</v>
      </c>
      <c r="L227" t="s">
        <v>18</v>
      </c>
      <c r="M227" t="s">
        <v>17</v>
      </c>
      <c r="N227">
        <f>insurance[[#This Row],[age]]^2</f>
        <v>3969</v>
      </c>
      <c r="O227">
        <f>insurance[[#This Row],[smoker_yes]]*insurance[[#This Row],[bmi]]</f>
        <v>0</v>
      </c>
      <c r="P227">
        <f>insurance[[#This Row],[smoker_yes]]*insurance[[#This Row],[age]]</f>
        <v>0</v>
      </c>
      <c r="Q227">
        <f>insurance[[#This Row],[bmi]]*insurance[[#This Row],[age]]</f>
        <v>2321.5500000000002</v>
      </c>
      <c r="R227" t="s">
        <v>31</v>
      </c>
      <c r="S227">
        <f>(insurance[[#This Row],[age]]-Notes!$B$2)/Notes!$B$3</f>
        <v>1.6940881098317038</v>
      </c>
      <c r="T227">
        <f>(insurance[[#This Row],[bmi]]-Notes!$B$4)/Notes!$B$5</f>
        <v>1.0148780957252821</v>
      </c>
      <c r="U227">
        <f>(insurance[[#This Row],[children]]-Notes!$B$6)/Notes!$B$7</f>
        <v>-0.90861366741867866</v>
      </c>
      <c r="V227" s="14">
        <f t="shared" si="3"/>
        <v>13130.638654799817</v>
      </c>
      <c r="W227" s="15" t="str">
        <f>IF(insurance[[#This Row],[split]]="Test", (insurance[[#This Row],[charges]]-insurance[[#This Row],[yhat_base]])^2, "")</f>
        <v/>
      </c>
      <c r="X227" s="15" t="str">
        <f>IF(insurance[[#This Row],[split]]="Test", ABS(insurance[[#This Row],[charges]]-insurance[[#This Row],[yhat_base]])^2, "")</f>
        <v/>
      </c>
      <c r="Y227" t="str">
        <f>IF(insurance[[#This Row],[split]]="Test", (insurance[[#This Row],[charges]]-insurance[[#This Row],[yhat]])^2,"")</f>
        <v/>
      </c>
      <c r="Z227" t="str">
        <f>IF(insurance[[#This Row],[split]]="Test",ABS(insurance[[#This Row],[charges]]-insurance[[#This Row],[yhat]])^2,"")</f>
        <v/>
      </c>
      <c r="AA227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15165.045539628802</v>
      </c>
      <c r="AB227">
        <f>insurance[[#This Row],[charges]]-insurance[[#This Row],[yhat]]</f>
        <v>-1277.0770396288008</v>
      </c>
      <c r="AC227" t="str">
        <f>IF(insurance[[#This Row],[split]]="Test",
  COUNTIFS(insurance[split], "Test", insurance[yhat], "&gt;" &amp; insurance[[#This Row],[yhat]]) + 1,
  ""
)</f>
        <v/>
      </c>
      <c r="AD227" t="str">
        <f>IF(insurance[[#This Row],[split]]="Test", CEILING(insurance[[#This Row],[rank_test]]/(COUNTIF(insurance[split],"Test")/10), 1), "")</f>
        <v/>
      </c>
      <c r="AE227" t="str">
        <f>IF(insurance[[#This Row],[split]]="Test", --(insurance[[#This Row],[charges]] &gt;= Classify!$C$5), "")</f>
        <v/>
      </c>
      <c r="AF227" t="str">
        <f>IF(insurance[[#This Row],[split]]="Test", --(insurance[[#This Row],[yhat]] &gt;= Classify!$C$8), "")</f>
        <v/>
      </c>
    </row>
    <row r="228" spans="1:32" x14ac:dyDescent="0.35">
      <c r="A228">
        <v>24</v>
      </c>
      <c r="B228" t="s">
        <v>19</v>
      </c>
      <c r="C228">
        <v>25.8</v>
      </c>
      <c r="D228">
        <v>0</v>
      </c>
      <c r="E228" t="s">
        <v>14</v>
      </c>
      <c r="F228" t="s">
        <v>21</v>
      </c>
      <c r="G228">
        <v>1972.95</v>
      </c>
      <c r="H228" t="s">
        <v>16</v>
      </c>
      <c r="I228" t="s">
        <v>18</v>
      </c>
      <c r="J228" t="s">
        <v>17</v>
      </c>
      <c r="K228" t="s">
        <v>17</v>
      </c>
      <c r="L228" t="s">
        <v>17</v>
      </c>
      <c r="M228" t="s">
        <v>18</v>
      </c>
      <c r="N228">
        <f>insurance[[#This Row],[age]]^2</f>
        <v>576</v>
      </c>
      <c r="O228">
        <f>insurance[[#This Row],[smoker_yes]]*insurance[[#This Row],[bmi]]</f>
        <v>0</v>
      </c>
      <c r="P228">
        <f>insurance[[#This Row],[smoker_yes]]*insurance[[#This Row],[age]]</f>
        <v>0</v>
      </c>
      <c r="Q228">
        <f>insurance[[#This Row],[bmi]]*insurance[[#This Row],[age]]</f>
        <v>619.20000000000005</v>
      </c>
      <c r="R228" t="s">
        <v>31</v>
      </c>
      <c r="S228">
        <f>(insurance[[#This Row],[age]]-Notes!$B$2)/Notes!$B$3</f>
        <v>-1.0827583091171882</v>
      </c>
      <c r="T228">
        <f>(insurance[[#This Row],[bmi]]-Notes!$B$4)/Notes!$B$5</f>
        <v>-0.79781340973835946</v>
      </c>
      <c r="U228">
        <f>(insurance[[#This Row],[children]]-Notes!$B$6)/Notes!$B$7</f>
        <v>-0.90861366741867866</v>
      </c>
      <c r="V228" s="14">
        <f t="shared" si="3"/>
        <v>13130.638654799817</v>
      </c>
      <c r="W228" s="15" t="str">
        <f>IF(insurance[[#This Row],[split]]="Test", (insurance[[#This Row],[charges]]-insurance[[#This Row],[yhat_base]])^2, "")</f>
        <v/>
      </c>
      <c r="X228" s="15" t="str">
        <f>IF(insurance[[#This Row],[split]]="Test", ABS(insurance[[#This Row],[charges]]-insurance[[#This Row],[yhat_base]])^2, "")</f>
        <v/>
      </c>
      <c r="Y228" t="str">
        <f>IF(insurance[[#This Row],[split]]="Test", (insurance[[#This Row],[charges]]-insurance[[#This Row],[yhat]])^2,"")</f>
        <v/>
      </c>
      <c r="Z228" t="str">
        <f>IF(insurance[[#This Row],[split]]="Test",ABS(insurance[[#This Row],[charges]]-insurance[[#This Row],[yhat]])^2,"")</f>
        <v/>
      </c>
      <c r="AA228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3191.6924401981914</v>
      </c>
      <c r="AB228">
        <f>insurance[[#This Row],[charges]]-insurance[[#This Row],[yhat]]</f>
        <v>-1218.7424401981914</v>
      </c>
      <c r="AC228" t="str">
        <f>IF(insurance[[#This Row],[split]]="Test",
  COUNTIFS(insurance[split], "Test", insurance[yhat], "&gt;" &amp; insurance[[#This Row],[yhat]]) + 1,
  ""
)</f>
        <v/>
      </c>
      <c r="AD228" t="str">
        <f>IF(insurance[[#This Row],[split]]="Test", CEILING(insurance[[#This Row],[rank_test]]/(COUNTIF(insurance[split],"Test")/10), 1), "")</f>
        <v/>
      </c>
      <c r="AE228" t="str">
        <f>IF(insurance[[#This Row],[split]]="Test", --(insurance[[#This Row],[charges]] &gt;= Classify!$C$5), "")</f>
        <v/>
      </c>
      <c r="AF228" t="str">
        <f>IF(insurance[[#This Row],[split]]="Test", --(insurance[[#This Row],[yhat]] &gt;= Classify!$C$8), "")</f>
        <v/>
      </c>
    </row>
    <row r="229" spans="1:32" x14ac:dyDescent="0.35">
      <c r="A229">
        <v>48</v>
      </c>
      <c r="B229" t="s">
        <v>19</v>
      </c>
      <c r="C229">
        <v>29.6</v>
      </c>
      <c r="D229">
        <v>0</v>
      </c>
      <c r="E229" t="s">
        <v>14</v>
      </c>
      <c r="F229" t="s">
        <v>21</v>
      </c>
      <c r="G229">
        <v>21232.182260000001</v>
      </c>
      <c r="H229" t="s">
        <v>16</v>
      </c>
      <c r="I229" t="s">
        <v>18</v>
      </c>
      <c r="J229" t="s">
        <v>17</v>
      </c>
      <c r="K229" t="s">
        <v>17</v>
      </c>
      <c r="L229" t="s">
        <v>17</v>
      </c>
      <c r="M229" t="s">
        <v>18</v>
      </c>
      <c r="N229">
        <f>insurance[[#This Row],[age]]^2</f>
        <v>2304</v>
      </c>
      <c r="O229">
        <f>insurance[[#This Row],[smoker_yes]]*insurance[[#This Row],[bmi]]</f>
        <v>0</v>
      </c>
      <c r="P229">
        <f>insurance[[#This Row],[smoker_yes]]*insurance[[#This Row],[age]]</f>
        <v>0</v>
      </c>
      <c r="Q229">
        <f>insurance[[#This Row],[bmi]]*insurance[[#This Row],[age]]</f>
        <v>1420.8000000000002</v>
      </c>
      <c r="R229" t="s">
        <v>31</v>
      </c>
      <c r="S229">
        <f>(insurance[[#This Row],[age]]-Notes!$B$2)/Notes!$B$3</f>
        <v>0.62607025638982228</v>
      </c>
      <c r="T229">
        <f>(insurance[[#This Row],[bmi]]-Notes!$B$4)/Notes!$B$5</f>
        <v>-0.17444438523502567</v>
      </c>
      <c r="U229">
        <f>(insurance[[#This Row],[children]]-Notes!$B$6)/Notes!$B$7</f>
        <v>-0.90861366741867866</v>
      </c>
      <c r="V229" s="14">
        <f t="shared" si="3"/>
        <v>13130.638654799817</v>
      </c>
      <c r="W229" s="15" t="str">
        <f>IF(insurance[[#This Row],[split]]="Test", (insurance[[#This Row],[charges]]-insurance[[#This Row],[yhat_base]])^2, "")</f>
        <v/>
      </c>
      <c r="X229" s="15" t="str">
        <f>IF(insurance[[#This Row],[split]]="Test", ABS(insurance[[#This Row],[charges]]-insurance[[#This Row],[yhat_base]])^2, "")</f>
        <v/>
      </c>
      <c r="Y229" t="str">
        <f>IF(insurance[[#This Row],[split]]="Test", (insurance[[#This Row],[charges]]-insurance[[#This Row],[yhat]])^2,"")</f>
        <v/>
      </c>
      <c r="Z229" t="str">
        <f>IF(insurance[[#This Row],[split]]="Test",ABS(insurance[[#This Row],[charges]]-insurance[[#This Row],[yhat]])^2,"")</f>
        <v/>
      </c>
      <c r="AA229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8775.0670120292871</v>
      </c>
      <c r="AB229">
        <f>insurance[[#This Row],[charges]]-insurance[[#This Row],[yhat]]</f>
        <v>12457.115247970714</v>
      </c>
      <c r="AC229" t="str">
        <f>IF(insurance[[#This Row],[split]]="Test",
  COUNTIFS(insurance[split], "Test", insurance[yhat], "&gt;" &amp; insurance[[#This Row],[yhat]]) + 1,
  ""
)</f>
        <v/>
      </c>
      <c r="AD229" t="str">
        <f>IF(insurance[[#This Row],[split]]="Test", CEILING(insurance[[#This Row],[rank_test]]/(COUNTIF(insurance[split],"Test")/10), 1), "")</f>
        <v/>
      </c>
      <c r="AE229" t="str">
        <f>IF(insurance[[#This Row],[split]]="Test", --(insurance[[#This Row],[charges]] &gt;= Classify!$C$5), "")</f>
        <v/>
      </c>
      <c r="AF229" t="str">
        <f>IF(insurance[[#This Row],[split]]="Test", --(insurance[[#This Row],[yhat]] &gt;= Classify!$C$8), "")</f>
        <v/>
      </c>
    </row>
    <row r="230" spans="1:32" x14ac:dyDescent="0.35">
      <c r="A230">
        <v>38</v>
      </c>
      <c r="B230" t="s">
        <v>13</v>
      </c>
      <c r="C230">
        <v>27.6</v>
      </c>
      <c r="D230">
        <v>0</v>
      </c>
      <c r="E230" t="s">
        <v>14</v>
      </c>
      <c r="F230" t="s">
        <v>21</v>
      </c>
      <c r="G230">
        <v>5383.5360000000001</v>
      </c>
      <c r="H230" t="s">
        <v>16</v>
      </c>
      <c r="I230" t="s">
        <v>17</v>
      </c>
      <c r="J230" t="s">
        <v>17</v>
      </c>
      <c r="K230" t="s">
        <v>17</v>
      </c>
      <c r="L230" t="s">
        <v>17</v>
      </c>
      <c r="M230" t="s">
        <v>18</v>
      </c>
      <c r="N230">
        <f>insurance[[#This Row],[age]]^2</f>
        <v>1444</v>
      </c>
      <c r="O230">
        <f>insurance[[#This Row],[smoker_yes]]*insurance[[#This Row],[bmi]]</f>
        <v>0</v>
      </c>
      <c r="P230">
        <f>insurance[[#This Row],[smoker_yes]]*insurance[[#This Row],[age]]</f>
        <v>0</v>
      </c>
      <c r="Q230">
        <f>insurance[[#This Row],[bmi]]*insurance[[#This Row],[age]]</f>
        <v>1048.8</v>
      </c>
      <c r="R230" t="s">
        <v>31</v>
      </c>
      <c r="S230">
        <f>(insurance[[#This Row],[age]]-Notes!$B$2)/Notes!$B$3</f>
        <v>-8.5941645904765426E-2</v>
      </c>
      <c r="T230">
        <f>(insurance[[#This Row],[bmi]]-Notes!$B$4)/Notes!$B$5</f>
        <v>-0.50253334549993811</v>
      </c>
      <c r="U230">
        <f>(insurance[[#This Row],[children]]-Notes!$B$6)/Notes!$B$7</f>
        <v>-0.90861366741867866</v>
      </c>
      <c r="V230" s="14">
        <f t="shared" si="3"/>
        <v>13130.638654799817</v>
      </c>
      <c r="W230" s="15" t="str">
        <f>IF(insurance[[#This Row],[split]]="Test", (insurance[[#This Row],[charges]]-insurance[[#This Row],[yhat_base]])^2, "")</f>
        <v/>
      </c>
      <c r="X230" s="15" t="str">
        <f>IF(insurance[[#This Row],[split]]="Test", ABS(insurance[[#This Row],[charges]]-insurance[[#This Row],[yhat_base]])^2, "")</f>
        <v/>
      </c>
      <c r="Y230" t="str">
        <f>IF(insurance[[#This Row],[split]]="Test", (insurance[[#This Row],[charges]]-insurance[[#This Row],[yhat]])^2,"")</f>
        <v/>
      </c>
      <c r="Z230" t="str">
        <f>IF(insurance[[#This Row],[split]]="Test",ABS(insurance[[#This Row],[charges]]-insurance[[#This Row],[yhat]])^2,"")</f>
        <v/>
      </c>
      <c r="AA230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6507.2081422347119</v>
      </c>
      <c r="AB230">
        <f>insurance[[#This Row],[charges]]-insurance[[#This Row],[yhat]]</f>
        <v>-1123.6721422347118</v>
      </c>
      <c r="AC230" t="str">
        <f>IF(insurance[[#This Row],[split]]="Test",
  COUNTIFS(insurance[split], "Test", insurance[yhat], "&gt;" &amp; insurance[[#This Row],[yhat]]) + 1,
  ""
)</f>
        <v/>
      </c>
      <c r="AD230" t="str">
        <f>IF(insurance[[#This Row],[split]]="Test", CEILING(insurance[[#This Row],[rank_test]]/(COUNTIF(insurance[split],"Test")/10), 1), "")</f>
        <v/>
      </c>
      <c r="AE230" t="str">
        <f>IF(insurance[[#This Row],[split]]="Test", --(insurance[[#This Row],[charges]] &gt;= Classify!$C$5), "")</f>
        <v/>
      </c>
      <c r="AF230" t="str">
        <f>IF(insurance[[#This Row],[split]]="Test", --(insurance[[#This Row],[yhat]] &gt;= Classify!$C$8), "")</f>
        <v/>
      </c>
    </row>
    <row r="231" spans="1:32" x14ac:dyDescent="0.35">
      <c r="A231">
        <v>51</v>
      </c>
      <c r="B231" t="s">
        <v>19</v>
      </c>
      <c r="C231">
        <v>37</v>
      </c>
      <c r="D231">
        <v>0</v>
      </c>
      <c r="E231" t="s">
        <v>14</v>
      </c>
      <c r="F231" t="s">
        <v>21</v>
      </c>
      <c r="G231">
        <v>8798.5930000000008</v>
      </c>
      <c r="H231" t="s">
        <v>16</v>
      </c>
      <c r="I231" t="s">
        <v>18</v>
      </c>
      <c r="J231" t="s">
        <v>17</v>
      </c>
      <c r="K231" t="s">
        <v>17</v>
      </c>
      <c r="L231" t="s">
        <v>17</v>
      </c>
      <c r="M231" t="s">
        <v>18</v>
      </c>
      <c r="N231">
        <f>insurance[[#This Row],[age]]^2</f>
        <v>2601</v>
      </c>
      <c r="O231">
        <f>insurance[[#This Row],[smoker_yes]]*insurance[[#This Row],[bmi]]</f>
        <v>0</v>
      </c>
      <c r="P231">
        <f>insurance[[#This Row],[smoker_yes]]*insurance[[#This Row],[age]]</f>
        <v>0</v>
      </c>
      <c r="Q231">
        <f>insurance[[#This Row],[bmi]]*insurance[[#This Row],[age]]</f>
        <v>1887</v>
      </c>
      <c r="R231" t="s">
        <v>31</v>
      </c>
      <c r="S231">
        <f>(insurance[[#This Row],[age]]-Notes!$B$2)/Notes!$B$3</f>
        <v>0.8396738270781986</v>
      </c>
      <c r="T231">
        <f>(insurance[[#This Row],[bmi]]-Notes!$B$4)/Notes!$B$5</f>
        <v>1.0394847677451502</v>
      </c>
      <c r="U231">
        <f>(insurance[[#This Row],[children]]-Notes!$B$6)/Notes!$B$7</f>
        <v>-0.90861366741867866</v>
      </c>
      <c r="V231" s="14">
        <f t="shared" si="3"/>
        <v>13130.638654799817</v>
      </c>
      <c r="W231" s="15" t="str">
        <f>IF(insurance[[#This Row],[split]]="Test", (insurance[[#This Row],[charges]]-insurance[[#This Row],[yhat_base]])^2, "")</f>
        <v/>
      </c>
      <c r="X231" s="15" t="str">
        <f>IF(insurance[[#This Row],[split]]="Test", ABS(insurance[[#This Row],[charges]]-insurance[[#This Row],[yhat_base]])^2, "")</f>
        <v/>
      </c>
      <c r="Y231" t="str">
        <f>IF(insurance[[#This Row],[split]]="Test", (insurance[[#This Row],[charges]]-insurance[[#This Row],[yhat]])^2,"")</f>
        <v/>
      </c>
      <c r="Z231" t="str">
        <f>IF(insurance[[#This Row],[split]]="Test",ABS(insurance[[#This Row],[charges]]-insurance[[#This Row],[yhat]])^2,"")</f>
        <v/>
      </c>
      <c r="AA231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9868.3690157137662</v>
      </c>
      <c r="AB231">
        <f>insurance[[#This Row],[charges]]-insurance[[#This Row],[yhat]]</f>
        <v>-1069.7760157137654</v>
      </c>
      <c r="AC231" t="str">
        <f>IF(insurance[[#This Row],[split]]="Test",
  COUNTIFS(insurance[split], "Test", insurance[yhat], "&gt;" &amp; insurance[[#This Row],[yhat]]) + 1,
  ""
)</f>
        <v/>
      </c>
      <c r="AD231" t="str">
        <f>IF(insurance[[#This Row],[split]]="Test", CEILING(insurance[[#This Row],[rank_test]]/(COUNTIF(insurance[split],"Test")/10), 1), "")</f>
        <v/>
      </c>
      <c r="AE231" t="str">
        <f>IF(insurance[[#This Row],[split]]="Test", --(insurance[[#This Row],[charges]] &gt;= Classify!$C$5), "")</f>
        <v/>
      </c>
      <c r="AF231" t="str">
        <f>IF(insurance[[#This Row],[split]]="Test", --(insurance[[#This Row],[yhat]] &gt;= Classify!$C$8), "")</f>
        <v/>
      </c>
    </row>
    <row r="232" spans="1:32" x14ac:dyDescent="0.35">
      <c r="A232">
        <v>21</v>
      </c>
      <c r="B232" t="s">
        <v>13</v>
      </c>
      <c r="C232">
        <v>34.6</v>
      </c>
      <c r="D232">
        <v>0</v>
      </c>
      <c r="E232" t="s">
        <v>14</v>
      </c>
      <c r="F232" t="s">
        <v>21</v>
      </c>
      <c r="G232">
        <v>2020.1769999999999</v>
      </c>
      <c r="H232" t="s">
        <v>16</v>
      </c>
      <c r="I232" t="s">
        <v>17</v>
      </c>
      <c r="J232" t="s">
        <v>17</v>
      </c>
      <c r="K232" t="s">
        <v>17</v>
      </c>
      <c r="L232" t="s">
        <v>17</v>
      </c>
      <c r="M232" t="s">
        <v>18</v>
      </c>
      <c r="N232">
        <f>insurance[[#This Row],[age]]^2</f>
        <v>441</v>
      </c>
      <c r="O232">
        <f>insurance[[#This Row],[smoker_yes]]*insurance[[#This Row],[bmi]]</f>
        <v>0</v>
      </c>
      <c r="P232">
        <f>insurance[[#This Row],[smoker_yes]]*insurance[[#This Row],[age]]</f>
        <v>0</v>
      </c>
      <c r="Q232">
        <f>insurance[[#This Row],[bmi]]*insurance[[#This Row],[age]]</f>
        <v>726.6</v>
      </c>
      <c r="R232" t="s">
        <v>31</v>
      </c>
      <c r="S232">
        <f>(insurance[[#This Row],[age]]-Notes!$B$2)/Notes!$B$3</f>
        <v>-1.2963618798055645</v>
      </c>
      <c r="T232">
        <f>(insurance[[#This Row],[bmi]]-Notes!$B$4)/Notes!$B$5</f>
        <v>0.64577801542725555</v>
      </c>
      <c r="U232">
        <f>(insurance[[#This Row],[children]]-Notes!$B$6)/Notes!$B$7</f>
        <v>-0.90861366741867866</v>
      </c>
      <c r="V232" s="14">
        <f t="shared" si="3"/>
        <v>13130.638654799817</v>
      </c>
      <c r="W232" s="15" t="str">
        <f>IF(insurance[[#This Row],[split]]="Test", (insurance[[#This Row],[charges]]-insurance[[#This Row],[yhat_base]])^2, "")</f>
        <v/>
      </c>
      <c r="X232" s="15" t="str">
        <f>IF(insurance[[#This Row],[split]]="Test", ABS(insurance[[#This Row],[charges]]-insurance[[#This Row],[yhat_base]])^2, "")</f>
        <v/>
      </c>
      <c r="Y232" t="str">
        <f>IF(insurance[[#This Row],[split]]="Test", (insurance[[#This Row],[charges]]-insurance[[#This Row],[yhat]])^2,"")</f>
        <v/>
      </c>
      <c r="Z232" t="str">
        <f>IF(insurance[[#This Row],[split]]="Test",ABS(insurance[[#This Row],[charges]]-insurance[[#This Row],[yhat]])^2,"")</f>
        <v/>
      </c>
      <c r="AA232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3540.9216116057332</v>
      </c>
      <c r="AB232">
        <f>insurance[[#This Row],[charges]]-insurance[[#This Row],[yhat]]</f>
        <v>-1520.7446116057333</v>
      </c>
      <c r="AC232" t="str">
        <f>IF(insurance[[#This Row],[split]]="Test",
  COUNTIFS(insurance[split], "Test", insurance[yhat], "&gt;" &amp; insurance[[#This Row],[yhat]]) + 1,
  ""
)</f>
        <v/>
      </c>
      <c r="AD232" t="str">
        <f>IF(insurance[[#This Row],[split]]="Test", CEILING(insurance[[#This Row],[rank_test]]/(COUNTIF(insurance[split],"Test")/10), 1), "")</f>
        <v/>
      </c>
      <c r="AE232" t="str">
        <f>IF(insurance[[#This Row],[split]]="Test", --(insurance[[#This Row],[charges]] &gt;= Classify!$C$5), "")</f>
        <v/>
      </c>
      <c r="AF232" t="str">
        <f>IF(insurance[[#This Row],[split]]="Test", --(insurance[[#This Row],[yhat]] &gt;= Classify!$C$8), "")</f>
        <v/>
      </c>
    </row>
    <row r="233" spans="1:32" x14ac:dyDescent="0.35">
      <c r="A233">
        <v>54</v>
      </c>
      <c r="B233" t="s">
        <v>19</v>
      </c>
      <c r="C233">
        <v>31.6</v>
      </c>
      <c r="D233">
        <v>0</v>
      </c>
      <c r="E233" t="s">
        <v>14</v>
      </c>
      <c r="F233" t="s">
        <v>21</v>
      </c>
      <c r="G233">
        <v>9850.4320000000007</v>
      </c>
      <c r="H233" t="s">
        <v>16</v>
      </c>
      <c r="I233" t="s">
        <v>18</v>
      </c>
      <c r="J233" t="s">
        <v>17</v>
      </c>
      <c r="K233" t="s">
        <v>17</v>
      </c>
      <c r="L233" t="s">
        <v>17</v>
      </c>
      <c r="M233" t="s">
        <v>18</v>
      </c>
      <c r="N233">
        <f>insurance[[#This Row],[age]]^2</f>
        <v>2916</v>
      </c>
      <c r="O233">
        <f>insurance[[#This Row],[smoker_yes]]*insurance[[#This Row],[bmi]]</f>
        <v>0</v>
      </c>
      <c r="P233">
        <f>insurance[[#This Row],[smoker_yes]]*insurance[[#This Row],[age]]</f>
        <v>0</v>
      </c>
      <c r="Q233">
        <f>insurance[[#This Row],[bmi]]*insurance[[#This Row],[age]]</f>
        <v>1706.4</v>
      </c>
      <c r="R233" t="s">
        <v>31</v>
      </c>
      <c r="S233">
        <f>(insurance[[#This Row],[age]]-Notes!$B$2)/Notes!$B$3</f>
        <v>1.0532773977665748</v>
      </c>
      <c r="T233">
        <f>(insurance[[#This Row],[bmi]]-Notes!$B$4)/Notes!$B$5</f>
        <v>0.15364457502988679</v>
      </c>
      <c r="U233">
        <f>(insurance[[#This Row],[children]]-Notes!$B$6)/Notes!$B$7</f>
        <v>-0.90861366741867866</v>
      </c>
      <c r="V233" s="14">
        <f t="shared" si="3"/>
        <v>13130.638654799817</v>
      </c>
      <c r="W233" s="15" t="str">
        <f>IF(insurance[[#This Row],[split]]="Test", (insurance[[#This Row],[charges]]-insurance[[#This Row],[yhat_base]])^2, "")</f>
        <v/>
      </c>
      <c r="X233" s="15" t="str">
        <f>IF(insurance[[#This Row],[split]]="Test", ABS(insurance[[#This Row],[charges]]-insurance[[#This Row],[yhat_base]])^2, "")</f>
        <v/>
      </c>
      <c r="Y233" t="str">
        <f>IF(insurance[[#This Row],[split]]="Test", (insurance[[#This Row],[charges]]-insurance[[#This Row],[yhat]])^2,"")</f>
        <v/>
      </c>
      <c r="Z233" t="str">
        <f>IF(insurance[[#This Row],[split]]="Test",ABS(insurance[[#This Row],[charges]]-insurance[[#This Row],[yhat]])^2,"")</f>
        <v/>
      </c>
      <c r="AA233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10909.06616421499</v>
      </c>
      <c r="AB233">
        <f>insurance[[#This Row],[charges]]-insurance[[#This Row],[yhat]]</f>
        <v>-1058.6341642149891</v>
      </c>
      <c r="AC233" t="str">
        <f>IF(insurance[[#This Row],[split]]="Test",
  COUNTIFS(insurance[split], "Test", insurance[yhat], "&gt;" &amp; insurance[[#This Row],[yhat]]) + 1,
  ""
)</f>
        <v/>
      </c>
      <c r="AD233" t="str">
        <f>IF(insurance[[#This Row],[split]]="Test", CEILING(insurance[[#This Row],[rank_test]]/(COUNTIF(insurance[split],"Test")/10), 1), "")</f>
        <v/>
      </c>
      <c r="AE233" t="str">
        <f>IF(insurance[[#This Row],[split]]="Test", --(insurance[[#This Row],[charges]] &gt;= Classify!$C$5), "")</f>
        <v/>
      </c>
      <c r="AF233" t="str">
        <f>IF(insurance[[#This Row],[split]]="Test", --(insurance[[#This Row],[yhat]] &gt;= Classify!$C$8), "")</f>
        <v/>
      </c>
    </row>
    <row r="234" spans="1:32" x14ac:dyDescent="0.35">
      <c r="A234">
        <v>30</v>
      </c>
      <c r="B234" t="s">
        <v>13</v>
      </c>
      <c r="C234">
        <v>27.93</v>
      </c>
      <c r="D234">
        <v>0</v>
      </c>
      <c r="E234" t="s">
        <v>14</v>
      </c>
      <c r="F234" t="s">
        <v>20</v>
      </c>
      <c r="G234">
        <v>4137.5227000000004</v>
      </c>
      <c r="H234" t="s">
        <v>16</v>
      </c>
      <c r="I234" t="s">
        <v>17</v>
      </c>
      <c r="J234" t="s">
        <v>17</v>
      </c>
      <c r="K234" t="s">
        <v>17</v>
      </c>
      <c r="L234" t="s">
        <v>17</v>
      </c>
      <c r="M234" t="s">
        <v>17</v>
      </c>
      <c r="N234">
        <f>insurance[[#This Row],[age]]^2</f>
        <v>900</v>
      </c>
      <c r="O234">
        <f>insurance[[#This Row],[smoker_yes]]*insurance[[#This Row],[bmi]]</f>
        <v>0</v>
      </c>
      <c r="P234">
        <f>insurance[[#This Row],[smoker_yes]]*insurance[[#This Row],[age]]</f>
        <v>0</v>
      </c>
      <c r="Q234">
        <f>insurance[[#This Row],[bmi]]*insurance[[#This Row],[age]]</f>
        <v>837.9</v>
      </c>
      <c r="R234" t="s">
        <v>31</v>
      </c>
      <c r="S234">
        <f>(insurance[[#This Row],[age]]-Notes!$B$2)/Notes!$B$3</f>
        <v>-0.65555116774043554</v>
      </c>
      <c r="T234">
        <f>(insurance[[#This Row],[bmi]]-Notes!$B$4)/Notes!$B$5</f>
        <v>-0.44839866705622788</v>
      </c>
      <c r="U234">
        <f>(insurance[[#This Row],[children]]-Notes!$B$6)/Notes!$B$7</f>
        <v>-0.90861366741867866</v>
      </c>
      <c r="V234" s="14">
        <f t="shared" si="3"/>
        <v>13130.638654799817</v>
      </c>
      <c r="W234" s="15" t="str">
        <f>IF(insurance[[#This Row],[split]]="Test", (insurance[[#This Row],[charges]]-insurance[[#This Row],[yhat_base]])^2, "")</f>
        <v/>
      </c>
      <c r="X234" s="15" t="str">
        <f>IF(insurance[[#This Row],[split]]="Test", ABS(insurance[[#This Row],[charges]]-insurance[[#This Row],[yhat_base]])^2, "")</f>
        <v/>
      </c>
      <c r="Y234" t="str">
        <f>IF(insurance[[#This Row],[split]]="Test", (insurance[[#This Row],[charges]]-insurance[[#This Row],[yhat]])^2,"")</f>
        <v/>
      </c>
      <c r="Z234" t="str">
        <f>IF(insurance[[#This Row],[split]]="Test",ABS(insurance[[#This Row],[charges]]-insurance[[#This Row],[yhat]])^2,"")</f>
        <v/>
      </c>
      <c r="AA234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5868.6292726107949</v>
      </c>
      <c r="AB234">
        <f>insurance[[#This Row],[charges]]-insurance[[#This Row],[yhat]]</f>
        <v>-1731.1065726107945</v>
      </c>
      <c r="AC234" t="str">
        <f>IF(insurance[[#This Row],[split]]="Test",
  COUNTIFS(insurance[split], "Test", insurance[yhat], "&gt;" &amp; insurance[[#This Row],[yhat]]) + 1,
  ""
)</f>
        <v/>
      </c>
      <c r="AD234" t="str">
        <f>IF(insurance[[#This Row],[split]]="Test", CEILING(insurance[[#This Row],[rank_test]]/(COUNTIF(insurance[split],"Test")/10), 1), "")</f>
        <v/>
      </c>
      <c r="AE234" t="str">
        <f>IF(insurance[[#This Row],[split]]="Test", --(insurance[[#This Row],[charges]] &gt;= Classify!$C$5), "")</f>
        <v/>
      </c>
      <c r="AF234" t="str">
        <f>IF(insurance[[#This Row],[split]]="Test", --(insurance[[#This Row],[yhat]] &gt;= Classify!$C$8), "")</f>
        <v/>
      </c>
    </row>
    <row r="235" spans="1:32" x14ac:dyDescent="0.35">
      <c r="A235">
        <v>22</v>
      </c>
      <c r="B235" t="s">
        <v>19</v>
      </c>
      <c r="C235">
        <v>28.88</v>
      </c>
      <c r="D235">
        <v>0</v>
      </c>
      <c r="E235" t="s">
        <v>14</v>
      </c>
      <c r="F235" t="s">
        <v>20</v>
      </c>
      <c r="G235">
        <v>2250.8352</v>
      </c>
      <c r="H235" t="s">
        <v>16</v>
      </c>
      <c r="I235" t="s">
        <v>18</v>
      </c>
      <c r="J235" t="s">
        <v>17</v>
      </c>
      <c r="K235" t="s">
        <v>17</v>
      </c>
      <c r="L235" t="s">
        <v>17</v>
      </c>
      <c r="M235" t="s">
        <v>17</v>
      </c>
      <c r="N235">
        <f>insurance[[#This Row],[age]]^2</f>
        <v>484</v>
      </c>
      <c r="O235">
        <f>insurance[[#This Row],[smoker_yes]]*insurance[[#This Row],[bmi]]</f>
        <v>0</v>
      </c>
      <c r="P235">
        <f>insurance[[#This Row],[smoker_yes]]*insurance[[#This Row],[age]]</f>
        <v>0</v>
      </c>
      <c r="Q235">
        <f>insurance[[#This Row],[bmi]]*insurance[[#This Row],[age]]</f>
        <v>635.36</v>
      </c>
      <c r="R235" t="s">
        <v>31</v>
      </c>
      <c r="S235">
        <f>(insurance[[#This Row],[age]]-Notes!$B$2)/Notes!$B$3</f>
        <v>-1.2251606895761058</v>
      </c>
      <c r="T235">
        <f>(insurance[[#This Row],[bmi]]-Notes!$B$4)/Notes!$B$5</f>
        <v>-0.29255641093039458</v>
      </c>
      <c r="U235">
        <f>(insurance[[#This Row],[children]]-Notes!$B$6)/Notes!$B$7</f>
        <v>-0.90861366741867866</v>
      </c>
      <c r="V235" s="14">
        <f t="shared" si="3"/>
        <v>13130.638654799817</v>
      </c>
      <c r="W235" s="15" t="str">
        <f>IF(insurance[[#This Row],[split]]="Test", (insurance[[#This Row],[charges]]-insurance[[#This Row],[yhat_base]])^2, "")</f>
        <v/>
      </c>
      <c r="X235" s="15" t="str">
        <f>IF(insurance[[#This Row],[split]]="Test", ABS(insurance[[#This Row],[charges]]-insurance[[#This Row],[yhat_base]])^2, "")</f>
        <v/>
      </c>
      <c r="Y235" t="str">
        <f>IF(insurance[[#This Row],[split]]="Test", (insurance[[#This Row],[charges]]-insurance[[#This Row],[yhat]])^2,"")</f>
        <v/>
      </c>
      <c r="Z235" t="str">
        <f>IF(insurance[[#This Row],[split]]="Test",ABS(insurance[[#This Row],[charges]]-insurance[[#This Row],[yhat]])^2,"")</f>
        <v/>
      </c>
      <c r="AA235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4047.4648203949614</v>
      </c>
      <c r="AB235">
        <f>insurance[[#This Row],[charges]]-insurance[[#This Row],[yhat]]</f>
        <v>-1796.6296203949614</v>
      </c>
      <c r="AC235" t="str">
        <f>IF(insurance[[#This Row],[split]]="Test",
  COUNTIFS(insurance[split], "Test", insurance[yhat], "&gt;" &amp; insurance[[#This Row],[yhat]]) + 1,
  ""
)</f>
        <v/>
      </c>
      <c r="AD235" t="str">
        <f>IF(insurance[[#This Row],[split]]="Test", CEILING(insurance[[#This Row],[rank_test]]/(COUNTIF(insurance[split],"Test")/10), 1), "")</f>
        <v/>
      </c>
      <c r="AE235" t="str">
        <f>IF(insurance[[#This Row],[split]]="Test", --(insurance[[#This Row],[charges]] &gt;= Classify!$C$5), "")</f>
        <v/>
      </c>
      <c r="AF235" t="str">
        <f>IF(insurance[[#This Row],[split]]="Test", --(insurance[[#This Row],[yhat]] &gt;= Classify!$C$8), "")</f>
        <v/>
      </c>
    </row>
    <row r="236" spans="1:32" x14ac:dyDescent="0.35">
      <c r="A236">
        <v>28</v>
      </c>
      <c r="B236" t="s">
        <v>13</v>
      </c>
      <c r="C236">
        <v>25.8</v>
      </c>
      <c r="D236">
        <v>0</v>
      </c>
      <c r="E236" t="s">
        <v>14</v>
      </c>
      <c r="F236" t="s">
        <v>21</v>
      </c>
      <c r="G236">
        <v>3161.4540000000002</v>
      </c>
      <c r="H236" t="s">
        <v>16</v>
      </c>
      <c r="I236" t="s">
        <v>17</v>
      </c>
      <c r="J236" t="s">
        <v>17</v>
      </c>
      <c r="K236" t="s">
        <v>17</v>
      </c>
      <c r="L236" t="s">
        <v>17</v>
      </c>
      <c r="M236" t="s">
        <v>18</v>
      </c>
      <c r="N236">
        <f>insurance[[#This Row],[age]]^2</f>
        <v>784</v>
      </c>
      <c r="O236">
        <f>insurance[[#This Row],[smoker_yes]]*insurance[[#This Row],[bmi]]</f>
        <v>0</v>
      </c>
      <c r="P236">
        <f>insurance[[#This Row],[smoker_yes]]*insurance[[#This Row],[age]]</f>
        <v>0</v>
      </c>
      <c r="Q236">
        <f>insurance[[#This Row],[bmi]]*insurance[[#This Row],[age]]</f>
        <v>722.4</v>
      </c>
      <c r="R236" t="s">
        <v>31</v>
      </c>
      <c r="S236">
        <f>(insurance[[#This Row],[age]]-Notes!$B$2)/Notes!$B$3</f>
        <v>-0.79795354819935316</v>
      </c>
      <c r="T236">
        <f>(insurance[[#This Row],[bmi]]-Notes!$B$4)/Notes!$B$5</f>
        <v>-0.79781340973835946</v>
      </c>
      <c r="U236">
        <f>(insurance[[#This Row],[children]]-Notes!$B$6)/Notes!$B$7</f>
        <v>-0.90861366741867866</v>
      </c>
      <c r="V236" s="14">
        <f t="shared" si="3"/>
        <v>13130.638654799817</v>
      </c>
      <c r="W236" s="15" t="str">
        <f>IF(insurance[[#This Row],[split]]="Test", (insurance[[#This Row],[charges]]-insurance[[#This Row],[yhat_base]])^2, "")</f>
        <v/>
      </c>
      <c r="X236" s="15" t="str">
        <f>IF(insurance[[#This Row],[split]]="Test", ABS(insurance[[#This Row],[charges]]-insurance[[#This Row],[yhat_base]])^2, "")</f>
        <v/>
      </c>
      <c r="Y236" t="str">
        <f>IF(insurance[[#This Row],[split]]="Test", (insurance[[#This Row],[charges]]-insurance[[#This Row],[yhat]])^2,"")</f>
        <v/>
      </c>
      <c r="Z236" t="str">
        <f>IF(insurance[[#This Row],[split]]="Test",ABS(insurance[[#This Row],[charges]]-insurance[[#This Row],[yhat]])^2,"")</f>
        <v/>
      </c>
      <c r="AA236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4421.302707502844</v>
      </c>
      <c r="AB236">
        <f>insurance[[#This Row],[charges]]-insurance[[#This Row],[yhat]]</f>
        <v>-1259.8487075028438</v>
      </c>
      <c r="AC236" t="str">
        <f>IF(insurance[[#This Row],[split]]="Test",
  COUNTIFS(insurance[split], "Test", insurance[yhat], "&gt;" &amp; insurance[[#This Row],[yhat]]) + 1,
  ""
)</f>
        <v/>
      </c>
      <c r="AD236" t="str">
        <f>IF(insurance[[#This Row],[split]]="Test", CEILING(insurance[[#This Row],[rank_test]]/(COUNTIF(insurance[split],"Test")/10), 1), "")</f>
        <v/>
      </c>
      <c r="AE236" t="str">
        <f>IF(insurance[[#This Row],[split]]="Test", --(insurance[[#This Row],[charges]] &gt;= Classify!$C$5), "")</f>
        <v/>
      </c>
      <c r="AF236" t="str">
        <f>IF(insurance[[#This Row],[split]]="Test", --(insurance[[#This Row],[yhat]] &gt;= Classify!$C$8), "")</f>
        <v/>
      </c>
    </row>
    <row r="237" spans="1:32" x14ac:dyDescent="0.35">
      <c r="A237">
        <v>43</v>
      </c>
      <c r="B237" t="s">
        <v>13</v>
      </c>
      <c r="C237">
        <v>25.08</v>
      </c>
      <c r="D237">
        <v>0</v>
      </c>
      <c r="E237" t="s">
        <v>14</v>
      </c>
      <c r="F237" t="s">
        <v>20</v>
      </c>
      <c r="G237">
        <v>7325.0482000000002</v>
      </c>
      <c r="H237" t="s">
        <v>16</v>
      </c>
      <c r="I237" t="s">
        <v>17</v>
      </c>
      <c r="J237" t="s">
        <v>17</v>
      </c>
      <c r="K237" t="s">
        <v>17</v>
      </c>
      <c r="L237" t="s">
        <v>17</v>
      </c>
      <c r="M237" t="s">
        <v>17</v>
      </c>
      <c r="N237">
        <f>insurance[[#This Row],[age]]^2</f>
        <v>1849</v>
      </c>
      <c r="O237">
        <f>insurance[[#This Row],[smoker_yes]]*insurance[[#This Row],[bmi]]</f>
        <v>0</v>
      </c>
      <c r="P237">
        <f>insurance[[#This Row],[smoker_yes]]*insurance[[#This Row],[age]]</f>
        <v>0</v>
      </c>
      <c r="Q237">
        <f>insurance[[#This Row],[bmi]]*insurance[[#This Row],[age]]</f>
        <v>1078.4399999999998</v>
      </c>
      <c r="R237" t="s">
        <v>31</v>
      </c>
      <c r="S237">
        <f>(insurance[[#This Row],[age]]-Notes!$B$2)/Notes!$B$3</f>
        <v>0.27006430524252845</v>
      </c>
      <c r="T237">
        <f>(insurance[[#This Row],[bmi]]-Notes!$B$4)/Notes!$B$5</f>
        <v>-0.9159254354337284</v>
      </c>
      <c r="U237">
        <f>(insurance[[#This Row],[children]]-Notes!$B$6)/Notes!$B$7</f>
        <v>-0.90861366741867866</v>
      </c>
      <c r="V237" s="14">
        <f t="shared" si="3"/>
        <v>13130.638654799817</v>
      </c>
      <c r="W237" s="15" t="str">
        <f>IF(insurance[[#This Row],[split]]="Test", (insurance[[#This Row],[charges]]-insurance[[#This Row],[yhat_base]])^2, "")</f>
        <v/>
      </c>
      <c r="X237" s="15" t="str">
        <f>IF(insurance[[#This Row],[split]]="Test", ABS(insurance[[#This Row],[charges]]-insurance[[#This Row],[yhat_base]])^2, "")</f>
        <v/>
      </c>
      <c r="Y237" t="str">
        <f>IF(insurance[[#This Row],[split]]="Test", (insurance[[#This Row],[charges]]-insurance[[#This Row],[yhat]])^2,"")</f>
        <v/>
      </c>
      <c r="Z237" t="str">
        <f>IF(insurance[[#This Row],[split]]="Test",ABS(insurance[[#This Row],[charges]]-insurance[[#This Row],[yhat]])^2,"")</f>
        <v/>
      </c>
      <c r="AA237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8897.4423314992164</v>
      </c>
      <c r="AB237">
        <f>insurance[[#This Row],[charges]]-insurance[[#This Row],[yhat]]</f>
        <v>-1572.3941314992162</v>
      </c>
      <c r="AC237" t="str">
        <f>IF(insurance[[#This Row],[split]]="Test",
  COUNTIFS(insurance[split], "Test", insurance[yhat], "&gt;" &amp; insurance[[#This Row],[yhat]]) + 1,
  ""
)</f>
        <v/>
      </c>
      <c r="AD237" t="str">
        <f>IF(insurance[[#This Row],[split]]="Test", CEILING(insurance[[#This Row],[rank_test]]/(COUNTIF(insurance[split],"Test")/10), 1), "")</f>
        <v/>
      </c>
      <c r="AE237" t="str">
        <f>IF(insurance[[#This Row],[split]]="Test", --(insurance[[#This Row],[charges]] &gt;= Classify!$C$5), "")</f>
        <v/>
      </c>
      <c r="AF237" t="str">
        <f>IF(insurance[[#This Row],[split]]="Test", --(insurance[[#This Row],[yhat]] &gt;= Classify!$C$8), "")</f>
        <v/>
      </c>
    </row>
    <row r="238" spans="1:32" x14ac:dyDescent="0.35">
      <c r="A238">
        <v>64</v>
      </c>
      <c r="B238" t="s">
        <v>19</v>
      </c>
      <c r="C238">
        <v>26.41</v>
      </c>
      <c r="D238">
        <v>0</v>
      </c>
      <c r="E238" t="s">
        <v>14</v>
      </c>
      <c r="F238" t="s">
        <v>20</v>
      </c>
      <c r="G238">
        <v>14394.5579</v>
      </c>
      <c r="H238" t="s">
        <v>16</v>
      </c>
      <c r="I238" t="s">
        <v>18</v>
      </c>
      <c r="J238" t="s">
        <v>17</v>
      </c>
      <c r="K238" t="s">
        <v>17</v>
      </c>
      <c r="L238" t="s">
        <v>17</v>
      </c>
      <c r="M238" t="s">
        <v>17</v>
      </c>
      <c r="N238">
        <f>insurance[[#This Row],[age]]^2</f>
        <v>4096</v>
      </c>
      <c r="O238">
        <f>insurance[[#This Row],[smoker_yes]]*insurance[[#This Row],[bmi]]</f>
        <v>0</v>
      </c>
      <c r="P238">
        <f>insurance[[#This Row],[smoker_yes]]*insurance[[#This Row],[age]]</f>
        <v>0</v>
      </c>
      <c r="Q238">
        <f>insurance[[#This Row],[bmi]]*insurance[[#This Row],[age]]</f>
        <v>1690.24</v>
      </c>
      <c r="R238" t="s">
        <v>31</v>
      </c>
      <c r="S238">
        <f>(insurance[[#This Row],[age]]-Notes!$B$2)/Notes!$B$3</f>
        <v>1.7652893000611625</v>
      </c>
      <c r="T238">
        <f>(insurance[[#This Row],[bmi]]-Notes!$B$4)/Notes!$B$5</f>
        <v>-0.6977462768575613</v>
      </c>
      <c r="U238">
        <f>(insurance[[#This Row],[children]]-Notes!$B$6)/Notes!$B$7</f>
        <v>-0.90861366741867866</v>
      </c>
      <c r="V238" s="14">
        <f t="shared" si="3"/>
        <v>13130.638654799817</v>
      </c>
      <c r="W238" s="15" t="str">
        <f>IF(insurance[[#This Row],[split]]="Test", (insurance[[#This Row],[charges]]-insurance[[#This Row],[yhat_base]])^2, "")</f>
        <v/>
      </c>
      <c r="X238" s="15" t="str">
        <f>IF(insurance[[#This Row],[split]]="Test", ABS(insurance[[#This Row],[charges]]-insurance[[#This Row],[yhat_base]])^2, "")</f>
        <v/>
      </c>
      <c r="Y238" t="str">
        <f>IF(insurance[[#This Row],[split]]="Test", (insurance[[#This Row],[charges]]-insurance[[#This Row],[yhat]])^2,"")</f>
        <v/>
      </c>
      <c r="Z238" t="str">
        <f>IF(insurance[[#This Row],[split]]="Test",ABS(insurance[[#This Row],[charges]]-insurance[[#This Row],[yhat]])^2,"")</f>
        <v/>
      </c>
      <c r="AA238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16106.735575048859</v>
      </c>
      <c r="AB238">
        <f>insurance[[#This Row],[charges]]-insurance[[#This Row],[yhat]]</f>
        <v>-1712.1776750488589</v>
      </c>
      <c r="AC238" t="str">
        <f>IF(insurance[[#This Row],[split]]="Test",
  COUNTIFS(insurance[split], "Test", insurance[yhat], "&gt;" &amp; insurance[[#This Row],[yhat]]) + 1,
  ""
)</f>
        <v/>
      </c>
      <c r="AD238" t="str">
        <f>IF(insurance[[#This Row],[split]]="Test", CEILING(insurance[[#This Row],[rank_test]]/(COUNTIF(insurance[split],"Test")/10), 1), "")</f>
        <v/>
      </c>
      <c r="AE238" t="str">
        <f>IF(insurance[[#This Row],[split]]="Test", --(insurance[[#This Row],[charges]] &gt;= Classify!$C$5), "")</f>
        <v/>
      </c>
      <c r="AF238" t="str">
        <f>IF(insurance[[#This Row],[split]]="Test", --(insurance[[#This Row],[yhat]] &gt;= Classify!$C$8), "")</f>
        <v/>
      </c>
    </row>
    <row r="239" spans="1:32" x14ac:dyDescent="0.35">
      <c r="A239">
        <v>48</v>
      </c>
      <c r="B239" t="s">
        <v>13</v>
      </c>
      <c r="C239">
        <v>28.9</v>
      </c>
      <c r="D239">
        <v>0</v>
      </c>
      <c r="E239" t="s">
        <v>14</v>
      </c>
      <c r="F239" t="s">
        <v>21</v>
      </c>
      <c r="G239">
        <v>8277.5229999999992</v>
      </c>
      <c r="H239" t="s">
        <v>16</v>
      </c>
      <c r="I239" t="s">
        <v>17</v>
      </c>
      <c r="J239" t="s">
        <v>17</v>
      </c>
      <c r="K239" t="s">
        <v>17</v>
      </c>
      <c r="L239" t="s">
        <v>17</v>
      </c>
      <c r="M239" t="s">
        <v>18</v>
      </c>
      <c r="N239">
        <f>insurance[[#This Row],[age]]^2</f>
        <v>2304</v>
      </c>
      <c r="O239">
        <f>insurance[[#This Row],[smoker_yes]]*insurance[[#This Row],[bmi]]</f>
        <v>0</v>
      </c>
      <c r="P239">
        <f>insurance[[#This Row],[smoker_yes]]*insurance[[#This Row],[age]]</f>
        <v>0</v>
      </c>
      <c r="Q239">
        <f>insurance[[#This Row],[bmi]]*insurance[[#This Row],[age]]</f>
        <v>1387.1999999999998</v>
      </c>
      <c r="R239" t="s">
        <v>31</v>
      </c>
      <c r="S239">
        <f>(insurance[[#This Row],[age]]-Notes!$B$2)/Notes!$B$3</f>
        <v>0.62607025638982228</v>
      </c>
      <c r="T239">
        <f>(insurance[[#This Row],[bmi]]-Notes!$B$4)/Notes!$B$5</f>
        <v>-0.28927552132774553</v>
      </c>
      <c r="U239">
        <f>(insurance[[#This Row],[children]]-Notes!$B$6)/Notes!$B$7</f>
        <v>-0.90861366741867866</v>
      </c>
      <c r="V239" s="14">
        <f t="shared" si="3"/>
        <v>13130.638654799817</v>
      </c>
      <c r="W239" s="15" t="str">
        <f>IF(insurance[[#This Row],[split]]="Test", (insurance[[#This Row],[charges]]-insurance[[#This Row],[yhat_base]])^2, "")</f>
        <v/>
      </c>
      <c r="X239" s="15" t="str">
        <f>IF(insurance[[#This Row],[split]]="Test", ABS(insurance[[#This Row],[charges]]-insurance[[#This Row],[yhat_base]])^2, "")</f>
        <v/>
      </c>
      <c r="Y239" t="str">
        <f>IF(insurance[[#This Row],[split]]="Test", (insurance[[#This Row],[charges]]-insurance[[#This Row],[yhat]])^2,"")</f>
        <v/>
      </c>
      <c r="Z239" t="str">
        <f>IF(insurance[[#This Row],[split]]="Test",ABS(insurance[[#This Row],[charges]]-insurance[[#This Row],[yhat]])^2,"")</f>
        <v/>
      </c>
      <c r="AA239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9396.9593075126486</v>
      </c>
      <c r="AB239">
        <f>insurance[[#This Row],[charges]]-insurance[[#This Row],[yhat]]</f>
        <v>-1119.4363075126494</v>
      </c>
      <c r="AC239" t="str">
        <f>IF(insurance[[#This Row],[split]]="Test",
  COUNTIFS(insurance[split], "Test", insurance[yhat], "&gt;" &amp; insurance[[#This Row],[yhat]]) + 1,
  ""
)</f>
        <v/>
      </c>
      <c r="AD239" t="str">
        <f>IF(insurance[[#This Row],[split]]="Test", CEILING(insurance[[#This Row],[rank_test]]/(COUNTIF(insurance[split],"Test")/10), 1), "")</f>
        <v/>
      </c>
      <c r="AE239" t="str">
        <f>IF(insurance[[#This Row],[split]]="Test", --(insurance[[#This Row],[charges]] &gt;= Classify!$C$5), "")</f>
        <v/>
      </c>
      <c r="AF239" t="str">
        <f>IF(insurance[[#This Row],[split]]="Test", --(insurance[[#This Row],[yhat]] &gt;= Classify!$C$8), "")</f>
        <v/>
      </c>
    </row>
    <row r="240" spans="1:32" x14ac:dyDescent="0.35">
      <c r="A240">
        <v>45</v>
      </c>
      <c r="B240" t="s">
        <v>13</v>
      </c>
      <c r="C240">
        <v>31.79</v>
      </c>
      <c r="D240">
        <v>0</v>
      </c>
      <c r="E240" t="s">
        <v>14</v>
      </c>
      <c r="F240" t="s">
        <v>15</v>
      </c>
      <c r="G240">
        <v>17929.303370000001</v>
      </c>
      <c r="H240" t="s">
        <v>16</v>
      </c>
      <c r="I240" t="s">
        <v>17</v>
      </c>
      <c r="J240" t="s">
        <v>17</v>
      </c>
      <c r="K240" t="s">
        <v>17</v>
      </c>
      <c r="L240" t="s">
        <v>18</v>
      </c>
      <c r="M240" t="s">
        <v>17</v>
      </c>
      <c r="N240">
        <f>insurance[[#This Row],[age]]^2</f>
        <v>2025</v>
      </c>
      <c r="O240">
        <f>insurance[[#This Row],[smoker_yes]]*insurance[[#This Row],[bmi]]</f>
        <v>0</v>
      </c>
      <c r="P240">
        <f>insurance[[#This Row],[smoker_yes]]*insurance[[#This Row],[age]]</f>
        <v>0</v>
      </c>
      <c r="Q240">
        <f>insurance[[#This Row],[bmi]]*insurance[[#This Row],[age]]</f>
        <v>1430.55</v>
      </c>
      <c r="R240" t="s">
        <v>31</v>
      </c>
      <c r="S240">
        <f>(insurance[[#This Row],[age]]-Notes!$B$2)/Notes!$B$3</f>
        <v>0.41246668570144596</v>
      </c>
      <c r="T240">
        <f>(insurance[[#This Row],[bmi]]-Notes!$B$4)/Notes!$B$5</f>
        <v>0.18481302625505311</v>
      </c>
      <c r="U240">
        <f>(insurance[[#This Row],[children]]-Notes!$B$6)/Notes!$B$7</f>
        <v>-0.90861366741867866</v>
      </c>
      <c r="V240" s="14">
        <f t="shared" si="3"/>
        <v>13130.638654799817</v>
      </c>
      <c r="W240" s="15" t="str">
        <f>IF(insurance[[#This Row],[split]]="Test", (insurance[[#This Row],[charges]]-insurance[[#This Row],[yhat_base]])^2, "")</f>
        <v/>
      </c>
      <c r="X240" s="15" t="str">
        <f>IF(insurance[[#This Row],[split]]="Test", ABS(insurance[[#This Row],[charges]]-insurance[[#This Row],[yhat_base]])^2, "")</f>
        <v/>
      </c>
      <c r="Y240" t="str">
        <f>IF(insurance[[#This Row],[split]]="Test", (insurance[[#This Row],[charges]]-insurance[[#This Row],[yhat]])^2,"")</f>
        <v/>
      </c>
      <c r="Z240" t="str">
        <f>IF(insurance[[#This Row],[split]]="Test",ABS(insurance[[#This Row],[charges]]-insurance[[#This Row],[yhat]])^2,"")</f>
        <v/>
      </c>
      <c r="AA240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8335.5348656857714</v>
      </c>
      <c r="AB240">
        <f>insurance[[#This Row],[charges]]-insurance[[#This Row],[yhat]]</f>
        <v>9593.7685043142301</v>
      </c>
      <c r="AC240" t="str">
        <f>IF(insurance[[#This Row],[split]]="Test",
  COUNTIFS(insurance[split], "Test", insurance[yhat], "&gt;" &amp; insurance[[#This Row],[yhat]]) + 1,
  ""
)</f>
        <v/>
      </c>
      <c r="AD240" t="str">
        <f>IF(insurance[[#This Row],[split]]="Test", CEILING(insurance[[#This Row],[rank_test]]/(COUNTIF(insurance[split],"Test")/10), 1), "")</f>
        <v/>
      </c>
      <c r="AE240" t="str">
        <f>IF(insurance[[#This Row],[split]]="Test", --(insurance[[#This Row],[charges]] &gt;= Classify!$C$5), "")</f>
        <v/>
      </c>
      <c r="AF240" t="str">
        <f>IF(insurance[[#This Row],[split]]="Test", --(insurance[[#This Row],[yhat]] &gt;= Classify!$C$8), "")</f>
        <v/>
      </c>
    </row>
    <row r="241" spans="1:32" x14ac:dyDescent="0.35">
      <c r="A241">
        <v>24</v>
      </c>
      <c r="B241" t="s">
        <v>13</v>
      </c>
      <c r="C241">
        <v>39.49</v>
      </c>
      <c r="D241">
        <v>0</v>
      </c>
      <c r="E241" t="s">
        <v>14</v>
      </c>
      <c r="F241" t="s">
        <v>15</v>
      </c>
      <c r="G241">
        <v>2480.9791</v>
      </c>
      <c r="H241" t="s">
        <v>16</v>
      </c>
      <c r="I241" t="s">
        <v>17</v>
      </c>
      <c r="J241" t="s">
        <v>17</v>
      </c>
      <c r="K241" t="s">
        <v>17</v>
      </c>
      <c r="L241" t="s">
        <v>18</v>
      </c>
      <c r="M241" t="s">
        <v>17</v>
      </c>
      <c r="N241">
        <f>insurance[[#This Row],[age]]^2</f>
        <v>576</v>
      </c>
      <c r="O241">
        <f>insurance[[#This Row],[smoker_yes]]*insurance[[#This Row],[bmi]]</f>
        <v>0</v>
      </c>
      <c r="P241">
        <f>insurance[[#This Row],[smoker_yes]]*insurance[[#This Row],[age]]</f>
        <v>0</v>
      </c>
      <c r="Q241">
        <f>insurance[[#This Row],[bmi]]*insurance[[#This Row],[age]]</f>
        <v>947.76</v>
      </c>
      <c r="R241" t="s">
        <v>31</v>
      </c>
      <c r="S241">
        <f>(insurance[[#This Row],[age]]-Notes!$B$2)/Notes!$B$3</f>
        <v>-1.0827583091171882</v>
      </c>
      <c r="T241">
        <f>(insurance[[#This Row],[bmi]]-Notes!$B$4)/Notes!$B$5</f>
        <v>1.4479555232749666</v>
      </c>
      <c r="U241">
        <f>(insurance[[#This Row],[children]]-Notes!$B$6)/Notes!$B$7</f>
        <v>-0.90861366741867866</v>
      </c>
      <c r="V241" s="14">
        <f t="shared" si="3"/>
        <v>13130.638654799817</v>
      </c>
      <c r="W241" s="15" t="str">
        <f>IF(insurance[[#This Row],[split]]="Test", (insurance[[#This Row],[charges]]-insurance[[#This Row],[yhat_base]])^2, "")</f>
        <v/>
      </c>
      <c r="X241" s="15" t="str">
        <f>IF(insurance[[#This Row],[split]]="Test", ABS(insurance[[#This Row],[charges]]-insurance[[#This Row],[yhat_base]])^2, "")</f>
        <v/>
      </c>
      <c r="Y241" t="str">
        <f>IF(insurance[[#This Row],[split]]="Test", (insurance[[#This Row],[charges]]-insurance[[#This Row],[yhat]])^2,"")</f>
        <v/>
      </c>
      <c r="Z241" t="str">
        <f>IF(insurance[[#This Row],[split]]="Test",ABS(insurance[[#This Row],[charges]]-insurance[[#This Row],[yhat]])^2,"")</f>
        <v/>
      </c>
      <c r="AA241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3812.8399126509166</v>
      </c>
      <c r="AB241">
        <f>insurance[[#This Row],[charges]]-insurance[[#This Row],[yhat]]</f>
        <v>-1331.8608126509166</v>
      </c>
      <c r="AC241" t="str">
        <f>IF(insurance[[#This Row],[split]]="Test",
  COUNTIFS(insurance[split], "Test", insurance[yhat], "&gt;" &amp; insurance[[#This Row],[yhat]]) + 1,
  ""
)</f>
        <v/>
      </c>
      <c r="AD241" t="str">
        <f>IF(insurance[[#This Row],[split]]="Test", CEILING(insurance[[#This Row],[rank_test]]/(COUNTIF(insurance[split],"Test")/10), 1), "")</f>
        <v/>
      </c>
      <c r="AE241" t="str">
        <f>IF(insurance[[#This Row],[split]]="Test", --(insurance[[#This Row],[charges]] &gt;= Classify!$C$5), "")</f>
        <v/>
      </c>
      <c r="AF241" t="str">
        <f>IF(insurance[[#This Row],[split]]="Test", --(insurance[[#This Row],[yhat]] &gt;= Classify!$C$8), "")</f>
        <v/>
      </c>
    </row>
    <row r="242" spans="1:32" x14ac:dyDescent="0.35">
      <c r="A242">
        <v>24</v>
      </c>
      <c r="B242" t="s">
        <v>19</v>
      </c>
      <c r="C242">
        <v>32.01</v>
      </c>
      <c r="D242">
        <v>0</v>
      </c>
      <c r="E242" t="s">
        <v>14</v>
      </c>
      <c r="F242" t="s">
        <v>15</v>
      </c>
      <c r="G242">
        <v>1981.5818999999999</v>
      </c>
      <c r="H242" t="s">
        <v>16</v>
      </c>
      <c r="I242" t="s">
        <v>18</v>
      </c>
      <c r="J242" t="s">
        <v>17</v>
      </c>
      <c r="K242" t="s">
        <v>17</v>
      </c>
      <c r="L242" t="s">
        <v>18</v>
      </c>
      <c r="M242" t="s">
        <v>17</v>
      </c>
      <c r="N242">
        <f>insurance[[#This Row],[age]]^2</f>
        <v>576</v>
      </c>
      <c r="O242">
        <f>insurance[[#This Row],[smoker_yes]]*insurance[[#This Row],[bmi]]</f>
        <v>0</v>
      </c>
      <c r="P242">
        <f>insurance[[#This Row],[smoker_yes]]*insurance[[#This Row],[age]]</f>
        <v>0</v>
      </c>
      <c r="Q242">
        <f>insurance[[#This Row],[bmi]]*insurance[[#This Row],[age]]</f>
        <v>768.24</v>
      </c>
      <c r="R242" t="s">
        <v>31</v>
      </c>
      <c r="S242">
        <f>(insurance[[#This Row],[age]]-Notes!$B$2)/Notes!$B$3</f>
        <v>-1.0827583091171882</v>
      </c>
      <c r="T242">
        <f>(insurance[[#This Row],[bmi]]-Notes!$B$4)/Notes!$B$5</f>
        <v>0.22090281188419328</v>
      </c>
      <c r="U242">
        <f>(insurance[[#This Row],[children]]-Notes!$B$6)/Notes!$B$7</f>
        <v>-0.90861366741867866</v>
      </c>
      <c r="V242" s="14">
        <f t="shared" si="3"/>
        <v>13130.638654799817</v>
      </c>
      <c r="W242" s="15" t="str">
        <f>IF(insurance[[#This Row],[split]]="Test", (insurance[[#This Row],[charges]]-insurance[[#This Row],[yhat_base]])^2, "")</f>
        <v/>
      </c>
      <c r="X242" s="15" t="str">
        <f>IF(insurance[[#This Row],[split]]="Test", ABS(insurance[[#This Row],[charges]]-insurance[[#This Row],[yhat_base]])^2, "")</f>
        <v/>
      </c>
      <c r="Y242" t="str">
        <f>IF(insurance[[#This Row],[split]]="Test", (insurance[[#This Row],[charges]]-insurance[[#This Row],[yhat]])^2,"")</f>
        <v/>
      </c>
      <c r="Z242" t="str">
        <f>IF(insurance[[#This Row],[split]]="Test",ABS(insurance[[#This Row],[charges]]-insurance[[#This Row],[yhat]])^2,"")</f>
        <v/>
      </c>
      <c r="AA242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3110.8144190313706</v>
      </c>
      <c r="AB242">
        <f>insurance[[#This Row],[charges]]-insurance[[#This Row],[yhat]]</f>
        <v>-1129.2325190313707</v>
      </c>
      <c r="AC242" t="str">
        <f>IF(insurance[[#This Row],[split]]="Test",
  COUNTIFS(insurance[split], "Test", insurance[yhat], "&gt;" &amp; insurance[[#This Row],[yhat]]) + 1,
  ""
)</f>
        <v/>
      </c>
      <c r="AD242" t="str">
        <f>IF(insurance[[#This Row],[split]]="Test", CEILING(insurance[[#This Row],[rank_test]]/(COUNTIF(insurance[split],"Test")/10), 1), "")</f>
        <v/>
      </c>
      <c r="AE242" t="str">
        <f>IF(insurance[[#This Row],[split]]="Test", --(insurance[[#This Row],[charges]] &gt;= Classify!$C$5), "")</f>
        <v/>
      </c>
      <c r="AF242" t="str">
        <f>IF(insurance[[#This Row],[split]]="Test", --(insurance[[#This Row],[yhat]] &gt;= Classify!$C$8), "")</f>
        <v/>
      </c>
    </row>
    <row r="243" spans="1:32" x14ac:dyDescent="0.35">
      <c r="A243">
        <v>39</v>
      </c>
      <c r="B243" t="s">
        <v>19</v>
      </c>
      <c r="C243">
        <v>42.655000000000001</v>
      </c>
      <c r="D243">
        <v>0</v>
      </c>
      <c r="E243" t="s">
        <v>14</v>
      </c>
      <c r="F243" t="s">
        <v>20</v>
      </c>
      <c r="G243">
        <v>5757.41345</v>
      </c>
      <c r="H243" t="s">
        <v>16</v>
      </c>
      <c r="I243" t="s">
        <v>18</v>
      </c>
      <c r="J243" t="s">
        <v>17</v>
      </c>
      <c r="K243" t="s">
        <v>17</v>
      </c>
      <c r="L243" t="s">
        <v>17</v>
      </c>
      <c r="M243" t="s">
        <v>17</v>
      </c>
      <c r="N243">
        <f>insurance[[#This Row],[age]]^2</f>
        <v>1521</v>
      </c>
      <c r="O243">
        <f>insurance[[#This Row],[smoker_yes]]*insurance[[#This Row],[bmi]]</f>
        <v>0</v>
      </c>
      <c r="P243">
        <f>insurance[[#This Row],[smoker_yes]]*insurance[[#This Row],[age]]</f>
        <v>0</v>
      </c>
      <c r="Q243">
        <f>insurance[[#This Row],[bmi]]*insurance[[#This Row],[age]]</f>
        <v>1663.5450000000001</v>
      </c>
      <c r="R243" t="s">
        <v>31</v>
      </c>
      <c r="S243">
        <f>(insurance[[#This Row],[age]]-Notes!$B$2)/Notes!$B$3</f>
        <v>-1.4740455675306659E-2</v>
      </c>
      <c r="T243">
        <f>(insurance[[#This Row],[bmi]]-Notes!$B$4)/Notes!$B$5</f>
        <v>1.9671563028941905</v>
      </c>
      <c r="U243">
        <f>(insurance[[#This Row],[children]]-Notes!$B$6)/Notes!$B$7</f>
        <v>-0.90861366741867866</v>
      </c>
      <c r="V243" s="14">
        <f t="shared" si="3"/>
        <v>13130.638654799817</v>
      </c>
      <c r="W243" s="15" t="str">
        <f>IF(insurance[[#This Row],[split]]="Test", (insurance[[#This Row],[charges]]-insurance[[#This Row],[yhat_base]])^2, "")</f>
        <v/>
      </c>
      <c r="X243" s="15" t="str">
        <f>IF(insurance[[#This Row],[split]]="Test", ABS(insurance[[#This Row],[charges]]-insurance[[#This Row],[yhat_base]])^2, "")</f>
        <v/>
      </c>
      <c r="Y243" t="str">
        <f>IF(insurance[[#This Row],[split]]="Test", (insurance[[#This Row],[charges]]-insurance[[#This Row],[yhat]])^2,"")</f>
        <v/>
      </c>
      <c r="Z243" t="str">
        <f>IF(insurance[[#This Row],[split]]="Test",ABS(insurance[[#This Row],[charges]]-insurance[[#This Row],[yhat]])^2,"")</f>
        <v/>
      </c>
      <c r="AA243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7354.7545766985322</v>
      </c>
      <c r="AB243">
        <f>insurance[[#This Row],[charges]]-insurance[[#This Row],[yhat]]</f>
        <v>-1597.3411266985322</v>
      </c>
      <c r="AC243" t="str">
        <f>IF(insurance[[#This Row],[split]]="Test",
  COUNTIFS(insurance[split], "Test", insurance[yhat], "&gt;" &amp; insurance[[#This Row],[yhat]]) + 1,
  ""
)</f>
        <v/>
      </c>
      <c r="AD243" t="str">
        <f>IF(insurance[[#This Row],[split]]="Test", CEILING(insurance[[#This Row],[rank_test]]/(COUNTIF(insurance[split],"Test")/10), 1), "")</f>
        <v/>
      </c>
      <c r="AE243" t="str">
        <f>IF(insurance[[#This Row],[split]]="Test", --(insurance[[#This Row],[charges]] &gt;= Classify!$C$5), "")</f>
        <v/>
      </c>
      <c r="AF243" t="str">
        <f>IF(insurance[[#This Row],[split]]="Test", --(insurance[[#This Row],[yhat]] &gt;= Classify!$C$8), "")</f>
        <v/>
      </c>
    </row>
    <row r="244" spans="1:32" x14ac:dyDescent="0.35">
      <c r="A244">
        <v>63</v>
      </c>
      <c r="B244" t="s">
        <v>19</v>
      </c>
      <c r="C244">
        <v>31.445</v>
      </c>
      <c r="D244">
        <v>0</v>
      </c>
      <c r="E244" t="s">
        <v>14</v>
      </c>
      <c r="F244" t="s">
        <v>20</v>
      </c>
      <c r="G244">
        <v>13974.455550000001</v>
      </c>
      <c r="H244" t="s">
        <v>16</v>
      </c>
      <c r="I244" t="s">
        <v>18</v>
      </c>
      <c r="J244" t="s">
        <v>17</v>
      </c>
      <c r="K244" t="s">
        <v>17</v>
      </c>
      <c r="L244" t="s">
        <v>17</v>
      </c>
      <c r="M244" t="s">
        <v>17</v>
      </c>
      <c r="N244">
        <f>insurance[[#This Row],[age]]^2</f>
        <v>3969</v>
      </c>
      <c r="O244">
        <f>insurance[[#This Row],[smoker_yes]]*insurance[[#This Row],[bmi]]</f>
        <v>0</v>
      </c>
      <c r="P244">
        <f>insurance[[#This Row],[smoker_yes]]*insurance[[#This Row],[age]]</f>
        <v>0</v>
      </c>
      <c r="Q244">
        <f>insurance[[#This Row],[bmi]]*insurance[[#This Row],[age]]</f>
        <v>1981.0350000000001</v>
      </c>
      <c r="R244" t="s">
        <v>31</v>
      </c>
      <c r="S244">
        <f>(insurance[[#This Row],[age]]-Notes!$B$2)/Notes!$B$3</f>
        <v>1.6940881098317038</v>
      </c>
      <c r="T244">
        <f>(insurance[[#This Row],[bmi]]-Notes!$B$4)/Notes!$B$5</f>
        <v>0.1282176806093559</v>
      </c>
      <c r="U244">
        <f>(insurance[[#This Row],[children]]-Notes!$B$6)/Notes!$B$7</f>
        <v>-0.90861366741867866</v>
      </c>
      <c r="V244" s="14">
        <f t="shared" si="3"/>
        <v>13130.638654799817</v>
      </c>
      <c r="W244" s="15" t="str">
        <f>IF(insurance[[#This Row],[split]]="Test", (insurance[[#This Row],[charges]]-insurance[[#This Row],[yhat_base]])^2, "")</f>
        <v/>
      </c>
      <c r="X244" s="15" t="str">
        <f>IF(insurance[[#This Row],[split]]="Test", ABS(insurance[[#This Row],[charges]]-insurance[[#This Row],[yhat_base]])^2, "")</f>
        <v/>
      </c>
      <c r="Y244" t="str">
        <f>IF(insurance[[#This Row],[split]]="Test", (insurance[[#This Row],[charges]]-insurance[[#This Row],[yhat]])^2,"")</f>
        <v/>
      </c>
      <c r="Z244" t="str">
        <f>IF(insurance[[#This Row],[split]]="Test",ABS(insurance[[#This Row],[charges]]-insurance[[#This Row],[yhat]])^2,"")</f>
        <v/>
      </c>
      <c r="AA244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15702.565520869688</v>
      </c>
      <c r="AB244">
        <f>insurance[[#This Row],[charges]]-insurance[[#This Row],[yhat]]</f>
        <v>-1728.1099708696875</v>
      </c>
      <c r="AC244" t="str">
        <f>IF(insurance[[#This Row],[split]]="Test",
  COUNTIFS(insurance[split], "Test", insurance[yhat], "&gt;" &amp; insurance[[#This Row],[yhat]]) + 1,
  ""
)</f>
        <v/>
      </c>
      <c r="AD244" t="str">
        <f>IF(insurance[[#This Row],[split]]="Test", CEILING(insurance[[#This Row],[rank_test]]/(COUNTIF(insurance[split],"Test")/10), 1), "")</f>
        <v/>
      </c>
      <c r="AE244" t="str">
        <f>IF(insurance[[#This Row],[split]]="Test", --(insurance[[#This Row],[charges]] &gt;= Classify!$C$5), "")</f>
        <v/>
      </c>
      <c r="AF244" t="str">
        <f>IF(insurance[[#This Row],[split]]="Test", --(insurance[[#This Row],[yhat]] &gt;= Classify!$C$8), "")</f>
        <v/>
      </c>
    </row>
    <row r="245" spans="1:32" x14ac:dyDescent="0.35">
      <c r="A245">
        <v>21</v>
      </c>
      <c r="B245" t="s">
        <v>19</v>
      </c>
      <c r="C245">
        <v>26.03</v>
      </c>
      <c r="D245">
        <v>0</v>
      </c>
      <c r="E245" t="s">
        <v>14</v>
      </c>
      <c r="F245" t="s">
        <v>20</v>
      </c>
      <c r="G245">
        <v>2102.2647000000002</v>
      </c>
      <c r="H245" t="s">
        <v>16</v>
      </c>
      <c r="I245" t="s">
        <v>18</v>
      </c>
      <c r="J245" t="s">
        <v>17</v>
      </c>
      <c r="K245" t="s">
        <v>17</v>
      </c>
      <c r="L245" t="s">
        <v>17</v>
      </c>
      <c r="M245" t="s">
        <v>17</v>
      </c>
      <c r="N245">
        <f>insurance[[#This Row],[age]]^2</f>
        <v>441</v>
      </c>
      <c r="O245">
        <f>insurance[[#This Row],[smoker_yes]]*insurance[[#This Row],[bmi]]</f>
        <v>0</v>
      </c>
      <c r="P245">
        <f>insurance[[#This Row],[smoker_yes]]*insurance[[#This Row],[age]]</f>
        <v>0</v>
      </c>
      <c r="Q245">
        <f>insurance[[#This Row],[bmi]]*insurance[[#This Row],[age]]</f>
        <v>546.63</v>
      </c>
      <c r="R245" t="s">
        <v>31</v>
      </c>
      <c r="S245">
        <f>(insurance[[#This Row],[age]]-Notes!$B$2)/Notes!$B$3</f>
        <v>-1.2963618798055645</v>
      </c>
      <c r="T245">
        <f>(insurance[[#This Row],[bmi]]-Notes!$B$4)/Notes!$B$5</f>
        <v>-0.76008317930789449</v>
      </c>
      <c r="U245">
        <f>(insurance[[#This Row],[children]]-Notes!$B$6)/Notes!$B$7</f>
        <v>-0.90861366741867866</v>
      </c>
      <c r="V245" s="14">
        <f t="shared" si="3"/>
        <v>13130.638654799817</v>
      </c>
      <c r="W245" s="15" t="str">
        <f>IF(insurance[[#This Row],[split]]="Test", (insurance[[#This Row],[charges]]-insurance[[#This Row],[yhat_base]])^2, "")</f>
        <v/>
      </c>
      <c r="X245" s="15" t="str">
        <f>IF(insurance[[#This Row],[split]]="Test", ABS(insurance[[#This Row],[charges]]-insurance[[#This Row],[yhat_base]])^2, "")</f>
        <v/>
      </c>
      <c r="Y245" t="str">
        <f>IF(insurance[[#This Row],[split]]="Test", (insurance[[#This Row],[charges]]-insurance[[#This Row],[yhat]])^2,"")</f>
        <v/>
      </c>
      <c r="Z245" t="str">
        <f>IF(insurance[[#This Row],[split]]="Test",ABS(insurance[[#This Row],[charges]]-insurance[[#This Row],[yhat]])^2,"")</f>
        <v/>
      </c>
      <c r="AA245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3905.7238733268973</v>
      </c>
      <c r="AB245">
        <f>insurance[[#This Row],[charges]]-insurance[[#This Row],[yhat]]</f>
        <v>-1803.4591733268971</v>
      </c>
      <c r="AC245" t="str">
        <f>IF(insurance[[#This Row],[split]]="Test",
  COUNTIFS(insurance[split], "Test", insurance[yhat], "&gt;" &amp; insurance[[#This Row],[yhat]]) + 1,
  ""
)</f>
        <v/>
      </c>
      <c r="AD245" t="str">
        <f>IF(insurance[[#This Row],[split]]="Test", CEILING(insurance[[#This Row],[rank_test]]/(COUNTIF(insurance[split],"Test")/10), 1), "")</f>
        <v/>
      </c>
      <c r="AE245" t="str">
        <f>IF(insurance[[#This Row],[split]]="Test", --(insurance[[#This Row],[charges]] &gt;= Classify!$C$5), "")</f>
        <v/>
      </c>
      <c r="AF245" t="str">
        <f>IF(insurance[[#This Row],[split]]="Test", --(insurance[[#This Row],[yhat]] &gt;= Classify!$C$8), "")</f>
        <v/>
      </c>
    </row>
    <row r="246" spans="1:32" x14ac:dyDescent="0.35">
      <c r="A246">
        <v>55</v>
      </c>
      <c r="B246" t="s">
        <v>19</v>
      </c>
      <c r="C246">
        <v>28.975000000000001</v>
      </c>
      <c r="D246">
        <v>0</v>
      </c>
      <c r="E246" t="s">
        <v>14</v>
      </c>
      <c r="F246" t="s">
        <v>20</v>
      </c>
      <c r="G246">
        <v>10796.35025</v>
      </c>
      <c r="H246" t="s">
        <v>16</v>
      </c>
      <c r="I246" t="s">
        <v>18</v>
      </c>
      <c r="J246" t="s">
        <v>17</v>
      </c>
      <c r="K246" t="s">
        <v>17</v>
      </c>
      <c r="L246" t="s">
        <v>17</v>
      </c>
      <c r="M246" t="s">
        <v>17</v>
      </c>
      <c r="N246">
        <f>insurance[[#This Row],[age]]^2</f>
        <v>3025</v>
      </c>
      <c r="O246">
        <f>insurance[[#This Row],[smoker_yes]]*insurance[[#This Row],[bmi]]</f>
        <v>0</v>
      </c>
      <c r="P246">
        <f>insurance[[#This Row],[smoker_yes]]*insurance[[#This Row],[age]]</f>
        <v>0</v>
      </c>
      <c r="Q246">
        <f>insurance[[#This Row],[bmi]]*insurance[[#This Row],[age]]</f>
        <v>1593.625</v>
      </c>
      <c r="R246" t="s">
        <v>31</v>
      </c>
      <c r="S246">
        <f>(insurance[[#This Row],[age]]-Notes!$B$2)/Notes!$B$3</f>
        <v>1.1244785879960337</v>
      </c>
      <c r="T246">
        <f>(insurance[[#This Row],[bmi]]-Notes!$B$4)/Notes!$B$5</f>
        <v>-0.27697218531781082</v>
      </c>
      <c r="U246">
        <f>(insurance[[#This Row],[children]]-Notes!$B$6)/Notes!$B$7</f>
        <v>-0.90861366741867866</v>
      </c>
      <c r="V246" s="14">
        <f t="shared" si="3"/>
        <v>13130.638654799817</v>
      </c>
      <c r="W246" s="15" t="str">
        <f>IF(insurance[[#This Row],[split]]="Test", (insurance[[#This Row],[charges]]-insurance[[#This Row],[yhat_base]])^2, "")</f>
        <v/>
      </c>
      <c r="X246" s="15" t="str">
        <f>IF(insurance[[#This Row],[split]]="Test", ABS(insurance[[#This Row],[charges]]-insurance[[#This Row],[yhat_base]])^2, "")</f>
        <v/>
      </c>
      <c r="Y246" t="str">
        <f>IF(insurance[[#This Row],[split]]="Test", (insurance[[#This Row],[charges]]-insurance[[#This Row],[yhat]])^2,"")</f>
        <v/>
      </c>
      <c r="Z246" t="str">
        <f>IF(insurance[[#This Row],[split]]="Test",ABS(insurance[[#This Row],[charges]]-insurance[[#This Row],[yhat]])^2,"")</f>
        <v/>
      </c>
      <c r="AA246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12341.563848152045</v>
      </c>
      <c r="AB246">
        <f>insurance[[#This Row],[charges]]-insurance[[#This Row],[yhat]]</f>
        <v>-1545.213598152046</v>
      </c>
      <c r="AC246" t="str">
        <f>IF(insurance[[#This Row],[split]]="Test",
  COUNTIFS(insurance[split], "Test", insurance[yhat], "&gt;" &amp; insurance[[#This Row],[yhat]]) + 1,
  ""
)</f>
        <v/>
      </c>
      <c r="AD246" t="str">
        <f>IF(insurance[[#This Row],[split]]="Test", CEILING(insurance[[#This Row],[rank_test]]/(COUNTIF(insurance[split],"Test")/10), 1), "")</f>
        <v/>
      </c>
      <c r="AE246" t="str">
        <f>IF(insurance[[#This Row],[split]]="Test", --(insurance[[#This Row],[charges]] &gt;= Classify!$C$5), "")</f>
        <v/>
      </c>
      <c r="AF246" t="str">
        <f>IF(insurance[[#This Row],[split]]="Test", --(insurance[[#This Row],[yhat]] &gt;= Classify!$C$8), "")</f>
        <v/>
      </c>
    </row>
    <row r="247" spans="1:32" x14ac:dyDescent="0.35">
      <c r="A247">
        <v>55</v>
      </c>
      <c r="B247" t="s">
        <v>13</v>
      </c>
      <c r="C247">
        <v>29.83</v>
      </c>
      <c r="D247">
        <v>0</v>
      </c>
      <c r="E247" t="s">
        <v>14</v>
      </c>
      <c r="F247" t="s">
        <v>20</v>
      </c>
      <c r="G247">
        <v>11286.538699999999</v>
      </c>
      <c r="H247" t="s">
        <v>16</v>
      </c>
      <c r="I247" t="s">
        <v>17</v>
      </c>
      <c r="J247" t="s">
        <v>17</v>
      </c>
      <c r="K247" t="s">
        <v>17</v>
      </c>
      <c r="L247" t="s">
        <v>17</v>
      </c>
      <c r="M247" t="s">
        <v>17</v>
      </c>
      <c r="N247">
        <f>insurance[[#This Row],[age]]^2</f>
        <v>3025</v>
      </c>
      <c r="O247">
        <f>insurance[[#This Row],[smoker_yes]]*insurance[[#This Row],[bmi]]</f>
        <v>0</v>
      </c>
      <c r="P247">
        <f>insurance[[#This Row],[smoker_yes]]*insurance[[#This Row],[age]]</f>
        <v>0</v>
      </c>
      <c r="Q247">
        <f>insurance[[#This Row],[bmi]]*insurance[[#This Row],[age]]</f>
        <v>1640.6499999999999</v>
      </c>
      <c r="R247" t="s">
        <v>31</v>
      </c>
      <c r="S247">
        <f>(insurance[[#This Row],[age]]-Notes!$B$2)/Notes!$B$3</f>
        <v>1.1244785879960337</v>
      </c>
      <c r="T247">
        <f>(insurance[[#This Row],[bmi]]-Notes!$B$4)/Notes!$B$5</f>
        <v>-0.13671415480456126</v>
      </c>
      <c r="U247">
        <f>(insurance[[#This Row],[children]]-Notes!$B$6)/Notes!$B$7</f>
        <v>-0.90861366741867866</v>
      </c>
      <c r="V247" s="14">
        <f t="shared" si="3"/>
        <v>13130.638654799817</v>
      </c>
      <c r="W247" s="15" t="str">
        <f>IF(insurance[[#This Row],[split]]="Test", (insurance[[#This Row],[charges]]-insurance[[#This Row],[yhat_base]])^2, "")</f>
        <v/>
      </c>
      <c r="X247" s="15" t="str">
        <f>IF(insurance[[#This Row],[split]]="Test", ABS(insurance[[#This Row],[charges]]-insurance[[#This Row],[yhat_base]])^2, "")</f>
        <v/>
      </c>
      <c r="Y247" t="str">
        <f>IF(insurance[[#This Row],[split]]="Test", (insurance[[#This Row],[charges]]-insurance[[#This Row],[yhat]])^2,"")</f>
        <v/>
      </c>
      <c r="Z247" t="str">
        <f>IF(insurance[[#This Row],[split]]="Test",ABS(insurance[[#This Row],[charges]]-insurance[[#This Row],[yhat]])^2,"")</f>
        <v/>
      </c>
      <c r="AA247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12978.689288268875</v>
      </c>
      <c r="AB247">
        <f>insurance[[#This Row],[charges]]-insurance[[#This Row],[yhat]]</f>
        <v>-1692.1505882688762</v>
      </c>
      <c r="AC247" t="str">
        <f>IF(insurance[[#This Row],[split]]="Test",
  COUNTIFS(insurance[split], "Test", insurance[yhat], "&gt;" &amp; insurance[[#This Row],[yhat]]) + 1,
  ""
)</f>
        <v/>
      </c>
      <c r="AD247" t="str">
        <f>IF(insurance[[#This Row],[split]]="Test", CEILING(insurance[[#This Row],[rank_test]]/(COUNTIF(insurance[split],"Test")/10), 1), "")</f>
        <v/>
      </c>
      <c r="AE247" t="str">
        <f>IF(insurance[[#This Row],[split]]="Test", --(insurance[[#This Row],[charges]] &gt;= Classify!$C$5), "")</f>
        <v/>
      </c>
      <c r="AF247" t="str">
        <f>IF(insurance[[#This Row],[split]]="Test", --(insurance[[#This Row],[yhat]] &gt;= Classify!$C$8), "")</f>
        <v/>
      </c>
    </row>
    <row r="248" spans="1:32" x14ac:dyDescent="0.35">
      <c r="A248">
        <v>22</v>
      </c>
      <c r="B248" t="s">
        <v>19</v>
      </c>
      <c r="C248">
        <v>33.770000000000003</v>
      </c>
      <c r="D248">
        <v>0</v>
      </c>
      <c r="E248" t="s">
        <v>14</v>
      </c>
      <c r="F248" t="s">
        <v>15</v>
      </c>
      <c r="G248">
        <v>1674.6323</v>
      </c>
      <c r="H248" t="s">
        <v>16</v>
      </c>
      <c r="I248" t="s">
        <v>18</v>
      </c>
      <c r="J248" t="s">
        <v>17</v>
      </c>
      <c r="K248" t="s">
        <v>17</v>
      </c>
      <c r="L248" t="s">
        <v>18</v>
      </c>
      <c r="M248" t="s">
        <v>17</v>
      </c>
      <c r="N248">
        <f>insurance[[#This Row],[age]]^2</f>
        <v>484</v>
      </c>
      <c r="O248">
        <f>insurance[[#This Row],[smoker_yes]]*insurance[[#This Row],[bmi]]</f>
        <v>0</v>
      </c>
      <c r="P248">
        <f>insurance[[#This Row],[smoker_yes]]*insurance[[#This Row],[age]]</f>
        <v>0</v>
      </c>
      <c r="Q248">
        <f>insurance[[#This Row],[bmi]]*insurance[[#This Row],[age]]</f>
        <v>742.94</v>
      </c>
      <c r="R248" t="s">
        <v>31</v>
      </c>
      <c r="S248">
        <f>(insurance[[#This Row],[age]]-Notes!$B$2)/Notes!$B$3</f>
        <v>-1.2251606895761058</v>
      </c>
      <c r="T248">
        <f>(insurance[[#This Row],[bmi]]-Notes!$B$4)/Notes!$B$5</f>
        <v>0.50962109691731705</v>
      </c>
      <c r="U248">
        <f>(insurance[[#This Row],[children]]-Notes!$B$6)/Notes!$B$7</f>
        <v>-0.90861366741867866</v>
      </c>
      <c r="V248" s="14">
        <f t="shared" si="3"/>
        <v>13130.638654799817</v>
      </c>
      <c r="W248" s="15" t="str">
        <f>IF(insurance[[#This Row],[split]]="Test", (insurance[[#This Row],[charges]]-insurance[[#This Row],[yhat_base]])^2, "")</f>
        <v/>
      </c>
      <c r="X248" s="15" t="str">
        <f>IF(insurance[[#This Row],[split]]="Test", ABS(insurance[[#This Row],[charges]]-insurance[[#This Row],[yhat_base]])^2, "")</f>
        <v/>
      </c>
      <c r="Y248" t="str">
        <f>IF(insurance[[#This Row],[split]]="Test", (insurance[[#This Row],[charges]]-insurance[[#This Row],[yhat]])^2,"")</f>
        <v/>
      </c>
      <c r="Z248" t="str">
        <f>IF(insurance[[#This Row],[split]]="Test",ABS(insurance[[#This Row],[charges]]-insurance[[#This Row],[yhat]])^2,"")</f>
        <v/>
      </c>
      <c r="AA248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2876.1501187641779</v>
      </c>
      <c r="AB248">
        <f>insurance[[#This Row],[charges]]-insurance[[#This Row],[yhat]]</f>
        <v>-1201.5178187641779</v>
      </c>
      <c r="AC248" t="str">
        <f>IF(insurance[[#This Row],[split]]="Test",
  COUNTIFS(insurance[split], "Test", insurance[yhat], "&gt;" &amp; insurance[[#This Row],[yhat]]) + 1,
  ""
)</f>
        <v/>
      </c>
      <c r="AD248" t="str">
        <f>IF(insurance[[#This Row],[split]]="Test", CEILING(insurance[[#This Row],[rank_test]]/(COUNTIF(insurance[split],"Test")/10), 1), "")</f>
        <v/>
      </c>
      <c r="AE248" t="str">
        <f>IF(insurance[[#This Row],[split]]="Test", --(insurance[[#This Row],[charges]] &gt;= Classify!$C$5), "")</f>
        <v/>
      </c>
      <c r="AF248" t="str">
        <f>IF(insurance[[#This Row],[split]]="Test", --(insurance[[#This Row],[yhat]] &gt;= Classify!$C$8), "")</f>
        <v/>
      </c>
    </row>
    <row r="249" spans="1:32" x14ac:dyDescent="0.35">
      <c r="A249">
        <v>52</v>
      </c>
      <c r="B249" t="s">
        <v>13</v>
      </c>
      <c r="C249">
        <v>30.875</v>
      </c>
      <c r="D249">
        <v>0</v>
      </c>
      <c r="E249" t="s">
        <v>14</v>
      </c>
      <c r="F249" t="s">
        <v>20</v>
      </c>
      <c r="G249">
        <v>23045.566159999998</v>
      </c>
      <c r="H249" t="s">
        <v>16</v>
      </c>
      <c r="I249" t="s">
        <v>17</v>
      </c>
      <c r="J249" t="s">
        <v>17</v>
      </c>
      <c r="K249" t="s">
        <v>17</v>
      </c>
      <c r="L249" t="s">
        <v>17</v>
      </c>
      <c r="M249" t="s">
        <v>17</v>
      </c>
      <c r="N249">
        <f>insurance[[#This Row],[age]]^2</f>
        <v>2704</v>
      </c>
      <c r="O249">
        <f>insurance[[#This Row],[smoker_yes]]*insurance[[#This Row],[bmi]]</f>
        <v>0</v>
      </c>
      <c r="P249">
        <f>insurance[[#This Row],[smoker_yes]]*insurance[[#This Row],[age]]</f>
        <v>0</v>
      </c>
      <c r="Q249">
        <f>insurance[[#This Row],[bmi]]*insurance[[#This Row],[age]]</f>
        <v>1605.5</v>
      </c>
      <c r="R249" t="s">
        <v>31</v>
      </c>
      <c r="S249">
        <f>(insurance[[#This Row],[age]]-Notes!$B$2)/Notes!$B$3</f>
        <v>0.9108750173076573</v>
      </c>
      <c r="T249">
        <f>(insurance[[#This Row],[bmi]]-Notes!$B$4)/Notes!$B$5</f>
        <v>3.4712326933855793E-2</v>
      </c>
      <c r="U249">
        <f>(insurance[[#This Row],[children]]-Notes!$B$6)/Notes!$B$7</f>
        <v>-0.90861366741867866</v>
      </c>
      <c r="V249" s="14">
        <f t="shared" si="3"/>
        <v>13130.638654799817</v>
      </c>
      <c r="W249" s="15" t="str">
        <f>IF(insurance[[#This Row],[split]]="Test", (insurance[[#This Row],[charges]]-insurance[[#This Row],[yhat_base]])^2, "")</f>
        <v/>
      </c>
      <c r="X249" s="15" t="str">
        <f>IF(insurance[[#This Row],[split]]="Test", ABS(insurance[[#This Row],[charges]]-insurance[[#This Row],[yhat_base]])^2, "")</f>
        <v/>
      </c>
      <c r="Y249" t="str">
        <f>IF(insurance[[#This Row],[split]]="Test", (insurance[[#This Row],[charges]]-insurance[[#This Row],[yhat]])^2,"")</f>
        <v/>
      </c>
      <c r="Z249" t="str">
        <f>IF(insurance[[#This Row],[split]]="Test",ABS(insurance[[#This Row],[charges]]-insurance[[#This Row],[yhat]])^2,"")</f>
        <v/>
      </c>
      <c r="AA249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11871.067223125705</v>
      </c>
      <c r="AB249">
        <f>insurance[[#This Row],[charges]]-insurance[[#This Row],[yhat]]</f>
        <v>11174.498936874294</v>
      </c>
      <c r="AC249" t="str">
        <f>IF(insurance[[#This Row],[split]]="Test",
  COUNTIFS(insurance[split], "Test", insurance[yhat], "&gt;" &amp; insurance[[#This Row],[yhat]]) + 1,
  ""
)</f>
        <v/>
      </c>
      <c r="AD249" t="str">
        <f>IF(insurance[[#This Row],[split]]="Test", CEILING(insurance[[#This Row],[rank_test]]/(COUNTIF(insurance[split],"Test")/10), 1), "")</f>
        <v/>
      </c>
      <c r="AE249" t="str">
        <f>IF(insurance[[#This Row],[split]]="Test", --(insurance[[#This Row],[charges]] &gt;= Classify!$C$5), "")</f>
        <v/>
      </c>
      <c r="AF249" t="str">
        <f>IF(insurance[[#This Row],[split]]="Test", --(insurance[[#This Row],[yhat]] &gt;= Classify!$C$8), "")</f>
        <v/>
      </c>
    </row>
    <row r="250" spans="1:32" x14ac:dyDescent="0.35">
      <c r="A250">
        <v>58</v>
      </c>
      <c r="B250" t="s">
        <v>19</v>
      </c>
      <c r="C250">
        <v>36.08</v>
      </c>
      <c r="D250">
        <v>0</v>
      </c>
      <c r="E250" t="s">
        <v>14</v>
      </c>
      <c r="F250" t="s">
        <v>15</v>
      </c>
      <c r="G250">
        <v>11363.2832</v>
      </c>
      <c r="H250" t="s">
        <v>16</v>
      </c>
      <c r="I250" t="s">
        <v>18</v>
      </c>
      <c r="J250" t="s">
        <v>17</v>
      </c>
      <c r="K250" t="s">
        <v>17</v>
      </c>
      <c r="L250" t="s">
        <v>18</v>
      </c>
      <c r="M250" t="s">
        <v>17</v>
      </c>
      <c r="N250">
        <f>insurance[[#This Row],[age]]^2</f>
        <v>3364</v>
      </c>
      <c r="O250">
        <f>insurance[[#This Row],[smoker_yes]]*insurance[[#This Row],[bmi]]</f>
        <v>0</v>
      </c>
      <c r="P250">
        <f>insurance[[#This Row],[smoker_yes]]*insurance[[#This Row],[age]]</f>
        <v>0</v>
      </c>
      <c r="Q250">
        <f>insurance[[#This Row],[bmi]]*insurance[[#This Row],[age]]</f>
        <v>2092.64</v>
      </c>
      <c r="R250" t="s">
        <v>31</v>
      </c>
      <c r="S250">
        <f>(insurance[[#This Row],[age]]-Notes!$B$2)/Notes!$B$3</f>
        <v>1.3380821586844101</v>
      </c>
      <c r="T250">
        <f>(insurance[[#This Row],[bmi]]-Notes!$B$4)/Notes!$B$5</f>
        <v>0.88856384602329019</v>
      </c>
      <c r="U250">
        <f>(insurance[[#This Row],[children]]-Notes!$B$6)/Notes!$B$7</f>
        <v>-0.90861366741867866</v>
      </c>
      <c r="V250" s="14">
        <f t="shared" si="3"/>
        <v>13130.638654799817</v>
      </c>
      <c r="W250" s="15" t="str">
        <f>IF(insurance[[#This Row],[split]]="Test", (insurance[[#This Row],[charges]]-insurance[[#This Row],[yhat_base]])^2, "")</f>
        <v/>
      </c>
      <c r="X250" s="15" t="str">
        <f>IF(insurance[[#This Row],[split]]="Test", ABS(insurance[[#This Row],[charges]]-insurance[[#This Row],[yhat_base]])^2, "")</f>
        <v/>
      </c>
      <c r="Y250" t="str">
        <f>IF(insurance[[#This Row],[split]]="Test", (insurance[[#This Row],[charges]]-insurance[[#This Row],[yhat]])^2,"")</f>
        <v/>
      </c>
      <c r="Z250" t="str">
        <f>IF(insurance[[#This Row],[split]]="Test",ABS(insurance[[#This Row],[charges]]-insurance[[#This Row],[yhat]])^2,"")</f>
        <v/>
      </c>
      <c r="AA250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12382.593882406258</v>
      </c>
      <c r="AB250">
        <f>insurance[[#This Row],[charges]]-insurance[[#This Row],[yhat]]</f>
        <v>-1019.3106824062579</v>
      </c>
      <c r="AC250" t="str">
        <f>IF(insurance[[#This Row],[split]]="Test",
  COUNTIFS(insurance[split], "Test", insurance[yhat], "&gt;" &amp; insurance[[#This Row],[yhat]]) + 1,
  ""
)</f>
        <v/>
      </c>
      <c r="AD250" t="str">
        <f>IF(insurance[[#This Row],[split]]="Test", CEILING(insurance[[#This Row],[rank_test]]/(COUNTIF(insurance[split],"Test")/10), 1), "")</f>
        <v/>
      </c>
      <c r="AE250" t="str">
        <f>IF(insurance[[#This Row],[split]]="Test", --(insurance[[#This Row],[charges]] &gt;= Classify!$C$5), "")</f>
        <v/>
      </c>
      <c r="AF250" t="str">
        <f>IF(insurance[[#This Row],[split]]="Test", --(insurance[[#This Row],[yhat]] &gt;= Classify!$C$8), "")</f>
        <v/>
      </c>
    </row>
    <row r="251" spans="1:32" x14ac:dyDescent="0.35">
      <c r="A251">
        <v>37</v>
      </c>
      <c r="B251" t="s">
        <v>19</v>
      </c>
      <c r="C251">
        <v>29.8</v>
      </c>
      <c r="D251">
        <v>0</v>
      </c>
      <c r="E251" t="s">
        <v>14</v>
      </c>
      <c r="F251" t="s">
        <v>21</v>
      </c>
      <c r="G251">
        <v>20420.604650000001</v>
      </c>
      <c r="H251" t="s">
        <v>16</v>
      </c>
      <c r="I251" t="s">
        <v>18</v>
      </c>
      <c r="J251" t="s">
        <v>17</v>
      </c>
      <c r="K251" t="s">
        <v>17</v>
      </c>
      <c r="L251" t="s">
        <v>17</v>
      </c>
      <c r="M251" t="s">
        <v>18</v>
      </c>
      <c r="N251">
        <f>insurance[[#This Row],[age]]^2</f>
        <v>1369</v>
      </c>
      <c r="O251">
        <f>insurance[[#This Row],[smoker_yes]]*insurance[[#This Row],[bmi]]</f>
        <v>0</v>
      </c>
      <c r="P251">
        <f>insurance[[#This Row],[smoker_yes]]*insurance[[#This Row],[age]]</f>
        <v>0</v>
      </c>
      <c r="Q251">
        <f>insurance[[#This Row],[bmi]]*insurance[[#This Row],[age]]</f>
        <v>1102.6000000000001</v>
      </c>
      <c r="R251" t="s">
        <v>31</v>
      </c>
      <c r="S251">
        <f>(insurance[[#This Row],[age]]-Notes!$B$2)/Notes!$B$3</f>
        <v>-0.1571428361342242</v>
      </c>
      <c r="T251">
        <f>(insurance[[#This Row],[bmi]]-Notes!$B$4)/Notes!$B$5</f>
        <v>-0.14163548920853455</v>
      </c>
      <c r="U251">
        <f>(insurance[[#This Row],[children]]-Notes!$B$6)/Notes!$B$7</f>
        <v>-0.90861366741867866</v>
      </c>
      <c r="V251" s="14">
        <f t="shared" si="3"/>
        <v>13130.638654799817</v>
      </c>
      <c r="W251" s="15" t="str">
        <f>IF(insurance[[#This Row],[split]]="Test", (insurance[[#This Row],[charges]]-insurance[[#This Row],[yhat_base]])^2, "")</f>
        <v/>
      </c>
      <c r="X251" s="15" t="str">
        <f>IF(insurance[[#This Row],[split]]="Test", ABS(insurance[[#This Row],[charges]]-insurance[[#This Row],[yhat_base]])^2, "")</f>
        <v/>
      </c>
      <c r="Y251" t="str">
        <f>IF(insurance[[#This Row],[split]]="Test", (insurance[[#This Row],[charges]]-insurance[[#This Row],[yhat]])^2,"")</f>
        <v/>
      </c>
      <c r="Z251" t="str">
        <f>IF(insurance[[#This Row],[split]]="Test",ABS(insurance[[#This Row],[charges]]-insurance[[#This Row],[yhat]])^2,"")</f>
        <v/>
      </c>
      <c r="AA251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5656.7895040723824</v>
      </c>
      <c r="AB251">
        <f>insurance[[#This Row],[charges]]-insurance[[#This Row],[yhat]]</f>
        <v>14763.81514592762</v>
      </c>
      <c r="AC251" t="str">
        <f>IF(insurance[[#This Row],[split]]="Test",
  COUNTIFS(insurance[split], "Test", insurance[yhat], "&gt;" &amp; insurance[[#This Row],[yhat]]) + 1,
  ""
)</f>
        <v/>
      </c>
      <c r="AD251" t="str">
        <f>IF(insurance[[#This Row],[split]]="Test", CEILING(insurance[[#This Row],[rank_test]]/(COUNTIF(insurance[split],"Test")/10), 1), "")</f>
        <v/>
      </c>
      <c r="AE251" t="str">
        <f>IF(insurance[[#This Row],[split]]="Test", --(insurance[[#This Row],[charges]] &gt;= Classify!$C$5), "")</f>
        <v/>
      </c>
      <c r="AF251" t="str">
        <f>IF(insurance[[#This Row],[split]]="Test", --(insurance[[#This Row],[yhat]] &gt;= Classify!$C$8), "")</f>
        <v/>
      </c>
    </row>
    <row r="252" spans="1:32" x14ac:dyDescent="0.35">
      <c r="A252">
        <v>54</v>
      </c>
      <c r="B252" t="s">
        <v>13</v>
      </c>
      <c r="C252">
        <v>31.24</v>
      </c>
      <c r="D252">
        <v>0</v>
      </c>
      <c r="E252" t="s">
        <v>14</v>
      </c>
      <c r="F252" t="s">
        <v>15</v>
      </c>
      <c r="G252">
        <v>10338.9316</v>
      </c>
      <c r="H252" t="s">
        <v>16</v>
      </c>
      <c r="I252" t="s">
        <v>17</v>
      </c>
      <c r="J252" t="s">
        <v>17</v>
      </c>
      <c r="K252" t="s">
        <v>17</v>
      </c>
      <c r="L252" t="s">
        <v>18</v>
      </c>
      <c r="M252" t="s">
        <v>17</v>
      </c>
      <c r="N252">
        <f>insurance[[#This Row],[age]]^2</f>
        <v>2916</v>
      </c>
      <c r="O252">
        <f>insurance[[#This Row],[smoker_yes]]*insurance[[#This Row],[bmi]]</f>
        <v>0</v>
      </c>
      <c r="P252">
        <f>insurance[[#This Row],[smoker_yes]]*insurance[[#This Row],[age]]</f>
        <v>0</v>
      </c>
      <c r="Q252">
        <f>insurance[[#This Row],[bmi]]*insurance[[#This Row],[age]]</f>
        <v>1686.9599999999998</v>
      </c>
      <c r="R252" t="s">
        <v>31</v>
      </c>
      <c r="S252">
        <f>(insurance[[#This Row],[age]]-Notes!$B$2)/Notes!$B$3</f>
        <v>1.0532773977665748</v>
      </c>
      <c r="T252">
        <f>(insurance[[#This Row],[bmi]]-Notes!$B$4)/Notes!$B$5</f>
        <v>9.458856218220206E-2</v>
      </c>
      <c r="U252">
        <f>(insurance[[#This Row],[children]]-Notes!$B$6)/Notes!$B$7</f>
        <v>-0.90861366741867866</v>
      </c>
      <c r="V252" s="14">
        <f t="shared" si="3"/>
        <v>13130.638654799817</v>
      </c>
      <c r="W252" s="15" t="str">
        <f>IF(insurance[[#This Row],[split]]="Test", (insurance[[#This Row],[charges]]-insurance[[#This Row],[yhat_base]])^2, "")</f>
        <v/>
      </c>
      <c r="X252" s="15" t="str">
        <f>IF(insurance[[#This Row],[split]]="Test", ABS(insurance[[#This Row],[charges]]-insurance[[#This Row],[yhat_base]])^2, "")</f>
        <v/>
      </c>
      <c r="Y252" t="str">
        <f>IF(insurance[[#This Row],[split]]="Test", (insurance[[#This Row],[charges]]-insurance[[#This Row],[yhat]])^2,"")</f>
        <v/>
      </c>
      <c r="Z252" t="str">
        <f>IF(insurance[[#This Row],[split]]="Test",ABS(insurance[[#This Row],[charges]]-insurance[[#This Row],[yhat]])^2,"")</f>
        <v/>
      </c>
      <c r="AA252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11392.576542069499</v>
      </c>
      <c r="AB252">
        <f>insurance[[#This Row],[charges]]-insurance[[#This Row],[yhat]]</f>
        <v>-1053.6449420694989</v>
      </c>
      <c r="AC252" t="str">
        <f>IF(insurance[[#This Row],[split]]="Test",
  COUNTIFS(insurance[split], "Test", insurance[yhat], "&gt;" &amp; insurance[[#This Row],[yhat]]) + 1,
  ""
)</f>
        <v/>
      </c>
      <c r="AD252" t="str">
        <f>IF(insurance[[#This Row],[split]]="Test", CEILING(insurance[[#This Row],[rank_test]]/(COUNTIF(insurance[split],"Test")/10), 1), "")</f>
        <v/>
      </c>
      <c r="AE252" t="str">
        <f>IF(insurance[[#This Row],[split]]="Test", --(insurance[[#This Row],[charges]] &gt;= Classify!$C$5), "")</f>
        <v/>
      </c>
      <c r="AF252" t="str">
        <f>IF(insurance[[#This Row],[split]]="Test", --(insurance[[#This Row],[yhat]] &gt;= Classify!$C$8), "")</f>
        <v/>
      </c>
    </row>
    <row r="253" spans="1:32" x14ac:dyDescent="0.35">
      <c r="A253">
        <v>55</v>
      </c>
      <c r="B253" t="s">
        <v>19</v>
      </c>
      <c r="C253">
        <v>29.9</v>
      </c>
      <c r="D253">
        <v>0</v>
      </c>
      <c r="E253" t="s">
        <v>14</v>
      </c>
      <c r="F253" t="s">
        <v>21</v>
      </c>
      <c r="G253">
        <v>10214.636</v>
      </c>
      <c r="H253" t="s">
        <v>16</v>
      </c>
      <c r="I253" t="s">
        <v>18</v>
      </c>
      <c r="J253" t="s">
        <v>17</v>
      </c>
      <c r="K253" t="s">
        <v>17</v>
      </c>
      <c r="L253" t="s">
        <v>17</v>
      </c>
      <c r="M253" t="s">
        <v>18</v>
      </c>
      <c r="N253">
        <f>insurance[[#This Row],[age]]^2</f>
        <v>3025</v>
      </c>
      <c r="O253">
        <f>insurance[[#This Row],[smoker_yes]]*insurance[[#This Row],[bmi]]</f>
        <v>0</v>
      </c>
      <c r="P253">
        <f>insurance[[#This Row],[smoker_yes]]*insurance[[#This Row],[age]]</f>
        <v>0</v>
      </c>
      <c r="Q253">
        <f>insurance[[#This Row],[bmi]]*insurance[[#This Row],[age]]</f>
        <v>1644.5</v>
      </c>
      <c r="R253" t="s">
        <v>31</v>
      </c>
      <c r="S253">
        <f>(insurance[[#This Row],[age]]-Notes!$B$2)/Notes!$B$3</f>
        <v>1.1244785879960337</v>
      </c>
      <c r="T253">
        <f>(insurance[[#This Row],[bmi]]-Notes!$B$4)/Notes!$B$5</f>
        <v>-0.12523104119528927</v>
      </c>
      <c r="U253">
        <f>(insurance[[#This Row],[children]]-Notes!$B$6)/Notes!$B$7</f>
        <v>-0.90861366741867866</v>
      </c>
      <c r="V253" s="14">
        <f t="shared" si="3"/>
        <v>13130.638654799817</v>
      </c>
      <c r="W253" s="15" t="str">
        <f>IF(insurance[[#This Row],[split]]="Test", (insurance[[#This Row],[charges]]-insurance[[#This Row],[yhat_base]])^2, "")</f>
        <v/>
      </c>
      <c r="X253" s="15" t="str">
        <f>IF(insurance[[#This Row],[split]]="Test", ABS(insurance[[#This Row],[charges]]-insurance[[#This Row],[yhat_base]])^2, "")</f>
        <v/>
      </c>
      <c r="Y253" t="str">
        <f>IF(insurance[[#This Row],[split]]="Test", (insurance[[#This Row],[charges]]-insurance[[#This Row],[yhat]])^2,"")</f>
        <v/>
      </c>
      <c r="Z253" t="str">
        <f>IF(insurance[[#This Row],[split]]="Test",ABS(insurance[[#This Row],[charges]]-insurance[[#This Row],[yhat]])^2,"")</f>
        <v/>
      </c>
      <c r="AA253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11273.119714120327</v>
      </c>
      <c r="AB253">
        <f>insurance[[#This Row],[charges]]-insurance[[#This Row],[yhat]]</f>
        <v>-1058.4837141203261</v>
      </c>
      <c r="AC253" t="str">
        <f>IF(insurance[[#This Row],[split]]="Test",
  COUNTIFS(insurance[split], "Test", insurance[yhat], "&gt;" &amp; insurance[[#This Row],[yhat]]) + 1,
  ""
)</f>
        <v/>
      </c>
      <c r="AD253" t="str">
        <f>IF(insurance[[#This Row],[split]]="Test", CEILING(insurance[[#This Row],[rank_test]]/(COUNTIF(insurance[split],"Test")/10), 1), "")</f>
        <v/>
      </c>
      <c r="AE253" t="str">
        <f>IF(insurance[[#This Row],[split]]="Test", --(insurance[[#This Row],[charges]] &gt;= Classify!$C$5), "")</f>
        <v/>
      </c>
      <c r="AF253" t="str">
        <f>IF(insurance[[#This Row],[split]]="Test", --(insurance[[#This Row],[yhat]] &gt;= Classify!$C$8), "")</f>
        <v/>
      </c>
    </row>
    <row r="254" spans="1:32" x14ac:dyDescent="0.35">
      <c r="A254">
        <v>57</v>
      </c>
      <c r="B254" t="s">
        <v>19</v>
      </c>
      <c r="C254">
        <v>40.28</v>
      </c>
      <c r="D254">
        <v>0</v>
      </c>
      <c r="E254" t="s">
        <v>14</v>
      </c>
      <c r="F254" t="s">
        <v>20</v>
      </c>
      <c r="G254">
        <v>20709.020339999999</v>
      </c>
      <c r="H254" t="s">
        <v>16</v>
      </c>
      <c r="I254" t="s">
        <v>18</v>
      </c>
      <c r="J254" t="s">
        <v>17</v>
      </c>
      <c r="K254" t="s">
        <v>17</v>
      </c>
      <c r="L254" t="s">
        <v>17</v>
      </c>
      <c r="M254" t="s">
        <v>17</v>
      </c>
      <c r="N254">
        <f>insurance[[#This Row],[age]]^2</f>
        <v>3249</v>
      </c>
      <c r="O254">
        <f>insurance[[#This Row],[smoker_yes]]*insurance[[#This Row],[bmi]]</f>
        <v>0</v>
      </c>
      <c r="P254">
        <f>insurance[[#This Row],[smoker_yes]]*insurance[[#This Row],[age]]</f>
        <v>0</v>
      </c>
      <c r="Q254">
        <f>insurance[[#This Row],[bmi]]*insurance[[#This Row],[age]]</f>
        <v>2295.96</v>
      </c>
      <c r="R254" t="s">
        <v>31</v>
      </c>
      <c r="S254">
        <f>(insurance[[#This Row],[age]]-Notes!$B$2)/Notes!$B$3</f>
        <v>1.2668809684549511</v>
      </c>
      <c r="T254">
        <f>(insurance[[#This Row],[bmi]]-Notes!$B$4)/Notes!$B$5</f>
        <v>1.577550662579607</v>
      </c>
      <c r="U254">
        <f>(insurance[[#This Row],[children]]-Notes!$B$6)/Notes!$B$7</f>
        <v>-0.90861366741867866</v>
      </c>
      <c r="V254" s="14">
        <f t="shared" si="3"/>
        <v>13130.638654799817</v>
      </c>
      <c r="W254" s="15" t="str">
        <f>IF(insurance[[#This Row],[split]]="Test", (insurance[[#This Row],[charges]]-insurance[[#This Row],[yhat_base]])^2, "")</f>
        <v/>
      </c>
      <c r="X254" s="15" t="str">
        <f>IF(insurance[[#This Row],[split]]="Test", ABS(insurance[[#This Row],[charges]]-insurance[[#This Row],[yhat_base]])^2, "")</f>
        <v/>
      </c>
      <c r="Y254" t="str">
        <f>IF(insurance[[#This Row],[split]]="Test", (insurance[[#This Row],[charges]]-insurance[[#This Row],[yhat]])^2,"")</f>
        <v/>
      </c>
      <c r="Z254" t="str">
        <f>IF(insurance[[#This Row],[split]]="Test",ABS(insurance[[#This Row],[charges]]-insurance[[#This Row],[yhat]])^2,"")</f>
        <v/>
      </c>
      <c r="AA254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13237.98689158627</v>
      </c>
      <c r="AB254">
        <f>insurance[[#This Row],[charges]]-insurance[[#This Row],[yhat]]</f>
        <v>7471.0334484137293</v>
      </c>
      <c r="AC254" t="str">
        <f>IF(insurance[[#This Row],[split]]="Test",
  COUNTIFS(insurance[split], "Test", insurance[yhat], "&gt;" &amp; insurance[[#This Row],[yhat]]) + 1,
  ""
)</f>
        <v/>
      </c>
      <c r="AD254" t="str">
        <f>IF(insurance[[#This Row],[split]]="Test", CEILING(insurance[[#This Row],[rank_test]]/(COUNTIF(insurance[split],"Test")/10), 1), "")</f>
        <v/>
      </c>
      <c r="AE254" t="str">
        <f>IF(insurance[[#This Row],[split]]="Test", --(insurance[[#This Row],[charges]] &gt;= Classify!$C$5), "")</f>
        <v/>
      </c>
      <c r="AF254" t="str">
        <f>IF(insurance[[#This Row],[split]]="Test", --(insurance[[#This Row],[yhat]] &gt;= Classify!$C$8), "")</f>
        <v/>
      </c>
    </row>
    <row r="255" spans="1:32" x14ac:dyDescent="0.35">
      <c r="A255">
        <v>33</v>
      </c>
      <c r="B255" t="s">
        <v>19</v>
      </c>
      <c r="C255">
        <v>30.25</v>
      </c>
      <c r="D255">
        <v>0</v>
      </c>
      <c r="E255" t="s">
        <v>14</v>
      </c>
      <c r="F255" t="s">
        <v>15</v>
      </c>
      <c r="G255">
        <v>3704.3544999999999</v>
      </c>
      <c r="H255" t="s">
        <v>16</v>
      </c>
      <c r="I255" t="s">
        <v>18</v>
      </c>
      <c r="J255" t="s">
        <v>17</v>
      </c>
      <c r="K255" t="s">
        <v>17</v>
      </c>
      <c r="L255" t="s">
        <v>18</v>
      </c>
      <c r="M255" t="s">
        <v>17</v>
      </c>
      <c r="N255">
        <f>insurance[[#This Row],[age]]^2</f>
        <v>1089</v>
      </c>
      <c r="O255">
        <f>insurance[[#This Row],[smoker_yes]]*insurance[[#This Row],[bmi]]</f>
        <v>0</v>
      </c>
      <c r="P255">
        <f>insurance[[#This Row],[smoker_yes]]*insurance[[#This Row],[age]]</f>
        <v>0</v>
      </c>
      <c r="Q255">
        <f>insurance[[#This Row],[bmi]]*insurance[[#This Row],[age]]</f>
        <v>998.25</v>
      </c>
      <c r="R255" t="s">
        <v>32</v>
      </c>
      <c r="S255">
        <f>(insurance[[#This Row],[age]]-Notes!$B$2)/Notes!$B$3</f>
        <v>-0.44194759705205927</v>
      </c>
      <c r="T255">
        <f>(insurance[[#This Row],[bmi]]-Notes!$B$4)/Notes!$B$5</f>
        <v>-6.7815473148929356E-2</v>
      </c>
      <c r="U255">
        <f>(insurance[[#This Row],[children]]-Notes!$B$6)/Notes!$B$7</f>
        <v>-0.90861366741867866</v>
      </c>
      <c r="V255" s="14">
        <f t="shared" si="3"/>
        <v>13130.638654799817</v>
      </c>
      <c r="W255" s="15">
        <f>IF(insurance[[#This Row],[split]]="Test", (insurance[[#This Row],[charges]]-insurance[[#This Row],[yhat_base]])^2, "")</f>
        <v>88854832.967030108</v>
      </c>
      <c r="X255" s="15">
        <f>IF(insurance[[#This Row],[split]]="Test", ABS(insurance[[#This Row],[charges]]-insurance[[#This Row],[yhat_base]])^2, "")</f>
        <v>88854832.967030108</v>
      </c>
      <c r="Y255">
        <f>IF(insurance[[#This Row],[split]]="Test", (insurance[[#This Row],[charges]]-insurance[[#This Row],[yhat]])^2,"")</f>
        <v>852154.74264151533</v>
      </c>
      <c r="Z255">
        <f>IF(insurance[[#This Row],[split]]="Test",ABS(insurance[[#This Row],[charges]]-insurance[[#This Row],[yhat]])^2,"")</f>
        <v>852154.74264151533</v>
      </c>
      <c r="AA255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4627.4767793549699</v>
      </c>
      <c r="AB255">
        <f>insurance[[#This Row],[charges]]-insurance[[#This Row],[yhat]]</f>
        <v>-923.12227935497003</v>
      </c>
      <c r="AC255">
        <f>IF(insurance[[#This Row],[split]]="Test",
  COUNTIFS(insurance[split], "Test", insurance[yhat], "&gt;" &amp; insurance[[#This Row],[yhat]]) + 1,
  ""
)</f>
        <v>249</v>
      </c>
      <c r="AD255">
        <f>IF(insurance[[#This Row],[split]]="Test", CEILING(insurance[[#This Row],[rank_test]]/(COUNTIF(insurance[split],"Test")/10), 1), "")</f>
        <v>9</v>
      </c>
      <c r="AE255">
        <f>IF(insurance[[#This Row],[split]]="Test", --(insurance[[#This Row],[charges]] &gt;= Classify!$C$5), "")</f>
        <v>0</v>
      </c>
      <c r="AF255">
        <f>IF(insurance[[#This Row],[split]]="Test", --(insurance[[#This Row],[yhat]] &gt;= Classify!$C$8), "")</f>
        <v>0</v>
      </c>
    </row>
    <row r="256" spans="1:32" x14ac:dyDescent="0.35">
      <c r="A256">
        <v>42</v>
      </c>
      <c r="B256" t="s">
        <v>19</v>
      </c>
      <c r="C256">
        <v>34.1</v>
      </c>
      <c r="D256">
        <v>0</v>
      </c>
      <c r="E256" t="s">
        <v>14</v>
      </c>
      <c r="F256" t="s">
        <v>21</v>
      </c>
      <c r="G256">
        <v>5979.7309999999998</v>
      </c>
      <c r="H256" t="s">
        <v>16</v>
      </c>
      <c r="I256" t="s">
        <v>18</v>
      </c>
      <c r="J256" t="s">
        <v>17</v>
      </c>
      <c r="K256" t="s">
        <v>17</v>
      </c>
      <c r="L256" t="s">
        <v>17</v>
      </c>
      <c r="M256" t="s">
        <v>18</v>
      </c>
      <c r="N256">
        <f>insurance[[#This Row],[age]]^2</f>
        <v>1764</v>
      </c>
      <c r="O256">
        <f>insurance[[#This Row],[smoker_yes]]*insurance[[#This Row],[bmi]]</f>
        <v>0</v>
      </c>
      <c r="P256">
        <f>insurance[[#This Row],[smoker_yes]]*insurance[[#This Row],[age]]</f>
        <v>0</v>
      </c>
      <c r="Q256">
        <f>insurance[[#This Row],[bmi]]*insurance[[#This Row],[age]]</f>
        <v>1432.2</v>
      </c>
      <c r="R256" t="s">
        <v>31</v>
      </c>
      <c r="S256">
        <f>(insurance[[#This Row],[age]]-Notes!$B$2)/Notes!$B$3</f>
        <v>0.19886311501306964</v>
      </c>
      <c r="T256">
        <f>(insurance[[#This Row],[bmi]]-Notes!$B$4)/Notes!$B$5</f>
        <v>0.56375577536102739</v>
      </c>
      <c r="U256">
        <f>(insurance[[#This Row],[children]]-Notes!$B$6)/Notes!$B$7</f>
        <v>-0.90861366741867866</v>
      </c>
      <c r="V256" s="14">
        <f t="shared" si="3"/>
        <v>13130.638654799817</v>
      </c>
      <c r="W256" s="15" t="str">
        <f>IF(insurance[[#This Row],[split]]="Test", (insurance[[#This Row],[charges]]-insurance[[#This Row],[yhat_base]])^2, "")</f>
        <v/>
      </c>
      <c r="X256" s="15" t="str">
        <f>IF(insurance[[#This Row],[split]]="Test", ABS(insurance[[#This Row],[charges]]-insurance[[#This Row],[yhat_base]])^2, "")</f>
        <v/>
      </c>
      <c r="Y256" t="str">
        <f>IF(insurance[[#This Row],[split]]="Test", (insurance[[#This Row],[charges]]-insurance[[#This Row],[yhat]])^2,"")</f>
        <v/>
      </c>
      <c r="Z256" t="str">
        <f>IF(insurance[[#This Row],[split]]="Test",ABS(insurance[[#This Row],[charges]]-insurance[[#This Row],[yhat]])^2,"")</f>
        <v/>
      </c>
      <c r="AA256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6995.8911692398933</v>
      </c>
      <c r="AB256">
        <f>insurance[[#This Row],[charges]]-insurance[[#This Row],[yhat]]</f>
        <v>-1016.1601692398935</v>
      </c>
      <c r="AC256" t="str">
        <f>IF(insurance[[#This Row],[split]]="Test",
  COUNTIFS(insurance[split], "Test", insurance[yhat], "&gt;" &amp; insurance[[#This Row],[yhat]]) + 1,
  ""
)</f>
        <v/>
      </c>
      <c r="AD256" t="str">
        <f>IF(insurance[[#This Row],[split]]="Test", CEILING(insurance[[#This Row],[rank_test]]/(COUNTIF(insurance[split],"Test")/10), 1), "")</f>
        <v/>
      </c>
      <c r="AE256" t="str">
        <f>IF(insurance[[#This Row],[split]]="Test", --(insurance[[#This Row],[charges]] &gt;= Classify!$C$5), "")</f>
        <v/>
      </c>
      <c r="AF256" t="str">
        <f>IF(insurance[[#This Row],[split]]="Test", --(insurance[[#This Row],[yhat]] &gt;= Classify!$C$8), "")</f>
        <v/>
      </c>
    </row>
    <row r="257" spans="1:32" x14ac:dyDescent="0.35">
      <c r="A257">
        <v>18</v>
      </c>
      <c r="B257" t="s">
        <v>13</v>
      </c>
      <c r="C257">
        <v>30.305</v>
      </c>
      <c r="D257">
        <v>0</v>
      </c>
      <c r="E257" t="s">
        <v>14</v>
      </c>
      <c r="F257" t="s">
        <v>20</v>
      </c>
      <c r="G257">
        <v>2203.7359499999998</v>
      </c>
      <c r="H257" t="s">
        <v>16</v>
      </c>
      <c r="I257" t="s">
        <v>17</v>
      </c>
      <c r="J257" t="s">
        <v>17</v>
      </c>
      <c r="K257" t="s">
        <v>17</v>
      </c>
      <c r="L257" t="s">
        <v>17</v>
      </c>
      <c r="M257" t="s">
        <v>17</v>
      </c>
      <c r="N257">
        <f>insurance[[#This Row],[age]]^2</f>
        <v>324</v>
      </c>
      <c r="O257">
        <f>insurance[[#This Row],[smoker_yes]]*insurance[[#This Row],[bmi]]</f>
        <v>0</v>
      </c>
      <c r="P257">
        <f>insurance[[#This Row],[smoker_yes]]*insurance[[#This Row],[age]]</f>
        <v>0</v>
      </c>
      <c r="Q257">
        <f>insurance[[#This Row],[bmi]]*insurance[[#This Row],[age]]</f>
        <v>545.49</v>
      </c>
      <c r="R257" t="s">
        <v>31</v>
      </c>
      <c r="S257">
        <f>(insurance[[#This Row],[age]]-Notes!$B$2)/Notes!$B$3</f>
        <v>-1.5099654504939408</v>
      </c>
      <c r="T257">
        <f>(insurance[[#This Row],[bmi]]-Notes!$B$4)/Notes!$B$5</f>
        <v>-5.8793026741644307E-2</v>
      </c>
      <c r="U257">
        <f>(insurance[[#This Row],[children]]-Notes!$B$6)/Notes!$B$7</f>
        <v>-0.90861366741867866</v>
      </c>
      <c r="V257" s="14">
        <f t="shared" si="3"/>
        <v>13130.638654799817</v>
      </c>
      <c r="W257" s="15" t="str">
        <f>IF(insurance[[#This Row],[split]]="Test", (insurance[[#This Row],[charges]]-insurance[[#This Row],[yhat_base]])^2, "")</f>
        <v/>
      </c>
      <c r="X257" s="15" t="str">
        <f>IF(insurance[[#This Row],[split]]="Test", ABS(insurance[[#This Row],[charges]]-insurance[[#This Row],[yhat_base]])^2, "")</f>
        <v/>
      </c>
      <c r="Y257" t="str">
        <f>IF(insurance[[#This Row],[split]]="Test", (insurance[[#This Row],[charges]]-insurance[[#This Row],[yhat]])^2,"")</f>
        <v/>
      </c>
      <c r="Z257" t="str">
        <f>IF(insurance[[#This Row],[split]]="Test",ABS(insurance[[#This Row],[charges]]-insurance[[#This Row],[yhat]])^2,"")</f>
        <v/>
      </c>
      <c r="AA257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4283.4120299640126</v>
      </c>
      <c r="AB257">
        <f>insurance[[#This Row],[charges]]-insurance[[#This Row],[yhat]]</f>
        <v>-2079.6760799640128</v>
      </c>
      <c r="AC257" t="str">
        <f>IF(insurance[[#This Row],[split]]="Test",
  COUNTIFS(insurance[split], "Test", insurance[yhat], "&gt;" &amp; insurance[[#This Row],[yhat]]) + 1,
  ""
)</f>
        <v/>
      </c>
      <c r="AD257" t="str">
        <f>IF(insurance[[#This Row],[split]]="Test", CEILING(insurance[[#This Row],[rank_test]]/(COUNTIF(insurance[split],"Test")/10), 1), "")</f>
        <v/>
      </c>
      <c r="AE257" t="str">
        <f>IF(insurance[[#This Row],[split]]="Test", --(insurance[[#This Row],[charges]] &gt;= Classify!$C$5), "")</f>
        <v/>
      </c>
      <c r="AF257" t="str">
        <f>IF(insurance[[#This Row],[split]]="Test", --(insurance[[#This Row],[yhat]] &gt;= Classify!$C$8), "")</f>
        <v/>
      </c>
    </row>
    <row r="258" spans="1:32" x14ac:dyDescent="0.35">
      <c r="A258">
        <v>20</v>
      </c>
      <c r="B258" t="s">
        <v>13</v>
      </c>
      <c r="C258">
        <v>30.59</v>
      </c>
      <c r="D258">
        <v>0</v>
      </c>
      <c r="E258" t="s">
        <v>14</v>
      </c>
      <c r="F258" t="s">
        <v>20</v>
      </c>
      <c r="G258">
        <v>2459.7201</v>
      </c>
      <c r="H258" t="s">
        <v>16</v>
      </c>
      <c r="I258" t="s">
        <v>17</v>
      </c>
      <c r="J258" t="s">
        <v>17</v>
      </c>
      <c r="K258" t="s">
        <v>17</v>
      </c>
      <c r="L258" t="s">
        <v>17</v>
      </c>
      <c r="M258" t="s">
        <v>17</v>
      </c>
      <c r="N258">
        <f>insurance[[#This Row],[age]]^2</f>
        <v>400</v>
      </c>
      <c r="O258">
        <f>insurance[[#This Row],[smoker_yes]]*insurance[[#This Row],[bmi]]</f>
        <v>0</v>
      </c>
      <c r="P258">
        <f>insurance[[#This Row],[smoker_yes]]*insurance[[#This Row],[age]]</f>
        <v>0</v>
      </c>
      <c r="Q258">
        <f>insurance[[#This Row],[bmi]]*insurance[[#This Row],[age]]</f>
        <v>611.79999999999995</v>
      </c>
      <c r="R258" t="s">
        <v>31</v>
      </c>
      <c r="S258">
        <f>(insurance[[#This Row],[age]]-Notes!$B$2)/Notes!$B$3</f>
        <v>-1.3675630700350232</v>
      </c>
      <c r="T258">
        <f>(insurance[[#This Row],[bmi]]-Notes!$B$4)/Notes!$B$5</f>
        <v>-1.2040349903894259E-2</v>
      </c>
      <c r="U258">
        <f>(insurance[[#This Row],[children]]-Notes!$B$6)/Notes!$B$7</f>
        <v>-0.90861366741867866</v>
      </c>
      <c r="V258" s="14">
        <f t="shared" ref="V258:V321" si="4">base_mean</f>
        <v>13130.638654799817</v>
      </c>
      <c r="W258" s="15" t="str">
        <f>IF(insurance[[#This Row],[split]]="Test", (insurance[[#This Row],[charges]]-insurance[[#This Row],[yhat_base]])^2, "")</f>
        <v/>
      </c>
      <c r="X258" s="15" t="str">
        <f>IF(insurance[[#This Row],[split]]="Test", ABS(insurance[[#This Row],[charges]]-insurance[[#This Row],[yhat_base]])^2, "")</f>
        <v/>
      </c>
      <c r="Y258" t="str">
        <f>IF(insurance[[#This Row],[split]]="Test", (insurance[[#This Row],[charges]]-insurance[[#This Row],[yhat]])^2,"")</f>
        <v/>
      </c>
      <c r="Z258" t="str">
        <f>IF(insurance[[#This Row],[split]]="Test",ABS(insurance[[#This Row],[charges]]-insurance[[#This Row],[yhat]])^2,"")</f>
        <v/>
      </c>
      <c r="AA258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4473.4101219419272</v>
      </c>
      <c r="AB258">
        <f>insurance[[#This Row],[charges]]-insurance[[#This Row],[yhat]]</f>
        <v>-2013.6900219419272</v>
      </c>
      <c r="AC258" t="str">
        <f>IF(insurance[[#This Row],[split]]="Test",
  COUNTIFS(insurance[split], "Test", insurance[yhat], "&gt;" &amp; insurance[[#This Row],[yhat]]) + 1,
  ""
)</f>
        <v/>
      </c>
      <c r="AD258" t="str">
        <f>IF(insurance[[#This Row],[split]]="Test", CEILING(insurance[[#This Row],[rank_test]]/(COUNTIF(insurance[split],"Test")/10), 1), "")</f>
        <v/>
      </c>
      <c r="AE258" t="str">
        <f>IF(insurance[[#This Row],[split]]="Test", --(insurance[[#This Row],[charges]] &gt;= Classify!$C$5), "")</f>
        <v/>
      </c>
      <c r="AF258" t="str">
        <f>IF(insurance[[#This Row],[split]]="Test", --(insurance[[#This Row],[yhat]] &gt;= Classify!$C$8), "")</f>
        <v/>
      </c>
    </row>
    <row r="259" spans="1:32" x14ac:dyDescent="0.35">
      <c r="A259">
        <v>32</v>
      </c>
      <c r="B259" t="s">
        <v>13</v>
      </c>
      <c r="C259">
        <v>41.1</v>
      </c>
      <c r="D259">
        <v>0</v>
      </c>
      <c r="E259" t="s">
        <v>14</v>
      </c>
      <c r="F259" t="s">
        <v>21</v>
      </c>
      <c r="G259">
        <v>3989.8409999999999</v>
      </c>
      <c r="H259" t="s">
        <v>16</v>
      </c>
      <c r="I259" t="s">
        <v>17</v>
      </c>
      <c r="J259" t="s">
        <v>17</v>
      </c>
      <c r="K259" t="s">
        <v>17</v>
      </c>
      <c r="L259" t="s">
        <v>17</v>
      </c>
      <c r="M259" t="s">
        <v>18</v>
      </c>
      <c r="N259">
        <f>insurance[[#This Row],[age]]^2</f>
        <v>1024</v>
      </c>
      <c r="O259">
        <f>insurance[[#This Row],[smoker_yes]]*insurance[[#This Row],[bmi]]</f>
        <v>0</v>
      </c>
      <c r="P259">
        <f>insurance[[#This Row],[smoker_yes]]*insurance[[#This Row],[age]]</f>
        <v>0</v>
      </c>
      <c r="Q259">
        <f>insurance[[#This Row],[bmi]]*insurance[[#This Row],[age]]</f>
        <v>1315.2</v>
      </c>
      <c r="R259" t="s">
        <v>31</v>
      </c>
      <c r="S259">
        <f>(insurance[[#This Row],[age]]-Notes!$B$2)/Notes!$B$3</f>
        <v>-0.51314878728151803</v>
      </c>
      <c r="T259">
        <f>(insurance[[#This Row],[bmi]]-Notes!$B$4)/Notes!$B$5</f>
        <v>1.7120671362882209</v>
      </c>
      <c r="U259">
        <f>(insurance[[#This Row],[children]]-Notes!$B$6)/Notes!$B$7</f>
        <v>-0.90861366741867866</v>
      </c>
      <c r="V259" s="14">
        <f t="shared" si="4"/>
        <v>13130.638654799817</v>
      </c>
      <c r="W259" s="15" t="str">
        <f>IF(insurance[[#This Row],[split]]="Test", (insurance[[#This Row],[charges]]-insurance[[#This Row],[yhat_base]])^2, "")</f>
        <v/>
      </c>
      <c r="X259" s="15" t="str">
        <f>IF(insurance[[#This Row],[split]]="Test", ABS(insurance[[#This Row],[charges]]-insurance[[#This Row],[yhat_base]])^2, "")</f>
        <v/>
      </c>
      <c r="Y259" t="str">
        <f>IF(insurance[[#This Row],[split]]="Test", (insurance[[#This Row],[charges]]-insurance[[#This Row],[yhat]])^2,"")</f>
        <v/>
      </c>
      <c r="Z259" t="str">
        <f>IF(insurance[[#This Row],[split]]="Test",ABS(insurance[[#This Row],[charges]]-insurance[[#This Row],[yhat]])^2,"")</f>
        <v/>
      </c>
      <c r="AA259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5301.4447185390354</v>
      </c>
      <c r="AB259">
        <f>insurance[[#This Row],[charges]]-insurance[[#This Row],[yhat]]</f>
        <v>-1311.6037185390355</v>
      </c>
      <c r="AC259" t="str">
        <f>IF(insurance[[#This Row],[split]]="Test",
  COUNTIFS(insurance[split], "Test", insurance[yhat], "&gt;" &amp; insurance[[#This Row],[yhat]]) + 1,
  ""
)</f>
        <v/>
      </c>
      <c r="AD259" t="str">
        <f>IF(insurance[[#This Row],[split]]="Test", CEILING(insurance[[#This Row],[rank_test]]/(COUNTIF(insurance[split],"Test")/10), 1), "")</f>
        <v/>
      </c>
      <c r="AE259" t="str">
        <f>IF(insurance[[#This Row],[split]]="Test", --(insurance[[#This Row],[charges]] &gt;= Classify!$C$5), "")</f>
        <v/>
      </c>
      <c r="AF259" t="str">
        <f>IF(insurance[[#This Row],[split]]="Test", --(insurance[[#This Row],[yhat]] &gt;= Classify!$C$8), "")</f>
        <v/>
      </c>
    </row>
    <row r="260" spans="1:32" x14ac:dyDescent="0.35">
      <c r="A260">
        <v>18</v>
      </c>
      <c r="B260" t="s">
        <v>13</v>
      </c>
      <c r="C260">
        <v>28.215</v>
      </c>
      <c r="D260">
        <v>0</v>
      </c>
      <c r="E260" t="s">
        <v>14</v>
      </c>
      <c r="F260" t="s">
        <v>20</v>
      </c>
      <c r="G260">
        <v>2200.8308499999998</v>
      </c>
      <c r="H260" t="s">
        <v>16</v>
      </c>
      <c r="I260" t="s">
        <v>17</v>
      </c>
      <c r="J260" t="s">
        <v>17</v>
      </c>
      <c r="K260" t="s">
        <v>17</v>
      </c>
      <c r="L260" t="s">
        <v>17</v>
      </c>
      <c r="M260" t="s">
        <v>17</v>
      </c>
      <c r="N260">
        <f>insurance[[#This Row],[age]]^2</f>
        <v>324</v>
      </c>
      <c r="O260">
        <f>insurance[[#This Row],[smoker_yes]]*insurance[[#This Row],[bmi]]</f>
        <v>0</v>
      </c>
      <c r="P260">
        <f>insurance[[#This Row],[smoker_yes]]*insurance[[#This Row],[age]]</f>
        <v>0</v>
      </c>
      <c r="Q260">
        <f>insurance[[#This Row],[bmi]]*insurance[[#This Row],[age]]</f>
        <v>507.87</v>
      </c>
      <c r="R260" t="s">
        <v>31</v>
      </c>
      <c r="S260">
        <f>(insurance[[#This Row],[age]]-Notes!$B$2)/Notes!$B$3</f>
        <v>-1.5099654504939408</v>
      </c>
      <c r="T260">
        <f>(insurance[[#This Row],[bmi]]-Notes!$B$4)/Notes!$B$5</f>
        <v>-0.4016459902184778</v>
      </c>
      <c r="U260">
        <f>(insurance[[#This Row],[children]]-Notes!$B$6)/Notes!$B$7</f>
        <v>-0.90861366741867866</v>
      </c>
      <c r="V260" s="14">
        <f t="shared" si="4"/>
        <v>13130.638654799817</v>
      </c>
      <c r="W260" s="15" t="str">
        <f>IF(insurance[[#This Row],[split]]="Test", (insurance[[#This Row],[charges]]-insurance[[#This Row],[yhat_base]])^2, "")</f>
        <v/>
      </c>
      <c r="X260" s="15" t="str">
        <f>IF(insurance[[#This Row],[split]]="Test", ABS(insurance[[#This Row],[charges]]-insurance[[#This Row],[yhat_base]])^2, "")</f>
        <v/>
      </c>
      <c r="Y260" t="str">
        <f>IF(insurance[[#This Row],[split]]="Test", (insurance[[#This Row],[charges]]-insurance[[#This Row],[yhat]])^2,"")</f>
        <v/>
      </c>
      <c r="Z260" t="str">
        <f>IF(insurance[[#This Row],[split]]="Test",ABS(insurance[[#This Row],[charges]]-insurance[[#This Row],[yhat]])^2,"")</f>
        <v/>
      </c>
      <c r="AA260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4262.937899877873</v>
      </c>
      <c r="AB260">
        <f>insurance[[#This Row],[charges]]-insurance[[#This Row],[yhat]]</f>
        <v>-2062.1070498778731</v>
      </c>
      <c r="AC260" t="str">
        <f>IF(insurance[[#This Row],[split]]="Test",
  COUNTIFS(insurance[split], "Test", insurance[yhat], "&gt;" &amp; insurance[[#This Row],[yhat]]) + 1,
  ""
)</f>
        <v/>
      </c>
      <c r="AD260" t="str">
        <f>IF(insurance[[#This Row],[split]]="Test", CEILING(insurance[[#This Row],[rank_test]]/(COUNTIF(insurance[split],"Test")/10), 1), "")</f>
        <v/>
      </c>
      <c r="AE260" t="str">
        <f>IF(insurance[[#This Row],[split]]="Test", --(insurance[[#This Row],[charges]] &gt;= Classify!$C$5), "")</f>
        <v/>
      </c>
      <c r="AF260" t="str">
        <f>IF(insurance[[#This Row],[split]]="Test", --(insurance[[#This Row],[yhat]] &gt;= Classify!$C$8), "")</f>
        <v/>
      </c>
    </row>
    <row r="261" spans="1:32" x14ac:dyDescent="0.35">
      <c r="A261">
        <v>35</v>
      </c>
      <c r="B261" t="s">
        <v>13</v>
      </c>
      <c r="C261">
        <v>26.125</v>
      </c>
      <c r="D261">
        <v>0</v>
      </c>
      <c r="E261" t="s">
        <v>14</v>
      </c>
      <c r="F261" t="s">
        <v>20</v>
      </c>
      <c r="G261">
        <v>5227.9887500000004</v>
      </c>
      <c r="H261" t="s">
        <v>16</v>
      </c>
      <c r="I261" t="s">
        <v>17</v>
      </c>
      <c r="J261" t="s">
        <v>17</v>
      </c>
      <c r="K261" t="s">
        <v>17</v>
      </c>
      <c r="L261" t="s">
        <v>17</v>
      </c>
      <c r="M261" t="s">
        <v>17</v>
      </c>
      <c r="N261">
        <f>insurance[[#This Row],[age]]^2</f>
        <v>1225</v>
      </c>
      <c r="O261">
        <f>insurance[[#This Row],[smoker_yes]]*insurance[[#This Row],[bmi]]</f>
        <v>0</v>
      </c>
      <c r="P261">
        <f>insurance[[#This Row],[smoker_yes]]*insurance[[#This Row],[age]]</f>
        <v>0</v>
      </c>
      <c r="Q261">
        <f>insurance[[#This Row],[bmi]]*insurance[[#This Row],[age]]</f>
        <v>914.375</v>
      </c>
      <c r="R261" t="s">
        <v>32</v>
      </c>
      <c r="S261">
        <f>(insurance[[#This Row],[age]]-Notes!$B$2)/Notes!$B$3</f>
        <v>-0.29954521659314176</v>
      </c>
      <c r="T261">
        <f>(insurance[[#This Row],[bmi]]-Notes!$B$4)/Notes!$B$5</f>
        <v>-0.74449895369531127</v>
      </c>
      <c r="U261">
        <f>(insurance[[#This Row],[children]]-Notes!$B$6)/Notes!$B$7</f>
        <v>-0.90861366741867866</v>
      </c>
      <c r="V261" s="14">
        <f t="shared" si="4"/>
        <v>13130.638654799817</v>
      </c>
      <c r="W261" s="15">
        <f>IF(insurance[[#This Row],[split]]="Test", (insurance[[#This Row],[charges]]-insurance[[#This Row],[yhat_base]])^2, "")</f>
        <v>62451875.517832555</v>
      </c>
      <c r="X261" s="15">
        <f>IF(insurance[[#This Row],[split]]="Test", ABS(insurance[[#This Row],[charges]]-insurance[[#This Row],[yhat_base]])^2, "")</f>
        <v>62451875.517832555</v>
      </c>
      <c r="Y261">
        <f>IF(insurance[[#This Row],[split]]="Test", (insurance[[#This Row],[charges]]-insurance[[#This Row],[yhat]])^2,"")</f>
        <v>2679362.4811484357</v>
      </c>
      <c r="Z261">
        <f>IF(insurance[[#This Row],[split]]="Test",ABS(insurance[[#This Row],[charges]]-insurance[[#This Row],[yhat]])^2,"")</f>
        <v>2679362.4811484357</v>
      </c>
      <c r="AA261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6864.8645794838485</v>
      </c>
      <c r="AB261">
        <f>insurance[[#This Row],[charges]]-insurance[[#This Row],[yhat]]</f>
        <v>-1636.8758294838481</v>
      </c>
      <c r="AC261">
        <f>IF(insurance[[#This Row],[split]]="Test",
  COUNTIFS(insurance[split], "Test", insurance[yhat], "&gt;" &amp; insurance[[#This Row],[yhat]]) + 1,
  ""
)</f>
        <v>203</v>
      </c>
      <c r="AD261">
        <f>IF(insurance[[#This Row],[split]]="Test", CEILING(insurance[[#This Row],[rank_test]]/(COUNTIF(insurance[split],"Test")/10), 1), "")</f>
        <v>8</v>
      </c>
      <c r="AE261">
        <f>IF(insurance[[#This Row],[split]]="Test", --(insurance[[#This Row],[charges]] &gt;= Classify!$C$5), "")</f>
        <v>0</v>
      </c>
      <c r="AF261">
        <f>IF(insurance[[#This Row],[split]]="Test", --(insurance[[#This Row],[yhat]] &gt;= Classify!$C$8), "")</f>
        <v>0</v>
      </c>
    </row>
    <row r="262" spans="1:32" x14ac:dyDescent="0.35">
      <c r="A262">
        <v>57</v>
      </c>
      <c r="B262" t="s">
        <v>19</v>
      </c>
      <c r="C262">
        <v>40.369999999999997</v>
      </c>
      <c r="D262">
        <v>0</v>
      </c>
      <c r="E262" t="s">
        <v>14</v>
      </c>
      <c r="F262" t="s">
        <v>15</v>
      </c>
      <c r="G262">
        <v>10982.5013</v>
      </c>
      <c r="H262" t="s">
        <v>16</v>
      </c>
      <c r="I262" t="s">
        <v>18</v>
      </c>
      <c r="J262" t="s">
        <v>17</v>
      </c>
      <c r="K262" t="s">
        <v>17</v>
      </c>
      <c r="L262" t="s">
        <v>18</v>
      </c>
      <c r="M262" t="s">
        <v>17</v>
      </c>
      <c r="N262">
        <f>insurance[[#This Row],[age]]^2</f>
        <v>3249</v>
      </c>
      <c r="O262">
        <f>insurance[[#This Row],[smoker_yes]]*insurance[[#This Row],[bmi]]</f>
        <v>0</v>
      </c>
      <c r="P262">
        <f>insurance[[#This Row],[smoker_yes]]*insurance[[#This Row],[age]]</f>
        <v>0</v>
      </c>
      <c r="Q262">
        <f>insurance[[#This Row],[bmi]]*insurance[[#This Row],[age]]</f>
        <v>2301.0899999999997</v>
      </c>
      <c r="R262" t="s">
        <v>31</v>
      </c>
      <c r="S262">
        <f>(insurance[[#This Row],[age]]-Notes!$B$2)/Notes!$B$3</f>
        <v>1.2668809684549511</v>
      </c>
      <c r="T262">
        <f>(insurance[[#This Row],[bmi]]-Notes!$B$4)/Notes!$B$5</f>
        <v>1.5923146657915273</v>
      </c>
      <c r="U262">
        <f>(insurance[[#This Row],[children]]-Notes!$B$6)/Notes!$B$7</f>
        <v>-0.90861366741867866</v>
      </c>
      <c r="V262" s="14">
        <f t="shared" si="4"/>
        <v>13130.638654799817</v>
      </c>
      <c r="W262" s="15" t="str">
        <f>IF(insurance[[#This Row],[split]]="Test", (insurance[[#This Row],[charges]]-insurance[[#This Row],[yhat_base]])^2, "")</f>
        <v/>
      </c>
      <c r="X262" s="15" t="str">
        <f>IF(insurance[[#This Row],[split]]="Test", ABS(insurance[[#This Row],[charges]]-insurance[[#This Row],[yhat_base]])^2, "")</f>
        <v/>
      </c>
      <c r="Y262" t="str">
        <f>IF(insurance[[#This Row],[split]]="Test", (insurance[[#This Row],[charges]]-insurance[[#This Row],[yhat]])^2,"")</f>
        <v/>
      </c>
      <c r="Z262" t="str">
        <f>IF(insurance[[#This Row],[split]]="Test",ABS(insurance[[#This Row],[charges]]-insurance[[#This Row],[yhat]])^2,"")</f>
        <v/>
      </c>
      <c r="AA262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12019.650264398801</v>
      </c>
      <c r="AB262">
        <f>insurance[[#This Row],[charges]]-insurance[[#This Row],[yhat]]</f>
        <v>-1037.1489643988007</v>
      </c>
      <c r="AC262" t="str">
        <f>IF(insurance[[#This Row],[split]]="Test",
  COUNTIFS(insurance[split], "Test", insurance[yhat], "&gt;" &amp; insurance[[#This Row],[yhat]]) + 1,
  ""
)</f>
        <v/>
      </c>
      <c r="AD262" t="str">
        <f>IF(insurance[[#This Row],[split]]="Test", CEILING(insurance[[#This Row],[rank_test]]/(COUNTIF(insurance[split],"Test")/10), 1), "")</f>
        <v/>
      </c>
      <c r="AE262" t="str">
        <f>IF(insurance[[#This Row],[split]]="Test", --(insurance[[#This Row],[charges]] &gt;= Classify!$C$5), "")</f>
        <v/>
      </c>
      <c r="AF262" t="str">
        <f>IF(insurance[[#This Row],[split]]="Test", --(insurance[[#This Row],[yhat]] &gt;= Classify!$C$8), "")</f>
        <v/>
      </c>
    </row>
    <row r="263" spans="1:32" x14ac:dyDescent="0.35">
      <c r="A263">
        <v>56</v>
      </c>
      <c r="B263" t="s">
        <v>13</v>
      </c>
      <c r="C263">
        <v>41.91</v>
      </c>
      <c r="D263">
        <v>0</v>
      </c>
      <c r="E263" t="s">
        <v>14</v>
      </c>
      <c r="F263" t="s">
        <v>15</v>
      </c>
      <c r="G263">
        <v>11093.6229</v>
      </c>
      <c r="H263" t="s">
        <v>16</v>
      </c>
      <c r="I263" t="s">
        <v>17</v>
      </c>
      <c r="J263" t="s">
        <v>17</v>
      </c>
      <c r="K263" t="s">
        <v>17</v>
      </c>
      <c r="L263" t="s">
        <v>18</v>
      </c>
      <c r="M263" t="s">
        <v>17</v>
      </c>
      <c r="N263">
        <f>insurance[[#This Row],[age]]^2</f>
        <v>3136</v>
      </c>
      <c r="O263">
        <f>insurance[[#This Row],[smoker_yes]]*insurance[[#This Row],[bmi]]</f>
        <v>0</v>
      </c>
      <c r="P263">
        <f>insurance[[#This Row],[smoker_yes]]*insurance[[#This Row],[age]]</f>
        <v>0</v>
      </c>
      <c r="Q263">
        <f>insurance[[#This Row],[bmi]]*insurance[[#This Row],[age]]</f>
        <v>2346.96</v>
      </c>
      <c r="R263" t="s">
        <v>31</v>
      </c>
      <c r="S263">
        <f>(insurance[[#This Row],[age]]-Notes!$B$2)/Notes!$B$3</f>
        <v>1.1956797782254924</v>
      </c>
      <c r="T263">
        <f>(insurance[[#This Row],[bmi]]-Notes!$B$4)/Notes!$B$5</f>
        <v>1.8449431651955097</v>
      </c>
      <c r="U263">
        <f>(insurance[[#This Row],[children]]-Notes!$B$6)/Notes!$B$7</f>
        <v>-0.90861366741867866</v>
      </c>
      <c r="V263" s="14">
        <f t="shared" si="4"/>
        <v>13130.638654799817</v>
      </c>
      <c r="W263" s="15" t="str">
        <f>IF(insurance[[#This Row],[split]]="Test", (insurance[[#This Row],[charges]]-insurance[[#This Row],[yhat_base]])^2, "")</f>
        <v/>
      </c>
      <c r="X263" s="15" t="str">
        <f>IF(insurance[[#This Row],[split]]="Test", ABS(insurance[[#This Row],[charges]]-insurance[[#This Row],[yhat_base]])^2, "")</f>
        <v/>
      </c>
      <c r="Y263" t="str">
        <f>IF(insurance[[#This Row],[split]]="Test", (insurance[[#This Row],[charges]]-insurance[[#This Row],[yhat]])^2,"")</f>
        <v/>
      </c>
      <c r="Z263" t="str">
        <f>IF(insurance[[#This Row],[split]]="Test",ABS(insurance[[#This Row],[charges]]-insurance[[#This Row],[yhat]])^2,"")</f>
        <v/>
      </c>
      <c r="AA263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12266.604099646123</v>
      </c>
      <c r="AB263">
        <f>insurance[[#This Row],[charges]]-insurance[[#This Row],[yhat]]</f>
        <v>-1172.9811996461231</v>
      </c>
      <c r="AC263" t="str">
        <f>IF(insurance[[#This Row],[split]]="Test",
  COUNTIFS(insurance[split], "Test", insurance[yhat], "&gt;" &amp; insurance[[#This Row],[yhat]]) + 1,
  ""
)</f>
        <v/>
      </c>
      <c r="AD263" t="str">
        <f>IF(insurance[[#This Row],[split]]="Test", CEILING(insurance[[#This Row],[rank_test]]/(COUNTIF(insurance[split],"Test")/10), 1), "")</f>
        <v/>
      </c>
      <c r="AE263" t="str">
        <f>IF(insurance[[#This Row],[split]]="Test", --(insurance[[#This Row],[charges]] &gt;= Classify!$C$5), "")</f>
        <v/>
      </c>
      <c r="AF263" t="str">
        <f>IF(insurance[[#This Row],[split]]="Test", --(insurance[[#This Row],[yhat]] &gt;= Classify!$C$8), "")</f>
        <v/>
      </c>
    </row>
    <row r="264" spans="1:32" x14ac:dyDescent="0.35">
      <c r="A264">
        <v>22</v>
      </c>
      <c r="B264" t="s">
        <v>13</v>
      </c>
      <c r="C264">
        <v>27.1</v>
      </c>
      <c r="D264">
        <v>0</v>
      </c>
      <c r="E264" t="s">
        <v>14</v>
      </c>
      <c r="F264" t="s">
        <v>21</v>
      </c>
      <c r="G264">
        <v>2154.3609999999999</v>
      </c>
      <c r="H264" t="s">
        <v>16</v>
      </c>
      <c r="I264" t="s">
        <v>17</v>
      </c>
      <c r="J264" t="s">
        <v>17</v>
      </c>
      <c r="K264" t="s">
        <v>17</v>
      </c>
      <c r="L264" t="s">
        <v>17</v>
      </c>
      <c r="M264" t="s">
        <v>18</v>
      </c>
      <c r="N264">
        <f>insurance[[#This Row],[age]]^2</f>
        <v>484</v>
      </c>
      <c r="O264">
        <f>insurance[[#This Row],[smoker_yes]]*insurance[[#This Row],[bmi]]</f>
        <v>0</v>
      </c>
      <c r="P264">
        <f>insurance[[#This Row],[smoker_yes]]*insurance[[#This Row],[age]]</f>
        <v>0</v>
      </c>
      <c r="Q264">
        <f>insurance[[#This Row],[bmi]]*insurance[[#This Row],[age]]</f>
        <v>596.20000000000005</v>
      </c>
      <c r="R264" t="s">
        <v>31</v>
      </c>
      <c r="S264">
        <f>(insurance[[#This Row],[age]]-Notes!$B$2)/Notes!$B$3</f>
        <v>-1.2251606895761058</v>
      </c>
      <c r="T264">
        <f>(insurance[[#This Row],[bmi]]-Notes!$B$4)/Notes!$B$5</f>
        <v>-0.58455558556616627</v>
      </c>
      <c r="U264">
        <f>(insurance[[#This Row],[children]]-Notes!$B$6)/Notes!$B$7</f>
        <v>-0.90861366741867866</v>
      </c>
      <c r="V264" s="14">
        <f t="shared" si="4"/>
        <v>13130.638654799817</v>
      </c>
      <c r="W264" s="15" t="str">
        <f>IF(insurance[[#This Row],[split]]="Test", (insurance[[#This Row],[charges]]-insurance[[#This Row],[yhat_base]])^2, "")</f>
        <v/>
      </c>
      <c r="X264" s="15" t="str">
        <f>IF(insurance[[#This Row],[split]]="Test", ABS(insurance[[#This Row],[charges]]-insurance[[#This Row],[yhat_base]])^2, "")</f>
        <v/>
      </c>
      <c r="Y264" t="str">
        <f>IF(insurance[[#This Row],[split]]="Test", (insurance[[#This Row],[charges]]-insurance[[#This Row],[yhat]])^2,"")</f>
        <v/>
      </c>
      <c r="Z264" t="str">
        <f>IF(insurance[[#This Row],[split]]="Test",ABS(insurance[[#This Row],[charges]]-insurance[[#This Row],[yhat]])^2,"")</f>
        <v/>
      </c>
      <c r="AA264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3581.271531692194</v>
      </c>
      <c r="AB264">
        <f>insurance[[#This Row],[charges]]-insurance[[#This Row],[yhat]]</f>
        <v>-1426.9105316921941</v>
      </c>
      <c r="AC264" t="str">
        <f>IF(insurance[[#This Row],[split]]="Test",
  COUNTIFS(insurance[split], "Test", insurance[yhat], "&gt;" &amp; insurance[[#This Row],[yhat]]) + 1,
  ""
)</f>
        <v/>
      </c>
      <c r="AD264" t="str">
        <f>IF(insurance[[#This Row],[split]]="Test", CEILING(insurance[[#This Row],[rank_test]]/(COUNTIF(insurance[split],"Test")/10), 1), "")</f>
        <v/>
      </c>
      <c r="AE264" t="str">
        <f>IF(insurance[[#This Row],[split]]="Test", --(insurance[[#This Row],[charges]] &gt;= Classify!$C$5), "")</f>
        <v/>
      </c>
      <c r="AF264" t="str">
        <f>IF(insurance[[#This Row],[split]]="Test", --(insurance[[#This Row],[yhat]] &gt;= Classify!$C$8), "")</f>
        <v/>
      </c>
    </row>
    <row r="265" spans="1:32" x14ac:dyDescent="0.35">
      <c r="A265">
        <v>23</v>
      </c>
      <c r="B265" t="s">
        <v>13</v>
      </c>
      <c r="C265">
        <v>34.865000000000002</v>
      </c>
      <c r="D265">
        <v>0</v>
      </c>
      <c r="E265" t="s">
        <v>14</v>
      </c>
      <c r="F265" t="s">
        <v>20</v>
      </c>
      <c r="G265">
        <v>2899.4893499999998</v>
      </c>
      <c r="H265" t="s">
        <v>16</v>
      </c>
      <c r="I265" t="s">
        <v>17</v>
      </c>
      <c r="J265" t="s">
        <v>17</v>
      </c>
      <c r="K265" t="s">
        <v>17</v>
      </c>
      <c r="L265" t="s">
        <v>17</v>
      </c>
      <c r="M265" t="s">
        <v>17</v>
      </c>
      <c r="N265">
        <f>insurance[[#This Row],[age]]^2</f>
        <v>529</v>
      </c>
      <c r="O265">
        <f>insurance[[#This Row],[smoker_yes]]*insurance[[#This Row],[bmi]]</f>
        <v>0</v>
      </c>
      <c r="P265">
        <f>insurance[[#This Row],[smoker_yes]]*insurance[[#This Row],[age]]</f>
        <v>0</v>
      </c>
      <c r="Q265">
        <f>insurance[[#This Row],[bmi]]*insurance[[#This Row],[age]]</f>
        <v>801.8950000000001</v>
      </c>
      <c r="R265" t="s">
        <v>31</v>
      </c>
      <c r="S265">
        <f>(insurance[[#This Row],[age]]-Notes!$B$2)/Notes!$B$3</f>
        <v>-1.1539594993466469</v>
      </c>
      <c r="T265">
        <f>(insurance[[#This Row],[bmi]]-Notes!$B$4)/Notes!$B$5</f>
        <v>0.68924980266235647</v>
      </c>
      <c r="U265">
        <f>(insurance[[#This Row],[children]]-Notes!$B$6)/Notes!$B$7</f>
        <v>-0.90861366741867866</v>
      </c>
      <c r="V265" s="14">
        <f t="shared" si="4"/>
        <v>13130.638654799817</v>
      </c>
      <c r="W265" s="15" t="str">
        <f>IF(insurance[[#This Row],[split]]="Test", (insurance[[#This Row],[charges]]-insurance[[#This Row],[yhat_base]])^2, "")</f>
        <v/>
      </c>
      <c r="X265" s="15" t="str">
        <f>IF(insurance[[#This Row],[split]]="Test", ABS(insurance[[#This Row],[charges]]-insurance[[#This Row],[yhat_base]])^2, "")</f>
        <v/>
      </c>
      <c r="Y265" t="str">
        <f>IF(insurance[[#This Row],[split]]="Test", (insurance[[#This Row],[charges]]-insurance[[#This Row],[yhat]])^2,"")</f>
        <v/>
      </c>
      <c r="Z265" t="str">
        <f>IF(insurance[[#This Row],[split]]="Test",ABS(insurance[[#This Row],[charges]]-insurance[[#This Row],[yhat]])^2,"")</f>
        <v/>
      </c>
      <c r="AA265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4856.7540606971943</v>
      </c>
      <c r="AB265">
        <f>insurance[[#This Row],[charges]]-insurance[[#This Row],[yhat]]</f>
        <v>-1957.2647106971945</v>
      </c>
      <c r="AC265" t="str">
        <f>IF(insurance[[#This Row],[split]]="Test",
  COUNTIFS(insurance[split], "Test", insurance[yhat], "&gt;" &amp; insurance[[#This Row],[yhat]]) + 1,
  ""
)</f>
        <v/>
      </c>
      <c r="AD265" t="str">
        <f>IF(insurance[[#This Row],[split]]="Test", CEILING(insurance[[#This Row],[rank_test]]/(COUNTIF(insurance[split],"Test")/10), 1), "")</f>
        <v/>
      </c>
      <c r="AE265" t="str">
        <f>IF(insurance[[#This Row],[split]]="Test", --(insurance[[#This Row],[charges]] &gt;= Classify!$C$5), "")</f>
        <v/>
      </c>
      <c r="AF265" t="str">
        <f>IF(insurance[[#This Row],[split]]="Test", --(insurance[[#This Row],[yhat]] &gt;= Classify!$C$8), "")</f>
        <v/>
      </c>
    </row>
    <row r="266" spans="1:32" x14ac:dyDescent="0.35">
      <c r="A266">
        <v>25</v>
      </c>
      <c r="B266" t="s">
        <v>13</v>
      </c>
      <c r="C266">
        <v>30.3</v>
      </c>
      <c r="D266">
        <v>0</v>
      </c>
      <c r="E266" t="s">
        <v>14</v>
      </c>
      <c r="F266" t="s">
        <v>21</v>
      </c>
      <c r="G266">
        <v>2632.9920000000002</v>
      </c>
      <c r="H266" t="s">
        <v>16</v>
      </c>
      <c r="I266" t="s">
        <v>17</v>
      </c>
      <c r="J266" t="s">
        <v>17</v>
      </c>
      <c r="K266" t="s">
        <v>17</v>
      </c>
      <c r="L266" t="s">
        <v>17</v>
      </c>
      <c r="M266" t="s">
        <v>18</v>
      </c>
      <c r="N266">
        <f>insurance[[#This Row],[age]]^2</f>
        <v>625</v>
      </c>
      <c r="O266">
        <f>insurance[[#This Row],[smoker_yes]]*insurance[[#This Row],[bmi]]</f>
        <v>0</v>
      </c>
      <c r="P266">
        <f>insurance[[#This Row],[smoker_yes]]*insurance[[#This Row],[age]]</f>
        <v>0</v>
      </c>
      <c r="Q266">
        <f>insurance[[#This Row],[bmi]]*insurance[[#This Row],[age]]</f>
        <v>757.5</v>
      </c>
      <c r="R266" t="s">
        <v>31</v>
      </c>
      <c r="S266">
        <f>(insurance[[#This Row],[age]]-Notes!$B$2)/Notes!$B$3</f>
        <v>-1.0115571188877295</v>
      </c>
      <c r="T266">
        <f>(insurance[[#This Row],[bmi]]-Notes!$B$4)/Notes!$B$5</f>
        <v>-5.9613249142306424E-2</v>
      </c>
      <c r="U266">
        <f>(insurance[[#This Row],[children]]-Notes!$B$6)/Notes!$B$7</f>
        <v>-0.90861366741867866</v>
      </c>
      <c r="V266" s="14">
        <f t="shared" si="4"/>
        <v>13130.638654799817</v>
      </c>
      <c r="W266" s="15" t="str">
        <f>IF(insurance[[#This Row],[split]]="Test", (insurance[[#This Row],[charges]]-insurance[[#This Row],[yhat_base]])^2, "")</f>
        <v/>
      </c>
      <c r="X266" s="15" t="str">
        <f>IF(insurance[[#This Row],[split]]="Test", ABS(insurance[[#This Row],[charges]]-insurance[[#This Row],[yhat_base]])^2, "")</f>
        <v/>
      </c>
      <c r="Y266" t="str">
        <f>IF(insurance[[#This Row],[split]]="Test", (insurance[[#This Row],[charges]]-insurance[[#This Row],[yhat]])^2,"")</f>
        <v/>
      </c>
      <c r="Z266" t="str">
        <f>IF(insurance[[#This Row],[split]]="Test",ABS(insurance[[#This Row],[charges]]-insurance[[#This Row],[yhat]])^2,"")</f>
        <v/>
      </c>
      <c r="AA266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4002.6091492371579</v>
      </c>
      <c r="AB266">
        <f>insurance[[#This Row],[charges]]-insurance[[#This Row],[yhat]]</f>
        <v>-1369.6171492371577</v>
      </c>
      <c r="AC266" t="str">
        <f>IF(insurance[[#This Row],[split]]="Test",
  COUNTIFS(insurance[split], "Test", insurance[yhat], "&gt;" &amp; insurance[[#This Row],[yhat]]) + 1,
  ""
)</f>
        <v/>
      </c>
      <c r="AD266" t="str">
        <f>IF(insurance[[#This Row],[split]]="Test", CEILING(insurance[[#This Row],[rank_test]]/(COUNTIF(insurance[split],"Test")/10), 1), "")</f>
        <v/>
      </c>
      <c r="AE266" t="str">
        <f>IF(insurance[[#This Row],[split]]="Test", --(insurance[[#This Row],[charges]] &gt;= Classify!$C$5), "")</f>
        <v/>
      </c>
      <c r="AF266" t="str">
        <f>IF(insurance[[#This Row],[split]]="Test", --(insurance[[#This Row],[yhat]] &gt;= Classify!$C$8), "")</f>
        <v/>
      </c>
    </row>
    <row r="267" spans="1:32" x14ac:dyDescent="0.35">
      <c r="A267">
        <v>23</v>
      </c>
      <c r="B267" t="s">
        <v>13</v>
      </c>
      <c r="C267">
        <v>28</v>
      </c>
      <c r="D267">
        <v>0</v>
      </c>
      <c r="E267" t="s">
        <v>14</v>
      </c>
      <c r="F267" t="s">
        <v>21</v>
      </c>
      <c r="G267">
        <v>13126.677449999999</v>
      </c>
      <c r="H267" t="s">
        <v>16</v>
      </c>
      <c r="I267" t="s">
        <v>17</v>
      </c>
      <c r="J267" t="s">
        <v>17</v>
      </c>
      <c r="K267" t="s">
        <v>17</v>
      </c>
      <c r="L267" t="s">
        <v>17</v>
      </c>
      <c r="M267" t="s">
        <v>18</v>
      </c>
      <c r="N267">
        <f>insurance[[#This Row],[age]]^2</f>
        <v>529</v>
      </c>
      <c r="O267">
        <f>insurance[[#This Row],[smoker_yes]]*insurance[[#This Row],[bmi]]</f>
        <v>0</v>
      </c>
      <c r="P267">
        <f>insurance[[#This Row],[smoker_yes]]*insurance[[#This Row],[age]]</f>
        <v>0</v>
      </c>
      <c r="Q267">
        <f>insurance[[#This Row],[bmi]]*insurance[[#This Row],[age]]</f>
        <v>644</v>
      </c>
      <c r="R267" t="s">
        <v>31</v>
      </c>
      <c r="S267">
        <f>(insurance[[#This Row],[age]]-Notes!$B$2)/Notes!$B$3</f>
        <v>-1.1539594993466469</v>
      </c>
      <c r="T267">
        <f>(insurance[[#This Row],[bmi]]-Notes!$B$4)/Notes!$B$5</f>
        <v>-0.43691555344695587</v>
      </c>
      <c r="U267">
        <f>(insurance[[#This Row],[children]]-Notes!$B$6)/Notes!$B$7</f>
        <v>-0.90861366741867866</v>
      </c>
      <c r="V267" s="14">
        <f t="shared" si="4"/>
        <v>13130.638654799817</v>
      </c>
      <c r="W267" s="15" t="str">
        <f>IF(insurance[[#This Row],[split]]="Test", (insurance[[#This Row],[charges]]-insurance[[#This Row],[yhat_base]])^2, "")</f>
        <v/>
      </c>
      <c r="X267" s="15" t="str">
        <f>IF(insurance[[#This Row],[split]]="Test", ABS(insurance[[#This Row],[charges]]-insurance[[#This Row],[yhat_base]])^2, "")</f>
        <v/>
      </c>
      <c r="Y267" t="str">
        <f>IF(insurance[[#This Row],[split]]="Test", (insurance[[#This Row],[charges]]-insurance[[#This Row],[yhat]])^2,"")</f>
        <v/>
      </c>
      <c r="Z267" t="str">
        <f>IF(insurance[[#This Row],[split]]="Test",ABS(insurance[[#This Row],[charges]]-insurance[[#This Row],[yhat]])^2,"")</f>
        <v/>
      </c>
      <c r="AA267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3711.9972599807697</v>
      </c>
      <c r="AB267">
        <f>insurance[[#This Row],[charges]]-insurance[[#This Row],[yhat]]</f>
        <v>9414.6801900192295</v>
      </c>
      <c r="AC267" t="str">
        <f>IF(insurance[[#This Row],[split]]="Test",
  COUNTIFS(insurance[split], "Test", insurance[yhat], "&gt;" &amp; insurance[[#This Row],[yhat]]) + 1,
  ""
)</f>
        <v/>
      </c>
      <c r="AD267" t="str">
        <f>IF(insurance[[#This Row],[split]]="Test", CEILING(insurance[[#This Row],[rank_test]]/(COUNTIF(insurance[split],"Test")/10), 1), "")</f>
        <v/>
      </c>
      <c r="AE267" t="str">
        <f>IF(insurance[[#This Row],[split]]="Test", --(insurance[[#This Row],[charges]] &gt;= Classify!$C$5), "")</f>
        <v/>
      </c>
      <c r="AF267" t="str">
        <f>IF(insurance[[#This Row],[split]]="Test", --(insurance[[#This Row],[yhat]] &gt;= Classify!$C$8), "")</f>
        <v/>
      </c>
    </row>
    <row r="268" spans="1:32" x14ac:dyDescent="0.35">
      <c r="A268">
        <v>41</v>
      </c>
      <c r="B268" t="s">
        <v>19</v>
      </c>
      <c r="C268">
        <v>33.549999999999997</v>
      </c>
      <c r="D268">
        <v>0</v>
      </c>
      <c r="E268" t="s">
        <v>14</v>
      </c>
      <c r="F268" t="s">
        <v>15</v>
      </c>
      <c r="G268">
        <v>5699.8374999999996</v>
      </c>
      <c r="H268" t="s">
        <v>16</v>
      </c>
      <c r="I268" t="s">
        <v>18</v>
      </c>
      <c r="J268" t="s">
        <v>17</v>
      </c>
      <c r="K268" t="s">
        <v>17</v>
      </c>
      <c r="L268" t="s">
        <v>18</v>
      </c>
      <c r="M268" t="s">
        <v>17</v>
      </c>
      <c r="N268">
        <f>insurance[[#This Row],[age]]^2</f>
        <v>1681</v>
      </c>
      <c r="O268">
        <f>insurance[[#This Row],[smoker_yes]]*insurance[[#This Row],[bmi]]</f>
        <v>0</v>
      </c>
      <c r="P268">
        <f>insurance[[#This Row],[smoker_yes]]*insurance[[#This Row],[age]]</f>
        <v>0</v>
      </c>
      <c r="Q268">
        <f>insurance[[#This Row],[bmi]]*insurance[[#This Row],[age]]</f>
        <v>1375.55</v>
      </c>
      <c r="R268" t="s">
        <v>31</v>
      </c>
      <c r="S268">
        <f>(insurance[[#This Row],[age]]-Notes!$B$2)/Notes!$B$3</f>
        <v>0.12766192478361088</v>
      </c>
      <c r="T268">
        <f>(insurance[[#This Row],[bmi]]-Notes!$B$4)/Notes!$B$5</f>
        <v>0.47353131128817577</v>
      </c>
      <c r="U268">
        <f>(insurance[[#This Row],[children]]-Notes!$B$6)/Notes!$B$7</f>
        <v>-0.90861366741867866</v>
      </c>
      <c r="V268" s="14">
        <f t="shared" si="4"/>
        <v>13130.638654799817</v>
      </c>
      <c r="W268" s="15" t="str">
        <f>IF(insurance[[#This Row],[split]]="Test", (insurance[[#This Row],[charges]]-insurance[[#This Row],[yhat_base]])^2, "")</f>
        <v/>
      </c>
      <c r="X268" s="15" t="str">
        <f>IF(insurance[[#This Row],[split]]="Test", ABS(insurance[[#This Row],[charges]]-insurance[[#This Row],[yhat_base]])^2, "")</f>
        <v/>
      </c>
      <c r="Y268" t="str">
        <f>IF(insurance[[#This Row],[split]]="Test", (insurance[[#This Row],[charges]]-insurance[[#This Row],[yhat]])^2,"")</f>
        <v/>
      </c>
      <c r="Z268" t="str">
        <f>IF(insurance[[#This Row],[split]]="Test",ABS(insurance[[#This Row],[charges]]-insurance[[#This Row],[yhat]])^2,"")</f>
        <v/>
      </c>
      <c r="AA268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6573.2201545869775</v>
      </c>
      <c r="AB268">
        <f>insurance[[#This Row],[charges]]-insurance[[#This Row],[yhat]]</f>
        <v>-873.38265458697788</v>
      </c>
      <c r="AC268" t="str">
        <f>IF(insurance[[#This Row],[split]]="Test",
  COUNTIFS(insurance[split], "Test", insurance[yhat], "&gt;" &amp; insurance[[#This Row],[yhat]]) + 1,
  ""
)</f>
        <v/>
      </c>
      <c r="AD268" t="str">
        <f>IF(insurance[[#This Row],[split]]="Test", CEILING(insurance[[#This Row],[rank_test]]/(COUNTIF(insurance[split],"Test")/10), 1), "")</f>
        <v/>
      </c>
      <c r="AE268" t="str">
        <f>IF(insurance[[#This Row],[split]]="Test", --(insurance[[#This Row],[charges]] &gt;= Classify!$C$5), "")</f>
        <v/>
      </c>
      <c r="AF268" t="str">
        <f>IF(insurance[[#This Row],[split]]="Test", --(insurance[[#This Row],[yhat]] &gt;= Classify!$C$8), "")</f>
        <v/>
      </c>
    </row>
    <row r="269" spans="1:32" x14ac:dyDescent="0.35">
      <c r="A269">
        <v>18</v>
      </c>
      <c r="B269" t="s">
        <v>19</v>
      </c>
      <c r="C269">
        <v>39.14</v>
      </c>
      <c r="D269">
        <v>0</v>
      </c>
      <c r="E269" t="s">
        <v>14</v>
      </c>
      <c r="F269" t="s">
        <v>20</v>
      </c>
      <c r="G269">
        <v>12890.057650000001</v>
      </c>
      <c r="H269" t="s">
        <v>16</v>
      </c>
      <c r="I269" t="s">
        <v>18</v>
      </c>
      <c r="J269" t="s">
        <v>17</v>
      </c>
      <c r="K269" t="s">
        <v>17</v>
      </c>
      <c r="L269" t="s">
        <v>17</v>
      </c>
      <c r="M269" t="s">
        <v>17</v>
      </c>
      <c r="N269">
        <f>insurance[[#This Row],[age]]^2</f>
        <v>324</v>
      </c>
      <c r="O269">
        <f>insurance[[#This Row],[smoker_yes]]*insurance[[#This Row],[bmi]]</f>
        <v>0</v>
      </c>
      <c r="P269">
        <f>insurance[[#This Row],[smoker_yes]]*insurance[[#This Row],[age]]</f>
        <v>0</v>
      </c>
      <c r="Q269">
        <f>insurance[[#This Row],[bmi]]*insurance[[#This Row],[age]]</f>
        <v>704.52</v>
      </c>
      <c r="R269" t="s">
        <v>31</v>
      </c>
      <c r="S269">
        <f>(insurance[[#This Row],[age]]-Notes!$B$2)/Notes!$B$3</f>
        <v>-1.5099654504939408</v>
      </c>
      <c r="T269">
        <f>(insurance[[#This Row],[bmi]]-Notes!$B$4)/Notes!$B$5</f>
        <v>1.3905399552286066</v>
      </c>
      <c r="U269">
        <f>(insurance[[#This Row],[children]]-Notes!$B$6)/Notes!$B$7</f>
        <v>-0.90861366741867866</v>
      </c>
      <c r="V269" s="14">
        <f t="shared" si="4"/>
        <v>13130.638654799817</v>
      </c>
      <c r="W269" s="15" t="str">
        <f>IF(insurance[[#This Row],[split]]="Test", (insurance[[#This Row],[charges]]-insurance[[#This Row],[yhat_base]])^2, "")</f>
        <v/>
      </c>
      <c r="X269" s="15" t="str">
        <f>IF(insurance[[#This Row],[split]]="Test", ABS(insurance[[#This Row],[charges]]-insurance[[#This Row],[yhat_base]])^2, "")</f>
        <v/>
      </c>
      <c r="Y269" t="str">
        <f>IF(insurance[[#This Row],[split]]="Test", (insurance[[#This Row],[charges]]-insurance[[#This Row],[yhat]])^2,"")</f>
        <v/>
      </c>
      <c r="Z269" t="str">
        <f>IF(insurance[[#This Row],[split]]="Test",ABS(insurance[[#This Row],[charges]]-insurance[[#This Row],[yhat]])^2,"")</f>
        <v/>
      </c>
      <c r="AA269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3741.2121020647423</v>
      </c>
      <c r="AB269">
        <f>insurance[[#This Row],[charges]]-insurance[[#This Row],[yhat]]</f>
        <v>9148.8455479352579</v>
      </c>
      <c r="AC269" t="str">
        <f>IF(insurance[[#This Row],[split]]="Test",
  COUNTIFS(insurance[split], "Test", insurance[yhat], "&gt;" &amp; insurance[[#This Row],[yhat]]) + 1,
  ""
)</f>
        <v/>
      </c>
      <c r="AD269" t="str">
        <f>IF(insurance[[#This Row],[split]]="Test", CEILING(insurance[[#This Row],[rank_test]]/(COUNTIF(insurance[split],"Test")/10), 1), "")</f>
        <v/>
      </c>
      <c r="AE269" t="str">
        <f>IF(insurance[[#This Row],[split]]="Test", --(insurance[[#This Row],[charges]] &gt;= Classify!$C$5), "")</f>
        <v/>
      </c>
      <c r="AF269" t="str">
        <f>IF(insurance[[#This Row],[split]]="Test", --(insurance[[#This Row],[yhat]] &gt;= Classify!$C$8), "")</f>
        <v/>
      </c>
    </row>
    <row r="270" spans="1:32" x14ac:dyDescent="0.35">
      <c r="A270">
        <v>40</v>
      </c>
      <c r="B270" t="s">
        <v>19</v>
      </c>
      <c r="C270">
        <v>25.08</v>
      </c>
      <c r="D270">
        <v>0</v>
      </c>
      <c r="E270" t="s">
        <v>14</v>
      </c>
      <c r="F270" t="s">
        <v>15</v>
      </c>
      <c r="G270">
        <v>5415.6611999999996</v>
      </c>
      <c r="H270" t="s">
        <v>16</v>
      </c>
      <c r="I270" t="s">
        <v>18</v>
      </c>
      <c r="J270" t="s">
        <v>17</v>
      </c>
      <c r="K270" t="s">
        <v>17</v>
      </c>
      <c r="L270" t="s">
        <v>18</v>
      </c>
      <c r="M270" t="s">
        <v>17</v>
      </c>
      <c r="N270">
        <f>insurance[[#This Row],[age]]^2</f>
        <v>1600</v>
      </c>
      <c r="O270">
        <f>insurance[[#This Row],[smoker_yes]]*insurance[[#This Row],[bmi]]</f>
        <v>0</v>
      </c>
      <c r="P270">
        <f>insurance[[#This Row],[smoker_yes]]*insurance[[#This Row],[age]]</f>
        <v>0</v>
      </c>
      <c r="Q270">
        <f>insurance[[#This Row],[bmi]]*insurance[[#This Row],[age]]</f>
        <v>1003.1999999999999</v>
      </c>
      <c r="R270" t="s">
        <v>31</v>
      </c>
      <c r="S270">
        <f>(insurance[[#This Row],[age]]-Notes!$B$2)/Notes!$B$3</f>
        <v>5.6460734554152112E-2</v>
      </c>
      <c r="T270">
        <f>(insurance[[#This Row],[bmi]]-Notes!$B$4)/Notes!$B$5</f>
        <v>-0.9159254354337284</v>
      </c>
      <c r="U270">
        <f>(insurance[[#This Row],[children]]-Notes!$B$6)/Notes!$B$7</f>
        <v>-0.90861366741867866</v>
      </c>
      <c r="V270" s="14">
        <f t="shared" si="4"/>
        <v>13130.638654799817</v>
      </c>
      <c r="W270" s="15" t="str">
        <f>IF(insurance[[#This Row],[split]]="Test", (insurance[[#This Row],[charges]]-insurance[[#This Row],[yhat_base]])^2, "")</f>
        <v/>
      </c>
      <c r="X270" s="15" t="str">
        <f>IF(insurance[[#This Row],[split]]="Test", ABS(insurance[[#This Row],[charges]]-insurance[[#This Row],[yhat_base]])^2, "")</f>
        <v/>
      </c>
      <c r="Y270" t="str">
        <f>IF(insurance[[#This Row],[split]]="Test", (insurance[[#This Row],[charges]]-insurance[[#This Row],[yhat]])^2,"")</f>
        <v/>
      </c>
      <c r="Z270" t="str">
        <f>IF(insurance[[#This Row],[split]]="Test",ABS(insurance[[#This Row],[charges]]-insurance[[#This Row],[yhat]])^2,"")</f>
        <v/>
      </c>
      <c r="AA270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6222.7630385992325</v>
      </c>
      <c r="AB270">
        <f>insurance[[#This Row],[charges]]-insurance[[#This Row],[yhat]]</f>
        <v>-807.10183859923291</v>
      </c>
      <c r="AC270" t="str">
        <f>IF(insurance[[#This Row],[split]]="Test",
  COUNTIFS(insurance[split], "Test", insurance[yhat], "&gt;" &amp; insurance[[#This Row],[yhat]]) + 1,
  ""
)</f>
        <v/>
      </c>
      <c r="AD270" t="str">
        <f>IF(insurance[[#This Row],[split]]="Test", CEILING(insurance[[#This Row],[rank_test]]/(COUNTIF(insurance[split],"Test")/10), 1), "")</f>
        <v/>
      </c>
      <c r="AE270" t="str">
        <f>IF(insurance[[#This Row],[split]]="Test", --(insurance[[#This Row],[charges]] &gt;= Classify!$C$5), "")</f>
        <v/>
      </c>
      <c r="AF270" t="str">
        <f>IF(insurance[[#This Row],[split]]="Test", --(insurance[[#This Row],[yhat]] &gt;= Classify!$C$8), "")</f>
        <v/>
      </c>
    </row>
    <row r="271" spans="1:32" x14ac:dyDescent="0.35">
      <c r="A271">
        <v>50</v>
      </c>
      <c r="B271" t="s">
        <v>19</v>
      </c>
      <c r="C271">
        <v>25.3</v>
      </c>
      <c r="D271">
        <v>0</v>
      </c>
      <c r="E271" t="s">
        <v>14</v>
      </c>
      <c r="F271" t="s">
        <v>15</v>
      </c>
      <c r="G271">
        <v>8442.6669999999995</v>
      </c>
      <c r="H271" t="s">
        <v>16</v>
      </c>
      <c r="I271" t="s">
        <v>18</v>
      </c>
      <c r="J271" t="s">
        <v>17</v>
      </c>
      <c r="K271" t="s">
        <v>17</v>
      </c>
      <c r="L271" t="s">
        <v>18</v>
      </c>
      <c r="M271" t="s">
        <v>17</v>
      </c>
      <c r="N271">
        <f>insurance[[#This Row],[age]]^2</f>
        <v>2500</v>
      </c>
      <c r="O271">
        <f>insurance[[#This Row],[smoker_yes]]*insurance[[#This Row],[bmi]]</f>
        <v>0</v>
      </c>
      <c r="P271">
        <f>insurance[[#This Row],[smoker_yes]]*insurance[[#This Row],[age]]</f>
        <v>0</v>
      </c>
      <c r="Q271">
        <f>insurance[[#This Row],[bmi]]*insurance[[#This Row],[age]]</f>
        <v>1265</v>
      </c>
      <c r="R271" t="s">
        <v>31</v>
      </c>
      <c r="S271">
        <f>(insurance[[#This Row],[age]]-Notes!$B$2)/Notes!$B$3</f>
        <v>0.76847263684873979</v>
      </c>
      <c r="T271">
        <f>(insurance[[#This Row],[bmi]]-Notes!$B$4)/Notes!$B$5</f>
        <v>-0.87983564980458762</v>
      </c>
      <c r="U271">
        <f>(insurance[[#This Row],[children]]-Notes!$B$6)/Notes!$B$7</f>
        <v>-0.90861366741867866</v>
      </c>
      <c r="V271" s="14">
        <f t="shared" si="4"/>
        <v>13130.638654799817</v>
      </c>
      <c r="W271" s="15" t="str">
        <f>IF(insurance[[#This Row],[split]]="Test", (insurance[[#This Row],[charges]]-insurance[[#This Row],[yhat_base]])^2, "")</f>
        <v/>
      </c>
      <c r="X271" s="15" t="str">
        <f>IF(insurance[[#This Row],[split]]="Test", ABS(insurance[[#This Row],[charges]]-insurance[[#This Row],[yhat_base]])^2, "")</f>
        <v/>
      </c>
      <c r="Y271" t="str">
        <f>IF(insurance[[#This Row],[split]]="Test", (insurance[[#This Row],[charges]]-insurance[[#This Row],[yhat]])^2,"")</f>
        <v/>
      </c>
      <c r="Z271" t="str">
        <f>IF(insurance[[#This Row],[split]]="Test",ABS(insurance[[#This Row],[charges]]-insurance[[#This Row],[yhat]])^2,"")</f>
        <v/>
      </c>
      <c r="AA271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9263.6830401852294</v>
      </c>
      <c r="AB271">
        <f>insurance[[#This Row],[charges]]-insurance[[#This Row],[yhat]]</f>
        <v>-821.01604018522994</v>
      </c>
      <c r="AC271" t="str">
        <f>IF(insurance[[#This Row],[split]]="Test",
  COUNTIFS(insurance[split], "Test", insurance[yhat], "&gt;" &amp; insurance[[#This Row],[yhat]]) + 1,
  ""
)</f>
        <v/>
      </c>
      <c r="AD271" t="str">
        <f>IF(insurance[[#This Row],[split]]="Test", CEILING(insurance[[#This Row],[rank_test]]/(COUNTIF(insurance[split],"Test")/10), 1), "")</f>
        <v/>
      </c>
      <c r="AE271" t="str">
        <f>IF(insurance[[#This Row],[split]]="Test", --(insurance[[#This Row],[charges]] &gt;= Classify!$C$5), "")</f>
        <v/>
      </c>
      <c r="AF271" t="str">
        <f>IF(insurance[[#This Row],[split]]="Test", --(insurance[[#This Row],[yhat]] &gt;= Classify!$C$8), "")</f>
        <v/>
      </c>
    </row>
    <row r="272" spans="1:32" x14ac:dyDescent="0.35">
      <c r="A272">
        <v>56</v>
      </c>
      <c r="B272" t="s">
        <v>19</v>
      </c>
      <c r="C272">
        <v>34.43</v>
      </c>
      <c r="D272">
        <v>0</v>
      </c>
      <c r="E272" t="s">
        <v>14</v>
      </c>
      <c r="F272" t="s">
        <v>15</v>
      </c>
      <c r="G272">
        <v>10594.225700000001</v>
      </c>
      <c r="H272" t="s">
        <v>16</v>
      </c>
      <c r="I272" t="s">
        <v>18</v>
      </c>
      <c r="J272" t="s">
        <v>17</v>
      </c>
      <c r="K272" t="s">
        <v>17</v>
      </c>
      <c r="L272" t="s">
        <v>18</v>
      </c>
      <c r="M272" t="s">
        <v>17</v>
      </c>
      <c r="N272">
        <f>insurance[[#This Row],[age]]^2</f>
        <v>3136</v>
      </c>
      <c r="O272">
        <f>insurance[[#This Row],[smoker_yes]]*insurance[[#This Row],[bmi]]</f>
        <v>0</v>
      </c>
      <c r="P272">
        <f>insurance[[#This Row],[smoker_yes]]*insurance[[#This Row],[age]]</f>
        <v>0</v>
      </c>
      <c r="Q272">
        <f>insurance[[#This Row],[bmi]]*insurance[[#This Row],[age]]</f>
        <v>1928.08</v>
      </c>
      <c r="R272" t="s">
        <v>31</v>
      </c>
      <c r="S272">
        <f>(insurance[[#This Row],[age]]-Notes!$B$2)/Notes!$B$3</f>
        <v>1.1956797782254924</v>
      </c>
      <c r="T272">
        <f>(insurance[[#This Row],[bmi]]-Notes!$B$4)/Notes!$B$5</f>
        <v>0.61789045380473762</v>
      </c>
      <c r="U272">
        <f>(insurance[[#This Row],[children]]-Notes!$B$6)/Notes!$B$7</f>
        <v>-0.90861366741867866</v>
      </c>
      <c r="V272" s="14">
        <f t="shared" si="4"/>
        <v>13130.638654799817</v>
      </c>
      <c r="W272" s="15" t="str">
        <f>IF(insurance[[#This Row],[split]]="Test", (insurance[[#This Row],[charges]]-insurance[[#This Row],[yhat_base]])^2, "")</f>
        <v/>
      </c>
      <c r="X272" s="15" t="str">
        <f>IF(insurance[[#This Row],[split]]="Test", ABS(insurance[[#This Row],[charges]]-insurance[[#This Row],[yhat_base]])^2, "")</f>
        <v/>
      </c>
      <c r="Y272" t="str">
        <f>IF(insurance[[#This Row],[split]]="Test", (insurance[[#This Row],[charges]]-insurance[[#This Row],[yhat]])^2,"")</f>
        <v/>
      </c>
      <c r="Z272" t="str">
        <f>IF(insurance[[#This Row],[split]]="Test",ABS(insurance[[#This Row],[charges]]-insurance[[#This Row],[yhat]])^2,"")</f>
        <v/>
      </c>
      <c r="AA272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11564.578606026578</v>
      </c>
      <c r="AB272">
        <f>insurance[[#This Row],[charges]]-insurance[[#This Row],[yhat]]</f>
        <v>-970.35290602657733</v>
      </c>
      <c r="AC272" t="str">
        <f>IF(insurance[[#This Row],[split]]="Test",
  COUNTIFS(insurance[split], "Test", insurance[yhat], "&gt;" &amp; insurance[[#This Row],[yhat]]) + 1,
  ""
)</f>
        <v/>
      </c>
      <c r="AD272" t="str">
        <f>IF(insurance[[#This Row],[split]]="Test", CEILING(insurance[[#This Row],[rank_test]]/(COUNTIF(insurance[split],"Test")/10), 1), "")</f>
        <v/>
      </c>
      <c r="AE272" t="str">
        <f>IF(insurance[[#This Row],[split]]="Test", --(insurance[[#This Row],[charges]] &gt;= Classify!$C$5), "")</f>
        <v/>
      </c>
      <c r="AF272" t="str">
        <f>IF(insurance[[#This Row],[split]]="Test", --(insurance[[#This Row],[yhat]] &gt;= Classify!$C$8), "")</f>
        <v/>
      </c>
    </row>
    <row r="273" spans="1:32" x14ac:dyDescent="0.35">
      <c r="A273">
        <v>58</v>
      </c>
      <c r="B273" t="s">
        <v>19</v>
      </c>
      <c r="C273">
        <v>30.305</v>
      </c>
      <c r="D273">
        <v>0</v>
      </c>
      <c r="E273" t="s">
        <v>14</v>
      </c>
      <c r="F273" t="s">
        <v>20</v>
      </c>
      <c r="G273">
        <v>11938.255950000001</v>
      </c>
      <c r="H273" t="s">
        <v>16</v>
      </c>
      <c r="I273" t="s">
        <v>18</v>
      </c>
      <c r="J273" t="s">
        <v>17</v>
      </c>
      <c r="K273" t="s">
        <v>17</v>
      </c>
      <c r="L273" t="s">
        <v>17</v>
      </c>
      <c r="M273" t="s">
        <v>17</v>
      </c>
      <c r="N273">
        <f>insurance[[#This Row],[age]]^2</f>
        <v>3364</v>
      </c>
      <c r="O273">
        <f>insurance[[#This Row],[smoker_yes]]*insurance[[#This Row],[bmi]]</f>
        <v>0</v>
      </c>
      <c r="P273">
        <f>insurance[[#This Row],[smoker_yes]]*insurance[[#This Row],[age]]</f>
        <v>0</v>
      </c>
      <c r="Q273">
        <f>insurance[[#This Row],[bmi]]*insurance[[#This Row],[age]]</f>
        <v>1757.69</v>
      </c>
      <c r="R273" t="s">
        <v>31</v>
      </c>
      <c r="S273">
        <f>(insurance[[#This Row],[age]]-Notes!$B$2)/Notes!$B$3</f>
        <v>1.3380821586844101</v>
      </c>
      <c r="T273">
        <f>(insurance[[#This Row],[bmi]]-Notes!$B$4)/Notes!$B$5</f>
        <v>-5.8793026741644307E-2</v>
      </c>
      <c r="U273">
        <f>(insurance[[#This Row],[children]]-Notes!$B$6)/Notes!$B$7</f>
        <v>-0.90861366741867866</v>
      </c>
      <c r="V273" s="14">
        <f t="shared" si="4"/>
        <v>13130.638654799817</v>
      </c>
      <c r="W273" s="15" t="str">
        <f>IF(insurance[[#This Row],[split]]="Test", (insurance[[#This Row],[charges]]-insurance[[#This Row],[yhat_base]])^2, "")</f>
        <v/>
      </c>
      <c r="X273" s="15" t="str">
        <f>IF(insurance[[#This Row],[split]]="Test", ABS(insurance[[#This Row],[charges]]-insurance[[#This Row],[yhat_base]])^2, "")</f>
        <v/>
      </c>
      <c r="Y273" t="str">
        <f>IF(insurance[[#This Row],[split]]="Test", (insurance[[#This Row],[charges]]-insurance[[#This Row],[yhat]])^2,"")</f>
        <v/>
      </c>
      <c r="Z273" t="str">
        <f>IF(insurance[[#This Row],[split]]="Test",ABS(insurance[[#This Row],[charges]]-insurance[[#This Row],[yhat]])^2,"")</f>
        <v/>
      </c>
      <c r="AA273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13545.238916512526</v>
      </c>
      <c r="AB273">
        <f>insurance[[#This Row],[charges]]-insurance[[#This Row],[yhat]]</f>
        <v>-1606.9829665125253</v>
      </c>
      <c r="AC273" t="str">
        <f>IF(insurance[[#This Row],[split]]="Test",
  COUNTIFS(insurance[split], "Test", insurance[yhat], "&gt;" &amp; insurance[[#This Row],[yhat]]) + 1,
  ""
)</f>
        <v/>
      </c>
      <c r="AD273" t="str">
        <f>IF(insurance[[#This Row],[split]]="Test", CEILING(insurance[[#This Row],[rank_test]]/(COUNTIF(insurance[split],"Test")/10), 1), "")</f>
        <v/>
      </c>
      <c r="AE273" t="str">
        <f>IF(insurance[[#This Row],[split]]="Test", --(insurance[[#This Row],[charges]] &gt;= Classify!$C$5), "")</f>
        <v/>
      </c>
      <c r="AF273" t="str">
        <f>IF(insurance[[#This Row],[split]]="Test", --(insurance[[#This Row],[yhat]] &gt;= Classify!$C$8), "")</f>
        <v/>
      </c>
    </row>
    <row r="274" spans="1:32" x14ac:dyDescent="0.35">
      <c r="A274">
        <v>28</v>
      </c>
      <c r="B274" t="s">
        <v>13</v>
      </c>
      <c r="C274">
        <v>33.11</v>
      </c>
      <c r="D274">
        <v>0</v>
      </c>
      <c r="E274" t="s">
        <v>14</v>
      </c>
      <c r="F274" t="s">
        <v>15</v>
      </c>
      <c r="G274">
        <v>3171.6149</v>
      </c>
      <c r="H274" t="s">
        <v>16</v>
      </c>
      <c r="I274" t="s">
        <v>17</v>
      </c>
      <c r="J274" t="s">
        <v>17</v>
      </c>
      <c r="K274" t="s">
        <v>17</v>
      </c>
      <c r="L274" t="s">
        <v>18</v>
      </c>
      <c r="M274" t="s">
        <v>17</v>
      </c>
      <c r="N274">
        <f>insurance[[#This Row],[age]]^2</f>
        <v>784</v>
      </c>
      <c r="O274">
        <f>insurance[[#This Row],[smoker_yes]]*insurance[[#This Row],[bmi]]</f>
        <v>0</v>
      </c>
      <c r="P274">
        <f>insurance[[#This Row],[smoker_yes]]*insurance[[#This Row],[age]]</f>
        <v>0</v>
      </c>
      <c r="Q274">
        <f>insurance[[#This Row],[bmi]]*insurance[[#This Row],[age]]</f>
        <v>927.07999999999993</v>
      </c>
      <c r="R274" t="s">
        <v>31</v>
      </c>
      <c r="S274">
        <f>(insurance[[#This Row],[age]]-Notes!$B$2)/Notes!$B$3</f>
        <v>-0.79795354819935316</v>
      </c>
      <c r="T274">
        <f>(insurance[[#This Row],[bmi]]-Notes!$B$4)/Notes!$B$5</f>
        <v>0.40135174002989538</v>
      </c>
      <c r="U274">
        <f>(insurance[[#This Row],[children]]-Notes!$B$6)/Notes!$B$7</f>
        <v>-0.90861366741867866</v>
      </c>
      <c r="V274" s="14">
        <f t="shared" si="4"/>
        <v>13130.638654799817</v>
      </c>
      <c r="W274" s="15" t="str">
        <f>IF(insurance[[#This Row],[split]]="Test", (insurance[[#This Row],[charges]]-insurance[[#This Row],[yhat_base]])^2, "")</f>
        <v/>
      </c>
      <c r="X274" s="15" t="str">
        <f>IF(insurance[[#This Row],[split]]="Test", ABS(insurance[[#This Row],[charges]]-insurance[[#This Row],[yhat_base]])^2, "")</f>
        <v/>
      </c>
      <c r="Y274" t="str">
        <f>IF(insurance[[#This Row],[split]]="Test", (insurance[[#This Row],[charges]]-insurance[[#This Row],[yhat]])^2,"")</f>
        <v/>
      </c>
      <c r="Z274" t="str">
        <f>IF(insurance[[#This Row],[split]]="Test",ABS(insurance[[#This Row],[charges]]-insurance[[#This Row],[yhat]])^2,"")</f>
        <v/>
      </c>
      <c r="AA274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4351.2005442760965</v>
      </c>
      <c r="AB274">
        <f>insurance[[#This Row],[charges]]-insurance[[#This Row],[yhat]]</f>
        <v>-1179.5856442760964</v>
      </c>
      <c r="AC274" t="str">
        <f>IF(insurance[[#This Row],[split]]="Test",
  COUNTIFS(insurance[split], "Test", insurance[yhat], "&gt;" &amp; insurance[[#This Row],[yhat]]) + 1,
  ""
)</f>
        <v/>
      </c>
      <c r="AD274" t="str">
        <f>IF(insurance[[#This Row],[split]]="Test", CEILING(insurance[[#This Row],[rank_test]]/(COUNTIF(insurance[split],"Test")/10), 1), "")</f>
        <v/>
      </c>
      <c r="AE274" t="str">
        <f>IF(insurance[[#This Row],[split]]="Test", --(insurance[[#This Row],[charges]] &gt;= Classify!$C$5), "")</f>
        <v/>
      </c>
      <c r="AF274" t="str">
        <f>IF(insurance[[#This Row],[split]]="Test", --(insurance[[#This Row],[yhat]] &gt;= Classify!$C$8), "")</f>
        <v/>
      </c>
    </row>
    <row r="275" spans="1:32" x14ac:dyDescent="0.35">
      <c r="A275">
        <v>18</v>
      </c>
      <c r="B275" t="s">
        <v>19</v>
      </c>
      <c r="C275">
        <v>33.33</v>
      </c>
      <c r="D275">
        <v>0</v>
      </c>
      <c r="E275" t="s">
        <v>14</v>
      </c>
      <c r="F275" t="s">
        <v>15</v>
      </c>
      <c r="G275">
        <v>1135.9407000000001</v>
      </c>
      <c r="H275" t="s">
        <v>16</v>
      </c>
      <c r="I275" t="s">
        <v>18</v>
      </c>
      <c r="J275" t="s">
        <v>17</v>
      </c>
      <c r="K275" t="s">
        <v>17</v>
      </c>
      <c r="L275" t="s">
        <v>18</v>
      </c>
      <c r="M275" t="s">
        <v>17</v>
      </c>
      <c r="N275">
        <f>insurance[[#This Row],[age]]^2</f>
        <v>324</v>
      </c>
      <c r="O275">
        <f>insurance[[#This Row],[smoker_yes]]*insurance[[#This Row],[bmi]]</f>
        <v>0</v>
      </c>
      <c r="P275">
        <f>insurance[[#This Row],[smoker_yes]]*insurance[[#This Row],[age]]</f>
        <v>0</v>
      </c>
      <c r="Q275">
        <f>insurance[[#This Row],[bmi]]*insurance[[#This Row],[age]]</f>
        <v>599.93999999999994</v>
      </c>
      <c r="R275" t="s">
        <v>31</v>
      </c>
      <c r="S275">
        <f>(insurance[[#This Row],[age]]-Notes!$B$2)/Notes!$B$3</f>
        <v>-1.5099654504939408</v>
      </c>
      <c r="T275">
        <f>(insurance[[#This Row],[bmi]]-Notes!$B$4)/Notes!$B$5</f>
        <v>0.43744152565903555</v>
      </c>
      <c r="U275">
        <f>(insurance[[#This Row],[children]]-Notes!$B$6)/Notes!$B$7</f>
        <v>-0.90861366741867866</v>
      </c>
      <c r="V275" s="14">
        <f t="shared" si="4"/>
        <v>13130.638654799817</v>
      </c>
      <c r="W275" s="15" t="str">
        <f>IF(insurance[[#This Row],[split]]="Test", (insurance[[#This Row],[charges]]-insurance[[#This Row],[yhat_base]])^2, "")</f>
        <v/>
      </c>
      <c r="X275" s="15" t="str">
        <f>IF(insurance[[#This Row],[split]]="Test", ABS(insurance[[#This Row],[charges]]-insurance[[#This Row],[yhat_base]])^2, "")</f>
        <v/>
      </c>
      <c r="Y275" t="str">
        <f>IF(insurance[[#This Row],[split]]="Test", (insurance[[#This Row],[charges]]-insurance[[#This Row],[yhat]])^2,"")</f>
        <v/>
      </c>
      <c r="Z275" t="str">
        <f>IF(insurance[[#This Row],[split]]="Test",ABS(insurance[[#This Row],[charges]]-insurance[[#This Row],[yhat]])^2,"")</f>
        <v/>
      </c>
      <c r="AA275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2465.0776913805148</v>
      </c>
      <c r="AB275">
        <f>insurance[[#This Row],[charges]]-insurance[[#This Row],[yhat]]</f>
        <v>-1329.1369913805147</v>
      </c>
      <c r="AC275" t="str">
        <f>IF(insurance[[#This Row],[split]]="Test",
  COUNTIFS(insurance[split], "Test", insurance[yhat], "&gt;" &amp; insurance[[#This Row],[yhat]]) + 1,
  ""
)</f>
        <v/>
      </c>
      <c r="AD275" t="str">
        <f>IF(insurance[[#This Row],[split]]="Test", CEILING(insurance[[#This Row],[rank_test]]/(COUNTIF(insurance[split],"Test")/10), 1), "")</f>
        <v/>
      </c>
      <c r="AE275" t="str">
        <f>IF(insurance[[#This Row],[split]]="Test", --(insurance[[#This Row],[charges]] &gt;= Classify!$C$5), "")</f>
        <v/>
      </c>
      <c r="AF275" t="str">
        <f>IF(insurance[[#This Row],[split]]="Test", --(insurance[[#This Row],[yhat]] &gt;= Classify!$C$8), "")</f>
        <v/>
      </c>
    </row>
    <row r="276" spans="1:32" x14ac:dyDescent="0.35">
      <c r="A276">
        <v>18</v>
      </c>
      <c r="B276" t="s">
        <v>13</v>
      </c>
      <c r="C276">
        <v>39.82</v>
      </c>
      <c r="D276">
        <v>0</v>
      </c>
      <c r="E276" t="s">
        <v>14</v>
      </c>
      <c r="F276" t="s">
        <v>15</v>
      </c>
      <c r="G276">
        <v>1633.9618</v>
      </c>
      <c r="H276" t="s">
        <v>16</v>
      </c>
      <c r="I276" t="s">
        <v>17</v>
      </c>
      <c r="J276" t="s">
        <v>17</v>
      </c>
      <c r="K276" t="s">
        <v>17</v>
      </c>
      <c r="L276" t="s">
        <v>18</v>
      </c>
      <c r="M276" t="s">
        <v>17</v>
      </c>
      <c r="N276">
        <f>insurance[[#This Row],[age]]^2</f>
        <v>324</v>
      </c>
      <c r="O276">
        <f>insurance[[#This Row],[smoker_yes]]*insurance[[#This Row],[bmi]]</f>
        <v>0</v>
      </c>
      <c r="P276">
        <f>insurance[[#This Row],[smoker_yes]]*insurance[[#This Row],[age]]</f>
        <v>0</v>
      </c>
      <c r="Q276">
        <f>insurance[[#This Row],[bmi]]*insurance[[#This Row],[age]]</f>
        <v>716.76</v>
      </c>
      <c r="R276" t="s">
        <v>32</v>
      </c>
      <c r="S276">
        <f>(insurance[[#This Row],[age]]-Notes!$B$2)/Notes!$B$3</f>
        <v>-1.5099654504939408</v>
      </c>
      <c r="T276">
        <f>(insurance[[#This Row],[bmi]]-Notes!$B$4)/Notes!$B$5</f>
        <v>1.5020902017186768</v>
      </c>
      <c r="U276">
        <f>(insurance[[#This Row],[children]]-Notes!$B$6)/Notes!$B$7</f>
        <v>-0.90861366741867866</v>
      </c>
      <c r="V276" s="14">
        <f t="shared" si="4"/>
        <v>13130.638654799817</v>
      </c>
      <c r="W276" s="15">
        <f>IF(insurance[[#This Row],[split]]="Test", (insurance[[#This Row],[charges]]-insurance[[#This Row],[yhat_base]])^2, "")</f>
        <v>132173578.70368984</v>
      </c>
      <c r="X276" s="15">
        <f>IF(insurance[[#This Row],[split]]="Test", ABS(insurance[[#This Row],[charges]]-insurance[[#This Row],[yhat_base]])^2, "")</f>
        <v>132173578.70368984</v>
      </c>
      <c r="Y276">
        <f>IF(insurance[[#This Row],[split]]="Test", (insurance[[#This Row],[charges]]-insurance[[#This Row],[yhat]])^2,"")</f>
        <v>2320878.9181022658</v>
      </c>
      <c r="Z276">
        <f>IF(insurance[[#This Row],[split]]="Test",ABS(insurance[[#This Row],[charges]]-insurance[[#This Row],[yhat]])^2,"")</f>
        <v>2320878.9181022658</v>
      </c>
      <c r="AA276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3157.4049128539937</v>
      </c>
      <c r="AB276">
        <f>insurance[[#This Row],[charges]]-insurance[[#This Row],[yhat]]</f>
        <v>-1523.4431128539936</v>
      </c>
      <c r="AC276">
        <f>IF(insurance[[#This Row],[split]]="Test",
  COUNTIFS(insurance[split], "Test", insurance[yhat], "&gt;" &amp; insurance[[#This Row],[yhat]]) + 1,
  ""
)</f>
        <v>273</v>
      </c>
      <c r="AD276">
        <f>IF(insurance[[#This Row],[split]]="Test", CEILING(insurance[[#This Row],[rank_test]]/(COUNTIF(insurance[split],"Test")/10), 1), "")</f>
        <v>10</v>
      </c>
      <c r="AE276">
        <f>IF(insurance[[#This Row],[split]]="Test", --(insurance[[#This Row],[charges]] &gt;= Classify!$C$5), "")</f>
        <v>0</v>
      </c>
      <c r="AF276">
        <f>IF(insurance[[#This Row],[split]]="Test", --(insurance[[#This Row],[yhat]] &gt;= Classify!$C$8), "")</f>
        <v>0</v>
      </c>
    </row>
    <row r="277" spans="1:32" x14ac:dyDescent="0.35">
      <c r="A277">
        <v>34</v>
      </c>
      <c r="B277" t="s">
        <v>13</v>
      </c>
      <c r="C277">
        <v>27.72</v>
      </c>
      <c r="D277">
        <v>0</v>
      </c>
      <c r="E277" t="s">
        <v>14</v>
      </c>
      <c r="F277" t="s">
        <v>15</v>
      </c>
      <c r="G277">
        <v>4415.1588000000002</v>
      </c>
      <c r="H277" t="s">
        <v>16</v>
      </c>
      <c r="I277" t="s">
        <v>17</v>
      </c>
      <c r="J277" t="s">
        <v>17</v>
      </c>
      <c r="K277" t="s">
        <v>17</v>
      </c>
      <c r="L277" t="s">
        <v>18</v>
      </c>
      <c r="M277" t="s">
        <v>17</v>
      </c>
      <c r="N277">
        <f>insurance[[#This Row],[age]]^2</f>
        <v>1156</v>
      </c>
      <c r="O277">
        <f>insurance[[#This Row],[smoker_yes]]*insurance[[#This Row],[bmi]]</f>
        <v>0</v>
      </c>
      <c r="P277">
        <f>insurance[[#This Row],[smoker_yes]]*insurance[[#This Row],[age]]</f>
        <v>0</v>
      </c>
      <c r="Q277">
        <f>insurance[[#This Row],[bmi]]*insurance[[#This Row],[age]]</f>
        <v>942.48</v>
      </c>
      <c r="R277" t="s">
        <v>31</v>
      </c>
      <c r="S277">
        <f>(insurance[[#This Row],[age]]-Notes!$B$2)/Notes!$B$3</f>
        <v>-0.37074640682260052</v>
      </c>
      <c r="T277">
        <f>(insurance[[#This Row],[bmi]]-Notes!$B$4)/Notes!$B$5</f>
        <v>-0.48284800788404381</v>
      </c>
      <c r="U277">
        <f>(insurance[[#This Row],[children]]-Notes!$B$6)/Notes!$B$7</f>
        <v>-0.90861366741867866</v>
      </c>
      <c r="V277" s="14">
        <f t="shared" si="4"/>
        <v>13130.638654799817</v>
      </c>
      <c r="W277" s="15" t="str">
        <f>IF(insurance[[#This Row],[split]]="Test", (insurance[[#This Row],[charges]]-insurance[[#This Row],[yhat_base]])^2, "")</f>
        <v/>
      </c>
      <c r="X277" s="15" t="str">
        <f>IF(insurance[[#This Row],[split]]="Test", ABS(insurance[[#This Row],[charges]]-insurance[[#This Row],[yhat_base]])^2, "")</f>
        <v/>
      </c>
      <c r="Y277" t="str">
        <f>IF(insurance[[#This Row],[split]]="Test", (insurance[[#This Row],[charges]]-insurance[[#This Row],[yhat]])^2,"")</f>
        <v/>
      </c>
      <c r="Z277" t="str">
        <f>IF(insurance[[#This Row],[split]]="Test",ABS(insurance[[#This Row],[charges]]-insurance[[#This Row],[yhat]])^2,"")</f>
        <v/>
      </c>
      <c r="AA277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5442.3129062236139</v>
      </c>
      <c r="AB277">
        <f>insurance[[#This Row],[charges]]-insurance[[#This Row],[yhat]]</f>
        <v>-1027.1541062236138</v>
      </c>
      <c r="AC277" t="str">
        <f>IF(insurance[[#This Row],[split]]="Test",
  COUNTIFS(insurance[split], "Test", insurance[yhat], "&gt;" &amp; insurance[[#This Row],[yhat]]) + 1,
  ""
)</f>
        <v/>
      </c>
      <c r="AD277" t="str">
        <f>IF(insurance[[#This Row],[split]]="Test", CEILING(insurance[[#This Row],[rank_test]]/(COUNTIF(insurance[split],"Test")/10), 1), "")</f>
        <v/>
      </c>
      <c r="AE277" t="str">
        <f>IF(insurance[[#This Row],[split]]="Test", --(insurance[[#This Row],[charges]] &gt;= Classify!$C$5), "")</f>
        <v/>
      </c>
      <c r="AF277" t="str">
        <f>IF(insurance[[#This Row],[split]]="Test", --(insurance[[#This Row],[yhat]] &gt;= Classify!$C$8), "")</f>
        <v/>
      </c>
    </row>
    <row r="278" spans="1:32" x14ac:dyDescent="0.35">
      <c r="A278">
        <v>42</v>
      </c>
      <c r="B278" t="s">
        <v>13</v>
      </c>
      <c r="C278">
        <v>37.9</v>
      </c>
      <c r="D278">
        <v>0</v>
      </c>
      <c r="E278" t="s">
        <v>14</v>
      </c>
      <c r="F278" t="s">
        <v>21</v>
      </c>
      <c r="G278">
        <v>6474.0129999999999</v>
      </c>
      <c r="H278" t="s">
        <v>16</v>
      </c>
      <c r="I278" t="s">
        <v>17</v>
      </c>
      <c r="J278" t="s">
        <v>17</v>
      </c>
      <c r="K278" t="s">
        <v>17</v>
      </c>
      <c r="L278" t="s">
        <v>17</v>
      </c>
      <c r="M278" t="s">
        <v>18</v>
      </c>
      <c r="N278">
        <f>insurance[[#This Row],[age]]^2</f>
        <v>1764</v>
      </c>
      <c r="O278">
        <f>insurance[[#This Row],[smoker_yes]]*insurance[[#This Row],[bmi]]</f>
        <v>0</v>
      </c>
      <c r="P278">
        <f>insurance[[#This Row],[smoker_yes]]*insurance[[#This Row],[age]]</f>
        <v>0</v>
      </c>
      <c r="Q278">
        <f>insurance[[#This Row],[bmi]]*insurance[[#This Row],[age]]</f>
        <v>1591.8</v>
      </c>
      <c r="R278" t="s">
        <v>32</v>
      </c>
      <c r="S278">
        <f>(insurance[[#This Row],[age]]-Notes!$B$2)/Notes!$B$3</f>
        <v>0.19886311501306964</v>
      </c>
      <c r="T278">
        <f>(insurance[[#This Row],[bmi]]-Notes!$B$4)/Notes!$B$5</f>
        <v>1.1871247998643606</v>
      </c>
      <c r="U278">
        <f>(insurance[[#This Row],[children]]-Notes!$B$6)/Notes!$B$7</f>
        <v>-0.90861366741867866</v>
      </c>
      <c r="V278" s="14">
        <f t="shared" si="4"/>
        <v>13130.638654799817</v>
      </c>
      <c r="W278" s="15">
        <f>IF(insurance[[#This Row],[split]]="Test", (insurance[[#This Row],[charges]]-insurance[[#This Row],[yhat_base]])^2, "")</f>
        <v>44310665.108139098</v>
      </c>
      <c r="X278" s="15">
        <f>IF(insurance[[#This Row],[split]]="Test", ABS(insurance[[#This Row],[charges]]-insurance[[#This Row],[yhat_base]])^2, "")</f>
        <v>44310665.108139098</v>
      </c>
      <c r="Y278">
        <f>IF(insurance[[#This Row],[split]]="Test", (insurance[[#This Row],[charges]]-insurance[[#This Row],[yhat]])^2,"")</f>
        <v>1410995.9848163794</v>
      </c>
      <c r="Z278">
        <f>IF(insurance[[#This Row],[split]]="Test",ABS(insurance[[#This Row],[charges]]-insurance[[#This Row],[yhat]])^2,"")</f>
        <v>1410995.9848163794</v>
      </c>
      <c r="AA278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7661.866519932647</v>
      </c>
      <c r="AB278">
        <f>insurance[[#This Row],[charges]]-insurance[[#This Row],[yhat]]</f>
        <v>-1187.853519932647</v>
      </c>
      <c r="AC278">
        <f>IF(insurance[[#This Row],[split]]="Test",
  COUNTIFS(insurance[split], "Test", insurance[yhat], "&gt;" &amp; insurance[[#This Row],[yhat]]) + 1,
  ""
)</f>
        <v>189</v>
      </c>
      <c r="AD278">
        <f>IF(insurance[[#This Row],[split]]="Test", CEILING(insurance[[#This Row],[rank_test]]/(COUNTIF(insurance[split],"Test")/10), 1), "")</f>
        <v>7</v>
      </c>
      <c r="AE278">
        <f>IF(insurance[[#This Row],[split]]="Test", --(insurance[[#This Row],[charges]] &gt;= Classify!$C$5), "")</f>
        <v>0</v>
      </c>
      <c r="AF278">
        <f>IF(insurance[[#This Row],[split]]="Test", --(insurance[[#This Row],[yhat]] &gt;= Classify!$C$8), "")</f>
        <v>0</v>
      </c>
    </row>
    <row r="279" spans="1:32" x14ac:dyDescent="0.35">
      <c r="A279">
        <v>55</v>
      </c>
      <c r="B279" t="s">
        <v>13</v>
      </c>
      <c r="C279">
        <v>30.5</v>
      </c>
      <c r="D279">
        <v>0</v>
      </c>
      <c r="E279" t="s">
        <v>14</v>
      </c>
      <c r="F279" t="s">
        <v>21</v>
      </c>
      <c r="G279">
        <v>10704.47</v>
      </c>
      <c r="H279" t="s">
        <v>16</v>
      </c>
      <c r="I279" t="s">
        <v>17</v>
      </c>
      <c r="J279" t="s">
        <v>17</v>
      </c>
      <c r="K279" t="s">
        <v>17</v>
      </c>
      <c r="L279" t="s">
        <v>17</v>
      </c>
      <c r="M279" t="s">
        <v>18</v>
      </c>
      <c r="N279">
        <f>insurance[[#This Row],[age]]^2</f>
        <v>3025</v>
      </c>
      <c r="O279">
        <f>insurance[[#This Row],[smoker_yes]]*insurance[[#This Row],[bmi]]</f>
        <v>0</v>
      </c>
      <c r="P279">
        <f>insurance[[#This Row],[smoker_yes]]*insurance[[#This Row],[age]]</f>
        <v>0</v>
      </c>
      <c r="Q279">
        <f>insurance[[#This Row],[bmi]]*insurance[[#This Row],[age]]</f>
        <v>1677.5</v>
      </c>
      <c r="R279" t="s">
        <v>32</v>
      </c>
      <c r="S279">
        <f>(insurance[[#This Row],[age]]-Notes!$B$2)/Notes!$B$3</f>
        <v>1.1244785879960337</v>
      </c>
      <c r="T279">
        <f>(insurance[[#This Row],[bmi]]-Notes!$B$4)/Notes!$B$5</f>
        <v>-2.6804353115815298E-2</v>
      </c>
      <c r="U279">
        <f>(insurance[[#This Row],[children]]-Notes!$B$6)/Notes!$B$7</f>
        <v>-0.90861366741867866</v>
      </c>
      <c r="V279" s="14">
        <f t="shared" si="4"/>
        <v>13130.638654799817</v>
      </c>
      <c r="W279" s="15">
        <f>IF(insurance[[#This Row],[split]]="Test", (insurance[[#This Row],[charges]]-insurance[[#This Row],[yhat_base]])^2, "")</f>
        <v>5886294.341533158</v>
      </c>
      <c r="X279" s="15">
        <f>IF(insurance[[#This Row],[split]]="Test", ABS(insurance[[#This Row],[charges]]-insurance[[#This Row],[yhat_base]])^2, "")</f>
        <v>5886294.341533158</v>
      </c>
      <c r="Y279">
        <f>IF(insurance[[#This Row],[split]]="Test", (insurance[[#This Row],[charges]]-insurance[[#This Row],[yhat]])^2,"")</f>
        <v>1447875.8141397617</v>
      </c>
      <c r="Z279">
        <f>IF(insurance[[#This Row],[split]]="Test",ABS(insurance[[#This Row],[charges]]-insurance[[#This Row],[yhat]])^2,"")</f>
        <v>1447875.8141397617</v>
      </c>
      <c r="AA279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11907.747114441956</v>
      </c>
      <c r="AB279">
        <f>insurance[[#This Row],[charges]]-insurance[[#This Row],[yhat]]</f>
        <v>-1203.2771144419567</v>
      </c>
      <c r="AC279">
        <f>IF(insurance[[#This Row],[split]]="Test",
  COUNTIFS(insurance[split], "Test", insurance[yhat], "&gt;" &amp; insurance[[#This Row],[yhat]]) + 1,
  ""
)</f>
        <v>112</v>
      </c>
      <c r="AD279">
        <f>IF(insurance[[#This Row],[split]]="Test", CEILING(insurance[[#This Row],[rank_test]]/(COUNTIF(insurance[split],"Test")/10), 1), "")</f>
        <v>4</v>
      </c>
      <c r="AE279">
        <f>IF(insurance[[#This Row],[split]]="Test", --(insurance[[#This Row],[charges]] &gt;= Classify!$C$5), "")</f>
        <v>0</v>
      </c>
      <c r="AF279">
        <f>IF(insurance[[#This Row],[split]]="Test", --(insurance[[#This Row],[yhat]] &gt;= Classify!$C$8), "")</f>
        <v>0</v>
      </c>
    </row>
    <row r="280" spans="1:32" x14ac:dyDescent="0.35">
      <c r="A280">
        <v>20</v>
      </c>
      <c r="B280" t="s">
        <v>13</v>
      </c>
      <c r="C280">
        <v>33.299999999999997</v>
      </c>
      <c r="D280">
        <v>0</v>
      </c>
      <c r="E280" t="s">
        <v>14</v>
      </c>
      <c r="F280" t="s">
        <v>21</v>
      </c>
      <c r="G280">
        <v>1880.4870000000001</v>
      </c>
      <c r="H280" t="s">
        <v>16</v>
      </c>
      <c r="I280" t="s">
        <v>17</v>
      </c>
      <c r="J280" t="s">
        <v>17</v>
      </c>
      <c r="K280" t="s">
        <v>17</v>
      </c>
      <c r="L280" t="s">
        <v>17</v>
      </c>
      <c r="M280" t="s">
        <v>18</v>
      </c>
      <c r="N280">
        <f>insurance[[#This Row],[age]]^2</f>
        <v>400</v>
      </c>
      <c r="O280">
        <f>insurance[[#This Row],[smoker_yes]]*insurance[[#This Row],[bmi]]</f>
        <v>0</v>
      </c>
      <c r="P280">
        <f>insurance[[#This Row],[smoker_yes]]*insurance[[#This Row],[age]]</f>
        <v>0</v>
      </c>
      <c r="Q280">
        <f>insurance[[#This Row],[bmi]]*insurance[[#This Row],[age]]</f>
        <v>666</v>
      </c>
      <c r="R280" t="s">
        <v>31</v>
      </c>
      <c r="S280">
        <f>(insurance[[#This Row],[age]]-Notes!$B$2)/Notes!$B$3</f>
        <v>-1.3675630700350232</v>
      </c>
      <c r="T280">
        <f>(insurance[[#This Row],[bmi]]-Notes!$B$4)/Notes!$B$5</f>
        <v>0.43252019125506169</v>
      </c>
      <c r="U280">
        <f>(insurance[[#This Row],[children]]-Notes!$B$6)/Notes!$B$7</f>
        <v>-0.90861366741867866</v>
      </c>
      <c r="V280" s="14">
        <f t="shared" si="4"/>
        <v>13130.638654799817</v>
      </c>
      <c r="W280" s="15" t="str">
        <f>IF(insurance[[#This Row],[split]]="Test", (insurance[[#This Row],[charges]]-insurance[[#This Row],[yhat_base]])^2, "")</f>
        <v/>
      </c>
      <c r="X280" s="15" t="str">
        <f>IF(insurance[[#This Row],[split]]="Test", ABS(insurance[[#This Row],[charges]]-insurance[[#This Row],[yhat_base]])^2, "")</f>
        <v/>
      </c>
      <c r="Y280" t="str">
        <f>IF(insurance[[#This Row],[split]]="Test", (insurance[[#This Row],[charges]]-insurance[[#This Row],[yhat]])^2,"")</f>
        <v/>
      </c>
      <c r="Z280" t="str">
        <f>IF(insurance[[#This Row],[split]]="Test",ABS(insurance[[#This Row],[charges]]-insurance[[#This Row],[yhat]])^2,"")</f>
        <v/>
      </c>
      <c r="AA280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3422.4522664765982</v>
      </c>
      <c r="AB280">
        <f>insurance[[#This Row],[charges]]-insurance[[#This Row],[yhat]]</f>
        <v>-1541.9652664765981</v>
      </c>
      <c r="AC280" t="str">
        <f>IF(insurance[[#This Row],[split]]="Test",
  COUNTIFS(insurance[split], "Test", insurance[yhat], "&gt;" &amp; insurance[[#This Row],[yhat]]) + 1,
  ""
)</f>
        <v/>
      </c>
      <c r="AD280" t="str">
        <f>IF(insurance[[#This Row],[split]]="Test", CEILING(insurance[[#This Row],[rank_test]]/(COUNTIF(insurance[split],"Test")/10), 1), "")</f>
        <v/>
      </c>
      <c r="AE280" t="str">
        <f>IF(insurance[[#This Row],[split]]="Test", --(insurance[[#This Row],[charges]] &gt;= Classify!$C$5), "")</f>
        <v/>
      </c>
      <c r="AF280" t="str">
        <f>IF(insurance[[#This Row],[split]]="Test", --(insurance[[#This Row],[yhat]] &gt;= Classify!$C$8), "")</f>
        <v/>
      </c>
    </row>
    <row r="281" spans="1:32" x14ac:dyDescent="0.35">
      <c r="A281">
        <v>22</v>
      </c>
      <c r="B281" t="s">
        <v>13</v>
      </c>
      <c r="C281">
        <v>30.4</v>
      </c>
      <c r="D281">
        <v>0</v>
      </c>
      <c r="E281" t="s">
        <v>14</v>
      </c>
      <c r="F281" t="s">
        <v>20</v>
      </c>
      <c r="G281">
        <v>2741.9479999999999</v>
      </c>
      <c r="H281" t="s">
        <v>16</v>
      </c>
      <c r="I281" t="s">
        <v>17</v>
      </c>
      <c r="J281" t="s">
        <v>17</v>
      </c>
      <c r="K281" t="s">
        <v>17</v>
      </c>
      <c r="L281" t="s">
        <v>17</v>
      </c>
      <c r="M281" t="s">
        <v>17</v>
      </c>
      <c r="N281">
        <f>insurance[[#This Row],[age]]^2</f>
        <v>484</v>
      </c>
      <c r="O281">
        <f>insurance[[#This Row],[smoker_yes]]*insurance[[#This Row],[bmi]]</f>
        <v>0</v>
      </c>
      <c r="P281">
        <f>insurance[[#This Row],[smoker_yes]]*insurance[[#This Row],[age]]</f>
        <v>0</v>
      </c>
      <c r="Q281">
        <f>insurance[[#This Row],[bmi]]*insurance[[#This Row],[age]]</f>
        <v>668.8</v>
      </c>
      <c r="R281" t="s">
        <v>31</v>
      </c>
      <c r="S281">
        <f>(insurance[[#This Row],[age]]-Notes!$B$2)/Notes!$B$3</f>
        <v>-1.2251606895761058</v>
      </c>
      <c r="T281">
        <f>(insurance[[#This Row],[bmi]]-Notes!$B$4)/Notes!$B$5</f>
        <v>-4.3208801129061156E-2</v>
      </c>
      <c r="U281">
        <f>(insurance[[#This Row],[children]]-Notes!$B$6)/Notes!$B$7</f>
        <v>-0.90861366741867866</v>
      </c>
      <c r="V281" s="14">
        <f t="shared" si="4"/>
        <v>13130.638654799817</v>
      </c>
      <c r="W281" s="15" t="str">
        <f>IF(insurance[[#This Row],[split]]="Test", (insurance[[#This Row],[charges]]-insurance[[#This Row],[yhat_base]])^2, "")</f>
        <v/>
      </c>
      <c r="X281" s="15" t="str">
        <f>IF(insurance[[#This Row],[split]]="Test", ABS(insurance[[#This Row],[charges]]-insurance[[#This Row],[yhat_base]])^2, "")</f>
        <v/>
      </c>
      <c r="Y281" t="str">
        <f>IF(insurance[[#This Row],[split]]="Test", (insurance[[#This Row],[charges]]-insurance[[#This Row],[yhat]])^2,"")</f>
        <v/>
      </c>
      <c r="Z281" t="str">
        <f>IF(insurance[[#This Row],[split]]="Test",ABS(insurance[[#This Row],[charges]]-insurance[[#This Row],[yhat]])^2,"")</f>
        <v/>
      </c>
      <c r="AA281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4691.1047564482888</v>
      </c>
      <c r="AB281">
        <f>insurance[[#This Row],[charges]]-insurance[[#This Row],[yhat]]</f>
        <v>-1949.1567564482889</v>
      </c>
      <c r="AC281" t="str">
        <f>IF(insurance[[#This Row],[split]]="Test",
  COUNTIFS(insurance[split], "Test", insurance[yhat], "&gt;" &amp; insurance[[#This Row],[yhat]]) + 1,
  ""
)</f>
        <v/>
      </c>
      <c r="AD281" t="str">
        <f>IF(insurance[[#This Row],[split]]="Test", CEILING(insurance[[#This Row],[rank_test]]/(COUNTIF(insurance[split],"Test")/10), 1), "")</f>
        <v/>
      </c>
      <c r="AE281" t="str">
        <f>IF(insurance[[#This Row],[split]]="Test", --(insurance[[#This Row],[charges]] &gt;= Classify!$C$5), "")</f>
        <v/>
      </c>
      <c r="AF281" t="str">
        <f>IF(insurance[[#This Row],[split]]="Test", --(insurance[[#This Row],[yhat]] &gt;= Classify!$C$8), "")</f>
        <v/>
      </c>
    </row>
    <row r="282" spans="1:32" x14ac:dyDescent="0.35">
      <c r="A282">
        <v>48</v>
      </c>
      <c r="B282" t="s">
        <v>13</v>
      </c>
      <c r="C282">
        <v>33.33</v>
      </c>
      <c r="D282">
        <v>0</v>
      </c>
      <c r="E282" t="s">
        <v>14</v>
      </c>
      <c r="F282" t="s">
        <v>15</v>
      </c>
      <c r="G282">
        <v>8283.6807000000008</v>
      </c>
      <c r="H282" t="s">
        <v>16</v>
      </c>
      <c r="I282" t="s">
        <v>17</v>
      </c>
      <c r="J282" t="s">
        <v>17</v>
      </c>
      <c r="K282" t="s">
        <v>17</v>
      </c>
      <c r="L282" t="s">
        <v>18</v>
      </c>
      <c r="M282" t="s">
        <v>17</v>
      </c>
      <c r="N282">
        <f>insurance[[#This Row],[age]]^2</f>
        <v>2304</v>
      </c>
      <c r="O282">
        <f>insurance[[#This Row],[smoker_yes]]*insurance[[#This Row],[bmi]]</f>
        <v>0</v>
      </c>
      <c r="P282">
        <f>insurance[[#This Row],[smoker_yes]]*insurance[[#This Row],[age]]</f>
        <v>0</v>
      </c>
      <c r="Q282">
        <f>insurance[[#This Row],[bmi]]*insurance[[#This Row],[age]]</f>
        <v>1599.84</v>
      </c>
      <c r="R282" t="s">
        <v>31</v>
      </c>
      <c r="S282">
        <f>(insurance[[#This Row],[age]]-Notes!$B$2)/Notes!$B$3</f>
        <v>0.62607025638982228</v>
      </c>
      <c r="T282">
        <f>(insurance[[#This Row],[bmi]]-Notes!$B$4)/Notes!$B$5</f>
        <v>0.43744152565903555</v>
      </c>
      <c r="U282">
        <f>(insurance[[#This Row],[children]]-Notes!$B$6)/Notes!$B$7</f>
        <v>-0.90861366741867866</v>
      </c>
      <c r="V282" s="14">
        <f t="shared" si="4"/>
        <v>13130.638654799817</v>
      </c>
      <c r="W282" s="15" t="str">
        <f>IF(insurance[[#This Row],[split]]="Test", (insurance[[#This Row],[charges]]-insurance[[#This Row],[yhat_base]])^2, "")</f>
        <v/>
      </c>
      <c r="X282" s="15" t="str">
        <f>IF(insurance[[#This Row],[split]]="Test", ABS(insurance[[#This Row],[charges]]-insurance[[#This Row],[yhat_base]])^2, "")</f>
        <v/>
      </c>
      <c r="Y282" t="str">
        <f>IF(insurance[[#This Row],[split]]="Test", (insurance[[#This Row],[charges]]-insurance[[#This Row],[yhat]])^2,"")</f>
        <v/>
      </c>
      <c r="Z282" t="str">
        <f>IF(insurance[[#This Row],[split]]="Test",ABS(insurance[[#This Row],[charges]]-insurance[[#This Row],[yhat]])^2,"")</f>
        <v/>
      </c>
      <c r="AA282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9298.6439889518897</v>
      </c>
      <c r="AB282">
        <f>insurance[[#This Row],[charges]]-insurance[[#This Row],[yhat]]</f>
        <v>-1014.9632889518889</v>
      </c>
      <c r="AC282" t="str">
        <f>IF(insurance[[#This Row],[split]]="Test",
  COUNTIFS(insurance[split], "Test", insurance[yhat], "&gt;" &amp; insurance[[#This Row],[yhat]]) + 1,
  ""
)</f>
        <v/>
      </c>
      <c r="AD282" t="str">
        <f>IF(insurance[[#This Row],[split]]="Test", CEILING(insurance[[#This Row],[rank_test]]/(COUNTIF(insurance[split],"Test")/10), 1), "")</f>
        <v/>
      </c>
      <c r="AE282" t="str">
        <f>IF(insurance[[#This Row],[split]]="Test", --(insurance[[#This Row],[charges]] &gt;= Classify!$C$5), "")</f>
        <v/>
      </c>
      <c r="AF282" t="str">
        <f>IF(insurance[[#This Row],[split]]="Test", --(insurance[[#This Row],[yhat]] &gt;= Classify!$C$8), "")</f>
        <v/>
      </c>
    </row>
    <row r="283" spans="1:32" x14ac:dyDescent="0.35">
      <c r="A283">
        <v>58</v>
      </c>
      <c r="B283" t="s">
        <v>19</v>
      </c>
      <c r="C283">
        <v>25.175000000000001</v>
      </c>
      <c r="D283">
        <v>0</v>
      </c>
      <c r="E283" t="s">
        <v>14</v>
      </c>
      <c r="F283" t="s">
        <v>20</v>
      </c>
      <c r="G283">
        <v>11931.125249999999</v>
      </c>
      <c r="H283" t="s">
        <v>16</v>
      </c>
      <c r="I283" t="s">
        <v>18</v>
      </c>
      <c r="J283" t="s">
        <v>17</v>
      </c>
      <c r="K283" t="s">
        <v>17</v>
      </c>
      <c r="L283" t="s">
        <v>17</v>
      </c>
      <c r="M283" t="s">
        <v>17</v>
      </c>
      <c r="N283">
        <f>insurance[[#This Row],[age]]^2</f>
        <v>3364</v>
      </c>
      <c r="O283">
        <f>insurance[[#This Row],[smoker_yes]]*insurance[[#This Row],[bmi]]</f>
        <v>0</v>
      </c>
      <c r="P283">
        <f>insurance[[#This Row],[smoker_yes]]*insurance[[#This Row],[age]]</f>
        <v>0</v>
      </c>
      <c r="Q283">
        <f>insurance[[#This Row],[bmi]]*insurance[[#This Row],[age]]</f>
        <v>1460.15</v>
      </c>
      <c r="R283" t="s">
        <v>31</v>
      </c>
      <c r="S283">
        <f>(insurance[[#This Row],[age]]-Notes!$B$2)/Notes!$B$3</f>
        <v>1.3380821586844101</v>
      </c>
      <c r="T283">
        <f>(insurance[[#This Row],[bmi]]-Notes!$B$4)/Notes!$B$5</f>
        <v>-0.90034120982114463</v>
      </c>
      <c r="U283">
        <f>(insurance[[#This Row],[children]]-Notes!$B$6)/Notes!$B$7</f>
        <v>-0.90861366741867866</v>
      </c>
      <c r="V283" s="14">
        <f t="shared" si="4"/>
        <v>13130.638654799817</v>
      </c>
      <c r="W283" s="15" t="str">
        <f>IF(insurance[[#This Row],[split]]="Test", (insurance[[#This Row],[charges]]-insurance[[#This Row],[yhat_base]])^2, "")</f>
        <v/>
      </c>
      <c r="X283" s="15" t="str">
        <f>IF(insurance[[#This Row],[split]]="Test", ABS(insurance[[#This Row],[charges]]-insurance[[#This Row],[yhat_base]])^2, "")</f>
        <v/>
      </c>
      <c r="Y283" t="str">
        <f>IF(insurance[[#This Row],[split]]="Test", (insurance[[#This Row],[charges]]-insurance[[#This Row],[yhat]])^2,"")</f>
        <v/>
      </c>
      <c r="Z283" t="str">
        <f>IF(insurance[[#This Row],[split]]="Test",ABS(insurance[[#This Row],[charges]]-insurance[[#This Row],[yhat]])^2,"")</f>
        <v/>
      </c>
      <c r="AA283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13494.984233573819</v>
      </c>
      <c r="AB283">
        <f>insurance[[#This Row],[charges]]-insurance[[#This Row],[yhat]]</f>
        <v>-1563.8589835738203</v>
      </c>
      <c r="AC283" t="str">
        <f>IF(insurance[[#This Row],[split]]="Test",
  COUNTIFS(insurance[split], "Test", insurance[yhat], "&gt;" &amp; insurance[[#This Row],[yhat]]) + 1,
  ""
)</f>
        <v/>
      </c>
      <c r="AD283" t="str">
        <f>IF(insurance[[#This Row],[split]]="Test", CEILING(insurance[[#This Row],[rank_test]]/(COUNTIF(insurance[split],"Test")/10), 1), "")</f>
        <v/>
      </c>
      <c r="AE283" t="str">
        <f>IF(insurance[[#This Row],[split]]="Test", --(insurance[[#This Row],[charges]] &gt;= Classify!$C$5), "")</f>
        <v/>
      </c>
      <c r="AF283" t="str">
        <f>IF(insurance[[#This Row],[split]]="Test", --(insurance[[#This Row],[yhat]] &gt;= Classify!$C$8), "")</f>
        <v/>
      </c>
    </row>
    <row r="284" spans="1:32" x14ac:dyDescent="0.35">
      <c r="A284">
        <v>18</v>
      </c>
      <c r="B284" t="s">
        <v>19</v>
      </c>
      <c r="C284">
        <v>26.125</v>
      </c>
      <c r="D284">
        <v>0</v>
      </c>
      <c r="E284" t="s">
        <v>14</v>
      </c>
      <c r="F284" t="s">
        <v>20</v>
      </c>
      <c r="G284">
        <v>1708.9257500000001</v>
      </c>
      <c r="H284" t="s">
        <v>16</v>
      </c>
      <c r="I284" t="s">
        <v>18</v>
      </c>
      <c r="J284" t="s">
        <v>17</v>
      </c>
      <c r="K284" t="s">
        <v>17</v>
      </c>
      <c r="L284" t="s">
        <v>17</v>
      </c>
      <c r="M284" t="s">
        <v>17</v>
      </c>
      <c r="N284">
        <f>insurance[[#This Row],[age]]^2</f>
        <v>324</v>
      </c>
      <c r="O284">
        <f>insurance[[#This Row],[smoker_yes]]*insurance[[#This Row],[bmi]]</f>
        <v>0</v>
      </c>
      <c r="P284">
        <f>insurance[[#This Row],[smoker_yes]]*insurance[[#This Row],[age]]</f>
        <v>0</v>
      </c>
      <c r="Q284">
        <f>insurance[[#This Row],[bmi]]*insurance[[#This Row],[age]]</f>
        <v>470.25</v>
      </c>
      <c r="R284" t="s">
        <v>31</v>
      </c>
      <c r="S284">
        <f>(insurance[[#This Row],[age]]-Notes!$B$2)/Notes!$B$3</f>
        <v>-1.5099654504939408</v>
      </c>
      <c r="T284">
        <f>(insurance[[#This Row],[bmi]]-Notes!$B$4)/Notes!$B$5</f>
        <v>-0.74449895369531127</v>
      </c>
      <c r="U284">
        <f>(insurance[[#This Row],[children]]-Notes!$B$6)/Notes!$B$7</f>
        <v>-0.90861366741867866</v>
      </c>
      <c r="V284" s="14">
        <f t="shared" si="4"/>
        <v>13130.638654799817</v>
      </c>
      <c r="W284" s="15" t="str">
        <f>IF(insurance[[#This Row],[split]]="Test", (insurance[[#This Row],[charges]]-insurance[[#This Row],[yhat_base]])^2, "")</f>
        <v/>
      </c>
      <c r="X284" s="15" t="str">
        <f>IF(insurance[[#This Row],[split]]="Test", ABS(insurance[[#This Row],[charges]]-insurance[[#This Row],[yhat_base]])^2, "")</f>
        <v/>
      </c>
      <c r="Y284" t="str">
        <f>IF(insurance[[#This Row],[split]]="Test", (insurance[[#This Row],[charges]]-insurance[[#This Row],[yhat]])^2,"")</f>
        <v/>
      </c>
      <c r="Z284" t="str">
        <f>IF(insurance[[#This Row],[split]]="Test",ABS(insurance[[#This Row],[charges]]-insurance[[#This Row],[yhat]])^2,"")</f>
        <v/>
      </c>
      <c r="AA284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3613.7141101646889</v>
      </c>
      <c r="AB284">
        <f>insurance[[#This Row],[charges]]-insurance[[#This Row],[yhat]]</f>
        <v>-1904.7883601646888</v>
      </c>
      <c r="AC284" t="str">
        <f>IF(insurance[[#This Row],[split]]="Test",
  COUNTIFS(insurance[split], "Test", insurance[yhat], "&gt;" &amp; insurance[[#This Row],[yhat]]) + 1,
  ""
)</f>
        <v/>
      </c>
      <c r="AD284" t="str">
        <f>IF(insurance[[#This Row],[split]]="Test", CEILING(insurance[[#This Row],[rank_test]]/(COUNTIF(insurance[split],"Test")/10), 1), "")</f>
        <v/>
      </c>
      <c r="AE284" t="str">
        <f>IF(insurance[[#This Row],[split]]="Test", --(insurance[[#This Row],[charges]] &gt;= Classify!$C$5), "")</f>
        <v/>
      </c>
      <c r="AF284" t="str">
        <f>IF(insurance[[#This Row],[split]]="Test", --(insurance[[#This Row],[yhat]] &gt;= Classify!$C$8), "")</f>
        <v/>
      </c>
    </row>
    <row r="285" spans="1:32" x14ac:dyDescent="0.35">
      <c r="A285">
        <v>24</v>
      </c>
      <c r="B285" t="s">
        <v>13</v>
      </c>
      <c r="C285">
        <v>27.72</v>
      </c>
      <c r="D285">
        <v>0</v>
      </c>
      <c r="E285" t="s">
        <v>14</v>
      </c>
      <c r="F285" t="s">
        <v>15</v>
      </c>
      <c r="G285">
        <v>2464.6188000000002</v>
      </c>
      <c r="H285" t="s">
        <v>16</v>
      </c>
      <c r="I285" t="s">
        <v>17</v>
      </c>
      <c r="J285" t="s">
        <v>17</v>
      </c>
      <c r="K285" t="s">
        <v>17</v>
      </c>
      <c r="L285" t="s">
        <v>18</v>
      </c>
      <c r="M285" t="s">
        <v>17</v>
      </c>
      <c r="N285">
        <f>insurance[[#This Row],[age]]^2</f>
        <v>576</v>
      </c>
      <c r="O285">
        <f>insurance[[#This Row],[smoker_yes]]*insurance[[#This Row],[bmi]]</f>
        <v>0</v>
      </c>
      <c r="P285">
        <f>insurance[[#This Row],[smoker_yes]]*insurance[[#This Row],[age]]</f>
        <v>0</v>
      </c>
      <c r="Q285">
        <f>insurance[[#This Row],[bmi]]*insurance[[#This Row],[age]]</f>
        <v>665.28</v>
      </c>
      <c r="R285" t="s">
        <v>31</v>
      </c>
      <c r="S285">
        <f>(insurance[[#This Row],[age]]-Notes!$B$2)/Notes!$B$3</f>
        <v>-1.0827583091171882</v>
      </c>
      <c r="T285">
        <f>(insurance[[#This Row],[bmi]]-Notes!$B$4)/Notes!$B$5</f>
        <v>-0.48284800788404381</v>
      </c>
      <c r="U285">
        <f>(insurance[[#This Row],[children]]-Notes!$B$6)/Notes!$B$7</f>
        <v>-0.90861366741867866</v>
      </c>
      <c r="V285" s="14">
        <f t="shared" si="4"/>
        <v>13130.638654799817</v>
      </c>
      <c r="W285" s="15" t="str">
        <f>IF(insurance[[#This Row],[split]]="Test", (insurance[[#This Row],[charges]]-insurance[[#This Row],[yhat_base]])^2, "")</f>
        <v/>
      </c>
      <c r="X285" s="15" t="str">
        <f>IF(insurance[[#This Row],[split]]="Test", ABS(insurance[[#This Row],[charges]]-insurance[[#This Row],[yhat_base]])^2, "")</f>
        <v/>
      </c>
      <c r="Y285" t="str">
        <f>IF(insurance[[#This Row],[split]]="Test", (insurance[[#This Row],[charges]]-insurance[[#This Row],[yhat]])^2,"")</f>
        <v/>
      </c>
      <c r="Z285" t="str">
        <f>IF(insurance[[#This Row],[split]]="Test",ABS(insurance[[#This Row],[charges]]-insurance[[#This Row],[yhat]])^2,"")</f>
        <v/>
      </c>
      <c r="AA285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3697.5382326921272</v>
      </c>
      <c r="AB285">
        <f>insurance[[#This Row],[charges]]-insurance[[#This Row],[yhat]]</f>
        <v>-1232.919432692127</v>
      </c>
      <c r="AC285" t="str">
        <f>IF(insurance[[#This Row],[split]]="Test",
  COUNTIFS(insurance[split], "Test", insurance[yhat], "&gt;" &amp; insurance[[#This Row],[yhat]]) + 1,
  ""
)</f>
        <v/>
      </c>
      <c r="AD285" t="str">
        <f>IF(insurance[[#This Row],[split]]="Test", CEILING(insurance[[#This Row],[rank_test]]/(COUNTIF(insurance[split],"Test")/10), 1), "")</f>
        <v/>
      </c>
      <c r="AE285" t="str">
        <f>IF(insurance[[#This Row],[split]]="Test", --(insurance[[#This Row],[charges]] &gt;= Classify!$C$5), "")</f>
        <v/>
      </c>
      <c r="AF285" t="str">
        <f>IF(insurance[[#This Row],[split]]="Test", --(insurance[[#This Row],[yhat]] &gt;= Classify!$C$8), "")</f>
        <v/>
      </c>
    </row>
    <row r="286" spans="1:32" x14ac:dyDescent="0.35">
      <c r="A286">
        <v>18</v>
      </c>
      <c r="B286" t="s">
        <v>19</v>
      </c>
      <c r="C286">
        <v>53.13</v>
      </c>
      <c r="D286">
        <v>0</v>
      </c>
      <c r="E286" t="s">
        <v>14</v>
      </c>
      <c r="F286" t="s">
        <v>15</v>
      </c>
      <c r="G286">
        <v>1163.4627</v>
      </c>
      <c r="H286" t="s">
        <v>16</v>
      </c>
      <c r="I286" t="s">
        <v>18</v>
      </c>
      <c r="J286" t="s">
        <v>17</v>
      </c>
      <c r="K286" t="s">
        <v>17</v>
      </c>
      <c r="L286" t="s">
        <v>18</v>
      </c>
      <c r="M286" t="s">
        <v>17</v>
      </c>
      <c r="N286">
        <f>insurance[[#This Row],[age]]^2</f>
        <v>324</v>
      </c>
      <c r="O286">
        <f>insurance[[#This Row],[smoker_yes]]*insurance[[#This Row],[bmi]]</f>
        <v>0</v>
      </c>
      <c r="P286">
        <f>insurance[[#This Row],[smoker_yes]]*insurance[[#This Row],[age]]</f>
        <v>0</v>
      </c>
      <c r="Q286">
        <f>insurance[[#This Row],[bmi]]*insurance[[#This Row],[age]]</f>
        <v>956.34</v>
      </c>
      <c r="R286" t="s">
        <v>31</v>
      </c>
      <c r="S286">
        <f>(insurance[[#This Row],[age]]-Notes!$B$2)/Notes!$B$3</f>
        <v>-1.5099654504939408</v>
      </c>
      <c r="T286">
        <f>(insurance[[#This Row],[bmi]]-Notes!$B$4)/Notes!$B$5</f>
        <v>3.6855222322816696</v>
      </c>
      <c r="U286">
        <f>(insurance[[#This Row],[children]]-Notes!$B$6)/Notes!$B$7</f>
        <v>-0.90861366741867866</v>
      </c>
      <c r="V286" s="14">
        <f t="shared" si="4"/>
        <v>13130.638654799817</v>
      </c>
      <c r="W286" s="15" t="str">
        <f>IF(insurance[[#This Row],[split]]="Test", (insurance[[#This Row],[charges]]-insurance[[#This Row],[yhat_base]])^2, "")</f>
        <v/>
      </c>
      <c r="X286" s="15" t="str">
        <f>IF(insurance[[#This Row],[split]]="Test", ABS(insurance[[#This Row],[charges]]-insurance[[#This Row],[yhat_base]])^2, "")</f>
        <v/>
      </c>
      <c r="Y286" t="str">
        <f>IF(insurance[[#This Row],[split]]="Test", (insurance[[#This Row],[charges]]-insurance[[#This Row],[yhat]])^2,"")</f>
        <v/>
      </c>
      <c r="Z286" t="str">
        <f>IF(insurance[[#This Row],[split]]="Test",ABS(insurance[[#This Row],[charges]]-insurance[[#This Row],[yhat]])^2,"")</f>
        <v/>
      </c>
      <c r="AA286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2659.0431343018417</v>
      </c>
      <c r="AB286">
        <f>insurance[[#This Row],[charges]]-insurance[[#This Row],[yhat]]</f>
        <v>-1495.5804343018417</v>
      </c>
      <c r="AC286" t="str">
        <f>IF(insurance[[#This Row],[split]]="Test",
  COUNTIFS(insurance[split], "Test", insurance[yhat], "&gt;" &amp; insurance[[#This Row],[yhat]]) + 1,
  ""
)</f>
        <v/>
      </c>
      <c r="AD286" t="str">
        <f>IF(insurance[[#This Row],[split]]="Test", CEILING(insurance[[#This Row],[rank_test]]/(COUNTIF(insurance[split],"Test")/10), 1), "")</f>
        <v/>
      </c>
      <c r="AE286" t="str">
        <f>IF(insurance[[#This Row],[split]]="Test", --(insurance[[#This Row],[charges]] &gt;= Classify!$C$5), "")</f>
        <v/>
      </c>
      <c r="AF286" t="str">
        <f>IF(insurance[[#This Row],[split]]="Test", --(insurance[[#This Row],[yhat]] &gt;= Classify!$C$8), "")</f>
        <v/>
      </c>
    </row>
    <row r="287" spans="1:32" x14ac:dyDescent="0.35">
      <c r="A287">
        <v>62</v>
      </c>
      <c r="B287" t="s">
        <v>19</v>
      </c>
      <c r="C287">
        <v>38.83</v>
      </c>
      <c r="D287">
        <v>0</v>
      </c>
      <c r="E287" t="s">
        <v>14</v>
      </c>
      <c r="F287" t="s">
        <v>15</v>
      </c>
      <c r="G287">
        <v>12981.3457</v>
      </c>
      <c r="H287" t="s">
        <v>16</v>
      </c>
      <c r="I287" t="s">
        <v>18</v>
      </c>
      <c r="J287" t="s">
        <v>17</v>
      </c>
      <c r="K287" t="s">
        <v>17</v>
      </c>
      <c r="L287" t="s">
        <v>18</v>
      </c>
      <c r="M287" t="s">
        <v>17</v>
      </c>
      <c r="N287">
        <f>insurance[[#This Row],[age]]^2</f>
        <v>3844</v>
      </c>
      <c r="O287">
        <f>insurance[[#This Row],[smoker_yes]]*insurance[[#This Row],[bmi]]</f>
        <v>0</v>
      </c>
      <c r="P287">
        <f>insurance[[#This Row],[smoker_yes]]*insurance[[#This Row],[age]]</f>
        <v>0</v>
      </c>
      <c r="Q287">
        <f>insurance[[#This Row],[bmi]]*insurance[[#This Row],[age]]</f>
        <v>2407.46</v>
      </c>
      <c r="R287" t="s">
        <v>31</v>
      </c>
      <c r="S287">
        <f>(insurance[[#This Row],[age]]-Notes!$B$2)/Notes!$B$3</f>
        <v>1.6228869196022451</v>
      </c>
      <c r="T287">
        <f>(insurance[[#This Row],[bmi]]-Notes!$B$4)/Notes!$B$5</f>
        <v>1.3396861663875448</v>
      </c>
      <c r="U287">
        <f>(insurance[[#This Row],[children]]-Notes!$B$6)/Notes!$B$7</f>
        <v>-0.90861366741867866</v>
      </c>
      <c r="V287" s="14">
        <f t="shared" si="4"/>
        <v>13130.638654799817</v>
      </c>
      <c r="W287" s="15" t="str">
        <f>IF(insurance[[#This Row],[split]]="Test", (insurance[[#This Row],[charges]]-insurance[[#This Row],[yhat_base]])^2, "")</f>
        <v/>
      </c>
      <c r="X287" s="15" t="str">
        <f>IF(insurance[[#This Row],[split]]="Test", ABS(insurance[[#This Row],[charges]]-insurance[[#This Row],[yhat_base]])^2, "")</f>
        <v/>
      </c>
      <c r="Y287" t="str">
        <f>IF(insurance[[#This Row],[split]]="Test", (insurance[[#This Row],[charges]]-insurance[[#This Row],[yhat]])^2,"")</f>
        <v/>
      </c>
      <c r="Z287" t="str">
        <f>IF(insurance[[#This Row],[split]]="Test",ABS(insurance[[#This Row],[charges]]-insurance[[#This Row],[yhat]])^2,"")</f>
        <v/>
      </c>
      <c r="AA287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14110.285767930567</v>
      </c>
      <c r="AB287">
        <f>insurance[[#This Row],[charges]]-insurance[[#This Row],[yhat]]</f>
        <v>-1128.9400679305672</v>
      </c>
      <c r="AC287" t="str">
        <f>IF(insurance[[#This Row],[split]]="Test",
  COUNTIFS(insurance[split], "Test", insurance[yhat], "&gt;" &amp; insurance[[#This Row],[yhat]]) + 1,
  ""
)</f>
        <v/>
      </c>
      <c r="AD287" t="str">
        <f>IF(insurance[[#This Row],[split]]="Test", CEILING(insurance[[#This Row],[rank_test]]/(COUNTIF(insurance[split],"Test")/10), 1), "")</f>
        <v/>
      </c>
      <c r="AE287" t="str">
        <f>IF(insurance[[#This Row],[split]]="Test", --(insurance[[#This Row],[charges]] &gt;= Classify!$C$5), "")</f>
        <v/>
      </c>
      <c r="AF287" t="str">
        <f>IF(insurance[[#This Row],[split]]="Test", --(insurance[[#This Row],[yhat]] &gt;= Classify!$C$8), "")</f>
        <v/>
      </c>
    </row>
    <row r="288" spans="1:32" x14ac:dyDescent="0.35">
      <c r="A288">
        <v>61</v>
      </c>
      <c r="B288" t="s">
        <v>19</v>
      </c>
      <c r="C288">
        <v>33.534999999999997</v>
      </c>
      <c r="D288">
        <v>0</v>
      </c>
      <c r="E288" t="s">
        <v>14</v>
      </c>
      <c r="F288" t="s">
        <v>20</v>
      </c>
      <c r="G288">
        <v>13143.336649999999</v>
      </c>
      <c r="H288" t="s">
        <v>16</v>
      </c>
      <c r="I288" t="s">
        <v>18</v>
      </c>
      <c r="J288" t="s">
        <v>17</v>
      </c>
      <c r="K288" t="s">
        <v>17</v>
      </c>
      <c r="L288" t="s">
        <v>17</v>
      </c>
      <c r="M288" t="s">
        <v>17</v>
      </c>
      <c r="N288">
        <f>insurance[[#This Row],[age]]^2</f>
        <v>3721</v>
      </c>
      <c r="O288">
        <f>insurance[[#This Row],[smoker_yes]]*insurance[[#This Row],[bmi]]</f>
        <v>0</v>
      </c>
      <c r="P288">
        <f>insurance[[#This Row],[smoker_yes]]*insurance[[#This Row],[age]]</f>
        <v>0</v>
      </c>
      <c r="Q288">
        <f>insurance[[#This Row],[bmi]]*insurance[[#This Row],[age]]</f>
        <v>2045.6349999999998</v>
      </c>
      <c r="R288" t="s">
        <v>32</v>
      </c>
      <c r="S288">
        <f>(insurance[[#This Row],[age]]-Notes!$B$2)/Notes!$B$3</f>
        <v>1.5516857293727864</v>
      </c>
      <c r="T288">
        <f>(insurance[[#This Row],[bmi]]-Notes!$B$4)/Notes!$B$5</f>
        <v>0.47107064408618882</v>
      </c>
      <c r="U288">
        <f>(insurance[[#This Row],[children]]-Notes!$B$6)/Notes!$B$7</f>
        <v>-0.90861366741867866</v>
      </c>
      <c r="V288" s="14">
        <f t="shared" si="4"/>
        <v>13130.638654799817</v>
      </c>
      <c r="W288" s="15">
        <f>IF(insurance[[#This Row],[split]]="Test", (insurance[[#This Row],[charges]]-insurance[[#This Row],[yhat_base]])^2, "")</f>
        <v>161.23908210384636</v>
      </c>
      <c r="X288" s="15">
        <f>IF(insurance[[#This Row],[split]]="Test", ABS(insurance[[#This Row],[charges]]-insurance[[#This Row],[yhat_base]])^2, "")</f>
        <v>161.23908210384636</v>
      </c>
      <c r="Y288">
        <f>IF(insurance[[#This Row],[split]]="Test", (insurance[[#This Row],[charges]]-insurance[[#This Row],[yhat]])^2,"")</f>
        <v>2879731.3685670882</v>
      </c>
      <c r="Z288">
        <f>IF(insurance[[#This Row],[split]]="Test",ABS(insurance[[#This Row],[charges]]-insurance[[#This Row],[yhat]])^2,"")</f>
        <v>2879731.3685670882</v>
      </c>
      <c r="AA288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14840.3137767071</v>
      </c>
      <c r="AB288">
        <f>insurance[[#This Row],[charges]]-insurance[[#This Row],[yhat]]</f>
        <v>-1696.977126707101</v>
      </c>
      <c r="AC288">
        <f>IF(insurance[[#This Row],[split]]="Test",
  COUNTIFS(insurance[split], "Test", insurance[yhat], "&gt;" &amp; insurance[[#This Row],[yhat]]) + 1,
  ""
)</f>
        <v>70</v>
      </c>
      <c r="AD288">
        <f>IF(insurance[[#This Row],[split]]="Test", CEILING(insurance[[#This Row],[rank_test]]/(COUNTIF(insurance[split],"Test")/10), 1), "")</f>
        <v>3</v>
      </c>
      <c r="AE288">
        <f>IF(insurance[[#This Row],[split]]="Test", --(insurance[[#This Row],[charges]] &gt;= Classify!$C$5), "")</f>
        <v>0</v>
      </c>
      <c r="AF288">
        <f>IF(insurance[[#This Row],[split]]="Test", --(insurance[[#This Row],[yhat]] &gt;= Classify!$C$8), "")</f>
        <v>0</v>
      </c>
    </row>
    <row r="289" spans="1:32" x14ac:dyDescent="0.35">
      <c r="A289">
        <v>42</v>
      </c>
      <c r="B289" t="s">
        <v>13</v>
      </c>
      <c r="C289">
        <v>32.869999999999997</v>
      </c>
      <c r="D289">
        <v>0</v>
      </c>
      <c r="E289" t="s">
        <v>14</v>
      </c>
      <c r="F289" t="s">
        <v>20</v>
      </c>
      <c r="G289">
        <v>7050.0213000000003</v>
      </c>
      <c r="H289" t="s">
        <v>16</v>
      </c>
      <c r="I289" t="s">
        <v>17</v>
      </c>
      <c r="J289" t="s">
        <v>17</v>
      </c>
      <c r="K289" t="s">
        <v>17</v>
      </c>
      <c r="L289" t="s">
        <v>17</v>
      </c>
      <c r="M289" t="s">
        <v>17</v>
      </c>
      <c r="N289">
        <f>insurance[[#This Row],[age]]^2</f>
        <v>1764</v>
      </c>
      <c r="O289">
        <f>insurance[[#This Row],[smoker_yes]]*insurance[[#This Row],[bmi]]</f>
        <v>0</v>
      </c>
      <c r="P289">
        <f>insurance[[#This Row],[smoker_yes]]*insurance[[#This Row],[age]]</f>
        <v>0</v>
      </c>
      <c r="Q289">
        <f>insurance[[#This Row],[bmi]]*insurance[[#This Row],[age]]</f>
        <v>1380.54</v>
      </c>
      <c r="R289" t="s">
        <v>32</v>
      </c>
      <c r="S289">
        <f>(insurance[[#This Row],[age]]-Notes!$B$2)/Notes!$B$3</f>
        <v>0.19886311501306964</v>
      </c>
      <c r="T289">
        <f>(insurance[[#This Row],[bmi]]-Notes!$B$4)/Notes!$B$5</f>
        <v>0.36198106479810555</v>
      </c>
      <c r="U289">
        <f>(insurance[[#This Row],[children]]-Notes!$B$6)/Notes!$B$7</f>
        <v>-0.90861366741867866</v>
      </c>
      <c r="V289" s="14">
        <f t="shared" si="4"/>
        <v>13130.638654799817</v>
      </c>
      <c r="W289" s="15">
        <f>IF(insurance[[#This Row],[split]]="Test", (insurance[[#This Row],[charges]]-insurance[[#This Row],[yhat_base]])^2, "")</f>
        <v>36973907.415492721</v>
      </c>
      <c r="X289" s="15">
        <f>IF(insurance[[#This Row],[split]]="Test", ABS(insurance[[#This Row],[charges]]-insurance[[#This Row],[yhat_base]])^2, "")</f>
        <v>36973907.415492721</v>
      </c>
      <c r="Y289">
        <f>IF(insurance[[#This Row],[split]]="Test", (insurance[[#This Row],[charges]]-insurance[[#This Row],[yhat]])^2,"")</f>
        <v>2689848.6670701923</v>
      </c>
      <c r="Z289">
        <f>IF(insurance[[#This Row],[split]]="Test",ABS(insurance[[#This Row],[charges]]-insurance[[#This Row],[yhat]])^2,"")</f>
        <v>2689848.6670701923</v>
      </c>
      <c r="AA289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8690.097111378911</v>
      </c>
      <c r="AB289">
        <f>insurance[[#This Row],[charges]]-insurance[[#This Row],[yhat]]</f>
        <v>-1640.0758113789107</v>
      </c>
      <c r="AC289">
        <f>IF(insurance[[#This Row],[split]]="Test",
  COUNTIFS(insurance[split], "Test", insurance[yhat], "&gt;" &amp; insurance[[#This Row],[yhat]]) + 1,
  ""
)</f>
        <v>169</v>
      </c>
      <c r="AD289">
        <f>IF(insurance[[#This Row],[split]]="Test", CEILING(insurance[[#This Row],[rank_test]]/(COUNTIF(insurance[split],"Test")/10), 1), "")</f>
        <v>6</v>
      </c>
      <c r="AE289">
        <f>IF(insurance[[#This Row],[split]]="Test", --(insurance[[#This Row],[charges]] &gt;= Classify!$C$5), "")</f>
        <v>0</v>
      </c>
      <c r="AF289">
        <f>IF(insurance[[#This Row],[split]]="Test", --(insurance[[#This Row],[yhat]] &gt;= Classify!$C$8), "")</f>
        <v>0</v>
      </c>
    </row>
    <row r="290" spans="1:32" x14ac:dyDescent="0.35">
      <c r="A290">
        <v>23</v>
      </c>
      <c r="B290" t="s">
        <v>13</v>
      </c>
      <c r="C290">
        <v>33.4</v>
      </c>
      <c r="D290">
        <v>0</v>
      </c>
      <c r="E290" t="s">
        <v>14</v>
      </c>
      <c r="F290" t="s">
        <v>21</v>
      </c>
      <c r="G290">
        <v>10795.937330000001</v>
      </c>
      <c r="H290" t="s">
        <v>16</v>
      </c>
      <c r="I290" t="s">
        <v>17</v>
      </c>
      <c r="J290" t="s">
        <v>17</v>
      </c>
      <c r="K290" t="s">
        <v>17</v>
      </c>
      <c r="L290" t="s">
        <v>17</v>
      </c>
      <c r="M290" t="s">
        <v>18</v>
      </c>
      <c r="N290">
        <f>insurance[[#This Row],[age]]^2</f>
        <v>529</v>
      </c>
      <c r="O290">
        <f>insurance[[#This Row],[smoker_yes]]*insurance[[#This Row],[bmi]]</f>
        <v>0</v>
      </c>
      <c r="P290">
        <f>insurance[[#This Row],[smoker_yes]]*insurance[[#This Row],[age]]</f>
        <v>0</v>
      </c>
      <c r="Q290">
        <f>insurance[[#This Row],[bmi]]*insurance[[#This Row],[age]]</f>
        <v>768.19999999999993</v>
      </c>
      <c r="R290" t="s">
        <v>31</v>
      </c>
      <c r="S290">
        <f>(insurance[[#This Row],[age]]-Notes!$B$2)/Notes!$B$3</f>
        <v>-1.1539594993466469</v>
      </c>
      <c r="T290">
        <f>(insurance[[#This Row],[bmi]]-Notes!$B$4)/Notes!$B$5</f>
        <v>0.44892463926830756</v>
      </c>
      <c r="U290">
        <f>(insurance[[#This Row],[children]]-Notes!$B$6)/Notes!$B$7</f>
        <v>-0.90861366741867866</v>
      </c>
      <c r="V290" s="14">
        <f t="shared" si="4"/>
        <v>13130.638654799817</v>
      </c>
      <c r="W290" s="15" t="str">
        <f>IF(insurance[[#This Row],[split]]="Test", (insurance[[#This Row],[charges]]-insurance[[#This Row],[yhat_base]])^2, "")</f>
        <v/>
      </c>
      <c r="X290" s="15" t="str">
        <f>IF(insurance[[#This Row],[split]]="Test", ABS(insurance[[#This Row],[charges]]-insurance[[#This Row],[yhat_base]])^2, "")</f>
        <v/>
      </c>
      <c r="Y290" t="str">
        <f>IF(insurance[[#This Row],[split]]="Test", (insurance[[#This Row],[charges]]-insurance[[#This Row],[yhat]])^2,"")</f>
        <v/>
      </c>
      <c r="Z290" t="str">
        <f>IF(insurance[[#This Row],[split]]="Test",ABS(insurance[[#This Row],[charges]]-insurance[[#This Row],[yhat]])^2,"")</f>
        <v/>
      </c>
      <c r="AA290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3764.8969262320406</v>
      </c>
      <c r="AB290">
        <f>insurance[[#This Row],[charges]]-insurance[[#This Row],[yhat]]</f>
        <v>7031.04040376796</v>
      </c>
      <c r="AC290" t="str">
        <f>IF(insurance[[#This Row],[split]]="Test",
  COUNTIFS(insurance[split], "Test", insurance[yhat], "&gt;" &amp; insurance[[#This Row],[yhat]]) + 1,
  ""
)</f>
        <v/>
      </c>
      <c r="AD290" t="str">
        <f>IF(insurance[[#This Row],[split]]="Test", CEILING(insurance[[#This Row],[rank_test]]/(COUNTIF(insurance[split],"Test")/10), 1), "")</f>
        <v/>
      </c>
      <c r="AE290" t="str">
        <f>IF(insurance[[#This Row],[split]]="Test", --(insurance[[#This Row],[charges]] &gt;= Classify!$C$5), "")</f>
        <v/>
      </c>
      <c r="AF290" t="str">
        <f>IF(insurance[[#This Row],[split]]="Test", --(insurance[[#This Row],[yhat]] &gt;= Classify!$C$8), "")</f>
        <v/>
      </c>
    </row>
    <row r="291" spans="1:32" x14ac:dyDescent="0.35">
      <c r="A291">
        <v>18</v>
      </c>
      <c r="B291" t="s">
        <v>13</v>
      </c>
      <c r="C291">
        <v>31.92</v>
      </c>
      <c r="D291">
        <v>0</v>
      </c>
      <c r="E291" t="s">
        <v>14</v>
      </c>
      <c r="F291" t="s">
        <v>20</v>
      </c>
      <c r="G291">
        <v>2205.9807999999998</v>
      </c>
      <c r="H291" t="s">
        <v>16</v>
      </c>
      <c r="I291" t="s">
        <v>17</v>
      </c>
      <c r="J291" t="s">
        <v>17</v>
      </c>
      <c r="K291" t="s">
        <v>17</v>
      </c>
      <c r="L291" t="s">
        <v>17</v>
      </c>
      <c r="M291" t="s">
        <v>17</v>
      </c>
      <c r="N291">
        <f>insurance[[#This Row],[age]]^2</f>
        <v>324</v>
      </c>
      <c r="O291">
        <f>insurance[[#This Row],[smoker_yes]]*insurance[[#This Row],[bmi]]</f>
        <v>0</v>
      </c>
      <c r="P291">
        <f>insurance[[#This Row],[smoker_yes]]*insurance[[#This Row],[age]]</f>
        <v>0</v>
      </c>
      <c r="Q291">
        <f>insurance[[#This Row],[bmi]]*insurance[[#This Row],[age]]</f>
        <v>574.56000000000006</v>
      </c>
      <c r="R291" t="s">
        <v>32</v>
      </c>
      <c r="S291">
        <f>(insurance[[#This Row],[age]]-Notes!$B$2)/Notes!$B$3</f>
        <v>-1.5099654504939408</v>
      </c>
      <c r="T291">
        <f>(insurance[[#This Row],[bmi]]-Notes!$B$4)/Notes!$B$5</f>
        <v>0.20613880867227283</v>
      </c>
      <c r="U291">
        <f>(insurance[[#This Row],[children]]-Notes!$B$6)/Notes!$B$7</f>
        <v>-0.90861366741867866</v>
      </c>
      <c r="V291" s="14">
        <f t="shared" si="4"/>
        <v>13130.638654799817</v>
      </c>
      <c r="W291" s="15">
        <f>IF(insurance[[#This Row],[split]]="Test", (insurance[[#This Row],[charges]]-insurance[[#This Row],[yhat_base]])^2, "")</f>
        <v>119348149.24443936</v>
      </c>
      <c r="X291" s="15">
        <f>IF(insurance[[#This Row],[split]]="Test", ABS(insurance[[#This Row],[charges]]-insurance[[#This Row],[yhat_base]])^2, "")</f>
        <v>119348149.24443936</v>
      </c>
      <c r="Y291">
        <f>IF(insurance[[#This Row],[split]]="Test", (insurance[[#This Row],[charges]]-insurance[[#This Row],[yhat]])^2,"")</f>
        <v>4381704.5578987598</v>
      </c>
      <c r="Z291">
        <f>IF(insurance[[#This Row],[split]]="Test",ABS(insurance[[#This Row],[charges]]-insurance[[#This Row],[yhat]])^2,"")</f>
        <v>4381704.5578987598</v>
      </c>
      <c r="AA291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4299.2329486669396</v>
      </c>
      <c r="AB291">
        <f>insurance[[#This Row],[charges]]-insurance[[#This Row],[yhat]]</f>
        <v>-2093.2521486669398</v>
      </c>
      <c r="AC291">
        <f>IF(insurance[[#This Row],[split]]="Test",
  COUNTIFS(insurance[split], "Test", insurance[yhat], "&gt;" &amp; insurance[[#This Row],[yhat]]) + 1,
  ""
)</f>
        <v>256</v>
      </c>
      <c r="AD291">
        <f>IF(insurance[[#This Row],[split]]="Test", CEILING(insurance[[#This Row],[rank_test]]/(COUNTIF(insurance[split],"Test")/10), 1), "")</f>
        <v>10</v>
      </c>
      <c r="AE291">
        <f>IF(insurance[[#This Row],[split]]="Test", --(insurance[[#This Row],[charges]] &gt;= Classify!$C$5), "")</f>
        <v>0</v>
      </c>
      <c r="AF291">
        <f>IF(insurance[[#This Row],[split]]="Test", --(insurance[[#This Row],[yhat]] &gt;= Classify!$C$8), "")</f>
        <v>0</v>
      </c>
    </row>
    <row r="292" spans="1:32" x14ac:dyDescent="0.35">
      <c r="A292">
        <v>18</v>
      </c>
      <c r="B292" t="s">
        <v>13</v>
      </c>
      <c r="C292">
        <v>36.85</v>
      </c>
      <c r="D292">
        <v>0</v>
      </c>
      <c r="E292" t="s">
        <v>14</v>
      </c>
      <c r="F292" t="s">
        <v>15</v>
      </c>
      <c r="G292">
        <v>1629.8335</v>
      </c>
      <c r="H292" t="s">
        <v>16</v>
      </c>
      <c r="I292" t="s">
        <v>17</v>
      </c>
      <c r="J292" t="s">
        <v>17</v>
      </c>
      <c r="K292" t="s">
        <v>17</v>
      </c>
      <c r="L292" t="s">
        <v>18</v>
      </c>
      <c r="M292" t="s">
        <v>17</v>
      </c>
      <c r="N292">
        <f>insurance[[#This Row],[age]]^2</f>
        <v>324</v>
      </c>
      <c r="O292">
        <f>insurance[[#This Row],[smoker_yes]]*insurance[[#This Row],[bmi]]</f>
        <v>0</v>
      </c>
      <c r="P292">
        <f>insurance[[#This Row],[smoker_yes]]*insurance[[#This Row],[age]]</f>
        <v>0</v>
      </c>
      <c r="Q292">
        <f>insurance[[#This Row],[bmi]]*insurance[[#This Row],[age]]</f>
        <v>663.30000000000007</v>
      </c>
      <c r="R292" t="s">
        <v>31</v>
      </c>
      <c r="S292">
        <f>(insurance[[#This Row],[age]]-Notes!$B$2)/Notes!$B$3</f>
        <v>-1.5099654504939408</v>
      </c>
      <c r="T292">
        <f>(insurance[[#This Row],[bmi]]-Notes!$B$4)/Notes!$B$5</f>
        <v>1.0148780957252821</v>
      </c>
      <c r="U292">
        <f>(insurance[[#This Row],[children]]-Notes!$B$6)/Notes!$B$7</f>
        <v>-0.90861366741867866</v>
      </c>
      <c r="V292" s="14">
        <f t="shared" si="4"/>
        <v>13130.638654799817</v>
      </c>
      <c r="W292" s="15" t="str">
        <f>IF(insurance[[#This Row],[split]]="Test", (insurance[[#This Row],[charges]]-insurance[[#This Row],[yhat_base]])^2, "")</f>
        <v/>
      </c>
      <c r="X292" s="15" t="str">
        <f>IF(insurance[[#This Row],[split]]="Test", ABS(insurance[[#This Row],[charges]]-insurance[[#This Row],[yhat_base]])^2, "")</f>
        <v/>
      </c>
      <c r="Y292" t="str">
        <f>IF(insurance[[#This Row],[split]]="Test", (insurance[[#This Row],[charges]]-insurance[[#This Row],[yhat]])^2,"")</f>
        <v/>
      </c>
      <c r="Z292" t="str">
        <f>IF(insurance[[#This Row],[split]]="Test",ABS(insurance[[#This Row],[charges]]-insurance[[#This Row],[yhat]])^2,"")</f>
        <v/>
      </c>
      <c r="AA292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3128.3100964157948</v>
      </c>
      <c r="AB292">
        <f>insurance[[#This Row],[charges]]-insurance[[#This Row],[yhat]]</f>
        <v>-1498.4765964157948</v>
      </c>
      <c r="AC292" t="str">
        <f>IF(insurance[[#This Row],[split]]="Test",
  COUNTIFS(insurance[split], "Test", insurance[yhat], "&gt;" &amp; insurance[[#This Row],[yhat]]) + 1,
  ""
)</f>
        <v/>
      </c>
      <c r="AD292" t="str">
        <f>IF(insurance[[#This Row],[split]]="Test", CEILING(insurance[[#This Row],[rank_test]]/(COUNTIF(insurance[split],"Test")/10), 1), "")</f>
        <v/>
      </c>
      <c r="AE292" t="str">
        <f>IF(insurance[[#This Row],[split]]="Test", --(insurance[[#This Row],[charges]] &gt;= Classify!$C$5), "")</f>
        <v/>
      </c>
      <c r="AF292" t="str">
        <f>IF(insurance[[#This Row],[split]]="Test", --(insurance[[#This Row],[yhat]] &gt;= Classify!$C$8), "")</f>
        <v/>
      </c>
    </row>
    <row r="293" spans="1:32" x14ac:dyDescent="0.35">
      <c r="A293">
        <v>21</v>
      </c>
      <c r="B293" t="s">
        <v>13</v>
      </c>
      <c r="C293">
        <v>25.8</v>
      </c>
      <c r="D293">
        <v>0</v>
      </c>
      <c r="E293" t="s">
        <v>14</v>
      </c>
      <c r="F293" t="s">
        <v>21</v>
      </c>
      <c r="G293">
        <v>2007.9449999999999</v>
      </c>
      <c r="H293" t="s">
        <v>16</v>
      </c>
      <c r="I293" t="s">
        <v>17</v>
      </c>
      <c r="J293" t="s">
        <v>17</v>
      </c>
      <c r="K293" t="s">
        <v>17</v>
      </c>
      <c r="L293" t="s">
        <v>17</v>
      </c>
      <c r="M293" t="s">
        <v>18</v>
      </c>
      <c r="N293">
        <f>insurance[[#This Row],[age]]^2</f>
        <v>441</v>
      </c>
      <c r="O293">
        <f>insurance[[#This Row],[smoker_yes]]*insurance[[#This Row],[bmi]]</f>
        <v>0</v>
      </c>
      <c r="P293">
        <f>insurance[[#This Row],[smoker_yes]]*insurance[[#This Row],[age]]</f>
        <v>0</v>
      </c>
      <c r="Q293">
        <f>insurance[[#This Row],[bmi]]*insurance[[#This Row],[age]]</f>
        <v>541.80000000000007</v>
      </c>
      <c r="R293" t="s">
        <v>32</v>
      </c>
      <c r="S293">
        <f>(insurance[[#This Row],[age]]-Notes!$B$2)/Notes!$B$3</f>
        <v>-1.2963618798055645</v>
      </c>
      <c r="T293">
        <f>(insurance[[#This Row],[bmi]]-Notes!$B$4)/Notes!$B$5</f>
        <v>-0.79781340973835946</v>
      </c>
      <c r="U293">
        <f>(insurance[[#This Row],[children]]-Notes!$B$6)/Notes!$B$7</f>
        <v>-0.90861366741867866</v>
      </c>
      <c r="V293" s="14">
        <f t="shared" si="4"/>
        <v>13130.638654799817</v>
      </c>
      <c r="W293" s="15">
        <f>IF(insurance[[#This Row],[split]]="Test", (insurance[[#This Row],[charges]]-insurance[[#This Row],[yhat_base]])^2, "")</f>
        <v>123714314.13852412</v>
      </c>
      <c r="X293" s="15">
        <f>IF(insurance[[#This Row],[split]]="Test", ABS(insurance[[#This Row],[charges]]-insurance[[#This Row],[yhat_base]])^2, "")</f>
        <v>123714314.13852412</v>
      </c>
      <c r="Y293">
        <f>IF(insurance[[#This Row],[split]]="Test", (insurance[[#This Row],[charges]]-insurance[[#This Row],[yhat]])^2,"")</f>
        <v>2093142.7039743501</v>
      </c>
      <c r="Z293">
        <f>IF(insurance[[#This Row],[split]]="Test",ABS(insurance[[#This Row],[charges]]-insurance[[#This Row],[yhat]])^2,"")</f>
        <v>2093142.7039743501</v>
      </c>
      <c r="AA293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3454.7147480851436</v>
      </c>
      <c r="AB293">
        <f>insurance[[#This Row],[charges]]-insurance[[#This Row],[yhat]]</f>
        <v>-1446.7697480851436</v>
      </c>
      <c r="AC293">
        <f>IF(insurance[[#This Row],[split]]="Test",
  COUNTIFS(insurance[split], "Test", insurance[yhat], "&gt;" &amp; insurance[[#This Row],[yhat]]) + 1,
  ""
)</f>
        <v>265</v>
      </c>
      <c r="AD293">
        <f>IF(insurance[[#This Row],[split]]="Test", CEILING(insurance[[#This Row],[rank_test]]/(COUNTIF(insurance[split],"Test")/10), 1), "")</f>
        <v>10</v>
      </c>
      <c r="AE293">
        <f>IF(insurance[[#This Row],[split]]="Test", --(insurance[[#This Row],[charges]] &gt;= Classify!$C$5), "")</f>
        <v>0</v>
      </c>
      <c r="AF293">
        <f>IF(insurance[[#This Row],[split]]="Test", --(insurance[[#This Row],[yhat]] &gt;= Classify!$C$8), "")</f>
        <v>0</v>
      </c>
    </row>
    <row r="294" spans="1:32" x14ac:dyDescent="0.35">
      <c r="A294">
        <v>32</v>
      </c>
      <c r="B294" t="s">
        <v>19</v>
      </c>
      <c r="C294">
        <v>28.88</v>
      </c>
      <c r="D294">
        <v>0</v>
      </c>
      <c r="E294" t="s">
        <v>14</v>
      </c>
      <c r="F294" t="s">
        <v>22</v>
      </c>
      <c r="G294">
        <v>3866.8552</v>
      </c>
      <c r="H294" t="s">
        <v>16</v>
      </c>
      <c r="I294" t="s">
        <v>18</v>
      </c>
      <c r="J294" t="s">
        <v>17</v>
      </c>
      <c r="K294" t="s">
        <v>18</v>
      </c>
      <c r="L294" t="s">
        <v>17</v>
      </c>
      <c r="M294" t="s">
        <v>17</v>
      </c>
      <c r="N294">
        <f>insurance[[#This Row],[age]]^2</f>
        <v>1024</v>
      </c>
      <c r="O294">
        <f>insurance[[#This Row],[smoker_yes]]*insurance[[#This Row],[bmi]]</f>
        <v>0</v>
      </c>
      <c r="P294">
        <f>insurance[[#This Row],[smoker_yes]]*insurance[[#This Row],[age]]</f>
        <v>0</v>
      </c>
      <c r="Q294">
        <f>insurance[[#This Row],[bmi]]*insurance[[#This Row],[age]]</f>
        <v>924.16</v>
      </c>
      <c r="R294" t="s">
        <v>31</v>
      </c>
      <c r="S294">
        <f>(insurance[[#This Row],[age]]-Notes!$B$2)/Notes!$B$3</f>
        <v>-0.51314878728151803</v>
      </c>
      <c r="T294">
        <f>(insurance[[#This Row],[bmi]]-Notes!$B$4)/Notes!$B$5</f>
        <v>-0.29255641093039458</v>
      </c>
      <c r="U294">
        <f>(insurance[[#This Row],[children]]-Notes!$B$6)/Notes!$B$7</f>
        <v>-0.90861366741867866</v>
      </c>
      <c r="V294" s="14">
        <f t="shared" si="4"/>
        <v>13130.638654799817</v>
      </c>
      <c r="W294" s="15" t="str">
        <f>IF(insurance[[#This Row],[split]]="Test", (insurance[[#This Row],[charges]]-insurance[[#This Row],[yhat_base]])^2, "")</f>
        <v/>
      </c>
      <c r="X294" s="15" t="str">
        <f>IF(insurance[[#This Row],[split]]="Test", ABS(insurance[[#This Row],[charges]]-insurance[[#This Row],[yhat_base]])^2, "")</f>
        <v/>
      </c>
      <c r="Y294" t="str">
        <f>IF(insurance[[#This Row],[split]]="Test", (insurance[[#This Row],[charges]]-insurance[[#This Row],[yhat]])^2,"")</f>
        <v/>
      </c>
      <c r="Z294" t="str">
        <f>IF(insurance[[#This Row],[split]]="Test",ABS(insurance[[#This Row],[charges]]-insurance[[#This Row],[yhat]])^2,"")</f>
        <v/>
      </c>
      <c r="AA294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5022.0983384065676</v>
      </c>
      <c r="AB294">
        <f>insurance[[#This Row],[charges]]-insurance[[#This Row],[yhat]]</f>
        <v>-1155.2431384065676</v>
      </c>
      <c r="AC294" t="str">
        <f>IF(insurance[[#This Row],[split]]="Test",
  COUNTIFS(insurance[split], "Test", insurance[yhat], "&gt;" &amp; insurance[[#This Row],[yhat]]) + 1,
  ""
)</f>
        <v/>
      </c>
      <c r="AD294" t="str">
        <f>IF(insurance[[#This Row],[split]]="Test", CEILING(insurance[[#This Row],[rank_test]]/(COUNTIF(insurance[split],"Test")/10), 1), "")</f>
        <v/>
      </c>
      <c r="AE294" t="str">
        <f>IF(insurance[[#This Row],[split]]="Test", --(insurance[[#This Row],[charges]] &gt;= Classify!$C$5), "")</f>
        <v/>
      </c>
      <c r="AF294" t="str">
        <f>IF(insurance[[#This Row],[split]]="Test", --(insurance[[#This Row],[yhat]] &gt;= Classify!$C$8), "")</f>
        <v/>
      </c>
    </row>
    <row r="295" spans="1:32" x14ac:dyDescent="0.35">
      <c r="A295">
        <v>60</v>
      </c>
      <c r="B295" t="s">
        <v>13</v>
      </c>
      <c r="C295">
        <v>25.84</v>
      </c>
      <c r="D295">
        <v>0</v>
      </c>
      <c r="E295" t="s">
        <v>14</v>
      </c>
      <c r="F295" t="s">
        <v>22</v>
      </c>
      <c r="G295">
        <v>28923.136920000001</v>
      </c>
      <c r="H295" t="s">
        <v>16</v>
      </c>
      <c r="I295" t="s">
        <v>17</v>
      </c>
      <c r="J295" t="s">
        <v>17</v>
      </c>
      <c r="K295" t="s">
        <v>18</v>
      </c>
      <c r="L295" t="s">
        <v>17</v>
      </c>
      <c r="M295" t="s">
        <v>17</v>
      </c>
      <c r="N295">
        <f>insurance[[#This Row],[age]]^2</f>
        <v>3600</v>
      </c>
      <c r="O295">
        <f>insurance[[#This Row],[smoker_yes]]*insurance[[#This Row],[bmi]]</f>
        <v>0</v>
      </c>
      <c r="P295">
        <f>insurance[[#This Row],[smoker_yes]]*insurance[[#This Row],[age]]</f>
        <v>0</v>
      </c>
      <c r="Q295">
        <f>insurance[[#This Row],[bmi]]*insurance[[#This Row],[age]]</f>
        <v>1550.4</v>
      </c>
      <c r="R295" t="s">
        <v>31</v>
      </c>
      <c r="S295">
        <f>(insurance[[#This Row],[age]]-Notes!$B$2)/Notes!$B$3</f>
        <v>1.4804845391433274</v>
      </c>
      <c r="T295">
        <f>(insurance[[#This Row],[bmi]]-Notes!$B$4)/Notes!$B$5</f>
        <v>-0.79125163053306136</v>
      </c>
      <c r="U295">
        <f>(insurance[[#This Row],[children]]-Notes!$B$6)/Notes!$B$7</f>
        <v>-0.90861366741867866</v>
      </c>
      <c r="V295" s="14">
        <f t="shared" si="4"/>
        <v>13130.638654799817</v>
      </c>
      <c r="W295" s="15" t="str">
        <f>IF(insurance[[#This Row],[split]]="Test", (insurance[[#This Row],[charges]]-insurance[[#This Row],[yhat_base]])^2, "")</f>
        <v/>
      </c>
      <c r="X295" s="15" t="str">
        <f>IF(insurance[[#This Row],[split]]="Test", ABS(insurance[[#This Row],[charges]]-insurance[[#This Row],[yhat_base]])^2, "")</f>
        <v/>
      </c>
      <c r="Y295" t="str">
        <f>IF(insurance[[#This Row],[split]]="Test", (insurance[[#This Row],[charges]]-insurance[[#This Row],[yhat]])^2,"")</f>
        <v/>
      </c>
      <c r="Z295" t="str">
        <f>IF(insurance[[#This Row],[split]]="Test",ABS(insurance[[#This Row],[charges]]-insurance[[#This Row],[yhat]])^2,"")</f>
        <v/>
      </c>
      <c r="AA295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14356.057246557026</v>
      </c>
      <c r="AB295">
        <f>insurance[[#This Row],[charges]]-insurance[[#This Row],[yhat]]</f>
        <v>14567.079673442975</v>
      </c>
      <c r="AC295" t="str">
        <f>IF(insurance[[#This Row],[split]]="Test",
  COUNTIFS(insurance[split], "Test", insurance[yhat], "&gt;" &amp; insurance[[#This Row],[yhat]]) + 1,
  ""
)</f>
        <v/>
      </c>
      <c r="AD295" t="str">
        <f>IF(insurance[[#This Row],[split]]="Test", CEILING(insurance[[#This Row],[rank_test]]/(COUNTIF(insurance[split],"Test")/10), 1), "")</f>
        <v/>
      </c>
      <c r="AE295" t="str">
        <f>IF(insurance[[#This Row],[split]]="Test", --(insurance[[#This Row],[charges]] &gt;= Classify!$C$5), "")</f>
        <v/>
      </c>
      <c r="AF295" t="str">
        <f>IF(insurance[[#This Row],[split]]="Test", --(insurance[[#This Row],[yhat]] &gt;= Classify!$C$8), "")</f>
        <v/>
      </c>
    </row>
    <row r="296" spans="1:32" x14ac:dyDescent="0.35">
      <c r="A296">
        <v>63</v>
      </c>
      <c r="B296" t="s">
        <v>19</v>
      </c>
      <c r="C296">
        <v>28.31</v>
      </c>
      <c r="D296">
        <v>0</v>
      </c>
      <c r="E296" t="s">
        <v>14</v>
      </c>
      <c r="F296" t="s">
        <v>22</v>
      </c>
      <c r="G296">
        <v>13770.097900000001</v>
      </c>
      <c r="H296" t="s">
        <v>16</v>
      </c>
      <c r="I296" t="s">
        <v>18</v>
      </c>
      <c r="J296" t="s">
        <v>17</v>
      </c>
      <c r="K296" t="s">
        <v>18</v>
      </c>
      <c r="L296" t="s">
        <v>17</v>
      </c>
      <c r="M296" t="s">
        <v>17</v>
      </c>
      <c r="N296">
        <f>insurance[[#This Row],[age]]^2</f>
        <v>3969</v>
      </c>
      <c r="O296">
        <f>insurance[[#This Row],[smoker_yes]]*insurance[[#This Row],[bmi]]</f>
        <v>0</v>
      </c>
      <c r="P296">
        <f>insurance[[#This Row],[smoker_yes]]*insurance[[#This Row],[age]]</f>
        <v>0</v>
      </c>
      <c r="Q296">
        <f>insurance[[#This Row],[bmi]]*insurance[[#This Row],[age]]</f>
        <v>1783.53</v>
      </c>
      <c r="R296" t="s">
        <v>31</v>
      </c>
      <c r="S296">
        <f>(insurance[[#This Row],[age]]-Notes!$B$2)/Notes!$B$3</f>
        <v>1.6940881098317038</v>
      </c>
      <c r="T296">
        <f>(insurance[[#This Row],[bmi]]-Notes!$B$4)/Notes!$B$5</f>
        <v>-0.38606176460589464</v>
      </c>
      <c r="U296">
        <f>(insurance[[#This Row],[children]]-Notes!$B$6)/Notes!$B$7</f>
        <v>-0.90861366741867866</v>
      </c>
      <c r="V296" s="14">
        <f t="shared" si="4"/>
        <v>13130.638654799817</v>
      </c>
      <c r="W296" s="15" t="str">
        <f>IF(insurance[[#This Row],[split]]="Test", (insurance[[#This Row],[charges]]-insurance[[#This Row],[yhat_base]])^2, "")</f>
        <v/>
      </c>
      <c r="X296" s="15" t="str">
        <f>IF(insurance[[#This Row],[split]]="Test", ABS(insurance[[#This Row],[charges]]-insurance[[#This Row],[yhat_base]])^2, "")</f>
        <v/>
      </c>
      <c r="Y296" t="str">
        <f>IF(insurance[[#This Row],[split]]="Test", (insurance[[#This Row],[charges]]-insurance[[#This Row],[yhat]])^2,"")</f>
        <v/>
      </c>
      <c r="Z296" t="str">
        <f>IF(insurance[[#This Row],[split]]="Test",ABS(insurance[[#This Row],[charges]]-insurance[[#This Row],[yhat]])^2,"")</f>
        <v/>
      </c>
      <c r="AA296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15063.461939778908</v>
      </c>
      <c r="AB296">
        <f>insurance[[#This Row],[charges]]-insurance[[#This Row],[yhat]]</f>
        <v>-1293.3640397789077</v>
      </c>
      <c r="AC296" t="str">
        <f>IF(insurance[[#This Row],[split]]="Test",
  COUNTIFS(insurance[split], "Test", insurance[yhat], "&gt;" &amp; insurance[[#This Row],[yhat]]) + 1,
  ""
)</f>
        <v/>
      </c>
      <c r="AD296" t="str">
        <f>IF(insurance[[#This Row],[split]]="Test", CEILING(insurance[[#This Row],[rank_test]]/(COUNTIF(insurance[split],"Test")/10), 1), "")</f>
        <v/>
      </c>
      <c r="AE296" t="str">
        <f>IF(insurance[[#This Row],[split]]="Test", --(insurance[[#This Row],[charges]] &gt;= Classify!$C$5), "")</f>
        <v/>
      </c>
      <c r="AF296" t="str">
        <f>IF(insurance[[#This Row],[split]]="Test", --(insurance[[#This Row],[yhat]] &gt;= Classify!$C$8), "")</f>
        <v/>
      </c>
    </row>
    <row r="297" spans="1:32" x14ac:dyDescent="0.35">
      <c r="A297">
        <v>28</v>
      </c>
      <c r="B297" t="s">
        <v>13</v>
      </c>
      <c r="C297">
        <v>34.770000000000003</v>
      </c>
      <c r="D297">
        <v>0</v>
      </c>
      <c r="E297" t="s">
        <v>14</v>
      </c>
      <c r="F297" t="s">
        <v>22</v>
      </c>
      <c r="G297">
        <v>3556.9223000000002</v>
      </c>
      <c r="H297" t="s">
        <v>16</v>
      </c>
      <c r="I297" t="s">
        <v>17</v>
      </c>
      <c r="J297" t="s">
        <v>17</v>
      </c>
      <c r="K297" t="s">
        <v>18</v>
      </c>
      <c r="L297" t="s">
        <v>17</v>
      </c>
      <c r="M297" t="s">
        <v>17</v>
      </c>
      <c r="N297">
        <f>insurance[[#This Row],[age]]^2</f>
        <v>784</v>
      </c>
      <c r="O297">
        <f>insurance[[#This Row],[smoker_yes]]*insurance[[#This Row],[bmi]]</f>
        <v>0</v>
      </c>
      <c r="P297">
        <f>insurance[[#This Row],[smoker_yes]]*insurance[[#This Row],[age]]</f>
        <v>0</v>
      </c>
      <c r="Q297">
        <f>insurance[[#This Row],[bmi]]*insurance[[#This Row],[age]]</f>
        <v>973.56000000000006</v>
      </c>
      <c r="R297" t="s">
        <v>31</v>
      </c>
      <c r="S297">
        <f>(insurance[[#This Row],[age]]-Notes!$B$2)/Notes!$B$3</f>
        <v>-0.79795354819935316</v>
      </c>
      <c r="T297">
        <f>(insurance[[#This Row],[bmi]]-Notes!$B$4)/Notes!$B$5</f>
        <v>0.67366557704977337</v>
      </c>
      <c r="U297">
        <f>(insurance[[#This Row],[children]]-Notes!$B$6)/Notes!$B$7</f>
        <v>-0.90861366741867866</v>
      </c>
      <c r="V297" s="14">
        <f t="shared" si="4"/>
        <v>13130.638654799817</v>
      </c>
      <c r="W297" s="15" t="str">
        <f>IF(insurance[[#This Row],[split]]="Test", (insurance[[#This Row],[charges]]-insurance[[#This Row],[yhat_base]])^2, "")</f>
        <v/>
      </c>
      <c r="X297" s="15" t="str">
        <f>IF(insurance[[#This Row],[split]]="Test", ABS(insurance[[#This Row],[charges]]-insurance[[#This Row],[yhat_base]])^2, "")</f>
        <v/>
      </c>
      <c r="Y297" t="str">
        <f>IF(insurance[[#This Row],[split]]="Test", (insurance[[#This Row],[charges]]-insurance[[#This Row],[yhat]])^2,"")</f>
        <v/>
      </c>
      <c r="Z297" t="str">
        <f>IF(insurance[[#This Row],[split]]="Test",ABS(insurance[[#This Row],[charges]]-insurance[[#This Row],[yhat]])^2,"")</f>
        <v/>
      </c>
      <c r="AA297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4978.2881958612052</v>
      </c>
      <c r="AB297">
        <f>insurance[[#This Row],[charges]]-insurance[[#This Row],[yhat]]</f>
        <v>-1421.365895861205</v>
      </c>
      <c r="AC297" t="str">
        <f>IF(insurance[[#This Row],[split]]="Test",
  COUNTIFS(insurance[split], "Test", insurance[yhat], "&gt;" &amp; insurance[[#This Row],[yhat]]) + 1,
  ""
)</f>
        <v/>
      </c>
      <c r="AD297" t="str">
        <f>IF(insurance[[#This Row],[split]]="Test", CEILING(insurance[[#This Row],[rank_test]]/(COUNTIF(insurance[split],"Test")/10), 1), "")</f>
        <v/>
      </c>
      <c r="AE297" t="str">
        <f>IF(insurance[[#This Row],[split]]="Test", --(insurance[[#This Row],[charges]] &gt;= Classify!$C$5), "")</f>
        <v/>
      </c>
      <c r="AF297" t="str">
        <f>IF(insurance[[#This Row],[split]]="Test", --(insurance[[#This Row],[yhat]] &gt;= Classify!$C$8), "")</f>
        <v/>
      </c>
    </row>
    <row r="298" spans="1:32" x14ac:dyDescent="0.35">
      <c r="A298">
        <v>57</v>
      </c>
      <c r="B298" t="s">
        <v>19</v>
      </c>
      <c r="C298">
        <v>34.01</v>
      </c>
      <c r="D298">
        <v>0</v>
      </c>
      <c r="E298" t="s">
        <v>14</v>
      </c>
      <c r="F298" t="s">
        <v>22</v>
      </c>
      <c r="G298">
        <v>11356.660900000001</v>
      </c>
      <c r="H298" t="s">
        <v>16</v>
      </c>
      <c r="I298" t="s">
        <v>18</v>
      </c>
      <c r="J298" t="s">
        <v>17</v>
      </c>
      <c r="K298" t="s">
        <v>18</v>
      </c>
      <c r="L298" t="s">
        <v>17</v>
      </c>
      <c r="M298" t="s">
        <v>17</v>
      </c>
      <c r="N298">
        <f>insurance[[#This Row],[age]]^2</f>
        <v>3249</v>
      </c>
      <c r="O298">
        <f>insurance[[#This Row],[smoker_yes]]*insurance[[#This Row],[bmi]]</f>
        <v>0</v>
      </c>
      <c r="P298">
        <f>insurance[[#This Row],[smoker_yes]]*insurance[[#This Row],[age]]</f>
        <v>0</v>
      </c>
      <c r="Q298">
        <f>insurance[[#This Row],[bmi]]*insurance[[#This Row],[age]]</f>
        <v>1938.57</v>
      </c>
      <c r="R298" t="s">
        <v>31</v>
      </c>
      <c r="S298">
        <f>(insurance[[#This Row],[age]]-Notes!$B$2)/Notes!$B$3</f>
        <v>1.2668809684549511</v>
      </c>
      <c r="T298">
        <f>(insurance[[#This Row],[bmi]]-Notes!$B$4)/Notes!$B$5</f>
        <v>0.54899177214910577</v>
      </c>
      <c r="U298">
        <f>(insurance[[#This Row],[children]]-Notes!$B$6)/Notes!$B$7</f>
        <v>-0.90861366741867866</v>
      </c>
      <c r="V298" s="14">
        <f t="shared" si="4"/>
        <v>13130.638654799817</v>
      </c>
      <c r="W298" s="15" t="str">
        <f>IF(insurance[[#This Row],[split]]="Test", (insurance[[#This Row],[charges]]-insurance[[#This Row],[yhat_base]])^2, "")</f>
        <v/>
      </c>
      <c r="X298" s="15" t="str">
        <f>IF(insurance[[#This Row],[split]]="Test", ABS(insurance[[#This Row],[charges]]-insurance[[#This Row],[yhat_base]])^2, "")</f>
        <v/>
      </c>
      <c r="Y298" t="str">
        <f>IF(insurance[[#This Row],[split]]="Test", (insurance[[#This Row],[charges]]-insurance[[#This Row],[yhat]])^2,"")</f>
        <v/>
      </c>
      <c r="Z298" t="str">
        <f>IF(insurance[[#This Row],[split]]="Test",ABS(insurance[[#This Row],[charges]]-insurance[[#This Row],[yhat]])^2,"")</f>
        <v/>
      </c>
      <c r="AA298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12568.172115366278</v>
      </c>
      <c r="AB298">
        <f>insurance[[#This Row],[charges]]-insurance[[#This Row],[yhat]]</f>
        <v>-1211.5112153662776</v>
      </c>
      <c r="AC298" t="str">
        <f>IF(insurance[[#This Row],[split]]="Test",
  COUNTIFS(insurance[split], "Test", insurance[yhat], "&gt;" &amp; insurance[[#This Row],[yhat]]) + 1,
  ""
)</f>
        <v/>
      </c>
      <c r="AD298" t="str">
        <f>IF(insurance[[#This Row],[split]]="Test", CEILING(insurance[[#This Row],[rank_test]]/(COUNTIF(insurance[split],"Test")/10), 1), "")</f>
        <v/>
      </c>
      <c r="AE298" t="str">
        <f>IF(insurance[[#This Row],[split]]="Test", --(insurance[[#This Row],[charges]] &gt;= Classify!$C$5), "")</f>
        <v/>
      </c>
      <c r="AF298" t="str">
        <f>IF(insurance[[#This Row],[split]]="Test", --(insurance[[#This Row],[yhat]] &gt;= Classify!$C$8), "")</f>
        <v/>
      </c>
    </row>
    <row r="299" spans="1:32" x14ac:dyDescent="0.35">
      <c r="A299">
        <v>41</v>
      </c>
      <c r="B299" t="s">
        <v>13</v>
      </c>
      <c r="C299">
        <v>32.965000000000003</v>
      </c>
      <c r="D299">
        <v>0</v>
      </c>
      <c r="E299" t="s">
        <v>14</v>
      </c>
      <c r="F299" t="s">
        <v>22</v>
      </c>
      <c r="G299">
        <v>6571.0243499999997</v>
      </c>
      <c r="H299" t="s">
        <v>16</v>
      </c>
      <c r="I299" t="s">
        <v>17</v>
      </c>
      <c r="J299" t="s">
        <v>17</v>
      </c>
      <c r="K299" t="s">
        <v>18</v>
      </c>
      <c r="L299" t="s">
        <v>17</v>
      </c>
      <c r="M299" t="s">
        <v>17</v>
      </c>
      <c r="N299">
        <f>insurance[[#This Row],[age]]^2</f>
        <v>1681</v>
      </c>
      <c r="O299">
        <f>insurance[[#This Row],[smoker_yes]]*insurance[[#This Row],[bmi]]</f>
        <v>0</v>
      </c>
      <c r="P299">
        <f>insurance[[#This Row],[smoker_yes]]*insurance[[#This Row],[age]]</f>
        <v>0</v>
      </c>
      <c r="Q299">
        <f>insurance[[#This Row],[bmi]]*insurance[[#This Row],[age]]</f>
        <v>1351.5650000000001</v>
      </c>
      <c r="R299" t="s">
        <v>32</v>
      </c>
      <c r="S299">
        <f>(insurance[[#This Row],[age]]-Notes!$B$2)/Notes!$B$3</f>
        <v>0.12766192478361088</v>
      </c>
      <c r="T299">
        <f>(insurance[[#This Row],[bmi]]-Notes!$B$4)/Notes!$B$5</f>
        <v>0.37756529041068987</v>
      </c>
      <c r="U299">
        <f>(insurance[[#This Row],[children]]-Notes!$B$6)/Notes!$B$7</f>
        <v>-0.90861366741867866</v>
      </c>
      <c r="V299" s="14">
        <f t="shared" si="4"/>
        <v>13130.638654799817</v>
      </c>
      <c r="W299" s="15">
        <f>IF(insurance[[#This Row],[split]]="Test", (insurance[[#This Row],[charges]]-insurance[[#This Row],[yhat_base]])^2, "")</f>
        <v>43028539.827734396</v>
      </c>
      <c r="X299" s="15">
        <f>IF(insurance[[#This Row],[split]]="Test", ABS(insurance[[#This Row],[charges]]-insurance[[#This Row],[yhat_base]])^2, "")</f>
        <v>43028539.827734396</v>
      </c>
      <c r="Y299">
        <f>IF(insurance[[#This Row],[split]]="Test", (insurance[[#This Row],[charges]]-insurance[[#This Row],[yhat]])^2,"")</f>
        <v>1527796.2891208255</v>
      </c>
      <c r="Z299">
        <f>IF(insurance[[#This Row],[split]]="Test",ABS(insurance[[#This Row],[charges]]-insurance[[#This Row],[yhat]])^2,"")</f>
        <v>1527796.2891208255</v>
      </c>
      <c r="AA299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7807.0649193668896</v>
      </c>
      <c r="AB299">
        <f>insurance[[#This Row],[charges]]-insurance[[#This Row],[yhat]]</f>
        <v>-1236.0405693668899</v>
      </c>
      <c r="AC299">
        <f>IF(insurance[[#This Row],[split]]="Test",
  COUNTIFS(insurance[split], "Test", insurance[yhat], "&gt;" &amp; insurance[[#This Row],[yhat]]) + 1,
  ""
)</f>
        <v>184</v>
      </c>
      <c r="AD299">
        <f>IF(insurance[[#This Row],[split]]="Test", CEILING(insurance[[#This Row],[rank_test]]/(COUNTIF(insurance[split],"Test")/10), 1), "")</f>
        <v>7</v>
      </c>
      <c r="AE299">
        <f>IF(insurance[[#This Row],[split]]="Test", --(insurance[[#This Row],[charges]] &gt;= Classify!$C$5), "")</f>
        <v>0</v>
      </c>
      <c r="AF299">
        <f>IF(insurance[[#This Row],[split]]="Test", --(insurance[[#This Row],[yhat]] &gt;= Classify!$C$8), "")</f>
        <v>0</v>
      </c>
    </row>
    <row r="300" spans="1:32" x14ac:dyDescent="0.35">
      <c r="A300">
        <v>46</v>
      </c>
      <c r="B300" t="s">
        <v>13</v>
      </c>
      <c r="C300">
        <v>27.74</v>
      </c>
      <c r="D300">
        <v>0</v>
      </c>
      <c r="E300" t="s">
        <v>14</v>
      </c>
      <c r="F300" t="s">
        <v>22</v>
      </c>
      <c r="G300">
        <v>8026.6665999999996</v>
      </c>
      <c r="H300" t="s">
        <v>16</v>
      </c>
      <c r="I300" t="s">
        <v>17</v>
      </c>
      <c r="J300" t="s">
        <v>17</v>
      </c>
      <c r="K300" t="s">
        <v>18</v>
      </c>
      <c r="L300" t="s">
        <v>17</v>
      </c>
      <c r="M300" t="s">
        <v>17</v>
      </c>
      <c r="N300">
        <f>insurance[[#This Row],[age]]^2</f>
        <v>2116</v>
      </c>
      <c r="O300">
        <f>insurance[[#This Row],[smoker_yes]]*insurance[[#This Row],[bmi]]</f>
        <v>0</v>
      </c>
      <c r="P300">
        <f>insurance[[#This Row],[smoker_yes]]*insurance[[#This Row],[age]]</f>
        <v>0</v>
      </c>
      <c r="Q300">
        <f>insurance[[#This Row],[bmi]]*insurance[[#This Row],[age]]</f>
        <v>1276.04</v>
      </c>
      <c r="R300" t="s">
        <v>31</v>
      </c>
      <c r="S300">
        <f>(insurance[[#This Row],[age]]-Notes!$B$2)/Notes!$B$3</f>
        <v>0.48366787593090471</v>
      </c>
      <c r="T300">
        <f>(insurance[[#This Row],[bmi]]-Notes!$B$4)/Notes!$B$5</f>
        <v>-0.47956711828139476</v>
      </c>
      <c r="U300">
        <f>(insurance[[#This Row],[children]]-Notes!$B$6)/Notes!$B$7</f>
        <v>-0.90861366741867866</v>
      </c>
      <c r="V300" s="14">
        <f t="shared" si="4"/>
        <v>13130.638654799817</v>
      </c>
      <c r="W300" s="15" t="str">
        <f>IF(insurance[[#This Row],[split]]="Test", (insurance[[#This Row],[charges]]-insurance[[#This Row],[yhat_base]])^2, "")</f>
        <v/>
      </c>
      <c r="X300" s="15" t="str">
        <f>IF(insurance[[#This Row],[split]]="Test", ABS(insurance[[#This Row],[charges]]-insurance[[#This Row],[yhat_base]])^2, "")</f>
        <v/>
      </c>
      <c r="Y300" t="str">
        <f>IF(insurance[[#This Row],[split]]="Test", (insurance[[#This Row],[charges]]-insurance[[#This Row],[yhat]])^2,"")</f>
        <v/>
      </c>
      <c r="Z300" t="str">
        <f>IF(insurance[[#This Row],[split]]="Test",ABS(insurance[[#This Row],[charges]]-insurance[[#This Row],[yhat]])^2,"")</f>
        <v/>
      </c>
      <c r="AA300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9214.6062205661619</v>
      </c>
      <c r="AB300">
        <f>insurance[[#This Row],[charges]]-insurance[[#This Row],[yhat]]</f>
        <v>-1187.9396205661624</v>
      </c>
      <c r="AC300" t="str">
        <f>IF(insurance[[#This Row],[split]]="Test",
  COUNTIFS(insurance[split], "Test", insurance[yhat], "&gt;" &amp; insurance[[#This Row],[yhat]]) + 1,
  ""
)</f>
        <v/>
      </c>
      <c r="AD300" t="str">
        <f>IF(insurance[[#This Row],[split]]="Test", CEILING(insurance[[#This Row],[rank_test]]/(COUNTIF(insurance[split],"Test")/10), 1), "")</f>
        <v/>
      </c>
      <c r="AE300" t="str">
        <f>IF(insurance[[#This Row],[split]]="Test", --(insurance[[#This Row],[charges]] &gt;= Classify!$C$5), "")</f>
        <v/>
      </c>
      <c r="AF300" t="str">
        <f>IF(insurance[[#This Row],[split]]="Test", --(insurance[[#This Row],[yhat]] &gt;= Classify!$C$8), "")</f>
        <v/>
      </c>
    </row>
    <row r="301" spans="1:32" x14ac:dyDescent="0.35">
      <c r="A301">
        <v>55</v>
      </c>
      <c r="B301" t="s">
        <v>13</v>
      </c>
      <c r="C301">
        <v>26.98</v>
      </c>
      <c r="D301">
        <v>0</v>
      </c>
      <c r="E301" t="s">
        <v>14</v>
      </c>
      <c r="F301" t="s">
        <v>22</v>
      </c>
      <c r="G301">
        <v>11082.5772</v>
      </c>
      <c r="H301" t="s">
        <v>16</v>
      </c>
      <c r="I301" t="s">
        <v>17</v>
      </c>
      <c r="J301" t="s">
        <v>17</v>
      </c>
      <c r="K301" t="s">
        <v>18</v>
      </c>
      <c r="L301" t="s">
        <v>17</v>
      </c>
      <c r="M301" t="s">
        <v>17</v>
      </c>
      <c r="N301">
        <f>insurance[[#This Row],[age]]^2</f>
        <v>3025</v>
      </c>
      <c r="O301">
        <f>insurance[[#This Row],[smoker_yes]]*insurance[[#This Row],[bmi]]</f>
        <v>0</v>
      </c>
      <c r="P301">
        <f>insurance[[#This Row],[smoker_yes]]*insurance[[#This Row],[age]]</f>
        <v>0</v>
      </c>
      <c r="Q301">
        <f>insurance[[#This Row],[bmi]]*insurance[[#This Row],[age]]</f>
        <v>1483.9</v>
      </c>
      <c r="R301" t="s">
        <v>31</v>
      </c>
      <c r="S301">
        <f>(insurance[[#This Row],[age]]-Notes!$B$2)/Notes!$B$3</f>
        <v>1.1244785879960337</v>
      </c>
      <c r="T301">
        <f>(insurance[[#This Row],[bmi]]-Notes!$B$4)/Notes!$B$5</f>
        <v>-0.60424092318206113</v>
      </c>
      <c r="U301">
        <f>(insurance[[#This Row],[children]]-Notes!$B$6)/Notes!$B$7</f>
        <v>-0.90861366741867866</v>
      </c>
      <c r="V301" s="14">
        <f t="shared" si="4"/>
        <v>13130.638654799817</v>
      </c>
      <c r="W301" s="15" t="str">
        <f>IF(insurance[[#This Row],[split]]="Test", (insurance[[#This Row],[charges]]-insurance[[#This Row],[yhat_base]])^2, "")</f>
        <v/>
      </c>
      <c r="X301" s="15" t="str">
        <f>IF(insurance[[#This Row],[split]]="Test", ABS(insurance[[#This Row],[charges]]-insurance[[#This Row],[yhat_base]])^2, "")</f>
        <v/>
      </c>
      <c r="Y301" t="str">
        <f>IF(insurance[[#This Row],[split]]="Test", (insurance[[#This Row],[charges]]-insurance[[#This Row],[yhat]])^2,"")</f>
        <v/>
      </c>
      <c r="Z301" t="str">
        <f>IF(insurance[[#This Row],[split]]="Test",ABS(insurance[[#This Row],[charges]]-insurance[[#This Row],[yhat]])^2,"")</f>
        <v/>
      </c>
      <c r="AA301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12342.377634008024</v>
      </c>
      <c r="AB301">
        <f>insurance[[#This Row],[charges]]-insurance[[#This Row],[yhat]]</f>
        <v>-1259.8004340080242</v>
      </c>
      <c r="AC301" t="str">
        <f>IF(insurance[[#This Row],[split]]="Test",
  COUNTIFS(insurance[split], "Test", insurance[yhat], "&gt;" &amp; insurance[[#This Row],[yhat]]) + 1,
  ""
)</f>
        <v/>
      </c>
      <c r="AD301" t="str">
        <f>IF(insurance[[#This Row],[split]]="Test", CEILING(insurance[[#This Row],[rank_test]]/(COUNTIF(insurance[split],"Test")/10), 1), "")</f>
        <v/>
      </c>
      <c r="AE301" t="str">
        <f>IF(insurance[[#This Row],[split]]="Test", --(insurance[[#This Row],[charges]] &gt;= Classify!$C$5), "")</f>
        <v/>
      </c>
      <c r="AF301" t="str">
        <f>IF(insurance[[#This Row],[split]]="Test", --(insurance[[#This Row],[yhat]] &gt;= Classify!$C$8), "")</f>
        <v/>
      </c>
    </row>
    <row r="302" spans="1:32" x14ac:dyDescent="0.35">
      <c r="A302">
        <v>21</v>
      </c>
      <c r="B302" t="s">
        <v>13</v>
      </c>
      <c r="C302">
        <v>35.72</v>
      </c>
      <c r="D302">
        <v>0</v>
      </c>
      <c r="E302" t="s">
        <v>14</v>
      </c>
      <c r="F302" t="s">
        <v>22</v>
      </c>
      <c r="G302">
        <v>2404.7338</v>
      </c>
      <c r="H302" t="s">
        <v>16</v>
      </c>
      <c r="I302" t="s">
        <v>17</v>
      </c>
      <c r="J302" t="s">
        <v>17</v>
      </c>
      <c r="K302" t="s">
        <v>18</v>
      </c>
      <c r="L302" t="s">
        <v>17</v>
      </c>
      <c r="M302" t="s">
        <v>17</v>
      </c>
      <c r="N302">
        <f>insurance[[#This Row],[age]]^2</f>
        <v>441</v>
      </c>
      <c r="O302">
        <f>insurance[[#This Row],[smoker_yes]]*insurance[[#This Row],[bmi]]</f>
        <v>0</v>
      </c>
      <c r="P302">
        <f>insurance[[#This Row],[smoker_yes]]*insurance[[#This Row],[age]]</f>
        <v>0</v>
      </c>
      <c r="Q302">
        <f>insurance[[#This Row],[bmi]]*insurance[[#This Row],[age]]</f>
        <v>750.12</v>
      </c>
      <c r="R302" t="s">
        <v>32</v>
      </c>
      <c r="S302">
        <f>(insurance[[#This Row],[age]]-Notes!$B$2)/Notes!$B$3</f>
        <v>-1.2963618798055645</v>
      </c>
      <c r="T302">
        <f>(insurance[[#This Row],[bmi]]-Notes!$B$4)/Notes!$B$5</f>
        <v>0.82950783317560606</v>
      </c>
      <c r="U302">
        <f>(insurance[[#This Row],[children]]-Notes!$B$6)/Notes!$B$7</f>
        <v>-0.90861366741867866</v>
      </c>
      <c r="V302" s="14">
        <f t="shared" si="4"/>
        <v>13130.638654799817</v>
      </c>
      <c r="W302" s="15">
        <f>IF(insurance[[#This Row],[split]]="Test", (insurance[[#This Row],[charges]]-insurance[[#This Row],[yhat_base]])^2, "")</f>
        <v>115045034.95421828</v>
      </c>
      <c r="X302" s="15">
        <f>IF(insurance[[#This Row],[split]]="Test", ABS(insurance[[#This Row],[charges]]-insurance[[#This Row],[yhat_base]])^2, "")</f>
        <v>115045034.95421828</v>
      </c>
      <c r="Y302">
        <f>IF(insurance[[#This Row],[split]]="Test", (insurance[[#This Row],[charges]]-insurance[[#This Row],[yhat]])^2,"")</f>
        <v>2612337.9554186487</v>
      </c>
      <c r="Z302">
        <f>IF(insurance[[#This Row],[split]]="Test",ABS(insurance[[#This Row],[charges]]-insurance[[#This Row],[yhat]])^2,"")</f>
        <v>2612337.9554186487</v>
      </c>
      <c r="AA302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4021.006659209932</v>
      </c>
      <c r="AB302">
        <f>insurance[[#This Row],[charges]]-insurance[[#This Row],[yhat]]</f>
        <v>-1616.272859209932</v>
      </c>
      <c r="AC302">
        <f>IF(insurance[[#This Row],[split]]="Test",
  COUNTIFS(insurance[split], "Test", insurance[yhat], "&gt;" &amp; insurance[[#This Row],[yhat]]) + 1,
  ""
)</f>
        <v>258</v>
      </c>
      <c r="AD302">
        <f>IF(insurance[[#This Row],[split]]="Test", CEILING(insurance[[#This Row],[rank_test]]/(COUNTIF(insurance[split],"Test")/10), 1), "")</f>
        <v>10</v>
      </c>
      <c r="AE302">
        <f>IF(insurance[[#This Row],[split]]="Test", --(insurance[[#This Row],[charges]] &gt;= Classify!$C$5), "")</f>
        <v>0</v>
      </c>
      <c r="AF302">
        <f>IF(insurance[[#This Row],[split]]="Test", --(insurance[[#This Row],[yhat]] &gt;= Classify!$C$8), "")</f>
        <v>0</v>
      </c>
    </row>
    <row r="303" spans="1:32" x14ac:dyDescent="0.35">
      <c r="A303">
        <v>20</v>
      </c>
      <c r="B303" t="s">
        <v>13</v>
      </c>
      <c r="C303">
        <v>28.975000000000001</v>
      </c>
      <c r="D303">
        <v>0</v>
      </c>
      <c r="E303" t="s">
        <v>14</v>
      </c>
      <c r="F303" t="s">
        <v>22</v>
      </c>
      <c r="G303">
        <v>2257.47525</v>
      </c>
      <c r="H303" t="s">
        <v>16</v>
      </c>
      <c r="I303" t="s">
        <v>17</v>
      </c>
      <c r="J303" t="s">
        <v>17</v>
      </c>
      <c r="K303" t="s">
        <v>18</v>
      </c>
      <c r="L303" t="s">
        <v>17</v>
      </c>
      <c r="M303" t="s">
        <v>17</v>
      </c>
      <c r="N303">
        <f>insurance[[#This Row],[age]]^2</f>
        <v>400</v>
      </c>
      <c r="O303">
        <f>insurance[[#This Row],[smoker_yes]]*insurance[[#This Row],[bmi]]</f>
        <v>0</v>
      </c>
      <c r="P303">
        <f>insurance[[#This Row],[smoker_yes]]*insurance[[#This Row],[age]]</f>
        <v>0</v>
      </c>
      <c r="Q303">
        <f>insurance[[#This Row],[bmi]]*insurance[[#This Row],[age]]</f>
        <v>579.5</v>
      </c>
      <c r="R303" t="s">
        <v>31</v>
      </c>
      <c r="S303">
        <f>(insurance[[#This Row],[age]]-Notes!$B$2)/Notes!$B$3</f>
        <v>-1.3675630700350232</v>
      </c>
      <c r="T303">
        <f>(insurance[[#This Row],[bmi]]-Notes!$B$4)/Notes!$B$5</f>
        <v>-0.27697218531781082</v>
      </c>
      <c r="U303">
        <f>(insurance[[#This Row],[children]]-Notes!$B$6)/Notes!$B$7</f>
        <v>-0.90861366741867866</v>
      </c>
      <c r="V303" s="14">
        <f t="shared" si="4"/>
        <v>13130.638654799817</v>
      </c>
      <c r="W303" s="15" t="str">
        <f>IF(insurance[[#This Row],[split]]="Test", (insurance[[#This Row],[charges]]-insurance[[#This Row],[yhat_base]])^2, "")</f>
        <v/>
      </c>
      <c r="X303" s="15" t="str">
        <f>IF(insurance[[#This Row],[split]]="Test", ABS(insurance[[#This Row],[charges]]-insurance[[#This Row],[yhat_base]])^2, "")</f>
        <v/>
      </c>
      <c r="Y303" t="str">
        <f>IF(insurance[[#This Row],[split]]="Test", (insurance[[#This Row],[charges]]-insurance[[#This Row],[yhat]])^2,"")</f>
        <v/>
      </c>
      <c r="Z303" t="str">
        <f>IF(insurance[[#This Row],[split]]="Test",ABS(insurance[[#This Row],[charges]]-insurance[[#This Row],[yhat]])^2,"")</f>
        <v/>
      </c>
      <c r="AA303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3849.1968172774314</v>
      </c>
      <c r="AB303">
        <f>insurance[[#This Row],[charges]]-insurance[[#This Row],[yhat]]</f>
        <v>-1591.7215672774314</v>
      </c>
      <c r="AC303" t="str">
        <f>IF(insurance[[#This Row],[split]]="Test",
  COUNTIFS(insurance[split], "Test", insurance[yhat], "&gt;" &amp; insurance[[#This Row],[yhat]]) + 1,
  ""
)</f>
        <v/>
      </c>
      <c r="AD303" t="str">
        <f>IF(insurance[[#This Row],[split]]="Test", CEILING(insurance[[#This Row],[rank_test]]/(COUNTIF(insurance[split],"Test")/10), 1), "")</f>
        <v/>
      </c>
      <c r="AE303" t="str">
        <f>IF(insurance[[#This Row],[split]]="Test", --(insurance[[#This Row],[charges]] &gt;= Classify!$C$5), "")</f>
        <v/>
      </c>
      <c r="AF303" t="str">
        <f>IF(insurance[[#This Row],[split]]="Test", --(insurance[[#This Row],[yhat]] &gt;= Classify!$C$8), "")</f>
        <v/>
      </c>
    </row>
    <row r="304" spans="1:32" x14ac:dyDescent="0.35">
      <c r="A304">
        <v>19</v>
      </c>
      <c r="B304" t="s">
        <v>19</v>
      </c>
      <c r="C304">
        <v>25.555</v>
      </c>
      <c r="D304">
        <v>0</v>
      </c>
      <c r="E304" t="s">
        <v>14</v>
      </c>
      <c r="F304" t="s">
        <v>22</v>
      </c>
      <c r="G304">
        <v>1632.5644500000001</v>
      </c>
      <c r="H304" t="s">
        <v>16</v>
      </c>
      <c r="I304" t="s">
        <v>18</v>
      </c>
      <c r="J304" t="s">
        <v>17</v>
      </c>
      <c r="K304" t="s">
        <v>18</v>
      </c>
      <c r="L304" t="s">
        <v>17</v>
      </c>
      <c r="M304" t="s">
        <v>17</v>
      </c>
      <c r="N304">
        <f>insurance[[#This Row],[age]]^2</f>
        <v>361</v>
      </c>
      <c r="O304">
        <f>insurance[[#This Row],[smoker_yes]]*insurance[[#This Row],[bmi]]</f>
        <v>0</v>
      </c>
      <c r="P304">
        <f>insurance[[#This Row],[smoker_yes]]*insurance[[#This Row],[age]]</f>
        <v>0</v>
      </c>
      <c r="Q304">
        <f>insurance[[#This Row],[bmi]]*insurance[[#This Row],[age]]</f>
        <v>485.54500000000002</v>
      </c>
      <c r="R304" t="s">
        <v>31</v>
      </c>
      <c r="S304">
        <f>(insurance[[#This Row],[age]]-Notes!$B$2)/Notes!$B$3</f>
        <v>-1.4387642602644821</v>
      </c>
      <c r="T304">
        <f>(insurance[[#This Row],[bmi]]-Notes!$B$4)/Notes!$B$5</f>
        <v>-0.83800430737081144</v>
      </c>
      <c r="U304">
        <f>(insurance[[#This Row],[children]]-Notes!$B$6)/Notes!$B$7</f>
        <v>-0.90861366741867866</v>
      </c>
      <c r="V304" s="14">
        <f t="shared" si="4"/>
        <v>13130.638654799817</v>
      </c>
      <c r="W304" s="15" t="str">
        <f>IF(insurance[[#This Row],[split]]="Test", (insurance[[#This Row],[charges]]-insurance[[#This Row],[yhat_base]])^2, "")</f>
        <v/>
      </c>
      <c r="X304" s="15" t="str">
        <f>IF(insurance[[#This Row],[split]]="Test", ABS(insurance[[#This Row],[charges]]-insurance[[#This Row],[yhat_base]])^2, "")</f>
        <v/>
      </c>
      <c r="Y304" t="str">
        <f>IF(insurance[[#This Row],[split]]="Test", (insurance[[#This Row],[charges]]-insurance[[#This Row],[yhat]])^2,"")</f>
        <v/>
      </c>
      <c r="Z304" t="str">
        <f>IF(insurance[[#This Row],[split]]="Test",ABS(insurance[[#This Row],[charges]]-insurance[[#This Row],[yhat]])^2,"")</f>
        <v/>
      </c>
      <c r="AA304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3089.2972338782974</v>
      </c>
      <c r="AB304">
        <f>insurance[[#This Row],[charges]]-insurance[[#This Row],[yhat]]</f>
        <v>-1456.7327838782974</v>
      </c>
      <c r="AC304" t="str">
        <f>IF(insurance[[#This Row],[split]]="Test",
  COUNTIFS(insurance[split], "Test", insurance[yhat], "&gt;" &amp; insurance[[#This Row],[yhat]]) + 1,
  ""
)</f>
        <v/>
      </c>
      <c r="AD304" t="str">
        <f>IF(insurance[[#This Row],[split]]="Test", CEILING(insurance[[#This Row],[rank_test]]/(COUNTIF(insurance[split],"Test")/10), 1), "")</f>
        <v/>
      </c>
      <c r="AE304" t="str">
        <f>IF(insurance[[#This Row],[split]]="Test", --(insurance[[#This Row],[charges]] &gt;= Classify!$C$5), "")</f>
        <v/>
      </c>
      <c r="AF304" t="str">
        <f>IF(insurance[[#This Row],[split]]="Test", --(insurance[[#This Row],[yhat]] &gt;= Classify!$C$8), "")</f>
        <v/>
      </c>
    </row>
    <row r="305" spans="1:32" x14ac:dyDescent="0.35">
      <c r="A305">
        <v>22</v>
      </c>
      <c r="B305" t="s">
        <v>19</v>
      </c>
      <c r="C305">
        <v>25.175000000000001</v>
      </c>
      <c r="D305">
        <v>0</v>
      </c>
      <c r="E305" t="s">
        <v>14</v>
      </c>
      <c r="F305" t="s">
        <v>22</v>
      </c>
      <c r="G305">
        <v>2045.68525</v>
      </c>
      <c r="H305" t="s">
        <v>16</v>
      </c>
      <c r="I305" t="s">
        <v>18</v>
      </c>
      <c r="J305" t="s">
        <v>17</v>
      </c>
      <c r="K305" t="s">
        <v>18</v>
      </c>
      <c r="L305" t="s">
        <v>17</v>
      </c>
      <c r="M305" t="s">
        <v>17</v>
      </c>
      <c r="N305">
        <f>insurance[[#This Row],[age]]^2</f>
        <v>484</v>
      </c>
      <c r="O305">
        <f>insurance[[#This Row],[smoker_yes]]*insurance[[#This Row],[bmi]]</f>
        <v>0</v>
      </c>
      <c r="P305">
        <f>insurance[[#This Row],[smoker_yes]]*insurance[[#This Row],[age]]</f>
        <v>0</v>
      </c>
      <c r="Q305">
        <f>insurance[[#This Row],[bmi]]*insurance[[#This Row],[age]]</f>
        <v>553.85</v>
      </c>
      <c r="R305" t="s">
        <v>31</v>
      </c>
      <c r="S305">
        <f>(insurance[[#This Row],[age]]-Notes!$B$2)/Notes!$B$3</f>
        <v>-1.2251606895761058</v>
      </c>
      <c r="T305">
        <f>(insurance[[#This Row],[bmi]]-Notes!$B$4)/Notes!$B$5</f>
        <v>-0.90034120982114463</v>
      </c>
      <c r="U305">
        <f>(insurance[[#This Row],[children]]-Notes!$B$6)/Notes!$B$7</f>
        <v>-0.90861366741867866</v>
      </c>
      <c r="V305" s="14">
        <f t="shared" si="4"/>
        <v>13130.638654799817</v>
      </c>
      <c r="W305" s="15" t="str">
        <f>IF(insurance[[#This Row],[split]]="Test", (insurance[[#This Row],[charges]]-insurance[[#This Row],[yhat_base]])^2, "")</f>
        <v/>
      </c>
      <c r="X305" s="15" t="str">
        <f>IF(insurance[[#This Row],[split]]="Test", ABS(insurance[[#This Row],[charges]]-insurance[[#This Row],[yhat_base]])^2, "")</f>
        <v/>
      </c>
      <c r="Y305" t="str">
        <f>IF(insurance[[#This Row],[split]]="Test", (insurance[[#This Row],[charges]]-insurance[[#This Row],[yhat]])^2,"")</f>
        <v/>
      </c>
      <c r="Z305" t="str">
        <f>IF(insurance[[#This Row],[split]]="Test",ABS(insurance[[#This Row],[charges]]-insurance[[#This Row],[yhat]])^2,"")</f>
        <v/>
      </c>
      <c r="AA305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3402.7773856443255</v>
      </c>
      <c r="AB305">
        <f>insurance[[#This Row],[charges]]-insurance[[#This Row],[yhat]]</f>
        <v>-1357.0921356443255</v>
      </c>
      <c r="AC305" t="str">
        <f>IF(insurance[[#This Row],[split]]="Test",
  COUNTIFS(insurance[split], "Test", insurance[yhat], "&gt;" &amp; insurance[[#This Row],[yhat]]) + 1,
  ""
)</f>
        <v/>
      </c>
      <c r="AD305" t="str">
        <f>IF(insurance[[#This Row],[split]]="Test", CEILING(insurance[[#This Row],[rank_test]]/(COUNTIF(insurance[split],"Test")/10), 1), "")</f>
        <v/>
      </c>
      <c r="AE305" t="str">
        <f>IF(insurance[[#This Row],[split]]="Test", --(insurance[[#This Row],[charges]] &gt;= Classify!$C$5), "")</f>
        <v/>
      </c>
      <c r="AF305" t="str">
        <f>IF(insurance[[#This Row],[split]]="Test", --(insurance[[#This Row],[yhat]] &gt;= Classify!$C$8), "")</f>
        <v/>
      </c>
    </row>
    <row r="306" spans="1:32" x14ac:dyDescent="0.35">
      <c r="A306">
        <v>44</v>
      </c>
      <c r="B306" t="s">
        <v>19</v>
      </c>
      <c r="C306">
        <v>39.520000000000003</v>
      </c>
      <c r="D306">
        <v>0</v>
      </c>
      <c r="E306" t="s">
        <v>14</v>
      </c>
      <c r="F306" t="s">
        <v>22</v>
      </c>
      <c r="G306">
        <v>6948.7007999999996</v>
      </c>
      <c r="H306" t="s">
        <v>16</v>
      </c>
      <c r="I306" t="s">
        <v>18</v>
      </c>
      <c r="J306" t="s">
        <v>17</v>
      </c>
      <c r="K306" t="s">
        <v>18</v>
      </c>
      <c r="L306" t="s">
        <v>17</v>
      </c>
      <c r="M306" t="s">
        <v>17</v>
      </c>
      <c r="N306">
        <f>insurance[[#This Row],[age]]^2</f>
        <v>1936</v>
      </c>
      <c r="O306">
        <f>insurance[[#This Row],[smoker_yes]]*insurance[[#This Row],[bmi]]</f>
        <v>0</v>
      </c>
      <c r="P306">
        <f>insurance[[#This Row],[smoker_yes]]*insurance[[#This Row],[age]]</f>
        <v>0</v>
      </c>
      <c r="Q306">
        <f>insurance[[#This Row],[bmi]]*insurance[[#This Row],[age]]</f>
        <v>1738.88</v>
      </c>
      <c r="R306" t="s">
        <v>32</v>
      </c>
      <c r="S306">
        <f>(insurance[[#This Row],[age]]-Notes!$B$2)/Notes!$B$3</f>
        <v>0.3412654954719872</v>
      </c>
      <c r="T306">
        <f>(insurance[[#This Row],[bmi]]-Notes!$B$4)/Notes!$B$5</f>
        <v>1.4528768576789404</v>
      </c>
      <c r="U306">
        <f>(insurance[[#This Row],[children]]-Notes!$B$6)/Notes!$B$7</f>
        <v>-0.90861366741867866</v>
      </c>
      <c r="V306" s="14">
        <f t="shared" si="4"/>
        <v>13130.638654799817</v>
      </c>
      <c r="W306" s="15">
        <f>IF(insurance[[#This Row],[split]]="Test", (insurance[[#This Row],[charges]]-insurance[[#This Row],[yhat_base]])^2, "")</f>
        <v>38216355.64060697</v>
      </c>
      <c r="X306" s="15">
        <f>IF(insurance[[#This Row],[split]]="Test", ABS(insurance[[#This Row],[charges]]-insurance[[#This Row],[yhat_base]])^2, "")</f>
        <v>38216355.64060697</v>
      </c>
      <c r="Y306">
        <f>IF(insurance[[#This Row],[split]]="Test", (insurance[[#This Row],[charges]]-insurance[[#This Row],[yhat]])^2,"")</f>
        <v>1310572.6203180188</v>
      </c>
      <c r="Z306">
        <f>IF(insurance[[#This Row],[split]]="Test",ABS(insurance[[#This Row],[charges]]-insurance[[#This Row],[yhat]])^2,"")</f>
        <v>1310572.6203180188</v>
      </c>
      <c r="AA306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8093.5032372432206</v>
      </c>
      <c r="AB306">
        <f>insurance[[#This Row],[charges]]-insurance[[#This Row],[yhat]]</f>
        <v>-1144.802437243221</v>
      </c>
      <c r="AC306">
        <f>IF(insurance[[#This Row],[split]]="Test",
  COUNTIFS(insurance[split], "Test", insurance[yhat], "&gt;" &amp; insurance[[#This Row],[yhat]]) + 1,
  ""
)</f>
        <v>180</v>
      </c>
      <c r="AD306">
        <f>IF(insurance[[#This Row],[split]]="Test", CEILING(insurance[[#This Row],[rank_test]]/(COUNTIF(insurance[split],"Test")/10), 1), "")</f>
        <v>7</v>
      </c>
      <c r="AE306">
        <f>IF(insurance[[#This Row],[split]]="Test", --(insurance[[#This Row],[charges]] &gt;= Classify!$C$5), "")</f>
        <v>0</v>
      </c>
      <c r="AF306">
        <f>IF(insurance[[#This Row],[split]]="Test", --(insurance[[#This Row],[yhat]] &gt;= Classify!$C$8), "")</f>
        <v>0</v>
      </c>
    </row>
    <row r="307" spans="1:32" x14ac:dyDescent="0.35">
      <c r="A307">
        <v>37</v>
      </c>
      <c r="B307" t="s">
        <v>19</v>
      </c>
      <c r="C307">
        <v>29.64</v>
      </c>
      <c r="D307">
        <v>0</v>
      </c>
      <c r="E307" t="s">
        <v>14</v>
      </c>
      <c r="F307" t="s">
        <v>22</v>
      </c>
      <c r="G307">
        <v>5028.1466</v>
      </c>
      <c r="H307" t="s">
        <v>16</v>
      </c>
      <c r="I307" t="s">
        <v>18</v>
      </c>
      <c r="J307" t="s">
        <v>17</v>
      </c>
      <c r="K307" t="s">
        <v>18</v>
      </c>
      <c r="L307" t="s">
        <v>17</v>
      </c>
      <c r="M307" t="s">
        <v>17</v>
      </c>
      <c r="N307">
        <f>insurance[[#This Row],[age]]^2</f>
        <v>1369</v>
      </c>
      <c r="O307">
        <f>insurance[[#This Row],[smoker_yes]]*insurance[[#This Row],[bmi]]</f>
        <v>0</v>
      </c>
      <c r="P307">
        <f>insurance[[#This Row],[smoker_yes]]*insurance[[#This Row],[age]]</f>
        <v>0</v>
      </c>
      <c r="Q307">
        <f>insurance[[#This Row],[bmi]]*insurance[[#This Row],[age]]</f>
        <v>1096.68</v>
      </c>
      <c r="R307" t="s">
        <v>32</v>
      </c>
      <c r="S307">
        <f>(insurance[[#This Row],[age]]-Notes!$B$2)/Notes!$B$3</f>
        <v>-0.1571428361342242</v>
      </c>
      <c r="T307">
        <f>(insurance[[#This Row],[bmi]]-Notes!$B$4)/Notes!$B$5</f>
        <v>-0.16788260602972757</v>
      </c>
      <c r="U307">
        <f>(insurance[[#This Row],[children]]-Notes!$B$6)/Notes!$B$7</f>
        <v>-0.90861366741867866</v>
      </c>
      <c r="V307" s="14">
        <f t="shared" si="4"/>
        <v>13130.638654799817</v>
      </c>
      <c r="W307" s="15">
        <f>IF(insurance[[#This Row],[split]]="Test", (insurance[[#This Row],[charges]]-insurance[[#This Row],[yhat_base]])^2, "")</f>
        <v>65650377.498094164</v>
      </c>
      <c r="X307" s="15">
        <f>IF(insurance[[#This Row],[split]]="Test", ABS(insurance[[#This Row],[charges]]-insurance[[#This Row],[yhat_base]])^2, "")</f>
        <v>65650377.498094164</v>
      </c>
      <c r="Y307">
        <f>IF(insurance[[#This Row],[split]]="Test", (insurance[[#This Row],[charges]]-insurance[[#This Row],[yhat]])^2,"")</f>
        <v>1201629.8228243547</v>
      </c>
      <c r="Z307">
        <f>IF(insurance[[#This Row],[split]]="Test",ABS(insurance[[#This Row],[charges]]-insurance[[#This Row],[yhat]])^2,"")</f>
        <v>1201629.8228243547</v>
      </c>
      <c r="AA307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6124.3353715281319</v>
      </c>
      <c r="AB307">
        <f>insurance[[#This Row],[charges]]-insurance[[#This Row],[yhat]]</f>
        <v>-1096.1887715281318</v>
      </c>
      <c r="AC307">
        <f>IF(insurance[[#This Row],[split]]="Test",
  COUNTIFS(insurance[split], "Test", insurance[yhat], "&gt;" &amp; insurance[[#This Row],[yhat]]) + 1,
  ""
)</f>
        <v>216</v>
      </c>
      <c r="AD307">
        <f>IF(insurance[[#This Row],[split]]="Test", CEILING(insurance[[#This Row],[rank_test]]/(COUNTIF(insurance[split],"Test")/10), 1), "")</f>
        <v>8</v>
      </c>
      <c r="AE307">
        <f>IF(insurance[[#This Row],[split]]="Test", --(insurance[[#This Row],[charges]] &gt;= Classify!$C$5), "")</f>
        <v>0</v>
      </c>
      <c r="AF307">
        <f>IF(insurance[[#This Row],[split]]="Test", --(insurance[[#This Row],[yhat]] &gt;= Classify!$C$8), "")</f>
        <v>0</v>
      </c>
    </row>
    <row r="308" spans="1:32" x14ac:dyDescent="0.35">
      <c r="A308">
        <v>24</v>
      </c>
      <c r="B308" t="s">
        <v>13</v>
      </c>
      <c r="C308">
        <v>33.344999999999999</v>
      </c>
      <c r="D308">
        <v>0</v>
      </c>
      <c r="E308" t="s">
        <v>14</v>
      </c>
      <c r="F308" t="s">
        <v>22</v>
      </c>
      <c r="G308">
        <v>2855.4375500000001</v>
      </c>
      <c r="H308" t="s">
        <v>16</v>
      </c>
      <c r="I308" t="s">
        <v>17</v>
      </c>
      <c r="J308" t="s">
        <v>17</v>
      </c>
      <c r="K308" t="s">
        <v>18</v>
      </c>
      <c r="L308" t="s">
        <v>17</v>
      </c>
      <c r="M308" t="s">
        <v>17</v>
      </c>
      <c r="N308">
        <f>insurance[[#This Row],[age]]^2</f>
        <v>576</v>
      </c>
      <c r="O308">
        <f>insurance[[#This Row],[smoker_yes]]*insurance[[#This Row],[bmi]]</f>
        <v>0</v>
      </c>
      <c r="P308">
        <f>insurance[[#This Row],[smoker_yes]]*insurance[[#This Row],[age]]</f>
        <v>0</v>
      </c>
      <c r="Q308">
        <f>insurance[[#This Row],[bmi]]*insurance[[#This Row],[age]]</f>
        <v>800.28</v>
      </c>
      <c r="R308" t="s">
        <v>31</v>
      </c>
      <c r="S308">
        <f>(insurance[[#This Row],[age]]-Notes!$B$2)/Notes!$B$3</f>
        <v>-1.0827583091171882</v>
      </c>
      <c r="T308">
        <f>(insurance[[#This Row],[bmi]]-Notes!$B$4)/Notes!$B$5</f>
        <v>0.4399021928610225</v>
      </c>
      <c r="U308">
        <f>(insurance[[#This Row],[children]]-Notes!$B$6)/Notes!$B$7</f>
        <v>-0.90861366741867866</v>
      </c>
      <c r="V308" s="14">
        <f t="shared" si="4"/>
        <v>13130.638654799817</v>
      </c>
      <c r="W308" s="15" t="str">
        <f>IF(insurance[[#This Row],[split]]="Test", (insurance[[#This Row],[charges]]-insurance[[#This Row],[yhat_base]])^2, "")</f>
        <v/>
      </c>
      <c r="X308" s="15" t="str">
        <f>IF(insurance[[#This Row],[split]]="Test", ABS(insurance[[#This Row],[charges]]-insurance[[#This Row],[yhat_base]])^2, "")</f>
        <v/>
      </c>
      <c r="Y308" t="str">
        <f>IF(insurance[[#This Row],[split]]="Test", (insurance[[#This Row],[charges]]-insurance[[#This Row],[yhat]])^2,"")</f>
        <v/>
      </c>
      <c r="Z308" t="str">
        <f>IF(insurance[[#This Row],[split]]="Test",ABS(insurance[[#This Row],[charges]]-insurance[[#This Row],[yhat]])^2,"")</f>
        <v/>
      </c>
      <c r="AA308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4363.4679540339557</v>
      </c>
      <c r="AB308">
        <f>insurance[[#This Row],[charges]]-insurance[[#This Row],[yhat]]</f>
        <v>-1508.0304040339556</v>
      </c>
      <c r="AC308" t="str">
        <f>IF(insurance[[#This Row],[split]]="Test",
  COUNTIFS(insurance[split], "Test", insurance[yhat], "&gt;" &amp; insurance[[#This Row],[yhat]]) + 1,
  ""
)</f>
        <v/>
      </c>
      <c r="AD308" t="str">
        <f>IF(insurance[[#This Row],[split]]="Test", CEILING(insurance[[#This Row],[rank_test]]/(COUNTIF(insurance[split],"Test")/10), 1), "")</f>
        <v/>
      </c>
      <c r="AE308" t="str">
        <f>IF(insurance[[#This Row],[split]]="Test", --(insurance[[#This Row],[charges]] &gt;= Classify!$C$5), "")</f>
        <v/>
      </c>
      <c r="AF308" t="str">
        <f>IF(insurance[[#This Row],[split]]="Test", --(insurance[[#This Row],[yhat]] &gt;= Classify!$C$8), "")</f>
        <v/>
      </c>
    </row>
    <row r="309" spans="1:32" x14ac:dyDescent="0.35">
      <c r="A309">
        <v>58</v>
      </c>
      <c r="B309" t="s">
        <v>19</v>
      </c>
      <c r="C309">
        <v>28.594999999999999</v>
      </c>
      <c r="D309">
        <v>0</v>
      </c>
      <c r="E309" t="s">
        <v>14</v>
      </c>
      <c r="F309" t="s">
        <v>22</v>
      </c>
      <c r="G309">
        <v>11735.87905</v>
      </c>
      <c r="H309" t="s">
        <v>16</v>
      </c>
      <c r="I309" t="s">
        <v>18</v>
      </c>
      <c r="J309" t="s">
        <v>17</v>
      </c>
      <c r="K309" t="s">
        <v>18</v>
      </c>
      <c r="L309" t="s">
        <v>17</v>
      </c>
      <c r="M309" t="s">
        <v>17</v>
      </c>
      <c r="N309">
        <f>insurance[[#This Row],[age]]^2</f>
        <v>3364</v>
      </c>
      <c r="O309">
        <f>insurance[[#This Row],[smoker_yes]]*insurance[[#This Row],[bmi]]</f>
        <v>0</v>
      </c>
      <c r="P309">
        <f>insurance[[#This Row],[smoker_yes]]*insurance[[#This Row],[age]]</f>
        <v>0</v>
      </c>
      <c r="Q309">
        <f>insurance[[#This Row],[bmi]]*insurance[[#This Row],[age]]</f>
        <v>1658.51</v>
      </c>
      <c r="R309" t="s">
        <v>31</v>
      </c>
      <c r="S309">
        <f>(insurance[[#This Row],[age]]-Notes!$B$2)/Notes!$B$3</f>
        <v>1.3380821586844101</v>
      </c>
      <c r="T309">
        <f>(insurance[[#This Row],[bmi]]-Notes!$B$4)/Notes!$B$5</f>
        <v>-0.33930908776814461</v>
      </c>
      <c r="U309">
        <f>(insurance[[#This Row],[children]]-Notes!$B$6)/Notes!$B$7</f>
        <v>-0.90861366741867866</v>
      </c>
      <c r="V309" s="14">
        <f t="shared" si="4"/>
        <v>13130.638654799817</v>
      </c>
      <c r="W309" s="15" t="str">
        <f>IF(insurance[[#This Row],[split]]="Test", (insurance[[#This Row],[charges]]-insurance[[#This Row],[yhat_base]])^2, "")</f>
        <v/>
      </c>
      <c r="X309" s="15" t="str">
        <f>IF(insurance[[#This Row],[split]]="Test", ABS(insurance[[#This Row],[charges]]-insurance[[#This Row],[yhat_base]])^2, "")</f>
        <v/>
      </c>
      <c r="Y309" t="str">
        <f>IF(insurance[[#This Row],[split]]="Test", (insurance[[#This Row],[charges]]-insurance[[#This Row],[yhat]])^2,"")</f>
        <v/>
      </c>
      <c r="Z309" t="str">
        <f>IF(insurance[[#This Row],[split]]="Test",ABS(insurance[[#This Row],[charges]]-insurance[[#This Row],[yhat]])^2,"")</f>
        <v/>
      </c>
      <c r="AA309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12920.094969571388</v>
      </c>
      <c r="AB309">
        <f>insurance[[#This Row],[charges]]-insurance[[#This Row],[yhat]]</f>
        <v>-1184.2159195713884</v>
      </c>
      <c r="AC309" t="str">
        <f>IF(insurance[[#This Row],[split]]="Test",
  COUNTIFS(insurance[split], "Test", insurance[yhat], "&gt;" &amp; insurance[[#This Row],[yhat]]) + 1,
  ""
)</f>
        <v/>
      </c>
      <c r="AD309" t="str">
        <f>IF(insurance[[#This Row],[split]]="Test", CEILING(insurance[[#This Row],[rank_test]]/(COUNTIF(insurance[split],"Test")/10), 1), "")</f>
        <v/>
      </c>
      <c r="AE309" t="str">
        <f>IF(insurance[[#This Row],[split]]="Test", --(insurance[[#This Row],[charges]] &gt;= Classify!$C$5), "")</f>
        <v/>
      </c>
      <c r="AF309" t="str">
        <f>IF(insurance[[#This Row],[split]]="Test", --(insurance[[#This Row],[yhat]] &gt;= Classify!$C$8), "")</f>
        <v/>
      </c>
    </row>
    <row r="310" spans="1:32" x14ac:dyDescent="0.35">
      <c r="A310">
        <v>44</v>
      </c>
      <c r="B310" t="s">
        <v>13</v>
      </c>
      <c r="C310">
        <v>26.41</v>
      </c>
      <c r="D310">
        <v>0</v>
      </c>
      <c r="E310" t="s">
        <v>14</v>
      </c>
      <c r="F310" t="s">
        <v>22</v>
      </c>
      <c r="G310">
        <v>7419.4778999999999</v>
      </c>
      <c r="H310" t="s">
        <v>16</v>
      </c>
      <c r="I310" t="s">
        <v>17</v>
      </c>
      <c r="J310" t="s">
        <v>17</v>
      </c>
      <c r="K310" t="s">
        <v>18</v>
      </c>
      <c r="L310" t="s">
        <v>17</v>
      </c>
      <c r="M310" t="s">
        <v>17</v>
      </c>
      <c r="N310">
        <f>insurance[[#This Row],[age]]^2</f>
        <v>1936</v>
      </c>
      <c r="O310">
        <f>insurance[[#This Row],[smoker_yes]]*insurance[[#This Row],[bmi]]</f>
        <v>0</v>
      </c>
      <c r="P310">
        <f>insurance[[#This Row],[smoker_yes]]*insurance[[#This Row],[age]]</f>
        <v>0</v>
      </c>
      <c r="Q310">
        <f>insurance[[#This Row],[bmi]]*insurance[[#This Row],[age]]</f>
        <v>1162.04</v>
      </c>
      <c r="R310" t="s">
        <v>31</v>
      </c>
      <c r="S310">
        <f>(insurance[[#This Row],[age]]-Notes!$B$2)/Notes!$B$3</f>
        <v>0.3412654954719872</v>
      </c>
      <c r="T310">
        <f>(insurance[[#This Row],[bmi]]-Notes!$B$4)/Notes!$B$5</f>
        <v>-0.6977462768575613</v>
      </c>
      <c r="U310">
        <f>(insurance[[#This Row],[children]]-Notes!$B$6)/Notes!$B$7</f>
        <v>-0.90861366741867866</v>
      </c>
      <c r="V310" s="14">
        <f t="shared" si="4"/>
        <v>13130.638654799817</v>
      </c>
      <c r="W310" s="15" t="str">
        <f>IF(insurance[[#This Row],[split]]="Test", (insurance[[#This Row],[charges]]-insurance[[#This Row],[yhat_base]])^2, "")</f>
        <v/>
      </c>
      <c r="X310" s="15" t="str">
        <f>IF(insurance[[#This Row],[split]]="Test", ABS(insurance[[#This Row],[charges]]-insurance[[#This Row],[yhat_base]])^2, "")</f>
        <v/>
      </c>
      <c r="Y310" t="str">
        <f>IF(insurance[[#This Row],[split]]="Test", (insurance[[#This Row],[charges]]-insurance[[#This Row],[yhat]])^2,"")</f>
        <v/>
      </c>
      <c r="Z310" t="str">
        <f>IF(insurance[[#This Row],[split]]="Test",ABS(insurance[[#This Row],[charges]]-insurance[[#This Row],[yhat]])^2,"")</f>
        <v/>
      </c>
      <c r="AA310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8593.824262693568</v>
      </c>
      <c r="AB310">
        <f>insurance[[#This Row],[charges]]-insurance[[#This Row],[yhat]]</f>
        <v>-1174.3463626935682</v>
      </c>
      <c r="AC310" t="str">
        <f>IF(insurance[[#This Row],[split]]="Test",
  COUNTIFS(insurance[split], "Test", insurance[yhat], "&gt;" &amp; insurance[[#This Row],[yhat]]) + 1,
  ""
)</f>
        <v/>
      </c>
      <c r="AD310" t="str">
        <f>IF(insurance[[#This Row],[split]]="Test", CEILING(insurance[[#This Row],[rank_test]]/(COUNTIF(insurance[split],"Test")/10), 1), "")</f>
        <v/>
      </c>
      <c r="AE310" t="str">
        <f>IF(insurance[[#This Row],[split]]="Test", --(insurance[[#This Row],[charges]] &gt;= Classify!$C$5), "")</f>
        <v/>
      </c>
      <c r="AF310" t="str">
        <f>IF(insurance[[#This Row],[split]]="Test", --(insurance[[#This Row],[yhat]] &gt;= Classify!$C$8), "")</f>
        <v/>
      </c>
    </row>
    <row r="311" spans="1:32" x14ac:dyDescent="0.35">
      <c r="A311">
        <v>19</v>
      </c>
      <c r="B311" t="s">
        <v>19</v>
      </c>
      <c r="C311">
        <v>30.59</v>
      </c>
      <c r="D311">
        <v>0</v>
      </c>
      <c r="E311" t="s">
        <v>14</v>
      </c>
      <c r="F311" t="s">
        <v>22</v>
      </c>
      <c r="G311">
        <v>1639.5631000000001</v>
      </c>
      <c r="H311" t="s">
        <v>16</v>
      </c>
      <c r="I311" t="s">
        <v>18</v>
      </c>
      <c r="J311" t="s">
        <v>17</v>
      </c>
      <c r="K311" t="s">
        <v>18</v>
      </c>
      <c r="L311" t="s">
        <v>17</v>
      </c>
      <c r="M311" t="s">
        <v>17</v>
      </c>
      <c r="N311">
        <f>insurance[[#This Row],[age]]^2</f>
        <v>361</v>
      </c>
      <c r="O311">
        <f>insurance[[#This Row],[smoker_yes]]*insurance[[#This Row],[bmi]]</f>
        <v>0</v>
      </c>
      <c r="P311">
        <f>insurance[[#This Row],[smoker_yes]]*insurance[[#This Row],[age]]</f>
        <v>0</v>
      </c>
      <c r="Q311">
        <f>insurance[[#This Row],[bmi]]*insurance[[#This Row],[age]]</f>
        <v>581.21</v>
      </c>
      <c r="R311" t="s">
        <v>31</v>
      </c>
      <c r="S311">
        <f>(insurance[[#This Row],[age]]-Notes!$B$2)/Notes!$B$3</f>
        <v>-1.4387642602644821</v>
      </c>
      <c r="T311">
        <f>(insurance[[#This Row],[bmi]]-Notes!$B$4)/Notes!$B$5</f>
        <v>-1.2040349903894259E-2</v>
      </c>
      <c r="U311">
        <f>(insurance[[#This Row],[children]]-Notes!$B$6)/Notes!$B$7</f>
        <v>-0.90861366741867866</v>
      </c>
      <c r="V311" s="14">
        <f t="shared" si="4"/>
        <v>13130.638654799817</v>
      </c>
      <c r="W311" s="15" t="str">
        <f>IF(insurance[[#This Row],[split]]="Test", (insurance[[#This Row],[charges]]-insurance[[#This Row],[yhat_base]])^2, "")</f>
        <v/>
      </c>
      <c r="X311" s="15" t="str">
        <f>IF(insurance[[#This Row],[split]]="Test", ABS(insurance[[#This Row],[charges]]-insurance[[#This Row],[yhat_base]])^2, "")</f>
        <v/>
      </c>
      <c r="Y311" t="str">
        <f>IF(insurance[[#This Row],[split]]="Test", (insurance[[#This Row],[charges]]-insurance[[#This Row],[yhat]])^2,"")</f>
        <v/>
      </c>
      <c r="Z311" t="str">
        <f>IF(insurance[[#This Row],[split]]="Test",ABS(insurance[[#This Row],[charges]]-insurance[[#This Row],[yhat]])^2,"")</f>
        <v/>
      </c>
      <c r="AA311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3138.6212745403627</v>
      </c>
      <c r="AB311">
        <f>insurance[[#This Row],[charges]]-insurance[[#This Row],[yhat]]</f>
        <v>-1499.0581745403626</v>
      </c>
      <c r="AC311" t="str">
        <f>IF(insurance[[#This Row],[split]]="Test",
  COUNTIFS(insurance[split], "Test", insurance[yhat], "&gt;" &amp; insurance[[#This Row],[yhat]]) + 1,
  ""
)</f>
        <v/>
      </c>
      <c r="AD311" t="str">
        <f>IF(insurance[[#This Row],[split]]="Test", CEILING(insurance[[#This Row],[rank_test]]/(COUNTIF(insurance[split],"Test")/10), 1), "")</f>
        <v/>
      </c>
      <c r="AE311" t="str">
        <f>IF(insurance[[#This Row],[split]]="Test", --(insurance[[#This Row],[charges]] &gt;= Classify!$C$5), "")</f>
        <v/>
      </c>
      <c r="AF311" t="str">
        <f>IF(insurance[[#This Row],[split]]="Test", --(insurance[[#This Row],[yhat]] &gt;= Classify!$C$8), "")</f>
        <v/>
      </c>
    </row>
    <row r="312" spans="1:32" x14ac:dyDescent="0.35">
      <c r="A312">
        <v>19</v>
      </c>
      <c r="B312" t="s">
        <v>13</v>
      </c>
      <c r="C312">
        <v>32.11</v>
      </c>
      <c r="D312">
        <v>0</v>
      </c>
      <c r="E312" t="s">
        <v>14</v>
      </c>
      <c r="F312" t="s">
        <v>22</v>
      </c>
      <c r="G312">
        <v>2130.6759000000002</v>
      </c>
      <c r="H312" t="s">
        <v>16</v>
      </c>
      <c r="I312" t="s">
        <v>17</v>
      </c>
      <c r="J312" t="s">
        <v>17</v>
      </c>
      <c r="K312" t="s">
        <v>18</v>
      </c>
      <c r="L312" t="s">
        <v>17</v>
      </c>
      <c r="M312" t="s">
        <v>17</v>
      </c>
      <c r="N312">
        <f>insurance[[#This Row],[age]]^2</f>
        <v>361</v>
      </c>
      <c r="O312">
        <f>insurance[[#This Row],[smoker_yes]]*insurance[[#This Row],[bmi]]</f>
        <v>0</v>
      </c>
      <c r="P312">
        <f>insurance[[#This Row],[smoker_yes]]*insurance[[#This Row],[age]]</f>
        <v>0</v>
      </c>
      <c r="Q312">
        <f>insurance[[#This Row],[bmi]]*insurance[[#This Row],[age]]</f>
        <v>610.09</v>
      </c>
      <c r="R312" t="s">
        <v>31</v>
      </c>
      <c r="S312">
        <f>(insurance[[#This Row],[age]]-Notes!$B$2)/Notes!$B$3</f>
        <v>-1.4387642602644821</v>
      </c>
      <c r="T312">
        <f>(insurance[[#This Row],[bmi]]-Notes!$B$4)/Notes!$B$5</f>
        <v>0.23730725989743914</v>
      </c>
      <c r="U312">
        <f>(insurance[[#This Row],[children]]-Notes!$B$6)/Notes!$B$7</f>
        <v>-0.90861366741867866</v>
      </c>
      <c r="V312" s="14">
        <f t="shared" si="4"/>
        <v>13130.638654799817</v>
      </c>
      <c r="W312" s="15" t="str">
        <f>IF(insurance[[#This Row],[split]]="Test", (insurance[[#This Row],[charges]]-insurance[[#This Row],[yhat_base]])^2, "")</f>
        <v/>
      </c>
      <c r="X312" s="15" t="str">
        <f>IF(insurance[[#This Row],[split]]="Test", ABS(insurance[[#This Row],[charges]]-insurance[[#This Row],[yhat_base]])^2, "")</f>
        <v/>
      </c>
      <c r="Y312" t="str">
        <f>IF(insurance[[#This Row],[split]]="Test", (insurance[[#This Row],[charges]]-insurance[[#This Row],[yhat]])^2,"")</f>
        <v/>
      </c>
      <c r="Z312" t="str">
        <f>IF(insurance[[#This Row],[split]]="Test",ABS(insurance[[#This Row],[charges]]-insurance[[#This Row],[yhat]])^2,"")</f>
        <v/>
      </c>
      <c r="AA312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3782.2612105936905</v>
      </c>
      <c r="AB312">
        <f>insurance[[#This Row],[charges]]-insurance[[#This Row],[yhat]]</f>
        <v>-1651.5853105936903</v>
      </c>
      <c r="AC312" t="str">
        <f>IF(insurance[[#This Row],[split]]="Test",
  COUNTIFS(insurance[split], "Test", insurance[yhat], "&gt;" &amp; insurance[[#This Row],[yhat]]) + 1,
  ""
)</f>
        <v/>
      </c>
      <c r="AD312" t="str">
        <f>IF(insurance[[#This Row],[split]]="Test", CEILING(insurance[[#This Row],[rank_test]]/(COUNTIF(insurance[split],"Test")/10), 1), "")</f>
        <v/>
      </c>
      <c r="AE312" t="str">
        <f>IF(insurance[[#This Row],[split]]="Test", --(insurance[[#This Row],[charges]] &gt;= Classify!$C$5), "")</f>
        <v/>
      </c>
      <c r="AF312" t="str">
        <f>IF(insurance[[#This Row],[split]]="Test", --(insurance[[#This Row],[yhat]] &gt;= Classify!$C$8), "")</f>
        <v/>
      </c>
    </row>
    <row r="313" spans="1:32" x14ac:dyDescent="0.35">
      <c r="A313">
        <v>53</v>
      </c>
      <c r="B313" t="s">
        <v>13</v>
      </c>
      <c r="C313">
        <v>26.6</v>
      </c>
      <c r="D313">
        <v>0</v>
      </c>
      <c r="E313" t="s">
        <v>14</v>
      </c>
      <c r="F313" t="s">
        <v>22</v>
      </c>
      <c r="G313">
        <v>10355.641</v>
      </c>
      <c r="H313" t="s">
        <v>16</v>
      </c>
      <c r="I313" t="s">
        <v>17</v>
      </c>
      <c r="J313" t="s">
        <v>17</v>
      </c>
      <c r="K313" t="s">
        <v>18</v>
      </c>
      <c r="L313" t="s">
        <v>17</v>
      </c>
      <c r="M313" t="s">
        <v>17</v>
      </c>
      <c r="N313">
        <f>insurance[[#This Row],[age]]^2</f>
        <v>2809</v>
      </c>
      <c r="O313">
        <f>insurance[[#This Row],[smoker_yes]]*insurance[[#This Row],[bmi]]</f>
        <v>0</v>
      </c>
      <c r="P313">
        <f>insurance[[#This Row],[smoker_yes]]*insurance[[#This Row],[age]]</f>
        <v>0</v>
      </c>
      <c r="Q313">
        <f>insurance[[#This Row],[bmi]]*insurance[[#This Row],[age]]</f>
        <v>1409.8000000000002</v>
      </c>
      <c r="R313" t="s">
        <v>32</v>
      </c>
      <c r="S313">
        <f>(insurance[[#This Row],[age]]-Notes!$B$2)/Notes!$B$3</f>
        <v>0.98207620753711611</v>
      </c>
      <c r="T313">
        <f>(insurance[[#This Row],[bmi]]-Notes!$B$4)/Notes!$B$5</f>
        <v>-0.66657782563239443</v>
      </c>
      <c r="U313">
        <f>(insurance[[#This Row],[children]]-Notes!$B$6)/Notes!$B$7</f>
        <v>-0.90861366741867866</v>
      </c>
      <c r="V313" s="14">
        <f t="shared" si="4"/>
        <v>13130.638654799817</v>
      </c>
      <c r="W313" s="15">
        <f>IF(insurance[[#This Row],[split]]="Test", (insurance[[#This Row],[charges]]-insurance[[#This Row],[yhat_base]])^2, "")</f>
        <v>7700611.9841444874</v>
      </c>
      <c r="X313" s="15">
        <f>IF(insurance[[#This Row],[split]]="Test", ABS(insurance[[#This Row],[charges]]-insurance[[#This Row],[yhat_base]])^2, "")</f>
        <v>7700611.9841444874</v>
      </c>
      <c r="Y313">
        <f>IF(insurance[[#This Row],[split]]="Test", (insurance[[#This Row],[charges]]-insurance[[#This Row],[yhat]])^2,"")</f>
        <v>1512130.6253363667</v>
      </c>
      <c r="Z313">
        <f>IF(insurance[[#This Row],[split]]="Test",ABS(insurance[[#This Row],[charges]]-insurance[[#This Row],[yhat]])^2,"")</f>
        <v>1512130.6253363667</v>
      </c>
      <c r="AA313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11585.328206299377</v>
      </c>
      <c r="AB313">
        <f>insurance[[#This Row],[charges]]-insurance[[#This Row],[yhat]]</f>
        <v>-1229.6872062993771</v>
      </c>
      <c r="AC313">
        <f>IF(insurance[[#This Row],[split]]="Test",
  COUNTIFS(insurance[split], "Test", insurance[yhat], "&gt;" &amp; insurance[[#This Row],[yhat]]) + 1,
  ""
)</f>
        <v>117</v>
      </c>
      <c r="AD313">
        <f>IF(insurance[[#This Row],[split]]="Test", CEILING(insurance[[#This Row],[rank_test]]/(COUNTIF(insurance[split],"Test")/10), 1), "")</f>
        <v>5</v>
      </c>
      <c r="AE313">
        <f>IF(insurance[[#This Row],[split]]="Test", --(insurance[[#This Row],[charges]] &gt;= Classify!$C$5), "")</f>
        <v>0</v>
      </c>
      <c r="AF313">
        <f>IF(insurance[[#This Row],[split]]="Test", --(insurance[[#This Row],[yhat]] &gt;= Classify!$C$8), "")</f>
        <v>0</v>
      </c>
    </row>
    <row r="314" spans="1:32" x14ac:dyDescent="0.35">
      <c r="A314">
        <v>54</v>
      </c>
      <c r="B314" t="s">
        <v>19</v>
      </c>
      <c r="C314">
        <v>30.02</v>
      </c>
      <c r="D314">
        <v>0</v>
      </c>
      <c r="E314" t="s">
        <v>14</v>
      </c>
      <c r="F314" t="s">
        <v>22</v>
      </c>
      <c r="G314">
        <v>24476.478510000001</v>
      </c>
      <c r="H314" t="s">
        <v>16</v>
      </c>
      <c r="I314" t="s">
        <v>18</v>
      </c>
      <c r="J314" t="s">
        <v>17</v>
      </c>
      <c r="K314" t="s">
        <v>18</v>
      </c>
      <c r="L314" t="s">
        <v>17</v>
      </c>
      <c r="M314" t="s">
        <v>17</v>
      </c>
      <c r="N314">
        <f>insurance[[#This Row],[age]]^2</f>
        <v>2916</v>
      </c>
      <c r="O314">
        <f>insurance[[#This Row],[smoker_yes]]*insurance[[#This Row],[bmi]]</f>
        <v>0</v>
      </c>
      <c r="P314">
        <f>insurance[[#This Row],[smoker_yes]]*insurance[[#This Row],[age]]</f>
        <v>0</v>
      </c>
      <c r="Q314">
        <f>insurance[[#This Row],[bmi]]*insurance[[#This Row],[age]]</f>
        <v>1621.08</v>
      </c>
      <c r="R314" t="s">
        <v>31</v>
      </c>
      <c r="S314">
        <f>(insurance[[#This Row],[age]]-Notes!$B$2)/Notes!$B$3</f>
        <v>1.0532773977665748</v>
      </c>
      <c r="T314">
        <f>(insurance[[#This Row],[bmi]]-Notes!$B$4)/Notes!$B$5</f>
        <v>-0.10554570357939436</v>
      </c>
      <c r="U314">
        <f>(insurance[[#This Row],[children]]-Notes!$B$6)/Notes!$B$7</f>
        <v>-0.90861366741867866</v>
      </c>
      <c r="V314" s="14">
        <f t="shared" si="4"/>
        <v>13130.638654799817</v>
      </c>
      <c r="W314" s="15" t="str">
        <f>IF(insurance[[#This Row],[split]]="Test", (insurance[[#This Row],[charges]]-insurance[[#This Row],[yhat_base]])^2, "")</f>
        <v/>
      </c>
      <c r="X314" s="15" t="str">
        <f>IF(insurance[[#This Row],[split]]="Test", ABS(insurance[[#This Row],[charges]]-insurance[[#This Row],[yhat_base]])^2, "")</f>
        <v/>
      </c>
      <c r="Y314" t="str">
        <f>IF(insurance[[#This Row],[split]]="Test", (insurance[[#This Row],[charges]]-insurance[[#This Row],[yhat]])^2,"")</f>
        <v/>
      </c>
      <c r="Z314" t="str">
        <f>IF(insurance[[#This Row],[split]]="Test",ABS(insurance[[#This Row],[charges]]-insurance[[#This Row],[yhat]])^2,"")</f>
        <v/>
      </c>
      <c r="AA314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11362.701378693551</v>
      </c>
      <c r="AB314">
        <f>insurance[[#This Row],[charges]]-insurance[[#This Row],[yhat]]</f>
        <v>13113.77713130645</v>
      </c>
      <c r="AC314" t="str">
        <f>IF(insurance[[#This Row],[split]]="Test",
  COUNTIFS(insurance[split], "Test", insurance[yhat], "&gt;" &amp; insurance[[#This Row],[yhat]]) + 1,
  ""
)</f>
        <v/>
      </c>
      <c r="AD314" t="str">
        <f>IF(insurance[[#This Row],[split]]="Test", CEILING(insurance[[#This Row],[rank_test]]/(COUNTIF(insurance[split],"Test")/10), 1), "")</f>
        <v/>
      </c>
      <c r="AE314" t="str">
        <f>IF(insurance[[#This Row],[split]]="Test", --(insurance[[#This Row],[charges]] &gt;= Classify!$C$5), "")</f>
        <v/>
      </c>
      <c r="AF314" t="str">
        <f>IF(insurance[[#This Row],[split]]="Test", --(insurance[[#This Row],[yhat]] &gt;= Classify!$C$8), "")</f>
        <v/>
      </c>
    </row>
    <row r="315" spans="1:32" x14ac:dyDescent="0.35">
      <c r="A315">
        <v>25</v>
      </c>
      <c r="B315" t="s">
        <v>19</v>
      </c>
      <c r="C315">
        <v>27.55</v>
      </c>
      <c r="D315">
        <v>0</v>
      </c>
      <c r="E315" t="s">
        <v>14</v>
      </c>
      <c r="F315" t="s">
        <v>22</v>
      </c>
      <c r="G315">
        <v>2523.1695</v>
      </c>
      <c r="H315" t="s">
        <v>16</v>
      </c>
      <c r="I315" t="s">
        <v>18</v>
      </c>
      <c r="J315" t="s">
        <v>17</v>
      </c>
      <c r="K315" t="s">
        <v>18</v>
      </c>
      <c r="L315" t="s">
        <v>17</v>
      </c>
      <c r="M315" t="s">
        <v>17</v>
      </c>
      <c r="N315">
        <f>insurance[[#This Row],[age]]^2</f>
        <v>625</v>
      </c>
      <c r="O315">
        <f>insurance[[#This Row],[smoker_yes]]*insurance[[#This Row],[bmi]]</f>
        <v>0</v>
      </c>
      <c r="P315">
        <f>insurance[[#This Row],[smoker_yes]]*insurance[[#This Row],[age]]</f>
        <v>0</v>
      </c>
      <c r="Q315">
        <f>insurance[[#This Row],[bmi]]*insurance[[#This Row],[age]]</f>
        <v>688.75</v>
      </c>
      <c r="R315" t="s">
        <v>31</v>
      </c>
      <c r="S315">
        <f>(insurance[[#This Row],[age]]-Notes!$B$2)/Notes!$B$3</f>
        <v>-1.0115571188877295</v>
      </c>
      <c r="T315">
        <f>(insurance[[#This Row],[bmi]]-Notes!$B$4)/Notes!$B$5</f>
        <v>-0.51073556950656107</v>
      </c>
      <c r="U315">
        <f>(insurance[[#This Row],[children]]-Notes!$B$6)/Notes!$B$7</f>
        <v>-0.90861366741867866</v>
      </c>
      <c r="V315" s="14">
        <f t="shared" si="4"/>
        <v>13130.638654799817</v>
      </c>
      <c r="W315" s="15" t="str">
        <f>IF(insurance[[#This Row],[split]]="Test", (insurance[[#This Row],[charges]]-insurance[[#This Row],[yhat_base]])^2, "")</f>
        <v/>
      </c>
      <c r="X315" s="15" t="str">
        <f>IF(insurance[[#This Row],[split]]="Test", ABS(insurance[[#This Row],[charges]]-insurance[[#This Row],[yhat_base]])^2, "")</f>
        <v/>
      </c>
      <c r="Y315" t="str">
        <f>IF(insurance[[#This Row],[split]]="Test", (insurance[[#This Row],[charges]]-insurance[[#This Row],[yhat]])^2,"")</f>
        <v/>
      </c>
      <c r="Z315" t="str">
        <f>IF(insurance[[#This Row],[split]]="Test",ABS(insurance[[#This Row],[charges]]-insurance[[#This Row],[yhat]])^2,"")</f>
        <v/>
      </c>
      <c r="AA315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3816.0331097342332</v>
      </c>
      <c r="AB315">
        <f>insurance[[#This Row],[charges]]-insurance[[#This Row],[yhat]]</f>
        <v>-1292.8636097342333</v>
      </c>
      <c r="AC315" t="str">
        <f>IF(insurance[[#This Row],[split]]="Test",
  COUNTIFS(insurance[split], "Test", insurance[yhat], "&gt;" &amp; insurance[[#This Row],[yhat]]) + 1,
  ""
)</f>
        <v/>
      </c>
      <c r="AD315" t="str">
        <f>IF(insurance[[#This Row],[split]]="Test", CEILING(insurance[[#This Row],[rank_test]]/(COUNTIF(insurance[split],"Test")/10), 1), "")</f>
        <v/>
      </c>
      <c r="AE315" t="str">
        <f>IF(insurance[[#This Row],[split]]="Test", --(insurance[[#This Row],[charges]] &gt;= Classify!$C$5), "")</f>
        <v/>
      </c>
      <c r="AF315" t="str">
        <f>IF(insurance[[#This Row],[split]]="Test", --(insurance[[#This Row],[yhat]] &gt;= Classify!$C$8), "")</f>
        <v/>
      </c>
    </row>
    <row r="316" spans="1:32" x14ac:dyDescent="0.35">
      <c r="A316">
        <v>63</v>
      </c>
      <c r="B316" t="s">
        <v>13</v>
      </c>
      <c r="C316">
        <v>26.22</v>
      </c>
      <c r="D316">
        <v>0</v>
      </c>
      <c r="E316" t="s">
        <v>14</v>
      </c>
      <c r="F316" t="s">
        <v>22</v>
      </c>
      <c r="G316">
        <v>14256.192800000001</v>
      </c>
      <c r="H316" t="s">
        <v>16</v>
      </c>
      <c r="I316" t="s">
        <v>17</v>
      </c>
      <c r="J316" t="s">
        <v>17</v>
      </c>
      <c r="K316" t="s">
        <v>18</v>
      </c>
      <c r="L316" t="s">
        <v>17</v>
      </c>
      <c r="M316" t="s">
        <v>17</v>
      </c>
      <c r="N316">
        <f>insurance[[#This Row],[age]]^2</f>
        <v>3969</v>
      </c>
      <c r="O316">
        <f>insurance[[#This Row],[smoker_yes]]*insurance[[#This Row],[bmi]]</f>
        <v>0</v>
      </c>
      <c r="P316">
        <f>insurance[[#This Row],[smoker_yes]]*insurance[[#This Row],[age]]</f>
        <v>0</v>
      </c>
      <c r="Q316">
        <f>insurance[[#This Row],[bmi]]*insurance[[#This Row],[age]]</f>
        <v>1651.86</v>
      </c>
      <c r="R316" t="s">
        <v>31</v>
      </c>
      <c r="S316">
        <f>(insurance[[#This Row],[age]]-Notes!$B$2)/Notes!$B$3</f>
        <v>1.6940881098317038</v>
      </c>
      <c r="T316">
        <f>(insurance[[#This Row],[bmi]]-Notes!$B$4)/Notes!$B$5</f>
        <v>-0.72891472808272817</v>
      </c>
      <c r="U316">
        <f>(insurance[[#This Row],[children]]-Notes!$B$6)/Notes!$B$7</f>
        <v>-0.90861366741867866</v>
      </c>
      <c r="V316" s="14">
        <f t="shared" si="4"/>
        <v>13130.638654799817</v>
      </c>
      <c r="W316" s="15" t="str">
        <f>IF(insurance[[#This Row],[split]]="Test", (insurance[[#This Row],[charges]]-insurance[[#This Row],[yhat_base]])^2, "")</f>
        <v/>
      </c>
      <c r="X316" s="15" t="str">
        <f>IF(insurance[[#This Row],[split]]="Test", ABS(insurance[[#This Row],[charges]]-insurance[[#This Row],[yhat_base]])^2, "")</f>
        <v/>
      </c>
      <c r="Y316" t="str">
        <f>IF(insurance[[#This Row],[split]]="Test", (insurance[[#This Row],[charges]]-insurance[[#This Row],[yhat]])^2,"")</f>
        <v/>
      </c>
      <c r="Z316" t="str">
        <f>IF(insurance[[#This Row],[split]]="Test",ABS(insurance[[#This Row],[charges]]-insurance[[#This Row],[yhat]])^2,"")</f>
        <v/>
      </c>
      <c r="AA316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15671.737469319813</v>
      </c>
      <c r="AB316">
        <f>insurance[[#This Row],[charges]]-insurance[[#This Row],[yhat]]</f>
        <v>-1415.5446693198119</v>
      </c>
      <c r="AC316" t="str">
        <f>IF(insurance[[#This Row],[split]]="Test",
  COUNTIFS(insurance[split], "Test", insurance[yhat], "&gt;" &amp; insurance[[#This Row],[yhat]]) + 1,
  ""
)</f>
        <v/>
      </c>
      <c r="AD316" t="str">
        <f>IF(insurance[[#This Row],[split]]="Test", CEILING(insurance[[#This Row],[rank_test]]/(COUNTIF(insurance[split],"Test")/10), 1), "")</f>
        <v/>
      </c>
      <c r="AE316" t="str">
        <f>IF(insurance[[#This Row],[split]]="Test", --(insurance[[#This Row],[charges]] &gt;= Classify!$C$5), "")</f>
        <v/>
      </c>
      <c r="AF316" t="str">
        <f>IF(insurance[[#This Row],[split]]="Test", --(insurance[[#This Row],[yhat]] &gt;= Classify!$C$8), "")</f>
        <v/>
      </c>
    </row>
    <row r="317" spans="1:32" x14ac:dyDescent="0.35">
      <c r="A317">
        <v>50</v>
      </c>
      <c r="B317" t="s">
        <v>19</v>
      </c>
      <c r="C317">
        <v>32.204999999999998</v>
      </c>
      <c r="D317">
        <v>0</v>
      </c>
      <c r="E317" t="s">
        <v>14</v>
      </c>
      <c r="F317" t="s">
        <v>22</v>
      </c>
      <c r="G317">
        <v>8835.2649500000007</v>
      </c>
      <c r="H317" t="s">
        <v>16</v>
      </c>
      <c r="I317" t="s">
        <v>18</v>
      </c>
      <c r="J317" t="s">
        <v>17</v>
      </c>
      <c r="K317" t="s">
        <v>18</v>
      </c>
      <c r="L317" t="s">
        <v>17</v>
      </c>
      <c r="M317" t="s">
        <v>17</v>
      </c>
      <c r="N317">
        <f>insurance[[#This Row],[age]]^2</f>
        <v>2500</v>
      </c>
      <c r="O317">
        <f>insurance[[#This Row],[smoker_yes]]*insurance[[#This Row],[bmi]]</f>
        <v>0</v>
      </c>
      <c r="P317">
        <f>insurance[[#This Row],[smoker_yes]]*insurance[[#This Row],[age]]</f>
        <v>0</v>
      </c>
      <c r="Q317">
        <f>insurance[[#This Row],[bmi]]*insurance[[#This Row],[age]]</f>
        <v>1610.25</v>
      </c>
      <c r="R317" t="s">
        <v>32</v>
      </c>
      <c r="S317">
        <f>(insurance[[#This Row],[age]]-Notes!$B$2)/Notes!$B$3</f>
        <v>0.76847263684873979</v>
      </c>
      <c r="T317">
        <f>(insurance[[#This Row],[bmi]]-Notes!$B$4)/Notes!$B$5</f>
        <v>0.25289148551002233</v>
      </c>
      <c r="U317">
        <f>(insurance[[#This Row],[children]]-Notes!$B$6)/Notes!$B$7</f>
        <v>-0.90861366741867866</v>
      </c>
      <c r="V317" s="14">
        <f t="shared" si="4"/>
        <v>13130.638654799817</v>
      </c>
      <c r="W317" s="15">
        <f>IF(insurance[[#This Row],[split]]="Test", (insurance[[#This Row],[charges]]-insurance[[#This Row],[yhat_base]])^2, "")</f>
        <v>18450235.263885703</v>
      </c>
      <c r="X317" s="15">
        <f>IF(insurance[[#This Row],[split]]="Test", ABS(insurance[[#This Row],[charges]]-insurance[[#This Row],[yhat_base]])^2, "")</f>
        <v>18450235.263885703</v>
      </c>
      <c r="Y317">
        <f>IF(insurance[[#This Row],[split]]="Test", (insurance[[#This Row],[charges]]-insurance[[#This Row],[yhat]])^2,"")</f>
        <v>1225198.812340453</v>
      </c>
      <c r="Z317">
        <f>IF(insurance[[#This Row],[split]]="Test",ABS(insurance[[#This Row],[charges]]-insurance[[#This Row],[yhat]])^2,"")</f>
        <v>1225198.812340453</v>
      </c>
      <c r="AA317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9942.1519416755073</v>
      </c>
      <c r="AB317">
        <f>insurance[[#This Row],[charges]]-insurance[[#This Row],[yhat]]</f>
        <v>-1106.8869916755066</v>
      </c>
      <c r="AC317">
        <f>IF(insurance[[#This Row],[split]]="Test",
  COUNTIFS(insurance[split], "Test", insurance[yhat], "&gt;" &amp; insurance[[#This Row],[yhat]]) + 1,
  ""
)</f>
        <v>147</v>
      </c>
      <c r="AD317">
        <f>IF(insurance[[#This Row],[split]]="Test", CEILING(insurance[[#This Row],[rank_test]]/(COUNTIF(insurance[split],"Test")/10), 1), "")</f>
        <v>6</v>
      </c>
      <c r="AE317">
        <f>IF(insurance[[#This Row],[split]]="Test", --(insurance[[#This Row],[charges]] &gt;= Classify!$C$5), "")</f>
        <v>0</v>
      </c>
      <c r="AF317">
        <f>IF(insurance[[#This Row],[split]]="Test", --(insurance[[#This Row],[yhat]] &gt;= Classify!$C$8), "")</f>
        <v>0</v>
      </c>
    </row>
    <row r="318" spans="1:32" x14ac:dyDescent="0.35">
      <c r="A318">
        <v>44</v>
      </c>
      <c r="B318" t="s">
        <v>13</v>
      </c>
      <c r="C318">
        <v>27.645</v>
      </c>
      <c r="D318">
        <v>0</v>
      </c>
      <c r="E318" t="s">
        <v>14</v>
      </c>
      <c r="F318" t="s">
        <v>22</v>
      </c>
      <c r="G318">
        <v>7421.1945500000002</v>
      </c>
      <c r="H318" t="s">
        <v>16</v>
      </c>
      <c r="I318" t="s">
        <v>17</v>
      </c>
      <c r="J318" t="s">
        <v>17</v>
      </c>
      <c r="K318" t="s">
        <v>18</v>
      </c>
      <c r="L318" t="s">
        <v>17</v>
      </c>
      <c r="M318" t="s">
        <v>17</v>
      </c>
      <c r="N318">
        <f>insurance[[#This Row],[age]]^2</f>
        <v>1936</v>
      </c>
      <c r="O318">
        <f>insurance[[#This Row],[smoker_yes]]*insurance[[#This Row],[bmi]]</f>
        <v>0</v>
      </c>
      <c r="P318">
        <f>insurance[[#This Row],[smoker_yes]]*insurance[[#This Row],[age]]</f>
        <v>0</v>
      </c>
      <c r="Q318">
        <f>insurance[[#This Row],[bmi]]*insurance[[#This Row],[age]]</f>
        <v>1216.3799999999999</v>
      </c>
      <c r="R318" t="s">
        <v>31</v>
      </c>
      <c r="S318">
        <f>(insurance[[#This Row],[age]]-Notes!$B$2)/Notes!$B$3</f>
        <v>0.3412654954719872</v>
      </c>
      <c r="T318">
        <f>(insurance[[#This Row],[bmi]]-Notes!$B$4)/Notes!$B$5</f>
        <v>-0.49515134389397791</v>
      </c>
      <c r="U318">
        <f>(insurance[[#This Row],[children]]-Notes!$B$6)/Notes!$B$7</f>
        <v>-0.90861366741867866</v>
      </c>
      <c r="V318" s="14">
        <f t="shared" si="4"/>
        <v>13130.638654799817</v>
      </c>
      <c r="W318" s="15" t="str">
        <f>IF(insurance[[#This Row],[split]]="Test", (insurance[[#This Row],[charges]]-insurance[[#This Row],[yhat_base]])^2, "")</f>
        <v/>
      </c>
      <c r="X318" s="15" t="str">
        <f>IF(insurance[[#This Row],[split]]="Test", ABS(insurance[[#This Row],[charges]]-insurance[[#This Row],[yhat_base]])^2, "")</f>
        <v/>
      </c>
      <c r="Y318" t="str">
        <f>IF(insurance[[#This Row],[split]]="Test", (insurance[[#This Row],[charges]]-insurance[[#This Row],[yhat]])^2,"")</f>
        <v/>
      </c>
      <c r="Z318" t="str">
        <f>IF(insurance[[#This Row],[split]]="Test",ABS(insurance[[#This Row],[charges]]-insurance[[#This Row],[yhat]])^2,"")</f>
        <v/>
      </c>
      <c r="AA318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8605.9226122899236</v>
      </c>
      <c r="AB318">
        <f>insurance[[#This Row],[charges]]-insurance[[#This Row],[yhat]]</f>
        <v>-1184.7280622899234</v>
      </c>
      <c r="AC318" t="str">
        <f>IF(insurance[[#This Row],[split]]="Test",
  COUNTIFS(insurance[split], "Test", insurance[yhat], "&gt;" &amp; insurance[[#This Row],[yhat]]) + 1,
  ""
)</f>
        <v/>
      </c>
      <c r="AD318" t="str">
        <f>IF(insurance[[#This Row],[split]]="Test", CEILING(insurance[[#This Row],[rank_test]]/(COUNTIF(insurance[split],"Test")/10), 1), "")</f>
        <v/>
      </c>
      <c r="AE318" t="str">
        <f>IF(insurance[[#This Row],[split]]="Test", --(insurance[[#This Row],[charges]] &gt;= Classify!$C$5), "")</f>
        <v/>
      </c>
      <c r="AF318" t="str">
        <f>IF(insurance[[#This Row],[split]]="Test", --(insurance[[#This Row],[yhat]] &gt;= Classify!$C$8), "")</f>
        <v/>
      </c>
    </row>
    <row r="319" spans="1:32" x14ac:dyDescent="0.35">
      <c r="A319">
        <v>61</v>
      </c>
      <c r="B319" t="s">
        <v>13</v>
      </c>
      <c r="C319">
        <v>31.16</v>
      </c>
      <c r="D319">
        <v>0</v>
      </c>
      <c r="E319" t="s">
        <v>14</v>
      </c>
      <c r="F319" t="s">
        <v>22</v>
      </c>
      <c r="G319">
        <v>13429.035400000001</v>
      </c>
      <c r="H319" t="s">
        <v>16</v>
      </c>
      <c r="I319" t="s">
        <v>17</v>
      </c>
      <c r="J319" t="s">
        <v>17</v>
      </c>
      <c r="K319" t="s">
        <v>18</v>
      </c>
      <c r="L319" t="s">
        <v>17</v>
      </c>
      <c r="M319" t="s">
        <v>17</v>
      </c>
      <c r="N319">
        <f>insurance[[#This Row],[age]]^2</f>
        <v>3721</v>
      </c>
      <c r="O319">
        <f>insurance[[#This Row],[smoker_yes]]*insurance[[#This Row],[bmi]]</f>
        <v>0</v>
      </c>
      <c r="P319">
        <f>insurance[[#This Row],[smoker_yes]]*insurance[[#This Row],[age]]</f>
        <v>0</v>
      </c>
      <c r="Q319">
        <f>insurance[[#This Row],[bmi]]*insurance[[#This Row],[age]]</f>
        <v>1900.76</v>
      </c>
      <c r="R319" t="s">
        <v>31</v>
      </c>
      <c r="S319">
        <f>(insurance[[#This Row],[age]]-Notes!$B$2)/Notes!$B$3</f>
        <v>1.5516857293727864</v>
      </c>
      <c r="T319">
        <f>(insurance[[#This Row],[bmi]]-Notes!$B$4)/Notes!$B$5</f>
        <v>8.1465003771605843E-2</v>
      </c>
      <c r="U319">
        <f>(insurance[[#This Row],[children]]-Notes!$B$6)/Notes!$B$7</f>
        <v>-0.90861366741867866</v>
      </c>
      <c r="V319" s="14">
        <f t="shared" si="4"/>
        <v>13130.638654799817</v>
      </c>
      <c r="W319" s="15" t="str">
        <f>IF(insurance[[#This Row],[split]]="Test", (insurance[[#This Row],[charges]]-insurance[[#This Row],[yhat_base]])^2, "")</f>
        <v/>
      </c>
      <c r="X319" s="15" t="str">
        <f>IF(insurance[[#This Row],[split]]="Test", ABS(insurance[[#This Row],[charges]]-insurance[[#This Row],[yhat_base]])^2, "")</f>
        <v/>
      </c>
      <c r="Y319" t="str">
        <f>IF(insurance[[#This Row],[split]]="Test", (insurance[[#This Row],[charges]]-insurance[[#This Row],[yhat]])^2,"")</f>
        <v/>
      </c>
      <c r="Z319" t="str">
        <f>IF(insurance[[#This Row],[split]]="Test",ABS(insurance[[#This Row],[charges]]-insurance[[#This Row],[yhat]])^2,"")</f>
        <v/>
      </c>
      <c r="AA319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14837.404993456506</v>
      </c>
      <c r="AB319">
        <f>insurance[[#This Row],[charges]]-insurance[[#This Row],[yhat]]</f>
        <v>-1408.3695934565058</v>
      </c>
      <c r="AC319" t="str">
        <f>IF(insurance[[#This Row],[split]]="Test",
  COUNTIFS(insurance[split], "Test", insurance[yhat], "&gt;" &amp; insurance[[#This Row],[yhat]]) + 1,
  ""
)</f>
        <v/>
      </c>
      <c r="AD319" t="str">
        <f>IF(insurance[[#This Row],[split]]="Test", CEILING(insurance[[#This Row],[rank_test]]/(COUNTIF(insurance[split],"Test")/10), 1), "")</f>
        <v/>
      </c>
      <c r="AE319" t="str">
        <f>IF(insurance[[#This Row],[split]]="Test", --(insurance[[#This Row],[charges]] &gt;= Classify!$C$5), "")</f>
        <v/>
      </c>
      <c r="AF319" t="str">
        <f>IF(insurance[[#This Row],[split]]="Test", --(insurance[[#This Row],[yhat]] &gt;= Classify!$C$8), "")</f>
        <v/>
      </c>
    </row>
    <row r="320" spans="1:32" x14ac:dyDescent="0.35">
      <c r="A320">
        <v>62</v>
      </c>
      <c r="B320" t="s">
        <v>19</v>
      </c>
      <c r="C320">
        <v>30.02</v>
      </c>
      <c r="D320">
        <v>0</v>
      </c>
      <c r="E320" t="s">
        <v>14</v>
      </c>
      <c r="F320" t="s">
        <v>22</v>
      </c>
      <c r="G320">
        <v>13352.0998</v>
      </c>
      <c r="H320" t="s">
        <v>16</v>
      </c>
      <c r="I320" t="s">
        <v>18</v>
      </c>
      <c r="J320" t="s">
        <v>17</v>
      </c>
      <c r="K320" t="s">
        <v>18</v>
      </c>
      <c r="L320" t="s">
        <v>17</v>
      </c>
      <c r="M320" t="s">
        <v>17</v>
      </c>
      <c r="N320">
        <f>insurance[[#This Row],[age]]^2</f>
        <v>3844</v>
      </c>
      <c r="O320">
        <f>insurance[[#This Row],[smoker_yes]]*insurance[[#This Row],[bmi]]</f>
        <v>0</v>
      </c>
      <c r="P320">
        <f>insurance[[#This Row],[smoker_yes]]*insurance[[#This Row],[age]]</f>
        <v>0</v>
      </c>
      <c r="Q320">
        <f>insurance[[#This Row],[bmi]]*insurance[[#This Row],[age]]</f>
        <v>1861.24</v>
      </c>
      <c r="R320" t="s">
        <v>32</v>
      </c>
      <c r="S320">
        <f>(insurance[[#This Row],[age]]-Notes!$B$2)/Notes!$B$3</f>
        <v>1.6228869196022451</v>
      </c>
      <c r="T320">
        <f>(insurance[[#This Row],[bmi]]-Notes!$B$4)/Notes!$B$5</f>
        <v>-0.10554570357939436</v>
      </c>
      <c r="U320">
        <f>(insurance[[#This Row],[children]]-Notes!$B$6)/Notes!$B$7</f>
        <v>-0.90861366741867866</v>
      </c>
      <c r="V320" s="14">
        <f t="shared" si="4"/>
        <v>13130.638654799817</v>
      </c>
      <c r="W320" s="15">
        <f>IF(insurance[[#This Row],[split]]="Test", (insurance[[#This Row],[charges]]-insurance[[#This Row],[yhat_base]])^2, "")</f>
        <v>49045.03883337642</v>
      </c>
      <c r="X320" s="15">
        <f>IF(insurance[[#This Row],[split]]="Test", ABS(insurance[[#This Row],[charges]]-insurance[[#This Row],[yhat_base]])^2, "")</f>
        <v>49045.03883337642</v>
      </c>
      <c r="Y320">
        <f>IF(insurance[[#This Row],[split]]="Test", (insurance[[#This Row],[charges]]-insurance[[#This Row],[yhat]])^2,"")</f>
        <v>1645337.361740957</v>
      </c>
      <c r="Z320">
        <f>IF(insurance[[#This Row],[split]]="Test",ABS(insurance[[#This Row],[charges]]-insurance[[#This Row],[yhat]])^2,"")</f>
        <v>1645337.361740957</v>
      </c>
      <c r="AA320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14634.806844395156</v>
      </c>
      <c r="AB320">
        <f>insurance[[#This Row],[charges]]-insurance[[#This Row],[yhat]]</f>
        <v>-1282.7070443951561</v>
      </c>
      <c r="AC320">
        <f>IF(insurance[[#This Row],[split]]="Test",
  COUNTIFS(insurance[split], "Test", insurance[yhat], "&gt;" &amp; insurance[[#This Row],[yhat]]) + 1,
  ""
)</f>
        <v>73</v>
      </c>
      <c r="AD320">
        <f>IF(insurance[[#This Row],[split]]="Test", CEILING(insurance[[#This Row],[rank_test]]/(COUNTIF(insurance[split],"Test")/10), 1), "")</f>
        <v>3</v>
      </c>
      <c r="AE320">
        <f>IF(insurance[[#This Row],[split]]="Test", --(insurance[[#This Row],[charges]] &gt;= Classify!$C$5), "")</f>
        <v>0</v>
      </c>
      <c r="AF320">
        <f>IF(insurance[[#This Row],[split]]="Test", --(insurance[[#This Row],[yhat]] &gt;= Classify!$C$8), "")</f>
        <v>0</v>
      </c>
    </row>
    <row r="321" spans="1:32" x14ac:dyDescent="0.35">
      <c r="A321">
        <v>19</v>
      </c>
      <c r="B321" t="s">
        <v>19</v>
      </c>
      <c r="C321">
        <v>27.835000000000001</v>
      </c>
      <c r="D321">
        <v>0</v>
      </c>
      <c r="E321" t="s">
        <v>14</v>
      </c>
      <c r="F321" t="s">
        <v>22</v>
      </c>
      <c r="G321">
        <v>1635.7336499999999</v>
      </c>
      <c r="H321" t="s">
        <v>16</v>
      </c>
      <c r="I321" t="s">
        <v>18</v>
      </c>
      <c r="J321" t="s">
        <v>17</v>
      </c>
      <c r="K321" t="s">
        <v>18</v>
      </c>
      <c r="L321" t="s">
        <v>17</v>
      </c>
      <c r="M321" t="s">
        <v>17</v>
      </c>
      <c r="N321">
        <f>insurance[[#This Row],[age]]^2</f>
        <v>361</v>
      </c>
      <c r="O321">
        <f>insurance[[#This Row],[smoker_yes]]*insurance[[#This Row],[bmi]]</f>
        <v>0</v>
      </c>
      <c r="P321">
        <f>insurance[[#This Row],[smoker_yes]]*insurance[[#This Row],[age]]</f>
        <v>0</v>
      </c>
      <c r="Q321">
        <f>insurance[[#This Row],[bmi]]*insurance[[#This Row],[age]]</f>
        <v>528.86500000000001</v>
      </c>
      <c r="R321" t="s">
        <v>31</v>
      </c>
      <c r="S321">
        <f>(insurance[[#This Row],[age]]-Notes!$B$2)/Notes!$B$3</f>
        <v>-1.4387642602644821</v>
      </c>
      <c r="T321">
        <f>(insurance[[#This Row],[bmi]]-Notes!$B$4)/Notes!$B$5</f>
        <v>-0.46398289266881104</v>
      </c>
      <c r="U321">
        <f>(insurance[[#This Row],[children]]-Notes!$B$6)/Notes!$B$7</f>
        <v>-0.90861366741867866</v>
      </c>
      <c r="V321" s="14">
        <f t="shared" si="4"/>
        <v>13130.638654799817</v>
      </c>
      <c r="W321" s="15" t="str">
        <f>IF(insurance[[#This Row],[split]]="Test", (insurance[[#This Row],[charges]]-insurance[[#This Row],[yhat_base]])^2, "")</f>
        <v/>
      </c>
      <c r="X321" s="15" t="str">
        <f>IF(insurance[[#This Row],[split]]="Test", ABS(insurance[[#This Row],[charges]]-insurance[[#This Row],[yhat_base]])^2, "")</f>
        <v/>
      </c>
      <c r="Y321" t="str">
        <f>IF(insurance[[#This Row],[split]]="Test", (insurance[[#This Row],[charges]]-insurance[[#This Row],[yhat]])^2,"")</f>
        <v/>
      </c>
      <c r="Z321" t="str">
        <f>IF(insurance[[#This Row],[split]]="Test",ABS(insurance[[#This Row],[charges]]-insurance[[#This Row],[yhat]])^2,"")</f>
        <v/>
      </c>
      <c r="AA321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3111.6326485177233</v>
      </c>
      <c r="AB321">
        <f>insurance[[#This Row],[charges]]-insurance[[#This Row],[yhat]]</f>
        <v>-1475.8989985177234</v>
      </c>
      <c r="AC321" t="str">
        <f>IF(insurance[[#This Row],[split]]="Test",
  COUNTIFS(insurance[split], "Test", insurance[yhat], "&gt;" &amp; insurance[[#This Row],[yhat]]) + 1,
  ""
)</f>
        <v/>
      </c>
      <c r="AD321" t="str">
        <f>IF(insurance[[#This Row],[split]]="Test", CEILING(insurance[[#This Row],[rank_test]]/(COUNTIF(insurance[split],"Test")/10), 1), "")</f>
        <v/>
      </c>
      <c r="AE321" t="str">
        <f>IF(insurance[[#This Row],[split]]="Test", --(insurance[[#This Row],[charges]] &gt;= Classify!$C$5), "")</f>
        <v/>
      </c>
      <c r="AF321" t="str">
        <f>IF(insurance[[#This Row],[split]]="Test", --(insurance[[#This Row],[yhat]] &gt;= Classify!$C$8), "")</f>
        <v/>
      </c>
    </row>
    <row r="322" spans="1:32" x14ac:dyDescent="0.35">
      <c r="A322">
        <v>19</v>
      </c>
      <c r="B322" t="s">
        <v>13</v>
      </c>
      <c r="C322">
        <v>37.43</v>
      </c>
      <c r="D322">
        <v>0</v>
      </c>
      <c r="E322" t="s">
        <v>14</v>
      </c>
      <c r="F322" t="s">
        <v>22</v>
      </c>
      <c r="G322">
        <v>2138.0707000000002</v>
      </c>
      <c r="H322" t="s">
        <v>16</v>
      </c>
      <c r="I322" t="s">
        <v>17</v>
      </c>
      <c r="J322" t="s">
        <v>17</v>
      </c>
      <c r="K322" t="s">
        <v>18</v>
      </c>
      <c r="L322" t="s">
        <v>17</v>
      </c>
      <c r="M322" t="s">
        <v>17</v>
      </c>
      <c r="N322">
        <f>insurance[[#This Row],[age]]^2</f>
        <v>361</v>
      </c>
      <c r="O322">
        <f>insurance[[#This Row],[smoker_yes]]*insurance[[#This Row],[bmi]]</f>
        <v>0</v>
      </c>
      <c r="P322">
        <f>insurance[[#This Row],[smoker_yes]]*insurance[[#This Row],[age]]</f>
        <v>0</v>
      </c>
      <c r="Q322">
        <f>insurance[[#This Row],[bmi]]*insurance[[#This Row],[age]]</f>
        <v>711.17</v>
      </c>
      <c r="R322" t="s">
        <v>31</v>
      </c>
      <c r="S322">
        <f>(insurance[[#This Row],[age]]-Notes!$B$2)/Notes!$B$3</f>
        <v>-1.4387642602644821</v>
      </c>
      <c r="T322">
        <f>(insurance[[#This Row],[bmi]]-Notes!$B$4)/Notes!$B$5</f>
        <v>1.1100238942021063</v>
      </c>
      <c r="U322">
        <f>(insurance[[#This Row],[children]]-Notes!$B$6)/Notes!$B$7</f>
        <v>-0.90861366741867866</v>
      </c>
      <c r="V322" s="14">
        <f t="shared" ref="V322:V385" si="5">base_mean</f>
        <v>13130.638654799817</v>
      </c>
      <c r="W322" s="15" t="str">
        <f>IF(insurance[[#This Row],[split]]="Test", (insurance[[#This Row],[charges]]-insurance[[#This Row],[yhat_base]])^2, "")</f>
        <v/>
      </c>
      <c r="X322" s="15" t="str">
        <f>IF(insurance[[#This Row],[split]]="Test", ABS(insurance[[#This Row],[charges]]-insurance[[#This Row],[yhat_base]])^2, "")</f>
        <v/>
      </c>
      <c r="Y322" t="str">
        <f>IF(insurance[[#This Row],[split]]="Test", (insurance[[#This Row],[charges]]-insurance[[#This Row],[yhat]])^2,"")</f>
        <v/>
      </c>
      <c r="Z322" t="str">
        <f>IF(insurance[[#This Row],[split]]="Test",ABS(insurance[[#This Row],[charges]]-insurance[[#This Row],[yhat]])^2,"")</f>
        <v/>
      </c>
      <c r="AA322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3834.3771780856841</v>
      </c>
      <c r="AB322">
        <f>insurance[[#This Row],[charges]]-insurance[[#This Row],[yhat]]</f>
        <v>-1696.3064780856839</v>
      </c>
      <c r="AC322" t="str">
        <f>IF(insurance[[#This Row],[split]]="Test",
  COUNTIFS(insurance[split], "Test", insurance[yhat], "&gt;" &amp; insurance[[#This Row],[yhat]]) + 1,
  ""
)</f>
        <v/>
      </c>
      <c r="AD322" t="str">
        <f>IF(insurance[[#This Row],[split]]="Test", CEILING(insurance[[#This Row],[rank_test]]/(COUNTIF(insurance[split],"Test")/10), 1), "")</f>
        <v/>
      </c>
      <c r="AE322" t="str">
        <f>IF(insurance[[#This Row],[split]]="Test", --(insurance[[#This Row],[charges]] &gt;= Classify!$C$5), "")</f>
        <v/>
      </c>
      <c r="AF322" t="str">
        <f>IF(insurance[[#This Row],[split]]="Test", --(insurance[[#This Row],[yhat]] &gt;= Classify!$C$8), "")</f>
        <v/>
      </c>
    </row>
    <row r="323" spans="1:32" x14ac:dyDescent="0.35">
      <c r="A323">
        <v>64</v>
      </c>
      <c r="B323" t="s">
        <v>13</v>
      </c>
      <c r="C323">
        <v>32.965000000000003</v>
      </c>
      <c r="D323">
        <v>0</v>
      </c>
      <c r="E323" t="s">
        <v>14</v>
      </c>
      <c r="F323" t="s">
        <v>22</v>
      </c>
      <c r="G323">
        <v>14692.66935</v>
      </c>
      <c r="H323" t="s">
        <v>16</v>
      </c>
      <c r="I323" t="s">
        <v>17</v>
      </c>
      <c r="J323" t="s">
        <v>17</v>
      </c>
      <c r="K323" t="s">
        <v>18</v>
      </c>
      <c r="L323" t="s">
        <v>17</v>
      </c>
      <c r="M323" t="s">
        <v>17</v>
      </c>
      <c r="N323">
        <f>insurance[[#This Row],[age]]^2</f>
        <v>4096</v>
      </c>
      <c r="O323">
        <f>insurance[[#This Row],[smoker_yes]]*insurance[[#This Row],[bmi]]</f>
        <v>0</v>
      </c>
      <c r="P323">
        <f>insurance[[#This Row],[smoker_yes]]*insurance[[#This Row],[age]]</f>
        <v>0</v>
      </c>
      <c r="Q323">
        <f>insurance[[#This Row],[bmi]]*insurance[[#This Row],[age]]</f>
        <v>2109.7600000000002</v>
      </c>
      <c r="R323" t="s">
        <v>31</v>
      </c>
      <c r="S323">
        <f>(insurance[[#This Row],[age]]-Notes!$B$2)/Notes!$B$3</f>
        <v>1.7652893000611625</v>
      </c>
      <c r="T323">
        <f>(insurance[[#This Row],[bmi]]-Notes!$B$4)/Notes!$B$5</f>
        <v>0.37756529041068987</v>
      </c>
      <c r="U323">
        <f>(insurance[[#This Row],[children]]-Notes!$B$6)/Notes!$B$7</f>
        <v>-0.90861366741867866</v>
      </c>
      <c r="V323" s="14">
        <f t="shared" si="5"/>
        <v>13130.638654799817</v>
      </c>
      <c r="W323" s="15" t="str">
        <f>IF(insurance[[#This Row],[split]]="Test", (insurance[[#This Row],[charges]]-insurance[[#This Row],[yhat_base]])^2, "")</f>
        <v/>
      </c>
      <c r="X323" s="15" t="str">
        <f>IF(insurance[[#This Row],[split]]="Test", ABS(insurance[[#This Row],[charges]]-insurance[[#This Row],[yhat_base]])^2, "")</f>
        <v/>
      </c>
      <c r="Y323" t="str">
        <f>IF(insurance[[#This Row],[split]]="Test", (insurance[[#This Row],[charges]]-insurance[[#This Row],[yhat]])^2,"")</f>
        <v/>
      </c>
      <c r="Z323" t="str">
        <f>IF(insurance[[#This Row],[split]]="Test",ABS(insurance[[#This Row],[charges]]-insurance[[#This Row],[yhat]])^2,"")</f>
        <v/>
      </c>
      <c r="AA323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16191.307165802684</v>
      </c>
      <c r="AB323">
        <f>insurance[[#This Row],[charges]]-insurance[[#This Row],[yhat]]</f>
        <v>-1498.6378158026837</v>
      </c>
      <c r="AC323" t="str">
        <f>IF(insurance[[#This Row],[split]]="Test",
  COUNTIFS(insurance[split], "Test", insurance[yhat], "&gt;" &amp; insurance[[#This Row],[yhat]]) + 1,
  ""
)</f>
        <v/>
      </c>
      <c r="AD323" t="str">
        <f>IF(insurance[[#This Row],[split]]="Test", CEILING(insurance[[#This Row],[rank_test]]/(COUNTIF(insurance[split],"Test")/10), 1), "")</f>
        <v/>
      </c>
      <c r="AE323" t="str">
        <f>IF(insurance[[#This Row],[split]]="Test", --(insurance[[#This Row],[charges]] &gt;= Classify!$C$5), "")</f>
        <v/>
      </c>
      <c r="AF323" t="str">
        <f>IF(insurance[[#This Row],[split]]="Test", --(insurance[[#This Row],[yhat]] &gt;= Classify!$C$8), "")</f>
        <v/>
      </c>
    </row>
    <row r="324" spans="1:32" x14ac:dyDescent="0.35">
      <c r="A324">
        <v>19</v>
      </c>
      <c r="B324" t="s">
        <v>13</v>
      </c>
      <c r="C324">
        <v>35.15</v>
      </c>
      <c r="D324">
        <v>0</v>
      </c>
      <c r="E324" t="s">
        <v>14</v>
      </c>
      <c r="F324" t="s">
        <v>22</v>
      </c>
      <c r="G324">
        <v>2134.9014999999999</v>
      </c>
      <c r="H324" t="s">
        <v>16</v>
      </c>
      <c r="I324" t="s">
        <v>17</v>
      </c>
      <c r="J324" t="s">
        <v>17</v>
      </c>
      <c r="K324" t="s">
        <v>18</v>
      </c>
      <c r="L324" t="s">
        <v>17</v>
      </c>
      <c r="M324" t="s">
        <v>17</v>
      </c>
      <c r="N324">
        <f>insurance[[#This Row],[age]]^2</f>
        <v>361</v>
      </c>
      <c r="O324">
        <f>insurance[[#This Row],[smoker_yes]]*insurance[[#This Row],[bmi]]</f>
        <v>0</v>
      </c>
      <c r="P324">
        <f>insurance[[#This Row],[smoker_yes]]*insurance[[#This Row],[age]]</f>
        <v>0</v>
      </c>
      <c r="Q324">
        <f>insurance[[#This Row],[bmi]]*insurance[[#This Row],[age]]</f>
        <v>667.85</v>
      </c>
      <c r="R324" t="s">
        <v>31</v>
      </c>
      <c r="S324">
        <f>(insurance[[#This Row],[age]]-Notes!$B$2)/Notes!$B$3</f>
        <v>-1.4387642602644821</v>
      </c>
      <c r="T324">
        <f>(insurance[[#This Row],[bmi]]-Notes!$B$4)/Notes!$B$5</f>
        <v>0.736002479500106</v>
      </c>
      <c r="U324">
        <f>(insurance[[#This Row],[children]]-Notes!$B$6)/Notes!$B$7</f>
        <v>-0.90861366741867866</v>
      </c>
      <c r="V324" s="14">
        <f t="shared" si="5"/>
        <v>13130.638654799817</v>
      </c>
      <c r="W324" s="15" t="str">
        <f>IF(insurance[[#This Row],[split]]="Test", (insurance[[#This Row],[charges]]-insurance[[#This Row],[yhat_base]])^2, "")</f>
        <v/>
      </c>
      <c r="X324" s="15" t="str">
        <f>IF(insurance[[#This Row],[split]]="Test", ABS(insurance[[#This Row],[charges]]-insurance[[#This Row],[yhat_base]])^2, "")</f>
        <v/>
      </c>
      <c r="Y324" t="str">
        <f>IF(insurance[[#This Row],[split]]="Test", (insurance[[#This Row],[charges]]-insurance[[#This Row],[yhat]])^2,"")</f>
        <v/>
      </c>
      <c r="Z324" t="str">
        <f>IF(insurance[[#This Row],[split]]="Test",ABS(insurance[[#This Row],[charges]]-insurance[[#This Row],[yhat]])^2,"")</f>
        <v/>
      </c>
      <c r="AA324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3812.0417634462583</v>
      </c>
      <c r="AB324">
        <f>insurance[[#This Row],[charges]]-insurance[[#This Row],[yhat]]</f>
        <v>-1677.1402634462584</v>
      </c>
      <c r="AC324" t="str">
        <f>IF(insurance[[#This Row],[split]]="Test",
  COUNTIFS(insurance[split], "Test", insurance[yhat], "&gt;" &amp; insurance[[#This Row],[yhat]]) + 1,
  ""
)</f>
        <v/>
      </c>
      <c r="AD324" t="str">
        <f>IF(insurance[[#This Row],[split]]="Test", CEILING(insurance[[#This Row],[rank_test]]/(COUNTIF(insurance[split],"Test")/10), 1), "")</f>
        <v/>
      </c>
      <c r="AE324" t="str">
        <f>IF(insurance[[#This Row],[split]]="Test", --(insurance[[#This Row],[charges]] &gt;= Classify!$C$5), "")</f>
        <v/>
      </c>
      <c r="AF324" t="str">
        <f>IF(insurance[[#This Row],[split]]="Test", --(insurance[[#This Row],[yhat]] &gt;= Classify!$C$8), "")</f>
        <v/>
      </c>
    </row>
    <row r="325" spans="1:32" x14ac:dyDescent="0.35">
      <c r="A325">
        <v>56</v>
      </c>
      <c r="B325" t="s">
        <v>13</v>
      </c>
      <c r="C325">
        <v>25.65</v>
      </c>
      <c r="D325">
        <v>0</v>
      </c>
      <c r="E325" t="s">
        <v>14</v>
      </c>
      <c r="F325" t="s">
        <v>22</v>
      </c>
      <c r="G325">
        <v>11454.021500000001</v>
      </c>
      <c r="H325" t="s">
        <v>16</v>
      </c>
      <c r="I325" t="s">
        <v>17</v>
      </c>
      <c r="J325" t="s">
        <v>17</v>
      </c>
      <c r="K325" t="s">
        <v>18</v>
      </c>
      <c r="L325" t="s">
        <v>17</v>
      </c>
      <c r="M325" t="s">
        <v>17</v>
      </c>
      <c r="N325">
        <f>insurance[[#This Row],[age]]^2</f>
        <v>3136</v>
      </c>
      <c r="O325">
        <f>insurance[[#This Row],[smoker_yes]]*insurance[[#This Row],[bmi]]</f>
        <v>0</v>
      </c>
      <c r="P325">
        <f>insurance[[#This Row],[smoker_yes]]*insurance[[#This Row],[age]]</f>
        <v>0</v>
      </c>
      <c r="Q325">
        <f>insurance[[#This Row],[bmi]]*insurance[[#This Row],[age]]</f>
        <v>1436.3999999999999</v>
      </c>
      <c r="R325" t="s">
        <v>31</v>
      </c>
      <c r="S325">
        <f>(insurance[[#This Row],[age]]-Notes!$B$2)/Notes!$B$3</f>
        <v>1.1956797782254924</v>
      </c>
      <c r="T325">
        <f>(insurance[[#This Row],[bmi]]-Notes!$B$4)/Notes!$B$5</f>
        <v>-0.82242008175822823</v>
      </c>
      <c r="U325">
        <f>(insurance[[#This Row],[children]]-Notes!$B$6)/Notes!$B$7</f>
        <v>-0.90861366741867866</v>
      </c>
      <c r="V325" s="14">
        <f t="shared" si="5"/>
        <v>13130.638654799817</v>
      </c>
      <c r="W325" s="15" t="str">
        <f>IF(insurance[[#This Row],[split]]="Test", (insurance[[#This Row],[charges]]-insurance[[#This Row],[yhat_base]])^2, "")</f>
        <v/>
      </c>
      <c r="X325" s="15" t="str">
        <f>IF(insurance[[#This Row],[split]]="Test", ABS(insurance[[#This Row],[charges]]-insurance[[#This Row],[yhat_base]])^2, "")</f>
        <v/>
      </c>
      <c r="Y325" t="str">
        <f>IF(insurance[[#This Row],[split]]="Test", (insurance[[#This Row],[charges]]-insurance[[#This Row],[yhat]])^2,"")</f>
        <v/>
      </c>
      <c r="Z325" t="str">
        <f>IF(insurance[[#This Row],[split]]="Test",ABS(insurance[[#This Row],[charges]]-insurance[[#This Row],[yhat]])^2,"")</f>
        <v/>
      </c>
      <c r="AA325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12718.143229152938</v>
      </c>
      <c r="AB325">
        <f>insurance[[#This Row],[charges]]-insurance[[#This Row],[yhat]]</f>
        <v>-1264.1217291529374</v>
      </c>
      <c r="AC325" t="str">
        <f>IF(insurance[[#This Row],[split]]="Test",
  COUNTIFS(insurance[split], "Test", insurance[yhat], "&gt;" &amp; insurance[[#This Row],[yhat]]) + 1,
  ""
)</f>
        <v/>
      </c>
      <c r="AD325" t="str">
        <f>IF(insurance[[#This Row],[split]]="Test", CEILING(insurance[[#This Row],[rank_test]]/(COUNTIF(insurance[split],"Test")/10), 1), "")</f>
        <v/>
      </c>
      <c r="AE325" t="str">
        <f>IF(insurance[[#This Row],[split]]="Test", --(insurance[[#This Row],[charges]] &gt;= Classify!$C$5), "")</f>
        <v/>
      </c>
      <c r="AF325" t="str">
        <f>IF(insurance[[#This Row],[split]]="Test", --(insurance[[#This Row],[yhat]] &gt;= Classify!$C$8), "")</f>
        <v/>
      </c>
    </row>
    <row r="326" spans="1:32" x14ac:dyDescent="0.35">
      <c r="A326">
        <v>20</v>
      </c>
      <c r="B326" t="s">
        <v>19</v>
      </c>
      <c r="C326">
        <v>29.734999999999999</v>
      </c>
      <c r="D326">
        <v>0</v>
      </c>
      <c r="E326" t="s">
        <v>14</v>
      </c>
      <c r="F326" t="s">
        <v>22</v>
      </c>
      <c r="G326">
        <v>1769.5316499999999</v>
      </c>
      <c r="H326" t="s">
        <v>16</v>
      </c>
      <c r="I326" t="s">
        <v>18</v>
      </c>
      <c r="J326" t="s">
        <v>17</v>
      </c>
      <c r="K326" t="s">
        <v>18</v>
      </c>
      <c r="L326" t="s">
        <v>17</v>
      </c>
      <c r="M326" t="s">
        <v>17</v>
      </c>
      <c r="N326">
        <f>insurance[[#This Row],[age]]^2</f>
        <v>400</v>
      </c>
      <c r="O326">
        <f>insurance[[#This Row],[smoker_yes]]*insurance[[#This Row],[bmi]]</f>
        <v>0</v>
      </c>
      <c r="P326">
        <f>insurance[[#This Row],[smoker_yes]]*insurance[[#This Row],[age]]</f>
        <v>0</v>
      </c>
      <c r="Q326">
        <f>insurance[[#This Row],[bmi]]*insurance[[#This Row],[age]]</f>
        <v>594.70000000000005</v>
      </c>
      <c r="R326" t="s">
        <v>31</v>
      </c>
      <c r="S326">
        <f>(insurance[[#This Row],[age]]-Notes!$B$2)/Notes!$B$3</f>
        <v>-1.3675630700350232</v>
      </c>
      <c r="T326">
        <f>(insurance[[#This Row],[bmi]]-Notes!$B$4)/Notes!$B$5</f>
        <v>-0.15229838041714441</v>
      </c>
      <c r="U326">
        <f>(insurance[[#This Row],[children]]-Notes!$B$6)/Notes!$B$7</f>
        <v>-0.90861366741867866</v>
      </c>
      <c r="V326" s="14">
        <f t="shared" si="5"/>
        <v>13130.638654799817</v>
      </c>
      <c r="W326" s="15" t="str">
        <f>IF(insurance[[#This Row],[split]]="Test", (insurance[[#This Row],[charges]]-insurance[[#This Row],[yhat_base]])^2, "")</f>
        <v/>
      </c>
      <c r="X326" s="15" t="str">
        <f>IF(insurance[[#This Row],[split]]="Test", ABS(insurance[[#This Row],[charges]]-insurance[[#This Row],[yhat_base]])^2, "")</f>
        <v/>
      </c>
      <c r="Y326" t="str">
        <f>IF(insurance[[#This Row],[split]]="Test", (insurance[[#This Row],[charges]]-insurance[[#This Row],[yhat]])^2,"")</f>
        <v/>
      </c>
      <c r="Z326" t="str">
        <f>IF(insurance[[#This Row],[split]]="Test",ABS(insurance[[#This Row],[charges]]-insurance[[#This Row],[yhat]])^2,"")</f>
        <v/>
      </c>
      <c r="AA326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3227.8922958635285</v>
      </c>
      <c r="AB326">
        <f>insurance[[#This Row],[charges]]-insurance[[#This Row],[yhat]]</f>
        <v>-1458.3606458635286</v>
      </c>
      <c r="AC326" t="str">
        <f>IF(insurance[[#This Row],[split]]="Test",
  COUNTIFS(insurance[split], "Test", insurance[yhat], "&gt;" &amp; insurance[[#This Row],[yhat]]) + 1,
  ""
)</f>
        <v/>
      </c>
      <c r="AD326" t="str">
        <f>IF(insurance[[#This Row],[split]]="Test", CEILING(insurance[[#This Row],[rank_test]]/(COUNTIF(insurance[split],"Test")/10), 1), "")</f>
        <v/>
      </c>
      <c r="AE326" t="str">
        <f>IF(insurance[[#This Row],[split]]="Test", --(insurance[[#This Row],[charges]] &gt;= Classify!$C$5), "")</f>
        <v/>
      </c>
      <c r="AF326" t="str">
        <f>IF(insurance[[#This Row],[split]]="Test", --(insurance[[#This Row],[yhat]] &gt;= Classify!$C$8), "")</f>
        <v/>
      </c>
    </row>
    <row r="327" spans="1:32" x14ac:dyDescent="0.35">
      <c r="A327">
        <v>57</v>
      </c>
      <c r="B327" t="s">
        <v>13</v>
      </c>
      <c r="C327">
        <v>30.495000000000001</v>
      </c>
      <c r="D327">
        <v>0</v>
      </c>
      <c r="E327" t="s">
        <v>14</v>
      </c>
      <c r="F327" t="s">
        <v>22</v>
      </c>
      <c r="G327">
        <v>11840.77505</v>
      </c>
      <c r="H327" t="s">
        <v>16</v>
      </c>
      <c r="I327" t="s">
        <v>17</v>
      </c>
      <c r="J327" t="s">
        <v>17</v>
      </c>
      <c r="K327" t="s">
        <v>18</v>
      </c>
      <c r="L327" t="s">
        <v>17</v>
      </c>
      <c r="M327" t="s">
        <v>17</v>
      </c>
      <c r="N327">
        <f>insurance[[#This Row],[age]]^2</f>
        <v>3249</v>
      </c>
      <c r="O327">
        <f>insurance[[#This Row],[smoker_yes]]*insurance[[#This Row],[bmi]]</f>
        <v>0</v>
      </c>
      <c r="P327">
        <f>insurance[[#This Row],[smoker_yes]]*insurance[[#This Row],[age]]</f>
        <v>0</v>
      </c>
      <c r="Q327">
        <f>insurance[[#This Row],[bmi]]*insurance[[#This Row],[age]]</f>
        <v>1738.2150000000001</v>
      </c>
      <c r="R327" t="s">
        <v>32</v>
      </c>
      <c r="S327">
        <f>(insurance[[#This Row],[age]]-Notes!$B$2)/Notes!$B$3</f>
        <v>1.2668809684549511</v>
      </c>
      <c r="T327">
        <f>(insurance[[#This Row],[bmi]]-Notes!$B$4)/Notes!$B$5</f>
        <v>-2.7624575516477415E-2</v>
      </c>
      <c r="U327">
        <f>(insurance[[#This Row],[children]]-Notes!$B$6)/Notes!$B$7</f>
        <v>-0.90861366741867866</v>
      </c>
      <c r="V327" s="14">
        <f t="shared" si="5"/>
        <v>13130.638654799817</v>
      </c>
      <c r="W327" s="15">
        <f>IF(insurance[[#This Row],[split]]="Test", (insurance[[#This Row],[charges]]-insurance[[#This Row],[yhat_base]])^2, "")</f>
        <v>1663748.1189871787</v>
      </c>
      <c r="X327" s="15">
        <f>IF(insurance[[#This Row],[split]]="Test", ABS(insurance[[#This Row],[charges]]-insurance[[#This Row],[yhat_base]])^2, "")</f>
        <v>1663748.1189871787</v>
      </c>
      <c r="Y327">
        <f>IF(insurance[[#This Row],[split]]="Test", (insurance[[#This Row],[charges]]-insurance[[#This Row],[yhat]])^2,"")</f>
        <v>1746925.1506344692</v>
      </c>
      <c r="Z327">
        <f>IF(insurance[[#This Row],[split]]="Test",ABS(insurance[[#This Row],[charges]]-insurance[[#This Row],[yhat]])^2,"")</f>
        <v>1746925.1506344692</v>
      </c>
      <c r="AA327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13162.488010757543</v>
      </c>
      <c r="AB327">
        <f>insurance[[#This Row],[charges]]-insurance[[#This Row],[yhat]]</f>
        <v>-1321.7129607575425</v>
      </c>
      <c r="AC327">
        <f>IF(insurance[[#This Row],[split]]="Test",
  COUNTIFS(insurance[split], "Test", insurance[yhat], "&gt;" &amp; insurance[[#This Row],[yhat]]) + 1,
  ""
)</f>
        <v>99</v>
      </c>
      <c r="AD327">
        <f>IF(insurance[[#This Row],[split]]="Test", CEILING(insurance[[#This Row],[rank_test]]/(COUNTIF(insurance[split],"Test")/10), 1), "")</f>
        <v>4</v>
      </c>
      <c r="AE327">
        <f>IF(insurance[[#This Row],[split]]="Test", --(insurance[[#This Row],[charges]] &gt;= Classify!$C$5), "")</f>
        <v>0</v>
      </c>
      <c r="AF327">
        <f>IF(insurance[[#This Row],[split]]="Test", --(insurance[[#This Row],[yhat]] &gt;= Classify!$C$8), "")</f>
        <v>0</v>
      </c>
    </row>
    <row r="328" spans="1:32" x14ac:dyDescent="0.35">
      <c r="A328">
        <v>19</v>
      </c>
      <c r="B328" t="s">
        <v>19</v>
      </c>
      <c r="C328">
        <v>25.175000000000001</v>
      </c>
      <c r="D328">
        <v>0</v>
      </c>
      <c r="E328" t="s">
        <v>14</v>
      </c>
      <c r="F328" t="s">
        <v>22</v>
      </c>
      <c r="G328">
        <v>1632.0362500000001</v>
      </c>
      <c r="H328" t="s">
        <v>16</v>
      </c>
      <c r="I328" t="s">
        <v>18</v>
      </c>
      <c r="J328" t="s">
        <v>17</v>
      </c>
      <c r="K328" t="s">
        <v>18</v>
      </c>
      <c r="L328" t="s">
        <v>17</v>
      </c>
      <c r="M328" t="s">
        <v>17</v>
      </c>
      <c r="N328">
        <f>insurance[[#This Row],[age]]^2</f>
        <v>361</v>
      </c>
      <c r="O328">
        <f>insurance[[#This Row],[smoker_yes]]*insurance[[#This Row],[bmi]]</f>
        <v>0</v>
      </c>
      <c r="P328">
        <f>insurance[[#This Row],[smoker_yes]]*insurance[[#This Row],[age]]</f>
        <v>0</v>
      </c>
      <c r="Q328">
        <f>insurance[[#This Row],[bmi]]*insurance[[#This Row],[age]]</f>
        <v>478.32499999999999</v>
      </c>
      <c r="R328" t="s">
        <v>31</v>
      </c>
      <c r="S328">
        <f>(insurance[[#This Row],[age]]-Notes!$B$2)/Notes!$B$3</f>
        <v>-1.4387642602644821</v>
      </c>
      <c r="T328">
        <f>(insurance[[#This Row],[bmi]]-Notes!$B$4)/Notes!$B$5</f>
        <v>-0.90034120982114463</v>
      </c>
      <c r="U328">
        <f>(insurance[[#This Row],[children]]-Notes!$B$6)/Notes!$B$7</f>
        <v>-0.90861366741867866</v>
      </c>
      <c r="V328" s="14">
        <f t="shared" si="5"/>
        <v>13130.638654799817</v>
      </c>
      <c r="W328" s="15" t="str">
        <f>IF(insurance[[#This Row],[split]]="Test", (insurance[[#This Row],[charges]]-insurance[[#This Row],[yhat_base]])^2, "")</f>
        <v/>
      </c>
      <c r="X328" s="15" t="str">
        <f>IF(insurance[[#This Row],[split]]="Test", ABS(insurance[[#This Row],[charges]]-insurance[[#This Row],[yhat_base]])^2, "")</f>
        <v/>
      </c>
      <c r="Y328" t="str">
        <f>IF(insurance[[#This Row],[split]]="Test", (insurance[[#This Row],[charges]]-insurance[[#This Row],[yhat]])^2,"")</f>
        <v/>
      </c>
      <c r="Z328" t="str">
        <f>IF(insurance[[#This Row],[split]]="Test",ABS(insurance[[#This Row],[charges]]-insurance[[#This Row],[yhat]])^2,"")</f>
        <v/>
      </c>
      <c r="AA328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3085.5746647717269</v>
      </c>
      <c r="AB328">
        <f>insurance[[#This Row],[charges]]-insurance[[#This Row],[yhat]]</f>
        <v>-1453.5384147717268</v>
      </c>
      <c r="AC328" t="str">
        <f>IF(insurance[[#This Row],[split]]="Test",
  COUNTIFS(insurance[split], "Test", insurance[yhat], "&gt;" &amp; insurance[[#This Row],[yhat]]) + 1,
  ""
)</f>
        <v/>
      </c>
      <c r="AD328" t="str">
        <f>IF(insurance[[#This Row],[split]]="Test", CEILING(insurance[[#This Row],[rank_test]]/(COUNTIF(insurance[split],"Test")/10), 1), "")</f>
        <v/>
      </c>
      <c r="AE328" t="str">
        <f>IF(insurance[[#This Row],[split]]="Test", --(insurance[[#This Row],[charges]] &gt;= Classify!$C$5), "")</f>
        <v/>
      </c>
      <c r="AF328" t="str">
        <f>IF(insurance[[#This Row],[split]]="Test", --(insurance[[#This Row],[yhat]] &gt;= Classify!$C$8), "")</f>
        <v/>
      </c>
    </row>
    <row r="329" spans="1:32" x14ac:dyDescent="0.35">
      <c r="A329">
        <v>25</v>
      </c>
      <c r="B329" t="s">
        <v>19</v>
      </c>
      <c r="C329">
        <v>35.625</v>
      </c>
      <c r="D329">
        <v>0</v>
      </c>
      <c r="E329" t="s">
        <v>14</v>
      </c>
      <c r="F329" t="s">
        <v>22</v>
      </c>
      <c r="G329">
        <v>2534.3937500000002</v>
      </c>
      <c r="H329" t="s">
        <v>16</v>
      </c>
      <c r="I329" t="s">
        <v>18</v>
      </c>
      <c r="J329" t="s">
        <v>17</v>
      </c>
      <c r="K329" t="s">
        <v>18</v>
      </c>
      <c r="L329" t="s">
        <v>17</v>
      </c>
      <c r="M329" t="s">
        <v>17</v>
      </c>
      <c r="N329">
        <f>insurance[[#This Row],[age]]^2</f>
        <v>625</v>
      </c>
      <c r="O329">
        <f>insurance[[#This Row],[smoker_yes]]*insurance[[#This Row],[bmi]]</f>
        <v>0</v>
      </c>
      <c r="P329">
        <f>insurance[[#This Row],[smoker_yes]]*insurance[[#This Row],[age]]</f>
        <v>0</v>
      </c>
      <c r="Q329">
        <f>insurance[[#This Row],[bmi]]*insurance[[#This Row],[age]]</f>
        <v>890.625</v>
      </c>
      <c r="R329" t="s">
        <v>31</v>
      </c>
      <c r="S329">
        <f>(insurance[[#This Row],[age]]-Notes!$B$2)/Notes!$B$3</f>
        <v>-1.0115571188877295</v>
      </c>
      <c r="T329">
        <f>(insurance[[#This Row],[bmi]]-Notes!$B$4)/Notes!$B$5</f>
        <v>0.81392360756302295</v>
      </c>
      <c r="U329">
        <f>(insurance[[#This Row],[children]]-Notes!$B$6)/Notes!$B$7</f>
        <v>-0.90861366741867866</v>
      </c>
      <c r="V329" s="14">
        <f t="shared" si="5"/>
        <v>13130.638654799817</v>
      </c>
      <c r="W329" s="15" t="str">
        <f>IF(insurance[[#This Row],[split]]="Test", (insurance[[#This Row],[charges]]-insurance[[#This Row],[yhat_base]])^2, "")</f>
        <v/>
      </c>
      <c r="X329" s="15" t="str">
        <f>IF(insurance[[#This Row],[split]]="Test", ABS(insurance[[#This Row],[charges]]-insurance[[#This Row],[yhat_base]])^2, "")</f>
        <v/>
      </c>
      <c r="Y329" t="str">
        <f>IF(insurance[[#This Row],[split]]="Test", (insurance[[#This Row],[charges]]-insurance[[#This Row],[yhat]])^2,"")</f>
        <v/>
      </c>
      <c r="Z329" t="str">
        <f>IF(insurance[[#This Row],[split]]="Test",ABS(insurance[[#This Row],[charges]]-insurance[[#This Row],[yhat]])^2,"")</f>
        <v/>
      </c>
      <c r="AA329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3895.1377032488654</v>
      </c>
      <c r="AB329">
        <f>insurance[[#This Row],[charges]]-insurance[[#This Row],[yhat]]</f>
        <v>-1360.7439532488652</v>
      </c>
      <c r="AC329" t="str">
        <f>IF(insurance[[#This Row],[split]]="Test",
  COUNTIFS(insurance[split], "Test", insurance[yhat], "&gt;" &amp; insurance[[#This Row],[yhat]]) + 1,
  ""
)</f>
        <v/>
      </c>
      <c r="AD329" t="str">
        <f>IF(insurance[[#This Row],[split]]="Test", CEILING(insurance[[#This Row],[rank_test]]/(COUNTIF(insurance[split],"Test")/10), 1), "")</f>
        <v/>
      </c>
      <c r="AE329" t="str">
        <f>IF(insurance[[#This Row],[split]]="Test", --(insurance[[#This Row],[charges]] &gt;= Classify!$C$5), "")</f>
        <v/>
      </c>
      <c r="AF329" t="str">
        <f>IF(insurance[[#This Row],[split]]="Test", --(insurance[[#This Row],[yhat]] &gt;= Classify!$C$8), "")</f>
        <v/>
      </c>
    </row>
    <row r="330" spans="1:32" x14ac:dyDescent="0.35">
      <c r="A330">
        <v>54</v>
      </c>
      <c r="B330" t="s">
        <v>19</v>
      </c>
      <c r="C330">
        <v>30.21</v>
      </c>
      <c r="D330">
        <v>0</v>
      </c>
      <c r="E330" t="s">
        <v>14</v>
      </c>
      <c r="F330" t="s">
        <v>22</v>
      </c>
      <c r="G330">
        <v>10231.499900000001</v>
      </c>
      <c r="H330" t="s">
        <v>16</v>
      </c>
      <c r="I330" t="s">
        <v>18</v>
      </c>
      <c r="J330" t="s">
        <v>17</v>
      </c>
      <c r="K330" t="s">
        <v>18</v>
      </c>
      <c r="L330" t="s">
        <v>17</v>
      </c>
      <c r="M330" t="s">
        <v>17</v>
      </c>
      <c r="N330">
        <f>insurance[[#This Row],[age]]^2</f>
        <v>2916</v>
      </c>
      <c r="O330">
        <f>insurance[[#This Row],[smoker_yes]]*insurance[[#This Row],[bmi]]</f>
        <v>0</v>
      </c>
      <c r="P330">
        <f>insurance[[#This Row],[smoker_yes]]*insurance[[#This Row],[age]]</f>
        <v>0</v>
      </c>
      <c r="Q330">
        <f>insurance[[#This Row],[bmi]]*insurance[[#This Row],[age]]</f>
        <v>1631.3400000000001</v>
      </c>
      <c r="R330" t="s">
        <v>31</v>
      </c>
      <c r="S330">
        <f>(insurance[[#This Row],[age]]-Notes!$B$2)/Notes!$B$3</f>
        <v>1.0532773977665748</v>
      </c>
      <c r="T330">
        <f>(insurance[[#This Row],[bmi]]-Notes!$B$4)/Notes!$B$5</f>
        <v>-7.4377252354227472E-2</v>
      </c>
      <c r="U330">
        <f>(insurance[[#This Row],[children]]-Notes!$B$6)/Notes!$B$7</f>
        <v>-0.90861366741867866</v>
      </c>
      <c r="V330" s="14">
        <f t="shared" si="5"/>
        <v>13130.638654799817</v>
      </c>
      <c r="W330" s="15" t="str">
        <f>IF(insurance[[#This Row],[split]]="Test", (insurance[[#This Row],[charges]]-insurance[[#This Row],[yhat_base]])^2, "")</f>
        <v/>
      </c>
      <c r="X330" s="15" t="str">
        <f>IF(insurance[[#This Row],[split]]="Test", ABS(insurance[[#This Row],[charges]]-insurance[[#This Row],[yhat_base]])^2, "")</f>
        <v/>
      </c>
      <c r="Y330" t="str">
        <f>IF(insurance[[#This Row],[split]]="Test", (insurance[[#This Row],[charges]]-insurance[[#This Row],[yhat]])^2,"")</f>
        <v/>
      </c>
      <c r="Z330" t="str">
        <f>IF(insurance[[#This Row],[split]]="Test",ABS(insurance[[#This Row],[charges]]-insurance[[#This Row],[yhat]])^2,"")</f>
        <v/>
      </c>
      <c r="AA330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11364.562663246836</v>
      </c>
      <c r="AB330">
        <f>insurance[[#This Row],[charges]]-insurance[[#This Row],[yhat]]</f>
        <v>-1133.0627632468349</v>
      </c>
      <c r="AC330" t="str">
        <f>IF(insurance[[#This Row],[split]]="Test",
  COUNTIFS(insurance[split], "Test", insurance[yhat], "&gt;" &amp; insurance[[#This Row],[yhat]]) + 1,
  ""
)</f>
        <v/>
      </c>
      <c r="AD330" t="str">
        <f>IF(insurance[[#This Row],[split]]="Test", CEILING(insurance[[#This Row],[rank_test]]/(COUNTIF(insurance[split],"Test")/10), 1), "")</f>
        <v/>
      </c>
      <c r="AE330" t="str">
        <f>IF(insurance[[#This Row],[split]]="Test", --(insurance[[#This Row],[charges]] &gt;= Classify!$C$5), "")</f>
        <v/>
      </c>
      <c r="AF330" t="str">
        <f>IF(insurance[[#This Row],[split]]="Test", --(insurance[[#This Row],[yhat]] &gt;= Classify!$C$8), "")</f>
        <v/>
      </c>
    </row>
    <row r="331" spans="1:32" x14ac:dyDescent="0.35">
      <c r="A331">
        <v>19</v>
      </c>
      <c r="B331" t="s">
        <v>19</v>
      </c>
      <c r="C331">
        <v>35.53</v>
      </c>
      <c r="D331">
        <v>0</v>
      </c>
      <c r="E331" t="s">
        <v>14</v>
      </c>
      <c r="F331" t="s">
        <v>22</v>
      </c>
      <c r="G331">
        <v>1646.4296999999999</v>
      </c>
      <c r="H331" t="s">
        <v>16</v>
      </c>
      <c r="I331" t="s">
        <v>18</v>
      </c>
      <c r="J331" t="s">
        <v>17</v>
      </c>
      <c r="K331" t="s">
        <v>18</v>
      </c>
      <c r="L331" t="s">
        <v>17</v>
      </c>
      <c r="M331" t="s">
        <v>17</v>
      </c>
      <c r="N331">
        <f>insurance[[#This Row],[age]]^2</f>
        <v>361</v>
      </c>
      <c r="O331">
        <f>insurance[[#This Row],[smoker_yes]]*insurance[[#This Row],[bmi]]</f>
        <v>0</v>
      </c>
      <c r="P331">
        <f>insurance[[#This Row],[smoker_yes]]*insurance[[#This Row],[age]]</f>
        <v>0</v>
      </c>
      <c r="Q331">
        <f>insurance[[#This Row],[bmi]]*insurance[[#This Row],[age]]</f>
        <v>675.07</v>
      </c>
      <c r="R331" t="s">
        <v>31</v>
      </c>
      <c r="S331">
        <f>(insurance[[#This Row],[age]]-Notes!$B$2)/Notes!$B$3</f>
        <v>-1.4387642602644821</v>
      </c>
      <c r="T331">
        <f>(insurance[[#This Row],[bmi]]-Notes!$B$4)/Notes!$B$5</f>
        <v>0.79833938195043974</v>
      </c>
      <c r="U331">
        <f>(insurance[[#This Row],[children]]-Notes!$B$6)/Notes!$B$7</f>
        <v>-0.90861366741867866</v>
      </c>
      <c r="V331" s="14">
        <f t="shared" si="5"/>
        <v>13130.638654799817</v>
      </c>
      <c r="W331" s="15" t="str">
        <f>IF(insurance[[#This Row],[split]]="Test", (insurance[[#This Row],[charges]]-insurance[[#This Row],[yhat_base]])^2, "")</f>
        <v/>
      </c>
      <c r="X331" s="15" t="str">
        <f>IF(insurance[[#This Row],[split]]="Test", ABS(insurance[[#This Row],[charges]]-insurance[[#This Row],[yhat_base]])^2, "")</f>
        <v/>
      </c>
      <c r="Y331" t="str">
        <f>IF(insurance[[#This Row],[split]]="Test", (insurance[[#This Row],[charges]]-insurance[[#This Row],[yhat]])^2,"")</f>
        <v/>
      </c>
      <c r="Z331" t="str">
        <f>IF(insurance[[#This Row],[split]]="Test",ABS(insurance[[#This Row],[charges]]-insurance[[#This Row],[yhat]])^2,"")</f>
        <v/>
      </c>
      <c r="AA331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3187.0146729257849</v>
      </c>
      <c r="AB331">
        <f>insurance[[#This Row],[charges]]-insurance[[#This Row],[yhat]]</f>
        <v>-1540.584972925785</v>
      </c>
      <c r="AC331" t="str">
        <f>IF(insurance[[#This Row],[split]]="Test",
  COUNTIFS(insurance[split], "Test", insurance[yhat], "&gt;" &amp; insurance[[#This Row],[yhat]]) + 1,
  ""
)</f>
        <v/>
      </c>
      <c r="AD331" t="str">
        <f>IF(insurance[[#This Row],[split]]="Test", CEILING(insurance[[#This Row],[rank_test]]/(COUNTIF(insurance[split],"Test")/10), 1), "")</f>
        <v/>
      </c>
      <c r="AE331" t="str">
        <f>IF(insurance[[#This Row],[split]]="Test", --(insurance[[#This Row],[charges]] &gt;= Classify!$C$5), "")</f>
        <v/>
      </c>
      <c r="AF331" t="str">
        <f>IF(insurance[[#This Row],[split]]="Test", --(insurance[[#This Row],[yhat]] &gt;= Classify!$C$8), "")</f>
        <v/>
      </c>
    </row>
    <row r="332" spans="1:32" x14ac:dyDescent="0.35">
      <c r="A332">
        <v>19</v>
      </c>
      <c r="B332" t="s">
        <v>13</v>
      </c>
      <c r="C332">
        <v>30.495000000000001</v>
      </c>
      <c r="D332">
        <v>0</v>
      </c>
      <c r="E332" t="s">
        <v>14</v>
      </c>
      <c r="F332" t="s">
        <v>22</v>
      </c>
      <c r="G332">
        <v>2128.4310500000001</v>
      </c>
      <c r="H332" t="s">
        <v>16</v>
      </c>
      <c r="I332" t="s">
        <v>17</v>
      </c>
      <c r="J332" t="s">
        <v>17</v>
      </c>
      <c r="K332" t="s">
        <v>18</v>
      </c>
      <c r="L332" t="s">
        <v>17</v>
      </c>
      <c r="M332" t="s">
        <v>17</v>
      </c>
      <c r="N332">
        <f>insurance[[#This Row],[age]]^2</f>
        <v>361</v>
      </c>
      <c r="O332">
        <f>insurance[[#This Row],[smoker_yes]]*insurance[[#This Row],[bmi]]</f>
        <v>0</v>
      </c>
      <c r="P332">
        <f>insurance[[#This Row],[smoker_yes]]*insurance[[#This Row],[age]]</f>
        <v>0</v>
      </c>
      <c r="Q332">
        <f>insurance[[#This Row],[bmi]]*insurance[[#This Row],[age]]</f>
        <v>579.40499999999997</v>
      </c>
      <c r="R332" t="s">
        <v>31</v>
      </c>
      <c r="S332">
        <f>(insurance[[#This Row],[age]]-Notes!$B$2)/Notes!$B$3</f>
        <v>-1.4387642602644821</v>
      </c>
      <c r="T332">
        <f>(insurance[[#This Row],[bmi]]-Notes!$B$4)/Notes!$B$5</f>
        <v>-2.7624575516477415E-2</v>
      </c>
      <c r="U332">
        <f>(insurance[[#This Row],[children]]-Notes!$B$6)/Notes!$B$7</f>
        <v>-0.90861366741867866</v>
      </c>
      <c r="V332" s="14">
        <f t="shared" si="5"/>
        <v>13130.638654799817</v>
      </c>
      <c r="W332" s="15" t="str">
        <f>IF(insurance[[#This Row],[split]]="Test", (insurance[[#This Row],[charges]]-insurance[[#This Row],[yhat_base]])^2, "")</f>
        <v/>
      </c>
      <c r="X332" s="15" t="str">
        <f>IF(insurance[[#This Row],[split]]="Test", ABS(insurance[[#This Row],[charges]]-insurance[[#This Row],[yhat_base]])^2, "")</f>
        <v/>
      </c>
      <c r="Y332" t="str">
        <f>IF(insurance[[#This Row],[split]]="Test", (insurance[[#This Row],[charges]]-insurance[[#This Row],[yhat]])^2,"")</f>
        <v/>
      </c>
      <c r="Z332" t="str">
        <f>IF(insurance[[#This Row],[split]]="Test",ABS(insurance[[#This Row],[charges]]-insurance[[#This Row],[yhat]])^2,"")</f>
        <v/>
      </c>
      <c r="AA332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3766.4402918907645</v>
      </c>
      <c r="AB332">
        <f>insurance[[#This Row],[charges]]-insurance[[#This Row],[yhat]]</f>
        <v>-1638.0092418907643</v>
      </c>
      <c r="AC332" t="str">
        <f>IF(insurance[[#This Row],[split]]="Test",
  COUNTIFS(insurance[split], "Test", insurance[yhat], "&gt;" &amp; insurance[[#This Row],[yhat]]) + 1,
  ""
)</f>
        <v/>
      </c>
      <c r="AD332" t="str">
        <f>IF(insurance[[#This Row],[split]]="Test", CEILING(insurance[[#This Row],[rank_test]]/(COUNTIF(insurance[split],"Test")/10), 1), "")</f>
        <v/>
      </c>
      <c r="AE332" t="str">
        <f>IF(insurance[[#This Row],[split]]="Test", --(insurance[[#This Row],[charges]] &gt;= Classify!$C$5), "")</f>
        <v/>
      </c>
      <c r="AF332" t="str">
        <f>IF(insurance[[#This Row],[split]]="Test", --(insurance[[#This Row],[yhat]] &gt;= Classify!$C$8), "")</f>
        <v/>
      </c>
    </row>
    <row r="333" spans="1:32" x14ac:dyDescent="0.35">
      <c r="A333">
        <v>58</v>
      </c>
      <c r="B333" t="s">
        <v>13</v>
      </c>
      <c r="C333">
        <v>27.17</v>
      </c>
      <c r="D333">
        <v>0</v>
      </c>
      <c r="E333" t="s">
        <v>14</v>
      </c>
      <c r="F333" t="s">
        <v>22</v>
      </c>
      <c r="G333">
        <v>12222.898300000001</v>
      </c>
      <c r="H333" t="s">
        <v>16</v>
      </c>
      <c r="I333" t="s">
        <v>17</v>
      </c>
      <c r="J333" t="s">
        <v>17</v>
      </c>
      <c r="K333" t="s">
        <v>18</v>
      </c>
      <c r="L333" t="s">
        <v>17</v>
      </c>
      <c r="M333" t="s">
        <v>17</v>
      </c>
      <c r="N333">
        <f>insurance[[#This Row],[age]]^2</f>
        <v>3364</v>
      </c>
      <c r="O333">
        <f>insurance[[#This Row],[smoker_yes]]*insurance[[#This Row],[bmi]]</f>
        <v>0</v>
      </c>
      <c r="P333">
        <f>insurance[[#This Row],[smoker_yes]]*insurance[[#This Row],[age]]</f>
        <v>0</v>
      </c>
      <c r="Q333">
        <f>insurance[[#This Row],[bmi]]*insurance[[#This Row],[age]]</f>
        <v>1575.8600000000001</v>
      </c>
      <c r="R333" t="s">
        <v>32</v>
      </c>
      <c r="S333">
        <f>(insurance[[#This Row],[age]]-Notes!$B$2)/Notes!$B$3</f>
        <v>1.3380821586844101</v>
      </c>
      <c r="T333">
        <f>(insurance[[#This Row],[bmi]]-Notes!$B$4)/Notes!$B$5</f>
        <v>-0.57307247195689426</v>
      </c>
      <c r="U333">
        <f>(insurance[[#This Row],[children]]-Notes!$B$6)/Notes!$B$7</f>
        <v>-0.90861366741867866</v>
      </c>
      <c r="V333" s="14">
        <f t="shared" si="5"/>
        <v>13130.638654799817</v>
      </c>
      <c r="W333" s="15">
        <f>IF(insurance[[#This Row],[split]]="Test", (insurance[[#This Row],[charges]]-insurance[[#This Row],[yhat_base]])^2, "")</f>
        <v>823992.5517320967</v>
      </c>
      <c r="X333" s="15">
        <f>IF(insurance[[#This Row],[split]]="Test", ABS(insurance[[#This Row],[charges]]-insurance[[#This Row],[yhat_base]])^2, "")</f>
        <v>823992.5517320967</v>
      </c>
      <c r="Y333">
        <f>IF(insurance[[#This Row],[split]]="Test", (insurance[[#This Row],[charges]]-insurance[[#This Row],[yhat]])^2,"")</f>
        <v>1721309.0879850476</v>
      </c>
      <c r="Z333">
        <f>IF(insurance[[#This Row],[split]]="Test",ABS(insurance[[#This Row],[charges]]-insurance[[#This Row],[yhat]])^2,"")</f>
        <v>1721309.0879850476</v>
      </c>
      <c r="AA333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13534.884995048791</v>
      </c>
      <c r="AB333">
        <f>insurance[[#This Row],[charges]]-insurance[[#This Row],[yhat]]</f>
        <v>-1311.9866950487904</v>
      </c>
      <c r="AC333">
        <f>IF(insurance[[#This Row],[split]]="Test",
  COUNTIFS(insurance[split], "Test", insurance[yhat], "&gt;" &amp; insurance[[#This Row],[yhat]]) + 1,
  ""
)</f>
        <v>90</v>
      </c>
      <c r="AD333">
        <f>IF(insurance[[#This Row],[split]]="Test", CEILING(insurance[[#This Row],[rank_test]]/(COUNTIF(insurance[split],"Test")/10), 1), "")</f>
        <v>4</v>
      </c>
      <c r="AE333">
        <f>IF(insurance[[#This Row],[split]]="Test", --(insurance[[#This Row],[charges]] &gt;= Classify!$C$5), "")</f>
        <v>0</v>
      </c>
      <c r="AF333">
        <f>IF(insurance[[#This Row],[split]]="Test", --(insurance[[#This Row],[yhat]] &gt;= Classify!$C$8), "")</f>
        <v>0</v>
      </c>
    </row>
    <row r="334" spans="1:32" x14ac:dyDescent="0.35">
      <c r="A334">
        <v>19</v>
      </c>
      <c r="B334" t="s">
        <v>19</v>
      </c>
      <c r="C334">
        <v>30.59</v>
      </c>
      <c r="D334">
        <v>0</v>
      </c>
      <c r="E334" t="s">
        <v>14</v>
      </c>
      <c r="F334" t="s">
        <v>22</v>
      </c>
      <c r="G334">
        <v>1639.5631000000001</v>
      </c>
      <c r="H334" t="s">
        <v>16</v>
      </c>
      <c r="I334" t="s">
        <v>18</v>
      </c>
      <c r="J334" t="s">
        <v>17</v>
      </c>
      <c r="K334" t="s">
        <v>18</v>
      </c>
      <c r="L334" t="s">
        <v>17</v>
      </c>
      <c r="M334" t="s">
        <v>17</v>
      </c>
      <c r="N334">
        <f>insurance[[#This Row],[age]]^2</f>
        <v>361</v>
      </c>
      <c r="O334">
        <f>insurance[[#This Row],[smoker_yes]]*insurance[[#This Row],[bmi]]</f>
        <v>0</v>
      </c>
      <c r="P334">
        <f>insurance[[#This Row],[smoker_yes]]*insurance[[#This Row],[age]]</f>
        <v>0</v>
      </c>
      <c r="Q334">
        <f>insurance[[#This Row],[bmi]]*insurance[[#This Row],[age]]</f>
        <v>581.21</v>
      </c>
      <c r="R334" t="s">
        <v>31</v>
      </c>
      <c r="S334">
        <f>(insurance[[#This Row],[age]]-Notes!$B$2)/Notes!$B$3</f>
        <v>-1.4387642602644821</v>
      </c>
      <c r="T334">
        <f>(insurance[[#This Row],[bmi]]-Notes!$B$4)/Notes!$B$5</f>
        <v>-1.2040349903894259E-2</v>
      </c>
      <c r="U334">
        <f>(insurance[[#This Row],[children]]-Notes!$B$6)/Notes!$B$7</f>
        <v>-0.90861366741867866</v>
      </c>
      <c r="V334" s="14">
        <f t="shared" si="5"/>
        <v>13130.638654799817</v>
      </c>
      <c r="W334" s="15" t="str">
        <f>IF(insurance[[#This Row],[split]]="Test", (insurance[[#This Row],[charges]]-insurance[[#This Row],[yhat_base]])^2, "")</f>
        <v/>
      </c>
      <c r="X334" s="15" t="str">
        <f>IF(insurance[[#This Row],[split]]="Test", ABS(insurance[[#This Row],[charges]]-insurance[[#This Row],[yhat_base]])^2, "")</f>
        <v/>
      </c>
      <c r="Y334" t="str">
        <f>IF(insurance[[#This Row],[split]]="Test", (insurance[[#This Row],[charges]]-insurance[[#This Row],[yhat]])^2,"")</f>
        <v/>
      </c>
      <c r="Z334" t="str">
        <f>IF(insurance[[#This Row],[split]]="Test",ABS(insurance[[#This Row],[charges]]-insurance[[#This Row],[yhat]])^2,"")</f>
        <v/>
      </c>
      <c r="AA334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3138.6212745403627</v>
      </c>
      <c r="AB334">
        <f>insurance[[#This Row],[charges]]-insurance[[#This Row],[yhat]]</f>
        <v>-1499.0581745403626</v>
      </c>
      <c r="AC334" t="str">
        <f>IF(insurance[[#This Row],[split]]="Test",
  COUNTIFS(insurance[split], "Test", insurance[yhat], "&gt;" &amp; insurance[[#This Row],[yhat]]) + 1,
  ""
)</f>
        <v/>
      </c>
      <c r="AD334" t="str">
        <f>IF(insurance[[#This Row],[split]]="Test", CEILING(insurance[[#This Row],[rank_test]]/(COUNTIF(insurance[split],"Test")/10), 1), "")</f>
        <v/>
      </c>
      <c r="AE334" t="str">
        <f>IF(insurance[[#This Row],[split]]="Test", --(insurance[[#This Row],[charges]] &gt;= Classify!$C$5), "")</f>
        <v/>
      </c>
      <c r="AF334" t="str">
        <f>IF(insurance[[#This Row],[split]]="Test", --(insurance[[#This Row],[yhat]] &gt;= Classify!$C$8), "")</f>
        <v/>
      </c>
    </row>
    <row r="335" spans="1:32" x14ac:dyDescent="0.35">
      <c r="A335">
        <v>51</v>
      </c>
      <c r="B335" t="s">
        <v>19</v>
      </c>
      <c r="C335">
        <v>31.635000000000002</v>
      </c>
      <c r="D335">
        <v>0</v>
      </c>
      <c r="E335" t="s">
        <v>14</v>
      </c>
      <c r="F335" t="s">
        <v>22</v>
      </c>
      <c r="G335">
        <v>9174.1356500000002</v>
      </c>
      <c r="H335" t="s">
        <v>16</v>
      </c>
      <c r="I335" t="s">
        <v>18</v>
      </c>
      <c r="J335" t="s">
        <v>17</v>
      </c>
      <c r="K335" t="s">
        <v>18</v>
      </c>
      <c r="L335" t="s">
        <v>17</v>
      </c>
      <c r="M335" t="s">
        <v>17</v>
      </c>
      <c r="N335">
        <f>insurance[[#This Row],[age]]^2</f>
        <v>2601</v>
      </c>
      <c r="O335">
        <f>insurance[[#This Row],[smoker_yes]]*insurance[[#This Row],[bmi]]</f>
        <v>0</v>
      </c>
      <c r="P335">
        <f>insurance[[#This Row],[smoker_yes]]*insurance[[#This Row],[age]]</f>
        <v>0</v>
      </c>
      <c r="Q335">
        <f>insurance[[#This Row],[bmi]]*insurance[[#This Row],[age]]</f>
        <v>1613.385</v>
      </c>
      <c r="R335" t="s">
        <v>31</v>
      </c>
      <c r="S335">
        <f>(insurance[[#This Row],[age]]-Notes!$B$2)/Notes!$B$3</f>
        <v>0.8396738270781986</v>
      </c>
      <c r="T335">
        <f>(insurance[[#This Row],[bmi]]-Notes!$B$4)/Notes!$B$5</f>
        <v>0.1593861318345228</v>
      </c>
      <c r="U335">
        <f>(insurance[[#This Row],[children]]-Notes!$B$6)/Notes!$B$7</f>
        <v>-0.90861366741867866</v>
      </c>
      <c r="V335" s="14">
        <f t="shared" si="5"/>
        <v>13130.638654799817</v>
      </c>
      <c r="W335" s="15" t="str">
        <f>IF(insurance[[#This Row],[split]]="Test", (insurance[[#This Row],[charges]]-insurance[[#This Row],[yhat_base]])^2, "")</f>
        <v/>
      </c>
      <c r="X335" s="15" t="str">
        <f>IF(insurance[[#This Row],[split]]="Test", ABS(insurance[[#This Row],[charges]]-insurance[[#This Row],[yhat_base]])^2, "")</f>
        <v/>
      </c>
      <c r="Y335" t="str">
        <f>IF(insurance[[#This Row],[split]]="Test", (insurance[[#This Row],[charges]]-insurance[[#This Row],[yhat]])^2,"")</f>
        <v/>
      </c>
      <c r="Z335" t="str">
        <f>IF(insurance[[#This Row],[split]]="Test",ABS(insurance[[#This Row],[charges]]-insurance[[#This Row],[yhat]])^2,"")</f>
        <v/>
      </c>
      <c r="AA335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10284.925482643983</v>
      </c>
      <c r="AB335">
        <f>insurance[[#This Row],[charges]]-insurance[[#This Row],[yhat]]</f>
        <v>-1110.7898326439827</v>
      </c>
      <c r="AC335" t="str">
        <f>IF(insurance[[#This Row],[split]]="Test",
  COUNTIFS(insurance[split], "Test", insurance[yhat], "&gt;" &amp; insurance[[#This Row],[yhat]]) + 1,
  ""
)</f>
        <v/>
      </c>
      <c r="AD335" t="str">
        <f>IF(insurance[[#This Row],[split]]="Test", CEILING(insurance[[#This Row],[rank_test]]/(COUNTIF(insurance[split],"Test")/10), 1), "")</f>
        <v/>
      </c>
      <c r="AE335" t="str">
        <f>IF(insurance[[#This Row],[split]]="Test", --(insurance[[#This Row],[charges]] &gt;= Classify!$C$5), "")</f>
        <v/>
      </c>
      <c r="AF335" t="str">
        <f>IF(insurance[[#This Row],[split]]="Test", --(insurance[[#This Row],[yhat]] &gt;= Classify!$C$8), "")</f>
        <v/>
      </c>
    </row>
    <row r="336" spans="1:32" x14ac:dyDescent="0.35">
      <c r="A336">
        <v>59</v>
      </c>
      <c r="B336" t="s">
        <v>19</v>
      </c>
      <c r="C336">
        <v>28.785</v>
      </c>
      <c r="D336">
        <v>0</v>
      </c>
      <c r="E336" t="s">
        <v>14</v>
      </c>
      <c r="F336" t="s">
        <v>22</v>
      </c>
      <c r="G336">
        <v>12129.614149999999</v>
      </c>
      <c r="H336" t="s">
        <v>16</v>
      </c>
      <c r="I336" t="s">
        <v>18</v>
      </c>
      <c r="J336" t="s">
        <v>17</v>
      </c>
      <c r="K336" t="s">
        <v>18</v>
      </c>
      <c r="L336" t="s">
        <v>17</v>
      </c>
      <c r="M336" t="s">
        <v>17</v>
      </c>
      <c r="N336">
        <f>insurance[[#This Row],[age]]^2</f>
        <v>3481</v>
      </c>
      <c r="O336">
        <f>insurance[[#This Row],[smoker_yes]]*insurance[[#This Row],[bmi]]</f>
        <v>0</v>
      </c>
      <c r="P336">
        <f>insurance[[#This Row],[smoker_yes]]*insurance[[#This Row],[age]]</f>
        <v>0</v>
      </c>
      <c r="Q336">
        <f>insurance[[#This Row],[bmi]]*insurance[[#This Row],[age]]</f>
        <v>1698.3150000000001</v>
      </c>
      <c r="R336" t="s">
        <v>31</v>
      </c>
      <c r="S336">
        <f>(insurance[[#This Row],[age]]-Notes!$B$2)/Notes!$B$3</f>
        <v>1.4092833489138687</v>
      </c>
      <c r="T336">
        <f>(insurance[[#This Row],[bmi]]-Notes!$B$4)/Notes!$B$5</f>
        <v>-0.30814063654297774</v>
      </c>
      <c r="U336">
        <f>(insurance[[#This Row],[children]]-Notes!$B$6)/Notes!$B$7</f>
        <v>-0.90861366741867866</v>
      </c>
      <c r="V336" s="14">
        <f t="shared" si="5"/>
        <v>13130.638654799817</v>
      </c>
      <c r="W336" s="15" t="str">
        <f>IF(insurance[[#This Row],[split]]="Test", (insurance[[#This Row],[charges]]-insurance[[#This Row],[yhat_base]])^2, "")</f>
        <v/>
      </c>
      <c r="X336" s="15" t="str">
        <f>IF(insurance[[#This Row],[split]]="Test", ABS(insurance[[#This Row],[charges]]-insurance[[#This Row],[yhat_base]])^2, "")</f>
        <v/>
      </c>
      <c r="Y336" t="str">
        <f>IF(insurance[[#This Row],[split]]="Test", (insurance[[#This Row],[charges]]-insurance[[#This Row],[yhat]])^2,"")</f>
        <v/>
      </c>
      <c r="Z336" t="str">
        <f>IF(insurance[[#This Row],[split]]="Test",ABS(insurance[[#This Row],[charges]]-insurance[[#This Row],[yhat]])^2,"")</f>
        <v/>
      </c>
      <c r="AA336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13335.013156576331</v>
      </c>
      <c r="AB336">
        <f>insurance[[#This Row],[charges]]-insurance[[#This Row],[yhat]]</f>
        <v>-1205.3990065763319</v>
      </c>
      <c r="AC336" t="str">
        <f>IF(insurance[[#This Row],[split]]="Test",
  COUNTIFS(insurance[split], "Test", insurance[yhat], "&gt;" &amp; insurance[[#This Row],[yhat]]) + 1,
  ""
)</f>
        <v/>
      </c>
      <c r="AD336" t="str">
        <f>IF(insurance[[#This Row],[split]]="Test", CEILING(insurance[[#This Row],[rank_test]]/(COUNTIF(insurance[split],"Test")/10), 1), "")</f>
        <v/>
      </c>
      <c r="AE336" t="str">
        <f>IF(insurance[[#This Row],[split]]="Test", --(insurance[[#This Row],[charges]] &gt;= Classify!$C$5), "")</f>
        <v/>
      </c>
      <c r="AF336" t="str">
        <f>IF(insurance[[#This Row],[split]]="Test", --(insurance[[#This Row],[yhat]] &gt;= Classify!$C$8), "")</f>
        <v/>
      </c>
    </row>
    <row r="337" spans="1:32" x14ac:dyDescent="0.35">
      <c r="A337">
        <v>29</v>
      </c>
      <c r="B337" t="s">
        <v>13</v>
      </c>
      <c r="C337">
        <v>26.03</v>
      </c>
      <c r="D337">
        <v>0</v>
      </c>
      <c r="E337" t="s">
        <v>14</v>
      </c>
      <c r="F337" t="s">
        <v>22</v>
      </c>
      <c r="G337">
        <v>3736.4647</v>
      </c>
      <c r="H337" t="s">
        <v>16</v>
      </c>
      <c r="I337" t="s">
        <v>17</v>
      </c>
      <c r="J337" t="s">
        <v>17</v>
      </c>
      <c r="K337" t="s">
        <v>18</v>
      </c>
      <c r="L337" t="s">
        <v>17</v>
      </c>
      <c r="M337" t="s">
        <v>17</v>
      </c>
      <c r="N337">
        <f>insurance[[#This Row],[age]]^2</f>
        <v>841</v>
      </c>
      <c r="O337">
        <f>insurance[[#This Row],[smoker_yes]]*insurance[[#This Row],[bmi]]</f>
        <v>0</v>
      </c>
      <c r="P337">
        <f>insurance[[#This Row],[smoker_yes]]*insurance[[#This Row],[age]]</f>
        <v>0</v>
      </c>
      <c r="Q337">
        <f>insurance[[#This Row],[bmi]]*insurance[[#This Row],[age]]</f>
        <v>754.87</v>
      </c>
      <c r="R337" t="s">
        <v>31</v>
      </c>
      <c r="S337">
        <f>(insurance[[#This Row],[age]]-Notes!$B$2)/Notes!$B$3</f>
        <v>-0.72675235796989435</v>
      </c>
      <c r="T337">
        <f>(insurance[[#This Row],[bmi]]-Notes!$B$4)/Notes!$B$5</f>
        <v>-0.76008317930789449</v>
      </c>
      <c r="U337">
        <f>(insurance[[#This Row],[children]]-Notes!$B$6)/Notes!$B$7</f>
        <v>-0.90861366741867866</v>
      </c>
      <c r="V337" s="14">
        <f t="shared" si="5"/>
        <v>13130.638654799817</v>
      </c>
      <c r="W337" s="15" t="str">
        <f>IF(insurance[[#This Row],[split]]="Test", (insurance[[#This Row],[charges]]-insurance[[#This Row],[yhat_base]])^2, "")</f>
        <v/>
      </c>
      <c r="X337" s="15" t="str">
        <f>IF(insurance[[#This Row],[split]]="Test", ABS(insurance[[#This Row],[charges]]-insurance[[#This Row],[yhat_base]])^2, "")</f>
        <v/>
      </c>
      <c r="Y337" t="str">
        <f>IF(insurance[[#This Row],[split]]="Test", (insurance[[#This Row],[charges]]-insurance[[#This Row],[yhat]])^2,"")</f>
        <v/>
      </c>
      <c r="Z337" t="str">
        <f>IF(insurance[[#This Row],[split]]="Test",ABS(insurance[[#This Row],[charges]]-insurance[[#This Row],[yhat]])^2,"")</f>
        <v/>
      </c>
      <c r="AA337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5063.1028545242643</v>
      </c>
      <c r="AB337">
        <f>insurance[[#This Row],[charges]]-insurance[[#This Row],[yhat]]</f>
        <v>-1326.6381545242643</v>
      </c>
      <c r="AC337" t="str">
        <f>IF(insurance[[#This Row],[split]]="Test",
  COUNTIFS(insurance[split], "Test", insurance[yhat], "&gt;" &amp; insurance[[#This Row],[yhat]]) + 1,
  ""
)</f>
        <v/>
      </c>
      <c r="AD337" t="str">
        <f>IF(insurance[[#This Row],[split]]="Test", CEILING(insurance[[#This Row],[rank_test]]/(COUNTIF(insurance[split],"Test")/10), 1), "")</f>
        <v/>
      </c>
      <c r="AE337" t="str">
        <f>IF(insurance[[#This Row],[split]]="Test", --(insurance[[#This Row],[charges]] &gt;= Classify!$C$5), "")</f>
        <v/>
      </c>
      <c r="AF337" t="str">
        <f>IF(insurance[[#This Row],[split]]="Test", --(insurance[[#This Row],[yhat]] &gt;= Classify!$C$8), "")</f>
        <v/>
      </c>
    </row>
    <row r="338" spans="1:32" x14ac:dyDescent="0.35">
      <c r="A338">
        <v>26</v>
      </c>
      <c r="B338" t="s">
        <v>13</v>
      </c>
      <c r="C338">
        <v>40.185000000000002</v>
      </c>
      <c r="D338">
        <v>0</v>
      </c>
      <c r="E338" t="s">
        <v>14</v>
      </c>
      <c r="F338" t="s">
        <v>22</v>
      </c>
      <c r="G338">
        <v>3201.2451500000002</v>
      </c>
      <c r="H338" t="s">
        <v>16</v>
      </c>
      <c r="I338" t="s">
        <v>17</v>
      </c>
      <c r="J338" t="s">
        <v>17</v>
      </c>
      <c r="K338" t="s">
        <v>18</v>
      </c>
      <c r="L338" t="s">
        <v>17</v>
      </c>
      <c r="M338" t="s">
        <v>17</v>
      </c>
      <c r="N338">
        <f>insurance[[#This Row],[age]]^2</f>
        <v>676</v>
      </c>
      <c r="O338">
        <f>insurance[[#This Row],[smoker_yes]]*insurance[[#This Row],[bmi]]</f>
        <v>0</v>
      </c>
      <c r="P338">
        <f>insurance[[#This Row],[smoker_yes]]*insurance[[#This Row],[age]]</f>
        <v>0</v>
      </c>
      <c r="Q338">
        <f>insurance[[#This Row],[bmi]]*insurance[[#This Row],[age]]</f>
        <v>1044.81</v>
      </c>
      <c r="R338" t="s">
        <v>31</v>
      </c>
      <c r="S338">
        <f>(insurance[[#This Row],[age]]-Notes!$B$2)/Notes!$B$3</f>
        <v>-0.94035592865827067</v>
      </c>
      <c r="T338">
        <f>(insurance[[#This Row],[bmi]]-Notes!$B$4)/Notes!$B$5</f>
        <v>1.5619664369670236</v>
      </c>
      <c r="U338">
        <f>(insurance[[#This Row],[children]]-Notes!$B$6)/Notes!$B$7</f>
        <v>-0.90861366741867866</v>
      </c>
      <c r="V338" s="14">
        <f t="shared" si="5"/>
        <v>13130.638654799817</v>
      </c>
      <c r="W338" s="15" t="str">
        <f>IF(insurance[[#This Row],[split]]="Test", (insurance[[#This Row],[charges]]-insurance[[#This Row],[yhat_base]])^2, "")</f>
        <v/>
      </c>
      <c r="X338" s="15" t="str">
        <f>IF(insurance[[#This Row],[split]]="Test", ABS(insurance[[#This Row],[charges]]-insurance[[#This Row],[yhat_base]])^2, "")</f>
        <v/>
      </c>
      <c r="Y338" t="str">
        <f>IF(insurance[[#This Row],[split]]="Test", (insurance[[#This Row],[charges]]-insurance[[#This Row],[yhat]])^2,"")</f>
        <v/>
      </c>
      <c r="Z338" t="str">
        <f>IF(insurance[[#This Row],[split]]="Test",ABS(insurance[[#This Row],[charges]]-insurance[[#This Row],[yhat]])^2,"")</f>
        <v/>
      </c>
      <c r="AA338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4714.7296248352059</v>
      </c>
      <c r="AB338">
        <f>insurance[[#This Row],[charges]]-insurance[[#This Row],[yhat]]</f>
        <v>-1513.4844748352057</v>
      </c>
      <c r="AC338" t="str">
        <f>IF(insurance[[#This Row],[split]]="Test",
  COUNTIFS(insurance[split], "Test", insurance[yhat], "&gt;" &amp; insurance[[#This Row],[yhat]]) + 1,
  ""
)</f>
        <v/>
      </c>
      <c r="AD338" t="str">
        <f>IF(insurance[[#This Row],[split]]="Test", CEILING(insurance[[#This Row],[rank_test]]/(COUNTIF(insurance[split],"Test")/10), 1), "")</f>
        <v/>
      </c>
      <c r="AE338" t="str">
        <f>IF(insurance[[#This Row],[split]]="Test", --(insurance[[#This Row],[charges]] &gt;= Classify!$C$5), "")</f>
        <v/>
      </c>
      <c r="AF338" t="str">
        <f>IF(insurance[[#This Row],[split]]="Test", --(insurance[[#This Row],[yhat]] &gt;= Classify!$C$8), "")</f>
        <v/>
      </c>
    </row>
    <row r="339" spans="1:32" x14ac:dyDescent="0.35">
      <c r="A339">
        <v>56</v>
      </c>
      <c r="B339" t="s">
        <v>19</v>
      </c>
      <c r="C339">
        <v>33.725000000000001</v>
      </c>
      <c r="D339">
        <v>0</v>
      </c>
      <c r="E339" t="s">
        <v>14</v>
      </c>
      <c r="F339" t="s">
        <v>22</v>
      </c>
      <c r="G339">
        <v>10976.24575</v>
      </c>
      <c r="H339" t="s">
        <v>16</v>
      </c>
      <c r="I339" t="s">
        <v>18</v>
      </c>
      <c r="J339" t="s">
        <v>17</v>
      </c>
      <c r="K339" t="s">
        <v>18</v>
      </c>
      <c r="L339" t="s">
        <v>17</v>
      </c>
      <c r="M339" t="s">
        <v>17</v>
      </c>
      <c r="N339">
        <f>insurance[[#This Row],[age]]^2</f>
        <v>3136</v>
      </c>
      <c r="O339">
        <f>insurance[[#This Row],[smoker_yes]]*insurance[[#This Row],[bmi]]</f>
        <v>0</v>
      </c>
      <c r="P339">
        <f>insurance[[#This Row],[smoker_yes]]*insurance[[#This Row],[age]]</f>
        <v>0</v>
      </c>
      <c r="Q339">
        <f>insurance[[#This Row],[bmi]]*insurance[[#This Row],[age]]</f>
        <v>1888.6000000000001</v>
      </c>
      <c r="R339" t="s">
        <v>32</v>
      </c>
      <c r="S339">
        <f>(insurance[[#This Row],[age]]-Notes!$B$2)/Notes!$B$3</f>
        <v>1.1956797782254924</v>
      </c>
      <c r="T339">
        <f>(insurance[[#This Row],[bmi]]-Notes!$B$4)/Notes!$B$5</f>
        <v>0.50223909531135624</v>
      </c>
      <c r="U339">
        <f>(insurance[[#This Row],[children]]-Notes!$B$6)/Notes!$B$7</f>
        <v>-0.90861366741867866</v>
      </c>
      <c r="V339" s="14">
        <f t="shared" si="5"/>
        <v>13130.638654799817</v>
      </c>
      <c r="W339" s="15">
        <f>IF(insurance[[#This Row],[split]]="Test", (insurance[[#This Row],[charges]]-insurance[[#This Row],[yhat_base]])^2, "")</f>
        <v>4641408.7882517939</v>
      </c>
      <c r="X339" s="15">
        <f>IF(insurance[[#This Row],[split]]="Test", ABS(insurance[[#This Row],[charges]]-insurance[[#This Row],[yhat_base]])^2, "")</f>
        <v>4641408.7882517939</v>
      </c>
      <c r="Y339">
        <f>IF(insurance[[#This Row],[split]]="Test", (insurance[[#This Row],[charges]]-insurance[[#This Row],[yhat]])^2,"")</f>
        <v>1421465.8164009557</v>
      </c>
      <c r="Z339">
        <f>IF(insurance[[#This Row],[split]]="Test",ABS(insurance[[#This Row],[charges]]-insurance[[#This Row],[yhat]])^2,"")</f>
        <v>1421465.8164009557</v>
      </c>
      <c r="AA339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12168.498163040525</v>
      </c>
      <c r="AB339">
        <f>insurance[[#This Row],[charges]]-insurance[[#This Row],[yhat]]</f>
        <v>-1192.2524130405254</v>
      </c>
      <c r="AC339">
        <f>IF(insurance[[#This Row],[split]]="Test",
  COUNTIFS(insurance[split], "Test", insurance[yhat], "&gt;" &amp; insurance[[#This Row],[yhat]]) + 1,
  ""
)</f>
        <v>109</v>
      </c>
      <c r="AD339">
        <f>IF(insurance[[#This Row],[split]]="Test", CEILING(insurance[[#This Row],[rank_test]]/(COUNTIF(insurance[split],"Test")/10), 1), "")</f>
        <v>4</v>
      </c>
      <c r="AE339">
        <f>IF(insurance[[#This Row],[split]]="Test", --(insurance[[#This Row],[charges]] &gt;= Classify!$C$5), "")</f>
        <v>0</v>
      </c>
      <c r="AF339">
        <f>IF(insurance[[#This Row],[split]]="Test", --(insurance[[#This Row],[yhat]] &gt;= Classify!$C$8), "")</f>
        <v>0</v>
      </c>
    </row>
    <row r="340" spans="1:32" x14ac:dyDescent="0.35">
      <c r="A340">
        <v>58</v>
      </c>
      <c r="B340" t="s">
        <v>13</v>
      </c>
      <c r="C340">
        <v>33.44</v>
      </c>
      <c r="D340">
        <v>0</v>
      </c>
      <c r="E340" t="s">
        <v>14</v>
      </c>
      <c r="F340" t="s">
        <v>22</v>
      </c>
      <c r="G340">
        <v>12231.613600000001</v>
      </c>
      <c r="H340" t="s">
        <v>16</v>
      </c>
      <c r="I340" t="s">
        <v>17</v>
      </c>
      <c r="J340" t="s">
        <v>17</v>
      </c>
      <c r="K340" t="s">
        <v>18</v>
      </c>
      <c r="L340" t="s">
        <v>17</v>
      </c>
      <c r="M340" t="s">
        <v>17</v>
      </c>
      <c r="N340">
        <f>insurance[[#This Row],[age]]^2</f>
        <v>3364</v>
      </c>
      <c r="O340">
        <f>insurance[[#This Row],[smoker_yes]]*insurance[[#This Row],[bmi]]</f>
        <v>0</v>
      </c>
      <c r="P340">
        <f>insurance[[#This Row],[smoker_yes]]*insurance[[#This Row],[age]]</f>
        <v>0</v>
      </c>
      <c r="Q340">
        <f>insurance[[#This Row],[bmi]]*insurance[[#This Row],[age]]</f>
        <v>1939.52</v>
      </c>
      <c r="R340" t="s">
        <v>32</v>
      </c>
      <c r="S340">
        <f>(insurance[[#This Row],[age]]-Notes!$B$2)/Notes!$B$3</f>
        <v>1.3380821586844101</v>
      </c>
      <c r="T340">
        <f>(insurance[[#This Row],[bmi]]-Notes!$B$4)/Notes!$B$5</f>
        <v>0.45548641847360566</v>
      </c>
      <c r="U340">
        <f>(insurance[[#This Row],[children]]-Notes!$B$6)/Notes!$B$7</f>
        <v>-0.90861366741867866</v>
      </c>
      <c r="V340" s="14">
        <f t="shared" si="5"/>
        <v>13130.638654799817</v>
      </c>
      <c r="W340" s="15">
        <f>IF(insurance[[#This Row],[split]]="Test", (insurance[[#This Row],[charges]]-insurance[[#This Row],[yhat_base]])^2, "")</f>
        <v>808246.04915781331</v>
      </c>
      <c r="X340" s="15">
        <f>IF(insurance[[#This Row],[split]]="Test", ABS(insurance[[#This Row],[charges]]-insurance[[#This Row],[yhat_base]])^2, "")</f>
        <v>808246.04915781331</v>
      </c>
      <c r="Y340">
        <f>IF(insurance[[#This Row],[split]]="Test", (insurance[[#This Row],[charges]]-insurance[[#This Row],[yhat]])^2,"")</f>
        <v>1862389.1276561276</v>
      </c>
      <c r="Z340">
        <f>IF(insurance[[#This Row],[split]]="Test",ABS(insurance[[#This Row],[charges]]-insurance[[#This Row],[yhat]])^2,"")</f>
        <v>1862389.1276561276</v>
      </c>
      <c r="AA340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13596.307385307213</v>
      </c>
      <c r="AB340">
        <f>insurance[[#This Row],[charges]]-insurance[[#This Row],[yhat]]</f>
        <v>-1364.6937853072122</v>
      </c>
      <c r="AC340">
        <f>IF(insurance[[#This Row],[split]]="Test",
  COUNTIFS(insurance[split], "Test", insurance[yhat], "&gt;" &amp; insurance[[#This Row],[yhat]]) + 1,
  ""
)</f>
        <v>89</v>
      </c>
      <c r="AD340">
        <f>IF(insurance[[#This Row],[split]]="Test", CEILING(insurance[[#This Row],[rank_test]]/(COUNTIF(insurance[split],"Test")/10), 1), "")</f>
        <v>4</v>
      </c>
      <c r="AE340">
        <f>IF(insurance[[#This Row],[split]]="Test", --(insurance[[#This Row],[charges]] &gt;= Classify!$C$5), "")</f>
        <v>0</v>
      </c>
      <c r="AF340">
        <f>IF(insurance[[#This Row],[split]]="Test", --(insurance[[#This Row],[yhat]] &gt;= Classify!$C$8), "")</f>
        <v>0</v>
      </c>
    </row>
    <row r="341" spans="1:32" x14ac:dyDescent="0.35">
      <c r="A341">
        <v>50</v>
      </c>
      <c r="B341" t="s">
        <v>19</v>
      </c>
      <c r="C341">
        <v>26.41</v>
      </c>
      <c r="D341">
        <v>0</v>
      </c>
      <c r="E341" t="s">
        <v>14</v>
      </c>
      <c r="F341" t="s">
        <v>22</v>
      </c>
      <c r="G341">
        <v>8827.2098999999998</v>
      </c>
      <c r="H341" t="s">
        <v>16</v>
      </c>
      <c r="I341" t="s">
        <v>18</v>
      </c>
      <c r="J341" t="s">
        <v>17</v>
      </c>
      <c r="K341" t="s">
        <v>18</v>
      </c>
      <c r="L341" t="s">
        <v>17</v>
      </c>
      <c r="M341" t="s">
        <v>17</v>
      </c>
      <c r="N341">
        <f>insurance[[#This Row],[age]]^2</f>
        <v>2500</v>
      </c>
      <c r="O341">
        <f>insurance[[#This Row],[smoker_yes]]*insurance[[#This Row],[bmi]]</f>
        <v>0</v>
      </c>
      <c r="P341">
        <f>insurance[[#This Row],[smoker_yes]]*insurance[[#This Row],[age]]</f>
        <v>0</v>
      </c>
      <c r="Q341">
        <f>insurance[[#This Row],[bmi]]*insurance[[#This Row],[age]]</f>
        <v>1320.5</v>
      </c>
      <c r="R341" t="s">
        <v>32</v>
      </c>
      <c r="S341">
        <f>(insurance[[#This Row],[age]]-Notes!$B$2)/Notes!$B$3</f>
        <v>0.76847263684873979</v>
      </c>
      <c r="T341">
        <f>(insurance[[#This Row],[bmi]]-Notes!$B$4)/Notes!$B$5</f>
        <v>-0.6977462768575613</v>
      </c>
      <c r="U341">
        <f>(insurance[[#This Row],[children]]-Notes!$B$6)/Notes!$B$7</f>
        <v>-0.90861366741867866</v>
      </c>
      <c r="V341" s="14">
        <f t="shared" si="5"/>
        <v>13130.638654799817</v>
      </c>
      <c r="W341" s="15">
        <f>IF(insurance[[#This Row],[split]]="Test", (insurance[[#This Row],[charges]]-insurance[[#This Row],[yhat_base]])^2, "")</f>
        <v>18519499.047637906</v>
      </c>
      <c r="X341" s="15">
        <f>IF(insurance[[#This Row],[split]]="Test", ABS(insurance[[#This Row],[charges]]-insurance[[#This Row],[yhat_base]])^2, "")</f>
        <v>18519499.047637906</v>
      </c>
      <c r="Y341">
        <f>IF(insurance[[#This Row],[split]]="Test", (insurance[[#This Row],[charges]]-insurance[[#This Row],[yhat]])^2,"")</f>
        <v>1119729.8075669829</v>
      </c>
      <c r="Z341">
        <f>IF(insurance[[#This Row],[split]]="Test",ABS(insurance[[#This Row],[charges]]-insurance[[#This Row],[yhat]])^2,"")</f>
        <v>1119729.8075669829</v>
      </c>
      <c r="AA341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9885.3827628003</v>
      </c>
      <c r="AB341">
        <f>insurance[[#This Row],[charges]]-insurance[[#This Row],[yhat]]</f>
        <v>-1058.1728628003002</v>
      </c>
      <c r="AC341">
        <f>IF(insurance[[#This Row],[split]]="Test",
  COUNTIFS(insurance[split], "Test", insurance[yhat], "&gt;" &amp; insurance[[#This Row],[yhat]]) + 1,
  ""
)</f>
        <v>149</v>
      </c>
      <c r="AD341">
        <f>IF(insurance[[#This Row],[split]]="Test", CEILING(insurance[[#This Row],[rank_test]]/(COUNTIF(insurance[split],"Test")/10), 1), "")</f>
        <v>6</v>
      </c>
      <c r="AE341">
        <f>IF(insurance[[#This Row],[split]]="Test", --(insurance[[#This Row],[charges]] &gt;= Classify!$C$5), "")</f>
        <v>0</v>
      </c>
      <c r="AF341">
        <f>IF(insurance[[#This Row],[split]]="Test", --(insurance[[#This Row],[yhat]] &gt;= Classify!$C$8), "")</f>
        <v>0</v>
      </c>
    </row>
    <row r="342" spans="1:32" x14ac:dyDescent="0.35">
      <c r="A342">
        <v>28</v>
      </c>
      <c r="B342" t="s">
        <v>19</v>
      </c>
      <c r="C342">
        <v>30.875</v>
      </c>
      <c r="D342">
        <v>0</v>
      </c>
      <c r="E342" t="s">
        <v>14</v>
      </c>
      <c r="F342" t="s">
        <v>22</v>
      </c>
      <c r="G342">
        <v>3062.5082499999999</v>
      </c>
      <c r="H342" t="s">
        <v>16</v>
      </c>
      <c r="I342" t="s">
        <v>18</v>
      </c>
      <c r="J342" t="s">
        <v>17</v>
      </c>
      <c r="K342" t="s">
        <v>18</v>
      </c>
      <c r="L342" t="s">
        <v>17</v>
      </c>
      <c r="M342" t="s">
        <v>17</v>
      </c>
      <c r="N342">
        <f>insurance[[#This Row],[age]]^2</f>
        <v>784</v>
      </c>
      <c r="O342">
        <f>insurance[[#This Row],[smoker_yes]]*insurance[[#This Row],[bmi]]</f>
        <v>0</v>
      </c>
      <c r="P342">
        <f>insurance[[#This Row],[smoker_yes]]*insurance[[#This Row],[age]]</f>
        <v>0</v>
      </c>
      <c r="Q342">
        <f>insurance[[#This Row],[bmi]]*insurance[[#This Row],[age]]</f>
        <v>864.5</v>
      </c>
      <c r="R342" t="s">
        <v>31</v>
      </c>
      <c r="S342">
        <f>(insurance[[#This Row],[age]]-Notes!$B$2)/Notes!$B$3</f>
        <v>-0.79795354819935316</v>
      </c>
      <c r="T342">
        <f>(insurance[[#This Row],[bmi]]-Notes!$B$4)/Notes!$B$5</f>
        <v>3.4712326933855793E-2</v>
      </c>
      <c r="U342">
        <f>(insurance[[#This Row],[children]]-Notes!$B$6)/Notes!$B$7</f>
        <v>-0.90861366741867866</v>
      </c>
      <c r="V342" s="14">
        <f t="shared" si="5"/>
        <v>13130.638654799817</v>
      </c>
      <c r="W342" s="15" t="str">
        <f>IF(insurance[[#This Row],[split]]="Test", (insurance[[#This Row],[charges]]-insurance[[#This Row],[yhat_base]])^2, "")</f>
        <v/>
      </c>
      <c r="X342" s="15" t="str">
        <f>IF(insurance[[#This Row],[split]]="Test", ABS(insurance[[#This Row],[charges]]-insurance[[#This Row],[yhat_base]])^2, "")</f>
        <v/>
      </c>
      <c r="Y342" t="str">
        <f>IF(insurance[[#This Row],[split]]="Test", (insurance[[#This Row],[charges]]-insurance[[#This Row],[yhat]])^2,"")</f>
        <v/>
      </c>
      <c r="Z342" t="str">
        <f>IF(insurance[[#This Row],[split]]="Test",ABS(insurance[[#This Row],[charges]]-insurance[[#This Row],[yhat]])^2,"")</f>
        <v/>
      </c>
      <c r="AA342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4311.3822028918084</v>
      </c>
      <c r="AB342">
        <f>insurance[[#This Row],[charges]]-insurance[[#This Row],[yhat]]</f>
        <v>-1248.8739528918086</v>
      </c>
      <c r="AC342" t="str">
        <f>IF(insurance[[#This Row],[split]]="Test",
  COUNTIFS(insurance[split], "Test", insurance[yhat], "&gt;" &amp; insurance[[#This Row],[yhat]]) + 1,
  ""
)</f>
        <v/>
      </c>
      <c r="AD342" t="str">
        <f>IF(insurance[[#This Row],[split]]="Test", CEILING(insurance[[#This Row],[rank_test]]/(COUNTIF(insurance[split],"Test")/10), 1), "")</f>
        <v/>
      </c>
      <c r="AE342" t="str">
        <f>IF(insurance[[#This Row],[split]]="Test", --(insurance[[#This Row],[charges]] &gt;= Classify!$C$5), "")</f>
        <v/>
      </c>
      <c r="AF342" t="str">
        <f>IF(insurance[[#This Row],[split]]="Test", --(insurance[[#This Row],[yhat]] &gt;= Classify!$C$8), "")</f>
        <v/>
      </c>
    </row>
    <row r="343" spans="1:32" x14ac:dyDescent="0.35">
      <c r="A343">
        <v>21</v>
      </c>
      <c r="B343" t="s">
        <v>19</v>
      </c>
      <c r="C343">
        <v>28.975000000000001</v>
      </c>
      <c r="D343">
        <v>0</v>
      </c>
      <c r="E343" t="s">
        <v>14</v>
      </c>
      <c r="F343" t="s">
        <v>22</v>
      </c>
      <c r="G343">
        <v>1906.35825</v>
      </c>
      <c r="H343" t="s">
        <v>16</v>
      </c>
      <c r="I343" t="s">
        <v>18</v>
      </c>
      <c r="J343" t="s">
        <v>17</v>
      </c>
      <c r="K343" t="s">
        <v>18</v>
      </c>
      <c r="L343" t="s">
        <v>17</v>
      </c>
      <c r="M343" t="s">
        <v>17</v>
      </c>
      <c r="N343">
        <f>insurance[[#This Row],[age]]^2</f>
        <v>441</v>
      </c>
      <c r="O343">
        <f>insurance[[#This Row],[smoker_yes]]*insurance[[#This Row],[bmi]]</f>
        <v>0</v>
      </c>
      <c r="P343">
        <f>insurance[[#This Row],[smoker_yes]]*insurance[[#This Row],[age]]</f>
        <v>0</v>
      </c>
      <c r="Q343">
        <f>insurance[[#This Row],[bmi]]*insurance[[#This Row],[age]]</f>
        <v>608.47500000000002</v>
      </c>
      <c r="R343" t="s">
        <v>31</v>
      </c>
      <c r="S343">
        <f>(insurance[[#This Row],[age]]-Notes!$B$2)/Notes!$B$3</f>
        <v>-1.2963618798055645</v>
      </c>
      <c r="T343">
        <f>(insurance[[#This Row],[bmi]]-Notes!$B$4)/Notes!$B$5</f>
        <v>-0.27697218531781082</v>
      </c>
      <c r="U343">
        <f>(insurance[[#This Row],[children]]-Notes!$B$6)/Notes!$B$7</f>
        <v>-0.90861366741867866</v>
      </c>
      <c r="V343" s="14">
        <f t="shared" si="5"/>
        <v>13130.638654799817</v>
      </c>
      <c r="W343" s="15" t="str">
        <f>IF(insurance[[#This Row],[split]]="Test", (insurance[[#This Row],[charges]]-insurance[[#This Row],[yhat_base]])^2, "")</f>
        <v/>
      </c>
      <c r="X343" s="15" t="str">
        <f>IF(insurance[[#This Row],[split]]="Test", ABS(insurance[[#This Row],[charges]]-insurance[[#This Row],[yhat_base]])^2, "")</f>
        <v/>
      </c>
      <c r="Y343" t="str">
        <f>IF(insurance[[#This Row],[split]]="Test", (insurance[[#This Row],[charges]]-insurance[[#This Row],[yhat]])^2,"")</f>
        <v/>
      </c>
      <c r="Z343" t="str">
        <f>IF(insurance[[#This Row],[split]]="Test",ABS(insurance[[#This Row],[charges]]-insurance[[#This Row],[yhat]])^2,"")</f>
        <v/>
      </c>
      <c r="AA343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3326.1813979412527</v>
      </c>
      <c r="AB343">
        <f>insurance[[#This Row],[charges]]-insurance[[#This Row],[yhat]]</f>
        <v>-1419.8231479412527</v>
      </c>
      <c r="AC343" t="str">
        <f>IF(insurance[[#This Row],[split]]="Test",
  COUNTIFS(insurance[split], "Test", insurance[yhat], "&gt;" &amp; insurance[[#This Row],[yhat]]) + 1,
  ""
)</f>
        <v/>
      </c>
      <c r="AD343" t="str">
        <f>IF(insurance[[#This Row],[split]]="Test", CEILING(insurance[[#This Row],[rank_test]]/(COUNTIF(insurance[split],"Test")/10), 1), "")</f>
        <v/>
      </c>
      <c r="AE343" t="str">
        <f>IF(insurance[[#This Row],[split]]="Test", --(insurance[[#This Row],[charges]] &gt;= Classify!$C$5), "")</f>
        <v/>
      </c>
      <c r="AF343" t="str">
        <f>IF(insurance[[#This Row],[split]]="Test", --(insurance[[#This Row],[yhat]] &gt;= Classify!$C$8), "")</f>
        <v/>
      </c>
    </row>
    <row r="344" spans="1:32" x14ac:dyDescent="0.35">
      <c r="A344">
        <v>64</v>
      </c>
      <c r="B344" t="s">
        <v>19</v>
      </c>
      <c r="C344">
        <v>37.905000000000001</v>
      </c>
      <c r="D344">
        <v>0</v>
      </c>
      <c r="E344" t="s">
        <v>14</v>
      </c>
      <c r="F344" t="s">
        <v>22</v>
      </c>
      <c r="G344">
        <v>14210.53595</v>
      </c>
      <c r="H344" t="s">
        <v>16</v>
      </c>
      <c r="I344" t="s">
        <v>18</v>
      </c>
      <c r="J344" t="s">
        <v>17</v>
      </c>
      <c r="K344" t="s">
        <v>18</v>
      </c>
      <c r="L344" t="s">
        <v>17</v>
      </c>
      <c r="M344" t="s">
        <v>17</v>
      </c>
      <c r="N344">
        <f>insurance[[#This Row],[age]]^2</f>
        <v>4096</v>
      </c>
      <c r="O344">
        <f>insurance[[#This Row],[smoker_yes]]*insurance[[#This Row],[bmi]]</f>
        <v>0</v>
      </c>
      <c r="P344">
        <f>insurance[[#This Row],[smoker_yes]]*insurance[[#This Row],[age]]</f>
        <v>0</v>
      </c>
      <c r="Q344">
        <f>insurance[[#This Row],[bmi]]*insurance[[#This Row],[age]]</f>
        <v>2425.92</v>
      </c>
      <c r="R344" t="s">
        <v>31</v>
      </c>
      <c r="S344">
        <f>(insurance[[#This Row],[age]]-Notes!$B$2)/Notes!$B$3</f>
        <v>1.7652893000611625</v>
      </c>
      <c r="T344">
        <f>(insurance[[#This Row],[bmi]]-Notes!$B$4)/Notes!$B$5</f>
        <v>1.1879450222650234</v>
      </c>
      <c r="U344">
        <f>(insurance[[#This Row],[children]]-Notes!$B$6)/Notes!$B$7</f>
        <v>-0.90861366741867866</v>
      </c>
      <c r="V344" s="14">
        <f t="shared" si="5"/>
        <v>13130.638654799817</v>
      </c>
      <c r="W344" s="15" t="str">
        <f>IF(insurance[[#This Row],[split]]="Test", (insurance[[#This Row],[charges]]-insurance[[#This Row],[yhat_base]])^2, "")</f>
        <v/>
      </c>
      <c r="X344" s="15" t="str">
        <f>IF(insurance[[#This Row],[split]]="Test", ABS(insurance[[#This Row],[charges]]-insurance[[#This Row],[yhat_base]])^2, "")</f>
        <v/>
      </c>
      <c r="Y344" t="str">
        <f>IF(insurance[[#This Row],[split]]="Test", (insurance[[#This Row],[charges]]-insurance[[#This Row],[yhat]])^2,"")</f>
        <v/>
      </c>
      <c r="Z344" t="str">
        <f>IF(insurance[[#This Row],[split]]="Test",ABS(insurance[[#This Row],[charges]]-insurance[[#This Row],[yhat]])^2,"")</f>
        <v/>
      </c>
      <c r="AA344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15610.950904561061</v>
      </c>
      <c r="AB344">
        <f>insurance[[#This Row],[charges]]-insurance[[#This Row],[yhat]]</f>
        <v>-1400.4149545610617</v>
      </c>
      <c r="AC344" t="str">
        <f>IF(insurance[[#This Row],[split]]="Test",
  COUNTIFS(insurance[split], "Test", insurance[yhat], "&gt;" &amp; insurance[[#This Row],[yhat]]) + 1,
  ""
)</f>
        <v/>
      </c>
      <c r="AD344" t="str">
        <f>IF(insurance[[#This Row],[split]]="Test", CEILING(insurance[[#This Row],[rank_test]]/(COUNTIF(insurance[split],"Test")/10), 1), "")</f>
        <v/>
      </c>
      <c r="AE344" t="str">
        <f>IF(insurance[[#This Row],[split]]="Test", --(insurance[[#This Row],[charges]] &gt;= Classify!$C$5), "")</f>
        <v/>
      </c>
      <c r="AF344" t="str">
        <f>IF(insurance[[#This Row],[split]]="Test", --(insurance[[#This Row],[yhat]] &gt;= Classify!$C$8), "")</f>
        <v/>
      </c>
    </row>
    <row r="345" spans="1:32" x14ac:dyDescent="0.35">
      <c r="A345">
        <v>57</v>
      </c>
      <c r="B345" t="s">
        <v>13</v>
      </c>
      <c r="C345">
        <v>31.824999999999999</v>
      </c>
      <c r="D345">
        <v>0</v>
      </c>
      <c r="E345" t="s">
        <v>14</v>
      </c>
      <c r="F345" t="s">
        <v>22</v>
      </c>
      <c r="G345">
        <v>11842.623750000001</v>
      </c>
      <c r="H345" t="s">
        <v>16</v>
      </c>
      <c r="I345" t="s">
        <v>17</v>
      </c>
      <c r="J345" t="s">
        <v>17</v>
      </c>
      <c r="K345" t="s">
        <v>18</v>
      </c>
      <c r="L345" t="s">
        <v>17</v>
      </c>
      <c r="M345" t="s">
        <v>17</v>
      </c>
      <c r="N345">
        <f>insurance[[#This Row],[age]]^2</f>
        <v>3249</v>
      </c>
      <c r="O345">
        <f>insurance[[#This Row],[smoker_yes]]*insurance[[#This Row],[bmi]]</f>
        <v>0</v>
      </c>
      <c r="P345">
        <f>insurance[[#This Row],[smoker_yes]]*insurance[[#This Row],[age]]</f>
        <v>0</v>
      </c>
      <c r="Q345">
        <f>insurance[[#This Row],[bmi]]*insurance[[#This Row],[age]]</f>
        <v>1814.0249999999999</v>
      </c>
      <c r="R345" t="s">
        <v>32</v>
      </c>
      <c r="S345">
        <f>(insurance[[#This Row],[age]]-Notes!$B$2)/Notes!$B$3</f>
        <v>1.2668809684549511</v>
      </c>
      <c r="T345">
        <f>(insurance[[#This Row],[bmi]]-Notes!$B$4)/Notes!$B$5</f>
        <v>0.19055458305968909</v>
      </c>
      <c r="U345">
        <f>(insurance[[#This Row],[children]]-Notes!$B$6)/Notes!$B$7</f>
        <v>-0.90861366741867866</v>
      </c>
      <c r="V345" s="14">
        <f t="shared" si="5"/>
        <v>13130.638654799817</v>
      </c>
      <c r="W345" s="15">
        <f>IF(insurance[[#This Row],[split]]="Test", (insurance[[#This Row],[charges]]-insurance[[#This Row],[yhat_base]])^2, "")</f>
        <v>1658982.3949864805</v>
      </c>
      <c r="X345" s="15">
        <f>IF(insurance[[#This Row],[split]]="Test", ABS(insurance[[#This Row],[charges]]-insurance[[#This Row],[yhat_base]])^2, "")</f>
        <v>1658982.3949864805</v>
      </c>
      <c r="Y345">
        <f>IF(insurance[[#This Row],[split]]="Test", (insurance[[#This Row],[charges]]-insurance[[#This Row],[yhat]])^2,"")</f>
        <v>1776604.42290802</v>
      </c>
      <c r="Z345">
        <f>IF(insurance[[#This Row],[split]]="Test",ABS(insurance[[#This Row],[charges]]-insurance[[#This Row],[yhat]])^2,"")</f>
        <v>1776604.42290802</v>
      </c>
      <c r="AA345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13175.51700263054</v>
      </c>
      <c r="AB345">
        <f>insurance[[#This Row],[charges]]-insurance[[#This Row],[yhat]]</f>
        <v>-1332.8932526305398</v>
      </c>
      <c r="AC345">
        <f>IF(insurance[[#This Row],[split]]="Test",
  COUNTIFS(insurance[split], "Test", insurance[yhat], "&gt;" &amp; insurance[[#This Row],[yhat]]) + 1,
  ""
)</f>
        <v>97</v>
      </c>
      <c r="AD345">
        <f>IF(insurance[[#This Row],[split]]="Test", CEILING(insurance[[#This Row],[rank_test]]/(COUNTIF(insurance[split],"Test")/10), 1), "")</f>
        <v>4</v>
      </c>
      <c r="AE345">
        <f>IF(insurance[[#This Row],[split]]="Test", --(insurance[[#This Row],[charges]] &gt;= Classify!$C$5), "")</f>
        <v>0</v>
      </c>
      <c r="AF345">
        <f>IF(insurance[[#This Row],[split]]="Test", --(insurance[[#This Row],[yhat]] &gt;= Classify!$C$8), "")</f>
        <v>0</v>
      </c>
    </row>
    <row r="346" spans="1:32" x14ac:dyDescent="0.35">
      <c r="A346">
        <v>53</v>
      </c>
      <c r="B346" t="s">
        <v>19</v>
      </c>
      <c r="C346">
        <v>28.88</v>
      </c>
      <c r="D346">
        <v>0</v>
      </c>
      <c r="E346" t="s">
        <v>14</v>
      </c>
      <c r="F346" t="s">
        <v>22</v>
      </c>
      <c r="G346">
        <v>9869.8101999999999</v>
      </c>
      <c r="H346" t="s">
        <v>16</v>
      </c>
      <c r="I346" t="s">
        <v>18</v>
      </c>
      <c r="J346" t="s">
        <v>17</v>
      </c>
      <c r="K346" t="s">
        <v>18</v>
      </c>
      <c r="L346" t="s">
        <v>17</v>
      </c>
      <c r="M346" t="s">
        <v>17</v>
      </c>
      <c r="N346">
        <f>insurance[[#This Row],[age]]^2</f>
        <v>2809</v>
      </c>
      <c r="O346">
        <f>insurance[[#This Row],[smoker_yes]]*insurance[[#This Row],[bmi]]</f>
        <v>0</v>
      </c>
      <c r="P346">
        <f>insurance[[#This Row],[smoker_yes]]*insurance[[#This Row],[age]]</f>
        <v>0</v>
      </c>
      <c r="Q346">
        <f>insurance[[#This Row],[bmi]]*insurance[[#This Row],[age]]</f>
        <v>1530.6399999999999</v>
      </c>
      <c r="R346" t="s">
        <v>31</v>
      </c>
      <c r="S346">
        <f>(insurance[[#This Row],[age]]-Notes!$B$2)/Notes!$B$3</f>
        <v>0.98207620753711611</v>
      </c>
      <c r="T346">
        <f>(insurance[[#This Row],[bmi]]-Notes!$B$4)/Notes!$B$5</f>
        <v>-0.29255641093039458</v>
      </c>
      <c r="U346">
        <f>(insurance[[#This Row],[children]]-Notes!$B$6)/Notes!$B$7</f>
        <v>-0.90861366741867866</v>
      </c>
      <c r="V346" s="14">
        <f t="shared" si="5"/>
        <v>13130.638654799817</v>
      </c>
      <c r="W346" s="15" t="str">
        <f>IF(insurance[[#This Row],[split]]="Test", (insurance[[#This Row],[charges]]-insurance[[#This Row],[yhat_base]])^2, "")</f>
        <v/>
      </c>
      <c r="X346" s="15" t="str">
        <f>IF(insurance[[#This Row],[split]]="Test", ABS(insurance[[#This Row],[charges]]-insurance[[#This Row],[yhat_base]])^2, "")</f>
        <v/>
      </c>
      <c r="Y346" t="str">
        <f>IF(insurance[[#This Row],[split]]="Test", (insurance[[#This Row],[charges]]-insurance[[#This Row],[yhat]])^2,"")</f>
        <v/>
      </c>
      <c r="Z346" t="str">
        <f>IF(insurance[[#This Row],[split]]="Test",ABS(insurance[[#This Row],[charges]]-insurance[[#This Row],[yhat]])^2,"")</f>
        <v/>
      </c>
      <c r="AA346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10978.913961311757</v>
      </c>
      <c r="AB346">
        <f>insurance[[#This Row],[charges]]-insurance[[#This Row],[yhat]]</f>
        <v>-1109.1037613117569</v>
      </c>
      <c r="AC346" t="str">
        <f>IF(insurance[[#This Row],[split]]="Test",
  COUNTIFS(insurance[split], "Test", insurance[yhat], "&gt;" &amp; insurance[[#This Row],[yhat]]) + 1,
  ""
)</f>
        <v/>
      </c>
      <c r="AD346" t="str">
        <f>IF(insurance[[#This Row],[split]]="Test", CEILING(insurance[[#This Row],[rank_test]]/(COUNTIF(insurance[split],"Test")/10), 1), "")</f>
        <v/>
      </c>
      <c r="AE346" t="str">
        <f>IF(insurance[[#This Row],[split]]="Test", --(insurance[[#This Row],[charges]] &gt;= Classify!$C$5), "")</f>
        <v/>
      </c>
      <c r="AF346" t="str">
        <f>IF(insurance[[#This Row],[split]]="Test", --(insurance[[#This Row],[yhat]] &gt;= Classify!$C$8), "")</f>
        <v/>
      </c>
    </row>
    <row r="347" spans="1:32" x14ac:dyDescent="0.35">
      <c r="A347">
        <v>21</v>
      </c>
      <c r="B347" t="s">
        <v>19</v>
      </c>
      <c r="C347">
        <v>36.86</v>
      </c>
      <c r="D347">
        <v>0</v>
      </c>
      <c r="E347" t="s">
        <v>14</v>
      </c>
      <c r="F347" t="s">
        <v>22</v>
      </c>
      <c r="G347">
        <v>1917.3184000000001</v>
      </c>
      <c r="H347" t="s">
        <v>16</v>
      </c>
      <c r="I347" t="s">
        <v>18</v>
      </c>
      <c r="J347" t="s">
        <v>17</v>
      </c>
      <c r="K347" t="s">
        <v>18</v>
      </c>
      <c r="L347" t="s">
        <v>17</v>
      </c>
      <c r="M347" t="s">
        <v>17</v>
      </c>
      <c r="N347">
        <f>insurance[[#This Row],[age]]^2</f>
        <v>441</v>
      </c>
      <c r="O347">
        <f>insurance[[#This Row],[smoker_yes]]*insurance[[#This Row],[bmi]]</f>
        <v>0</v>
      </c>
      <c r="P347">
        <f>insurance[[#This Row],[smoker_yes]]*insurance[[#This Row],[age]]</f>
        <v>0</v>
      </c>
      <c r="Q347">
        <f>insurance[[#This Row],[bmi]]*insurance[[#This Row],[age]]</f>
        <v>774.06</v>
      </c>
      <c r="R347" t="s">
        <v>31</v>
      </c>
      <c r="S347">
        <f>(insurance[[#This Row],[age]]-Notes!$B$2)/Notes!$B$3</f>
        <v>-1.2963618798055645</v>
      </c>
      <c r="T347">
        <f>(insurance[[#This Row],[bmi]]-Notes!$B$4)/Notes!$B$5</f>
        <v>1.0165185405266062</v>
      </c>
      <c r="U347">
        <f>(insurance[[#This Row],[children]]-Notes!$B$6)/Notes!$B$7</f>
        <v>-0.90861366741867866</v>
      </c>
      <c r="V347" s="14">
        <f t="shared" si="5"/>
        <v>13130.638654799817</v>
      </c>
      <c r="W347" s="15" t="str">
        <f>IF(insurance[[#This Row],[split]]="Test", (insurance[[#This Row],[charges]]-insurance[[#This Row],[yhat_base]])^2, "")</f>
        <v/>
      </c>
      <c r="X347" s="15" t="str">
        <f>IF(insurance[[#This Row],[split]]="Test", ABS(insurance[[#This Row],[charges]]-insurance[[#This Row],[yhat_base]])^2, "")</f>
        <v/>
      </c>
      <c r="Y347" t="str">
        <f>IF(insurance[[#This Row],[split]]="Test", (insurance[[#This Row],[charges]]-insurance[[#This Row],[yhat]])^2,"")</f>
        <v/>
      </c>
      <c r="Z347" t="str">
        <f>IF(insurance[[#This Row],[split]]="Test",ABS(insurance[[#This Row],[charges]]-insurance[[#This Row],[yhat]])^2,"")</f>
        <v/>
      </c>
      <c r="AA347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3403.4247069025996</v>
      </c>
      <c r="AB347">
        <f>insurance[[#This Row],[charges]]-insurance[[#This Row],[yhat]]</f>
        <v>-1486.1063069025995</v>
      </c>
      <c r="AC347" t="str">
        <f>IF(insurance[[#This Row],[split]]="Test",
  COUNTIFS(insurance[split], "Test", insurance[yhat], "&gt;" &amp; insurance[[#This Row],[yhat]]) + 1,
  ""
)</f>
        <v/>
      </c>
      <c r="AD347" t="str">
        <f>IF(insurance[[#This Row],[split]]="Test", CEILING(insurance[[#This Row],[rank_test]]/(COUNTIF(insurance[split],"Test")/10), 1), "")</f>
        <v/>
      </c>
      <c r="AE347" t="str">
        <f>IF(insurance[[#This Row],[split]]="Test", --(insurance[[#This Row],[charges]] &gt;= Classify!$C$5), "")</f>
        <v/>
      </c>
      <c r="AF347" t="str">
        <f>IF(insurance[[#This Row],[split]]="Test", --(insurance[[#This Row],[yhat]] &gt;= Classify!$C$8), "")</f>
        <v/>
      </c>
    </row>
    <row r="348" spans="1:32" x14ac:dyDescent="0.35">
      <c r="A348">
        <v>45</v>
      </c>
      <c r="B348" t="s">
        <v>13</v>
      </c>
      <c r="C348">
        <v>35.814999999999998</v>
      </c>
      <c r="D348">
        <v>0</v>
      </c>
      <c r="E348" t="s">
        <v>14</v>
      </c>
      <c r="F348" t="s">
        <v>22</v>
      </c>
      <c r="G348">
        <v>7731.8578500000003</v>
      </c>
      <c r="H348" t="s">
        <v>16</v>
      </c>
      <c r="I348" t="s">
        <v>17</v>
      </c>
      <c r="J348" t="s">
        <v>17</v>
      </c>
      <c r="K348" t="s">
        <v>18</v>
      </c>
      <c r="L348" t="s">
        <v>17</v>
      </c>
      <c r="M348" t="s">
        <v>17</v>
      </c>
      <c r="N348">
        <f>insurance[[#This Row],[age]]^2</f>
        <v>2025</v>
      </c>
      <c r="O348">
        <f>insurance[[#This Row],[smoker_yes]]*insurance[[#This Row],[bmi]]</f>
        <v>0</v>
      </c>
      <c r="P348">
        <f>insurance[[#This Row],[smoker_yes]]*insurance[[#This Row],[age]]</f>
        <v>0</v>
      </c>
      <c r="Q348">
        <f>insurance[[#This Row],[bmi]]*insurance[[#This Row],[age]]</f>
        <v>1611.675</v>
      </c>
      <c r="R348" t="s">
        <v>31</v>
      </c>
      <c r="S348">
        <f>(insurance[[#This Row],[age]]-Notes!$B$2)/Notes!$B$3</f>
        <v>0.41246668570144596</v>
      </c>
      <c r="T348">
        <f>(insurance[[#This Row],[bmi]]-Notes!$B$4)/Notes!$B$5</f>
        <v>0.84509205878818927</v>
      </c>
      <c r="U348">
        <f>(insurance[[#This Row],[children]]-Notes!$B$6)/Notes!$B$7</f>
        <v>-0.90861366741867866</v>
      </c>
      <c r="V348" s="14">
        <f t="shared" si="5"/>
        <v>13130.638654799817</v>
      </c>
      <c r="W348" s="15" t="str">
        <f>IF(insurance[[#This Row],[split]]="Test", (insurance[[#This Row],[charges]]-insurance[[#This Row],[yhat_base]])^2, "")</f>
        <v/>
      </c>
      <c r="X348" s="15" t="str">
        <f>IF(insurance[[#This Row],[split]]="Test", ABS(insurance[[#This Row],[charges]]-insurance[[#This Row],[yhat_base]])^2, "")</f>
        <v/>
      </c>
      <c r="Y348" t="str">
        <f>IF(insurance[[#This Row],[split]]="Test", (insurance[[#This Row],[charges]]-insurance[[#This Row],[yhat]])^2,"")</f>
        <v/>
      </c>
      <c r="Z348" t="str">
        <f>IF(insurance[[#This Row],[split]]="Test",ABS(insurance[[#This Row],[charges]]-insurance[[#This Row],[yhat]])^2,"")</f>
        <v/>
      </c>
      <c r="AA348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8985.7906118420378</v>
      </c>
      <c r="AB348">
        <f>insurance[[#This Row],[charges]]-insurance[[#This Row],[yhat]]</f>
        <v>-1253.9327618420375</v>
      </c>
      <c r="AC348" t="str">
        <f>IF(insurance[[#This Row],[split]]="Test",
  COUNTIFS(insurance[split], "Test", insurance[yhat], "&gt;" &amp; insurance[[#This Row],[yhat]]) + 1,
  ""
)</f>
        <v/>
      </c>
      <c r="AD348" t="str">
        <f>IF(insurance[[#This Row],[split]]="Test", CEILING(insurance[[#This Row],[rank_test]]/(COUNTIF(insurance[split],"Test")/10), 1), "")</f>
        <v/>
      </c>
      <c r="AE348" t="str">
        <f>IF(insurance[[#This Row],[split]]="Test", --(insurance[[#This Row],[charges]] &gt;= Classify!$C$5), "")</f>
        <v/>
      </c>
      <c r="AF348" t="str">
        <f>IF(insurance[[#This Row],[split]]="Test", --(insurance[[#This Row],[yhat]] &gt;= Classify!$C$8), "")</f>
        <v/>
      </c>
    </row>
    <row r="349" spans="1:32" x14ac:dyDescent="0.35">
      <c r="A349">
        <v>19</v>
      </c>
      <c r="B349" t="s">
        <v>13</v>
      </c>
      <c r="C349">
        <v>36.575000000000003</v>
      </c>
      <c r="D349">
        <v>0</v>
      </c>
      <c r="E349" t="s">
        <v>14</v>
      </c>
      <c r="F349" t="s">
        <v>22</v>
      </c>
      <c r="G349">
        <v>2136.8822500000001</v>
      </c>
      <c r="H349" t="s">
        <v>16</v>
      </c>
      <c r="I349" t="s">
        <v>17</v>
      </c>
      <c r="J349" t="s">
        <v>17</v>
      </c>
      <c r="K349" t="s">
        <v>18</v>
      </c>
      <c r="L349" t="s">
        <v>17</v>
      </c>
      <c r="M349" t="s">
        <v>17</v>
      </c>
      <c r="N349">
        <f>insurance[[#This Row],[age]]^2</f>
        <v>361</v>
      </c>
      <c r="O349">
        <f>insurance[[#This Row],[smoker_yes]]*insurance[[#This Row],[bmi]]</f>
        <v>0</v>
      </c>
      <c r="P349">
        <f>insurance[[#This Row],[smoker_yes]]*insurance[[#This Row],[age]]</f>
        <v>0</v>
      </c>
      <c r="Q349">
        <f>insurance[[#This Row],[bmi]]*insurance[[#This Row],[age]]</f>
        <v>694.92500000000007</v>
      </c>
      <c r="R349" t="s">
        <v>32</v>
      </c>
      <c r="S349">
        <f>(insurance[[#This Row],[age]]-Notes!$B$2)/Notes!$B$3</f>
        <v>-1.4387642602644821</v>
      </c>
      <c r="T349">
        <f>(insurance[[#This Row],[bmi]]-Notes!$B$4)/Notes!$B$5</f>
        <v>0.96976586368885676</v>
      </c>
      <c r="U349">
        <f>(insurance[[#This Row],[children]]-Notes!$B$6)/Notes!$B$7</f>
        <v>-0.90861366741867866</v>
      </c>
      <c r="V349" s="14">
        <f t="shared" si="5"/>
        <v>13130.638654799817</v>
      </c>
      <c r="W349" s="15">
        <f>IF(insurance[[#This Row],[split]]="Test", (insurance[[#This Row],[charges]]-insurance[[#This Row],[yhat_base]])^2, "")</f>
        <v>120862679.88807699</v>
      </c>
      <c r="X349" s="15">
        <f>IF(insurance[[#This Row],[split]]="Test", ABS(insurance[[#This Row],[charges]]-insurance[[#This Row],[yhat_base]])^2, "")</f>
        <v>120862679.88807699</v>
      </c>
      <c r="Y349">
        <f>IF(insurance[[#This Row],[split]]="Test", (insurance[[#This Row],[charges]]-insurance[[#This Row],[yhat]])^2,"")</f>
        <v>2853123.4947750964</v>
      </c>
      <c r="Z349">
        <f>IF(insurance[[#This Row],[split]]="Test",ABS(insurance[[#This Row],[charges]]-insurance[[#This Row],[yhat]])^2,"")</f>
        <v>2853123.4947750964</v>
      </c>
      <c r="AA349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3826.0013975958991</v>
      </c>
      <c r="AB349">
        <f>insurance[[#This Row],[charges]]-insurance[[#This Row],[yhat]]</f>
        <v>-1689.119147595899</v>
      </c>
      <c r="AC349">
        <f>IF(insurance[[#This Row],[split]]="Test",
  COUNTIFS(insurance[split], "Test", insurance[yhat], "&gt;" &amp; insurance[[#This Row],[yhat]]) + 1,
  ""
)</f>
        <v>263</v>
      </c>
      <c r="AD349">
        <f>IF(insurance[[#This Row],[split]]="Test", CEILING(insurance[[#This Row],[rank_test]]/(COUNTIF(insurance[split],"Test")/10), 1), "")</f>
        <v>10</v>
      </c>
      <c r="AE349">
        <f>IF(insurance[[#This Row],[split]]="Test", --(insurance[[#This Row],[charges]] &gt;= Classify!$C$5), "")</f>
        <v>0</v>
      </c>
      <c r="AF349">
        <f>IF(insurance[[#This Row],[split]]="Test", --(insurance[[#This Row],[yhat]] &gt;= Classify!$C$8), "")</f>
        <v>0</v>
      </c>
    </row>
    <row r="350" spans="1:32" x14ac:dyDescent="0.35">
      <c r="A350">
        <v>36</v>
      </c>
      <c r="B350" t="s">
        <v>13</v>
      </c>
      <c r="C350">
        <v>25.84</v>
      </c>
      <c r="D350">
        <v>0</v>
      </c>
      <c r="E350" t="s">
        <v>14</v>
      </c>
      <c r="F350" t="s">
        <v>22</v>
      </c>
      <c r="G350">
        <v>5266.3656000000001</v>
      </c>
      <c r="H350" t="s">
        <v>16</v>
      </c>
      <c r="I350" t="s">
        <v>17</v>
      </c>
      <c r="J350" t="s">
        <v>17</v>
      </c>
      <c r="K350" t="s">
        <v>18</v>
      </c>
      <c r="L350" t="s">
        <v>17</v>
      </c>
      <c r="M350" t="s">
        <v>17</v>
      </c>
      <c r="N350">
        <f>insurance[[#This Row],[age]]^2</f>
        <v>1296</v>
      </c>
      <c r="O350">
        <f>insurance[[#This Row],[smoker_yes]]*insurance[[#This Row],[bmi]]</f>
        <v>0</v>
      </c>
      <c r="P350">
        <f>insurance[[#This Row],[smoker_yes]]*insurance[[#This Row],[age]]</f>
        <v>0</v>
      </c>
      <c r="Q350">
        <f>insurance[[#This Row],[bmi]]*insurance[[#This Row],[age]]</f>
        <v>930.24</v>
      </c>
      <c r="R350" t="s">
        <v>31</v>
      </c>
      <c r="S350">
        <f>(insurance[[#This Row],[age]]-Notes!$B$2)/Notes!$B$3</f>
        <v>-0.22834402636368298</v>
      </c>
      <c r="T350">
        <f>(insurance[[#This Row],[bmi]]-Notes!$B$4)/Notes!$B$5</f>
        <v>-0.79125163053306136</v>
      </c>
      <c r="U350">
        <f>(insurance[[#This Row],[children]]-Notes!$B$6)/Notes!$B$7</f>
        <v>-0.90861366741867866</v>
      </c>
      <c r="V350" s="14">
        <f t="shared" si="5"/>
        <v>13130.638654799817</v>
      </c>
      <c r="W350" s="15" t="str">
        <f>IF(insurance[[#This Row],[split]]="Test", (insurance[[#This Row],[charges]]-insurance[[#This Row],[yhat_base]])^2, "")</f>
        <v/>
      </c>
      <c r="X350" s="15" t="str">
        <f>IF(insurance[[#This Row],[split]]="Test", ABS(insurance[[#This Row],[charges]]-insurance[[#This Row],[yhat_base]])^2, "")</f>
        <v/>
      </c>
      <c r="Y350" t="str">
        <f>IF(insurance[[#This Row],[split]]="Test", (insurance[[#This Row],[charges]]-insurance[[#This Row],[yhat]])^2,"")</f>
        <v/>
      </c>
      <c r="Z350" t="str">
        <f>IF(insurance[[#This Row],[split]]="Test",ABS(insurance[[#This Row],[charges]]-insurance[[#This Row],[yhat]])^2,"")</f>
        <v/>
      </c>
      <c r="AA350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6480.7260841519519</v>
      </c>
      <c r="AB350">
        <f>insurance[[#This Row],[charges]]-insurance[[#This Row],[yhat]]</f>
        <v>-1214.3604841519518</v>
      </c>
      <c r="AC350" t="str">
        <f>IF(insurance[[#This Row],[split]]="Test",
  COUNTIFS(insurance[split], "Test", insurance[yhat], "&gt;" &amp; insurance[[#This Row],[yhat]]) + 1,
  ""
)</f>
        <v/>
      </c>
      <c r="AD350" t="str">
        <f>IF(insurance[[#This Row],[split]]="Test", CEILING(insurance[[#This Row],[rank_test]]/(COUNTIF(insurance[split],"Test")/10), 1), "")</f>
        <v/>
      </c>
      <c r="AE350" t="str">
        <f>IF(insurance[[#This Row],[split]]="Test", --(insurance[[#This Row],[charges]] &gt;= Classify!$C$5), "")</f>
        <v/>
      </c>
      <c r="AF350" t="str">
        <f>IF(insurance[[#This Row],[split]]="Test", --(insurance[[#This Row],[yhat]] &gt;= Classify!$C$8), "")</f>
        <v/>
      </c>
    </row>
    <row r="351" spans="1:32" x14ac:dyDescent="0.35">
      <c r="A351">
        <v>58</v>
      </c>
      <c r="B351" t="s">
        <v>19</v>
      </c>
      <c r="C351">
        <v>34.39</v>
      </c>
      <c r="D351">
        <v>0</v>
      </c>
      <c r="E351" t="s">
        <v>14</v>
      </c>
      <c r="F351" t="s">
        <v>22</v>
      </c>
      <c r="G351">
        <v>11743.9341</v>
      </c>
      <c r="H351" t="s">
        <v>16</v>
      </c>
      <c r="I351" t="s">
        <v>18</v>
      </c>
      <c r="J351" t="s">
        <v>17</v>
      </c>
      <c r="K351" t="s">
        <v>18</v>
      </c>
      <c r="L351" t="s">
        <v>17</v>
      </c>
      <c r="M351" t="s">
        <v>17</v>
      </c>
      <c r="N351">
        <f>insurance[[#This Row],[age]]^2</f>
        <v>3364</v>
      </c>
      <c r="O351">
        <f>insurance[[#This Row],[smoker_yes]]*insurance[[#This Row],[bmi]]</f>
        <v>0</v>
      </c>
      <c r="P351">
        <f>insurance[[#This Row],[smoker_yes]]*insurance[[#This Row],[age]]</f>
        <v>0</v>
      </c>
      <c r="Q351">
        <f>insurance[[#This Row],[bmi]]*insurance[[#This Row],[age]]</f>
        <v>1994.6200000000001</v>
      </c>
      <c r="R351" t="s">
        <v>31</v>
      </c>
      <c r="S351">
        <f>(insurance[[#This Row],[age]]-Notes!$B$2)/Notes!$B$3</f>
        <v>1.3380821586844101</v>
      </c>
      <c r="T351">
        <f>(insurance[[#This Row],[bmi]]-Notes!$B$4)/Notes!$B$5</f>
        <v>0.61132867459943951</v>
      </c>
      <c r="U351">
        <f>(insurance[[#This Row],[children]]-Notes!$B$6)/Notes!$B$7</f>
        <v>-0.90861366741867866</v>
      </c>
      <c r="V351" s="14">
        <f t="shared" si="5"/>
        <v>13130.638654799817</v>
      </c>
      <c r="W351" s="15" t="str">
        <f>IF(insurance[[#This Row],[split]]="Test", (insurance[[#This Row],[charges]]-insurance[[#This Row],[yhat_base]])^2, "")</f>
        <v/>
      </c>
      <c r="X351" s="15" t="str">
        <f>IF(insurance[[#This Row],[split]]="Test", ABS(insurance[[#This Row],[charges]]-insurance[[#This Row],[yhat_base]])^2, "")</f>
        <v/>
      </c>
      <c r="Y351" t="str">
        <f>IF(insurance[[#This Row],[split]]="Test", (insurance[[#This Row],[charges]]-insurance[[#This Row],[yhat]])^2,"")</f>
        <v/>
      </c>
      <c r="Z351" t="str">
        <f>IF(insurance[[#This Row],[split]]="Test",ABS(insurance[[#This Row],[charges]]-insurance[[#This Row],[yhat]])^2,"")</f>
        <v/>
      </c>
      <c r="AA351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12976.864148446595</v>
      </c>
      <c r="AB351">
        <f>insurance[[#This Row],[charges]]-insurance[[#This Row],[yhat]]</f>
        <v>-1232.9300484465948</v>
      </c>
      <c r="AC351" t="str">
        <f>IF(insurance[[#This Row],[split]]="Test",
  COUNTIFS(insurance[split], "Test", insurance[yhat], "&gt;" &amp; insurance[[#This Row],[yhat]]) + 1,
  ""
)</f>
        <v/>
      </c>
      <c r="AD351" t="str">
        <f>IF(insurance[[#This Row],[split]]="Test", CEILING(insurance[[#This Row],[rank_test]]/(COUNTIF(insurance[split],"Test")/10), 1), "")</f>
        <v/>
      </c>
      <c r="AE351" t="str">
        <f>IF(insurance[[#This Row],[split]]="Test", --(insurance[[#This Row],[charges]] &gt;= Classify!$C$5), "")</f>
        <v/>
      </c>
      <c r="AF351" t="str">
        <f>IF(insurance[[#This Row],[split]]="Test", --(insurance[[#This Row],[yhat]] &gt;= Classify!$C$8), "")</f>
        <v/>
      </c>
    </row>
    <row r="352" spans="1:32" x14ac:dyDescent="0.35">
      <c r="A352">
        <v>59</v>
      </c>
      <c r="B352" t="s">
        <v>13</v>
      </c>
      <c r="C352">
        <v>31.35</v>
      </c>
      <c r="D352">
        <v>0</v>
      </c>
      <c r="E352" t="s">
        <v>14</v>
      </c>
      <c r="F352" t="s">
        <v>22</v>
      </c>
      <c r="G352">
        <v>12622.1795</v>
      </c>
      <c r="H352" t="s">
        <v>16</v>
      </c>
      <c r="I352" t="s">
        <v>17</v>
      </c>
      <c r="J352" t="s">
        <v>17</v>
      </c>
      <c r="K352" t="s">
        <v>18</v>
      </c>
      <c r="L352" t="s">
        <v>17</v>
      </c>
      <c r="M352" t="s">
        <v>17</v>
      </c>
      <c r="N352">
        <f>insurance[[#This Row],[age]]^2</f>
        <v>3481</v>
      </c>
      <c r="O352">
        <f>insurance[[#This Row],[smoker_yes]]*insurance[[#This Row],[bmi]]</f>
        <v>0</v>
      </c>
      <c r="P352">
        <f>insurance[[#This Row],[smoker_yes]]*insurance[[#This Row],[age]]</f>
        <v>0</v>
      </c>
      <c r="Q352">
        <f>insurance[[#This Row],[bmi]]*insurance[[#This Row],[age]]</f>
        <v>1849.65</v>
      </c>
      <c r="R352" t="s">
        <v>31</v>
      </c>
      <c r="S352">
        <f>(insurance[[#This Row],[age]]-Notes!$B$2)/Notes!$B$3</f>
        <v>1.4092833489138687</v>
      </c>
      <c r="T352">
        <f>(insurance[[#This Row],[bmi]]-Notes!$B$4)/Notes!$B$5</f>
        <v>0.11263345499677274</v>
      </c>
      <c r="U352">
        <f>(insurance[[#This Row],[children]]-Notes!$B$6)/Notes!$B$7</f>
        <v>-0.90861366741867866</v>
      </c>
      <c r="V352" s="14">
        <f t="shared" si="5"/>
        <v>13130.638654799817</v>
      </c>
      <c r="W352" s="15" t="str">
        <f>IF(insurance[[#This Row],[split]]="Test", (insurance[[#This Row],[charges]]-insurance[[#This Row],[yhat_base]])^2, "")</f>
        <v/>
      </c>
      <c r="X352" s="15" t="str">
        <f>IF(insurance[[#This Row],[split]]="Test", ABS(insurance[[#This Row],[charges]]-insurance[[#This Row],[yhat_base]])^2, "")</f>
        <v/>
      </c>
      <c r="Y352" t="str">
        <f>IF(insurance[[#This Row],[split]]="Test", (insurance[[#This Row],[charges]]-insurance[[#This Row],[yhat]])^2,"")</f>
        <v/>
      </c>
      <c r="Z352" t="str">
        <f>IF(insurance[[#This Row],[split]]="Test",ABS(insurance[[#This Row],[charges]]-insurance[[#This Row],[yhat]])^2,"")</f>
        <v/>
      </c>
      <c r="AA352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13988.890157672729</v>
      </c>
      <c r="AB352">
        <f>insurance[[#This Row],[charges]]-insurance[[#This Row],[yhat]]</f>
        <v>-1366.7106576727292</v>
      </c>
      <c r="AC352" t="str">
        <f>IF(insurance[[#This Row],[split]]="Test",
  COUNTIFS(insurance[split], "Test", insurance[yhat], "&gt;" &amp; insurance[[#This Row],[yhat]]) + 1,
  ""
)</f>
        <v/>
      </c>
      <c r="AD352" t="str">
        <f>IF(insurance[[#This Row],[split]]="Test", CEILING(insurance[[#This Row],[rank_test]]/(COUNTIF(insurance[split],"Test")/10), 1), "")</f>
        <v/>
      </c>
      <c r="AE352" t="str">
        <f>IF(insurance[[#This Row],[split]]="Test", --(insurance[[#This Row],[charges]] &gt;= Classify!$C$5), "")</f>
        <v/>
      </c>
      <c r="AF352" t="str">
        <f>IF(insurance[[#This Row],[split]]="Test", --(insurance[[#This Row],[yhat]] &gt;= Classify!$C$8), "")</f>
        <v/>
      </c>
    </row>
    <row r="353" spans="1:32" x14ac:dyDescent="0.35">
      <c r="A353">
        <v>55</v>
      </c>
      <c r="B353" t="s">
        <v>19</v>
      </c>
      <c r="C353">
        <v>32.774999999999999</v>
      </c>
      <c r="D353">
        <v>0</v>
      </c>
      <c r="E353" t="s">
        <v>14</v>
      </c>
      <c r="F353" t="s">
        <v>22</v>
      </c>
      <c r="G353">
        <v>10601.632250000001</v>
      </c>
      <c r="H353" t="s">
        <v>16</v>
      </c>
      <c r="I353" t="s">
        <v>18</v>
      </c>
      <c r="J353" t="s">
        <v>17</v>
      </c>
      <c r="K353" t="s">
        <v>18</v>
      </c>
      <c r="L353" t="s">
        <v>17</v>
      </c>
      <c r="M353" t="s">
        <v>17</v>
      </c>
      <c r="N353">
        <f>insurance[[#This Row],[age]]^2</f>
        <v>3025</v>
      </c>
      <c r="O353">
        <f>insurance[[#This Row],[smoker_yes]]*insurance[[#This Row],[bmi]]</f>
        <v>0</v>
      </c>
      <c r="P353">
        <f>insurance[[#This Row],[smoker_yes]]*insurance[[#This Row],[age]]</f>
        <v>0</v>
      </c>
      <c r="Q353">
        <f>insurance[[#This Row],[bmi]]*insurance[[#This Row],[age]]</f>
        <v>1802.625</v>
      </c>
      <c r="R353" t="s">
        <v>31</v>
      </c>
      <c r="S353">
        <f>(insurance[[#This Row],[age]]-Notes!$B$2)/Notes!$B$3</f>
        <v>1.1244785879960337</v>
      </c>
      <c r="T353">
        <f>(insurance[[#This Row],[bmi]]-Notes!$B$4)/Notes!$B$5</f>
        <v>0.34639683918552239</v>
      </c>
      <c r="U353">
        <f>(insurance[[#This Row],[children]]-Notes!$B$6)/Notes!$B$7</f>
        <v>-0.90861366741867866</v>
      </c>
      <c r="V353" s="14">
        <f t="shared" si="5"/>
        <v>13130.638654799817</v>
      </c>
      <c r="W353" s="15" t="str">
        <f>IF(insurance[[#This Row],[split]]="Test", (insurance[[#This Row],[charges]]-insurance[[#This Row],[yhat_base]])^2, "")</f>
        <v/>
      </c>
      <c r="X353" s="15" t="str">
        <f>IF(insurance[[#This Row],[split]]="Test", ABS(insurance[[#This Row],[charges]]-insurance[[#This Row],[yhat_base]])^2, "")</f>
        <v/>
      </c>
      <c r="Y353" t="str">
        <f>IF(insurance[[#This Row],[split]]="Test", (insurance[[#This Row],[charges]]-insurance[[#This Row],[yhat]])^2,"")</f>
        <v/>
      </c>
      <c r="Z353" t="str">
        <f>IF(insurance[[#This Row],[split]]="Test",ABS(insurance[[#This Row],[charges]]-insurance[[#This Row],[yhat]])^2,"")</f>
        <v/>
      </c>
      <c r="AA353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11770.397153256185</v>
      </c>
      <c r="AB353">
        <f>insurance[[#This Row],[charges]]-insurance[[#This Row],[yhat]]</f>
        <v>-1168.764903256184</v>
      </c>
      <c r="AC353" t="str">
        <f>IF(insurance[[#This Row],[split]]="Test",
  COUNTIFS(insurance[split], "Test", insurance[yhat], "&gt;" &amp; insurance[[#This Row],[yhat]]) + 1,
  ""
)</f>
        <v/>
      </c>
      <c r="AD353" t="str">
        <f>IF(insurance[[#This Row],[split]]="Test", CEILING(insurance[[#This Row],[rank_test]]/(COUNTIF(insurance[split],"Test")/10), 1), "")</f>
        <v/>
      </c>
      <c r="AE353" t="str">
        <f>IF(insurance[[#This Row],[split]]="Test", --(insurance[[#This Row],[charges]] &gt;= Classify!$C$5), "")</f>
        <v/>
      </c>
      <c r="AF353" t="str">
        <f>IF(insurance[[#This Row],[split]]="Test", --(insurance[[#This Row],[yhat]] &gt;= Classify!$C$8), "")</f>
        <v/>
      </c>
    </row>
    <row r="354" spans="1:32" x14ac:dyDescent="0.35">
      <c r="A354">
        <v>23</v>
      </c>
      <c r="B354" t="s">
        <v>13</v>
      </c>
      <c r="C354">
        <v>28.12</v>
      </c>
      <c r="D354">
        <v>0</v>
      </c>
      <c r="E354" t="s">
        <v>14</v>
      </c>
      <c r="F354" t="s">
        <v>22</v>
      </c>
      <c r="G354">
        <v>2690.1138000000001</v>
      </c>
      <c r="H354" t="s">
        <v>16</v>
      </c>
      <c r="I354" t="s">
        <v>17</v>
      </c>
      <c r="J354" t="s">
        <v>17</v>
      </c>
      <c r="K354" t="s">
        <v>18</v>
      </c>
      <c r="L354" t="s">
        <v>17</v>
      </c>
      <c r="M354" t="s">
        <v>17</v>
      </c>
      <c r="N354">
        <f>insurance[[#This Row],[age]]^2</f>
        <v>529</v>
      </c>
      <c r="O354">
        <f>insurance[[#This Row],[smoker_yes]]*insurance[[#This Row],[bmi]]</f>
        <v>0</v>
      </c>
      <c r="P354">
        <f>insurance[[#This Row],[smoker_yes]]*insurance[[#This Row],[age]]</f>
        <v>0</v>
      </c>
      <c r="Q354">
        <f>insurance[[#This Row],[bmi]]*insurance[[#This Row],[age]]</f>
        <v>646.76</v>
      </c>
      <c r="R354" t="s">
        <v>31</v>
      </c>
      <c r="S354">
        <f>(insurance[[#This Row],[age]]-Notes!$B$2)/Notes!$B$3</f>
        <v>-1.1539594993466469</v>
      </c>
      <c r="T354">
        <f>(insurance[[#This Row],[bmi]]-Notes!$B$4)/Notes!$B$5</f>
        <v>-0.41723021583106096</v>
      </c>
      <c r="U354">
        <f>(insurance[[#This Row],[children]]-Notes!$B$6)/Notes!$B$7</f>
        <v>-0.90861366741867866</v>
      </c>
      <c r="V354" s="14">
        <f t="shared" si="5"/>
        <v>13130.638654799817</v>
      </c>
      <c r="W354" s="15" t="str">
        <f>IF(insurance[[#This Row],[split]]="Test", (insurance[[#This Row],[charges]]-insurance[[#This Row],[yhat_base]])^2, "")</f>
        <v/>
      </c>
      <c r="X354" s="15" t="str">
        <f>IF(insurance[[#This Row],[split]]="Test", ABS(insurance[[#This Row],[charges]]-insurance[[#This Row],[yhat_base]])^2, "")</f>
        <v/>
      </c>
      <c r="Y354" t="str">
        <f>IF(insurance[[#This Row],[split]]="Test", (insurance[[#This Row],[charges]]-insurance[[#This Row],[yhat]])^2,"")</f>
        <v/>
      </c>
      <c r="Z354" t="str">
        <f>IF(insurance[[#This Row],[split]]="Test",ABS(insurance[[#This Row],[charges]]-insurance[[#This Row],[yhat]])^2,"")</f>
        <v/>
      </c>
      <c r="AA354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4182.2860730939919</v>
      </c>
      <c r="AB354">
        <f>insurance[[#This Row],[charges]]-insurance[[#This Row],[yhat]]</f>
        <v>-1492.1722730939919</v>
      </c>
      <c r="AC354" t="str">
        <f>IF(insurance[[#This Row],[split]]="Test",
  COUNTIFS(insurance[split], "Test", insurance[yhat], "&gt;" &amp; insurance[[#This Row],[yhat]]) + 1,
  ""
)</f>
        <v/>
      </c>
      <c r="AD354" t="str">
        <f>IF(insurance[[#This Row],[split]]="Test", CEILING(insurance[[#This Row],[rank_test]]/(COUNTIF(insurance[split],"Test")/10), 1), "")</f>
        <v/>
      </c>
      <c r="AE354" t="str">
        <f>IF(insurance[[#This Row],[split]]="Test", --(insurance[[#This Row],[charges]] &gt;= Classify!$C$5), "")</f>
        <v/>
      </c>
      <c r="AF354" t="str">
        <f>IF(insurance[[#This Row],[split]]="Test", --(insurance[[#This Row],[yhat]] &gt;= Classify!$C$8), "")</f>
        <v/>
      </c>
    </row>
    <row r="355" spans="1:32" x14ac:dyDescent="0.35">
      <c r="A355">
        <v>36</v>
      </c>
      <c r="B355" t="s">
        <v>13</v>
      </c>
      <c r="C355">
        <v>30.02</v>
      </c>
      <c r="D355">
        <v>0</v>
      </c>
      <c r="E355" t="s">
        <v>14</v>
      </c>
      <c r="F355" t="s">
        <v>22</v>
      </c>
      <c r="G355">
        <v>5272.1758</v>
      </c>
      <c r="H355" t="s">
        <v>16</v>
      </c>
      <c r="I355" t="s">
        <v>17</v>
      </c>
      <c r="J355" t="s">
        <v>17</v>
      </c>
      <c r="K355" t="s">
        <v>18</v>
      </c>
      <c r="L355" t="s">
        <v>17</v>
      </c>
      <c r="M355" t="s">
        <v>17</v>
      </c>
      <c r="N355">
        <f>insurance[[#This Row],[age]]^2</f>
        <v>1296</v>
      </c>
      <c r="O355">
        <f>insurance[[#This Row],[smoker_yes]]*insurance[[#This Row],[bmi]]</f>
        <v>0</v>
      </c>
      <c r="P355">
        <f>insurance[[#This Row],[smoker_yes]]*insurance[[#This Row],[age]]</f>
        <v>0</v>
      </c>
      <c r="Q355">
        <f>insurance[[#This Row],[bmi]]*insurance[[#This Row],[age]]</f>
        <v>1080.72</v>
      </c>
      <c r="R355" t="s">
        <v>31</v>
      </c>
      <c r="S355">
        <f>(insurance[[#This Row],[age]]-Notes!$B$2)/Notes!$B$3</f>
        <v>-0.22834402636368298</v>
      </c>
      <c r="T355">
        <f>(insurance[[#This Row],[bmi]]-Notes!$B$4)/Notes!$B$5</f>
        <v>-0.10554570357939436</v>
      </c>
      <c r="U355">
        <f>(insurance[[#This Row],[children]]-Notes!$B$6)/Notes!$B$7</f>
        <v>-0.90861366741867866</v>
      </c>
      <c r="V355" s="14">
        <f t="shared" si="5"/>
        <v>13130.638654799817</v>
      </c>
      <c r="W355" s="15" t="str">
        <f>IF(insurance[[#This Row],[split]]="Test", (insurance[[#This Row],[charges]]-insurance[[#This Row],[yhat_base]])^2, "")</f>
        <v/>
      </c>
      <c r="X355" s="15" t="str">
        <f>IF(insurance[[#This Row],[split]]="Test", ABS(insurance[[#This Row],[charges]]-insurance[[#This Row],[yhat_base]])^2, "")</f>
        <v/>
      </c>
      <c r="Y355" t="str">
        <f>IF(insurance[[#This Row],[split]]="Test", (insurance[[#This Row],[charges]]-insurance[[#This Row],[yhat]])^2,"")</f>
        <v/>
      </c>
      <c r="Z355" t="str">
        <f>IF(insurance[[#This Row],[split]]="Test",ABS(insurance[[#This Row],[charges]]-insurance[[#This Row],[yhat]])^2,"")</f>
        <v/>
      </c>
      <c r="AA355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6521.6743443242322</v>
      </c>
      <c r="AB355">
        <f>insurance[[#This Row],[charges]]-insurance[[#This Row],[yhat]]</f>
        <v>-1249.4985443242322</v>
      </c>
      <c r="AC355" t="str">
        <f>IF(insurance[[#This Row],[split]]="Test",
  COUNTIFS(insurance[split], "Test", insurance[yhat], "&gt;" &amp; insurance[[#This Row],[yhat]]) + 1,
  ""
)</f>
        <v/>
      </c>
      <c r="AD355" t="str">
        <f>IF(insurance[[#This Row],[split]]="Test", CEILING(insurance[[#This Row],[rank_test]]/(COUNTIF(insurance[split],"Test")/10), 1), "")</f>
        <v/>
      </c>
      <c r="AE355" t="str">
        <f>IF(insurance[[#This Row],[split]]="Test", --(insurance[[#This Row],[charges]] &gt;= Classify!$C$5), "")</f>
        <v/>
      </c>
      <c r="AF355" t="str">
        <f>IF(insurance[[#This Row],[split]]="Test", --(insurance[[#This Row],[yhat]] &gt;= Classify!$C$8), "")</f>
        <v/>
      </c>
    </row>
    <row r="356" spans="1:32" x14ac:dyDescent="0.35">
      <c r="A356">
        <v>34</v>
      </c>
      <c r="B356" t="s">
        <v>19</v>
      </c>
      <c r="C356">
        <v>35.814999999999998</v>
      </c>
      <c r="D356">
        <v>0</v>
      </c>
      <c r="E356" t="s">
        <v>14</v>
      </c>
      <c r="F356" t="s">
        <v>22</v>
      </c>
      <c r="G356">
        <v>4320.4108500000002</v>
      </c>
      <c r="H356" t="s">
        <v>16</v>
      </c>
      <c r="I356" t="s">
        <v>18</v>
      </c>
      <c r="J356" t="s">
        <v>17</v>
      </c>
      <c r="K356" t="s">
        <v>18</v>
      </c>
      <c r="L356" t="s">
        <v>17</v>
      </c>
      <c r="M356" t="s">
        <v>17</v>
      </c>
      <c r="N356">
        <f>insurance[[#This Row],[age]]^2</f>
        <v>1156</v>
      </c>
      <c r="O356">
        <f>insurance[[#This Row],[smoker_yes]]*insurance[[#This Row],[bmi]]</f>
        <v>0</v>
      </c>
      <c r="P356">
        <f>insurance[[#This Row],[smoker_yes]]*insurance[[#This Row],[age]]</f>
        <v>0</v>
      </c>
      <c r="Q356">
        <f>insurance[[#This Row],[bmi]]*insurance[[#This Row],[age]]</f>
        <v>1217.71</v>
      </c>
      <c r="R356" t="s">
        <v>31</v>
      </c>
      <c r="S356">
        <f>(insurance[[#This Row],[age]]-Notes!$B$2)/Notes!$B$3</f>
        <v>-0.37074640682260052</v>
      </c>
      <c r="T356">
        <f>(insurance[[#This Row],[bmi]]-Notes!$B$4)/Notes!$B$5</f>
        <v>0.84509205878818927</v>
      </c>
      <c r="U356">
        <f>(insurance[[#This Row],[children]]-Notes!$B$6)/Notes!$B$7</f>
        <v>-0.90861366741867866</v>
      </c>
      <c r="V356" s="14">
        <f t="shared" si="5"/>
        <v>13130.638654799817</v>
      </c>
      <c r="W356" s="15" t="str">
        <f>IF(insurance[[#This Row],[split]]="Test", (insurance[[#This Row],[charges]]-insurance[[#This Row],[yhat_base]])^2, "")</f>
        <v/>
      </c>
      <c r="X356" s="15" t="str">
        <f>IF(insurance[[#This Row],[split]]="Test", ABS(insurance[[#This Row],[charges]]-insurance[[#This Row],[yhat_base]])^2, "")</f>
        <v/>
      </c>
      <c r="Y356" t="str">
        <f>IF(insurance[[#This Row],[split]]="Test", (insurance[[#This Row],[charges]]-insurance[[#This Row],[yhat]])^2,"")</f>
        <v/>
      </c>
      <c r="Z356" t="str">
        <f>IF(insurance[[#This Row],[split]]="Test",ABS(insurance[[#This Row],[charges]]-insurance[[#This Row],[yhat]])^2,"")</f>
        <v/>
      </c>
      <c r="AA356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5503.6896671311088</v>
      </c>
      <c r="AB356">
        <f>insurance[[#This Row],[charges]]-insurance[[#This Row],[yhat]]</f>
        <v>-1183.2788171311086</v>
      </c>
      <c r="AC356" t="str">
        <f>IF(insurance[[#This Row],[split]]="Test",
  COUNTIFS(insurance[split], "Test", insurance[yhat], "&gt;" &amp; insurance[[#This Row],[yhat]]) + 1,
  ""
)</f>
        <v/>
      </c>
      <c r="AD356" t="str">
        <f>IF(insurance[[#This Row],[split]]="Test", CEILING(insurance[[#This Row],[rank_test]]/(COUNTIF(insurance[split],"Test")/10), 1), "")</f>
        <v/>
      </c>
      <c r="AE356" t="str">
        <f>IF(insurance[[#This Row],[split]]="Test", --(insurance[[#This Row],[charges]] &gt;= Classify!$C$5), "")</f>
        <v/>
      </c>
      <c r="AF356" t="str">
        <f>IF(insurance[[#This Row],[split]]="Test", --(insurance[[#This Row],[yhat]] &gt;= Classify!$C$8), "")</f>
        <v/>
      </c>
    </row>
    <row r="357" spans="1:32" x14ac:dyDescent="0.35">
      <c r="A357">
        <v>42</v>
      </c>
      <c r="B357" t="s">
        <v>19</v>
      </c>
      <c r="C357">
        <v>31.254999999999999</v>
      </c>
      <c r="D357">
        <v>0</v>
      </c>
      <c r="E357" t="s">
        <v>14</v>
      </c>
      <c r="F357" t="s">
        <v>22</v>
      </c>
      <c r="G357">
        <v>6358.7764500000003</v>
      </c>
      <c r="H357" t="s">
        <v>16</v>
      </c>
      <c r="I357" t="s">
        <v>18</v>
      </c>
      <c r="J357" t="s">
        <v>17</v>
      </c>
      <c r="K357" t="s">
        <v>18</v>
      </c>
      <c r="L357" t="s">
        <v>17</v>
      </c>
      <c r="M357" t="s">
        <v>17</v>
      </c>
      <c r="N357">
        <f>insurance[[#This Row],[age]]^2</f>
        <v>1764</v>
      </c>
      <c r="O357">
        <f>insurance[[#This Row],[smoker_yes]]*insurance[[#This Row],[bmi]]</f>
        <v>0</v>
      </c>
      <c r="P357">
        <f>insurance[[#This Row],[smoker_yes]]*insurance[[#This Row],[age]]</f>
        <v>0</v>
      </c>
      <c r="Q357">
        <f>insurance[[#This Row],[bmi]]*insurance[[#This Row],[age]]</f>
        <v>1312.71</v>
      </c>
      <c r="R357" t="s">
        <v>31</v>
      </c>
      <c r="S357">
        <f>(insurance[[#This Row],[age]]-Notes!$B$2)/Notes!$B$3</f>
        <v>0.19886311501306964</v>
      </c>
      <c r="T357">
        <f>(insurance[[#This Row],[bmi]]-Notes!$B$4)/Notes!$B$5</f>
        <v>9.7049229384189001E-2</v>
      </c>
      <c r="U357">
        <f>(insurance[[#This Row],[children]]-Notes!$B$6)/Notes!$B$7</f>
        <v>-0.90861366741867866</v>
      </c>
      <c r="V357" s="14">
        <f t="shared" si="5"/>
        <v>13130.638654799817</v>
      </c>
      <c r="W357" s="15" t="str">
        <f>IF(insurance[[#This Row],[split]]="Test", (insurance[[#This Row],[charges]]-insurance[[#This Row],[yhat_base]])^2, "")</f>
        <v/>
      </c>
      <c r="X357" s="15" t="str">
        <f>IF(insurance[[#This Row],[split]]="Test", ABS(insurance[[#This Row],[charges]]-insurance[[#This Row],[yhat_base]])^2, "")</f>
        <v/>
      </c>
      <c r="Y357" t="str">
        <f>IF(insurance[[#This Row],[split]]="Test", (insurance[[#This Row],[charges]]-insurance[[#This Row],[yhat]])^2,"")</f>
        <v/>
      </c>
      <c r="Z357" t="str">
        <f>IF(insurance[[#This Row],[split]]="Test",ABS(insurance[[#This Row],[charges]]-insurance[[#This Row],[yhat]])^2,"")</f>
        <v/>
      </c>
      <c r="AA357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7437.1341470873713</v>
      </c>
      <c r="AB357">
        <f>insurance[[#This Row],[charges]]-insurance[[#This Row],[yhat]]</f>
        <v>-1078.357697087371</v>
      </c>
      <c r="AC357" t="str">
        <f>IF(insurance[[#This Row],[split]]="Test",
  COUNTIFS(insurance[split], "Test", insurance[yhat], "&gt;" &amp; insurance[[#This Row],[yhat]]) + 1,
  ""
)</f>
        <v/>
      </c>
      <c r="AD357" t="str">
        <f>IF(insurance[[#This Row],[split]]="Test", CEILING(insurance[[#This Row],[rank_test]]/(COUNTIF(insurance[split],"Test")/10), 1), "")</f>
        <v/>
      </c>
      <c r="AE357" t="str">
        <f>IF(insurance[[#This Row],[split]]="Test", --(insurance[[#This Row],[charges]] &gt;= Classify!$C$5), "")</f>
        <v/>
      </c>
      <c r="AF357" t="str">
        <f>IF(insurance[[#This Row],[split]]="Test", --(insurance[[#This Row],[yhat]] &gt;= Classify!$C$8), "")</f>
        <v/>
      </c>
    </row>
    <row r="358" spans="1:32" x14ac:dyDescent="0.35">
      <c r="A358">
        <v>36</v>
      </c>
      <c r="B358" t="s">
        <v>13</v>
      </c>
      <c r="C358">
        <v>26.885000000000002</v>
      </c>
      <c r="D358">
        <v>0</v>
      </c>
      <c r="E358" t="s">
        <v>14</v>
      </c>
      <c r="F358" t="s">
        <v>22</v>
      </c>
      <c r="G358">
        <v>5267.8181500000001</v>
      </c>
      <c r="H358" t="s">
        <v>16</v>
      </c>
      <c r="I358" t="s">
        <v>17</v>
      </c>
      <c r="J358" t="s">
        <v>17</v>
      </c>
      <c r="K358" t="s">
        <v>18</v>
      </c>
      <c r="L358" t="s">
        <v>17</v>
      </c>
      <c r="M358" t="s">
        <v>17</v>
      </c>
      <c r="N358">
        <f>insurance[[#This Row],[age]]^2</f>
        <v>1296</v>
      </c>
      <c r="O358">
        <f>insurance[[#This Row],[smoker_yes]]*insurance[[#This Row],[bmi]]</f>
        <v>0</v>
      </c>
      <c r="P358">
        <f>insurance[[#This Row],[smoker_yes]]*insurance[[#This Row],[age]]</f>
        <v>0</v>
      </c>
      <c r="Q358">
        <f>insurance[[#This Row],[bmi]]*insurance[[#This Row],[age]]</f>
        <v>967.86</v>
      </c>
      <c r="R358" t="s">
        <v>31</v>
      </c>
      <c r="S358">
        <f>(insurance[[#This Row],[age]]-Notes!$B$2)/Notes!$B$3</f>
        <v>-0.22834402636368298</v>
      </c>
      <c r="T358">
        <f>(insurance[[#This Row],[bmi]]-Notes!$B$4)/Notes!$B$5</f>
        <v>-0.61982514879464434</v>
      </c>
      <c r="U358">
        <f>(insurance[[#This Row],[children]]-Notes!$B$6)/Notes!$B$7</f>
        <v>-0.90861366741867866</v>
      </c>
      <c r="V358" s="14">
        <f t="shared" si="5"/>
        <v>13130.638654799817</v>
      </c>
      <c r="W358" s="15" t="str">
        <f>IF(insurance[[#This Row],[split]]="Test", (insurance[[#This Row],[charges]]-insurance[[#This Row],[yhat_base]])^2, "")</f>
        <v/>
      </c>
      <c r="X358" s="15" t="str">
        <f>IF(insurance[[#This Row],[split]]="Test", ABS(insurance[[#This Row],[charges]]-insurance[[#This Row],[yhat_base]])^2, "")</f>
        <v/>
      </c>
      <c r="Y358" t="str">
        <f>IF(insurance[[#This Row],[split]]="Test", (insurance[[#This Row],[charges]]-insurance[[#This Row],[yhat]])^2,"")</f>
        <v/>
      </c>
      <c r="Z358" t="str">
        <f>IF(insurance[[#This Row],[split]]="Test",ABS(insurance[[#This Row],[charges]]-insurance[[#This Row],[yhat]])^2,"")</f>
        <v/>
      </c>
      <c r="AA358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6490.9631491950222</v>
      </c>
      <c r="AB358">
        <f>insurance[[#This Row],[charges]]-insurance[[#This Row],[yhat]]</f>
        <v>-1223.1449991950221</v>
      </c>
      <c r="AC358" t="str">
        <f>IF(insurance[[#This Row],[split]]="Test",
  COUNTIFS(insurance[split], "Test", insurance[yhat], "&gt;" &amp; insurance[[#This Row],[yhat]]) + 1,
  ""
)</f>
        <v/>
      </c>
      <c r="AD358" t="str">
        <f>IF(insurance[[#This Row],[split]]="Test", CEILING(insurance[[#This Row],[rank_test]]/(COUNTIF(insurance[split],"Test")/10), 1), "")</f>
        <v/>
      </c>
      <c r="AE358" t="str">
        <f>IF(insurance[[#This Row],[split]]="Test", --(insurance[[#This Row],[charges]] &gt;= Classify!$C$5), "")</f>
        <v/>
      </c>
      <c r="AF358" t="str">
        <f>IF(insurance[[#This Row],[split]]="Test", --(insurance[[#This Row],[yhat]] &gt;= Classify!$C$8), "")</f>
        <v/>
      </c>
    </row>
    <row r="359" spans="1:32" x14ac:dyDescent="0.35">
      <c r="A359">
        <v>59</v>
      </c>
      <c r="B359" t="s">
        <v>19</v>
      </c>
      <c r="C359">
        <v>25.46</v>
      </c>
      <c r="D359">
        <v>0</v>
      </c>
      <c r="E359" t="s">
        <v>14</v>
      </c>
      <c r="F359" t="s">
        <v>22</v>
      </c>
      <c r="G359">
        <v>12124.992399999999</v>
      </c>
      <c r="H359" t="s">
        <v>16</v>
      </c>
      <c r="I359" t="s">
        <v>18</v>
      </c>
      <c r="J359" t="s">
        <v>17</v>
      </c>
      <c r="K359" t="s">
        <v>18</v>
      </c>
      <c r="L359" t="s">
        <v>17</v>
      </c>
      <c r="M359" t="s">
        <v>17</v>
      </c>
      <c r="N359">
        <f>insurance[[#This Row],[age]]^2</f>
        <v>3481</v>
      </c>
      <c r="O359">
        <f>insurance[[#This Row],[smoker_yes]]*insurance[[#This Row],[bmi]]</f>
        <v>0</v>
      </c>
      <c r="P359">
        <f>insurance[[#This Row],[smoker_yes]]*insurance[[#This Row],[age]]</f>
        <v>0</v>
      </c>
      <c r="Q359">
        <f>insurance[[#This Row],[bmi]]*insurance[[#This Row],[age]]</f>
        <v>1502.14</v>
      </c>
      <c r="R359" t="s">
        <v>31</v>
      </c>
      <c r="S359">
        <f>(insurance[[#This Row],[age]]-Notes!$B$2)/Notes!$B$3</f>
        <v>1.4092833489138687</v>
      </c>
      <c r="T359">
        <f>(insurance[[#This Row],[bmi]]-Notes!$B$4)/Notes!$B$5</f>
        <v>-0.85358853298339454</v>
      </c>
      <c r="U359">
        <f>(insurance[[#This Row],[children]]-Notes!$B$6)/Notes!$B$7</f>
        <v>-0.90861366741867866</v>
      </c>
      <c r="V359" s="14">
        <f t="shared" si="5"/>
        <v>13130.638654799817</v>
      </c>
      <c r="W359" s="15" t="str">
        <f>IF(insurance[[#This Row],[split]]="Test", (insurance[[#This Row],[charges]]-insurance[[#This Row],[yhat_base]])^2, "")</f>
        <v/>
      </c>
      <c r="X359" s="15" t="str">
        <f>IF(insurance[[#This Row],[split]]="Test", ABS(insurance[[#This Row],[charges]]-insurance[[#This Row],[yhat_base]])^2, "")</f>
        <v/>
      </c>
      <c r="Y359" t="str">
        <f>IF(insurance[[#This Row],[split]]="Test", (insurance[[#This Row],[charges]]-insurance[[#This Row],[yhat]])^2,"")</f>
        <v/>
      </c>
      <c r="Z359" t="str">
        <f>IF(insurance[[#This Row],[split]]="Test",ABS(insurance[[#This Row],[charges]]-insurance[[#This Row],[yhat]])^2,"")</f>
        <v/>
      </c>
      <c r="AA359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13302.440676893835</v>
      </c>
      <c r="AB359">
        <f>insurance[[#This Row],[charges]]-insurance[[#This Row],[yhat]]</f>
        <v>-1177.448276893836</v>
      </c>
      <c r="AC359" t="str">
        <f>IF(insurance[[#This Row],[split]]="Test",
  COUNTIFS(insurance[split], "Test", insurance[yhat], "&gt;" &amp; insurance[[#This Row],[yhat]]) + 1,
  ""
)</f>
        <v/>
      </c>
      <c r="AD359" t="str">
        <f>IF(insurance[[#This Row],[split]]="Test", CEILING(insurance[[#This Row],[rank_test]]/(COUNTIF(insurance[split],"Test")/10), 1), "")</f>
        <v/>
      </c>
      <c r="AE359" t="str">
        <f>IF(insurance[[#This Row],[split]]="Test", --(insurance[[#This Row],[charges]] &gt;= Classify!$C$5), "")</f>
        <v/>
      </c>
      <c r="AF359" t="str">
        <f>IF(insurance[[#This Row],[split]]="Test", --(insurance[[#This Row],[yhat]] &gt;= Classify!$C$8), "")</f>
        <v/>
      </c>
    </row>
    <row r="360" spans="1:32" x14ac:dyDescent="0.35">
      <c r="A360">
        <v>61</v>
      </c>
      <c r="B360" t="s">
        <v>19</v>
      </c>
      <c r="C360">
        <v>38.380000000000003</v>
      </c>
      <c r="D360">
        <v>0</v>
      </c>
      <c r="E360" t="s">
        <v>14</v>
      </c>
      <c r="F360" t="s">
        <v>22</v>
      </c>
      <c r="G360">
        <v>12950.0712</v>
      </c>
      <c r="H360" t="s">
        <v>16</v>
      </c>
      <c r="I360" t="s">
        <v>18</v>
      </c>
      <c r="J360" t="s">
        <v>17</v>
      </c>
      <c r="K360" t="s">
        <v>18</v>
      </c>
      <c r="L360" t="s">
        <v>17</v>
      </c>
      <c r="M360" t="s">
        <v>17</v>
      </c>
      <c r="N360">
        <f>insurance[[#This Row],[age]]^2</f>
        <v>3721</v>
      </c>
      <c r="O360">
        <f>insurance[[#This Row],[smoker_yes]]*insurance[[#This Row],[bmi]]</f>
        <v>0</v>
      </c>
      <c r="P360">
        <f>insurance[[#This Row],[smoker_yes]]*insurance[[#This Row],[age]]</f>
        <v>0</v>
      </c>
      <c r="Q360">
        <f>insurance[[#This Row],[bmi]]*insurance[[#This Row],[age]]</f>
        <v>2341.1800000000003</v>
      </c>
      <c r="R360" t="s">
        <v>31</v>
      </c>
      <c r="S360">
        <f>(insurance[[#This Row],[age]]-Notes!$B$2)/Notes!$B$3</f>
        <v>1.5516857293727864</v>
      </c>
      <c r="T360">
        <f>(insurance[[#This Row],[bmi]]-Notes!$B$4)/Notes!$B$5</f>
        <v>1.2658661503279403</v>
      </c>
      <c r="U360">
        <f>(insurance[[#This Row],[children]]-Notes!$B$6)/Notes!$B$7</f>
        <v>-0.90861366741867866</v>
      </c>
      <c r="V360" s="14">
        <f t="shared" si="5"/>
        <v>13130.638654799817</v>
      </c>
      <c r="W360" s="15" t="str">
        <f>IF(insurance[[#This Row],[split]]="Test", (insurance[[#This Row],[charges]]-insurance[[#This Row],[yhat_base]])^2, "")</f>
        <v/>
      </c>
      <c r="X360" s="15" t="str">
        <f>IF(insurance[[#This Row],[split]]="Test", ABS(insurance[[#This Row],[charges]]-insurance[[#This Row],[yhat_base]])^2, "")</f>
        <v/>
      </c>
      <c r="Y360" t="str">
        <f>IF(insurance[[#This Row],[split]]="Test", (insurance[[#This Row],[charges]]-insurance[[#This Row],[yhat]])^2,"")</f>
        <v/>
      </c>
      <c r="Z360" t="str">
        <f>IF(insurance[[#This Row],[split]]="Test",ABS(insurance[[#This Row],[charges]]-insurance[[#This Row],[yhat]])^2,"")</f>
        <v/>
      </c>
      <c r="AA360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14279.384146854309</v>
      </c>
      <c r="AB360">
        <f>insurance[[#This Row],[charges]]-insurance[[#This Row],[yhat]]</f>
        <v>-1329.3129468543084</v>
      </c>
      <c r="AC360" t="str">
        <f>IF(insurance[[#This Row],[split]]="Test",
  COUNTIFS(insurance[split], "Test", insurance[yhat], "&gt;" &amp; insurance[[#This Row],[yhat]]) + 1,
  ""
)</f>
        <v/>
      </c>
      <c r="AD360" t="str">
        <f>IF(insurance[[#This Row],[split]]="Test", CEILING(insurance[[#This Row],[rank_test]]/(COUNTIF(insurance[split],"Test")/10), 1), "")</f>
        <v/>
      </c>
      <c r="AE360" t="str">
        <f>IF(insurance[[#This Row],[split]]="Test", --(insurance[[#This Row],[charges]] &gt;= Classify!$C$5), "")</f>
        <v/>
      </c>
      <c r="AF360" t="str">
        <f>IF(insurance[[#This Row],[split]]="Test", --(insurance[[#This Row],[yhat]] &gt;= Classify!$C$8), "")</f>
        <v/>
      </c>
    </row>
    <row r="361" spans="1:32" x14ac:dyDescent="0.35">
      <c r="A361">
        <v>55</v>
      </c>
      <c r="B361" t="s">
        <v>19</v>
      </c>
      <c r="C361">
        <v>27.645</v>
      </c>
      <c r="D361">
        <v>0</v>
      </c>
      <c r="E361" t="s">
        <v>14</v>
      </c>
      <c r="F361" t="s">
        <v>22</v>
      </c>
      <c r="G361">
        <v>10594.501550000001</v>
      </c>
      <c r="H361" t="s">
        <v>16</v>
      </c>
      <c r="I361" t="s">
        <v>18</v>
      </c>
      <c r="J361" t="s">
        <v>17</v>
      </c>
      <c r="K361" t="s">
        <v>18</v>
      </c>
      <c r="L361" t="s">
        <v>17</v>
      </c>
      <c r="M361" t="s">
        <v>17</v>
      </c>
      <c r="N361">
        <f>insurance[[#This Row],[age]]^2</f>
        <v>3025</v>
      </c>
      <c r="O361">
        <f>insurance[[#This Row],[smoker_yes]]*insurance[[#This Row],[bmi]]</f>
        <v>0</v>
      </c>
      <c r="P361">
        <f>insurance[[#This Row],[smoker_yes]]*insurance[[#This Row],[age]]</f>
        <v>0</v>
      </c>
      <c r="Q361">
        <f>insurance[[#This Row],[bmi]]*insurance[[#This Row],[age]]</f>
        <v>1520.4749999999999</v>
      </c>
      <c r="R361" t="s">
        <v>31</v>
      </c>
      <c r="S361">
        <f>(insurance[[#This Row],[age]]-Notes!$B$2)/Notes!$B$3</f>
        <v>1.1244785879960337</v>
      </c>
      <c r="T361">
        <f>(insurance[[#This Row],[bmi]]-Notes!$B$4)/Notes!$B$5</f>
        <v>-0.49515134389397791</v>
      </c>
      <c r="U361">
        <f>(insurance[[#This Row],[children]]-Notes!$B$6)/Notes!$B$7</f>
        <v>-0.90861366741867866</v>
      </c>
      <c r="V361" s="14">
        <f t="shared" si="5"/>
        <v>13130.638654799817</v>
      </c>
      <c r="W361" s="15" t="str">
        <f>IF(insurance[[#This Row],[split]]="Test", (insurance[[#This Row],[charges]]-insurance[[#This Row],[yhat_base]])^2, "")</f>
        <v/>
      </c>
      <c r="X361" s="15" t="str">
        <f>IF(insurance[[#This Row],[split]]="Test", ABS(insurance[[#This Row],[charges]]-insurance[[#This Row],[yhat_base]])^2, "")</f>
        <v/>
      </c>
      <c r="Y361" t="str">
        <f>IF(insurance[[#This Row],[split]]="Test", (insurance[[#This Row],[charges]]-insurance[[#This Row],[yhat]])^2,"")</f>
        <v/>
      </c>
      <c r="Z361" t="str">
        <f>IF(insurance[[#This Row],[split]]="Test",ABS(insurance[[#This Row],[charges]]-insurance[[#This Row],[yhat]])^2,"")</f>
        <v/>
      </c>
      <c r="AA361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11720.142470317478</v>
      </c>
      <c r="AB361">
        <f>insurance[[#This Row],[charges]]-insurance[[#This Row],[yhat]]</f>
        <v>-1125.6409203174771</v>
      </c>
      <c r="AC361" t="str">
        <f>IF(insurance[[#This Row],[split]]="Test",
  COUNTIFS(insurance[split], "Test", insurance[yhat], "&gt;" &amp; insurance[[#This Row],[yhat]]) + 1,
  ""
)</f>
        <v/>
      </c>
      <c r="AD361" t="str">
        <f>IF(insurance[[#This Row],[split]]="Test", CEILING(insurance[[#This Row],[rank_test]]/(COUNTIF(insurance[split],"Test")/10), 1), "")</f>
        <v/>
      </c>
      <c r="AE361" t="str">
        <f>IF(insurance[[#This Row],[split]]="Test", --(insurance[[#This Row],[charges]] &gt;= Classify!$C$5), "")</f>
        <v/>
      </c>
      <c r="AF361" t="str">
        <f>IF(insurance[[#This Row],[split]]="Test", --(insurance[[#This Row],[yhat]] &gt;= Classify!$C$8), "")</f>
        <v/>
      </c>
    </row>
    <row r="362" spans="1:32" x14ac:dyDescent="0.35">
      <c r="A362">
        <v>21</v>
      </c>
      <c r="B362" t="s">
        <v>19</v>
      </c>
      <c r="C362">
        <v>31.254999999999999</v>
      </c>
      <c r="D362">
        <v>0</v>
      </c>
      <c r="E362" t="s">
        <v>14</v>
      </c>
      <c r="F362" t="s">
        <v>22</v>
      </c>
      <c r="G362">
        <v>1909.52745</v>
      </c>
      <c r="H362" t="s">
        <v>16</v>
      </c>
      <c r="I362" t="s">
        <v>18</v>
      </c>
      <c r="J362" t="s">
        <v>17</v>
      </c>
      <c r="K362" t="s">
        <v>18</v>
      </c>
      <c r="L362" t="s">
        <v>17</v>
      </c>
      <c r="M362" t="s">
        <v>17</v>
      </c>
      <c r="N362">
        <f>insurance[[#This Row],[age]]^2</f>
        <v>441</v>
      </c>
      <c r="O362">
        <f>insurance[[#This Row],[smoker_yes]]*insurance[[#This Row],[bmi]]</f>
        <v>0</v>
      </c>
      <c r="P362">
        <f>insurance[[#This Row],[smoker_yes]]*insurance[[#This Row],[age]]</f>
        <v>0</v>
      </c>
      <c r="Q362">
        <f>insurance[[#This Row],[bmi]]*insurance[[#This Row],[age]]</f>
        <v>656.35500000000002</v>
      </c>
      <c r="R362" t="s">
        <v>31</v>
      </c>
      <c r="S362">
        <f>(insurance[[#This Row],[age]]-Notes!$B$2)/Notes!$B$3</f>
        <v>-1.2963618798055645</v>
      </c>
      <c r="T362">
        <f>(insurance[[#This Row],[bmi]]-Notes!$B$4)/Notes!$B$5</f>
        <v>9.7049229384189001E-2</v>
      </c>
      <c r="U362">
        <f>(insurance[[#This Row],[children]]-Notes!$B$6)/Notes!$B$7</f>
        <v>-0.90861366741867866</v>
      </c>
      <c r="V362" s="14">
        <f t="shared" si="5"/>
        <v>13130.638654799817</v>
      </c>
      <c r="W362" s="15" t="str">
        <f>IF(insurance[[#This Row],[split]]="Test", (insurance[[#This Row],[charges]]-insurance[[#This Row],[yhat_base]])^2, "")</f>
        <v/>
      </c>
      <c r="X362" s="15" t="str">
        <f>IF(insurance[[#This Row],[split]]="Test", ABS(insurance[[#This Row],[charges]]-insurance[[#This Row],[yhat_base]])^2, "")</f>
        <v/>
      </c>
      <c r="Y362" t="str">
        <f>IF(insurance[[#This Row],[split]]="Test", (insurance[[#This Row],[charges]]-insurance[[#This Row],[yhat]])^2,"")</f>
        <v/>
      </c>
      <c r="Z362" t="str">
        <f>IF(insurance[[#This Row],[split]]="Test",ABS(insurance[[#This Row],[charges]]-insurance[[#This Row],[yhat]])^2,"")</f>
        <v/>
      </c>
      <c r="AA362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3348.5168125806786</v>
      </c>
      <c r="AB362">
        <f>insurance[[#This Row],[charges]]-insurance[[#This Row],[yhat]]</f>
        <v>-1438.9893625806785</v>
      </c>
      <c r="AC362" t="str">
        <f>IF(insurance[[#This Row],[split]]="Test",
  COUNTIFS(insurance[split], "Test", insurance[yhat], "&gt;" &amp; insurance[[#This Row],[yhat]]) + 1,
  ""
)</f>
        <v/>
      </c>
      <c r="AD362" t="str">
        <f>IF(insurance[[#This Row],[split]]="Test", CEILING(insurance[[#This Row],[rank_test]]/(COUNTIF(insurance[split],"Test")/10), 1), "")</f>
        <v/>
      </c>
      <c r="AE362" t="str">
        <f>IF(insurance[[#This Row],[split]]="Test", --(insurance[[#This Row],[charges]] &gt;= Classify!$C$5), "")</f>
        <v/>
      </c>
      <c r="AF362" t="str">
        <f>IF(insurance[[#This Row],[split]]="Test", --(insurance[[#This Row],[yhat]] &gt;= Classify!$C$8), "")</f>
        <v/>
      </c>
    </row>
    <row r="363" spans="1:32" x14ac:dyDescent="0.35">
      <c r="A363">
        <v>57</v>
      </c>
      <c r="B363" t="s">
        <v>19</v>
      </c>
      <c r="C363">
        <v>31.54</v>
      </c>
      <c r="D363">
        <v>0</v>
      </c>
      <c r="E363" t="s">
        <v>14</v>
      </c>
      <c r="F363" t="s">
        <v>22</v>
      </c>
      <c r="G363">
        <v>11353.2276</v>
      </c>
      <c r="H363" t="s">
        <v>16</v>
      </c>
      <c r="I363" t="s">
        <v>18</v>
      </c>
      <c r="J363" t="s">
        <v>17</v>
      </c>
      <c r="K363" t="s">
        <v>18</v>
      </c>
      <c r="L363" t="s">
        <v>17</v>
      </c>
      <c r="M363" t="s">
        <v>17</v>
      </c>
      <c r="N363">
        <f>insurance[[#This Row],[age]]^2</f>
        <v>3249</v>
      </c>
      <c r="O363">
        <f>insurance[[#This Row],[smoker_yes]]*insurance[[#This Row],[bmi]]</f>
        <v>0</v>
      </c>
      <c r="P363">
        <f>insurance[[#This Row],[smoker_yes]]*insurance[[#This Row],[age]]</f>
        <v>0</v>
      </c>
      <c r="Q363">
        <f>insurance[[#This Row],[bmi]]*insurance[[#This Row],[age]]</f>
        <v>1797.78</v>
      </c>
      <c r="R363" t="s">
        <v>31</v>
      </c>
      <c r="S363">
        <f>(insurance[[#This Row],[age]]-Notes!$B$2)/Notes!$B$3</f>
        <v>1.2668809684549511</v>
      </c>
      <c r="T363">
        <f>(insurance[[#This Row],[bmi]]-Notes!$B$4)/Notes!$B$5</f>
        <v>0.14380190622193906</v>
      </c>
      <c r="U363">
        <f>(insurance[[#This Row],[children]]-Notes!$B$6)/Notes!$B$7</f>
        <v>-0.90861366741867866</v>
      </c>
      <c r="V363" s="14">
        <f t="shared" si="5"/>
        <v>13130.638654799817</v>
      </c>
      <c r="W363" s="15" t="str">
        <f>IF(insurance[[#This Row],[split]]="Test", (insurance[[#This Row],[charges]]-insurance[[#This Row],[yhat_base]])^2, "")</f>
        <v/>
      </c>
      <c r="X363" s="15" t="str">
        <f>IF(insurance[[#This Row],[split]]="Test", ABS(insurance[[#This Row],[charges]]-insurance[[#This Row],[yhat_base]])^2, "")</f>
        <v/>
      </c>
      <c r="Y363" t="str">
        <f>IF(insurance[[#This Row],[split]]="Test", (insurance[[#This Row],[charges]]-insurance[[#This Row],[yhat]])^2,"")</f>
        <v/>
      </c>
      <c r="Z363" t="str">
        <f>IF(insurance[[#This Row],[split]]="Test",ABS(insurance[[#This Row],[charges]]-insurance[[#This Row],[yhat]])^2,"")</f>
        <v/>
      </c>
      <c r="AA363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12543.975416173567</v>
      </c>
      <c r="AB363">
        <f>insurance[[#This Row],[charges]]-insurance[[#This Row],[yhat]]</f>
        <v>-1190.7478161735671</v>
      </c>
      <c r="AC363" t="str">
        <f>IF(insurance[[#This Row],[split]]="Test",
  COUNTIFS(insurance[split], "Test", insurance[yhat], "&gt;" &amp; insurance[[#This Row],[yhat]]) + 1,
  ""
)</f>
        <v/>
      </c>
      <c r="AD363" t="str">
        <f>IF(insurance[[#This Row],[split]]="Test", CEILING(insurance[[#This Row],[rank_test]]/(COUNTIF(insurance[split],"Test")/10), 1), "")</f>
        <v/>
      </c>
      <c r="AE363" t="str">
        <f>IF(insurance[[#This Row],[split]]="Test", --(insurance[[#This Row],[charges]] &gt;= Classify!$C$5), "")</f>
        <v/>
      </c>
      <c r="AF363" t="str">
        <f>IF(insurance[[#This Row],[split]]="Test", --(insurance[[#This Row],[yhat]] &gt;= Classify!$C$8), "")</f>
        <v/>
      </c>
    </row>
    <row r="364" spans="1:32" x14ac:dyDescent="0.35">
      <c r="A364">
        <v>49</v>
      </c>
      <c r="B364" t="s">
        <v>13</v>
      </c>
      <c r="C364">
        <v>29.925000000000001</v>
      </c>
      <c r="D364">
        <v>0</v>
      </c>
      <c r="E364" t="s">
        <v>14</v>
      </c>
      <c r="F364" t="s">
        <v>22</v>
      </c>
      <c r="G364">
        <v>8988.1587500000005</v>
      </c>
      <c r="H364" t="s">
        <v>16</v>
      </c>
      <c r="I364" t="s">
        <v>17</v>
      </c>
      <c r="J364" t="s">
        <v>17</v>
      </c>
      <c r="K364" t="s">
        <v>18</v>
      </c>
      <c r="L364" t="s">
        <v>17</v>
      </c>
      <c r="M364" t="s">
        <v>17</v>
      </c>
      <c r="N364">
        <f>insurance[[#This Row],[age]]^2</f>
        <v>2401</v>
      </c>
      <c r="O364">
        <f>insurance[[#This Row],[smoker_yes]]*insurance[[#This Row],[bmi]]</f>
        <v>0</v>
      </c>
      <c r="P364">
        <f>insurance[[#This Row],[smoker_yes]]*insurance[[#This Row],[age]]</f>
        <v>0</v>
      </c>
      <c r="Q364">
        <f>insurance[[#This Row],[bmi]]*insurance[[#This Row],[age]]</f>
        <v>1466.325</v>
      </c>
      <c r="R364" t="s">
        <v>31</v>
      </c>
      <c r="S364">
        <f>(insurance[[#This Row],[age]]-Notes!$B$2)/Notes!$B$3</f>
        <v>0.69727144661928109</v>
      </c>
      <c r="T364">
        <f>(insurance[[#This Row],[bmi]]-Notes!$B$4)/Notes!$B$5</f>
        <v>-0.12112992919197751</v>
      </c>
      <c r="U364">
        <f>(insurance[[#This Row],[children]]-Notes!$B$6)/Notes!$B$7</f>
        <v>-0.90861366741867866</v>
      </c>
      <c r="V364" s="14">
        <f t="shared" si="5"/>
        <v>13130.638654799817</v>
      </c>
      <c r="W364" s="15" t="str">
        <f>IF(insurance[[#This Row],[split]]="Test", (insurance[[#This Row],[charges]]-insurance[[#This Row],[yhat_base]])^2, "")</f>
        <v/>
      </c>
      <c r="X364" s="15" t="str">
        <f>IF(insurance[[#This Row],[split]]="Test", ABS(insurance[[#This Row],[charges]]-insurance[[#This Row],[yhat_base]])^2, "")</f>
        <v/>
      </c>
      <c r="Y364" t="str">
        <f>IF(insurance[[#This Row],[split]]="Test", (insurance[[#This Row],[charges]]-insurance[[#This Row],[yhat]])^2,"")</f>
        <v/>
      </c>
      <c r="Z364" t="str">
        <f>IF(insurance[[#This Row],[split]]="Test",ABS(insurance[[#This Row],[charges]]-insurance[[#This Row],[yhat]])^2,"")</f>
        <v/>
      </c>
      <c r="AA364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10208.296230512706</v>
      </c>
      <c r="AB364">
        <f>insurance[[#This Row],[charges]]-insurance[[#This Row],[yhat]]</f>
        <v>-1220.1374805127052</v>
      </c>
      <c r="AC364" t="str">
        <f>IF(insurance[[#This Row],[split]]="Test",
  COUNTIFS(insurance[split], "Test", insurance[yhat], "&gt;" &amp; insurance[[#This Row],[yhat]]) + 1,
  ""
)</f>
        <v/>
      </c>
      <c r="AD364" t="str">
        <f>IF(insurance[[#This Row],[split]]="Test", CEILING(insurance[[#This Row],[rank_test]]/(COUNTIF(insurance[split],"Test")/10), 1), "")</f>
        <v/>
      </c>
      <c r="AE364" t="str">
        <f>IF(insurance[[#This Row],[split]]="Test", --(insurance[[#This Row],[charges]] &gt;= Classify!$C$5), "")</f>
        <v/>
      </c>
      <c r="AF364" t="str">
        <f>IF(insurance[[#This Row],[split]]="Test", --(insurance[[#This Row],[yhat]] &gt;= Classify!$C$8), "")</f>
        <v/>
      </c>
    </row>
    <row r="365" spans="1:32" x14ac:dyDescent="0.35">
      <c r="A365">
        <v>63</v>
      </c>
      <c r="B365" t="s">
        <v>13</v>
      </c>
      <c r="C365">
        <v>25.08</v>
      </c>
      <c r="D365">
        <v>0</v>
      </c>
      <c r="E365" t="s">
        <v>14</v>
      </c>
      <c r="F365" t="s">
        <v>22</v>
      </c>
      <c r="G365">
        <v>14254.608200000001</v>
      </c>
      <c r="H365" t="s">
        <v>16</v>
      </c>
      <c r="I365" t="s">
        <v>17</v>
      </c>
      <c r="J365" t="s">
        <v>17</v>
      </c>
      <c r="K365" t="s">
        <v>18</v>
      </c>
      <c r="L365" t="s">
        <v>17</v>
      </c>
      <c r="M365" t="s">
        <v>17</v>
      </c>
      <c r="N365">
        <f>insurance[[#This Row],[age]]^2</f>
        <v>3969</v>
      </c>
      <c r="O365">
        <f>insurance[[#This Row],[smoker_yes]]*insurance[[#This Row],[bmi]]</f>
        <v>0</v>
      </c>
      <c r="P365">
        <f>insurance[[#This Row],[smoker_yes]]*insurance[[#This Row],[age]]</f>
        <v>0</v>
      </c>
      <c r="Q365">
        <f>insurance[[#This Row],[bmi]]*insurance[[#This Row],[age]]</f>
        <v>1580.04</v>
      </c>
      <c r="R365" t="s">
        <v>31</v>
      </c>
      <c r="S365">
        <f>(insurance[[#This Row],[age]]-Notes!$B$2)/Notes!$B$3</f>
        <v>1.6940881098317038</v>
      </c>
      <c r="T365">
        <f>(insurance[[#This Row],[bmi]]-Notes!$B$4)/Notes!$B$5</f>
        <v>-0.9159254354337284</v>
      </c>
      <c r="U365">
        <f>(insurance[[#This Row],[children]]-Notes!$B$6)/Notes!$B$7</f>
        <v>-0.90861366741867866</v>
      </c>
      <c r="V365" s="14">
        <f t="shared" si="5"/>
        <v>13130.638654799817</v>
      </c>
      <c r="W365" s="15" t="str">
        <f>IF(insurance[[#This Row],[split]]="Test", (insurance[[#This Row],[charges]]-insurance[[#This Row],[yhat_base]])^2, "")</f>
        <v/>
      </c>
      <c r="X365" s="15" t="str">
        <f>IF(insurance[[#This Row],[split]]="Test", ABS(insurance[[#This Row],[charges]]-insurance[[#This Row],[yhat_base]])^2, "")</f>
        <v/>
      </c>
      <c r="Y365" t="str">
        <f>IF(insurance[[#This Row],[split]]="Test", (insurance[[#This Row],[charges]]-insurance[[#This Row],[yhat]])^2,"")</f>
        <v/>
      </c>
      <c r="Z365" t="str">
        <f>IF(insurance[[#This Row],[split]]="Test",ABS(insurance[[#This Row],[charges]]-insurance[[#This Row],[yhat]])^2,"")</f>
        <v/>
      </c>
      <c r="AA365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15660.569762000101</v>
      </c>
      <c r="AB365">
        <f>insurance[[#This Row],[charges]]-insurance[[#This Row],[yhat]]</f>
        <v>-1405.9615620001005</v>
      </c>
      <c r="AC365" t="str">
        <f>IF(insurance[[#This Row],[split]]="Test",
  COUNTIFS(insurance[split], "Test", insurance[yhat], "&gt;" &amp; insurance[[#This Row],[yhat]]) + 1,
  ""
)</f>
        <v/>
      </c>
      <c r="AD365" t="str">
        <f>IF(insurance[[#This Row],[split]]="Test", CEILING(insurance[[#This Row],[rank_test]]/(COUNTIF(insurance[split],"Test")/10), 1), "")</f>
        <v/>
      </c>
      <c r="AE365" t="str">
        <f>IF(insurance[[#This Row],[split]]="Test", --(insurance[[#This Row],[charges]] &gt;= Classify!$C$5), "")</f>
        <v/>
      </c>
      <c r="AF365" t="str">
        <f>IF(insurance[[#This Row],[split]]="Test", --(insurance[[#This Row],[yhat]] &gt;= Classify!$C$8), "")</f>
        <v/>
      </c>
    </row>
    <row r="366" spans="1:32" x14ac:dyDescent="0.35">
      <c r="A366">
        <v>28</v>
      </c>
      <c r="B366" t="s">
        <v>19</v>
      </c>
      <c r="C366">
        <v>33.82</v>
      </c>
      <c r="D366">
        <v>0</v>
      </c>
      <c r="E366" t="s">
        <v>14</v>
      </c>
      <c r="F366" t="s">
        <v>22</v>
      </c>
      <c r="G366">
        <v>19673.335729999999</v>
      </c>
      <c r="H366" t="s">
        <v>16</v>
      </c>
      <c r="I366" t="s">
        <v>18</v>
      </c>
      <c r="J366" t="s">
        <v>17</v>
      </c>
      <c r="K366" t="s">
        <v>18</v>
      </c>
      <c r="L366" t="s">
        <v>17</v>
      </c>
      <c r="M366" t="s">
        <v>17</v>
      </c>
      <c r="N366">
        <f>insurance[[#This Row],[age]]^2</f>
        <v>784</v>
      </c>
      <c r="O366">
        <f>insurance[[#This Row],[smoker_yes]]*insurance[[#This Row],[bmi]]</f>
        <v>0</v>
      </c>
      <c r="P366">
        <f>insurance[[#This Row],[smoker_yes]]*insurance[[#This Row],[age]]</f>
        <v>0</v>
      </c>
      <c r="Q366">
        <f>insurance[[#This Row],[bmi]]*insurance[[#This Row],[age]]</f>
        <v>946.96</v>
      </c>
      <c r="R366" t="s">
        <v>31</v>
      </c>
      <c r="S366">
        <f>(insurance[[#This Row],[age]]-Notes!$B$2)/Notes!$B$3</f>
        <v>-0.79795354819935316</v>
      </c>
      <c r="T366">
        <f>(insurance[[#This Row],[bmi]]-Notes!$B$4)/Notes!$B$5</f>
        <v>0.51782332092393946</v>
      </c>
      <c r="U366">
        <f>(insurance[[#This Row],[children]]-Notes!$B$6)/Notes!$B$7</f>
        <v>-0.90861366741867866</v>
      </c>
      <c r="V366" s="14">
        <f t="shared" si="5"/>
        <v>13130.638654799817</v>
      </c>
      <c r="W366" s="15" t="str">
        <f>IF(insurance[[#This Row],[split]]="Test", (insurance[[#This Row],[charges]]-insurance[[#This Row],[yhat_base]])^2, "")</f>
        <v/>
      </c>
      <c r="X366" s="15" t="str">
        <f>IF(insurance[[#This Row],[split]]="Test", ABS(insurance[[#This Row],[charges]]-insurance[[#This Row],[yhat_base]])^2, "")</f>
        <v/>
      </c>
      <c r="Y366" t="str">
        <f>IF(insurance[[#This Row],[split]]="Test", (insurance[[#This Row],[charges]]-insurance[[#This Row],[yhat]])^2,"")</f>
        <v/>
      </c>
      <c r="Z366" t="str">
        <f>IF(insurance[[#This Row],[split]]="Test",ABS(insurance[[#This Row],[charges]]-insurance[[#This Row],[yhat]])^2,"")</f>
        <v/>
      </c>
      <c r="AA366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4340.2321134677322</v>
      </c>
      <c r="AB366">
        <f>insurance[[#This Row],[charges]]-insurance[[#This Row],[yhat]]</f>
        <v>15333.103616532266</v>
      </c>
      <c r="AC366" t="str">
        <f>IF(insurance[[#This Row],[split]]="Test",
  COUNTIFS(insurance[split], "Test", insurance[yhat], "&gt;" &amp; insurance[[#This Row],[yhat]]) + 1,
  ""
)</f>
        <v/>
      </c>
      <c r="AD366" t="str">
        <f>IF(insurance[[#This Row],[split]]="Test", CEILING(insurance[[#This Row],[rank_test]]/(COUNTIF(insurance[split],"Test")/10), 1), "")</f>
        <v/>
      </c>
      <c r="AE366" t="str">
        <f>IF(insurance[[#This Row],[split]]="Test", --(insurance[[#This Row],[charges]] &gt;= Classify!$C$5), "")</f>
        <v/>
      </c>
      <c r="AF366" t="str">
        <f>IF(insurance[[#This Row],[split]]="Test", --(insurance[[#This Row],[yhat]] &gt;= Classify!$C$8), "")</f>
        <v/>
      </c>
    </row>
    <row r="367" spans="1:32" x14ac:dyDescent="0.35">
      <c r="A367">
        <v>20</v>
      </c>
      <c r="B367" t="s">
        <v>13</v>
      </c>
      <c r="C367">
        <v>31.92</v>
      </c>
      <c r="D367">
        <v>0</v>
      </c>
      <c r="E367" t="s">
        <v>14</v>
      </c>
      <c r="F367" t="s">
        <v>22</v>
      </c>
      <c r="G367">
        <v>2261.5688</v>
      </c>
      <c r="H367" t="s">
        <v>16</v>
      </c>
      <c r="I367" t="s">
        <v>17</v>
      </c>
      <c r="J367" t="s">
        <v>17</v>
      </c>
      <c r="K367" t="s">
        <v>18</v>
      </c>
      <c r="L367" t="s">
        <v>17</v>
      </c>
      <c r="M367" t="s">
        <v>17</v>
      </c>
      <c r="N367">
        <f>insurance[[#This Row],[age]]^2</f>
        <v>400</v>
      </c>
      <c r="O367">
        <f>insurance[[#This Row],[smoker_yes]]*insurance[[#This Row],[bmi]]</f>
        <v>0</v>
      </c>
      <c r="P367">
        <f>insurance[[#This Row],[smoker_yes]]*insurance[[#This Row],[age]]</f>
        <v>0</v>
      </c>
      <c r="Q367">
        <f>insurance[[#This Row],[bmi]]*insurance[[#This Row],[age]]</f>
        <v>638.40000000000009</v>
      </c>
      <c r="R367" t="s">
        <v>31</v>
      </c>
      <c r="S367">
        <f>(insurance[[#This Row],[age]]-Notes!$B$2)/Notes!$B$3</f>
        <v>-1.3675630700350232</v>
      </c>
      <c r="T367">
        <f>(insurance[[#This Row],[bmi]]-Notes!$B$4)/Notes!$B$5</f>
        <v>0.20613880867227283</v>
      </c>
      <c r="U367">
        <f>(insurance[[#This Row],[children]]-Notes!$B$6)/Notes!$B$7</f>
        <v>-0.90861366741867866</v>
      </c>
      <c r="V367" s="14">
        <f t="shared" si="5"/>
        <v>13130.638654799817</v>
      </c>
      <c r="W367" s="15" t="str">
        <f>IF(insurance[[#This Row],[split]]="Test", (insurance[[#This Row],[charges]]-insurance[[#This Row],[yhat_base]])^2, "")</f>
        <v/>
      </c>
      <c r="X367" s="15" t="str">
        <f>IF(insurance[[#This Row],[split]]="Test", ABS(insurance[[#This Row],[charges]]-insurance[[#This Row],[yhat_base]])^2, "")</f>
        <v/>
      </c>
      <c r="Y367" t="str">
        <f>IF(insurance[[#This Row],[split]]="Test", (insurance[[#This Row],[charges]]-insurance[[#This Row],[yhat]])^2,"")</f>
        <v/>
      </c>
      <c r="Z367" t="str">
        <f>IF(insurance[[#This Row],[split]]="Test",ABS(insurance[[#This Row],[charges]]-insurance[[#This Row],[yhat]])^2,"")</f>
        <v/>
      </c>
      <c r="AA367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3878.0467278533561</v>
      </c>
      <c r="AB367">
        <f>insurance[[#This Row],[charges]]-insurance[[#This Row],[yhat]]</f>
        <v>-1616.4779278533561</v>
      </c>
      <c r="AC367" t="str">
        <f>IF(insurance[[#This Row],[split]]="Test",
  COUNTIFS(insurance[split], "Test", insurance[yhat], "&gt;" &amp; insurance[[#This Row],[yhat]]) + 1,
  ""
)</f>
        <v/>
      </c>
      <c r="AD367" t="str">
        <f>IF(insurance[[#This Row],[split]]="Test", CEILING(insurance[[#This Row],[rank_test]]/(COUNTIF(insurance[split],"Test")/10), 1), "")</f>
        <v/>
      </c>
      <c r="AE367" t="str">
        <f>IF(insurance[[#This Row],[split]]="Test", --(insurance[[#This Row],[charges]] &gt;= Classify!$C$5), "")</f>
        <v/>
      </c>
      <c r="AF367" t="str">
        <f>IF(insurance[[#This Row],[split]]="Test", --(insurance[[#This Row],[yhat]] &gt;= Classify!$C$8), "")</f>
        <v/>
      </c>
    </row>
    <row r="368" spans="1:32" x14ac:dyDescent="0.35">
      <c r="A368">
        <v>58</v>
      </c>
      <c r="B368" t="s">
        <v>13</v>
      </c>
      <c r="C368">
        <v>36.479999999999997</v>
      </c>
      <c r="D368">
        <v>0</v>
      </c>
      <c r="E368" t="s">
        <v>14</v>
      </c>
      <c r="F368" t="s">
        <v>22</v>
      </c>
      <c r="G368">
        <v>12235.8392</v>
      </c>
      <c r="H368" t="s">
        <v>16</v>
      </c>
      <c r="I368" t="s">
        <v>17</v>
      </c>
      <c r="J368" t="s">
        <v>17</v>
      </c>
      <c r="K368" t="s">
        <v>18</v>
      </c>
      <c r="L368" t="s">
        <v>17</v>
      </c>
      <c r="M368" t="s">
        <v>17</v>
      </c>
      <c r="N368">
        <f>insurance[[#This Row],[age]]^2</f>
        <v>3364</v>
      </c>
      <c r="O368">
        <f>insurance[[#This Row],[smoker_yes]]*insurance[[#This Row],[bmi]]</f>
        <v>0</v>
      </c>
      <c r="P368">
        <f>insurance[[#This Row],[smoker_yes]]*insurance[[#This Row],[age]]</f>
        <v>0</v>
      </c>
      <c r="Q368">
        <f>insurance[[#This Row],[bmi]]*insurance[[#This Row],[age]]</f>
        <v>2115.8399999999997</v>
      </c>
      <c r="R368" t="s">
        <v>31</v>
      </c>
      <c r="S368">
        <f>(insurance[[#This Row],[age]]-Notes!$B$2)/Notes!$B$3</f>
        <v>1.3380821586844101</v>
      </c>
      <c r="T368">
        <f>(insurance[[#This Row],[bmi]]-Notes!$B$4)/Notes!$B$5</f>
        <v>0.95418163807627243</v>
      </c>
      <c r="U368">
        <f>(insurance[[#This Row],[children]]-Notes!$B$6)/Notes!$B$7</f>
        <v>-0.90861366741867866</v>
      </c>
      <c r="V368" s="14">
        <f t="shared" si="5"/>
        <v>13130.638654799817</v>
      </c>
      <c r="W368" s="15" t="str">
        <f>IF(insurance[[#This Row],[split]]="Test", (insurance[[#This Row],[charges]]-insurance[[#This Row],[yhat_base]])^2, "")</f>
        <v/>
      </c>
      <c r="X368" s="15" t="str">
        <f>IF(insurance[[#This Row],[split]]="Test", ABS(insurance[[#This Row],[charges]]-insurance[[#This Row],[yhat_base]])^2, "")</f>
        <v/>
      </c>
      <c r="Y368" t="str">
        <f>IF(insurance[[#This Row],[split]]="Test", (insurance[[#This Row],[charges]]-insurance[[#This Row],[yhat]])^2,"")</f>
        <v/>
      </c>
      <c r="Z368" t="str">
        <f>IF(insurance[[#This Row],[split]]="Test",ABS(insurance[[#This Row],[charges]]-insurance[[#This Row],[yhat]])^2,"")</f>
        <v/>
      </c>
      <c r="AA368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13626.087938159779</v>
      </c>
      <c r="AB368">
        <f>insurance[[#This Row],[charges]]-insurance[[#This Row],[yhat]]</f>
        <v>-1390.2487381597784</v>
      </c>
      <c r="AC368" t="str">
        <f>IF(insurance[[#This Row],[split]]="Test",
  COUNTIFS(insurance[split], "Test", insurance[yhat], "&gt;" &amp; insurance[[#This Row],[yhat]]) + 1,
  ""
)</f>
        <v/>
      </c>
      <c r="AD368" t="str">
        <f>IF(insurance[[#This Row],[split]]="Test", CEILING(insurance[[#This Row],[rank_test]]/(COUNTIF(insurance[split],"Test")/10), 1), "")</f>
        <v/>
      </c>
      <c r="AE368" t="str">
        <f>IF(insurance[[#This Row],[split]]="Test", --(insurance[[#This Row],[charges]] &gt;= Classify!$C$5), "")</f>
        <v/>
      </c>
      <c r="AF368" t="str">
        <f>IF(insurance[[#This Row],[split]]="Test", --(insurance[[#This Row],[yhat]] &gt;= Classify!$C$8), "")</f>
        <v/>
      </c>
    </row>
    <row r="369" spans="1:32" x14ac:dyDescent="0.35">
      <c r="A369">
        <v>24</v>
      </c>
      <c r="B369" t="s">
        <v>13</v>
      </c>
      <c r="C369">
        <v>29.925000000000001</v>
      </c>
      <c r="D369">
        <v>0</v>
      </c>
      <c r="E369" t="s">
        <v>14</v>
      </c>
      <c r="F369" t="s">
        <v>22</v>
      </c>
      <c r="G369">
        <v>2850.6837500000001</v>
      </c>
      <c r="H369" t="s">
        <v>16</v>
      </c>
      <c r="I369" t="s">
        <v>17</v>
      </c>
      <c r="J369" t="s">
        <v>17</v>
      </c>
      <c r="K369" t="s">
        <v>18</v>
      </c>
      <c r="L369" t="s">
        <v>17</v>
      </c>
      <c r="M369" t="s">
        <v>17</v>
      </c>
      <c r="N369">
        <f>insurance[[#This Row],[age]]^2</f>
        <v>576</v>
      </c>
      <c r="O369">
        <f>insurance[[#This Row],[smoker_yes]]*insurance[[#This Row],[bmi]]</f>
        <v>0</v>
      </c>
      <c r="P369">
        <f>insurance[[#This Row],[smoker_yes]]*insurance[[#This Row],[age]]</f>
        <v>0</v>
      </c>
      <c r="Q369">
        <f>insurance[[#This Row],[bmi]]*insurance[[#This Row],[age]]</f>
        <v>718.2</v>
      </c>
      <c r="R369" t="s">
        <v>31</v>
      </c>
      <c r="S369">
        <f>(insurance[[#This Row],[age]]-Notes!$B$2)/Notes!$B$3</f>
        <v>-1.0827583091171882</v>
      </c>
      <c r="T369">
        <f>(insurance[[#This Row],[bmi]]-Notes!$B$4)/Notes!$B$5</f>
        <v>-0.12112992919197751</v>
      </c>
      <c r="U369">
        <f>(insurance[[#This Row],[children]]-Notes!$B$6)/Notes!$B$7</f>
        <v>-0.90861366741867866</v>
      </c>
      <c r="V369" s="14">
        <f t="shared" si="5"/>
        <v>13130.638654799817</v>
      </c>
      <c r="W369" s="15" t="str">
        <f>IF(insurance[[#This Row],[split]]="Test", (insurance[[#This Row],[charges]]-insurance[[#This Row],[yhat_base]])^2, "")</f>
        <v/>
      </c>
      <c r="X369" s="15" t="str">
        <f>IF(insurance[[#This Row],[split]]="Test", ABS(insurance[[#This Row],[charges]]-insurance[[#This Row],[yhat_base]])^2, "")</f>
        <v/>
      </c>
      <c r="Y369" t="str">
        <f>IF(insurance[[#This Row],[split]]="Test", (insurance[[#This Row],[charges]]-insurance[[#This Row],[yhat]])^2,"")</f>
        <v/>
      </c>
      <c r="Z369" t="str">
        <f>IF(insurance[[#This Row],[split]]="Test",ABS(insurance[[#This Row],[charges]]-insurance[[#This Row],[yhat]])^2,"")</f>
        <v/>
      </c>
      <c r="AA369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4329.9648320748174</v>
      </c>
      <c r="AB369">
        <f>insurance[[#This Row],[charges]]-insurance[[#This Row],[yhat]]</f>
        <v>-1479.2810820748173</v>
      </c>
      <c r="AC369" t="str">
        <f>IF(insurance[[#This Row],[split]]="Test",
  COUNTIFS(insurance[split], "Test", insurance[yhat], "&gt;" &amp; insurance[[#This Row],[yhat]]) + 1,
  ""
)</f>
        <v/>
      </c>
      <c r="AD369" t="str">
        <f>IF(insurance[[#This Row],[split]]="Test", CEILING(insurance[[#This Row],[rank_test]]/(COUNTIF(insurance[split],"Test")/10), 1), "")</f>
        <v/>
      </c>
      <c r="AE369" t="str">
        <f>IF(insurance[[#This Row],[split]]="Test", --(insurance[[#This Row],[charges]] &gt;= Classify!$C$5), "")</f>
        <v/>
      </c>
      <c r="AF369" t="str">
        <f>IF(insurance[[#This Row],[split]]="Test", --(insurance[[#This Row],[yhat]] &gt;= Classify!$C$8), "")</f>
        <v/>
      </c>
    </row>
    <row r="370" spans="1:32" x14ac:dyDescent="0.35">
      <c r="A370">
        <v>62</v>
      </c>
      <c r="B370" t="s">
        <v>13</v>
      </c>
      <c r="C370">
        <v>32.68</v>
      </c>
      <c r="D370">
        <v>0</v>
      </c>
      <c r="E370" t="s">
        <v>14</v>
      </c>
      <c r="F370" t="s">
        <v>22</v>
      </c>
      <c r="G370">
        <v>13844.797200000001</v>
      </c>
      <c r="H370" t="s">
        <v>16</v>
      </c>
      <c r="I370" t="s">
        <v>17</v>
      </c>
      <c r="J370" t="s">
        <v>17</v>
      </c>
      <c r="K370" t="s">
        <v>18</v>
      </c>
      <c r="L370" t="s">
        <v>17</v>
      </c>
      <c r="M370" t="s">
        <v>17</v>
      </c>
      <c r="N370">
        <f>insurance[[#This Row],[age]]^2</f>
        <v>3844</v>
      </c>
      <c r="O370">
        <f>insurance[[#This Row],[smoker_yes]]*insurance[[#This Row],[bmi]]</f>
        <v>0</v>
      </c>
      <c r="P370">
        <f>insurance[[#This Row],[smoker_yes]]*insurance[[#This Row],[age]]</f>
        <v>0</v>
      </c>
      <c r="Q370">
        <f>insurance[[#This Row],[bmi]]*insurance[[#This Row],[age]]</f>
        <v>2026.16</v>
      </c>
      <c r="R370" t="s">
        <v>32</v>
      </c>
      <c r="S370">
        <f>(insurance[[#This Row],[age]]-Notes!$B$2)/Notes!$B$3</f>
        <v>1.6228869196022451</v>
      </c>
      <c r="T370">
        <f>(insurance[[#This Row],[bmi]]-Notes!$B$4)/Notes!$B$5</f>
        <v>0.33081261357293923</v>
      </c>
      <c r="U370">
        <f>(insurance[[#This Row],[children]]-Notes!$B$6)/Notes!$B$7</f>
        <v>-0.90861366741867866</v>
      </c>
      <c r="V370" s="14">
        <f t="shared" si="5"/>
        <v>13130.638654799817</v>
      </c>
      <c r="W370" s="15">
        <f>IF(insurance[[#This Row],[split]]="Test", (insurance[[#This Row],[charges]]-insurance[[#This Row],[yhat_base]])^2, "")</f>
        <v>510022.42768244277</v>
      </c>
      <c r="X370" s="15">
        <f>IF(insurance[[#This Row],[split]]="Test", ABS(insurance[[#This Row],[charges]]-insurance[[#This Row],[yhat_base]])^2, "")</f>
        <v>510022.42768244277</v>
      </c>
      <c r="Y370">
        <f>IF(insurance[[#This Row],[split]]="Test", (insurance[[#This Row],[charges]]-insurance[[#This Row],[yhat]])^2,"")</f>
        <v>2087496.9950338446</v>
      </c>
      <c r="Z370">
        <f>IF(insurance[[#This Row],[split]]="Test",ABS(insurance[[#This Row],[charges]]-insurance[[#This Row],[yhat]])^2,"")</f>
        <v>2087496.9950338446</v>
      </c>
      <c r="AA370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15289.614487768196</v>
      </c>
      <c r="AB370">
        <f>insurance[[#This Row],[charges]]-insurance[[#This Row],[yhat]]</f>
        <v>-1444.8172877681955</v>
      </c>
      <c r="AC370">
        <f>IF(insurance[[#This Row],[split]]="Test",
  COUNTIFS(insurance[split], "Test", insurance[yhat], "&gt;" &amp; insurance[[#This Row],[yhat]]) + 1,
  ""
)</f>
        <v>65</v>
      </c>
      <c r="AD370">
        <f>IF(insurance[[#This Row],[split]]="Test", CEILING(insurance[[#This Row],[rank_test]]/(COUNTIF(insurance[split],"Test")/10), 1), "")</f>
        <v>3</v>
      </c>
      <c r="AE370">
        <f>IF(insurance[[#This Row],[split]]="Test", --(insurance[[#This Row],[charges]] &gt;= Classify!$C$5), "")</f>
        <v>0</v>
      </c>
      <c r="AF370">
        <f>IF(insurance[[#This Row],[split]]="Test", --(insurance[[#This Row],[yhat]] &gt;= Classify!$C$8), "")</f>
        <v>0</v>
      </c>
    </row>
    <row r="371" spans="1:32" x14ac:dyDescent="0.35">
      <c r="A371">
        <v>48</v>
      </c>
      <c r="B371" t="s">
        <v>13</v>
      </c>
      <c r="C371">
        <v>36.575000000000003</v>
      </c>
      <c r="D371">
        <v>0</v>
      </c>
      <c r="E371" t="s">
        <v>14</v>
      </c>
      <c r="F371" t="s">
        <v>22</v>
      </c>
      <c r="G371">
        <v>8671.1912499999999</v>
      </c>
      <c r="H371" t="s">
        <v>16</v>
      </c>
      <c r="I371" t="s">
        <v>17</v>
      </c>
      <c r="J371" t="s">
        <v>17</v>
      </c>
      <c r="K371" t="s">
        <v>18</v>
      </c>
      <c r="L371" t="s">
        <v>17</v>
      </c>
      <c r="M371" t="s">
        <v>17</v>
      </c>
      <c r="N371">
        <f>insurance[[#This Row],[age]]^2</f>
        <v>2304</v>
      </c>
      <c r="O371">
        <f>insurance[[#This Row],[smoker_yes]]*insurance[[#This Row],[bmi]]</f>
        <v>0</v>
      </c>
      <c r="P371">
        <f>insurance[[#This Row],[smoker_yes]]*insurance[[#This Row],[age]]</f>
        <v>0</v>
      </c>
      <c r="Q371">
        <f>insurance[[#This Row],[bmi]]*insurance[[#This Row],[age]]</f>
        <v>1755.6000000000001</v>
      </c>
      <c r="R371" t="s">
        <v>31</v>
      </c>
      <c r="S371">
        <f>(insurance[[#This Row],[age]]-Notes!$B$2)/Notes!$B$3</f>
        <v>0.62607025638982228</v>
      </c>
      <c r="T371">
        <f>(insurance[[#This Row],[bmi]]-Notes!$B$4)/Notes!$B$5</f>
        <v>0.96976586368885676</v>
      </c>
      <c r="U371">
        <f>(insurance[[#This Row],[children]]-Notes!$B$6)/Notes!$B$7</f>
        <v>-0.90861366741867866</v>
      </c>
      <c r="V371" s="14">
        <f t="shared" si="5"/>
        <v>13130.638654799817</v>
      </c>
      <c r="W371" s="15" t="str">
        <f>IF(insurance[[#This Row],[split]]="Test", (insurance[[#This Row],[charges]]-insurance[[#This Row],[yhat_base]])^2, "")</f>
        <v/>
      </c>
      <c r="X371" s="15" t="str">
        <f>IF(insurance[[#This Row],[split]]="Test", ABS(insurance[[#This Row],[charges]]-insurance[[#This Row],[yhat_base]])^2, "")</f>
        <v/>
      </c>
      <c r="Y371" t="str">
        <f>IF(insurance[[#This Row],[split]]="Test", (insurance[[#This Row],[charges]]-insurance[[#This Row],[yhat]])^2,"")</f>
        <v/>
      </c>
      <c r="Z371" t="str">
        <f>IF(insurance[[#This Row],[split]]="Test",ABS(insurance[[#This Row],[charges]]-insurance[[#This Row],[yhat]])^2,"")</f>
        <v/>
      </c>
      <c r="AA371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9941.2586722051947</v>
      </c>
      <c r="AB371">
        <f>insurance[[#This Row],[charges]]-insurance[[#This Row],[yhat]]</f>
        <v>-1270.0674222051948</v>
      </c>
      <c r="AC371" t="str">
        <f>IF(insurance[[#This Row],[split]]="Test",
  COUNTIFS(insurance[split], "Test", insurance[yhat], "&gt;" &amp; insurance[[#This Row],[yhat]]) + 1,
  ""
)</f>
        <v/>
      </c>
      <c r="AD371" t="str">
        <f>IF(insurance[[#This Row],[split]]="Test", CEILING(insurance[[#This Row],[rank_test]]/(COUNTIF(insurance[split],"Test")/10), 1), "")</f>
        <v/>
      </c>
      <c r="AE371" t="str">
        <f>IF(insurance[[#This Row],[split]]="Test", --(insurance[[#This Row],[charges]] &gt;= Classify!$C$5), "")</f>
        <v/>
      </c>
      <c r="AF371" t="str">
        <f>IF(insurance[[#This Row],[split]]="Test", --(insurance[[#This Row],[yhat]] &gt;= Classify!$C$8), "")</f>
        <v/>
      </c>
    </row>
    <row r="372" spans="1:32" x14ac:dyDescent="0.35">
      <c r="A372">
        <v>22</v>
      </c>
      <c r="B372" t="s">
        <v>19</v>
      </c>
      <c r="C372">
        <v>32.11</v>
      </c>
      <c r="D372">
        <v>0</v>
      </c>
      <c r="E372" t="s">
        <v>14</v>
      </c>
      <c r="F372" t="s">
        <v>22</v>
      </c>
      <c r="G372">
        <v>2055.3249000000001</v>
      </c>
      <c r="H372" t="s">
        <v>16</v>
      </c>
      <c r="I372" t="s">
        <v>18</v>
      </c>
      <c r="J372" t="s">
        <v>17</v>
      </c>
      <c r="K372" t="s">
        <v>18</v>
      </c>
      <c r="L372" t="s">
        <v>17</v>
      </c>
      <c r="M372" t="s">
        <v>17</v>
      </c>
      <c r="N372">
        <f>insurance[[#This Row],[age]]^2</f>
        <v>484</v>
      </c>
      <c r="O372">
        <f>insurance[[#This Row],[smoker_yes]]*insurance[[#This Row],[bmi]]</f>
        <v>0</v>
      </c>
      <c r="P372">
        <f>insurance[[#This Row],[smoker_yes]]*insurance[[#This Row],[age]]</f>
        <v>0</v>
      </c>
      <c r="Q372">
        <f>insurance[[#This Row],[bmi]]*insurance[[#This Row],[age]]</f>
        <v>706.42</v>
      </c>
      <c r="R372" t="s">
        <v>31</v>
      </c>
      <c r="S372">
        <f>(insurance[[#This Row],[age]]-Notes!$B$2)/Notes!$B$3</f>
        <v>-1.2251606895761058</v>
      </c>
      <c r="T372">
        <f>(insurance[[#This Row],[bmi]]-Notes!$B$4)/Notes!$B$5</f>
        <v>0.23730725989743914</v>
      </c>
      <c r="U372">
        <f>(insurance[[#This Row],[children]]-Notes!$B$6)/Notes!$B$7</f>
        <v>-0.90861366741867866</v>
      </c>
      <c r="V372" s="14">
        <f t="shared" si="5"/>
        <v>13130.638654799817</v>
      </c>
      <c r="W372" s="15" t="str">
        <f>IF(insurance[[#This Row],[split]]="Test", (insurance[[#This Row],[charges]]-insurance[[#This Row],[yhat_base]])^2, "")</f>
        <v/>
      </c>
      <c r="X372" s="15" t="str">
        <f>IF(insurance[[#This Row],[split]]="Test", ABS(insurance[[#This Row],[charges]]-insurance[[#This Row],[yhat_base]])^2, "")</f>
        <v/>
      </c>
      <c r="Y372" t="str">
        <f>IF(insurance[[#This Row],[split]]="Test", (insurance[[#This Row],[charges]]-insurance[[#This Row],[yhat]])^2,"")</f>
        <v/>
      </c>
      <c r="Z372" t="str">
        <f>IF(insurance[[#This Row],[split]]="Test",ABS(insurance[[#This Row],[charges]]-insurance[[#This Row],[yhat]])^2,"")</f>
        <v/>
      </c>
      <c r="AA372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3470.7142718392452</v>
      </c>
      <c r="AB372">
        <f>insurance[[#This Row],[charges]]-insurance[[#This Row],[yhat]]</f>
        <v>-1415.3893718392451</v>
      </c>
      <c r="AC372" t="str">
        <f>IF(insurance[[#This Row],[split]]="Test",
  COUNTIFS(insurance[split], "Test", insurance[yhat], "&gt;" &amp; insurance[[#This Row],[yhat]]) + 1,
  ""
)</f>
        <v/>
      </c>
      <c r="AD372" t="str">
        <f>IF(insurance[[#This Row],[split]]="Test", CEILING(insurance[[#This Row],[rank_test]]/(COUNTIF(insurance[split],"Test")/10), 1), "")</f>
        <v/>
      </c>
      <c r="AE372" t="str">
        <f>IF(insurance[[#This Row],[split]]="Test", --(insurance[[#This Row],[charges]] &gt;= Classify!$C$5), "")</f>
        <v/>
      </c>
      <c r="AF372" t="str">
        <f>IF(insurance[[#This Row],[split]]="Test", --(insurance[[#This Row],[yhat]] &gt;= Classify!$C$8), "")</f>
        <v/>
      </c>
    </row>
    <row r="373" spans="1:32" x14ac:dyDescent="0.35">
      <c r="A373">
        <v>26</v>
      </c>
      <c r="B373" t="s">
        <v>19</v>
      </c>
      <c r="C373">
        <v>31.065000000000001</v>
      </c>
      <c r="D373">
        <v>0</v>
      </c>
      <c r="E373" t="s">
        <v>14</v>
      </c>
      <c r="F373" t="s">
        <v>22</v>
      </c>
      <c r="G373">
        <v>2699.56835</v>
      </c>
      <c r="H373" t="s">
        <v>16</v>
      </c>
      <c r="I373" t="s">
        <v>18</v>
      </c>
      <c r="J373" t="s">
        <v>17</v>
      </c>
      <c r="K373" t="s">
        <v>18</v>
      </c>
      <c r="L373" t="s">
        <v>17</v>
      </c>
      <c r="M373" t="s">
        <v>17</v>
      </c>
      <c r="N373">
        <f>insurance[[#This Row],[age]]^2</f>
        <v>676</v>
      </c>
      <c r="O373">
        <f>insurance[[#This Row],[smoker_yes]]*insurance[[#This Row],[bmi]]</f>
        <v>0</v>
      </c>
      <c r="P373">
        <f>insurance[[#This Row],[smoker_yes]]*insurance[[#This Row],[age]]</f>
        <v>0</v>
      </c>
      <c r="Q373">
        <f>insurance[[#This Row],[bmi]]*insurance[[#This Row],[age]]</f>
        <v>807.69</v>
      </c>
      <c r="R373" t="s">
        <v>31</v>
      </c>
      <c r="S373">
        <f>(insurance[[#This Row],[age]]-Notes!$B$2)/Notes!$B$3</f>
        <v>-0.94035592865827067</v>
      </c>
      <c r="T373">
        <f>(insurance[[#This Row],[bmi]]-Notes!$B$4)/Notes!$B$5</f>
        <v>6.5880778159022685E-2</v>
      </c>
      <c r="U373">
        <f>(insurance[[#This Row],[children]]-Notes!$B$6)/Notes!$B$7</f>
        <v>-0.90861366741867866</v>
      </c>
      <c r="V373" s="14">
        <f t="shared" si="5"/>
        <v>13130.638654799817</v>
      </c>
      <c r="W373" s="15" t="str">
        <f>IF(insurance[[#This Row],[split]]="Test", (insurance[[#This Row],[charges]]-insurance[[#This Row],[yhat_base]])^2, "")</f>
        <v/>
      </c>
      <c r="X373" s="15" t="str">
        <f>IF(insurance[[#This Row],[split]]="Test", ABS(insurance[[#This Row],[charges]]-insurance[[#This Row],[yhat_base]])^2, "")</f>
        <v/>
      </c>
      <c r="Y373" t="str">
        <f>IF(insurance[[#This Row],[split]]="Test", (insurance[[#This Row],[charges]]-insurance[[#This Row],[yhat]])^2,"")</f>
        <v/>
      </c>
      <c r="Z373" t="str">
        <f>IF(insurance[[#This Row],[split]]="Test",ABS(insurance[[#This Row],[charges]]-insurance[[#This Row],[yhat]])^2,"")</f>
        <v/>
      </c>
      <c r="AA373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3996.6383066504586</v>
      </c>
      <c r="AB373">
        <f>insurance[[#This Row],[charges]]-insurance[[#This Row],[yhat]]</f>
        <v>-1297.0699566504586</v>
      </c>
      <c r="AC373" t="str">
        <f>IF(insurance[[#This Row],[split]]="Test",
  COUNTIFS(insurance[split], "Test", insurance[yhat], "&gt;" &amp; insurance[[#This Row],[yhat]]) + 1,
  ""
)</f>
        <v/>
      </c>
      <c r="AD373" t="str">
        <f>IF(insurance[[#This Row],[split]]="Test", CEILING(insurance[[#This Row],[rank_test]]/(COUNTIF(insurance[split],"Test")/10), 1), "")</f>
        <v/>
      </c>
      <c r="AE373" t="str">
        <f>IF(insurance[[#This Row],[split]]="Test", --(insurance[[#This Row],[charges]] &gt;= Classify!$C$5), "")</f>
        <v/>
      </c>
      <c r="AF373" t="str">
        <f>IF(insurance[[#This Row],[split]]="Test", --(insurance[[#This Row],[yhat]] &gt;= Classify!$C$8), "")</f>
        <v/>
      </c>
    </row>
    <row r="374" spans="1:32" x14ac:dyDescent="0.35">
      <c r="A374">
        <v>58</v>
      </c>
      <c r="B374" t="s">
        <v>13</v>
      </c>
      <c r="C374">
        <v>28.215</v>
      </c>
      <c r="D374">
        <v>0</v>
      </c>
      <c r="E374" t="s">
        <v>14</v>
      </c>
      <c r="F374" t="s">
        <v>22</v>
      </c>
      <c r="G374">
        <v>12224.350850000001</v>
      </c>
      <c r="H374" t="s">
        <v>16</v>
      </c>
      <c r="I374" t="s">
        <v>17</v>
      </c>
      <c r="J374" t="s">
        <v>17</v>
      </c>
      <c r="K374" t="s">
        <v>18</v>
      </c>
      <c r="L374" t="s">
        <v>17</v>
      </c>
      <c r="M374" t="s">
        <v>17</v>
      </c>
      <c r="N374">
        <f>insurance[[#This Row],[age]]^2</f>
        <v>3364</v>
      </c>
      <c r="O374">
        <f>insurance[[#This Row],[smoker_yes]]*insurance[[#This Row],[bmi]]</f>
        <v>0</v>
      </c>
      <c r="P374">
        <f>insurance[[#This Row],[smoker_yes]]*insurance[[#This Row],[age]]</f>
        <v>0</v>
      </c>
      <c r="Q374">
        <f>insurance[[#This Row],[bmi]]*insurance[[#This Row],[age]]</f>
        <v>1636.47</v>
      </c>
      <c r="R374" t="s">
        <v>31</v>
      </c>
      <c r="S374">
        <f>(insurance[[#This Row],[age]]-Notes!$B$2)/Notes!$B$3</f>
        <v>1.3380821586844101</v>
      </c>
      <c r="T374">
        <f>(insurance[[#This Row],[bmi]]-Notes!$B$4)/Notes!$B$5</f>
        <v>-0.4016459902184778</v>
      </c>
      <c r="U374">
        <f>(insurance[[#This Row],[children]]-Notes!$B$6)/Notes!$B$7</f>
        <v>-0.90861366741867866</v>
      </c>
      <c r="V374" s="14">
        <f t="shared" si="5"/>
        <v>13130.638654799817</v>
      </c>
      <c r="W374" s="15" t="str">
        <f>IF(insurance[[#This Row],[split]]="Test", (insurance[[#This Row],[charges]]-insurance[[#This Row],[yhat_base]])^2, "")</f>
        <v/>
      </c>
      <c r="X374" s="15" t="str">
        <f>IF(insurance[[#This Row],[split]]="Test", ABS(insurance[[#This Row],[charges]]-insurance[[#This Row],[yhat_base]])^2, "")</f>
        <v/>
      </c>
      <c r="Y374" t="str">
        <f>IF(insurance[[#This Row],[split]]="Test", (insurance[[#This Row],[charges]]-insurance[[#This Row],[yhat]])^2,"")</f>
        <v/>
      </c>
      <c r="Z374" t="str">
        <f>IF(insurance[[#This Row],[split]]="Test",ABS(insurance[[#This Row],[charges]]-insurance[[#This Row],[yhat]])^2,"")</f>
        <v/>
      </c>
      <c r="AA374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13545.122060091862</v>
      </c>
      <c r="AB374">
        <f>insurance[[#This Row],[charges]]-insurance[[#This Row],[yhat]]</f>
        <v>-1320.7712100918616</v>
      </c>
      <c r="AC374" t="str">
        <f>IF(insurance[[#This Row],[split]]="Test",
  COUNTIFS(insurance[split], "Test", insurance[yhat], "&gt;" &amp; insurance[[#This Row],[yhat]]) + 1,
  ""
)</f>
        <v/>
      </c>
      <c r="AD374" t="str">
        <f>IF(insurance[[#This Row],[split]]="Test", CEILING(insurance[[#This Row],[rank_test]]/(COUNTIF(insurance[split],"Test")/10), 1), "")</f>
        <v/>
      </c>
      <c r="AE374" t="str">
        <f>IF(insurance[[#This Row],[split]]="Test", --(insurance[[#This Row],[charges]] &gt;= Classify!$C$5), "")</f>
        <v/>
      </c>
      <c r="AF374" t="str">
        <f>IF(insurance[[#This Row],[split]]="Test", --(insurance[[#This Row],[yhat]] &gt;= Classify!$C$8), "")</f>
        <v/>
      </c>
    </row>
    <row r="375" spans="1:32" x14ac:dyDescent="0.35">
      <c r="A375">
        <v>25</v>
      </c>
      <c r="B375" t="s">
        <v>13</v>
      </c>
      <c r="C375">
        <v>34.484999999999999</v>
      </c>
      <c r="D375">
        <v>0</v>
      </c>
      <c r="E375" t="s">
        <v>14</v>
      </c>
      <c r="F375" t="s">
        <v>22</v>
      </c>
      <c r="G375">
        <v>3021.80915</v>
      </c>
      <c r="H375" t="s">
        <v>16</v>
      </c>
      <c r="I375" t="s">
        <v>17</v>
      </c>
      <c r="J375" t="s">
        <v>17</v>
      </c>
      <c r="K375" t="s">
        <v>18</v>
      </c>
      <c r="L375" t="s">
        <v>17</v>
      </c>
      <c r="M375" t="s">
        <v>17</v>
      </c>
      <c r="N375">
        <f>insurance[[#This Row],[age]]^2</f>
        <v>625</v>
      </c>
      <c r="O375">
        <f>insurance[[#This Row],[smoker_yes]]*insurance[[#This Row],[bmi]]</f>
        <v>0</v>
      </c>
      <c r="P375">
        <f>insurance[[#This Row],[smoker_yes]]*insurance[[#This Row],[age]]</f>
        <v>0</v>
      </c>
      <c r="Q375">
        <f>insurance[[#This Row],[bmi]]*insurance[[#This Row],[age]]</f>
        <v>862.125</v>
      </c>
      <c r="R375" t="s">
        <v>31</v>
      </c>
      <c r="S375">
        <f>(insurance[[#This Row],[age]]-Notes!$B$2)/Notes!$B$3</f>
        <v>-1.0115571188877295</v>
      </c>
      <c r="T375">
        <f>(insurance[[#This Row],[bmi]]-Notes!$B$4)/Notes!$B$5</f>
        <v>0.62691290021202273</v>
      </c>
      <c r="U375">
        <f>(insurance[[#This Row],[children]]-Notes!$B$6)/Notes!$B$7</f>
        <v>-0.90861366741867866</v>
      </c>
      <c r="V375" s="14">
        <f t="shared" si="5"/>
        <v>13130.638654799817</v>
      </c>
      <c r="W375" s="15" t="str">
        <f>IF(insurance[[#This Row],[split]]="Test", (insurance[[#This Row],[charges]]-insurance[[#This Row],[yhat_base]])^2, "")</f>
        <v/>
      </c>
      <c r="X375" s="15" t="str">
        <f>IF(insurance[[#This Row],[split]]="Test", ABS(insurance[[#This Row],[charges]]-insurance[[#This Row],[yhat_base]])^2, "")</f>
        <v/>
      </c>
      <c r="Y375" t="str">
        <f>IF(insurance[[#This Row],[split]]="Test", (insurance[[#This Row],[charges]]-insurance[[#This Row],[yhat]])^2,"")</f>
        <v/>
      </c>
      <c r="Z375" t="str">
        <f>IF(insurance[[#This Row],[split]]="Test",ABS(insurance[[#This Row],[charges]]-insurance[[#This Row],[yhat]])^2,"")</f>
        <v/>
      </c>
      <c r="AA375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4512.7196555561977</v>
      </c>
      <c r="AB375">
        <f>insurance[[#This Row],[charges]]-insurance[[#This Row],[yhat]]</f>
        <v>-1490.9105055561977</v>
      </c>
      <c r="AC375" t="str">
        <f>IF(insurance[[#This Row],[split]]="Test",
  COUNTIFS(insurance[split], "Test", insurance[yhat], "&gt;" &amp; insurance[[#This Row],[yhat]]) + 1,
  ""
)</f>
        <v/>
      </c>
      <c r="AD375" t="str">
        <f>IF(insurance[[#This Row],[split]]="Test", CEILING(insurance[[#This Row],[rank_test]]/(COUNTIF(insurance[split],"Test")/10), 1), "")</f>
        <v/>
      </c>
      <c r="AE375" t="str">
        <f>IF(insurance[[#This Row],[split]]="Test", --(insurance[[#This Row],[charges]] &gt;= Classify!$C$5), "")</f>
        <v/>
      </c>
      <c r="AF375" t="str">
        <f>IF(insurance[[#This Row],[split]]="Test", --(insurance[[#This Row],[yhat]] &gt;= Classify!$C$8), "")</f>
        <v/>
      </c>
    </row>
    <row r="376" spans="1:32" x14ac:dyDescent="0.35">
      <c r="A376">
        <v>32</v>
      </c>
      <c r="B376" t="s">
        <v>13</v>
      </c>
      <c r="C376">
        <v>29.734999999999999</v>
      </c>
      <c r="D376">
        <v>0</v>
      </c>
      <c r="E376" t="s">
        <v>14</v>
      </c>
      <c r="F376" t="s">
        <v>22</v>
      </c>
      <c r="G376">
        <v>4357.0436499999996</v>
      </c>
      <c r="H376" t="s">
        <v>16</v>
      </c>
      <c r="I376" t="s">
        <v>17</v>
      </c>
      <c r="J376" t="s">
        <v>17</v>
      </c>
      <c r="K376" t="s">
        <v>18</v>
      </c>
      <c r="L376" t="s">
        <v>17</v>
      </c>
      <c r="M376" t="s">
        <v>17</v>
      </c>
      <c r="N376">
        <f>insurance[[#This Row],[age]]^2</f>
        <v>1024</v>
      </c>
      <c r="O376">
        <f>insurance[[#This Row],[smoker_yes]]*insurance[[#This Row],[bmi]]</f>
        <v>0</v>
      </c>
      <c r="P376">
        <f>insurance[[#This Row],[smoker_yes]]*insurance[[#This Row],[age]]</f>
        <v>0</v>
      </c>
      <c r="Q376">
        <f>insurance[[#This Row],[bmi]]*insurance[[#This Row],[age]]</f>
        <v>951.52</v>
      </c>
      <c r="R376" t="s">
        <v>31</v>
      </c>
      <c r="S376">
        <f>(insurance[[#This Row],[age]]-Notes!$B$2)/Notes!$B$3</f>
        <v>-0.51314878728151803</v>
      </c>
      <c r="T376">
        <f>(insurance[[#This Row],[bmi]]-Notes!$B$4)/Notes!$B$5</f>
        <v>-0.15229838041714441</v>
      </c>
      <c r="U376">
        <f>(insurance[[#This Row],[children]]-Notes!$B$6)/Notes!$B$7</f>
        <v>-0.90861366741867866</v>
      </c>
      <c r="V376" s="14">
        <f t="shared" si="5"/>
        <v>13130.638654799817</v>
      </c>
      <c r="W376" s="15" t="str">
        <f>IF(insurance[[#This Row],[split]]="Test", (insurance[[#This Row],[charges]]-insurance[[#This Row],[yhat_base]])^2, "")</f>
        <v/>
      </c>
      <c r="X376" s="15" t="str">
        <f>IF(insurance[[#This Row],[split]]="Test", ABS(insurance[[#This Row],[charges]]-insurance[[#This Row],[yhat_base]])^2, "")</f>
        <v/>
      </c>
      <c r="Y376" t="str">
        <f>IF(insurance[[#This Row],[split]]="Test", (insurance[[#This Row],[charges]]-insurance[[#This Row],[yhat]])^2,"")</f>
        <v/>
      </c>
      <c r="Z376" t="str">
        <f>IF(insurance[[#This Row],[split]]="Test",ABS(insurance[[#This Row],[charges]]-insurance[[#This Row],[yhat]])^2,"")</f>
        <v/>
      </c>
      <c r="AA376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5659.2237785233965</v>
      </c>
      <c r="AB376">
        <f>insurance[[#This Row],[charges]]-insurance[[#This Row],[yhat]]</f>
        <v>-1302.1801285233969</v>
      </c>
      <c r="AC376" t="str">
        <f>IF(insurance[[#This Row],[split]]="Test",
  COUNTIFS(insurance[split], "Test", insurance[yhat], "&gt;" &amp; insurance[[#This Row],[yhat]]) + 1,
  ""
)</f>
        <v/>
      </c>
      <c r="AD376" t="str">
        <f>IF(insurance[[#This Row],[split]]="Test", CEILING(insurance[[#This Row],[rank_test]]/(COUNTIF(insurance[split],"Test")/10), 1), "")</f>
        <v/>
      </c>
      <c r="AE376" t="str">
        <f>IF(insurance[[#This Row],[split]]="Test", --(insurance[[#This Row],[charges]] &gt;= Classify!$C$5), "")</f>
        <v/>
      </c>
      <c r="AF376" t="str">
        <f>IF(insurance[[#This Row],[split]]="Test", --(insurance[[#This Row],[yhat]] &gt;= Classify!$C$8), "")</f>
        <v/>
      </c>
    </row>
    <row r="377" spans="1:32" x14ac:dyDescent="0.35">
      <c r="A377">
        <v>33</v>
      </c>
      <c r="B377" t="s">
        <v>13</v>
      </c>
      <c r="C377">
        <v>26.695</v>
      </c>
      <c r="D377">
        <v>0</v>
      </c>
      <c r="E377" t="s">
        <v>14</v>
      </c>
      <c r="F377" t="s">
        <v>22</v>
      </c>
      <c r="G377">
        <v>4571.4130500000001</v>
      </c>
      <c r="H377" t="s">
        <v>16</v>
      </c>
      <c r="I377" t="s">
        <v>17</v>
      </c>
      <c r="J377" t="s">
        <v>17</v>
      </c>
      <c r="K377" t="s">
        <v>18</v>
      </c>
      <c r="L377" t="s">
        <v>17</v>
      </c>
      <c r="M377" t="s">
        <v>17</v>
      </c>
      <c r="N377">
        <f>insurance[[#This Row],[age]]^2</f>
        <v>1089</v>
      </c>
      <c r="O377">
        <f>insurance[[#This Row],[smoker_yes]]*insurance[[#This Row],[bmi]]</f>
        <v>0</v>
      </c>
      <c r="P377">
        <f>insurance[[#This Row],[smoker_yes]]*insurance[[#This Row],[age]]</f>
        <v>0</v>
      </c>
      <c r="Q377">
        <f>insurance[[#This Row],[bmi]]*insurance[[#This Row],[age]]</f>
        <v>880.93500000000006</v>
      </c>
      <c r="R377" t="s">
        <v>32</v>
      </c>
      <c r="S377">
        <f>(insurance[[#This Row],[age]]-Notes!$B$2)/Notes!$B$3</f>
        <v>-0.44194759705205927</v>
      </c>
      <c r="T377">
        <f>(insurance[[#This Row],[bmi]]-Notes!$B$4)/Notes!$B$5</f>
        <v>-0.65099360001981121</v>
      </c>
      <c r="U377">
        <f>(insurance[[#This Row],[children]]-Notes!$B$6)/Notes!$B$7</f>
        <v>-0.90861366741867866</v>
      </c>
      <c r="V377" s="14">
        <f t="shared" si="5"/>
        <v>13130.638654799817</v>
      </c>
      <c r="W377" s="15">
        <f>IF(insurance[[#This Row],[split]]="Test", (insurance[[#This Row],[charges]]-insurance[[#This Row],[yhat_base]])^2, "")</f>
        <v>73260342.953860775</v>
      </c>
      <c r="X377" s="15">
        <f>IF(insurance[[#This Row],[split]]="Test", ABS(insurance[[#This Row],[charges]]-insurance[[#This Row],[yhat_base]])^2, "")</f>
        <v>73260342.953860775</v>
      </c>
      <c r="Y377">
        <f>IF(insurance[[#This Row],[split]]="Test", (insurance[[#This Row],[charges]]-insurance[[#This Row],[yhat]])^2,"")</f>
        <v>1589651.1298670354</v>
      </c>
      <c r="Z377">
        <f>IF(insurance[[#This Row],[split]]="Test",ABS(insurance[[#This Row],[charges]]-insurance[[#This Row],[yhat]])^2,"")</f>
        <v>1589651.1298670354</v>
      </c>
      <c r="AA377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5832.2267276966832</v>
      </c>
      <c r="AB377">
        <f>insurance[[#This Row],[charges]]-insurance[[#This Row],[yhat]]</f>
        <v>-1260.813677696683</v>
      </c>
      <c r="AC377">
        <f>IF(insurance[[#This Row],[split]]="Test",
  COUNTIFS(insurance[split], "Test", insurance[yhat], "&gt;" &amp; insurance[[#This Row],[yhat]]) + 1,
  ""
)</f>
        <v>221</v>
      </c>
      <c r="AD377">
        <f>IF(insurance[[#This Row],[split]]="Test", CEILING(insurance[[#This Row],[rank_test]]/(COUNTIF(insurance[split],"Test")/10), 1), "")</f>
        <v>8</v>
      </c>
      <c r="AE377">
        <f>IF(insurance[[#This Row],[split]]="Test", --(insurance[[#This Row],[charges]] &gt;= Classify!$C$5), "")</f>
        <v>0</v>
      </c>
      <c r="AF377">
        <f>IF(insurance[[#This Row],[split]]="Test", --(insurance[[#This Row],[yhat]] &gt;= Classify!$C$8), "")</f>
        <v>0</v>
      </c>
    </row>
    <row r="378" spans="1:32" x14ac:dyDescent="0.35">
      <c r="A378">
        <v>57</v>
      </c>
      <c r="B378" t="s">
        <v>13</v>
      </c>
      <c r="C378">
        <v>31.16</v>
      </c>
      <c r="D378">
        <v>0</v>
      </c>
      <c r="E378" t="s">
        <v>23</v>
      </c>
      <c r="F378" t="s">
        <v>22</v>
      </c>
      <c r="G378">
        <v>43578.939400000003</v>
      </c>
      <c r="H378" t="s">
        <v>16</v>
      </c>
      <c r="I378" t="s">
        <v>17</v>
      </c>
      <c r="J378" t="s">
        <v>18</v>
      </c>
      <c r="K378" t="s">
        <v>18</v>
      </c>
      <c r="L378" t="s">
        <v>17</v>
      </c>
      <c r="M378" t="s">
        <v>17</v>
      </c>
      <c r="N378">
        <f>insurance[[#This Row],[age]]^2</f>
        <v>3249</v>
      </c>
      <c r="O378">
        <f>insurance[[#This Row],[smoker_yes]]*insurance[[#This Row],[bmi]]</f>
        <v>31.16</v>
      </c>
      <c r="P378">
        <f>insurance[[#This Row],[smoker_yes]]*insurance[[#This Row],[age]]</f>
        <v>57</v>
      </c>
      <c r="Q378">
        <f>insurance[[#This Row],[bmi]]*insurance[[#This Row],[age]]</f>
        <v>1776.1200000000001</v>
      </c>
      <c r="R378" t="s">
        <v>32</v>
      </c>
      <c r="S378">
        <f>(insurance[[#This Row],[age]]-Notes!$B$2)/Notes!$B$3</f>
        <v>1.2668809684549511</v>
      </c>
      <c r="T378">
        <f>(insurance[[#This Row],[bmi]]-Notes!$B$4)/Notes!$B$5</f>
        <v>8.1465003771605843E-2</v>
      </c>
      <c r="U378">
        <f>(insurance[[#This Row],[children]]-Notes!$B$6)/Notes!$B$7</f>
        <v>-0.90861366741867866</v>
      </c>
      <c r="V378" s="14">
        <f t="shared" si="5"/>
        <v>13130.638654799817</v>
      </c>
      <c r="W378" s="15">
        <f>IF(insurance[[#This Row],[split]]="Test", (insurance[[#This Row],[charges]]-insurance[[#This Row],[yhat_base]])^2, "")</f>
        <v>927099018.27015805</v>
      </c>
      <c r="X378" s="15">
        <f>IF(insurance[[#This Row],[split]]="Test", ABS(insurance[[#This Row],[charges]]-insurance[[#This Row],[yhat_base]])^2, "")</f>
        <v>927099018.27015805</v>
      </c>
      <c r="Y378">
        <f>IF(insurance[[#This Row],[split]]="Test", (insurance[[#This Row],[charges]]-insurance[[#This Row],[yhat]])^2,"")</f>
        <v>36878233.928212099</v>
      </c>
      <c r="Z378">
        <f>IF(insurance[[#This Row],[split]]="Test",ABS(insurance[[#This Row],[charges]]-insurance[[#This Row],[yhat]])^2,"")</f>
        <v>36878233.928212099</v>
      </c>
      <c r="AA378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37506.194227657259</v>
      </c>
      <c r="AB378">
        <f>insurance[[#This Row],[charges]]-insurance[[#This Row],[yhat]]</f>
        <v>6072.7451723427439</v>
      </c>
      <c r="AC378">
        <f>IF(insurance[[#This Row],[split]]="Test",
  COUNTIFS(insurance[split], "Test", insurance[yhat], "&gt;" &amp; insurance[[#This Row],[yhat]]) + 1,
  ""
)</f>
        <v>22</v>
      </c>
      <c r="AD378">
        <f>IF(insurance[[#This Row],[split]]="Test", CEILING(insurance[[#This Row],[rank_test]]/(COUNTIF(insurance[split],"Test")/10), 1), "")</f>
        <v>1</v>
      </c>
      <c r="AE378">
        <f>IF(insurance[[#This Row],[split]]="Test", --(insurance[[#This Row],[charges]] &gt;= Classify!$C$5), "")</f>
        <v>1</v>
      </c>
      <c r="AF378">
        <f>IF(insurance[[#This Row],[split]]="Test", --(insurance[[#This Row],[yhat]] &gt;= Classify!$C$8), "")</f>
        <v>1</v>
      </c>
    </row>
    <row r="379" spans="1:32" x14ac:dyDescent="0.35">
      <c r="A379">
        <v>42</v>
      </c>
      <c r="B379" t="s">
        <v>13</v>
      </c>
      <c r="C379">
        <v>26.6</v>
      </c>
      <c r="D379">
        <v>0</v>
      </c>
      <c r="E379" t="s">
        <v>23</v>
      </c>
      <c r="F379" t="s">
        <v>22</v>
      </c>
      <c r="G379">
        <v>21348.705999999998</v>
      </c>
      <c r="H379" t="s">
        <v>16</v>
      </c>
      <c r="I379" t="s">
        <v>17</v>
      </c>
      <c r="J379" t="s">
        <v>18</v>
      </c>
      <c r="K379" t="s">
        <v>18</v>
      </c>
      <c r="L379" t="s">
        <v>17</v>
      </c>
      <c r="M379" t="s">
        <v>17</v>
      </c>
      <c r="N379">
        <f>insurance[[#This Row],[age]]^2</f>
        <v>1764</v>
      </c>
      <c r="O379">
        <f>insurance[[#This Row],[smoker_yes]]*insurance[[#This Row],[bmi]]</f>
        <v>26.6</v>
      </c>
      <c r="P379">
        <f>insurance[[#This Row],[smoker_yes]]*insurance[[#This Row],[age]]</f>
        <v>42</v>
      </c>
      <c r="Q379">
        <f>insurance[[#This Row],[bmi]]*insurance[[#This Row],[age]]</f>
        <v>1117.2</v>
      </c>
      <c r="R379" t="s">
        <v>31</v>
      </c>
      <c r="S379">
        <f>(insurance[[#This Row],[age]]-Notes!$B$2)/Notes!$B$3</f>
        <v>0.19886311501306964</v>
      </c>
      <c r="T379">
        <f>(insurance[[#This Row],[bmi]]-Notes!$B$4)/Notes!$B$5</f>
        <v>-0.66657782563239443</v>
      </c>
      <c r="U379">
        <f>(insurance[[#This Row],[children]]-Notes!$B$6)/Notes!$B$7</f>
        <v>-0.90861366741867866</v>
      </c>
      <c r="V379" s="14">
        <f t="shared" si="5"/>
        <v>13130.638654799817</v>
      </c>
      <c r="W379" s="15" t="str">
        <f>IF(insurance[[#This Row],[split]]="Test", (insurance[[#This Row],[charges]]-insurance[[#This Row],[yhat_base]])^2, "")</f>
        <v/>
      </c>
      <c r="X379" s="15" t="str">
        <f>IF(insurance[[#This Row],[split]]="Test", ABS(insurance[[#This Row],[charges]]-insurance[[#This Row],[yhat_base]])^2, "")</f>
        <v/>
      </c>
      <c r="Y379" t="str">
        <f>IF(insurance[[#This Row],[split]]="Test", (insurance[[#This Row],[charges]]-insurance[[#This Row],[yhat]])^2,"")</f>
        <v/>
      </c>
      <c r="Z379" t="str">
        <f>IF(insurance[[#This Row],[split]]="Test",ABS(insurance[[#This Row],[charges]]-insurance[[#This Row],[yhat]])^2,"")</f>
        <v/>
      </c>
      <c r="AA379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25598.485618490417</v>
      </c>
      <c r="AB379">
        <f>insurance[[#This Row],[charges]]-insurance[[#This Row],[yhat]]</f>
        <v>-4249.7796184904182</v>
      </c>
      <c r="AC379" t="str">
        <f>IF(insurance[[#This Row],[split]]="Test",
  COUNTIFS(insurance[split], "Test", insurance[yhat], "&gt;" &amp; insurance[[#This Row],[yhat]]) + 1,
  ""
)</f>
        <v/>
      </c>
      <c r="AD379" t="str">
        <f>IF(insurance[[#This Row],[split]]="Test", CEILING(insurance[[#This Row],[rank_test]]/(COUNTIF(insurance[split],"Test")/10), 1), "")</f>
        <v/>
      </c>
      <c r="AE379" t="str">
        <f>IF(insurance[[#This Row],[split]]="Test", --(insurance[[#This Row],[charges]] &gt;= Classify!$C$5), "")</f>
        <v/>
      </c>
      <c r="AF379" t="str">
        <f>IF(insurance[[#This Row],[split]]="Test", --(insurance[[#This Row],[yhat]] &gt;= Classify!$C$8), "")</f>
        <v/>
      </c>
    </row>
    <row r="380" spans="1:32" x14ac:dyDescent="0.35">
      <c r="A380">
        <v>19</v>
      </c>
      <c r="B380" t="s">
        <v>19</v>
      </c>
      <c r="C380">
        <v>29.07</v>
      </c>
      <c r="D380">
        <v>0</v>
      </c>
      <c r="E380" t="s">
        <v>23</v>
      </c>
      <c r="F380" t="s">
        <v>22</v>
      </c>
      <c r="G380">
        <v>17352.6803</v>
      </c>
      <c r="H380" t="s">
        <v>16</v>
      </c>
      <c r="I380" t="s">
        <v>18</v>
      </c>
      <c r="J380" t="s">
        <v>18</v>
      </c>
      <c r="K380" t="s">
        <v>18</v>
      </c>
      <c r="L380" t="s">
        <v>17</v>
      </c>
      <c r="M380" t="s">
        <v>17</v>
      </c>
      <c r="N380">
        <f>insurance[[#This Row],[age]]^2</f>
        <v>361</v>
      </c>
      <c r="O380">
        <f>insurance[[#This Row],[smoker_yes]]*insurance[[#This Row],[bmi]]</f>
        <v>29.07</v>
      </c>
      <c r="P380">
        <f>insurance[[#This Row],[smoker_yes]]*insurance[[#This Row],[age]]</f>
        <v>19</v>
      </c>
      <c r="Q380">
        <f>insurance[[#This Row],[bmi]]*insurance[[#This Row],[age]]</f>
        <v>552.33000000000004</v>
      </c>
      <c r="R380" t="s">
        <v>32</v>
      </c>
      <c r="S380">
        <f>(insurance[[#This Row],[age]]-Notes!$B$2)/Notes!$B$3</f>
        <v>-1.4387642602644821</v>
      </c>
      <c r="T380">
        <f>(insurance[[#This Row],[bmi]]-Notes!$B$4)/Notes!$B$5</f>
        <v>-0.26138795970522766</v>
      </c>
      <c r="U380">
        <f>(insurance[[#This Row],[children]]-Notes!$B$6)/Notes!$B$7</f>
        <v>-0.90861366741867866</v>
      </c>
      <c r="V380" s="14">
        <f t="shared" si="5"/>
        <v>13130.638654799817</v>
      </c>
      <c r="W380" s="15">
        <f>IF(insurance[[#This Row],[split]]="Test", (insurance[[#This Row],[charges]]-insurance[[#This Row],[yhat_base]])^2, "")</f>
        <v>17825635.653804667</v>
      </c>
      <c r="X380" s="15">
        <f>IF(insurance[[#This Row],[split]]="Test", ABS(insurance[[#This Row],[charges]]-insurance[[#This Row],[yhat_base]])^2, "")</f>
        <v>17825635.653804667</v>
      </c>
      <c r="Y380">
        <f>IF(insurance[[#This Row],[split]]="Test", (insurance[[#This Row],[charges]]-insurance[[#This Row],[yhat]])^2,"")</f>
        <v>49145325.652234286</v>
      </c>
      <c r="Z380">
        <f>IF(insurance[[#This Row],[split]]="Test",ABS(insurance[[#This Row],[charges]]-insurance[[#This Row],[yhat]])^2,"")</f>
        <v>49145325.652234286</v>
      </c>
      <c r="AA380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24363.053018496092</v>
      </c>
      <c r="AB380">
        <f>insurance[[#This Row],[charges]]-insurance[[#This Row],[yhat]]</f>
        <v>-7010.3727184960917</v>
      </c>
      <c r="AC380">
        <f>IF(insurance[[#This Row],[split]]="Test",
  COUNTIFS(insurance[split], "Test", insurance[yhat], "&gt;" &amp; insurance[[#This Row],[yhat]]) + 1,
  ""
)</f>
        <v>49</v>
      </c>
      <c r="AD380">
        <f>IF(insurance[[#This Row],[split]]="Test", CEILING(insurance[[#This Row],[rank_test]]/(COUNTIF(insurance[split],"Test")/10), 1), "")</f>
        <v>2</v>
      </c>
      <c r="AE380">
        <f>IF(insurance[[#This Row],[split]]="Test", --(insurance[[#This Row],[charges]] &gt;= Classify!$C$5), "")</f>
        <v>0</v>
      </c>
      <c r="AF380">
        <f>IF(insurance[[#This Row],[split]]="Test", --(insurance[[#This Row],[yhat]] &gt;= Classify!$C$8), "")</f>
        <v>1</v>
      </c>
    </row>
    <row r="381" spans="1:32" x14ac:dyDescent="0.35">
      <c r="A381">
        <v>56</v>
      </c>
      <c r="B381" t="s">
        <v>19</v>
      </c>
      <c r="C381">
        <v>33.630000000000003</v>
      </c>
      <c r="D381">
        <v>0</v>
      </c>
      <c r="E381" t="s">
        <v>23</v>
      </c>
      <c r="F381" t="s">
        <v>22</v>
      </c>
      <c r="G381">
        <v>43921.183700000001</v>
      </c>
      <c r="H381" t="s">
        <v>16</v>
      </c>
      <c r="I381" t="s">
        <v>18</v>
      </c>
      <c r="J381" t="s">
        <v>18</v>
      </c>
      <c r="K381" t="s">
        <v>18</v>
      </c>
      <c r="L381" t="s">
        <v>17</v>
      </c>
      <c r="M381" t="s">
        <v>17</v>
      </c>
      <c r="N381">
        <f>insurance[[#This Row],[age]]^2</f>
        <v>3136</v>
      </c>
      <c r="O381">
        <f>insurance[[#This Row],[smoker_yes]]*insurance[[#This Row],[bmi]]</f>
        <v>33.630000000000003</v>
      </c>
      <c r="P381">
        <f>insurance[[#This Row],[smoker_yes]]*insurance[[#This Row],[age]]</f>
        <v>56</v>
      </c>
      <c r="Q381">
        <f>insurance[[#This Row],[bmi]]*insurance[[#This Row],[age]]</f>
        <v>1883.2800000000002</v>
      </c>
      <c r="R381" t="s">
        <v>31</v>
      </c>
      <c r="S381">
        <f>(insurance[[#This Row],[age]]-Notes!$B$2)/Notes!$B$3</f>
        <v>1.1956797782254924</v>
      </c>
      <c r="T381">
        <f>(insurance[[#This Row],[bmi]]-Notes!$B$4)/Notes!$B$5</f>
        <v>0.48665486969877314</v>
      </c>
      <c r="U381">
        <f>(insurance[[#This Row],[children]]-Notes!$B$6)/Notes!$B$7</f>
        <v>-0.90861366741867866</v>
      </c>
      <c r="V381" s="14">
        <f t="shared" si="5"/>
        <v>13130.638654799817</v>
      </c>
      <c r="W381" s="15" t="str">
        <f>IF(insurance[[#This Row],[split]]="Test", (insurance[[#This Row],[charges]]-insurance[[#This Row],[yhat_base]])^2, "")</f>
        <v/>
      </c>
      <c r="X381" s="15" t="str">
        <f>IF(insurance[[#This Row],[split]]="Test", ABS(insurance[[#This Row],[charges]]-insurance[[#This Row],[yhat_base]])^2, "")</f>
        <v/>
      </c>
      <c r="Y381" t="str">
        <f>IF(insurance[[#This Row],[split]]="Test", (insurance[[#This Row],[charges]]-insurance[[#This Row],[yhat]])^2,"")</f>
        <v/>
      </c>
      <c r="Z381" t="str">
        <f>IF(insurance[[#This Row],[split]]="Test",ABS(insurance[[#This Row],[charges]]-insurance[[#This Row],[yhat]])^2,"")</f>
        <v/>
      </c>
      <c r="AA381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40165.877978777622</v>
      </c>
      <c r="AB381">
        <f>insurance[[#This Row],[charges]]-insurance[[#This Row],[yhat]]</f>
        <v>3755.3057212223794</v>
      </c>
      <c r="AC381" t="str">
        <f>IF(insurance[[#This Row],[split]]="Test",
  COUNTIFS(insurance[split], "Test", insurance[yhat], "&gt;" &amp; insurance[[#This Row],[yhat]]) + 1,
  ""
)</f>
        <v/>
      </c>
      <c r="AD381" t="str">
        <f>IF(insurance[[#This Row],[split]]="Test", CEILING(insurance[[#This Row],[rank_test]]/(COUNTIF(insurance[split],"Test")/10), 1), "")</f>
        <v/>
      </c>
      <c r="AE381" t="str">
        <f>IF(insurance[[#This Row],[split]]="Test", --(insurance[[#This Row],[charges]] &gt;= Classify!$C$5), "")</f>
        <v/>
      </c>
      <c r="AF381" t="str">
        <f>IF(insurance[[#This Row],[split]]="Test", --(insurance[[#This Row],[yhat]] &gt;= Classify!$C$8), "")</f>
        <v/>
      </c>
    </row>
    <row r="382" spans="1:32" x14ac:dyDescent="0.35">
      <c r="A382">
        <v>19</v>
      </c>
      <c r="B382" t="s">
        <v>19</v>
      </c>
      <c r="C382">
        <v>31.92</v>
      </c>
      <c r="D382">
        <v>0</v>
      </c>
      <c r="E382" t="s">
        <v>23</v>
      </c>
      <c r="F382" t="s">
        <v>22</v>
      </c>
      <c r="G382">
        <v>33750.291799999999</v>
      </c>
      <c r="H382" t="s">
        <v>16</v>
      </c>
      <c r="I382" t="s">
        <v>18</v>
      </c>
      <c r="J382" t="s">
        <v>18</v>
      </c>
      <c r="K382" t="s">
        <v>18</v>
      </c>
      <c r="L382" t="s">
        <v>17</v>
      </c>
      <c r="M382" t="s">
        <v>17</v>
      </c>
      <c r="N382">
        <f>insurance[[#This Row],[age]]^2</f>
        <v>361</v>
      </c>
      <c r="O382">
        <f>insurance[[#This Row],[smoker_yes]]*insurance[[#This Row],[bmi]]</f>
        <v>31.92</v>
      </c>
      <c r="P382">
        <f>insurance[[#This Row],[smoker_yes]]*insurance[[#This Row],[age]]</f>
        <v>19</v>
      </c>
      <c r="Q382">
        <f>insurance[[#This Row],[bmi]]*insurance[[#This Row],[age]]</f>
        <v>606.48</v>
      </c>
      <c r="R382" t="s">
        <v>32</v>
      </c>
      <c r="S382">
        <f>(insurance[[#This Row],[age]]-Notes!$B$2)/Notes!$B$3</f>
        <v>-1.4387642602644821</v>
      </c>
      <c r="T382">
        <f>(insurance[[#This Row],[bmi]]-Notes!$B$4)/Notes!$B$5</f>
        <v>0.20613880867227283</v>
      </c>
      <c r="U382">
        <f>(insurance[[#This Row],[children]]-Notes!$B$6)/Notes!$B$7</f>
        <v>-0.90861366741867866</v>
      </c>
      <c r="V382" s="14">
        <f t="shared" si="5"/>
        <v>13130.638654799817</v>
      </c>
      <c r="W382" s="15">
        <f>IF(insurance[[#This Row],[split]]="Test", (insurance[[#This Row],[charges]]-insurance[[#This Row],[yhat_base]])^2, "")</f>
        <v>425170095.82836366</v>
      </c>
      <c r="X382" s="15">
        <f>IF(insurance[[#This Row],[split]]="Test", ABS(insurance[[#This Row],[charges]]-insurance[[#This Row],[yhat_base]])^2, "")</f>
        <v>425170095.82836366</v>
      </c>
      <c r="Y382">
        <f>IF(insurance[[#This Row],[split]]="Test", (insurance[[#This Row],[charges]]-insurance[[#This Row],[yhat]])^2,"")</f>
        <v>26367729.36889194</v>
      </c>
      <c r="Z382">
        <f>IF(insurance[[#This Row],[split]]="Test",ABS(insurance[[#This Row],[charges]]-insurance[[#This Row],[yhat]])^2,"")</f>
        <v>26367729.36889194</v>
      </c>
      <c r="AA382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28615.3400603152</v>
      </c>
      <c r="AB382">
        <f>insurance[[#This Row],[charges]]-insurance[[#This Row],[yhat]]</f>
        <v>5134.9517396847987</v>
      </c>
      <c r="AC382">
        <f>IF(insurance[[#This Row],[split]]="Test",
  COUNTIFS(insurance[split], "Test", insurance[yhat], "&gt;" &amp; insurance[[#This Row],[yhat]]) + 1,
  ""
)</f>
        <v>40</v>
      </c>
      <c r="AD382">
        <f>IF(insurance[[#This Row],[split]]="Test", CEILING(insurance[[#This Row],[rank_test]]/(COUNTIF(insurance[split],"Test")/10), 1), "")</f>
        <v>2</v>
      </c>
      <c r="AE382">
        <f>IF(insurance[[#This Row],[split]]="Test", --(insurance[[#This Row],[charges]] &gt;= Classify!$C$5), "")</f>
        <v>1</v>
      </c>
      <c r="AF382">
        <f>IF(insurance[[#This Row],[split]]="Test", --(insurance[[#This Row],[yhat]] &gt;= Classify!$C$8), "")</f>
        <v>1</v>
      </c>
    </row>
    <row r="383" spans="1:32" x14ac:dyDescent="0.35">
      <c r="A383">
        <v>19</v>
      </c>
      <c r="B383" t="s">
        <v>19</v>
      </c>
      <c r="C383">
        <v>36.954999999999998</v>
      </c>
      <c r="D383">
        <v>0</v>
      </c>
      <c r="E383" t="s">
        <v>23</v>
      </c>
      <c r="F383" t="s">
        <v>22</v>
      </c>
      <c r="G383">
        <v>36219.405449999998</v>
      </c>
      <c r="H383" t="s">
        <v>16</v>
      </c>
      <c r="I383" t="s">
        <v>18</v>
      </c>
      <c r="J383" t="s">
        <v>18</v>
      </c>
      <c r="K383" t="s">
        <v>18</v>
      </c>
      <c r="L383" t="s">
        <v>17</v>
      </c>
      <c r="M383" t="s">
        <v>17</v>
      </c>
      <c r="N383">
        <f>insurance[[#This Row],[age]]^2</f>
        <v>361</v>
      </c>
      <c r="O383">
        <f>insurance[[#This Row],[smoker_yes]]*insurance[[#This Row],[bmi]]</f>
        <v>36.954999999999998</v>
      </c>
      <c r="P383">
        <f>insurance[[#This Row],[smoker_yes]]*insurance[[#This Row],[age]]</f>
        <v>19</v>
      </c>
      <c r="Q383">
        <f>insurance[[#This Row],[bmi]]*insurance[[#This Row],[age]]</f>
        <v>702.14499999999998</v>
      </c>
      <c r="R383" t="s">
        <v>32</v>
      </c>
      <c r="S383">
        <f>(insurance[[#This Row],[age]]-Notes!$B$2)/Notes!$B$3</f>
        <v>-1.4387642602644821</v>
      </c>
      <c r="T383">
        <f>(insurance[[#This Row],[bmi]]-Notes!$B$4)/Notes!$B$5</f>
        <v>1.0321027661391895</v>
      </c>
      <c r="U383">
        <f>(insurance[[#This Row],[children]]-Notes!$B$6)/Notes!$B$7</f>
        <v>-0.90861366741867866</v>
      </c>
      <c r="V383" s="14">
        <f t="shared" si="5"/>
        <v>13130.638654799817</v>
      </c>
      <c r="W383" s="15">
        <f>IF(insurance[[#This Row],[split]]="Test", (insurance[[#This Row],[charges]]-insurance[[#This Row],[yhat_base]])^2, "")</f>
        <v>533091152.12313837</v>
      </c>
      <c r="X383" s="15">
        <f>IF(insurance[[#This Row],[split]]="Test", ABS(insurance[[#This Row],[charges]]-insurance[[#This Row],[yhat_base]])^2, "")</f>
        <v>533091152.12313837</v>
      </c>
      <c r="Y383">
        <f>IF(insurance[[#This Row],[split]]="Test", (insurance[[#This Row],[charges]]-insurance[[#This Row],[yhat]])^2,"")</f>
        <v>8407.3524088184513</v>
      </c>
      <c r="Z383">
        <f>IF(insurance[[#This Row],[split]]="Test",ABS(insurance[[#This Row],[charges]]-insurance[[#This Row],[yhat]])^2,"")</f>
        <v>8407.3524088184513</v>
      </c>
      <c r="AA383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36127.713834195616</v>
      </c>
      <c r="AB383">
        <f>insurance[[#This Row],[charges]]-insurance[[#This Row],[yhat]]</f>
        <v>91.691615804382309</v>
      </c>
      <c r="AC383">
        <f>IF(insurance[[#This Row],[split]]="Test",
  COUNTIFS(insurance[split], "Test", insurance[yhat], "&gt;" &amp; insurance[[#This Row],[yhat]]) + 1,
  ""
)</f>
        <v>28</v>
      </c>
      <c r="AD383">
        <f>IF(insurance[[#This Row],[split]]="Test", CEILING(insurance[[#This Row],[rank_test]]/(COUNTIF(insurance[split],"Test")/10), 1), "")</f>
        <v>1</v>
      </c>
      <c r="AE383">
        <f>IF(insurance[[#This Row],[split]]="Test", --(insurance[[#This Row],[charges]] &gt;= Classify!$C$5), "")</f>
        <v>1</v>
      </c>
      <c r="AF383">
        <f>IF(insurance[[#This Row],[split]]="Test", --(insurance[[#This Row],[yhat]] &gt;= Classify!$C$8), "")</f>
        <v>1</v>
      </c>
    </row>
    <row r="384" spans="1:32" x14ac:dyDescent="0.35">
      <c r="A384">
        <v>52</v>
      </c>
      <c r="B384" t="s">
        <v>19</v>
      </c>
      <c r="C384">
        <v>27.36</v>
      </c>
      <c r="D384">
        <v>0</v>
      </c>
      <c r="E384" t="s">
        <v>23</v>
      </c>
      <c r="F384" t="s">
        <v>22</v>
      </c>
      <c r="G384">
        <v>24393.6224</v>
      </c>
      <c r="H384" t="s">
        <v>16</v>
      </c>
      <c r="I384" t="s">
        <v>18</v>
      </c>
      <c r="J384" t="s">
        <v>18</v>
      </c>
      <c r="K384" t="s">
        <v>18</v>
      </c>
      <c r="L384" t="s">
        <v>17</v>
      </c>
      <c r="M384" t="s">
        <v>17</v>
      </c>
      <c r="N384">
        <f>insurance[[#This Row],[age]]^2</f>
        <v>2704</v>
      </c>
      <c r="O384">
        <f>insurance[[#This Row],[smoker_yes]]*insurance[[#This Row],[bmi]]</f>
        <v>27.36</v>
      </c>
      <c r="P384">
        <f>insurance[[#This Row],[smoker_yes]]*insurance[[#This Row],[age]]</f>
        <v>52</v>
      </c>
      <c r="Q384">
        <f>insurance[[#This Row],[bmi]]*insurance[[#This Row],[age]]</f>
        <v>1422.72</v>
      </c>
      <c r="R384" t="s">
        <v>32</v>
      </c>
      <c r="S384">
        <f>(insurance[[#This Row],[age]]-Notes!$B$2)/Notes!$B$3</f>
        <v>0.9108750173076573</v>
      </c>
      <c r="T384">
        <f>(insurance[[#This Row],[bmi]]-Notes!$B$4)/Notes!$B$5</f>
        <v>-0.54190402073172794</v>
      </c>
      <c r="U384">
        <f>(insurance[[#This Row],[children]]-Notes!$B$6)/Notes!$B$7</f>
        <v>-0.90861366741867866</v>
      </c>
      <c r="V384" s="14">
        <f t="shared" si="5"/>
        <v>13130.638654799817</v>
      </c>
      <c r="W384" s="15">
        <f>IF(insurance[[#This Row],[split]]="Test", (insurance[[#This Row],[charges]]-insurance[[#This Row],[yhat_base]])^2, "")</f>
        <v>126854802.84464353</v>
      </c>
      <c r="X384" s="15">
        <f>IF(insurance[[#This Row],[split]]="Test", ABS(insurance[[#This Row],[charges]]-insurance[[#This Row],[yhat_base]])^2, "")</f>
        <v>126854802.84464353</v>
      </c>
      <c r="Y384">
        <f>IF(insurance[[#This Row],[split]]="Test", (insurance[[#This Row],[charges]]-insurance[[#This Row],[yhat]])^2,"")</f>
        <v>24113701.354512777</v>
      </c>
      <c r="Z384">
        <f>IF(insurance[[#This Row],[split]]="Test",ABS(insurance[[#This Row],[charges]]-insurance[[#This Row],[yhat]])^2,"")</f>
        <v>24113701.354512777</v>
      </c>
      <c r="AA384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29304.192769571418</v>
      </c>
      <c r="AB384">
        <f>insurance[[#This Row],[charges]]-insurance[[#This Row],[yhat]]</f>
        <v>-4910.5703695714183</v>
      </c>
      <c r="AC384">
        <f>IF(insurance[[#This Row],[split]]="Test",
  COUNTIFS(insurance[split], "Test", insurance[yhat], "&gt;" &amp; insurance[[#This Row],[yhat]]) + 1,
  ""
)</f>
        <v>37</v>
      </c>
      <c r="AD384">
        <f>IF(insurance[[#This Row],[split]]="Test", CEILING(insurance[[#This Row],[rank_test]]/(COUNTIF(insurance[split],"Test")/10), 1), "")</f>
        <v>2</v>
      </c>
      <c r="AE384">
        <f>IF(insurance[[#This Row],[split]]="Test", --(insurance[[#This Row],[charges]] &gt;= Classify!$C$5), "")</f>
        <v>1</v>
      </c>
      <c r="AF384">
        <f>IF(insurance[[#This Row],[split]]="Test", --(insurance[[#This Row],[yhat]] &gt;= Classify!$C$8), "")</f>
        <v>1</v>
      </c>
    </row>
    <row r="385" spans="1:32" x14ac:dyDescent="0.35">
      <c r="A385">
        <v>23</v>
      </c>
      <c r="B385" t="s">
        <v>13</v>
      </c>
      <c r="C385">
        <v>28.31</v>
      </c>
      <c r="D385">
        <v>0</v>
      </c>
      <c r="E385" t="s">
        <v>23</v>
      </c>
      <c r="F385" t="s">
        <v>22</v>
      </c>
      <c r="G385">
        <v>18033.9679</v>
      </c>
      <c r="H385" t="s">
        <v>16</v>
      </c>
      <c r="I385" t="s">
        <v>17</v>
      </c>
      <c r="J385" t="s">
        <v>18</v>
      </c>
      <c r="K385" t="s">
        <v>18</v>
      </c>
      <c r="L385" t="s">
        <v>17</v>
      </c>
      <c r="M385" t="s">
        <v>17</v>
      </c>
      <c r="N385">
        <f>insurance[[#This Row],[age]]^2</f>
        <v>529</v>
      </c>
      <c r="O385">
        <f>insurance[[#This Row],[smoker_yes]]*insurance[[#This Row],[bmi]]</f>
        <v>28.31</v>
      </c>
      <c r="P385">
        <f>insurance[[#This Row],[smoker_yes]]*insurance[[#This Row],[age]]</f>
        <v>23</v>
      </c>
      <c r="Q385">
        <f>insurance[[#This Row],[bmi]]*insurance[[#This Row],[age]]</f>
        <v>651.13</v>
      </c>
      <c r="R385" t="s">
        <v>31</v>
      </c>
      <c r="S385">
        <f>(insurance[[#This Row],[age]]-Notes!$B$2)/Notes!$B$3</f>
        <v>-1.1539594993466469</v>
      </c>
      <c r="T385">
        <f>(insurance[[#This Row],[bmi]]-Notes!$B$4)/Notes!$B$5</f>
        <v>-0.38606176460589464</v>
      </c>
      <c r="U385">
        <f>(insurance[[#This Row],[children]]-Notes!$B$6)/Notes!$B$7</f>
        <v>-0.90861366741867866</v>
      </c>
      <c r="V385" s="14">
        <f t="shared" si="5"/>
        <v>13130.638654799817</v>
      </c>
      <c r="W385" s="15" t="str">
        <f>IF(insurance[[#This Row],[split]]="Test", (insurance[[#This Row],[charges]]-insurance[[#This Row],[yhat_base]])^2, "")</f>
        <v/>
      </c>
      <c r="X385" s="15" t="str">
        <f>IF(insurance[[#This Row],[split]]="Test", ABS(insurance[[#This Row],[charges]]-insurance[[#This Row],[yhat_base]])^2, "")</f>
        <v/>
      </c>
      <c r="Y385" t="str">
        <f>IF(insurance[[#This Row],[split]]="Test", (insurance[[#This Row],[charges]]-insurance[[#This Row],[yhat]])^2,"")</f>
        <v/>
      </c>
      <c r="Z385" t="str">
        <f>IF(insurance[[#This Row],[split]]="Test",ABS(insurance[[#This Row],[charges]]-insurance[[#This Row],[yhat]])^2,"")</f>
        <v/>
      </c>
      <c r="AA385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24296.971305090665</v>
      </c>
      <c r="AB385">
        <f>insurance[[#This Row],[charges]]-insurance[[#This Row],[yhat]]</f>
        <v>-6263.0034050906652</v>
      </c>
      <c r="AC385" t="str">
        <f>IF(insurance[[#This Row],[split]]="Test",
  COUNTIFS(insurance[split], "Test", insurance[yhat], "&gt;" &amp; insurance[[#This Row],[yhat]]) + 1,
  ""
)</f>
        <v/>
      </c>
      <c r="AD385" t="str">
        <f>IF(insurance[[#This Row],[split]]="Test", CEILING(insurance[[#This Row],[rank_test]]/(COUNTIF(insurance[split],"Test")/10), 1), "")</f>
        <v/>
      </c>
      <c r="AE385" t="str">
        <f>IF(insurance[[#This Row],[split]]="Test", --(insurance[[#This Row],[charges]] &gt;= Classify!$C$5), "")</f>
        <v/>
      </c>
      <c r="AF385" t="str">
        <f>IF(insurance[[#This Row],[split]]="Test", --(insurance[[#This Row],[yhat]] &gt;= Classify!$C$8), "")</f>
        <v/>
      </c>
    </row>
    <row r="386" spans="1:32" x14ac:dyDescent="0.35">
      <c r="A386">
        <v>63</v>
      </c>
      <c r="B386" t="s">
        <v>13</v>
      </c>
      <c r="C386">
        <v>26.98</v>
      </c>
      <c r="D386">
        <v>0</v>
      </c>
      <c r="E386" t="s">
        <v>23</v>
      </c>
      <c r="F386" t="s">
        <v>22</v>
      </c>
      <c r="G386">
        <v>28950.4692</v>
      </c>
      <c r="H386" t="s">
        <v>16</v>
      </c>
      <c r="I386" t="s">
        <v>17</v>
      </c>
      <c r="J386" t="s">
        <v>18</v>
      </c>
      <c r="K386" t="s">
        <v>18</v>
      </c>
      <c r="L386" t="s">
        <v>17</v>
      </c>
      <c r="M386" t="s">
        <v>17</v>
      </c>
      <c r="N386">
        <f>insurance[[#This Row],[age]]^2</f>
        <v>3969</v>
      </c>
      <c r="O386">
        <f>insurance[[#This Row],[smoker_yes]]*insurance[[#This Row],[bmi]]</f>
        <v>26.98</v>
      </c>
      <c r="P386">
        <f>insurance[[#This Row],[smoker_yes]]*insurance[[#This Row],[age]]</f>
        <v>63</v>
      </c>
      <c r="Q386">
        <f>insurance[[#This Row],[bmi]]*insurance[[#This Row],[age]]</f>
        <v>1699.74</v>
      </c>
      <c r="R386" t="s">
        <v>32</v>
      </c>
      <c r="S386">
        <f>(insurance[[#This Row],[age]]-Notes!$B$2)/Notes!$B$3</f>
        <v>1.6940881098317038</v>
      </c>
      <c r="T386">
        <f>(insurance[[#This Row],[bmi]]-Notes!$B$4)/Notes!$B$5</f>
        <v>-0.60424092318206113</v>
      </c>
      <c r="U386">
        <f>(insurance[[#This Row],[children]]-Notes!$B$6)/Notes!$B$7</f>
        <v>-0.90861366741867866</v>
      </c>
      <c r="V386" s="14">
        <f t="shared" ref="V386:V449" si="6">base_mean</f>
        <v>13130.638654799817</v>
      </c>
      <c r="W386" s="15">
        <f>IF(insurance[[#This Row],[split]]="Test", (insurance[[#This Row],[charges]]-insurance[[#This Row],[yhat_base]])^2, "")</f>
        <v>250267038.4788487</v>
      </c>
      <c r="X386" s="15">
        <f>IF(insurance[[#This Row],[split]]="Test", ABS(insurance[[#This Row],[charges]]-insurance[[#This Row],[yhat_base]])^2, "")</f>
        <v>250267038.4788487</v>
      </c>
      <c r="Y386">
        <f>IF(insurance[[#This Row],[split]]="Test", (insurance[[#This Row],[charges]]-insurance[[#This Row],[yhat]])^2,"")</f>
        <v>23718514.211696394</v>
      </c>
      <c r="Z386">
        <f>IF(insurance[[#This Row],[split]]="Test",ABS(insurance[[#This Row],[charges]]-insurance[[#This Row],[yhat]])^2,"")</f>
        <v>23718514.211696394</v>
      </c>
      <c r="AA386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33820.634927333762</v>
      </c>
      <c r="AB386">
        <f>insurance[[#This Row],[charges]]-insurance[[#This Row],[yhat]]</f>
        <v>-4870.1657273337623</v>
      </c>
      <c r="AC386">
        <f>IF(insurance[[#This Row],[split]]="Test",
  COUNTIFS(insurance[split], "Test", insurance[yhat], "&gt;" &amp; insurance[[#This Row],[yhat]]) + 1,
  ""
)</f>
        <v>30</v>
      </c>
      <c r="AD386">
        <f>IF(insurance[[#This Row],[split]]="Test", CEILING(insurance[[#This Row],[rank_test]]/(COUNTIF(insurance[split],"Test")/10), 1), "")</f>
        <v>2</v>
      </c>
      <c r="AE386">
        <f>IF(insurance[[#This Row],[split]]="Test", --(insurance[[#This Row],[charges]] &gt;= Classify!$C$5), "")</f>
        <v>1</v>
      </c>
      <c r="AF386">
        <f>IF(insurance[[#This Row],[split]]="Test", --(insurance[[#This Row],[yhat]] &gt;= Classify!$C$8), "")</f>
        <v>1</v>
      </c>
    </row>
    <row r="387" spans="1:32" x14ac:dyDescent="0.35">
      <c r="A387">
        <v>19</v>
      </c>
      <c r="B387" t="s">
        <v>13</v>
      </c>
      <c r="C387">
        <v>28.31</v>
      </c>
      <c r="D387">
        <v>0</v>
      </c>
      <c r="E387" t="s">
        <v>23</v>
      </c>
      <c r="F387" t="s">
        <v>22</v>
      </c>
      <c r="G387">
        <v>17468.983899999999</v>
      </c>
      <c r="H387" t="s">
        <v>16</v>
      </c>
      <c r="I387" t="s">
        <v>17</v>
      </c>
      <c r="J387" t="s">
        <v>18</v>
      </c>
      <c r="K387" t="s">
        <v>18</v>
      </c>
      <c r="L387" t="s">
        <v>17</v>
      </c>
      <c r="M387" t="s">
        <v>17</v>
      </c>
      <c r="N387">
        <f>insurance[[#This Row],[age]]^2</f>
        <v>361</v>
      </c>
      <c r="O387">
        <f>insurance[[#This Row],[smoker_yes]]*insurance[[#This Row],[bmi]]</f>
        <v>28.31</v>
      </c>
      <c r="P387">
        <f>insurance[[#This Row],[smoker_yes]]*insurance[[#This Row],[age]]</f>
        <v>19</v>
      </c>
      <c r="Q387">
        <f>insurance[[#This Row],[bmi]]*insurance[[#This Row],[age]]</f>
        <v>537.89</v>
      </c>
      <c r="R387" t="s">
        <v>31</v>
      </c>
      <c r="S387">
        <f>(insurance[[#This Row],[age]]-Notes!$B$2)/Notes!$B$3</f>
        <v>-1.4387642602644821</v>
      </c>
      <c r="T387">
        <f>(insurance[[#This Row],[bmi]]-Notes!$B$4)/Notes!$B$5</f>
        <v>-0.38606176460589464</v>
      </c>
      <c r="U387">
        <f>(insurance[[#This Row],[children]]-Notes!$B$6)/Notes!$B$7</f>
        <v>-0.90861366741867866</v>
      </c>
      <c r="V387" s="14">
        <f t="shared" si="6"/>
        <v>13130.638654799817</v>
      </c>
      <c r="W387" s="15" t="str">
        <f>IF(insurance[[#This Row],[split]]="Test", (insurance[[#This Row],[charges]]-insurance[[#This Row],[yhat_base]])^2, "")</f>
        <v/>
      </c>
      <c r="X387" s="15" t="str">
        <f>IF(insurance[[#This Row],[split]]="Test", ABS(insurance[[#This Row],[charges]]-insurance[[#This Row],[yhat_base]])^2, "")</f>
        <v/>
      </c>
      <c r="Y387" t="str">
        <f>IF(insurance[[#This Row],[split]]="Test", (insurance[[#This Row],[charges]]-insurance[[#This Row],[yhat]])^2,"")</f>
        <v/>
      </c>
      <c r="Z387" t="str">
        <f>IF(insurance[[#This Row],[split]]="Test",ABS(insurance[[#This Row],[charges]]-insurance[[#This Row],[yhat]])^2,"")</f>
        <v/>
      </c>
      <c r="AA387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23857.859466971371</v>
      </c>
      <c r="AB387">
        <f>insurance[[#This Row],[charges]]-insurance[[#This Row],[yhat]]</f>
        <v>-6388.8755669713719</v>
      </c>
      <c r="AC387" t="str">
        <f>IF(insurance[[#This Row],[split]]="Test",
  COUNTIFS(insurance[split], "Test", insurance[yhat], "&gt;" &amp; insurance[[#This Row],[yhat]]) + 1,
  ""
)</f>
        <v/>
      </c>
      <c r="AD387" t="str">
        <f>IF(insurance[[#This Row],[split]]="Test", CEILING(insurance[[#This Row],[rank_test]]/(COUNTIF(insurance[split],"Test")/10), 1), "")</f>
        <v/>
      </c>
      <c r="AE387" t="str">
        <f>IF(insurance[[#This Row],[split]]="Test", --(insurance[[#This Row],[charges]] &gt;= Classify!$C$5), "")</f>
        <v/>
      </c>
      <c r="AF387" t="str">
        <f>IF(insurance[[#This Row],[split]]="Test", --(insurance[[#This Row],[yhat]] &gt;= Classify!$C$8), "")</f>
        <v/>
      </c>
    </row>
    <row r="388" spans="1:32" x14ac:dyDescent="0.35">
      <c r="A388">
        <v>44</v>
      </c>
      <c r="B388" t="s">
        <v>13</v>
      </c>
      <c r="C388">
        <v>38.950000000000003</v>
      </c>
      <c r="D388">
        <v>0</v>
      </c>
      <c r="E388" t="s">
        <v>23</v>
      </c>
      <c r="F388" t="s">
        <v>22</v>
      </c>
      <c r="G388">
        <v>42983.458500000001</v>
      </c>
      <c r="H388" t="s">
        <v>16</v>
      </c>
      <c r="I388" t="s">
        <v>17</v>
      </c>
      <c r="J388" t="s">
        <v>18</v>
      </c>
      <c r="K388" t="s">
        <v>18</v>
      </c>
      <c r="L388" t="s">
        <v>17</v>
      </c>
      <c r="M388" t="s">
        <v>17</v>
      </c>
      <c r="N388">
        <f>insurance[[#This Row],[age]]^2</f>
        <v>1936</v>
      </c>
      <c r="O388">
        <f>insurance[[#This Row],[smoker_yes]]*insurance[[#This Row],[bmi]]</f>
        <v>38.950000000000003</v>
      </c>
      <c r="P388">
        <f>insurance[[#This Row],[smoker_yes]]*insurance[[#This Row],[age]]</f>
        <v>44</v>
      </c>
      <c r="Q388">
        <f>insurance[[#This Row],[bmi]]*insurance[[#This Row],[age]]</f>
        <v>1713.8000000000002</v>
      </c>
      <c r="R388" t="s">
        <v>31</v>
      </c>
      <c r="S388">
        <f>(insurance[[#This Row],[age]]-Notes!$B$2)/Notes!$B$3</f>
        <v>0.3412654954719872</v>
      </c>
      <c r="T388">
        <f>(insurance[[#This Row],[bmi]]-Notes!$B$4)/Notes!$B$5</f>
        <v>1.3593715040034404</v>
      </c>
      <c r="U388">
        <f>(insurance[[#This Row],[children]]-Notes!$B$6)/Notes!$B$7</f>
        <v>-0.90861366741867866</v>
      </c>
      <c r="V388" s="14">
        <f t="shared" si="6"/>
        <v>13130.638654799817</v>
      </c>
      <c r="W388" s="15" t="str">
        <f>IF(insurance[[#This Row],[split]]="Test", (insurance[[#This Row],[charges]]-insurance[[#This Row],[yhat_base]])^2, "")</f>
        <v/>
      </c>
      <c r="X388" s="15" t="str">
        <f>IF(insurance[[#This Row],[split]]="Test", ABS(insurance[[#This Row],[charges]]-insurance[[#This Row],[yhat_base]])^2, "")</f>
        <v/>
      </c>
      <c r="Y388" t="str">
        <f>IF(insurance[[#This Row],[split]]="Test", (insurance[[#This Row],[charges]]-insurance[[#This Row],[yhat]])^2,"")</f>
        <v/>
      </c>
      <c r="Z388" t="str">
        <f>IF(insurance[[#This Row],[split]]="Test",ABS(insurance[[#This Row],[charges]]-insurance[[#This Row],[yhat]])^2,"")</f>
        <v/>
      </c>
      <c r="AA388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44600.466011794488</v>
      </c>
      <c r="AB388">
        <f>insurance[[#This Row],[charges]]-insurance[[#This Row],[yhat]]</f>
        <v>-1617.0075117944871</v>
      </c>
      <c r="AC388" t="str">
        <f>IF(insurance[[#This Row],[split]]="Test",
  COUNTIFS(insurance[split], "Test", insurance[yhat], "&gt;" &amp; insurance[[#This Row],[yhat]]) + 1,
  ""
)</f>
        <v/>
      </c>
      <c r="AD388" t="str">
        <f>IF(insurance[[#This Row],[split]]="Test", CEILING(insurance[[#This Row],[rank_test]]/(COUNTIF(insurance[split],"Test")/10), 1), "")</f>
        <v/>
      </c>
      <c r="AE388" t="str">
        <f>IF(insurance[[#This Row],[split]]="Test", --(insurance[[#This Row],[charges]] &gt;= Classify!$C$5), "")</f>
        <v/>
      </c>
      <c r="AF388" t="str">
        <f>IF(insurance[[#This Row],[split]]="Test", --(insurance[[#This Row],[yhat]] &gt;= Classify!$C$8), "")</f>
        <v/>
      </c>
    </row>
    <row r="389" spans="1:32" x14ac:dyDescent="0.35">
      <c r="A389">
        <v>19</v>
      </c>
      <c r="B389" t="s">
        <v>13</v>
      </c>
      <c r="C389">
        <v>28.88</v>
      </c>
      <c r="D389">
        <v>0</v>
      </c>
      <c r="E389" t="s">
        <v>23</v>
      </c>
      <c r="F389" t="s">
        <v>22</v>
      </c>
      <c r="G389">
        <v>17748.5062</v>
      </c>
      <c r="H389" t="s">
        <v>16</v>
      </c>
      <c r="I389" t="s">
        <v>17</v>
      </c>
      <c r="J389" t="s">
        <v>18</v>
      </c>
      <c r="K389" t="s">
        <v>18</v>
      </c>
      <c r="L389" t="s">
        <v>17</v>
      </c>
      <c r="M389" t="s">
        <v>17</v>
      </c>
      <c r="N389">
        <f>insurance[[#This Row],[age]]^2</f>
        <v>361</v>
      </c>
      <c r="O389">
        <f>insurance[[#This Row],[smoker_yes]]*insurance[[#This Row],[bmi]]</f>
        <v>28.88</v>
      </c>
      <c r="P389">
        <f>insurance[[#This Row],[smoker_yes]]*insurance[[#This Row],[age]]</f>
        <v>19</v>
      </c>
      <c r="Q389">
        <f>insurance[[#This Row],[bmi]]*insurance[[#This Row],[age]]</f>
        <v>548.72</v>
      </c>
      <c r="R389" t="s">
        <v>31</v>
      </c>
      <c r="S389">
        <f>(insurance[[#This Row],[age]]-Notes!$B$2)/Notes!$B$3</f>
        <v>-1.4387642602644821</v>
      </c>
      <c r="T389">
        <f>(insurance[[#This Row],[bmi]]-Notes!$B$4)/Notes!$B$5</f>
        <v>-0.29255641093039458</v>
      </c>
      <c r="U389">
        <f>(insurance[[#This Row],[children]]-Notes!$B$6)/Notes!$B$7</f>
        <v>-0.90861366741867866</v>
      </c>
      <c r="V389" s="14">
        <f t="shared" si="6"/>
        <v>13130.638654799817</v>
      </c>
      <c r="W389" s="15" t="str">
        <f>IF(insurance[[#This Row],[split]]="Test", (insurance[[#This Row],[charges]]-insurance[[#This Row],[yhat_base]])^2, "")</f>
        <v/>
      </c>
      <c r="X389" s="15" t="str">
        <f>IF(insurance[[#This Row],[split]]="Test", ABS(insurance[[#This Row],[charges]]-insurance[[#This Row],[yhat_base]])^2, "")</f>
        <v/>
      </c>
      <c r="Y389" t="str">
        <f>IF(insurance[[#This Row],[split]]="Test", (insurance[[#This Row],[charges]]-insurance[[#This Row],[yhat]])^2,"")</f>
        <v/>
      </c>
      <c r="Z389" t="str">
        <f>IF(insurance[[#This Row],[split]]="Test",ABS(insurance[[#This Row],[charges]]-insurance[[#This Row],[yhat]])^2,"")</f>
        <v/>
      </c>
      <c r="AA389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24708.316875335186</v>
      </c>
      <c r="AB389">
        <f>insurance[[#This Row],[charges]]-insurance[[#This Row],[yhat]]</f>
        <v>-6959.8106753351858</v>
      </c>
      <c r="AC389" t="str">
        <f>IF(insurance[[#This Row],[split]]="Test",
  COUNTIFS(insurance[split], "Test", insurance[yhat], "&gt;" &amp; insurance[[#This Row],[yhat]]) + 1,
  ""
)</f>
        <v/>
      </c>
      <c r="AD389" t="str">
        <f>IF(insurance[[#This Row],[split]]="Test", CEILING(insurance[[#This Row],[rank_test]]/(COUNTIF(insurance[split],"Test")/10), 1), "")</f>
        <v/>
      </c>
      <c r="AE389" t="str">
        <f>IF(insurance[[#This Row],[split]]="Test", --(insurance[[#This Row],[charges]] &gt;= Classify!$C$5), "")</f>
        <v/>
      </c>
      <c r="AF389" t="str">
        <f>IF(insurance[[#This Row],[split]]="Test", --(insurance[[#This Row],[yhat]] &gt;= Classify!$C$8), "")</f>
        <v/>
      </c>
    </row>
    <row r="390" spans="1:32" x14ac:dyDescent="0.35">
      <c r="A390">
        <v>27</v>
      </c>
      <c r="B390" t="s">
        <v>19</v>
      </c>
      <c r="C390">
        <v>28.5</v>
      </c>
      <c r="D390">
        <v>0</v>
      </c>
      <c r="E390" t="s">
        <v>23</v>
      </c>
      <c r="F390" t="s">
        <v>22</v>
      </c>
      <c r="G390">
        <v>18310.741999999998</v>
      </c>
      <c r="H390" t="s">
        <v>16</v>
      </c>
      <c r="I390" t="s">
        <v>18</v>
      </c>
      <c r="J390" t="s">
        <v>18</v>
      </c>
      <c r="K390" t="s">
        <v>18</v>
      </c>
      <c r="L390" t="s">
        <v>17</v>
      </c>
      <c r="M390" t="s">
        <v>17</v>
      </c>
      <c r="N390">
        <f>insurance[[#This Row],[age]]^2</f>
        <v>729</v>
      </c>
      <c r="O390">
        <f>insurance[[#This Row],[smoker_yes]]*insurance[[#This Row],[bmi]]</f>
        <v>28.5</v>
      </c>
      <c r="P390">
        <f>insurance[[#This Row],[smoker_yes]]*insurance[[#This Row],[age]]</f>
        <v>27</v>
      </c>
      <c r="Q390">
        <f>insurance[[#This Row],[bmi]]*insurance[[#This Row],[age]]</f>
        <v>769.5</v>
      </c>
      <c r="R390" t="s">
        <v>31</v>
      </c>
      <c r="S390">
        <f>(insurance[[#This Row],[age]]-Notes!$B$2)/Notes!$B$3</f>
        <v>-0.86915473842881186</v>
      </c>
      <c r="T390">
        <f>(insurance[[#This Row],[bmi]]-Notes!$B$4)/Notes!$B$5</f>
        <v>-0.35489331338072777</v>
      </c>
      <c r="U390">
        <f>(insurance[[#This Row],[children]]-Notes!$B$6)/Notes!$B$7</f>
        <v>-0.90861366741867866</v>
      </c>
      <c r="V390" s="14">
        <f t="shared" si="6"/>
        <v>13130.638654799817</v>
      </c>
      <c r="W390" s="15" t="str">
        <f>IF(insurance[[#This Row],[split]]="Test", (insurance[[#This Row],[charges]]-insurance[[#This Row],[yhat_base]])^2, "")</f>
        <v/>
      </c>
      <c r="X390" s="15" t="str">
        <f>IF(insurance[[#This Row],[split]]="Test", ABS(insurance[[#This Row],[charges]]-insurance[[#This Row],[yhat_base]])^2, "")</f>
        <v/>
      </c>
      <c r="Y390" t="str">
        <f>IF(insurance[[#This Row],[split]]="Test", (insurance[[#This Row],[charges]]-insurance[[#This Row],[yhat]])^2,"")</f>
        <v/>
      </c>
      <c r="Z390" t="str">
        <f>IF(insurance[[#This Row],[split]]="Test",ABS(insurance[[#This Row],[charges]]-insurance[[#This Row],[yhat]])^2,"")</f>
        <v/>
      </c>
      <c r="AA390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24520.218302017507</v>
      </c>
      <c r="AB390">
        <f>insurance[[#This Row],[charges]]-insurance[[#This Row],[yhat]]</f>
        <v>-6209.4763020175087</v>
      </c>
      <c r="AC390" t="str">
        <f>IF(insurance[[#This Row],[split]]="Test",
  COUNTIFS(insurance[split], "Test", insurance[yhat], "&gt;" &amp; insurance[[#This Row],[yhat]]) + 1,
  ""
)</f>
        <v/>
      </c>
      <c r="AD390" t="str">
        <f>IF(insurance[[#This Row],[split]]="Test", CEILING(insurance[[#This Row],[rank_test]]/(COUNTIF(insurance[split],"Test")/10), 1), "")</f>
        <v/>
      </c>
      <c r="AE390" t="str">
        <f>IF(insurance[[#This Row],[split]]="Test", --(insurance[[#This Row],[charges]] &gt;= Classify!$C$5), "")</f>
        <v/>
      </c>
      <c r="AF390" t="str">
        <f>IF(insurance[[#This Row],[split]]="Test", --(insurance[[#This Row],[yhat]] &gt;= Classify!$C$8), "")</f>
        <v/>
      </c>
    </row>
    <row r="391" spans="1:32" x14ac:dyDescent="0.35">
      <c r="A391">
        <v>33</v>
      </c>
      <c r="B391" t="s">
        <v>13</v>
      </c>
      <c r="C391">
        <v>35.53</v>
      </c>
      <c r="D391">
        <v>0</v>
      </c>
      <c r="E391" t="s">
        <v>23</v>
      </c>
      <c r="F391" t="s">
        <v>22</v>
      </c>
      <c r="G391">
        <v>55135.402090000003</v>
      </c>
      <c r="H391" t="s">
        <v>16</v>
      </c>
      <c r="I391" t="s">
        <v>17</v>
      </c>
      <c r="J391" t="s">
        <v>18</v>
      </c>
      <c r="K391" t="s">
        <v>18</v>
      </c>
      <c r="L391" t="s">
        <v>17</v>
      </c>
      <c r="M391" t="s">
        <v>17</v>
      </c>
      <c r="N391">
        <f>insurance[[#This Row],[age]]^2</f>
        <v>1089</v>
      </c>
      <c r="O391">
        <f>insurance[[#This Row],[smoker_yes]]*insurance[[#This Row],[bmi]]</f>
        <v>35.53</v>
      </c>
      <c r="P391">
        <f>insurance[[#This Row],[smoker_yes]]*insurance[[#This Row],[age]]</f>
        <v>33</v>
      </c>
      <c r="Q391">
        <f>insurance[[#This Row],[bmi]]*insurance[[#This Row],[age]]</f>
        <v>1172.49</v>
      </c>
      <c r="R391" t="s">
        <v>32</v>
      </c>
      <c r="S391">
        <f>(insurance[[#This Row],[age]]-Notes!$B$2)/Notes!$B$3</f>
        <v>-0.44194759705205927</v>
      </c>
      <c r="T391">
        <f>(insurance[[#This Row],[bmi]]-Notes!$B$4)/Notes!$B$5</f>
        <v>0.79833938195043974</v>
      </c>
      <c r="U391">
        <f>(insurance[[#This Row],[children]]-Notes!$B$6)/Notes!$B$7</f>
        <v>-0.90861366741867866</v>
      </c>
      <c r="V391" s="14">
        <f t="shared" si="6"/>
        <v>13130.638654799817</v>
      </c>
      <c r="W391" s="15">
        <f>IF(insurance[[#This Row],[split]]="Test", (insurance[[#This Row],[charges]]-insurance[[#This Row],[yhat_base]])^2, "")</f>
        <v>1764400151.2471304</v>
      </c>
      <c r="X391" s="15">
        <f>IF(insurance[[#This Row],[split]]="Test", ABS(insurance[[#This Row],[charges]]-insurance[[#This Row],[yhat_base]])^2, "")</f>
        <v>1764400151.2471304</v>
      </c>
      <c r="Y391">
        <f>IF(insurance[[#This Row],[split]]="Test", (insurance[[#This Row],[charges]]-insurance[[#This Row],[yhat]])^2,"")</f>
        <v>338636179.92478114</v>
      </c>
      <c r="Z391">
        <f>IF(insurance[[#This Row],[split]]="Test",ABS(insurance[[#This Row],[charges]]-insurance[[#This Row],[yhat]])^2,"")</f>
        <v>338636179.92478114</v>
      </c>
      <c r="AA391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36733.33209978474</v>
      </c>
      <c r="AB391">
        <f>insurance[[#This Row],[charges]]-insurance[[#This Row],[yhat]]</f>
        <v>18402.069990215263</v>
      </c>
      <c r="AC391">
        <f>IF(insurance[[#This Row],[split]]="Test",
  COUNTIFS(insurance[split], "Test", insurance[yhat], "&gt;" &amp; insurance[[#This Row],[yhat]]) + 1,
  ""
)</f>
        <v>26</v>
      </c>
      <c r="AD391">
        <f>IF(insurance[[#This Row],[split]]="Test", CEILING(insurance[[#This Row],[rank_test]]/(COUNTIF(insurance[split],"Test")/10), 1), "")</f>
        <v>1</v>
      </c>
      <c r="AE391">
        <f>IF(insurance[[#This Row],[split]]="Test", --(insurance[[#This Row],[charges]] &gt;= Classify!$C$5), "")</f>
        <v>1</v>
      </c>
      <c r="AF391">
        <f>IF(insurance[[#This Row],[split]]="Test", --(insurance[[#This Row],[yhat]] &gt;= Classify!$C$8), "")</f>
        <v>1</v>
      </c>
    </row>
    <row r="392" spans="1:32" x14ac:dyDescent="0.35">
      <c r="A392">
        <v>64</v>
      </c>
      <c r="B392" t="s">
        <v>13</v>
      </c>
      <c r="C392">
        <v>26.885000000000002</v>
      </c>
      <c r="D392">
        <v>0</v>
      </c>
      <c r="E392" t="s">
        <v>23</v>
      </c>
      <c r="F392" t="s">
        <v>22</v>
      </c>
      <c r="G392">
        <v>29330.98315</v>
      </c>
      <c r="H392" t="s">
        <v>16</v>
      </c>
      <c r="I392" t="s">
        <v>17</v>
      </c>
      <c r="J392" t="s">
        <v>18</v>
      </c>
      <c r="K392" t="s">
        <v>18</v>
      </c>
      <c r="L392" t="s">
        <v>17</v>
      </c>
      <c r="M392" t="s">
        <v>17</v>
      </c>
      <c r="N392">
        <f>insurance[[#This Row],[age]]^2</f>
        <v>4096</v>
      </c>
      <c r="O392">
        <f>insurance[[#This Row],[smoker_yes]]*insurance[[#This Row],[bmi]]</f>
        <v>26.885000000000002</v>
      </c>
      <c r="P392">
        <f>insurance[[#This Row],[smoker_yes]]*insurance[[#This Row],[age]]</f>
        <v>64</v>
      </c>
      <c r="Q392">
        <f>insurance[[#This Row],[bmi]]*insurance[[#This Row],[age]]</f>
        <v>1720.64</v>
      </c>
      <c r="R392" t="s">
        <v>31</v>
      </c>
      <c r="S392">
        <f>(insurance[[#This Row],[age]]-Notes!$B$2)/Notes!$B$3</f>
        <v>1.7652893000611625</v>
      </c>
      <c r="T392">
        <f>(insurance[[#This Row],[bmi]]-Notes!$B$4)/Notes!$B$5</f>
        <v>-0.61982514879464434</v>
      </c>
      <c r="U392">
        <f>(insurance[[#This Row],[children]]-Notes!$B$6)/Notes!$B$7</f>
        <v>-0.90861366741867866</v>
      </c>
      <c r="V392" s="14">
        <f t="shared" si="6"/>
        <v>13130.638654799817</v>
      </c>
      <c r="W392" s="15" t="str">
        <f>IF(insurance[[#This Row],[split]]="Test", (insurance[[#This Row],[charges]]-insurance[[#This Row],[yhat_base]])^2, "")</f>
        <v/>
      </c>
      <c r="X392" s="15" t="str">
        <f>IF(insurance[[#This Row],[split]]="Test", ABS(insurance[[#This Row],[charges]]-insurance[[#This Row],[yhat_base]])^2, "")</f>
        <v/>
      </c>
      <c r="Y392" t="str">
        <f>IF(insurance[[#This Row],[split]]="Test", (insurance[[#This Row],[charges]]-insurance[[#This Row],[yhat]])^2,"")</f>
        <v/>
      </c>
      <c r="Z392" t="str">
        <f>IF(insurance[[#This Row],[split]]="Test",ABS(insurance[[#This Row],[charges]]-insurance[[#This Row],[yhat]])^2,"")</f>
        <v/>
      </c>
      <c r="AA392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34132.386120781026</v>
      </c>
      <c r="AB392">
        <f>insurance[[#This Row],[charges]]-insurance[[#This Row],[yhat]]</f>
        <v>-4801.4029707810259</v>
      </c>
      <c r="AC392" t="str">
        <f>IF(insurance[[#This Row],[split]]="Test",
  COUNTIFS(insurance[split], "Test", insurance[yhat], "&gt;" &amp; insurance[[#This Row],[yhat]]) + 1,
  ""
)</f>
        <v/>
      </c>
      <c r="AD392" t="str">
        <f>IF(insurance[[#This Row],[split]]="Test", CEILING(insurance[[#This Row],[rank_test]]/(COUNTIF(insurance[split],"Test")/10), 1), "")</f>
        <v/>
      </c>
      <c r="AE392" t="str">
        <f>IF(insurance[[#This Row],[split]]="Test", --(insurance[[#This Row],[charges]] &gt;= Classify!$C$5), "")</f>
        <v/>
      </c>
      <c r="AF392" t="str">
        <f>IF(insurance[[#This Row],[split]]="Test", --(insurance[[#This Row],[yhat]] &gt;= Classify!$C$8), "")</f>
        <v/>
      </c>
    </row>
    <row r="393" spans="1:32" x14ac:dyDescent="0.35">
      <c r="A393">
        <v>43</v>
      </c>
      <c r="B393" t="s">
        <v>13</v>
      </c>
      <c r="C393">
        <v>26.885000000000002</v>
      </c>
      <c r="D393">
        <v>0</v>
      </c>
      <c r="E393" t="s">
        <v>23</v>
      </c>
      <c r="F393" t="s">
        <v>22</v>
      </c>
      <c r="G393">
        <v>21774.32215</v>
      </c>
      <c r="H393" t="s">
        <v>16</v>
      </c>
      <c r="I393" t="s">
        <v>17</v>
      </c>
      <c r="J393" t="s">
        <v>18</v>
      </c>
      <c r="K393" t="s">
        <v>18</v>
      </c>
      <c r="L393" t="s">
        <v>17</v>
      </c>
      <c r="M393" t="s">
        <v>17</v>
      </c>
      <c r="N393">
        <f>insurance[[#This Row],[age]]^2</f>
        <v>1849</v>
      </c>
      <c r="O393">
        <f>insurance[[#This Row],[smoker_yes]]*insurance[[#This Row],[bmi]]</f>
        <v>26.885000000000002</v>
      </c>
      <c r="P393">
        <f>insurance[[#This Row],[smoker_yes]]*insurance[[#This Row],[age]]</f>
        <v>43</v>
      </c>
      <c r="Q393">
        <f>insurance[[#This Row],[bmi]]*insurance[[#This Row],[age]]</f>
        <v>1156.0550000000001</v>
      </c>
      <c r="R393" t="s">
        <v>31</v>
      </c>
      <c r="S393">
        <f>(insurance[[#This Row],[age]]-Notes!$B$2)/Notes!$B$3</f>
        <v>0.27006430524252845</v>
      </c>
      <c r="T393">
        <f>(insurance[[#This Row],[bmi]]-Notes!$B$4)/Notes!$B$5</f>
        <v>-0.61982514879464434</v>
      </c>
      <c r="U393">
        <f>(insurance[[#This Row],[children]]-Notes!$B$6)/Notes!$B$7</f>
        <v>-0.90861366741867866</v>
      </c>
      <c r="V393" s="14">
        <f t="shared" si="6"/>
        <v>13130.638654799817</v>
      </c>
      <c r="W393" s="15" t="str">
        <f>IF(insurance[[#This Row],[split]]="Test", (insurance[[#This Row],[charges]]-insurance[[#This Row],[yhat_base]])^2, "")</f>
        <v/>
      </c>
      <c r="X393" s="15" t="str">
        <f>IF(insurance[[#This Row],[split]]="Test", ABS(insurance[[#This Row],[charges]]-insurance[[#This Row],[yhat_base]])^2, "")</f>
        <v/>
      </c>
      <c r="Y393" t="str">
        <f>IF(insurance[[#This Row],[split]]="Test", (insurance[[#This Row],[charges]]-insurance[[#This Row],[yhat]])^2,"")</f>
        <v/>
      </c>
      <c r="Z393" t="str">
        <f>IF(insurance[[#This Row],[split]]="Test",ABS(insurance[[#This Row],[charges]]-insurance[[#This Row],[yhat]])^2,"")</f>
        <v/>
      </c>
      <c r="AA393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26307.372209477337</v>
      </c>
      <c r="AB393">
        <f>insurance[[#This Row],[charges]]-insurance[[#This Row],[yhat]]</f>
        <v>-4533.0500594773366</v>
      </c>
      <c r="AC393" t="str">
        <f>IF(insurance[[#This Row],[split]]="Test",
  COUNTIFS(insurance[split], "Test", insurance[yhat], "&gt;" &amp; insurance[[#This Row],[yhat]]) + 1,
  ""
)</f>
        <v/>
      </c>
      <c r="AD393" t="str">
        <f>IF(insurance[[#This Row],[split]]="Test", CEILING(insurance[[#This Row],[rank_test]]/(COUNTIF(insurance[split],"Test")/10), 1), "")</f>
        <v/>
      </c>
      <c r="AE393" t="str">
        <f>IF(insurance[[#This Row],[split]]="Test", --(insurance[[#This Row],[charges]] &gt;= Classify!$C$5), "")</f>
        <v/>
      </c>
      <c r="AF393" t="str">
        <f>IF(insurance[[#This Row],[split]]="Test", --(insurance[[#This Row],[yhat]] &gt;= Classify!$C$8), "")</f>
        <v/>
      </c>
    </row>
    <row r="394" spans="1:32" x14ac:dyDescent="0.35">
      <c r="A394">
        <v>35</v>
      </c>
      <c r="B394" t="s">
        <v>13</v>
      </c>
      <c r="C394">
        <v>28.024999999999999</v>
      </c>
      <c r="D394">
        <v>0</v>
      </c>
      <c r="E394" t="s">
        <v>23</v>
      </c>
      <c r="F394" t="s">
        <v>22</v>
      </c>
      <c r="G394">
        <v>20234.854749999999</v>
      </c>
      <c r="H394" t="s">
        <v>16</v>
      </c>
      <c r="I394" t="s">
        <v>17</v>
      </c>
      <c r="J394" t="s">
        <v>18</v>
      </c>
      <c r="K394" t="s">
        <v>18</v>
      </c>
      <c r="L394" t="s">
        <v>17</v>
      </c>
      <c r="M394" t="s">
        <v>17</v>
      </c>
      <c r="N394">
        <f>insurance[[#This Row],[age]]^2</f>
        <v>1225</v>
      </c>
      <c r="O394">
        <f>insurance[[#This Row],[smoker_yes]]*insurance[[#This Row],[bmi]]</f>
        <v>28.024999999999999</v>
      </c>
      <c r="P394">
        <f>insurance[[#This Row],[smoker_yes]]*insurance[[#This Row],[age]]</f>
        <v>35</v>
      </c>
      <c r="Q394">
        <f>insurance[[#This Row],[bmi]]*insurance[[#This Row],[age]]</f>
        <v>980.875</v>
      </c>
      <c r="R394" t="s">
        <v>32</v>
      </c>
      <c r="S394">
        <f>(insurance[[#This Row],[age]]-Notes!$B$2)/Notes!$B$3</f>
        <v>-0.29954521659314176</v>
      </c>
      <c r="T394">
        <f>(insurance[[#This Row],[bmi]]-Notes!$B$4)/Notes!$B$5</f>
        <v>-0.43281444144364473</v>
      </c>
      <c r="U394">
        <f>(insurance[[#This Row],[children]]-Notes!$B$6)/Notes!$B$7</f>
        <v>-0.90861366741867866</v>
      </c>
      <c r="V394" s="14">
        <f t="shared" si="6"/>
        <v>13130.638654799817</v>
      </c>
      <c r="W394" s="15">
        <f>IF(insurance[[#This Row],[split]]="Test", (insurance[[#This Row],[charges]]-insurance[[#This Row],[yhat_base]])^2, "")</f>
        <v>50469886.327301316</v>
      </c>
      <c r="X394" s="15">
        <f>IF(insurance[[#This Row],[split]]="Test", ABS(insurance[[#This Row],[charges]]-insurance[[#This Row],[yhat_base]])^2, "")</f>
        <v>50469886.327301316</v>
      </c>
      <c r="Y394">
        <f>IF(insurance[[#This Row],[split]]="Test", (insurance[[#This Row],[charges]]-insurance[[#This Row],[yhat]])^2,"")</f>
        <v>32839976.463075131</v>
      </c>
      <c r="Z394">
        <f>IF(insurance[[#This Row],[split]]="Test",ABS(insurance[[#This Row],[charges]]-insurance[[#This Row],[yhat]])^2,"")</f>
        <v>32839976.463075131</v>
      </c>
      <c r="AA394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25965.472209146537</v>
      </c>
      <c r="AB394">
        <f>insurance[[#This Row],[charges]]-insurance[[#This Row],[yhat]]</f>
        <v>-5730.6174591465387</v>
      </c>
      <c r="AC394">
        <f>IF(insurance[[#This Row],[split]]="Test",
  COUNTIFS(insurance[split], "Test", insurance[yhat], "&gt;" &amp; insurance[[#This Row],[yhat]]) + 1,
  ""
)</f>
        <v>44</v>
      </c>
      <c r="AD394">
        <f>IF(insurance[[#This Row],[split]]="Test", CEILING(insurance[[#This Row],[rank_test]]/(COUNTIF(insurance[split],"Test")/10), 1), "")</f>
        <v>2</v>
      </c>
      <c r="AE394">
        <f>IF(insurance[[#This Row],[split]]="Test", --(insurance[[#This Row],[charges]] &gt;= Classify!$C$5), "")</f>
        <v>1</v>
      </c>
      <c r="AF394">
        <f>IF(insurance[[#This Row],[split]]="Test", --(insurance[[#This Row],[yhat]] &gt;= Classify!$C$8), "")</f>
        <v>1</v>
      </c>
    </row>
    <row r="395" spans="1:32" x14ac:dyDescent="0.35">
      <c r="A395">
        <v>22</v>
      </c>
      <c r="B395" t="s">
        <v>13</v>
      </c>
      <c r="C395">
        <v>30.4</v>
      </c>
      <c r="D395">
        <v>0</v>
      </c>
      <c r="E395" t="s">
        <v>23</v>
      </c>
      <c r="F395" t="s">
        <v>22</v>
      </c>
      <c r="G395">
        <v>33907.548000000003</v>
      </c>
      <c r="H395" t="s">
        <v>16</v>
      </c>
      <c r="I395" t="s">
        <v>17</v>
      </c>
      <c r="J395" t="s">
        <v>18</v>
      </c>
      <c r="K395" t="s">
        <v>18</v>
      </c>
      <c r="L395" t="s">
        <v>17</v>
      </c>
      <c r="M395" t="s">
        <v>17</v>
      </c>
      <c r="N395">
        <f>insurance[[#This Row],[age]]^2</f>
        <v>484</v>
      </c>
      <c r="O395">
        <f>insurance[[#This Row],[smoker_yes]]*insurance[[#This Row],[bmi]]</f>
        <v>30.4</v>
      </c>
      <c r="P395">
        <f>insurance[[#This Row],[smoker_yes]]*insurance[[#This Row],[age]]</f>
        <v>22</v>
      </c>
      <c r="Q395">
        <f>insurance[[#This Row],[bmi]]*insurance[[#This Row],[age]]</f>
        <v>668.8</v>
      </c>
      <c r="R395" t="s">
        <v>32</v>
      </c>
      <c r="S395">
        <f>(insurance[[#This Row],[age]]-Notes!$B$2)/Notes!$B$3</f>
        <v>-1.2251606895761058</v>
      </c>
      <c r="T395">
        <f>(insurance[[#This Row],[bmi]]-Notes!$B$4)/Notes!$B$5</f>
        <v>-4.3208801129061156E-2</v>
      </c>
      <c r="U395">
        <f>(insurance[[#This Row],[children]]-Notes!$B$6)/Notes!$B$7</f>
        <v>-0.90861366741867866</v>
      </c>
      <c r="V395" s="14">
        <f t="shared" si="6"/>
        <v>13130.638654799817</v>
      </c>
      <c r="W395" s="15">
        <f>IF(insurance[[#This Row],[split]]="Test", (insurance[[#This Row],[charges]]-insurance[[#This Row],[yhat_base]])^2, "")</f>
        <v>431679961.9386667</v>
      </c>
      <c r="X395" s="15">
        <f>IF(insurance[[#This Row],[split]]="Test", ABS(insurance[[#This Row],[charges]]-insurance[[#This Row],[yhat_base]])^2, "")</f>
        <v>431679961.9386667</v>
      </c>
      <c r="Y395">
        <f>IF(insurance[[#This Row],[split]]="Test", (insurance[[#This Row],[charges]]-insurance[[#This Row],[yhat]])^2,"")</f>
        <v>43746874.151291139</v>
      </c>
      <c r="Z395">
        <f>IF(insurance[[#This Row],[split]]="Test",ABS(insurance[[#This Row],[charges]]-insurance[[#This Row],[yhat]])^2,"")</f>
        <v>43746874.151291139</v>
      </c>
      <c r="AA395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27293.406018511312</v>
      </c>
      <c r="AB395">
        <f>insurance[[#This Row],[charges]]-insurance[[#This Row],[yhat]]</f>
        <v>6614.1419814886904</v>
      </c>
      <c r="AC395">
        <f>IF(insurance[[#This Row],[split]]="Test",
  COUNTIFS(insurance[split], "Test", insurance[yhat], "&gt;" &amp; insurance[[#This Row],[yhat]]) + 1,
  ""
)</f>
        <v>41</v>
      </c>
      <c r="AD395">
        <f>IF(insurance[[#This Row],[split]]="Test", CEILING(insurance[[#This Row],[rank_test]]/(COUNTIF(insurance[split],"Test")/10), 1), "")</f>
        <v>2</v>
      </c>
      <c r="AE395">
        <f>IF(insurance[[#This Row],[split]]="Test", --(insurance[[#This Row],[charges]] &gt;= Classify!$C$5), "")</f>
        <v>1</v>
      </c>
      <c r="AF395">
        <f>IF(insurance[[#This Row],[split]]="Test", --(insurance[[#This Row],[yhat]] &gt;= Classify!$C$8), "")</f>
        <v>1</v>
      </c>
    </row>
    <row r="396" spans="1:32" x14ac:dyDescent="0.35">
      <c r="A396">
        <v>19</v>
      </c>
      <c r="B396" t="s">
        <v>13</v>
      </c>
      <c r="C396">
        <v>32.49</v>
      </c>
      <c r="D396">
        <v>0</v>
      </c>
      <c r="E396" t="s">
        <v>23</v>
      </c>
      <c r="F396" t="s">
        <v>22</v>
      </c>
      <c r="G396">
        <v>36898.733079999998</v>
      </c>
      <c r="H396" t="s">
        <v>16</v>
      </c>
      <c r="I396" t="s">
        <v>17</v>
      </c>
      <c r="J396" t="s">
        <v>18</v>
      </c>
      <c r="K396" t="s">
        <v>18</v>
      </c>
      <c r="L396" t="s">
        <v>17</v>
      </c>
      <c r="M396" t="s">
        <v>17</v>
      </c>
      <c r="N396">
        <f>insurance[[#This Row],[age]]^2</f>
        <v>361</v>
      </c>
      <c r="O396">
        <f>insurance[[#This Row],[smoker_yes]]*insurance[[#This Row],[bmi]]</f>
        <v>32.49</v>
      </c>
      <c r="P396">
        <f>insurance[[#This Row],[smoker_yes]]*insurance[[#This Row],[age]]</f>
        <v>19</v>
      </c>
      <c r="Q396">
        <f>insurance[[#This Row],[bmi]]*insurance[[#This Row],[age]]</f>
        <v>617.31000000000006</v>
      </c>
      <c r="R396" t="s">
        <v>31</v>
      </c>
      <c r="S396">
        <f>(insurance[[#This Row],[age]]-Notes!$B$2)/Notes!$B$3</f>
        <v>-1.4387642602644821</v>
      </c>
      <c r="T396">
        <f>(insurance[[#This Row],[bmi]]-Notes!$B$4)/Notes!$B$5</f>
        <v>0.29964416234777291</v>
      </c>
      <c r="U396">
        <f>(insurance[[#This Row],[children]]-Notes!$B$6)/Notes!$B$7</f>
        <v>-0.90861366741867866</v>
      </c>
      <c r="V396" s="14">
        <f t="shared" si="6"/>
        <v>13130.638654799817</v>
      </c>
      <c r="W396" s="15" t="str">
        <f>IF(insurance[[#This Row],[split]]="Test", (insurance[[#This Row],[charges]]-insurance[[#This Row],[yhat_base]])^2, "")</f>
        <v/>
      </c>
      <c r="X396" s="15" t="str">
        <f>IF(insurance[[#This Row],[split]]="Test", ABS(insurance[[#This Row],[charges]]-insurance[[#This Row],[yhat_base]])^2, "")</f>
        <v/>
      </c>
      <c r="Y396" t="str">
        <f>IF(insurance[[#This Row],[split]]="Test", (insurance[[#This Row],[charges]]-insurance[[#This Row],[yhat]])^2,"")</f>
        <v/>
      </c>
      <c r="Z396" t="str">
        <f>IF(insurance[[#This Row],[split]]="Test",ABS(insurance[[#This Row],[charges]]-insurance[[#This Row],[yhat]])^2,"")</f>
        <v/>
      </c>
      <c r="AA396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30094.547128306061</v>
      </c>
      <c r="AB396">
        <f>insurance[[#This Row],[charges]]-insurance[[#This Row],[yhat]]</f>
        <v>6804.1859516939367</v>
      </c>
      <c r="AC396" t="str">
        <f>IF(insurance[[#This Row],[split]]="Test",
  COUNTIFS(insurance[split], "Test", insurance[yhat], "&gt;" &amp; insurance[[#This Row],[yhat]]) + 1,
  ""
)</f>
        <v/>
      </c>
      <c r="AD396" t="str">
        <f>IF(insurance[[#This Row],[split]]="Test", CEILING(insurance[[#This Row],[rank_test]]/(COUNTIF(insurance[split],"Test")/10), 1), "")</f>
        <v/>
      </c>
      <c r="AE396" t="str">
        <f>IF(insurance[[#This Row],[split]]="Test", --(insurance[[#This Row],[charges]] &gt;= Classify!$C$5), "")</f>
        <v/>
      </c>
      <c r="AF396" t="str">
        <f>IF(insurance[[#This Row],[split]]="Test", --(insurance[[#This Row],[yhat]] &gt;= Classify!$C$8), "")</f>
        <v/>
      </c>
    </row>
    <row r="397" spans="1:32" x14ac:dyDescent="0.35">
      <c r="A397">
        <v>19</v>
      </c>
      <c r="B397" t="s">
        <v>13</v>
      </c>
      <c r="C397">
        <v>30.02</v>
      </c>
      <c r="D397">
        <v>0</v>
      </c>
      <c r="E397" t="s">
        <v>23</v>
      </c>
      <c r="F397" t="s">
        <v>22</v>
      </c>
      <c r="G397">
        <v>33307.550799999997</v>
      </c>
      <c r="H397" t="s">
        <v>16</v>
      </c>
      <c r="I397" t="s">
        <v>17</v>
      </c>
      <c r="J397" t="s">
        <v>18</v>
      </c>
      <c r="K397" t="s">
        <v>18</v>
      </c>
      <c r="L397" t="s">
        <v>17</v>
      </c>
      <c r="M397" t="s">
        <v>17</v>
      </c>
      <c r="N397">
        <f>insurance[[#This Row],[age]]^2</f>
        <v>361</v>
      </c>
      <c r="O397">
        <f>insurance[[#This Row],[smoker_yes]]*insurance[[#This Row],[bmi]]</f>
        <v>30.02</v>
      </c>
      <c r="P397">
        <f>insurance[[#This Row],[smoker_yes]]*insurance[[#This Row],[age]]</f>
        <v>19</v>
      </c>
      <c r="Q397">
        <f>insurance[[#This Row],[bmi]]*insurance[[#This Row],[age]]</f>
        <v>570.38</v>
      </c>
      <c r="R397" t="s">
        <v>31</v>
      </c>
      <c r="S397">
        <f>(insurance[[#This Row],[age]]-Notes!$B$2)/Notes!$B$3</f>
        <v>-1.4387642602644821</v>
      </c>
      <c r="T397">
        <f>(insurance[[#This Row],[bmi]]-Notes!$B$4)/Notes!$B$5</f>
        <v>-0.10554570357939436</v>
      </c>
      <c r="U397">
        <f>(insurance[[#This Row],[children]]-Notes!$B$6)/Notes!$B$7</f>
        <v>-0.90861366741867866</v>
      </c>
      <c r="V397" s="14">
        <f t="shared" si="6"/>
        <v>13130.638654799817</v>
      </c>
      <c r="W397" s="15" t="str">
        <f>IF(insurance[[#This Row],[split]]="Test", (insurance[[#This Row],[charges]]-insurance[[#This Row],[yhat_base]])^2, "")</f>
        <v/>
      </c>
      <c r="X397" s="15" t="str">
        <f>IF(insurance[[#This Row],[split]]="Test", ABS(insurance[[#This Row],[charges]]-insurance[[#This Row],[yhat_base]])^2, "")</f>
        <v/>
      </c>
      <c r="Y397" t="str">
        <f>IF(insurance[[#This Row],[split]]="Test", (insurance[[#This Row],[charges]]-insurance[[#This Row],[yhat]])^2,"")</f>
        <v/>
      </c>
      <c r="Z397" t="str">
        <f>IF(insurance[[#This Row],[split]]="Test",ABS(insurance[[#This Row],[charges]]-insurance[[#This Row],[yhat]])^2,"")</f>
        <v/>
      </c>
      <c r="AA397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26409.231692062836</v>
      </c>
      <c r="AB397">
        <f>insurance[[#This Row],[charges]]-insurance[[#This Row],[yhat]]</f>
        <v>6898.3191079371609</v>
      </c>
      <c r="AC397" t="str">
        <f>IF(insurance[[#This Row],[split]]="Test",
  COUNTIFS(insurance[split], "Test", insurance[yhat], "&gt;" &amp; insurance[[#This Row],[yhat]]) + 1,
  ""
)</f>
        <v/>
      </c>
      <c r="AD397" t="str">
        <f>IF(insurance[[#This Row],[split]]="Test", CEILING(insurance[[#This Row],[rank_test]]/(COUNTIF(insurance[split],"Test")/10), 1), "")</f>
        <v/>
      </c>
      <c r="AE397" t="str">
        <f>IF(insurance[[#This Row],[split]]="Test", --(insurance[[#This Row],[charges]] &gt;= Classify!$C$5), "")</f>
        <v/>
      </c>
      <c r="AF397" t="str">
        <f>IF(insurance[[#This Row],[split]]="Test", --(insurance[[#This Row],[yhat]] &gt;= Classify!$C$8), "")</f>
        <v/>
      </c>
    </row>
    <row r="398" spans="1:32" x14ac:dyDescent="0.35">
      <c r="A398">
        <v>61</v>
      </c>
      <c r="B398" t="s">
        <v>13</v>
      </c>
      <c r="C398">
        <v>29.07</v>
      </c>
      <c r="D398">
        <v>0</v>
      </c>
      <c r="E398" t="s">
        <v>23</v>
      </c>
      <c r="F398" t="s">
        <v>22</v>
      </c>
      <c r="G398">
        <v>29141.3603</v>
      </c>
      <c r="H398" t="s">
        <v>16</v>
      </c>
      <c r="I398" t="s">
        <v>17</v>
      </c>
      <c r="J398" t="s">
        <v>18</v>
      </c>
      <c r="K398" t="s">
        <v>18</v>
      </c>
      <c r="L398" t="s">
        <v>17</v>
      </c>
      <c r="M398" t="s">
        <v>17</v>
      </c>
      <c r="N398">
        <f>insurance[[#This Row],[age]]^2</f>
        <v>3721</v>
      </c>
      <c r="O398">
        <f>insurance[[#This Row],[smoker_yes]]*insurance[[#This Row],[bmi]]</f>
        <v>29.07</v>
      </c>
      <c r="P398">
        <f>insurance[[#This Row],[smoker_yes]]*insurance[[#This Row],[age]]</f>
        <v>61</v>
      </c>
      <c r="Q398">
        <f>insurance[[#This Row],[bmi]]*insurance[[#This Row],[age]]</f>
        <v>1773.27</v>
      </c>
      <c r="R398" t="s">
        <v>32</v>
      </c>
      <c r="S398">
        <f>(insurance[[#This Row],[age]]-Notes!$B$2)/Notes!$B$3</f>
        <v>1.5516857293727864</v>
      </c>
      <c r="T398">
        <f>(insurance[[#This Row],[bmi]]-Notes!$B$4)/Notes!$B$5</f>
        <v>-0.26138795970522766</v>
      </c>
      <c r="U398">
        <f>(insurance[[#This Row],[children]]-Notes!$B$6)/Notes!$B$7</f>
        <v>-0.90861366741867866</v>
      </c>
      <c r="V398" s="14">
        <f t="shared" si="6"/>
        <v>13130.638654799817</v>
      </c>
      <c r="W398" s="15">
        <f>IF(insurance[[#This Row],[split]]="Test", (insurance[[#This Row],[charges]]-insurance[[#This Row],[yhat_base]])^2, "")</f>
        <v>256343207.60008165</v>
      </c>
      <c r="X398" s="15">
        <f>IF(insurance[[#This Row],[split]]="Test", ABS(insurance[[#This Row],[charges]]-insurance[[#This Row],[yhat_base]])^2, "")</f>
        <v>256343207.60008165</v>
      </c>
      <c r="Y398">
        <f>IF(insurance[[#This Row],[split]]="Test", (insurance[[#This Row],[charges]]-insurance[[#This Row],[yhat]])^2,"")</f>
        <v>47815739.444833644</v>
      </c>
      <c r="Z398">
        <f>IF(insurance[[#This Row],[split]]="Test",ABS(insurance[[#This Row],[charges]]-insurance[[#This Row],[yhat]])^2,"")</f>
        <v>47815739.444833644</v>
      </c>
      <c r="AA398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36056.252883752379</v>
      </c>
      <c r="AB398">
        <f>insurance[[#This Row],[charges]]-insurance[[#This Row],[yhat]]</f>
        <v>-6914.8925837523784</v>
      </c>
      <c r="AC398">
        <f>IF(insurance[[#This Row],[split]]="Test",
  COUNTIFS(insurance[split], "Test", insurance[yhat], "&gt;" &amp; insurance[[#This Row],[yhat]]) + 1,
  ""
)</f>
        <v>29</v>
      </c>
      <c r="AD398">
        <f>IF(insurance[[#This Row],[split]]="Test", CEILING(insurance[[#This Row],[rank_test]]/(COUNTIF(insurance[split],"Test")/10), 1), "")</f>
        <v>2</v>
      </c>
      <c r="AE398">
        <f>IF(insurance[[#This Row],[split]]="Test", --(insurance[[#This Row],[charges]] &gt;= Classify!$C$5), "")</f>
        <v>1</v>
      </c>
      <c r="AF398">
        <f>IF(insurance[[#This Row],[split]]="Test", --(insurance[[#This Row],[yhat]] &gt;= Classify!$C$8), "")</f>
        <v>1</v>
      </c>
    </row>
    <row r="399" spans="1:32" x14ac:dyDescent="0.35">
      <c r="A399">
        <v>19</v>
      </c>
      <c r="B399" t="s">
        <v>13</v>
      </c>
      <c r="C399">
        <v>27.9</v>
      </c>
      <c r="D399">
        <v>0</v>
      </c>
      <c r="E399" t="s">
        <v>23</v>
      </c>
      <c r="F399" t="s">
        <v>21</v>
      </c>
      <c r="G399">
        <v>16884.923999999999</v>
      </c>
      <c r="H399" t="s">
        <v>16</v>
      </c>
      <c r="I399" t="s">
        <v>17</v>
      </c>
      <c r="J399" t="s">
        <v>18</v>
      </c>
      <c r="K399" t="s">
        <v>17</v>
      </c>
      <c r="L399" t="s">
        <v>17</v>
      </c>
      <c r="M399" t="s">
        <v>18</v>
      </c>
      <c r="N399">
        <f>insurance[[#This Row],[age]]^2</f>
        <v>361</v>
      </c>
      <c r="O399">
        <f>insurance[[#This Row],[smoker_yes]]*insurance[[#This Row],[bmi]]</f>
        <v>27.9</v>
      </c>
      <c r="P399">
        <f>insurance[[#This Row],[smoker_yes]]*insurance[[#This Row],[age]]</f>
        <v>19</v>
      </c>
      <c r="Q399">
        <f>insurance[[#This Row],[bmi]]*insurance[[#This Row],[age]]</f>
        <v>530.1</v>
      </c>
      <c r="R399" t="s">
        <v>31</v>
      </c>
      <c r="S399">
        <f>(insurance[[#This Row],[age]]-Notes!$B$2)/Notes!$B$3</f>
        <v>-1.4387642602644821</v>
      </c>
      <c r="T399">
        <f>(insurance[[#This Row],[bmi]]-Notes!$B$4)/Notes!$B$5</f>
        <v>-0.45332000146020174</v>
      </c>
      <c r="U399">
        <f>(insurance[[#This Row],[children]]-Notes!$B$6)/Notes!$B$7</f>
        <v>-0.90861366741867866</v>
      </c>
      <c r="V399" s="14">
        <f t="shared" si="6"/>
        <v>13130.638654799817</v>
      </c>
      <c r="W399" s="15" t="str">
        <f>IF(insurance[[#This Row],[split]]="Test", (insurance[[#This Row],[charges]]-insurance[[#This Row],[yhat_base]])^2, "")</f>
        <v/>
      </c>
      <c r="X399" s="15" t="str">
        <f>IF(insurance[[#This Row],[split]]="Test", ABS(insurance[[#This Row],[charges]]-insurance[[#This Row],[yhat_base]])^2, "")</f>
        <v/>
      </c>
      <c r="Y399" t="str">
        <f>IF(insurance[[#This Row],[split]]="Test", (insurance[[#This Row],[charges]]-insurance[[#This Row],[yhat]])^2,"")</f>
        <v/>
      </c>
      <c r="Z399" t="str">
        <f>IF(insurance[[#This Row],[split]]="Test",ABS(insurance[[#This Row],[charges]]-insurance[[#This Row],[yhat]])^2,"")</f>
        <v/>
      </c>
      <c r="AA399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22777.013680191503</v>
      </c>
      <c r="AB399">
        <f>insurance[[#This Row],[charges]]-insurance[[#This Row],[yhat]]</f>
        <v>-5892.0896801915042</v>
      </c>
      <c r="AC399" t="str">
        <f>IF(insurance[[#This Row],[split]]="Test",
  COUNTIFS(insurance[split], "Test", insurance[yhat], "&gt;" &amp; insurance[[#This Row],[yhat]]) + 1,
  ""
)</f>
        <v/>
      </c>
      <c r="AD399" t="str">
        <f>IF(insurance[[#This Row],[split]]="Test", CEILING(insurance[[#This Row],[rank_test]]/(COUNTIF(insurance[split],"Test")/10), 1), "")</f>
        <v/>
      </c>
      <c r="AE399" t="str">
        <f>IF(insurance[[#This Row],[split]]="Test", --(insurance[[#This Row],[charges]] &gt;= Classify!$C$5), "")</f>
        <v/>
      </c>
      <c r="AF399" t="str">
        <f>IF(insurance[[#This Row],[split]]="Test", --(insurance[[#This Row],[yhat]] &gt;= Classify!$C$8), "")</f>
        <v/>
      </c>
    </row>
    <row r="400" spans="1:32" x14ac:dyDescent="0.35">
      <c r="A400">
        <v>62</v>
      </c>
      <c r="B400" t="s">
        <v>13</v>
      </c>
      <c r="C400">
        <v>26.29</v>
      </c>
      <c r="D400">
        <v>0</v>
      </c>
      <c r="E400" t="s">
        <v>23</v>
      </c>
      <c r="F400" t="s">
        <v>15</v>
      </c>
      <c r="G400">
        <v>27808.7251</v>
      </c>
      <c r="H400" t="s">
        <v>16</v>
      </c>
      <c r="I400" t="s">
        <v>17</v>
      </c>
      <c r="J400" t="s">
        <v>18</v>
      </c>
      <c r="K400" t="s">
        <v>17</v>
      </c>
      <c r="L400" t="s">
        <v>18</v>
      </c>
      <c r="M400" t="s">
        <v>17</v>
      </c>
      <c r="N400">
        <f>insurance[[#This Row],[age]]^2</f>
        <v>3844</v>
      </c>
      <c r="O400">
        <f>insurance[[#This Row],[smoker_yes]]*insurance[[#This Row],[bmi]]</f>
        <v>26.29</v>
      </c>
      <c r="P400">
        <f>insurance[[#This Row],[smoker_yes]]*insurance[[#This Row],[age]]</f>
        <v>62</v>
      </c>
      <c r="Q400">
        <f>insurance[[#This Row],[bmi]]*insurance[[#This Row],[age]]</f>
        <v>1629.98</v>
      </c>
      <c r="R400" t="s">
        <v>32</v>
      </c>
      <c r="S400">
        <f>(insurance[[#This Row],[age]]-Notes!$B$2)/Notes!$B$3</f>
        <v>1.6228869196022451</v>
      </c>
      <c r="T400">
        <f>(insurance[[#This Row],[bmi]]-Notes!$B$4)/Notes!$B$5</f>
        <v>-0.71743161447345616</v>
      </c>
      <c r="U400">
        <f>(insurance[[#This Row],[children]]-Notes!$B$6)/Notes!$B$7</f>
        <v>-0.90861366741867866</v>
      </c>
      <c r="V400" s="14">
        <f t="shared" si="6"/>
        <v>13130.638654799817</v>
      </c>
      <c r="W400" s="15">
        <f>IF(insurance[[#This Row],[split]]="Test", (insurance[[#This Row],[charges]]-insurance[[#This Row],[yhat_base]])^2, "")</f>
        <v>215446221.69276932</v>
      </c>
      <c r="X400" s="15">
        <f>IF(insurance[[#This Row],[split]]="Test", ABS(insurance[[#This Row],[charges]]-insurance[[#This Row],[yhat_base]])^2, "")</f>
        <v>215446221.69276932</v>
      </c>
      <c r="Y400">
        <f>IF(insurance[[#This Row],[split]]="Test", (insurance[[#This Row],[charges]]-insurance[[#This Row],[yhat]])^2,"")</f>
        <v>15414859.516994413</v>
      </c>
      <c r="Z400">
        <f>IF(insurance[[#This Row],[split]]="Test",ABS(insurance[[#This Row],[charges]]-insurance[[#This Row],[yhat]])^2,"")</f>
        <v>15414859.516994413</v>
      </c>
      <c r="AA400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31734.90129535782</v>
      </c>
      <c r="AB400">
        <f>insurance[[#This Row],[charges]]-insurance[[#This Row],[yhat]]</f>
        <v>-3926.1761953578207</v>
      </c>
      <c r="AC400">
        <f>IF(insurance[[#This Row],[split]]="Test",
  COUNTIFS(insurance[split], "Test", insurance[yhat], "&gt;" &amp; insurance[[#This Row],[yhat]]) + 1,
  ""
)</f>
        <v>32</v>
      </c>
      <c r="AD400">
        <f>IF(insurance[[#This Row],[split]]="Test", CEILING(insurance[[#This Row],[rank_test]]/(COUNTIF(insurance[split],"Test")/10), 1), "")</f>
        <v>2</v>
      </c>
      <c r="AE400">
        <f>IF(insurance[[#This Row],[split]]="Test", --(insurance[[#This Row],[charges]] &gt;= Classify!$C$5), "")</f>
        <v>1</v>
      </c>
      <c r="AF400">
        <f>IF(insurance[[#This Row],[split]]="Test", --(insurance[[#This Row],[yhat]] &gt;= Classify!$C$8), "")</f>
        <v>1</v>
      </c>
    </row>
    <row r="401" spans="1:32" x14ac:dyDescent="0.35">
      <c r="A401">
        <v>27</v>
      </c>
      <c r="B401" t="s">
        <v>19</v>
      </c>
      <c r="C401">
        <v>42.13</v>
      </c>
      <c r="D401">
        <v>0</v>
      </c>
      <c r="E401" t="s">
        <v>23</v>
      </c>
      <c r="F401" t="s">
        <v>15</v>
      </c>
      <c r="G401">
        <v>39611.757700000002</v>
      </c>
      <c r="H401" t="s">
        <v>16</v>
      </c>
      <c r="I401" t="s">
        <v>18</v>
      </c>
      <c r="J401" t="s">
        <v>18</v>
      </c>
      <c r="K401" t="s">
        <v>17</v>
      </c>
      <c r="L401" t="s">
        <v>18</v>
      </c>
      <c r="M401" t="s">
        <v>17</v>
      </c>
      <c r="N401">
        <f>insurance[[#This Row],[age]]^2</f>
        <v>729</v>
      </c>
      <c r="O401">
        <f>insurance[[#This Row],[smoker_yes]]*insurance[[#This Row],[bmi]]</f>
        <v>42.13</v>
      </c>
      <c r="P401">
        <f>insurance[[#This Row],[smoker_yes]]*insurance[[#This Row],[age]]</f>
        <v>27</v>
      </c>
      <c r="Q401">
        <f>insurance[[#This Row],[bmi]]*insurance[[#This Row],[age]]</f>
        <v>1137.51</v>
      </c>
      <c r="R401" t="s">
        <v>32</v>
      </c>
      <c r="S401">
        <f>(insurance[[#This Row],[age]]-Notes!$B$2)/Notes!$B$3</f>
        <v>-0.86915473842881186</v>
      </c>
      <c r="T401">
        <f>(insurance[[#This Row],[bmi]]-Notes!$B$4)/Notes!$B$5</f>
        <v>1.8810329508246511</v>
      </c>
      <c r="U401">
        <f>(insurance[[#This Row],[children]]-Notes!$B$6)/Notes!$B$7</f>
        <v>-0.90861366741867866</v>
      </c>
      <c r="V401" s="14">
        <f t="shared" si="6"/>
        <v>13130.638654799817</v>
      </c>
      <c r="W401" s="15">
        <f>IF(insurance[[#This Row],[split]]="Test", (insurance[[#This Row],[charges]]-insurance[[#This Row],[yhat_base]])^2, "")</f>
        <v>701249665.88606381</v>
      </c>
      <c r="X401" s="15">
        <f>IF(insurance[[#This Row],[split]]="Test", ABS(insurance[[#This Row],[charges]]-insurance[[#This Row],[yhat_base]])^2, "")</f>
        <v>701249665.88606381</v>
      </c>
      <c r="Y401">
        <f>IF(insurance[[#This Row],[split]]="Test", (insurance[[#This Row],[charges]]-insurance[[#This Row],[yhat]])^2,"")</f>
        <v>21474057.701310616</v>
      </c>
      <c r="Z401">
        <f>IF(insurance[[#This Row],[split]]="Test",ABS(insurance[[#This Row],[charges]]-insurance[[#This Row],[yhat]])^2,"")</f>
        <v>21474057.701310616</v>
      </c>
      <c r="AA401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44245.768673369683</v>
      </c>
      <c r="AB401">
        <f>insurance[[#This Row],[charges]]-insurance[[#This Row],[yhat]]</f>
        <v>-4634.0109733696809</v>
      </c>
      <c r="AC401">
        <f>IF(insurance[[#This Row],[split]]="Test",
  COUNTIFS(insurance[split], "Test", insurance[yhat], "&gt;" &amp; insurance[[#This Row],[yhat]]) + 1,
  ""
)</f>
        <v>9</v>
      </c>
      <c r="AD401">
        <f>IF(insurance[[#This Row],[split]]="Test", CEILING(insurance[[#This Row],[rank_test]]/(COUNTIF(insurance[split],"Test")/10), 1), "")</f>
        <v>1</v>
      </c>
      <c r="AE401">
        <f>IF(insurance[[#This Row],[split]]="Test", --(insurance[[#This Row],[charges]] &gt;= Classify!$C$5), "")</f>
        <v>1</v>
      </c>
      <c r="AF401">
        <f>IF(insurance[[#This Row],[split]]="Test", --(insurance[[#This Row],[yhat]] &gt;= Classify!$C$8), "")</f>
        <v>1</v>
      </c>
    </row>
    <row r="402" spans="1:32" x14ac:dyDescent="0.35">
      <c r="A402">
        <v>30</v>
      </c>
      <c r="B402" t="s">
        <v>19</v>
      </c>
      <c r="C402">
        <v>35.299999999999997</v>
      </c>
      <c r="D402">
        <v>0</v>
      </c>
      <c r="E402" t="s">
        <v>23</v>
      </c>
      <c r="F402" t="s">
        <v>21</v>
      </c>
      <c r="G402">
        <v>36837.466999999997</v>
      </c>
      <c r="H402" t="s">
        <v>16</v>
      </c>
      <c r="I402" t="s">
        <v>18</v>
      </c>
      <c r="J402" t="s">
        <v>18</v>
      </c>
      <c r="K402" t="s">
        <v>17</v>
      </c>
      <c r="L402" t="s">
        <v>17</v>
      </c>
      <c r="M402" t="s">
        <v>18</v>
      </c>
      <c r="N402">
        <f>insurance[[#This Row],[age]]^2</f>
        <v>900</v>
      </c>
      <c r="O402">
        <f>insurance[[#This Row],[smoker_yes]]*insurance[[#This Row],[bmi]]</f>
        <v>35.299999999999997</v>
      </c>
      <c r="P402">
        <f>insurance[[#This Row],[smoker_yes]]*insurance[[#This Row],[age]]</f>
        <v>30</v>
      </c>
      <c r="Q402">
        <f>insurance[[#This Row],[bmi]]*insurance[[#This Row],[age]]</f>
        <v>1059</v>
      </c>
      <c r="R402" t="s">
        <v>31</v>
      </c>
      <c r="S402">
        <f>(insurance[[#This Row],[age]]-Notes!$B$2)/Notes!$B$3</f>
        <v>-0.65555116774043554</v>
      </c>
      <c r="T402">
        <f>(insurance[[#This Row],[bmi]]-Notes!$B$4)/Notes!$B$5</f>
        <v>0.76060915151997421</v>
      </c>
      <c r="U402">
        <f>(insurance[[#This Row],[children]]-Notes!$B$6)/Notes!$B$7</f>
        <v>-0.90861366741867866</v>
      </c>
      <c r="V402" s="14">
        <f t="shared" si="6"/>
        <v>13130.638654799817</v>
      </c>
      <c r="W402" s="15" t="str">
        <f>IF(insurance[[#This Row],[split]]="Test", (insurance[[#This Row],[charges]]-insurance[[#This Row],[yhat_base]])^2, "")</f>
        <v/>
      </c>
      <c r="X402" s="15" t="str">
        <f>IF(insurance[[#This Row],[split]]="Test", ABS(insurance[[#This Row],[charges]]-insurance[[#This Row],[yhat_base]])^2, "")</f>
        <v/>
      </c>
      <c r="Y402" t="str">
        <f>IF(insurance[[#This Row],[split]]="Test", (insurance[[#This Row],[charges]]-insurance[[#This Row],[yhat]])^2,"")</f>
        <v/>
      </c>
      <c r="Z402" t="str">
        <f>IF(insurance[[#This Row],[split]]="Test",ABS(insurance[[#This Row],[charges]]-insurance[[#This Row],[yhat]])^2,"")</f>
        <v/>
      </c>
      <c r="AA402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34708.213960112073</v>
      </c>
      <c r="AB402">
        <f>insurance[[#This Row],[charges]]-insurance[[#This Row],[yhat]]</f>
        <v>2129.2530398879244</v>
      </c>
      <c r="AC402" t="str">
        <f>IF(insurance[[#This Row],[split]]="Test",
  COUNTIFS(insurance[split], "Test", insurance[yhat], "&gt;" &amp; insurance[[#This Row],[yhat]]) + 1,
  ""
)</f>
        <v/>
      </c>
      <c r="AD402" t="str">
        <f>IF(insurance[[#This Row],[split]]="Test", CEILING(insurance[[#This Row],[rank_test]]/(COUNTIF(insurance[split],"Test")/10), 1), "")</f>
        <v/>
      </c>
      <c r="AE402" t="str">
        <f>IF(insurance[[#This Row],[split]]="Test", --(insurance[[#This Row],[charges]] &gt;= Classify!$C$5), "")</f>
        <v/>
      </c>
      <c r="AF402" t="str">
        <f>IF(insurance[[#This Row],[split]]="Test", --(insurance[[#This Row],[yhat]] &gt;= Classify!$C$8), "")</f>
        <v/>
      </c>
    </row>
    <row r="403" spans="1:32" x14ac:dyDescent="0.35">
      <c r="A403">
        <v>22</v>
      </c>
      <c r="B403" t="s">
        <v>19</v>
      </c>
      <c r="C403">
        <v>35.6</v>
      </c>
      <c r="D403">
        <v>0</v>
      </c>
      <c r="E403" t="s">
        <v>23</v>
      </c>
      <c r="F403" t="s">
        <v>21</v>
      </c>
      <c r="G403">
        <v>35585.576000000001</v>
      </c>
      <c r="H403" t="s">
        <v>16</v>
      </c>
      <c r="I403" t="s">
        <v>18</v>
      </c>
      <c r="J403" t="s">
        <v>18</v>
      </c>
      <c r="K403" t="s">
        <v>17</v>
      </c>
      <c r="L403" t="s">
        <v>17</v>
      </c>
      <c r="M403" t="s">
        <v>18</v>
      </c>
      <c r="N403">
        <f>insurance[[#This Row],[age]]^2</f>
        <v>484</v>
      </c>
      <c r="O403">
        <f>insurance[[#This Row],[smoker_yes]]*insurance[[#This Row],[bmi]]</f>
        <v>35.6</v>
      </c>
      <c r="P403">
        <f>insurance[[#This Row],[smoker_yes]]*insurance[[#This Row],[age]]</f>
        <v>22</v>
      </c>
      <c r="Q403">
        <f>insurance[[#This Row],[bmi]]*insurance[[#This Row],[age]]</f>
        <v>783.2</v>
      </c>
      <c r="R403" t="s">
        <v>31</v>
      </c>
      <c r="S403">
        <f>(insurance[[#This Row],[age]]-Notes!$B$2)/Notes!$B$3</f>
        <v>-1.2251606895761058</v>
      </c>
      <c r="T403">
        <f>(insurance[[#This Row],[bmi]]-Notes!$B$4)/Notes!$B$5</f>
        <v>0.80982249555971175</v>
      </c>
      <c r="U403">
        <f>(insurance[[#This Row],[children]]-Notes!$B$6)/Notes!$B$7</f>
        <v>-0.90861366741867866</v>
      </c>
      <c r="V403" s="14">
        <f t="shared" si="6"/>
        <v>13130.638654799817</v>
      </c>
      <c r="W403" s="15" t="str">
        <f>IF(insurance[[#This Row],[split]]="Test", (insurance[[#This Row],[charges]]-insurance[[#This Row],[yhat_base]])^2, "")</f>
        <v/>
      </c>
      <c r="X403" s="15" t="str">
        <f>IF(insurance[[#This Row],[split]]="Test", ABS(insurance[[#This Row],[charges]]-insurance[[#This Row],[yhat_base]])^2, "")</f>
        <v/>
      </c>
      <c r="Y403" t="str">
        <f>IF(insurance[[#This Row],[split]]="Test", (insurance[[#This Row],[charges]]-insurance[[#This Row],[yhat]])^2,"")</f>
        <v/>
      </c>
      <c r="Z403" t="str">
        <f>IF(insurance[[#This Row],[split]]="Test",ABS(insurance[[#This Row],[charges]]-insurance[[#This Row],[yhat]])^2,"")</f>
        <v/>
      </c>
      <c r="AA403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33954.101907053613</v>
      </c>
      <c r="AB403">
        <f>insurance[[#This Row],[charges]]-insurance[[#This Row],[yhat]]</f>
        <v>1631.4740929463878</v>
      </c>
      <c r="AC403" t="str">
        <f>IF(insurance[[#This Row],[split]]="Test",
  COUNTIFS(insurance[split], "Test", insurance[yhat], "&gt;" &amp; insurance[[#This Row],[yhat]]) + 1,
  ""
)</f>
        <v/>
      </c>
      <c r="AD403" t="str">
        <f>IF(insurance[[#This Row],[split]]="Test", CEILING(insurance[[#This Row],[rank_test]]/(COUNTIF(insurance[split],"Test")/10), 1), "")</f>
        <v/>
      </c>
      <c r="AE403" t="str">
        <f>IF(insurance[[#This Row],[split]]="Test", --(insurance[[#This Row],[charges]] &gt;= Classify!$C$5), "")</f>
        <v/>
      </c>
      <c r="AF403" t="str">
        <f>IF(insurance[[#This Row],[split]]="Test", --(insurance[[#This Row],[yhat]] &gt;= Classify!$C$8), "")</f>
        <v/>
      </c>
    </row>
    <row r="404" spans="1:32" x14ac:dyDescent="0.35">
      <c r="A404">
        <v>60</v>
      </c>
      <c r="B404" t="s">
        <v>19</v>
      </c>
      <c r="C404">
        <v>39.9</v>
      </c>
      <c r="D404">
        <v>0</v>
      </c>
      <c r="E404" t="s">
        <v>23</v>
      </c>
      <c r="F404" t="s">
        <v>21</v>
      </c>
      <c r="G404">
        <v>48173.360999999997</v>
      </c>
      <c r="H404" t="s">
        <v>16</v>
      </c>
      <c r="I404" t="s">
        <v>18</v>
      </c>
      <c r="J404" t="s">
        <v>18</v>
      </c>
      <c r="K404" t="s">
        <v>17</v>
      </c>
      <c r="L404" t="s">
        <v>17</v>
      </c>
      <c r="M404" t="s">
        <v>18</v>
      </c>
      <c r="N404">
        <f>insurance[[#This Row],[age]]^2</f>
        <v>3600</v>
      </c>
      <c r="O404">
        <f>insurance[[#This Row],[smoker_yes]]*insurance[[#This Row],[bmi]]</f>
        <v>39.9</v>
      </c>
      <c r="P404">
        <f>insurance[[#This Row],[smoker_yes]]*insurance[[#This Row],[age]]</f>
        <v>60</v>
      </c>
      <c r="Q404">
        <f>insurance[[#This Row],[bmi]]*insurance[[#This Row],[age]]</f>
        <v>2394</v>
      </c>
      <c r="R404" t="s">
        <v>31</v>
      </c>
      <c r="S404">
        <f>(insurance[[#This Row],[age]]-Notes!$B$2)/Notes!$B$3</f>
        <v>1.4804845391433274</v>
      </c>
      <c r="T404">
        <f>(insurance[[#This Row],[bmi]]-Notes!$B$4)/Notes!$B$5</f>
        <v>1.515213760129273</v>
      </c>
      <c r="U404">
        <f>(insurance[[#This Row],[children]]-Notes!$B$6)/Notes!$B$7</f>
        <v>-0.90861366741867866</v>
      </c>
      <c r="V404" s="14">
        <f t="shared" si="6"/>
        <v>13130.638654799817</v>
      </c>
      <c r="W404" s="15" t="str">
        <f>IF(insurance[[#This Row],[split]]="Test", (insurance[[#This Row],[charges]]-insurance[[#This Row],[yhat_base]])^2, "")</f>
        <v/>
      </c>
      <c r="X404" s="15" t="str">
        <f>IF(insurance[[#This Row],[split]]="Test", ABS(insurance[[#This Row],[charges]]-insurance[[#This Row],[yhat_base]])^2, "")</f>
        <v/>
      </c>
      <c r="Y404" t="str">
        <f>IF(insurance[[#This Row],[split]]="Test", (insurance[[#This Row],[charges]]-insurance[[#This Row],[yhat]])^2,"")</f>
        <v/>
      </c>
      <c r="Z404" t="str">
        <f>IF(insurance[[#This Row],[split]]="Test",ABS(insurance[[#This Row],[charges]]-insurance[[#This Row],[yhat]])^2,"")</f>
        <v/>
      </c>
      <c r="AA404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50687.848938656149</v>
      </c>
      <c r="AB404">
        <f>insurance[[#This Row],[charges]]-insurance[[#This Row],[yhat]]</f>
        <v>-2514.4879386561515</v>
      </c>
      <c r="AC404" t="str">
        <f>IF(insurance[[#This Row],[split]]="Test",
  COUNTIFS(insurance[split], "Test", insurance[yhat], "&gt;" &amp; insurance[[#This Row],[yhat]]) + 1,
  ""
)</f>
        <v/>
      </c>
      <c r="AD404" t="str">
        <f>IF(insurance[[#This Row],[split]]="Test", CEILING(insurance[[#This Row],[rank_test]]/(COUNTIF(insurance[split],"Test")/10), 1), "")</f>
        <v/>
      </c>
      <c r="AE404" t="str">
        <f>IF(insurance[[#This Row],[split]]="Test", --(insurance[[#This Row],[charges]] &gt;= Classify!$C$5), "")</f>
        <v/>
      </c>
      <c r="AF404" t="str">
        <f>IF(insurance[[#This Row],[split]]="Test", --(insurance[[#This Row],[yhat]] &gt;= Classify!$C$8), "")</f>
        <v/>
      </c>
    </row>
    <row r="405" spans="1:32" x14ac:dyDescent="0.35">
      <c r="A405">
        <v>36</v>
      </c>
      <c r="B405" t="s">
        <v>19</v>
      </c>
      <c r="C405">
        <v>34.43</v>
      </c>
      <c r="D405">
        <v>0</v>
      </c>
      <c r="E405" t="s">
        <v>23</v>
      </c>
      <c r="F405" t="s">
        <v>15</v>
      </c>
      <c r="G405">
        <v>37742.575700000001</v>
      </c>
      <c r="H405" t="s">
        <v>16</v>
      </c>
      <c r="I405" t="s">
        <v>18</v>
      </c>
      <c r="J405" t="s">
        <v>18</v>
      </c>
      <c r="K405" t="s">
        <v>17</v>
      </c>
      <c r="L405" t="s">
        <v>18</v>
      </c>
      <c r="M405" t="s">
        <v>17</v>
      </c>
      <c r="N405">
        <f>insurance[[#This Row],[age]]^2</f>
        <v>1296</v>
      </c>
      <c r="O405">
        <f>insurance[[#This Row],[smoker_yes]]*insurance[[#This Row],[bmi]]</f>
        <v>34.43</v>
      </c>
      <c r="P405">
        <f>insurance[[#This Row],[smoker_yes]]*insurance[[#This Row],[age]]</f>
        <v>36</v>
      </c>
      <c r="Q405">
        <f>insurance[[#This Row],[bmi]]*insurance[[#This Row],[age]]</f>
        <v>1239.48</v>
      </c>
      <c r="R405" t="s">
        <v>31</v>
      </c>
      <c r="S405">
        <f>(insurance[[#This Row],[age]]-Notes!$B$2)/Notes!$B$3</f>
        <v>-0.22834402636368298</v>
      </c>
      <c r="T405">
        <f>(insurance[[#This Row],[bmi]]-Notes!$B$4)/Notes!$B$5</f>
        <v>0.61789045380473762</v>
      </c>
      <c r="U405">
        <f>(insurance[[#This Row],[children]]-Notes!$B$6)/Notes!$B$7</f>
        <v>-0.90861366741867866</v>
      </c>
      <c r="V405" s="14">
        <f t="shared" si="6"/>
        <v>13130.638654799817</v>
      </c>
      <c r="W405" s="15" t="str">
        <f>IF(insurance[[#This Row],[split]]="Test", (insurance[[#This Row],[charges]]-insurance[[#This Row],[yhat_base]])^2, "")</f>
        <v/>
      </c>
      <c r="X405" s="15" t="str">
        <f>IF(insurance[[#This Row],[split]]="Test", ABS(insurance[[#This Row],[charges]]-insurance[[#This Row],[yhat_base]])^2, "")</f>
        <v/>
      </c>
      <c r="Y405" t="str">
        <f>IF(insurance[[#This Row],[split]]="Test", (insurance[[#This Row],[charges]]-insurance[[#This Row],[yhat]])^2,"")</f>
        <v/>
      </c>
      <c r="Z405" t="str">
        <f>IF(insurance[[#This Row],[split]]="Test",ABS(insurance[[#This Row],[charges]]-insurance[[#This Row],[yhat]])^2,"")</f>
        <v/>
      </c>
      <c r="AA405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34509.398079684586</v>
      </c>
      <c r="AB405">
        <f>insurance[[#This Row],[charges]]-insurance[[#This Row],[yhat]]</f>
        <v>3233.177620315415</v>
      </c>
      <c r="AC405" t="str">
        <f>IF(insurance[[#This Row],[split]]="Test",
  COUNTIFS(insurance[split], "Test", insurance[yhat], "&gt;" &amp; insurance[[#This Row],[yhat]]) + 1,
  ""
)</f>
        <v/>
      </c>
      <c r="AD405" t="str">
        <f>IF(insurance[[#This Row],[split]]="Test", CEILING(insurance[[#This Row],[rank_test]]/(COUNTIF(insurance[split],"Test")/10), 1), "")</f>
        <v/>
      </c>
      <c r="AE405" t="str">
        <f>IF(insurance[[#This Row],[split]]="Test", --(insurance[[#This Row],[charges]] &gt;= Classify!$C$5), "")</f>
        <v/>
      </c>
      <c r="AF405" t="str">
        <f>IF(insurance[[#This Row],[split]]="Test", --(insurance[[#This Row],[yhat]] &gt;= Classify!$C$8), "")</f>
        <v/>
      </c>
    </row>
    <row r="406" spans="1:32" x14ac:dyDescent="0.35">
      <c r="A406">
        <v>63</v>
      </c>
      <c r="B406" t="s">
        <v>19</v>
      </c>
      <c r="C406">
        <v>35.090000000000003</v>
      </c>
      <c r="D406">
        <v>0</v>
      </c>
      <c r="E406" t="s">
        <v>23</v>
      </c>
      <c r="F406" t="s">
        <v>15</v>
      </c>
      <c r="G406">
        <v>47055.532099999997</v>
      </c>
      <c r="H406" t="s">
        <v>16</v>
      </c>
      <c r="I406" t="s">
        <v>18</v>
      </c>
      <c r="J406" t="s">
        <v>18</v>
      </c>
      <c r="K406" t="s">
        <v>17</v>
      </c>
      <c r="L406" t="s">
        <v>18</v>
      </c>
      <c r="M406" t="s">
        <v>17</v>
      </c>
      <c r="N406">
        <f>insurance[[#This Row],[age]]^2</f>
        <v>3969</v>
      </c>
      <c r="O406">
        <f>insurance[[#This Row],[smoker_yes]]*insurance[[#This Row],[bmi]]</f>
        <v>35.090000000000003</v>
      </c>
      <c r="P406">
        <f>insurance[[#This Row],[smoker_yes]]*insurance[[#This Row],[age]]</f>
        <v>63</v>
      </c>
      <c r="Q406">
        <f>insurance[[#This Row],[bmi]]*insurance[[#This Row],[age]]</f>
        <v>2210.67</v>
      </c>
      <c r="R406" t="s">
        <v>31</v>
      </c>
      <c r="S406">
        <f>(insurance[[#This Row],[age]]-Notes!$B$2)/Notes!$B$3</f>
        <v>1.6940881098317038</v>
      </c>
      <c r="T406">
        <f>(insurance[[#This Row],[bmi]]-Notes!$B$4)/Notes!$B$5</f>
        <v>0.7261598106921594</v>
      </c>
      <c r="U406">
        <f>(insurance[[#This Row],[children]]-Notes!$B$6)/Notes!$B$7</f>
        <v>-0.90861366741867866</v>
      </c>
      <c r="V406" s="14">
        <f t="shared" si="6"/>
        <v>13130.638654799817</v>
      </c>
      <c r="W406" s="15" t="str">
        <f>IF(insurance[[#This Row],[split]]="Test", (insurance[[#This Row],[charges]]-insurance[[#This Row],[yhat_base]])^2, "")</f>
        <v/>
      </c>
      <c r="X406" s="15" t="str">
        <f>IF(insurance[[#This Row],[split]]="Test", ABS(insurance[[#This Row],[charges]]-insurance[[#This Row],[yhat_base]])^2, "")</f>
        <v/>
      </c>
      <c r="Y406" t="str">
        <f>IF(insurance[[#This Row],[split]]="Test", (insurance[[#This Row],[charges]]-insurance[[#This Row],[yhat]])^2,"")</f>
        <v/>
      </c>
      <c r="Z406" t="str">
        <f>IF(insurance[[#This Row],[split]]="Test",ABS(insurance[[#This Row],[charges]]-insurance[[#This Row],[yhat]])^2,"")</f>
        <v/>
      </c>
      <c r="AA406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44681.427052798725</v>
      </c>
      <c r="AB406">
        <f>insurance[[#This Row],[charges]]-insurance[[#This Row],[yhat]]</f>
        <v>2374.1050472012721</v>
      </c>
      <c r="AC406" t="str">
        <f>IF(insurance[[#This Row],[split]]="Test",
  COUNTIFS(insurance[split], "Test", insurance[yhat], "&gt;" &amp; insurance[[#This Row],[yhat]]) + 1,
  ""
)</f>
        <v/>
      </c>
      <c r="AD406" t="str">
        <f>IF(insurance[[#This Row],[split]]="Test", CEILING(insurance[[#This Row],[rank_test]]/(COUNTIF(insurance[split],"Test")/10), 1), "")</f>
        <v/>
      </c>
      <c r="AE406" t="str">
        <f>IF(insurance[[#This Row],[split]]="Test", --(insurance[[#This Row],[charges]] &gt;= Classify!$C$5), "")</f>
        <v/>
      </c>
      <c r="AF406" t="str">
        <f>IF(insurance[[#This Row],[split]]="Test", --(insurance[[#This Row],[yhat]] &gt;= Classify!$C$8), "")</f>
        <v/>
      </c>
    </row>
    <row r="407" spans="1:32" x14ac:dyDescent="0.35">
      <c r="A407">
        <v>19</v>
      </c>
      <c r="B407" t="s">
        <v>13</v>
      </c>
      <c r="C407">
        <v>28.3</v>
      </c>
      <c r="D407">
        <v>0</v>
      </c>
      <c r="E407" t="s">
        <v>23</v>
      </c>
      <c r="F407" t="s">
        <v>21</v>
      </c>
      <c r="G407">
        <v>17081.080000000002</v>
      </c>
      <c r="H407" t="s">
        <v>16</v>
      </c>
      <c r="I407" t="s">
        <v>17</v>
      </c>
      <c r="J407" t="s">
        <v>18</v>
      </c>
      <c r="K407" t="s">
        <v>17</v>
      </c>
      <c r="L407" t="s">
        <v>17</v>
      </c>
      <c r="M407" t="s">
        <v>18</v>
      </c>
      <c r="N407">
        <f>insurance[[#This Row],[age]]^2</f>
        <v>361</v>
      </c>
      <c r="O407">
        <f>insurance[[#This Row],[smoker_yes]]*insurance[[#This Row],[bmi]]</f>
        <v>28.3</v>
      </c>
      <c r="P407">
        <f>insurance[[#This Row],[smoker_yes]]*insurance[[#This Row],[age]]</f>
        <v>19</v>
      </c>
      <c r="Q407">
        <f>insurance[[#This Row],[bmi]]*insurance[[#This Row],[age]]</f>
        <v>537.70000000000005</v>
      </c>
      <c r="R407" t="s">
        <v>31</v>
      </c>
      <c r="S407">
        <f>(insurance[[#This Row],[age]]-Notes!$B$2)/Notes!$B$3</f>
        <v>-1.4387642602644821</v>
      </c>
      <c r="T407">
        <f>(insurance[[#This Row],[bmi]]-Notes!$B$4)/Notes!$B$5</f>
        <v>-0.38770220940721889</v>
      </c>
      <c r="U407">
        <f>(insurance[[#This Row],[children]]-Notes!$B$6)/Notes!$B$7</f>
        <v>-0.90861366741867866</v>
      </c>
      <c r="V407" s="14">
        <f t="shared" si="6"/>
        <v>13130.638654799817</v>
      </c>
      <c r="W407" s="15" t="str">
        <f>IF(insurance[[#This Row],[split]]="Test", (insurance[[#This Row],[charges]]-insurance[[#This Row],[yhat_base]])^2, "")</f>
        <v/>
      </c>
      <c r="X407" s="15" t="str">
        <f>IF(insurance[[#This Row],[split]]="Test", ABS(insurance[[#This Row],[charges]]-insurance[[#This Row],[yhat_base]])^2, "")</f>
        <v/>
      </c>
      <c r="Y407" t="str">
        <f>IF(insurance[[#This Row],[split]]="Test", (insurance[[#This Row],[charges]]-insurance[[#This Row],[yhat]])^2,"")</f>
        <v/>
      </c>
      <c r="Z407" t="str">
        <f>IF(insurance[[#This Row],[split]]="Test",ABS(insurance[[#This Row],[charges]]-insurance[[#This Row],[yhat]])^2,"")</f>
        <v/>
      </c>
      <c r="AA407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23373.825896587176</v>
      </c>
      <c r="AB407">
        <f>insurance[[#This Row],[charges]]-insurance[[#This Row],[yhat]]</f>
        <v>-6292.7458965871738</v>
      </c>
      <c r="AC407" t="str">
        <f>IF(insurance[[#This Row],[split]]="Test",
  COUNTIFS(insurance[split], "Test", insurance[yhat], "&gt;" &amp; insurance[[#This Row],[yhat]]) + 1,
  ""
)</f>
        <v/>
      </c>
      <c r="AD407" t="str">
        <f>IF(insurance[[#This Row],[split]]="Test", CEILING(insurance[[#This Row],[rank_test]]/(COUNTIF(insurance[split],"Test")/10), 1), "")</f>
        <v/>
      </c>
      <c r="AE407" t="str">
        <f>IF(insurance[[#This Row],[split]]="Test", --(insurance[[#This Row],[charges]] &gt;= Classify!$C$5), "")</f>
        <v/>
      </c>
      <c r="AF407" t="str">
        <f>IF(insurance[[#This Row],[split]]="Test", --(insurance[[#This Row],[yhat]] &gt;= Classify!$C$8), "")</f>
        <v/>
      </c>
    </row>
    <row r="408" spans="1:32" x14ac:dyDescent="0.35">
      <c r="A408">
        <v>18</v>
      </c>
      <c r="B408" t="s">
        <v>19</v>
      </c>
      <c r="C408">
        <v>25.175000000000001</v>
      </c>
      <c r="D408">
        <v>0</v>
      </c>
      <c r="E408" t="s">
        <v>23</v>
      </c>
      <c r="F408" t="s">
        <v>20</v>
      </c>
      <c r="G408">
        <v>15518.180249999999</v>
      </c>
      <c r="H408" t="s">
        <v>16</v>
      </c>
      <c r="I408" t="s">
        <v>18</v>
      </c>
      <c r="J408" t="s">
        <v>18</v>
      </c>
      <c r="K408" t="s">
        <v>17</v>
      </c>
      <c r="L408" t="s">
        <v>17</v>
      </c>
      <c r="M408" t="s">
        <v>17</v>
      </c>
      <c r="N408">
        <f>insurance[[#This Row],[age]]^2</f>
        <v>324</v>
      </c>
      <c r="O408">
        <f>insurance[[#This Row],[smoker_yes]]*insurance[[#This Row],[bmi]]</f>
        <v>25.175000000000001</v>
      </c>
      <c r="P408">
        <f>insurance[[#This Row],[smoker_yes]]*insurance[[#This Row],[age]]</f>
        <v>18</v>
      </c>
      <c r="Q408">
        <f>insurance[[#This Row],[bmi]]*insurance[[#This Row],[age]]</f>
        <v>453.15000000000003</v>
      </c>
      <c r="R408" t="s">
        <v>31</v>
      </c>
      <c r="S408">
        <f>(insurance[[#This Row],[age]]-Notes!$B$2)/Notes!$B$3</f>
        <v>-1.5099654504939408</v>
      </c>
      <c r="T408">
        <f>(insurance[[#This Row],[bmi]]-Notes!$B$4)/Notes!$B$5</f>
        <v>-0.90034120982114463</v>
      </c>
      <c r="U408">
        <f>(insurance[[#This Row],[children]]-Notes!$B$6)/Notes!$B$7</f>
        <v>-0.90861366741867866</v>
      </c>
      <c r="V408" s="14">
        <f t="shared" si="6"/>
        <v>13130.638654799817</v>
      </c>
      <c r="W408" s="15" t="str">
        <f>IF(insurance[[#This Row],[split]]="Test", (insurance[[#This Row],[charges]]-insurance[[#This Row],[yhat_base]])^2, "")</f>
        <v/>
      </c>
      <c r="X408" s="15" t="str">
        <f>IF(insurance[[#This Row],[split]]="Test", ABS(insurance[[#This Row],[charges]]-insurance[[#This Row],[yhat_base]])^2, "")</f>
        <v/>
      </c>
      <c r="Y408" t="str">
        <f>IF(insurance[[#This Row],[split]]="Test", (insurance[[#This Row],[charges]]-insurance[[#This Row],[yhat]])^2,"")</f>
        <v/>
      </c>
      <c r="Z408" t="str">
        <f>IF(insurance[[#This Row],[split]]="Test",ABS(insurance[[#This Row],[charges]]-insurance[[#This Row],[yhat]])^2,"")</f>
        <v/>
      </c>
      <c r="AA408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19070.427083969844</v>
      </c>
      <c r="AB408">
        <f>insurance[[#This Row],[charges]]-insurance[[#This Row],[yhat]]</f>
        <v>-3552.2468339698444</v>
      </c>
      <c r="AC408" t="str">
        <f>IF(insurance[[#This Row],[split]]="Test",
  COUNTIFS(insurance[split], "Test", insurance[yhat], "&gt;" &amp; insurance[[#This Row],[yhat]]) + 1,
  ""
)</f>
        <v/>
      </c>
      <c r="AD408" t="str">
        <f>IF(insurance[[#This Row],[split]]="Test", CEILING(insurance[[#This Row],[rank_test]]/(COUNTIF(insurance[split],"Test")/10), 1), "")</f>
        <v/>
      </c>
      <c r="AE408" t="str">
        <f>IF(insurance[[#This Row],[split]]="Test", --(insurance[[#This Row],[charges]] &gt;= Classify!$C$5), "")</f>
        <v/>
      </c>
      <c r="AF408" t="str">
        <f>IF(insurance[[#This Row],[split]]="Test", --(insurance[[#This Row],[yhat]] &gt;= Classify!$C$8), "")</f>
        <v/>
      </c>
    </row>
    <row r="409" spans="1:32" x14ac:dyDescent="0.35">
      <c r="A409">
        <v>30</v>
      </c>
      <c r="B409" t="s">
        <v>19</v>
      </c>
      <c r="C409">
        <v>35.53</v>
      </c>
      <c r="D409">
        <v>0</v>
      </c>
      <c r="E409" t="s">
        <v>23</v>
      </c>
      <c r="F409" t="s">
        <v>15</v>
      </c>
      <c r="G409">
        <v>36950.256699999998</v>
      </c>
      <c r="H409" t="s">
        <v>16</v>
      </c>
      <c r="I409" t="s">
        <v>18</v>
      </c>
      <c r="J409" t="s">
        <v>18</v>
      </c>
      <c r="K409" t="s">
        <v>17</v>
      </c>
      <c r="L409" t="s">
        <v>18</v>
      </c>
      <c r="M409" t="s">
        <v>17</v>
      </c>
      <c r="N409">
        <f>insurance[[#This Row],[age]]^2</f>
        <v>900</v>
      </c>
      <c r="O409">
        <f>insurance[[#This Row],[smoker_yes]]*insurance[[#This Row],[bmi]]</f>
        <v>35.53</v>
      </c>
      <c r="P409">
        <f>insurance[[#This Row],[smoker_yes]]*insurance[[#This Row],[age]]</f>
        <v>30</v>
      </c>
      <c r="Q409">
        <f>insurance[[#This Row],[bmi]]*insurance[[#This Row],[age]]</f>
        <v>1065.9000000000001</v>
      </c>
      <c r="R409" t="s">
        <v>31</v>
      </c>
      <c r="S409">
        <f>(insurance[[#This Row],[age]]-Notes!$B$2)/Notes!$B$3</f>
        <v>-0.65555116774043554</v>
      </c>
      <c r="T409">
        <f>(insurance[[#This Row],[bmi]]-Notes!$B$4)/Notes!$B$5</f>
        <v>0.79833938195043974</v>
      </c>
      <c r="U409">
        <f>(insurance[[#This Row],[children]]-Notes!$B$6)/Notes!$B$7</f>
        <v>-0.90861366741867866</v>
      </c>
      <c r="V409" s="14">
        <f t="shared" si="6"/>
        <v>13130.638654799817</v>
      </c>
      <c r="W409" s="15" t="str">
        <f>IF(insurance[[#This Row],[split]]="Test", (insurance[[#This Row],[charges]]-insurance[[#This Row],[yhat_base]])^2, "")</f>
        <v/>
      </c>
      <c r="X409" s="15" t="str">
        <f>IF(insurance[[#This Row],[split]]="Test", ABS(insurance[[#This Row],[charges]]-insurance[[#This Row],[yhat_base]])^2, "")</f>
        <v/>
      </c>
      <c r="Y409" t="str">
        <f>IF(insurance[[#This Row],[split]]="Test", (insurance[[#This Row],[charges]]-insurance[[#This Row],[yhat]])^2,"")</f>
        <v/>
      </c>
      <c r="Z409" t="str">
        <f>IF(insurance[[#This Row],[split]]="Test",ABS(insurance[[#This Row],[charges]]-insurance[[#This Row],[yhat]])^2,"")</f>
        <v/>
      </c>
      <c r="AA409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34909.668347183797</v>
      </c>
      <c r="AB409">
        <f>insurance[[#This Row],[charges]]-insurance[[#This Row],[yhat]]</f>
        <v>2040.5883528162012</v>
      </c>
      <c r="AC409" t="str">
        <f>IF(insurance[[#This Row],[split]]="Test",
  COUNTIFS(insurance[split], "Test", insurance[yhat], "&gt;" &amp; insurance[[#This Row],[yhat]]) + 1,
  ""
)</f>
        <v/>
      </c>
      <c r="AD409" t="str">
        <f>IF(insurance[[#This Row],[split]]="Test", CEILING(insurance[[#This Row],[rank_test]]/(COUNTIF(insurance[split],"Test")/10), 1), "")</f>
        <v/>
      </c>
      <c r="AE409" t="str">
        <f>IF(insurance[[#This Row],[split]]="Test", --(insurance[[#This Row],[charges]] &gt;= Classify!$C$5), "")</f>
        <v/>
      </c>
      <c r="AF409" t="str">
        <f>IF(insurance[[#This Row],[split]]="Test", --(insurance[[#This Row],[yhat]] &gt;= Classify!$C$8), "")</f>
        <v/>
      </c>
    </row>
    <row r="410" spans="1:32" x14ac:dyDescent="0.35">
      <c r="A410">
        <v>18</v>
      </c>
      <c r="B410" t="s">
        <v>13</v>
      </c>
      <c r="C410">
        <v>36.85</v>
      </c>
      <c r="D410">
        <v>0</v>
      </c>
      <c r="E410" t="s">
        <v>23</v>
      </c>
      <c r="F410" t="s">
        <v>15</v>
      </c>
      <c r="G410">
        <v>36149.483500000002</v>
      </c>
      <c r="H410" t="s">
        <v>16</v>
      </c>
      <c r="I410" t="s">
        <v>17</v>
      </c>
      <c r="J410" t="s">
        <v>18</v>
      </c>
      <c r="K410" t="s">
        <v>17</v>
      </c>
      <c r="L410" t="s">
        <v>18</v>
      </c>
      <c r="M410" t="s">
        <v>17</v>
      </c>
      <c r="N410">
        <f>insurance[[#This Row],[age]]^2</f>
        <v>324</v>
      </c>
      <c r="O410">
        <f>insurance[[#This Row],[smoker_yes]]*insurance[[#This Row],[bmi]]</f>
        <v>36.85</v>
      </c>
      <c r="P410">
        <f>insurance[[#This Row],[smoker_yes]]*insurance[[#This Row],[age]]</f>
        <v>18</v>
      </c>
      <c r="Q410">
        <f>insurance[[#This Row],[bmi]]*insurance[[#This Row],[age]]</f>
        <v>663.30000000000007</v>
      </c>
      <c r="R410" t="s">
        <v>31</v>
      </c>
      <c r="S410">
        <f>(insurance[[#This Row],[age]]-Notes!$B$2)/Notes!$B$3</f>
        <v>-1.5099654504939408</v>
      </c>
      <c r="T410">
        <f>(insurance[[#This Row],[bmi]]-Notes!$B$4)/Notes!$B$5</f>
        <v>1.0148780957252821</v>
      </c>
      <c r="U410">
        <f>(insurance[[#This Row],[children]]-Notes!$B$6)/Notes!$B$7</f>
        <v>-0.90861366741867866</v>
      </c>
      <c r="V410" s="14">
        <f t="shared" si="6"/>
        <v>13130.638654799817</v>
      </c>
      <c r="W410" s="15" t="str">
        <f>IF(insurance[[#This Row],[split]]="Test", (insurance[[#This Row],[charges]]-insurance[[#This Row],[yhat_base]])^2, "")</f>
        <v/>
      </c>
      <c r="X410" s="15" t="str">
        <f>IF(insurance[[#This Row],[split]]="Test", ABS(insurance[[#This Row],[charges]]-insurance[[#This Row],[yhat_base]])^2, "")</f>
        <v/>
      </c>
      <c r="Y410" t="str">
        <f>IF(insurance[[#This Row],[split]]="Test", (insurance[[#This Row],[charges]]-insurance[[#This Row],[yhat]])^2,"")</f>
        <v/>
      </c>
      <c r="Z410" t="str">
        <f>IF(insurance[[#This Row],[split]]="Test",ABS(insurance[[#This Row],[charges]]-insurance[[#This Row],[yhat]])^2,"")</f>
        <v/>
      </c>
      <c r="AA410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35899.415021353678</v>
      </c>
      <c r="AB410">
        <f>insurance[[#This Row],[charges]]-insurance[[#This Row],[yhat]]</f>
        <v>250.06847864632437</v>
      </c>
      <c r="AC410" t="str">
        <f>IF(insurance[[#This Row],[split]]="Test",
  COUNTIFS(insurance[split], "Test", insurance[yhat], "&gt;" &amp; insurance[[#This Row],[yhat]]) + 1,
  ""
)</f>
        <v/>
      </c>
      <c r="AD410" t="str">
        <f>IF(insurance[[#This Row],[split]]="Test", CEILING(insurance[[#This Row],[rank_test]]/(COUNTIF(insurance[split],"Test")/10), 1), "")</f>
        <v/>
      </c>
      <c r="AE410" t="str">
        <f>IF(insurance[[#This Row],[split]]="Test", --(insurance[[#This Row],[charges]] &gt;= Classify!$C$5), "")</f>
        <v/>
      </c>
      <c r="AF410" t="str">
        <f>IF(insurance[[#This Row],[split]]="Test", --(insurance[[#This Row],[yhat]] &gt;= Classify!$C$8), "")</f>
        <v/>
      </c>
    </row>
    <row r="411" spans="1:32" x14ac:dyDescent="0.35">
      <c r="A411">
        <v>63</v>
      </c>
      <c r="B411" t="s">
        <v>13</v>
      </c>
      <c r="C411">
        <v>37.700000000000003</v>
      </c>
      <c r="D411">
        <v>0</v>
      </c>
      <c r="E411" t="s">
        <v>23</v>
      </c>
      <c r="F411" t="s">
        <v>21</v>
      </c>
      <c r="G411">
        <v>48824.45</v>
      </c>
      <c r="H411" t="s">
        <v>16</v>
      </c>
      <c r="I411" t="s">
        <v>17</v>
      </c>
      <c r="J411" t="s">
        <v>18</v>
      </c>
      <c r="K411" t="s">
        <v>17</v>
      </c>
      <c r="L411" t="s">
        <v>17</v>
      </c>
      <c r="M411" t="s">
        <v>18</v>
      </c>
      <c r="N411">
        <f>insurance[[#This Row],[age]]^2</f>
        <v>3969</v>
      </c>
      <c r="O411">
        <f>insurance[[#This Row],[smoker_yes]]*insurance[[#This Row],[bmi]]</f>
        <v>37.700000000000003</v>
      </c>
      <c r="P411">
        <f>insurance[[#This Row],[smoker_yes]]*insurance[[#This Row],[age]]</f>
        <v>63</v>
      </c>
      <c r="Q411">
        <f>insurance[[#This Row],[bmi]]*insurance[[#This Row],[age]]</f>
        <v>2375.1000000000004</v>
      </c>
      <c r="R411" t="s">
        <v>31</v>
      </c>
      <c r="S411">
        <f>(insurance[[#This Row],[age]]-Notes!$B$2)/Notes!$B$3</f>
        <v>1.6940881098317038</v>
      </c>
      <c r="T411">
        <f>(insurance[[#This Row],[bmi]]-Notes!$B$4)/Notes!$B$5</f>
        <v>1.1543159038378701</v>
      </c>
      <c r="U411">
        <f>(insurance[[#This Row],[children]]-Notes!$B$6)/Notes!$B$7</f>
        <v>-0.90861366741867866</v>
      </c>
      <c r="V411" s="14">
        <f t="shared" si="6"/>
        <v>13130.638654799817</v>
      </c>
      <c r="W411" s="15" t="str">
        <f>IF(insurance[[#This Row],[split]]="Test", (insurance[[#This Row],[charges]]-insurance[[#This Row],[yhat_base]])^2, "")</f>
        <v/>
      </c>
      <c r="X411" s="15" t="str">
        <f>IF(insurance[[#This Row],[split]]="Test", ABS(insurance[[#This Row],[charges]]-insurance[[#This Row],[yhat_base]])^2, "")</f>
        <v/>
      </c>
      <c r="Y411" t="str">
        <f>IF(insurance[[#This Row],[split]]="Test", (insurance[[#This Row],[charges]]-insurance[[#This Row],[yhat]])^2,"")</f>
        <v/>
      </c>
      <c r="Z411" t="str">
        <f>IF(insurance[[#This Row],[split]]="Test",ABS(insurance[[#This Row],[charges]]-insurance[[#This Row],[yhat]])^2,"")</f>
        <v/>
      </c>
      <c r="AA411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49346.089061763261</v>
      </c>
      <c r="AB411">
        <f>insurance[[#This Row],[charges]]-insurance[[#This Row],[yhat]]</f>
        <v>-521.63906176326418</v>
      </c>
      <c r="AC411" t="str">
        <f>IF(insurance[[#This Row],[split]]="Test",
  COUNTIFS(insurance[split], "Test", insurance[yhat], "&gt;" &amp; insurance[[#This Row],[yhat]]) + 1,
  ""
)</f>
        <v/>
      </c>
      <c r="AD411" t="str">
        <f>IF(insurance[[#This Row],[split]]="Test", CEILING(insurance[[#This Row],[rank_test]]/(COUNTIF(insurance[split],"Test")/10), 1), "")</f>
        <v/>
      </c>
      <c r="AE411" t="str">
        <f>IF(insurance[[#This Row],[split]]="Test", --(insurance[[#This Row],[charges]] &gt;= Classify!$C$5), "")</f>
        <v/>
      </c>
      <c r="AF411" t="str">
        <f>IF(insurance[[#This Row],[split]]="Test", --(insurance[[#This Row],[yhat]] &gt;= Classify!$C$8), "")</f>
        <v/>
      </c>
    </row>
    <row r="412" spans="1:32" x14ac:dyDescent="0.35">
      <c r="A412">
        <v>27</v>
      </c>
      <c r="B412" t="s">
        <v>13</v>
      </c>
      <c r="C412">
        <v>36.08</v>
      </c>
      <c r="D412">
        <v>0</v>
      </c>
      <c r="E412" t="s">
        <v>23</v>
      </c>
      <c r="F412" t="s">
        <v>15</v>
      </c>
      <c r="G412">
        <v>37133.898200000003</v>
      </c>
      <c r="H412" t="s">
        <v>16</v>
      </c>
      <c r="I412" t="s">
        <v>17</v>
      </c>
      <c r="J412" t="s">
        <v>18</v>
      </c>
      <c r="K412" t="s">
        <v>17</v>
      </c>
      <c r="L412" t="s">
        <v>18</v>
      </c>
      <c r="M412" t="s">
        <v>17</v>
      </c>
      <c r="N412">
        <f>insurance[[#This Row],[age]]^2</f>
        <v>729</v>
      </c>
      <c r="O412">
        <f>insurance[[#This Row],[smoker_yes]]*insurance[[#This Row],[bmi]]</f>
        <v>36.08</v>
      </c>
      <c r="P412">
        <f>insurance[[#This Row],[smoker_yes]]*insurance[[#This Row],[age]]</f>
        <v>27</v>
      </c>
      <c r="Q412">
        <f>insurance[[#This Row],[bmi]]*insurance[[#This Row],[age]]</f>
        <v>974.16</v>
      </c>
      <c r="R412" t="s">
        <v>31</v>
      </c>
      <c r="S412">
        <f>(insurance[[#This Row],[age]]-Notes!$B$2)/Notes!$B$3</f>
        <v>-0.86915473842881186</v>
      </c>
      <c r="T412">
        <f>(insurance[[#This Row],[bmi]]-Notes!$B$4)/Notes!$B$5</f>
        <v>0.88856384602329019</v>
      </c>
      <c r="U412">
        <f>(insurance[[#This Row],[children]]-Notes!$B$6)/Notes!$B$7</f>
        <v>-0.90861366741867866</v>
      </c>
      <c r="V412" s="14">
        <f t="shared" si="6"/>
        <v>13130.638654799817</v>
      </c>
      <c r="W412" s="15" t="str">
        <f>IF(insurance[[#This Row],[split]]="Test", (insurance[[#This Row],[charges]]-insurance[[#This Row],[yhat_base]])^2, "")</f>
        <v/>
      </c>
      <c r="X412" s="15" t="str">
        <f>IF(insurance[[#This Row],[split]]="Test", ABS(insurance[[#This Row],[charges]]-insurance[[#This Row],[yhat_base]])^2, "")</f>
        <v/>
      </c>
      <c r="Y412" t="str">
        <f>IF(insurance[[#This Row],[split]]="Test", (insurance[[#This Row],[charges]]-insurance[[#This Row],[yhat]])^2,"")</f>
        <v/>
      </c>
      <c r="Z412" t="str">
        <f>IF(insurance[[#This Row],[split]]="Test",ABS(insurance[[#This Row],[charges]]-insurance[[#This Row],[yhat]])^2,"")</f>
        <v/>
      </c>
      <c r="AA412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35847.733560012304</v>
      </c>
      <c r="AB412">
        <f>insurance[[#This Row],[charges]]-insurance[[#This Row],[yhat]]</f>
        <v>1286.164639987699</v>
      </c>
      <c r="AC412" t="str">
        <f>IF(insurance[[#This Row],[split]]="Test",
  COUNTIFS(insurance[split], "Test", insurance[yhat], "&gt;" &amp; insurance[[#This Row],[yhat]]) + 1,
  ""
)</f>
        <v/>
      </c>
      <c r="AD412" t="str">
        <f>IF(insurance[[#This Row],[split]]="Test", CEILING(insurance[[#This Row],[rank_test]]/(COUNTIF(insurance[split],"Test")/10), 1), "")</f>
        <v/>
      </c>
      <c r="AE412" t="str">
        <f>IF(insurance[[#This Row],[split]]="Test", --(insurance[[#This Row],[charges]] &gt;= Classify!$C$5), "")</f>
        <v/>
      </c>
      <c r="AF412" t="str">
        <f>IF(insurance[[#This Row],[split]]="Test", --(insurance[[#This Row],[yhat]] &gt;= Classify!$C$8), "")</f>
        <v/>
      </c>
    </row>
    <row r="413" spans="1:32" x14ac:dyDescent="0.35">
      <c r="A413">
        <v>19</v>
      </c>
      <c r="B413" t="s">
        <v>19</v>
      </c>
      <c r="C413">
        <v>34.799999999999997</v>
      </c>
      <c r="D413">
        <v>0</v>
      </c>
      <c r="E413" t="s">
        <v>23</v>
      </c>
      <c r="F413" t="s">
        <v>21</v>
      </c>
      <c r="G413">
        <v>34779.614999999998</v>
      </c>
      <c r="H413" t="s">
        <v>16</v>
      </c>
      <c r="I413" t="s">
        <v>18</v>
      </c>
      <c r="J413" t="s">
        <v>18</v>
      </c>
      <c r="K413" t="s">
        <v>17</v>
      </c>
      <c r="L413" t="s">
        <v>17</v>
      </c>
      <c r="M413" t="s">
        <v>18</v>
      </c>
      <c r="N413">
        <f>insurance[[#This Row],[age]]^2</f>
        <v>361</v>
      </c>
      <c r="O413">
        <f>insurance[[#This Row],[smoker_yes]]*insurance[[#This Row],[bmi]]</f>
        <v>34.799999999999997</v>
      </c>
      <c r="P413">
        <f>insurance[[#This Row],[smoker_yes]]*insurance[[#This Row],[age]]</f>
        <v>19</v>
      </c>
      <c r="Q413">
        <f>insurance[[#This Row],[bmi]]*insurance[[#This Row],[age]]</f>
        <v>661.19999999999993</v>
      </c>
      <c r="R413" t="s">
        <v>31</v>
      </c>
      <c r="S413">
        <f>(insurance[[#This Row],[age]]-Notes!$B$2)/Notes!$B$3</f>
        <v>-1.4387642602644821</v>
      </c>
      <c r="T413">
        <f>(insurance[[#This Row],[bmi]]-Notes!$B$4)/Notes!$B$5</f>
        <v>0.67858691145374606</v>
      </c>
      <c r="U413">
        <f>(insurance[[#This Row],[children]]-Notes!$B$6)/Notes!$B$7</f>
        <v>-0.90861366741867866</v>
      </c>
      <c r="V413" s="14">
        <f t="shared" si="6"/>
        <v>13130.638654799817</v>
      </c>
      <c r="W413" s="15" t="str">
        <f>IF(insurance[[#This Row],[split]]="Test", (insurance[[#This Row],[charges]]-insurance[[#This Row],[yhat_base]])^2, "")</f>
        <v/>
      </c>
      <c r="X413" s="15" t="str">
        <f>IF(insurance[[#This Row],[split]]="Test", ABS(insurance[[#This Row],[charges]]-insurance[[#This Row],[yhat_base]])^2, "")</f>
        <v/>
      </c>
      <c r="Y413" t="str">
        <f>IF(insurance[[#This Row],[split]]="Test", (insurance[[#This Row],[charges]]-insurance[[#This Row],[yhat]])^2,"")</f>
        <v/>
      </c>
      <c r="Z413" t="str">
        <f>IF(insurance[[#This Row],[split]]="Test",ABS(insurance[[#This Row],[charges]]-insurance[[#This Row],[yhat]])^2,"")</f>
        <v/>
      </c>
      <c r="AA413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32443.274753389673</v>
      </c>
      <c r="AB413">
        <f>insurance[[#This Row],[charges]]-insurance[[#This Row],[yhat]]</f>
        <v>2336.3402466103253</v>
      </c>
      <c r="AC413" t="str">
        <f>IF(insurance[[#This Row],[split]]="Test",
  COUNTIFS(insurance[split], "Test", insurance[yhat], "&gt;" &amp; insurance[[#This Row],[yhat]]) + 1,
  ""
)</f>
        <v/>
      </c>
      <c r="AD413" t="str">
        <f>IF(insurance[[#This Row],[split]]="Test", CEILING(insurance[[#This Row],[rank_test]]/(COUNTIF(insurance[split],"Test")/10), 1), "")</f>
        <v/>
      </c>
      <c r="AE413" t="str">
        <f>IF(insurance[[#This Row],[split]]="Test", --(insurance[[#This Row],[charges]] &gt;= Classify!$C$5), "")</f>
        <v/>
      </c>
      <c r="AF413" t="str">
        <f>IF(insurance[[#This Row],[split]]="Test", --(insurance[[#This Row],[yhat]] &gt;= Classify!$C$8), "")</f>
        <v/>
      </c>
    </row>
    <row r="414" spans="1:32" x14ac:dyDescent="0.35">
      <c r="A414">
        <v>63</v>
      </c>
      <c r="B414" t="s">
        <v>13</v>
      </c>
      <c r="C414">
        <v>27.74</v>
      </c>
      <c r="D414">
        <v>0</v>
      </c>
      <c r="E414" t="s">
        <v>23</v>
      </c>
      <c r="F414" t="s">
        <v>20</v>
      </c>
      <c r="G414">
        <v>29523.1656</v>
      </c>
      <c r="H414" t="s">
        <v>16</v>
      </c>
      <c r="I414" t="s">
        <v>17</v>
      </c>
      <c r="J414" t="s">
        <v>18</v>
      </c>
      <c r="K414" t="s">
        <v>17</v>
      </c>
      <c r="L414" t="s">
        <v>17</v>
      </c>
      <c r="M414" t="s">
        <v>17</v>
      </c>
      <c r="N414">
        <f>insurance[[#This Row],[age]]^2</f>
        <v>3969</v>
      </c>
      <c r="O414">
        <f>insurance[[#This Row],[smoker_yes]]*insurance[[#This Row],[bmi]]</f>
        <v>27.74</v>
      </c>
      <c r="P414">
        <f>insurance[[#This Row],[smoker_yes]]*insurance[[#This Row],[age]]</f>
        <v>63</v>
      </c>
      <c r="Q414">
        <f>insurance[[#This Row],[bmi]]*insurance[[#This Row],[age]]</f>
        <v>1747.62</v>
      </c>
      <c r="R414" t="s">
        <v>31</v>
      </c>
      <c r="S414">
        <f>(insurance[[#This Row],[age]]-Notes!$B$2)/Notes!$B$3</f>
        <v>1.6940881098317038</v>
      </c>
      <c r="T414">
        <f>(insurance[[#This Row],[bmi]]-Notes!$B$4)/Notes!$B$5</f>
        <v>-0.47956711828139476</v>
      </c>
      <c r="U414">
        <f>(insurance[[#This Row],[children]]-Notes!$B$6)/Notes!$B$7</f>
        <v>-0.90861366741867866</v>
      </c>
      <c r="V414" s="14">
        <f t="shared" si="6"/>
        <v>13130.638654799817</v>
      </c>
      <c r="W414" s="15" t="str">
        <f>IF(insurance[[#This Row],[split]]="Test", (insurance[[#This Row],[charges]]-insurance[[#This Row],[yhat_base]])^2, "")</f>
        <v/>
      </c>
      <c r="X414" s="15" t="str">
        <f>IF(insurance[[#This Row],[split]]="Test", ABS(insurance[[#This Row],[charges]]-insurance[[#This Row],[yhat_base]])^2, "")</f>
        <v/>
      </c>
      <c r="Y414" t="str">
        <f>IF(insurance[[#This Row],[split]]="Test", (insurance[[#This Row],[charges]]-insurance[[#This Row],[yhat]])^2,"")</f>
        <v/>
      </c>
      <c r="Z414" t="str">
        <f>IF(insurance[[#This Row],[split]]="Test",ABS(insurance[[#This Row],[charges]]-insurance[[#This Row],[yhat]])^2,"")</f>
        <v/>
      </c>
      <c r="AA414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35562.970524447082</v>
      </c>
      <c r="AB414">
        <f>insurance[[#This Row],[charges]]-insurance[[#This Row],[yhat]]</f>
        <v>-6039.8049244470822</v>
      </c>
      <c r="AC414" t="str">
        <f>IF(insurance[[#This Row],[split]]="Test",
  COUNTIFS(insurance[split], "Test", insurance[yhat], "&gt;" &amp; insurance[[#This Row],[yhat]]) + 1,
  ""
)</f>
        <v/>
      </c>
      <c r="AD414" t="str">
        <f>IF(insurance[[#This Row],[split]]="Test", CEILING(insurance[[#This Row],[rank_test]]/(COUNTIF(insurance[split],"Test")/10), 1), "")</f>
        <v/>
      </c>
      <c r="AE414" t="str">
        <f>IF(insurance[[#This Row],[split]]="Test", --(insurance[[#This Row],[charges]] &gt;= Classify!$C$5), "")</f>
        <v/>
      </c>
      <c r="AF414" t="str">
        <f>IF(insurance[[#This Row],[split]]="Test", --(insurance[[#This Row],[yhat]] &gt;= Classify!$C$8), "")</f>
        <v/>
      </c>
    </row>
    <row r="415" spans="1:32" x14ac:dyDescent="0.35">
      <c r="A415">
        <v>50</v>
      </c>
      <c r="B415" t="s">
        <v>19</v>
      </c>
      <c r="C415">
        <v>31.824999999999999</v>
      </c>
      <c r="D415">
        <v>0</v>
      </c>
      <c r="E415" t="s">
        <v>23</v>
      </c>
      <c r="F415" t="s">
        <v>20</v>
      </c>
      <c r="G415">
        <v>41097.161749999999</v>
      </c>
      <c r="H415" t="s">
        <v>16</v>
      </c>
      <c r="I415" t="s">
        <v>18</v>
      </c>
      <c r="J415" t="s">
        <v>18</v>
      </c>
      <c r="K415" t="s">
        <v>17</v>
      </c>
      <c r="L415" t="s">
        <v>17</v>
      </c>
      <c r="M415" t="s">
        <v>17</v>
      </c>
      <c r="N415">
        <f>insurance[[#This Row],[age]]^2</f>
        <v>2500</v>
      </c>
      <c r="O415">
        <f>insurance[[#This Row],[smoker_yes]]*insurance[[#This Row],[bmi]]</f>
        <v>31.824999999999999</v>
      </c>
      <c r="P415">
        <f>insurance[[#This Row],[smoker_yes]]*insurance[[#This Row],[age]]</f>
        <v>50</v>
      </c>
      <c r="Q415">
        <f>insurance[[#This Row],[bmi]]*insurance[[#This Row],[age]]</f>
        <v>1591.25</v>
      </c>
      <c r="R415" t="s">
        <v>31</v>
      </c>
      <c r="S415">
        <f>(insurance[[#This Row],[age]]-Notes!$B$2)/Notes!$B$3</f>
        <v>0.76847263684873979</v>
      </c>
      <c r="T415">
        <f>(insurance[[#This Row],[bmi]]-Notes!$B$4)/Notes!$B$5</f>
        <v>0.19055458305968909</v>
      </c>
      <c r="U415">
        <f>(insurance[[#This Row],[children]]-Notes!$B$6)/Notes!$B$7</f>
        <v>-0.90861366741867866</v>
      </c>
      <c r="V415" s="14">
        <f t="shared" si="6"/>
        <v>13130.638654799817</v>
      </c>
      <c r="W415" s="15" t="str">
        <f>IF(insurance[[#This Row],[split]]="Test", (insurance[[#This Row],[charges]]-insurance[[#This Row],[yhat_base]])^2, "")</f>
        <v/>
      </c>
      <c r="X415" s="15" t="str">
        <f>IF(insurance[[#This Row],[split]]="Test", ABS(insurance[[#This Row],[charges]]-insurance[[#This Row],[yhat_base]])^2, "")</f>
        <v/>
      </c>
      <c r="Y415" t="str">
        <f>IF(insurance[[#This Row],[split]]="Test", (insurance[[#This Row],[charges]]-insurance[[#This Row],[yhat]])^2,"")</f>
        <v/>
      </c>
      <c r="Z415" t="str">
        <f>IF(insurance[[#This Row],[split]]="Test",ABS(insurance[[#This Row],[charges]]-insurance[[#This Row],[yhat]])^2,"")</f>
        <v/>
      </c>
      <c r="AA415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35869.69929331501</v>
      </c>
      <c r="AB415">
        <f>insurance[[#This Row],[charges]]-insurance[[#This Row],[yhat]]</f>
        <v>5227.4624566849889</v>
      </c>
      <c r="AC415" t="str">
        <f>IF(insurance[[#This Row],[split]]="Test",
  COUNTIFS(insurance[split], "Test", insurance[yhat], "&gt;" &amp; insurance[[#This Row],[yhat]]) + 1,
  ""
)</f>
        <v/>
      </c>
      <c r="AD415" t="str">
        <f>IF(insurance[[#This Row],[split]]="Test", CEILING(insurance[[#This Row],[rank_test]]/(COUNTIF(insurance[split],"Test")/10), 1), "")</f>
        <v/>
      </c>
      <c r="AE415" t="str">
        <f>IF(insurance[[#This Row],[split]]="Test", --(insurance[[#This Row],[charges]] &gt;= Classify!$C$5), "")</f>
        <v/>
      </c>
      <c r="AF415" t="str">
        <f>IF(insurance[[#This Row],[split]]="Test", --(insurance[[#This Row],[yhat]] &gt;= Classify!$C$8), "")</f>
        <v/>
      </c>
    </row>
    <row r="416" spans="1:32" x14ac:dyDescent="0.35">
      <c r="A416">
        <v>19</v>
      </c>
      <c r="B416" t="s">
        <v>19</v>
      </c>
      <c r="C416">
        <v>27.7</v>
      </c>
      <c r="D416">
        <v>0</v>
      </c>
      <c r="E416" t="s">
        <v>23</v>
      </c>
      <c r="F416" t="s">
        <v>21</v>
      </c>
      <c r="G416">
        <v>16297.846</v>
      </c>
      <c r="H416" t="s">
        <v>16</v>
      </c>
      <c r="I416" t="s">
        <v>18</v>
      </c>
      <c r="J416" t="s">
        <v>18</v>
      </c>
      <c r="K416" t="s">
        <v>17</v>
      </c>
      <c r="L416" t="s">
        <v>17</v>
      </c>
      <c r="M416" t="s">
        <v>18</v>
      </c>
      <c r="N416">
        <f>insurance[[#This Row],[age]]^2</f>
        <v>361</v>
      </c>
      <c r="O416">
        <f>insurance[[#This Row],[smoker_yes]]*insurance[[#This Row],[bmi]]</f>
        <v>27.7</v>
      </c>
      <c r="P416">
        <f>insurance[[#This Row],[smoker_yes]]*insurance[[#This Row],[age]]</f>
        <v>19</v>
      </c>
      <c r="Q416">
        <f>insurance[[#This Row],[bmi]]*insurance[[#This Row],[age]]</f>
        <v>526.29999999999995</v>
      </c>
      <c r="R416" t="s">
        <v>31</v>
      </c>
      <c r="S416">
        <f>(insurance[[#This Row],[age]]-Notes!$B$2)/Notes!$B$3</f>
        <v>-1.4387642602644821</v>
      </c>
      <c r="T416">
        <f>(insurance[[#This Row],[bmi]]-Notes!$B$4)/Notes!$B$5</f>
        <v>-0.48612889748669286</v>
      </c>
      <c r="U416">
        <f>(insurance[[#This Row],[children]]-Notes!$B$6)/Notes!$B$7</f>
        <v>-0.90861366741867866</v>
      </c>
      <c r="V416" s="14">
        <f t="shared" si="6"/>
        <v>13130.638654799817</v>
      </c>
      <c r="W416" s="15" t="str">
        <f>IF(insurance[[#This Row],[split]]="Test", (insurance[[#This Row],[charges]]-insurance[[#This Row],[yhat_base]])^2, "")</f>
        <v/>
      </c>
      <c r="X416" s="15" t="str">
        <f>IF(insurance[[#This Row],[split]]="Test", ABS(insurance[[#This Row],[charges]]-insurance[[#This Row],[yhat_base]])^2, "")</f>
        <v/>
      </c>
      <c r="Y416" t="str">
        <f>IF(insurance[[#This Row],[split]]="Test", (insurance[[#This Row],[charges]]-insurance[[#This Row],[yhat]])^2,"")</f>
        <v/>
      </c>
      <c r="Z416" t="str">
        <f>IF(insurance[[#This Row],[split]]="Test",ABS(insurance[[#This Row],[charges]]-insurance[[#This Row],[yhat]])^2,"")</f>
        <v/>
      </c>
      <c r="AA416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21849.857912366631</v>
      </c>
      <c r="AB416">
        <f>insurance[[#This Row],[charges]]-insurance[[#This Row],[yhat]]</f>
        <v>-5552.0119123666318</v>
      </c>
      <c r="AC416" t="str">
        <f>IF(insurance[[#This Row],[split]]="Test",
  COUNTIFS(insurance[split], "Test", insurance[yhat], "&gt;" &amp; insurance[[#This Row],[yhat]]) + 1,
  ""
)</f>
        <v/>
      </c>
      <c r="AD416" t="str">
        <f>IF(insurance[[#This Row],[split]]="Test", CEILING(insurance[[#This Row],[rank_test]]/(COUNTIF(insurance[split],"Test")/10), 1), "")</f>
        <v/>
      </c>
      <c r="AE416" t="str">
        <f>IF(insurance[[#This Row],[split]]="Test", --(insurance[[#This Row],[charges]] &gt;= Classify!$C$5), "")</f>
        <v/>
      </c>
      <c r="AF416" t="str">
        <f>IF(insurance[[#This Row],[split]]="Test", --(insurance[[#This Row],[yhat]] &gt;= Classify!$C$8), "")</f>
        <v/>
      </c>
    </row>
    <row r="417" spans="1:32" x14ac:dyDescent="0.35">
      <c r="A417">
        <v>27</v>
      </c>
      <c r="B417" t="s">
        <v>13</v>
      </c>
      <c r="C417">
        <v>31.4</v>
      </c>
      <c r="D417">
        <v>0</v>
      </c>
      <c r="E417" t="s">
        <v>23</v>
      </c>
      <c r="F417" t="s">
        <v>21</v>
      </c>
      <c r="G417">
        <v>34838.873</v>
      </c>
      <c r="H417" t="s">
        <v>16</v>
      </c>
      <c r="I417" t="s">
        <v>17</v>
      </c>
      <c r="J417" t="s">
        <v>18</v>
      </c>
      <c r="K417" t="s">
        <v>17</v>
      </c>
      <c r="L417" t="s">
        <v>17</v>
      </c>
      <c r="M417" t="s">
        <v>18</v>
      </c>
      <c r="N417">
        <f>insurance[[#This Row],[age]]^2</f>
        <v>729</v>
      </c>
      <c r="O417">
        <f>insurance[[#This Row],[smoker_yes]]*insurance[[#This Row],[bmi]]</f>
        <v>31.4</v>
      </c>
      <c r="P417">
        <f>insurance[[#This Row],[smoker_yes]]*insurance[[#This Row],[age]]</f>
        <v>27</v>
      </c>
      <c r="Q417">
        <f>insurance[[#This Row],[bmi]]*insurance[[#This Row],[age]]</f>
        <v>847.8</v>
      </c>
      <c r="R417" t="s">
        <v>31</v>
      </c>
      <c r="S417">
        <f>(insurance[[#This Row],[age]]-Notes!$B$2)/Notes!$B$3</f>
        <v>-0.86915473842881186</v>
      </c>
      <c r="T417">
        <f>(insurance[[#This Row],[bmi]]-Notes!$B$4)/Notes!$B$5</f>
        <v>0.12083567900339508</v>
      </c>
      <c r="U417">
        <f>(insurance[[#This Row],[children]]-Notes!$B$6)/Notes!$B$7</f>
        <v>-0.90861366741867866</v>
      </c>
      <c r="V417" s="14">
        <f t="shared" si="6"/>
        <v>13130.638654799817</v>
      </c>
      <c r="W417" s="15" t="str">
        <f>IF(insurance[[#This Row],[split]]="Test", (insurance[[#This Row],[charges]]-insurance[[#This Row],[yhat_base]])^2, "")</f>
        <v/>
      </c>
      <c r="X417" s="15" t="str">
        <f>IF(insurance[[#This Row],[split]]="Test", ABS(insurance[[#This Row],[charges]]-insurance[[#This Row],[yhat_base]])^2, "")</f>
        <v/>
      </c>
      <c r="Y417" t="str">
        <f>IF(insurance[[#This Row],[split]]="Test", (insurance[[#This Row],[charges]]-insurance[[#This Row],[yhat]])^2,"")</f>
        <v/>
      </c>
      <c r="Z417" t="str">
        <f>IF(insurance[[#This Row],[split]]="Test",ABS(insurance[[#This Row],[charges]]-insurance[[#This Row],[yhat]])^2,"")</f>
        <v/>
      </c>
      <c r="AA417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29006.743265538811</v>
      </c>
      <c r="AB417">
        <f>insurance[[#This Row],[charges]]-insurance[[#This Row],[yhat]]</f>
        <v>5832.1297344611885</v>
      </c>
      <c r="AC417" t="str">
        <f>IF(insurance[[#This Row],[split]]="Test",
  COUNTIFS(insurance[split], "Test", insurance[yhat], "&gt;" &amp; insurance[[#This Row],[yhat]]) + 1,
  ""
)</f>
        <v/>
      </c>
      <c r="AD417" t="str">
        <f>IF(insurance[[#This Row],[split]]="Test", CEILING(insurance[[#This Row],[rank_test]]/(COUNTIF(insurance[split],"Test")/10), 1), "")</f>
        <v/>
      </c>
      <c r="AE417" t="str">
        <f>IF(insurance[[#This Row],[split]]="Test", --(insurance[[#This Row],[charges]] &gt;= Classify!$C$5), "")</f>
        <v/>
      </c>
      <c r="AF417" t="str">
        <f>IF(insurance[[#This Row],[split]]="Test", --(insurance[[#This Row],[yhat]] &gt;= Classify!$C$8), "")</f>
        <v/>
      </c>
    </row>
    <row r="418" spans="1:32" x14ac:dyDescent="0.35">
      <c r="A418">
        <v>34</v>
      </c>
      <c r="B418" t="s">
        <v>19</v>
      </c>
      <c r="C418">
        <v>30.8</v>
      </c>
      <c r="D418">
        <v>0</v>
      </c>
      <c r="E418" t="s">
        <v>23</v>
      </c>
      <c r="F418" t="s">
        <v>21</v>
      </c>
      <c r="G418">
        <v>35491.64</v>
      </c>
      <c r="H418" t="s">
        <v>16</v>
      </c>
      <c r="I418" t="s">
        <v>18</v>
      </c>
      <c r="J418" t="s">
        <v>18</v>
      </c>
      <c r="K418" t="s">
        <v>17</v>
      </c>
      <c r="L418" t="s">
        <v>17</v>
      </c>
      <c r="M418" t="s">
        <v>18</v>
      </c>
      <c r="N418">
        <f>insurance[[#This Row],[age]]^2</f>
        <v>1156</v>
      </c>
      <c r="O418">
        <f>insurance[[#This Row],[smoker_yes]]*insurance[[#This Row],[bmi]]</f>
        <v>30.8</v>
      </c>
      <c r="P418">
        <f>insurance[[#This Row],[smoker_yes]]*insurance[[#This Row],[age]]</f>
        <v>34</v>
      </c>
      <c r="Q418">
        <f>insurance[[#This Row],[bmi]]*insurance[[#This Row],[age]]</f>
        <v>1047.2</v>
      </c>
      <c r="R418" t="s">
        <v>31</v>
      </c>
      <c r="S418">
        <f>(insurance[[#This Row],[age]]-Notes!$B$2)/Notes!$B$3</f>
        <v>-0.37074640682260052</v>
      </c>
      <c r="T418">
        <f>(insurance[[#This Row],[bmi]]-Notes!$B$4)/Notes!$B$5</f>
        <v>2.2408990923921689E-2</v>
      </c>
      <c r="U418">
        <f>(insurance[[#This Row],[children]]-Notes!$B$6)/Notes!$B$7</f>
        <v>-0.90861366741867866</v>
      </c>
      <c r="V418" s="14">
        <f t="shared" si="6"/>
        <v>13130.638654799817</v>
      </c>
      <c r="W418" s="15" t="str">
        <f>IF(insurance[[#This Row],[split]]="Test", (insurance[[#This Row],[charges]]-insurance[[#This Row],[yhat_base]])^2, "")</f>
        <v/>
      </c>
      <c r="X418" s="15" t="str">
        <f>IF(insurance[[#This Row],[split]]="Test", ABS(insurance[[#This Row],[charges]]-insurance[[#This Row],[yhat_base]])^2, "")</f>
        <v/>
      </c>
      <c r="Y418" t="str">
        <f>IF(insurance[[#This Row],[split]]="Test", (insurance[[#This Row],[charges]]-insurance[[#This Row],[yhat]])^2,"")</f>
        <v/>
      </c>
      <c r="Z418" t="str">
        <f>IF(insurance[[#This Row],[split]]="Test",ABS(insurance[[#This Row],[charges]]-insurance[[#This Row],[yhat]])^2,"")</f>
        <v/>
      </c>
      <c r="AA418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28789.035656808428</v>
      </c>
      <c r="AB418">
        <f>insurance[[#This Row],[charges]]-insurance[[#This Row],[yhat]]</f>
        <v>6702.6043431915714</v>
      </c>
      <c r="AC418" t="str">
        <f>IF(insurance[[#This Row],[split]]="Test",
  COUNTIFS(insurance[split], "Test", insurance[yhat], "&gt;" &amp; insurance[[#This Row],[yhat]]) + 1,
  ""
)</f>
        <v/>
      </c>
      <c r="AD418" t="str">
        <f>IF(insurance[[#This Row],[split]]="Test", CEILING(insurance[[#This Row],[rank_test]]/(COUNTIF(insurance[split],"Test")/10), 1), "")</f>
        <v/>
      </c>
      <c r="AE418" t="str">
        <f>IF(insurance[[#This Row],[split]]="Test", --(insurance[[#This Row],[charges]] &gt;= Classify!$C$5), "")</f>
        <v/>
      </c>
      <c r="AF418" t="str">
        <f>IF(insurance[[#This Row],[split]]="Test", --(insurance[[#This Row],[yhat]] &gt;= Classify!$C$8), "")</f>
        <v/>
      </c>
    </row>
    <row r="419" spans="1:32" x14ac:dyDescent="0.35">
      <c r="A419">
        <v>24</v>
      </c>
      <c r="B419" t="s">
        <v>19</v>
      </c>
      <c r="C419">
        <v>40.15</v>
      </c>
      <c r="D419">
        <v>0</v>
      </c>
      <c r="E419" t="s">
        <v>23</v>
      </c>
      <c r="F419" t="s">
        <v>15</v>
      </c>
      <c r="G419">
        <v>38126.246500000001</v>
      </c>
      <c r="H419" t="s">
        <v>16</v>
      </c>
      <c r="I419" t="s">
        <v>18</v>
      </c>
      <c r="J419" t="s">
        <v>18</v>
      </c>
      <c r="K419" t="s">
        <v>17</v>
      </c>
      <c r="L419" t="s">
        <v>18</v>
      </c>
      <c r="M419" t="s">
        <v>17</v>
      </c>
      <c r="N419">
        <f>insurance[[#This Row],[age]]^2</f>
        <v>576</v>
      </c>
      <c r="O419">
        <f>insurance[[#This Row],[smoker_yes]]*insurance[[#This Row],[bmi]]</f>
        <v>40.15</v>
      </c>
      <c r="P419">
        <f>insurance[[#This Row],[smoker_yes]]*insurance[[#This Row],[age]]</f>
        <v>24</v>
      </c>
      <c r="Q419">
        <f>insurance[[#This Row],[bmi]]*insurance[[#This Row],[age]]</f>
        <v>963.59999999999991</v>
      </c>
      <c r="R419" t="s">
        <v>31</v>
      </c>
      <c r="S419">
        <f>(insurance[[#This Row],[age]]-Notes!$B$2)/Notes!$B$3</f>
        <v>-1.0827583091171882</v>
      </c>
      <c r="T419">
        <f>(insurance[[#This Row],[bmi]]-Notes!$B$4)/Notes!$B$5</f>
        <v>1.5562248801623872</v>
      </c>
      <c r="U419">
        <f>(insurance[[#This Row],[children]]-Notes!$B$6)/Notes!$B$7</f>
        <v>-0.90861366741867866</v>
      </c>
      <c r="V419" s="14">
        <f t="shared" si="6"/>
        <v>13130.638654799817</v>
      </c>
      <c r="W419" s="15" t="str">
        <f>IF(insurance[[#This Row],[split]]="Test", (insurance[[#This Row],[charges]]-insurance[[#This Row],[yhat_base]])^2, "")</f>
        <v/>
      </c>
      <c r="X419" s="15" t="str">
        <f>IF(insurance[[#This Row],[split]]="Test", ABS(insurance[[#This Row],[charges]]-insurance[[#This Row],[yhat_base]])^2, "")</f>
        <v/>
      </c>
      <c r="Y419" t="str">
        <f>IF(insurance[[#This Row],[split]]="Test", (insurance[[#This Row],[charges]]-insurance[[#This Row],[yhat]])^2,"")</f>
        <v/>
      </c>
      <c r="Z419" t="str">
        <f>IF(insurance[[#This Row],[split]]="Test",ABS(insurance[[#This Row],[charges]]-insurance[[#This Row],[yhat]])^2,"")</f>
        <v/>
      </c>
      <c r="AA419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40853.03390416981</v>
      </c>
      <c r="AB419">
        <f>insurance[[#This Row],[charges]]-insurance[[#This Row],[yhat]]</f>
        <v>-2726.7874041698087</v>
      </c>
      <c r="AC419" t="str">
        <f>IF(insurance[[#This Row],[split]]="Test",
  COUNTIFS(insurance[split], "Test", insurance[yhat], "&gt;" &amp; insurance[[#This Row],[yhat]]) + 1,
  ""
)</f>
        <v/>
      </c>
      <c r="AD419" t="str">
        <f>IF(insurance[[#This Row],[split]]="Test", CEILING(insurance[[#This Row],[rank_test]]/(COUNTIF(insurance[split],"Test")/10), 1), "")</f>
        <v/>
      </c>
      <c r="AE419" t="str">
        <f>IF(insurance[[#This Row],[split]]="Test", --(insurance[[#This Row],[charges]] &gt;= Classify!$C$5), "")</f>
        <v/>
      </c>
      <c r="AF419" t="str">
        <f>IF(insurance[[#This Row],[split]]="Test", --(insurance[[#This Row],[yhat]] &gt;= Classify!$C$8), "")</f>
        <v/>
      </c>
    </row>
    <row r="420" spans="1:32" x14ac:dyDescent="0.35">
      <c r="A420">
        <v>55</v>
      </c>
      <c r="B420" t="s">
        <v>19</v>
      </c>
      <c r="C420">
        <v>30.684999999999999</v>
      </c>
      <c r="D420">
        <v>0</v>
      </c>
      <c r="E420" t="s">
        <v>23</v>
      </c>
      <c r="F420" t="s">
        <v>20</v>
      </c>
      <c r="G420">
        <v>42303.692150000003</v>
      </c>
      <c r="H420" t="s">
        <v>16</v>
      </c>
      <c r="I420" t="s">
        <v>18</v>
      </c>
      <c r="J420" t="s">
        <v>18</v>
      </c>
      <c r="K420" t="s">
        <v>17</v>
      </c>
      <c r="L420" t="s">
        <v>17</v>
      </c>
      <c r="M420" t="s">
        <v>17</v>
      </c>
      <c r="N420">
        <f>insurance[[#This Row],[age]]^2</f>
        <v>3025</v>
      </c>
      <c r="O420">
        <f>insurance[[#This Row],[smoker_yes]]*insurance[[#This Row],[bmi]]</f>
        <v>30.684999999999999</v>
      </c>
      <c r="P420">
        <f>insurance[[#This Row],[smoker_yes]]*insurance[[#This Row],[age]]</f>
        <v>55</v>
      </c>
      <c r="Q420">
        <f>insurance[[#This Row],[bmi]]*insurance[[#This Row],[age]]</f>
        <v>1687.675</v>
      </c>
      <c r="R420" t="s">
        <v>31</v>
      </c>
      <c r="S420">
        <f>(insurance[[#This Row],[age]]-Notes!$B$2)/Notes!$B$3</f>
        <v>1.1244785879960337</v>
      </c>
      <c r="T420">
        <f>(insurance[[#This Row],[bmi]]-Notes!$B$4)/Notes!$B$5</f>
        <v>3.5438757086888968E-3</v>
      </c>
      <c r="U420">
        <f>(insurance[[#This Row],[children]]-Notes!$B$6)/Notes!$B$7</f>
        <v>-0.90861366741867866</v>
      </c>
      <c r="V420" s="14">
        <f t="shared" si="6"/>
        <v>13130.638654799817</v>
      </c>
      <c r="W420" s="15" t="str">
        <f>IF(insurance[[#This Row],[split]]="Test", (insurance[[#This Row],[charges]]-insurance[[#This Row],[yhat_base]])^2, "")</f>
        <v/>
      </c>
      <c r="X420" s="15" t="str">
        <f>IF(insurance[[#This Row],[split]]="Test", ABS(insurance[[#This Row],[charges]]-insurance[[#This Row],[yhat_base]])^2, "")</f>
        <v/>
      </c>
      <c r="Y420" t="str">
        <f>IF(insurance[[#This Row],[split]]="Test", (insurance[[#This Row],[charges]]-insurance[[#This Row],[yhat]])^2,"")</f>
        <v/>
      </c>
      <c r="Z420" t="str">
        <f>IF(insurance[[#This Row],[split]]="Test",ABS(insurance[[#This Row],[charges]]-insurance[[#This Row],[yhat]])^2,"")</f>
        <v/>
      </c>
      <c r="AA420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35991.445834508195</v>
      </c>
      <c r="AB420">
        <f>insurance[[#This Row],[charges]]-insurance[[#This Row],[yhat]]</f>
        <v>6312.2463154918078</v>
      </c>
      <c r="AC420" t="str">
        <f>IF(insurance[[#This Row],[split]]="Test",
  COUNTIFS(insurance[split], "Test", insurance[yhat], "&gt;" &amp; insurance[[#This Row],[yhat]]) + 1,
  ""
)</f>
        <v/>
      </c>
      <c r="AD420" t="str">
        <f>IF(insurance[[#This Row],[split]]="Test", CEILING(insurance[[#This Row],[rank_test]]/(COUNTIF(insurance[split],"Test")/10), 1), "")</f>
        <v/>
      </c>
      <c r="AE420" t="str">
        <f>IF(insurance[[#This Row],[split]]="Test", --(insurance[[#This Row],[charges]] &gt;= Classify!$C$5), "")</f>
        <v/>
      </c>
      <c r="AF420" t="str">
        <f>IF(insurance[[#This Row],[split]]="Test", --(insurance[[#This Row],[yhat]] &gt;= Classify!$C$8), "")</f>
        <v/>
      </c>
    </row>
    <row r="421" spans="1:32" x14ac:dyDescent="0.35">
      <c r="A421">
        <v>64</v>
      </c>
      <c r="B421" t="s">
        <v>19</v>
      </c>
      <c r="C421">
        <v>33.880000000000003</v>
      </c>
      <c r="D421">
        <v>0</v>
      </c>
      <c r="E421" t="s">
        <v>23</v>
      </c>
      <c r="F421" t="s">
        <v>15</v>
      </c>
      <c r="G421">
        <v>46889.261200000001</v>
      </c>
      <c r="H421" t="s">
        <v>16</v>
      </c>
      <c r="I421" t="s">
        <v>18</v>
      </c>
      <c r="J421" t="s">
        <v>18</v>
      </c>
      <c r="K421" t="s">
        <v>17</v>
      </c>
      <c r="L421" t="s">
        <v>18</v>
      </c>
      <c r="M421" t="s">
        <v>17</v>
      </c>
      <c r="N421">
        <f>insurance[[#This Row],[age]]^2</f>
        <v>4096</v>
      </c>
      <c r="O421">
        <f>insurance[[#This Row],[smoker_yes]]*insurance[[#This Row],[bmi]]</f>
        <v>33.880000000000003</v>
      </c>
      <c r="P421">
        <f>insurance[[#This Row],[smoker_yes]]*insurance[[#This Row],[age]]</f>
        <v>64</v>
      </c>
      <c r="Q421">
        <f>insurance[[#This Row],[bmi]]*insurance[[#This Row],[age]]</f>
        <v>2168.3200000000002</v>
      </c>
      <c r="R421" t="s">
        <v>31</v>
      </c>
      <c r="S421">
        <f>(insurance[[#This Row],[age]]-Notes!$B$2)/Notes!$B$3</f>
        <v>1.7652893000611625</v>
      </c>
      <c r="T421">
        <f>(insurance[[#This Row],[bmi]]-Notes!$B$4)/Notes!$B$5</f>
        <v>0.52766598973188716</v>
      </c>
      <c r="U421">
        <f>(insurance[[#This Row],[children]]-Notes!$B$6)/Notes!$B$7</f>
        <v>-0.90861366741867866</v>
      </c>
      <c r="V421" s="14">
        <f t="shared" si="6"/>
        <v>13130.638654799817</v>
      </c>
      <c r="W421" s="15" t="str">
        <f>IF(insurance[[#This Row],[split]]="Test", (insurance[[#This Row],[charges]]-insurance[[#This Row],[yhat_base]])^2, "")</f>
        <v/>
      </c>
      <c r="X421" s="15" t="str">
        <f>IF(insurance[[#This Row],[split]]="Test", ABS(insurance[[#This Row],[charges]]-insurance[[#This Row],[yhat_base]])^2, "")</f>
        <v/>
      </c>
      <c r="Y421" t="str">
        <f>IF(insurance[[#This Row],[split]]="Test", (insurance[[#This Row],[charges]]-insurance[[#This Row],[yhat]])^2,"")</f>
        <v/>
      </c>
      <c r="Z421" t="str">
        <f>IF(insurance[[#This Row],[split]]="Test",ABS(insurance[[#This Row],[charges]]-insurance[[#This Row],[yhat]])^2,"")</f>
        <v/>
      </c>
      <c r="AA421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43329.564193043072</v>
      </c>
      <c r="AB421">
        <f>insurance[[#This Row],[charges]]-insurance[[#This Row],[yhat]]</f>
        <v>3559.6970069569288</v>
      </c>
      <c r="AC421" t="str">
        <f>IF(insurance[[#This Row],[split]]="Test",
  COUNTIFS(insurance[split], "Test", insurance[yhat], "&gt;" &amp; insurance[[#This Row],[yhat]]) + 1,
  ""
)</f>
        <v/>
      </c>
      <c r="AD421" t="str">
        <f>IF(insurance[[#This Row],[split]]="Test", CEILING(insurance[[#This Row],[rank_test]]/(COUNTIF(insurance[split],"Test")/10), 1), "")</f>
        <v/>
      </c>
      <c r="AE421" t="str">
        <f>IF(insurance[[#This Row],[split]]="Test", --(insurance[[#This Row],[charges]] &gt;= Classify!$C$5), "")</f>
        <v/>
      </c>
      <c r="AF421" t="str">
        <f>IF(insurance[[#This Row],[split]]="Test", --(insurance[[#This Row],[yhat]] &gt;= Classify!$C$8), "")</f>
        <v/>
      </c>
    </row>
    <row r="422" spans="1:32" x14ac:dyDescent="0.35">
      <c r="A422">
        <v>61</v>
      </c>
      <c r="B422" t="s">
        <v>19</v>
      </c>
      <c r="C422">
        <v>35.86</v>
      </c>
      <c r="D422">
        <v>0</v>
      </c>
      <c r="E422" t="s">
        <v>23</v>
      </c>
      <c r="F422" t="s">
        <v>15</v>
      </c>
      <c r="G422">
        <v>46599.108399999997</v>
      </c>
      <c r="H422" t="s">
        <v>16</v>
      </c>
      <c r="I422" t="s">
        <v>18</v>
      </c>
      <c r="J422" t="s">
        <v>18</v>
      </c>
      <c r="K422" t="s">
        <v>17</v>
      </c>
      <c r="L422" t="s">
        <v>18</v>
      </c>
      <c r="M422" t="s">
        <v>17</v>
      </c>
      <c r="N422">
        <f>insurance[[#This Row],[age]]^2</f>
        <v>3721</v>
      </c>
      <c r="O422">
        <f>insurance[[#This Row],[smoker_yes]]*insurance[[#This Row],[bmi]]</f>
        <v>35.86</v>
      </c>
      <c r="P422">
        <f>insurance[[#This Row],[smoker_yes]]*insurance[[#This Row],[age]]</f>
        <v>61</v>
      </c>
      <c r="Q422">
        <f>insurance[[#This Row],[bmi]]*insurance[[#This Row],[age]]</f>
        <v>2187.46</v>
      </c>
      <c r="R422" t="s">
        <v>31</v>
      </c>
      <c r="S422">
        <f>(insurance[[#This Row],[age]]-Notes!$B$2)/Notes!$B$3</f>
        <v>1.5516857293727864</v>
      </c>
      <c r="T422">
        <f>(insurance[[#This Row],[bmi]]-Notes!$B$4)/Notes!$B$5</f>
        <v>0.85247406039415008</v>
      </c>
      <c r="U422">
        <f>(insurance[[#This Row],[children]]-Notes!$B$6)/Notes!$B$7</f>
        <v>-0.90861366741867866</v>
      </c>
      <c r="V422" s="14">
        <f t="shared" si="6"/>
        <v>13130.638654799817</v>
      </c>
      <c r="W422" s="15" t="str">
        <f>IF(insurance[[#This Row],[split]]="Test", (insurance[[#This Row],[charges]]-insurance[[#This Row],[yhat_base]])^2, "")</f>
        <v/>
      </c>
      <c r="X422" s="15" t="str">
        <f>IF(insurance[[#This Row],[split]]="Test", ABS(insurance[[#This Row],[charges]]-insurance[[#This Row],[yhat_base]])^2, "")</f>
        <v/>
      </c>
      <c r="Y422" t="str">
        <f>IF(insurance[[#This Row],[split]]="Test", (insurance[[#This Row],[charges]]-insurance[[#This Row],[yhat]])^2,"")</f>
        <v/>
      </c>
      <c r="Z422" t="str">
        <f>IF(insurance[[#This Row],[split]]="Test",ABS(insurance[[#This Row],[charges]]-insurance[[#This Row],[yhat]])^2,"")</f>
        <v/>
      </c>
      <c r="AA422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44947.564695111643</v>
      </c>
      <c r="AB422">
        <f>insurance[[#This Row],[charges]]-insurance[[#This Row],[yhat]]</f>
        <v>1651.5437048883541</v>
      </c>
      <c r="AC422" t="str">
        <f>IF(insurance[[#This Row],[split]]="Test",
  COUNTIFS(insurance[split], "Test", insurance[yhat], "&gt;" &amp; insurance[[#This Row],[yhat]]) + 1,
  ""
)</f>
        <v/>
      </c>
      <c r="AD422" t="str">
        <f>IF(insurance[[#This Row],[split]]="Test", CEILING(insurance[[#This Row],[rank_test]]/(COUNTIF(insurance[split],"Test")/10), 1), "")</f>
        <v/>
      </c>
      <c r="AE422" t="str">
        <f>IF(insurance[[#This Row],[split]]="Test", --(insurance[[#This Row],[charges]] &gt;= Classify!$C$5), "")</f>
        <v/>
      </c>
      <c r="AF422" t="str">
        <f>IF(insurance[[#This Row],[split]]="Test", --(insurance[[#This Row],[yhat]] &gt;= Classify!$C$8), "")</f>
        <v/>
      </c>
    </row>
    <row r="423" spans="1:32" x14ac:dyDescent="0.35">
      <c r="A423">
        <v>33</v>
      </c>
      <c r="B423" t="s">
        <v>13</v>
      </c>
      <c r="C423">
        <v>33.5</v>
      </c>
      <c r="D423">
        <v>0</v>
      </c>
      <c r="E423" t="s">
        <v>23</v>
      </c>
      <c r="F423" t="s">
        <v>21</v>
      </c>
      <c r="G423">
        <v>37079.372000000003</v>
      </c>
      <c r="H423" t="s">
        <v>16</v>
      </c>
      <c r="I423" t="s">
        <v>17</v>
      </c>
      <c r="J423" t="s">
        <v>18</v>
      </c>
      <c r="K423" t="s">
        <v>17</v>
      </c>
      <c r="L423" t="s">
        <v>17</v>
      </c>
      <c r="M423" t="s">
        <v>18</v>
      </c>
      <c r="N423">
        <f>insurance[[#This Row],[age]]^2</f>
        <v>1089</v>
      </c>
      <c r="O423">
        <f>insurance[[#This Row],[smoker_yes]]*insurance[[#This Row],[bmi]]</f>
        <v>33.5</v>
      </c>
      <c r="P423">
        <f>insurance[[#This Row],[smoker_yes]]*insurance[[#This Row],[age]]</f>
        <v>33</v>
      </c>
      <c r="Q423">
        <f>insurance[[#This Row],[bmi]]*insurance[[#This Row],[age]]</f>
        <v>1105.5</v>
      </c>
      <c r="R423" t="s">
        <v>31</v>
      </c>
      <c r="S423">
        <f>(insurance[[#This Row],[age]]-Notes!$B$2)/Notes!$B$3</f>
        <v>-0.44194759705205927</v>
      </c>
      <c r="T423">
        <f>(insurance[[#This Row],[bmi]]-Notes!$B$4)/Notes!$B$5</f>
        <v>0.46532908728155342</v>
      </c>
      <c r="U423">
        <f>(insurance[[#This Row],[children]]-Notes!$B$6)/Notes!$B$7</f>
        <v>-0.90861366741867866</v>
      </c>
      <c r="V423" s="14">
        <f t="shared" si="6"/>
        <v>13130.638654799817</v>
      </c>
      <c r="W423" s="15" t="str">
        <f>IF(insurance[[#This Row],[split]]="Test", (insurance[[#This Row],[charges]]-insurance[[#This Row],[yhat_base]])^2, "")</f>
        <v/>
      </c>
      <c r="X423" s="15" t="str">
        <f>IF(insurance[[#This Row],[split]]="Test", ABS(insurance[[#This Row],[charges]]-insurance[[#This Row],[yhat_base]])^2, "")</f>
        <v/>
      </c>
      <c r="Y423" t="str">
        <f>IF(insurance[[#This Row],[split]]="Test", (insurance[[#This Row],[charges]]-insurance[[#This Row],[yhat]])^2,"")</f>
        <v/>
      </c>
      <c r="Z423" t="str">
        <f>IF(insurance[[#This Row],[split]]="Test",ABS(insurance[[#This Row],[charges]]-insurance[[#This Row],[yhat]])^2,"")</f>
        <v/>
      </c>
      <c r="AA423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33235.396836602435</v>
      </c>
      <c r="AB423">
        <f>insurance[[#This Row],[charges]]-insurance[[#This Row],[yhat]]</f>
        <v>3843.9751633975684</v>
      </c>
      <c r="AC423" t="str">
        <f>IF(insurance[[#This Row],[split]]="Test",
  COUNTIFS(insurance[split], "Test", insurance[yhat], "&gt;" &amp; insurance[[#This Row],[yhat]]) + 1,
  ""
)</f>
        <v/>
      </c>
      <c r="AD423" t="str">
        <f>IF(insurance[[#This Row],[split]]="Test", CEILING(insurance[[#This Row],[rank_test]]/(COUNTIF(insurance[split],"Test")/10), 1), "")</f>
        <v/>
      </c>
      <c r="AE423" t="str">
        <f>IF(insurance[[#This Row],[split]]="Test", --(insurance[[#This Row],[charges]] &gt;= Classify!$C$5), "")</f>
        <v/>
      </c>
      <c r="AF423" t="str">
        <f>IF(insurance[[#This Row],[split]]="Test", --(insurance[[#This Row],[yhat]] &gt;= Classify!$C$8), "")</f>
        <v/>
      </c>
    </row>
    <row r="424" spans="1:32" x14ac:dyDescent="0.35">
      <c r="A424">
        <v>42</v>
      </c>
      <c r="B424" t="s">
        <v>19</v>
      </c>
      <c r="C424">
        <v>30</v>
      </c>
      <c r="D424">
        <v>0</v>
      </c>
      <c r="E424" t="s">
        <v>23</v>
      </c>
      <c r="F424" t="s">
        <v>21</v>
      </c>
      <c r="G424">
        <v>22144.031999999999</v>
      </c>
      <c r="H424" t="s">
        <v>16</v>
      </c>
      <c r="I424" t="s">
        <v>18</v>
      </c>
      <c r="J424" t="s">
        <v>18</v>
      </c>
      <c r="K424" t="s">
        <v>17</v>
      </c>
      <c r="L424" t="s">
        <v>17</v>
      </c>
      <c r="M424" t="s">
        <v>18</v>
      </c>
      <c r="N424">
        <f>insurance[[#This Row],[age]]^2</f>
        <v>1764</v>
      </c>
      <c r="O424">
        <f>insurance[[#This Row],[smoker_yes]]*insurance[[#This Row],[bmi]]</f>
        <v>30</v>
      </c>
      <c r="P424">
        <f>insurance[[#This Row],[smoker_yes]]*insurance[[#This Row],[age]]</f>
        <v>42</v>
      </c>
      <c r="Q424">
        <f>insurance[[#This Row],[bmi]]*insurance[[#This Row],[age]]</f>
        <v>1260</v>
      </c>
      <c r="R424" t="s">
        <v>31</v>
      </c>
      <c r="S424">
        <f>(insurance[[#This Row],[age]]-Notes!$B$2)/Notes!$B$3</f>
        <v>0.19886311501306964</v>
      </c>
      <c r="T424">
        <f>(insurance[[#This Row],[bmi]]-Notes!$B$4)/Notes!$B$5</f>
        <v>-0.10882659318204341</v>
      </c>
      <c r="U424">
        <f>(insurance[[#This Row],[children]]-Notes!$B$6)/Notes!$B$7</f>
        <v>-0.90861366741867866</v>
      </c>
      <c r="V424" s="14">
        <f t="shared" si="6"/>
        <v>13130.638654799817</v>
      </c>
      <c r="W424" s="15" t="str">
        <f>IF(insurance[[#This Row],[split]]="Test", (insurance[[#This Row],[charges]]-insurance[[#This Row],[yhat_base]])^2, "")</f>
        <v/>
      </c>
      <c r="X424" s="15" t="str">
        <f>IF(insurance[[#This Row],[split]]="Test", ABS(insurance[[#This Row],[charges]]-insurance[[#This Row],[yhat_base]])^2, "")</f>
        <v/>
      </c>
      <c r="Y424" t="str">
        <f>IF(insurance[[#This Row],[split]]="Test", (insurance[[#This Row],[charges]]-insurance[[#This Row],[yhat]])^2,"")</f>
        <v/>
      </c>
      <c r="Z424" t="str">
        <f>IF(insurance[[#This Row],[split]]="Test",ABS(insurance[[#This Row],[charges]]-insurance[[#This Row],[yhat]])^2,"")</f>
        <v/>
      </c>
      <c r="AA424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29573.526533252214</v>
      </c>
      <c r="AB424">
        <f>insurance[[#This Row],[charges]]-insurance[[#This Row],[yhat]]</f>
        <v>-7429.4945332522148</v>
      </c>
      <c r="AC424" t="str">
        <f>IF(insurance[[#This Row],[split]]="Test",
  COUNTIFS(insurance[split], "Test", insurance[yhat], "&gt;" &amp; insurance[[#This Row],[yhat]]) + 1,
  ""
)</f>
        <v/>
      </c>
      <c r="AD424" t="str">
        <f>IF(insurance[[#This Row],[split]]="Test", CEILING(insurance[[#This Row],[rank_test]]/(COUNTIF(insurance[split],"Test")/10), 1), "")</f>
        <v/>
      </c>
      <c r="AE424" t="str">
        <f>IF(insurance[[#This Row],[split]]="Test", --(insurance[[#This Row],[charges]] &gt;= Classify!$C$5), "")</f>
        <v/>
      </c>
      <c r="AF424" t="str">
        <f>IF(insurance[[#This Row],[split]]="Test", --(insurance[[#This Row],[yhat]] &gt;= Classify!$C$8), "")</f>
        <v/>
      </c>
    </row>
    <row r="425" spans="1:32" x14ac:dyDescent="0.35">
      <c r="A425">
        <v>24</v>
      </c>
      <c r="B425" t="s">
        <v>19</v>
      </c>
      <c r="C425">
        <v>28.5</v>
      </c>
      <c r="D425">
        <v>0</v>
      </c>
      <c r="E425" t="s">
        <v>23</v>
      </c>
      <c r="F425" t="s">
        <v>20</v>
      </c>
      <c r="G425">
        <v>35147.528480000001</v>
      </c>
      <c r="H425" t="s">
        <v>16</v>
      </c>
      <c r="I425" t="s">
        <v>18</v>
      </c>
      <c r="J425" t="s">
        <v>18</v>
      </c>
      <c r="K425" t="s">
        <v>17</v>
      </c>
      <c r="L425" t="s">
        <v>17</v>
      </c>
      <c r="M425" t="s">
        <v>17</v>
      </c>
      <c r="N425">
        <f>insurance[[#This Row],[age]]^2</f>
        <v>576</v>
      </c>
      <c r="O425">
        <f>insurance[[#This Row],[smoker_yes]]*insurance[[#This Row],[bmi]]</f>
        <v>28.5</v>
      </c>
      <c r="P425">
        <f>insurance[[#This Row],[smoker_yes]]*insurance[[#This Row],[age]]</f>
        <v>24</v>
      </c>
      <c r="Q425">
        <f>insurance[[#This Row],[bmi]]*insurance[[#This Row],[age]]</f>
        <v>684</v>
      </c>
      <c r="R425" t="s">
        <v>31</v>
      </c>
      <c r="S425">
        <f>(insurance[[#This Row],[age]]-Notes!$B$2)/Notes!$B$3</f>
        <v>-1.0827583091171882</v>
      </c>
      <c r="T425">
        <f>(insurance[[#This Row],[bmi]]-Notes!$B$4)/Notes!$B$5</f>
        <v>-0.35489331338072777</v>
      </c>
      <c r="U425">
        <f>(insurance[[#This Row],[children]]-Notes!$B$6)/Notes!$B$7</f>
        <v>-0.90861366741867866</v>
      </c>
      <c r="V425" s="14">
        <f t="shared" si="6"/>
        <v>13130.638654799817</v>
      </c>
      <c r="W425" s="15" t="str">
        <f>IF(insurance[[#This Row],[split]]="Test", (insurance[[#This Row],[charges]]-insurance[[#This Row],[yhat_base]])^2, "")</f>
        <v/>
      </c>
      <c r="X425" s="15" t="str">
        <f>IF(insurance[[#This Row],[split]]="Test", ABS(insurance[[#This Row],[charges]]-insurance[[#This Row],[yhat_base]])^2, "")</f>
        <v/>
      </c>
      <c r="Y425" t="str">
        <f>IF(insurance[[#This Row],[split]]="Test", (insurance[[#This Row],[charges]]-insurance[[#This Row],[yhat]])^2,"")</f>
        <v/>
      </c>
      <c r="Z425" t="str">
        <f>IF(insurance[[#This Row],[split]]="Test",ABS(insurance[[#This Row],[charges]]-insurance[[#This Row],[yhat]])^2,"")</f>
        <v/>
      </c>
      <c r="AA425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24690.096389937742</v>
      </c>
      <c r="AB425">
        <f>insurance[[#This Row],[charges]]-insurance[[#This Row],[yhat]]</f>
        <v>10457.432090062259</v>
      </c>
      <c r="AC425" t="str">
        <f>IF(insurance[[#This Row],[split]]="Test",
  COUNTIFS(insurance[split], "Test", insurance[yhat], "&gt;" &amp; insurance[[#This Row],[yhat]]) + 1,
  ""
)</f>
        <v/>
      </c>
      <c r="AD425" t="str">
        <f>IF(insurance[[#This Row],[split]]="Test", CEILING(insurance[[#This Row],[rank_test]]/(COUNTIF(insurance[split],"Test")/10), 1), "")</f>
        <v/>
      </c>
      <c r="AE425" t="str">
        <f>IF(insurance[[#This Row],[split]]="Test", --(insurance[[#This Row],[charges]] &gt;= Classify!$C$5), "")</f>
        <v/>
      </c>
      <c r="AF425" t="str">
        <f>IF(insurance[[#This Row],[split]]="Test", --(insurance[[#This Row],[yhat]] &gt;= Classify!$C$8), "")</f>
        <v/>
      </c>
    </row>
    <row r="426" spans="1:32" x14ac:dyDescent="0.35">
      <c r="A426">
        <v>44</v>
      </c>
      <c r="B426" t="s">
        <v>13</v>
      </c>
      <c r="C426">
        <v>38.06</v>
      </c>
      <c r="D426">
        <v>0</v>
      </c>
      <c r="E426" t="s">
        <v>23</v>
      </c>
      <c r="F426" t="s">
        <v>15</v>
      </c>
      <c r="G426">
        <v>48885.135609999998</v>
      </c>
      <c r="H426" t="s">
        <v>16</v>
      </c>
      <c r="I426" t="s">
        <v>17</v>
      </c>
      <c r="J426" t="s">
        <v>18</v>
      </c>
      <c r="K426" t="s">
        <v>17</v>
      </c>
      <c r="L426" t="s">
        <v>18</v>
      </c>
      <c r="M426" t="s">
        <v>17</v>
      </c>
      <c r="N426">
        <f>insurance[[#This Row],[age]]^2</f>
        <v>1936</v>
      </c>
      <c r="O426">
        <f>insurance[[#This Row],[smoker_yes]]*insurance[[#This Row],[bmi]]</f>
        <v>38.06</v>
      </c>
      <c r="P426">
        <f>insurance[[#This Row],[smoker_yes]]*insurance[[#This Row],[age]]</f>
        <v>44</v>
      </c>
      <c r="Q426">
        <f>insurance[[#This Row],[bmi]]*insurance[[#This Row],[age]]</f>
        <v>1674.64</v>
      </c>
      <c r="R426" t="s">
        <v>31</v>
      </c>
      <c r="S426">
        <f>(insurance[[#This Row],[age]]-Notes!$B$2)/Notes!$B$3</f>
        <v>0.3412654954719872</v>
      </c>
      <c r="T426">
        <f>(insurance[[#This Row],[bmi]]-Notes!$B$4)/Notes!$B$5</f>
        <v>1.2133719166855541</v>
      </c>
      <c r="U426">
        <f>(insurance[[#This Row],[children]]-Notes!$B$6)/Notes!$B$7</f>
        <v>-0.90861366741867866</v>
      </c>
      <c r="V426" s="14">
        <f t="shared" si="6"/>
        <v>13130.638654799817</v>
      </c>
      <c r="W426" s="15" t="str">
        <f>IF(insurance[[#This Row],[split]]="Test", (insurance[[#This Row],[charges]]-insurance[[#This Row],[yhat_base]])^2, "")</f>
        <v/>
      </c>
      <c r="X426" s="15" t="str">
        <f>IF(insurance[[#This Row],[split]]="Test", ABS(insurance[[#This Row],[charges]]-insurance[[#This Row],[yhat_base]])^2, "")</f>
        <v/>
      </c>
      <c r="Y426" t="str">
        <f>IF(insurance[[#This Row],[split]]="Test", (insurance[[#This Row],[charges]]-insurance[[#This Row],[yhat]])^2,"")</f>
        <v/>
      </c>
      <c r="Z426" t="str">
        <f>IF(insurance[[#This Row],[split]]="Test",ABS(insurance[[#This Row],[charges]]-insurance[[#This Row],[yhat]])^2,"")</f>
        <v/>
      </c>
      <c r="AA426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42661.732927984049</v>
      </c>
      <c r="AB426">
        <f>insurance[[#This Row],[charges]]-insurance[[#This Row],[yhat]]</f>
        <v>6223.4026820159488</v>
      </c>
      <c r="AC426" t="str">
        <f>IF(insurance[[#This Row],[split]]="Test",
  COUNTIFS(insurance[split], "Test", insurance[yhat], "&gt;" &amp; insurance[[#This Row],[yhat]]) + 1,
  ""
)</f>
        <v/>
      </c>
      <c r="AD426" t="str">
        <f>IF(insurance[[#This Row],[split]]="Test", CEILING(insurance[[#This Row],[rank_test]]/(COUNTIF(insurance[split],"Test")/10), 1), "")</f>
        <v/>
      </c>
      <c r="AE426" t="str">
        <f>IF(insurance[[#This Row],[split]]="Test", --(insurance[[#This Row],[charges]] &gt;= Classify!$C$5), "")</f>
        <v/>
      </c>
      <c r="AF426" t="str">
        <f>IF(insurance[[#This Row],[split]]="Test", --(insurance[[#This Row],[yhat]] &gt;= Classify!$C$8), "")</f>
        <v/>
      </c>
    </row>
    <row r="427" spans="1:32" x14ac:dyDescent="0.35">
      <c r="A427">
        <v>29</v>
      </c>
      <c r="B427" t="s">
        <v>19</v>
      </c>
      <c r="C427">
        <v>34.4</v>
      </c>
      <c r="D427">
        <v>0</v>
      </c>
      <c r="E427" t="s">
        <v>23</v>
      </c>
      <c r="F427" t="s">
        <v>21</v>
      </c>
      <c r="G427">
        <v>36197.699000000001</v>
      </c>
      <c r="H427" t="s">
        <v>16</v>
      </c>
      <c r="I427" t="s">
        <v>18</v>
      </c>
      <c r="J427" t="s">
        <v>18</v>
      </c>
      <c r="K427" t="s">
        <v>17</v>
      </c>
      <c r="L427" t="s">
        <v>17</v>
      </c>
      <c r="M427" t="s">
        <v>18</v>
      </c>
      <c r="N427">
        <f>insurance[[#This Row],[age]]^2</f>
        <v>841</v>
      </c>
      <c r="O427">
        <f>insurance[[#This Row],[smoker_yes]]*insurance[[#This Row],[bmi]]</f>
        <v>34.4</v>
      </c>
      <c r="P427">
        <f>insurance[[#This Row],[smoker_yes]]*insurance[[#This Row],[age]]</f>
        <v>29</v>
      </c>
      <c r="Q427">
        <f>insurance[[#This Row],[bmi]]*insurance[[#This Row],[age]]</f>
        <v>997.59999999999991</v>
      </c>
      <c r="R427" t="s">
        <v>31</v>
      </c>
      <c r="S427">
        <f>(insurance[[#This Row],[age]]-Notes!$B$2)/Notes!$B$3</f>
        <v>-0.72675235796989435</v>
      </c>
      <c r="T427">
        <f>(insurance[[#This Row],[bmi]]-Notes!$B$4)/Notes!$B$5</f>
        <v>0.61296911940076382</v>
      </c>
      <c r="U427">
        <f>(insurance[[#This Row],[children]]-Notes!$B$6)/Notes!$B$7</f>
        <v>-0.90861366741867866</v>
      </c>
      <c r="V427" s="14">
        <f t="shared" si="6"/>
        <v>13130.638654799817</v>
      </c>
      <c r="W427" s="15" t="str">
        <f>IF(insurance[[#This Row],[split]]="Test", (insurance[[#This Row],[charges]]-insurance[[#This Row],[yhat_base]])^2, "")</f>
        <v/>
      </c>
      <c r="X427" s="15" t="str">
        <f>IF(insurance[[#This Row],[split]]="Test", ABS(insurance[[#This Row],[charges]]-insurance[[#This Row],[yhat_base]])^2, "")</f>
        <v/>
      </c>
      <c r="Y427" t="str">
        <f>IF(insurance[[#This Row],[split]]="Test", (insurance[[#This Row],[charges]]-insurance[[#This Row],[yhat]])^2,"")</f>
        <v/>
      </c>
      <c r="Z427" t="str">
        <f>IF(insurance[[#This Row],[split]]="Test",ABS(insurance[[#This Row],[charges]]-insurance[[#This Row],[yhat]])^2,"")</f>
        <v/>
      </c>
      <c r="AA427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33186.86528662972</v>
      </c>
      <c r="AB427">
        <f>insurance[[#This Row],[charges]]-insurance[[#This Row],[yhat]]</f>
        <v>3010.8337133702807</v>
      </c>
      <c r="AC427" t="str">
        <f>IF(insurance[[#This Row],[split]]="Test",
  COUNTIFS(insurance[split], "Test", insurance[yhat], "&gt;" &amp; insurance[[#This Row],[yhat]]) + 1,
  ""
)</f>
        <v/>
      </c>
      <c r="AD427" t="str">
        <f>IF(insurance[[#This Row],[split]]="Test", CEILING(insurance[[#This Row],[rank_test]]/(COUNTIF(insurance[split],"Test")/10), 1), "")</f>
        <v/>
      </c>
      <c r="AE427" t="str">
        <f>IF(insurance[[#This Row],[split]]="Test", --(insurance[[#This Row],[charges]] &gt;= Classify!$C$5), "")</f>
        <v/>
      </c>
      <c r="AF427" t="str">
        <f>IF(insurance[[#This Row],[split]]="Test", --(insurance[[#This Row],[yhat]] &gt;= Classify!$C$8), "")</f>
        <v/>
      </c>
    </row>
    <row r="428" spans="1:32" x14ac:dyDescent="0.35">
      <c r="A428">
        <v>19</v>
      </c>
      <c r="B428" t="s">
        <v>19</v>
      </c>
      <c r="C428">
        <v>30.25</v>
      </c>
      <c r="D428">
        <v>0</v>
      </c>
      <c r="E428" t="s">
        <v>23</v>
      </c>
      <c r="F428" t="s">
        <v>15</v>
      </c>
      <c r="G428">
        <v>32548.340499999998</v>
      </c>
      <c r="H428" t="s">
        <v>16</v>
      </c>
      <c r="I428" t="s">
        <v>18</v>
      </c>
      <c r="J428" t="s">
        <v>18</v>
      </c>
      <c r="K428" t="s">
        <v>17</v>
      </c>
      <c r="L428" t="s">
        <v>18</v>
      </c>
      <c r="M428" t="s">
        <v>17</v>
      </c>
      <c r="N428">
        <f>insurance[[#This Row],[age]]^2</f>
        <v>361</v>
      </c>
      <c r="O428">
        <f>insurance[[#This Row],[smoker_yes]]*insurance[[#This Row],[bmi]]</f>
        <v>30.25</v>
      </c>
      <c r="P428">
        <f>insurance[[#This Row],[smoker_yes]]*insurance[[#This Row],[age]]</f>
        <v>19</v>
      </c>
      <c r="Q428">
        <f>insurance[[#This Row],[bmi]]*insurance[[#This Row],[age]]</f>
        <v>574.75</v>
      </c>
      <c r="R428" t="s">
        <v>31</v>
      </c>
      <c r="S428">
        <f>(insurance[[#This Row],[age]]-Notes!$B$2)/Notes!$B$3</f>
        <v>-1.4387642602644821</v>
      </c>
      <c r="T428">
        <f>(insurance[[#This Row],[bmi]]-Notes!$B$4)/Notes!$B$5</f>
        <v>-6.7815473148929356E-2</v>
      </c>
      <c r="U428">
        <f>(insurance[[#This Row],[children]]-Notes!$B$6)/Notes!$B$7</f>
        <v>-0.90861366741867866</v>
      </c>
      <c r="V428" s="14">
        <f t="shared" si="6"/>
        <v>13130.638654799817</v>
      </c>
      <c r="W428" s="15" t="str">
        <f>IF(insurance[[#This Row],[split]]="Test", (insurance[[#This Row],[charges]]-insurance[[#This Row],[yhat_base]])^2, "")</f>
        <v/>
      </c>
      <c r="X428" s="15" t="str">
        <f>IF(insurance[[#This Row],[split]]="Test", ABS(insurance[[#This Row],[charges]]-insurance[[#This Row],[yhat_base]])^2, "")</f>
        <v/>
      </c>
      <c r="Y428" t="str">
        <f>IF(insurance[[#This Row],[split]]="Test", (insurance[[#This Row],[charges]]-insurance[[#This Row],[yhat]])^2,"")</f>
        <v/>
      </c>
      <c r="Z428" t="str">
        <f>IF(insurance[[#This Row],[split]]="Test",ABS(insurance[[#This Row],[charges]]-insurance[[#This Row],[yhat]])^2,"")</f>
        <v/>
      </c>
      <c r="AA428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25512.823154533209</v>
      </c>
      <c r="AB428">
        <f>insurance[[#This Row],[charges]]-insurance[[#This Row],[yhat]]</f>
        <v>7035.5173454667893</v>
      </c>
      <c r="AC428" t="str">
        <f>IF(insurance[[#This Row],[split]]="Test",
  COUNTIFS(insurance[split], "Test", insurance[yhat], "&gt;" &amp; insurance[[#This Row],[yhat]]) + 1,
  ""
)</f>
        <v/>
      </c>
      <c r="AD428" t="str">
        <f>IF(insurance[[#This Row],[split]]="Test", CEILING(insurance[[#This Row],[rank_test]]/(COUNTIF(insurance[split],"Test")/10), 1), "")</f>
        <v/>
      </c>
      <c r="AE428" t="str">
        <f>IF(insurance[[#This Row],[split]]="Test", --(insurance[[#This Row],[charges]] &gt;= Classify!$C$5), "")</f>
        <v/>
      </c>
      <c r="AF428" t="str">
        <f>IF(insurance[[#This Row],[split]]="Test", --(insurance[[#This Row],[yhat]] &gt;= Classify!$C$8), "")</f>
        <v/>
      </c>
    </row>
    <row r="429" spans="1:32" x14ac:dyDescent="0.35">
      <c r="A429">
        <v>54</v>
      </c>
      <c r="B429" t="s">
        <v>13</v>
      </c>
      <c r="C429">
        <v>47.41</v>
      </c>
      <c r="D429">
        <v>0</v>
      </c>
      <c r="E429" t="s">
        <v>23</v>
      </c>
      <c r="F429" t="s">
        <v>15</v>
      </c>
      <c r="G429">
        <v>63770.428010000003</v>
      </c>
      <c r="H429" t="s">
        <v>16</v>
      </c>
      <c r="I429" t="s">
        <v>17</v>
      </c>
      <c r="J429" t="s">
        <v>18</v>
      </c>
      <c r="K429" t="s">
        <v>17</v>
      </c>
      <c r="L429" t="s">
        <v>18</v>
      </c>
      <c r="M429" t="s">
        <v>17</v>
      </c>
      <c r="N429">
        <f>insurance[[#This Row],[age]]^2</f>
        <v>2916</v>
      </c>
      <c r="O429">
        <f>insurance[[#This Row],[smoker_yes]]*insurance[[#This Row],[bmi]]</f>
        <v>47.41</v>
      </c>
      <c r="P429">
        <f>insurance[[#This Row],[smoker_yes]]*insurance[[#This Row],[age]]</f>
        <v>54</v>
      </c>
      <c r="Q429">
        <f>insurance[[#This Row],[bmi]]*insurance[[#This Row],[age]]</f>
        <v>2560.14</v>
      </c>
      <c r="R429" t="s">
        <v>31</v>
      </c>
      <c r="S429">
        <f>(insurance[[#This Row],[age]]-Notes!$B$2)/Notes!$B$3</f>
        <v>1.0532773977665748</v>
      </c>
      <c r="T429">
        <f>(insurance[[#This Row],[bmi]]-Notes!$B$4)/Notes!$B$5</f>
        <v>2.7471878059240189</v>
      </c>
      <c r="U429">
        <f>(insurance[[#This Row],[children]]-Notes!$B$6)/Notes!$B$7</f>
        <v>-0.90861366741867866</v>
      </c>
      <c r="V429" s="14">
        <f t="shared" si="6"/>
        <v>13130.638654799817</v>
      </c>
      <c r="W429" s="15" t="str">
        <f>IF(insurance[[#This Row],[split]]="Test", (insurance[[#This Row],[charges]]-insurance[[#This Row],[yhat_base]])^2, "")</f>
        <v/>
      </c>
      <c r="X429" s="15" t="str">
        <f>IF(insurance[[#This Row],[split]]="Test", ABS(insurance[[#This Row],[charges]]-insurance[[#This Row],[yhat_base]])^2, "")</f>
        <v/>
      </c>
      <c r="Y429" t="str">
        <f>IF(insurance[[#This Row],[split]]="Test", (insurance[[#This Row],[charges]]-insurance[[#This Row],[yhat]])^2,"")</f>
        <v/>
      </c>
      <c r="Z429" t="str">
        <f>IF(insurance[[#This Row],[split]]="Test",ABS(insurance[[#This Row],[charges]]-insurance[[#This Row],[yhat]])^2,"")</f>
        <v/>
      </c>
      <c r="AA429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59974.48085534729</v>
      </c>
      <c r="AB429">
        <f>insurance[[#This Row],[charges]]-insurance[[#This Row],[yhat]]</f>
        <v>3795.9471546527129</v>
      </c>
      <c r="AC429" t="str">
        <f>IF(insurance[[#This Row],[split]]="Test",
  COUNTIFS(insurance[split], "Test", insurance[yhat], "&gt;" &amp; insurance[[#This Row],[yhat]]) + 1,
  ""
)</f>
        <v/>
      </c>
      <c r="AD429" t="str">
        <f>IF(insurance[[#This Row],[split]]="Test", CEILING(insurance[[#This Row],[rank_test]]/(COUNTIF(insurance[split],"Test")/10), 1), "")</f>
        <v/>
      </c>
      <c r="AE429" t="str">
        <f>IF(insurance[[#This Row],[split]]="Test", --(insurance[[#This Row],[charges]] &gt;= Classify!$C$5), "")</f>
        <v/>
      </c>
      <c r="AF429" t="str">
        <f>IF(insurance[[#This Row],[split]]="Test", --(insurance[[#This Row],[yhat]] &gt;= Classify!$C$8), "")</f>
        <v/>
      </c>
    </row>
    <row r="430" spans="1:32" x14ac:dyDescent="0.35">
      <c r="A430">
        <v>43</v>
      </c>
      <c r="B430" t="s">
        <v>13</v>
      </c>
      <c r="C430">
        <v>46.2</v>
      </c>
      <c r="D430">
        <v>0</v>
      </c>
      <c r="E430" t="s">
        <v>23</v>
      </c>
      <c r="F430" t="s">
        <v>15</v>
      </c>
      <c r="G430">
        <v>45863.205000000002</v>
      </c>
      <c r="H430" t="s">
        <v>16</v>
      </c>
      <c r="I430" t="s">
        <v>17</v>
      </c>
      <c r="J430" t="s">
        <v>18</v>
      </c>
      <c r="K430" t="s">
        <v>17</v>
      </c>
      <c r="L430" t="s">
        <v>18</v>
      </c>
      <c r="M430" t="s">
        <v>17</v>
      </c>
      <c r="N430">
        <f>insurance[[#This Row],[age]]^2</f>
        <v>1849</v>
      </c>
      <c r="O430">
        <f>insurance[[#This Row],[smoker_yes]]*insurance[[#This Row],[bmi]]</f>
        <v>46.2</v>
      </c>
      <c r="P430">
        <f>insurance[[#This Row],[smoker_yes]]*insurance[[#This Row],[age]]</f>
        <v>43</v>
      </c>
      <c r="Q430">
        <f>insurance[[#This Row],[bmi]]*insurance[[#This Row],[age]]</f>
        <v>1986.6000000000001</v>
      </c>
      <c r="R430" t="s">
        <v>31</v>
      </c>
      <c r="S430">
        <f>(insurance[[#This Row],[age]]-Notes!$B$2)/Notes!$B$3</f>
        <v>0.27006430524252845</v>
      </c>
      <c r="T430">
        <f>(insurance[[#This Row],[bmi]]-Notes!$B$4)/Notes!$B$5</f>
        <v>2.548693984963748</v>
      </c>
      <c r="U430">
        <f>(insurance[[#This Row],[children]]-Notes!$B$6)/Notes!$B$7</f>
        <v>-0.90861366741867866</v>
      </c>
      <c r="V430" s="14">
        <f t="shared" si="6"/>
        <v>13130.638654799817</v>
      </c>
      <c r="W430" s="15" t="str">
        <f>IF(insurance[[#This Row],[split]]="Test", (insurance[[#This Row],[charges]]-insurance[[#This Row],[yhat_base]])^2, "")</f>
        <v/>
      </c>
      <c r="X430" s="15" t="str">
        <f>IF(insurance[[#This Row],[split]]="Test", ABS(insurance[[#This Row],[charges]]-insurance[[#This Row],[yhat_base]])^2, "")</f>
        <v/>
      </c>
      <c r="Y430" t="str">
        <f>IF(insurance[[#This Row],[split]]="Test", (insurance[[#This Row],[charges]]-insurance[[#This Row],[yhat]])^2,"")</f>
        <v/>
      </c>
      <c r="Z430" t="str">
        <f>IF(insurance[[#This Row],[split]]="Test",ABS(insurance[[#This Row],[charges]]-insurance[[#This Row],[yhat]])^2,"")</f>
        <v/>
      </c>
      <c r="AA430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54515.11620635289</v>
      </c>
      <c r="AB430">
        <f>insurance[[#This Row],[charges]]-insurance[[#This Row],[yhat]]</f>
        <v>-8651.9112063528883</v>
      </c>
      <c r="AC430" t="str">
        <f>IF(insurance[[#This Row],[split]]="Test",
  COUNTIFS(insurance[split], "Test", insurance[yhat], "&gt;" &amp; insurance[[#This Row],[yhat]]) + 1,
  ""
)</f>
        <v/>
      </c>
      <c r="AD430" t="str">
        <f>IF(insurance[[#This Row],[split]]="Test", CEILING(insurance[[#This Row],[rank_test]]/(COUNTIF(insurance[split],"Test")/10), 1), "")</f>
        <v/>
      </c>
      <c r="AE430" t="str">
        <f>IF(insurance[[#This Row],[split]]="Test", --(insurance[[#This Row],[charges]] &gt;= Classify!$C$5), "")</f>
        <v/>
      </c>
      <c r="AF430" t="str">
        <f>IF(insurance[[#This Row],[split]]="Test", --(insurance[[#This Row],[yhat]] &gt;= Classify!$C$8), "")</f>
        <v/>
      </c>
    </row>
    <row r="431" spans="1:32" x14ac:dyDescent="0.35">
      <c r="A431">
        <v>19</v>
      </c>
      <c r="B431" t="s">
        <v>13</v>
      </c>
      <c r="C431">
        <v>33.11</v>
      </c>
      <c r="D431">
        <v>0</v>
      </c>
      <c r="E431" t="s">
        <v>23</v>
      </c>
      <c r="F431" t="s">
        <v>15</v>
      </c>
      <c r="G431">
        <v>34439.855900000002</v>
      </c>
      <c r="H431" t="s">
        <v>16</v>
      </c>
      <c r="I431" t="s">
        <v>17</v>
      </c>
      <c r="J431" t="s">
        <v>18</v>
      </c>
      <c r="K431" t="s">
        <v>17</v>
      </c>
      <c r="L431" t="s">
        <v>18</v>
      </c>
      <c r="M431" t="s">
        <v>17</v>
      </c>
      <c r="N431">
        <f>insurance[[#This Row],[age]]^2</f>
        <v>361</v>
      </c>
      <c r="O431">
        <f>insurance[[#This Row],[smoker_yes]]*insurance[[#This Row],[bmi]]</f>
        <v>33.11</v>
      </c>
      <c r="P431">
        <f>insurance[[#This Row],[smoker_yes]]*insurance[[#This Row],[age]]</f>
        <v>19</v>
      </c>
      <c r="Q431">
        <f>insurance[[#This Row],[bmi]]*insurance[[#This Row],[age]]</f>
        <v>629.09</v>
      </c>
      <c r="R431" t="s">
        <v>31</v>
      </c>
      <c r="S431">
        <f>(insurance[[#This Row],[age]]-Notes!$B$2)/Notes!$B$3</f>
        <v>-1.4387642602644821</v>
      </c>
      <c r="T431">
        <f>(insurance[[#This Row],[bmi]]-Notes!$B$4)/Notes!$B$5</f>
        <v>0.40135174002989538</v>
      </c>
      <c r="U431">
        <f>(insurance[[#This Row],[children]]-Notes!$B$6)/Notes!$B$7</f>
        <v>-0.90861366741867866</v>
      </c>
      <c r="V431" s="14">
        <f t="shared" si="6"/>
        <v>13130.638654799817</v>
      </c>
      <c r="W431" s="15" t="str">
        <f>IF(insurance[[#This Row],[split]]="Test", (insurance[[#This Row],[charges]]-insurance[[#This Row],[yhat_base]])^2, "")</f>
        <v/>
      </c>
      <c r="X431" s="15" t="str">
        <f>IF(insurance[[#This Row],[split]]="Test", ABS(insurance[[#This Row],[charges]]-insurance[[#This Row],[yhat_base]])^2, "")</f>
        <v/>
      </c>
      <c r="Y431" t="str">
        <f>IF(insurance[[#This Row],[split]]="Test", (insurance[[#This Row],[charges]]-insurance[[#This Row],[yhat]])^2,"")</f>
        <v/>
      </c>
      <c r="Z431" t="str">
        <f>IF(insurance[[#This Row],[split]]="Test",ABS(insurance[[#This Row],[charges]]-insurance[[#This Row],[yhat]])^2,"")</f>
        <v/>
      </c>
      <c r="AA431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30408.780161389255</v>
      </c>
      <c r="AB431">
        <f>insurance[[#This Row],[charges]]-insurance[[#This Row],[yhat]]</f>
        <v>4031.0757386107471</v>
      </c>
      <c r="AC431" t="str">
        <f>IF(insurance[[#This Row],[split]]="Test",
  COUNTIFS(insurance[split], "Test", insurance[yhat], "&gt;" &amp; insurance[[#This Row],[yhat]]) + 1,
  ""
)</f>
        <v/>
      </c>
      <c r="AD431" t="str">
        <f>IF(insurance[[#This Row],[split]]="Test", CEILING(insurance[[#This Row],[rank_test]]/(COUNTIF(insurance[split],"Test")/10), 1), "")</f>
        <v/>
      </c>
      <c r="AE431" t="str">
        <f>IF(insurance[[#This Row],[split]]="Test", --(insurance[[#This Row],[charges]] &gt;= Classify!$C$5), "")</f>
        <v/>
      </c>
      <c r="AF431" t="str">
        <f>IF(insurance[[#This Row],[split]]="Test", --(insurance[[#This Row],[yhat]] &gt;= Classify!$C$8), "")</f>
        <v/>
      </c>
    </row>
    <row r="432" spans="1:32" x14ac:dyDescent="0.35">
      <c r="A432">
        <v>18</v>
      </c>
      <c r="B432" t="s">
        <v>19</v>
      </c>
      <c r="C432">
        <v>33.534999999999997</v>
      </c>
      <c r="D432">
        <v>0</v>
      </c>
      <c r="E432" t="s">
        <v>23</v>
      </c>
      <c r="F432" t="s">
        <v>20</v>
      </c>
      <c r="G432">
        <v>34617.840649999998</v>
      </c>
      <c r="H432" t="s">
        <v>16</v>
      </c>
      <c r="I432" t="s">
        <v>18</v>
      </c>
      <c r="J432" t="s">
        <v>18</v>
      </c>
      <c r="K432" t="s">
        <v>17</v>
      </c>
      <c r="L432" t="s">
        <v>17</v>
      </c>
      <c r="M432" t="s">
        <v>17</v>
      </c>
      <c r="N432">
        <f>insurance[[#This Row],[age]]^2</f>
        <v>324</v>
      </c>
      <c r="O432">
        <f>insurance[[#This Row],[smoker_yes]]*insurance[[#This Row],[bmi]]</f>
        <v>33.534999999999997</v>
      </c>
      <c r="P432">
        <f>insurance[[#This Row],[smoker_yes]]*insurance[[#This Row],[age]]</f>
        <v>18</v>
      </c>
      <c r="Q432">
        <f>insurance[[#This Row],[bmi]]*insurance[[#This Row],[age]]</f>
        <v>603.62999999999988</v>
      </c>
      <c r="R432" t="s">
        <v>31</v>
      </c>
      <c r="S432">
        <f>(insurance[[#This Row],[age]]-Notes!$B$2)/Notes!$B$3</f>
        <v>-1.5099654504939408</v>
      </c>
      <c r="T432">
        <f>(insurance[[#This Row],[bmi]]-Notes!$B$4)/Notes!$B$5</f>
        <v>0.47107064408618882</v>
      </c>
      <c r="U432">
        <f>(insurance[[#This Row],[children]]-Notes!$B$6)/Notes!$B$7</f>
        <v>-0.90861366741867866</v>
      </c>
      <c r="V432" s="14">
        <f t="shared" si="6"/>
        <v>13130.638654799817</v>
      </c>
      <c r="W432" s="15" t="str">
        <f>IF(insurance[[#This Row],[split]]="Test", (insurance[[#This Row],[charges]]-insurance[[#This Row],[yhat_base]])^2, "")</f>
        <v/>
      </c>
      <c r="X432" s="15" t="str">
        <f>IF(insurance[[#This Row],[split]]="Test", ABS(insurance[[#This Row],[charges]]-insurance[[#This Row],[yhat_base]])^2, "")</f>
        <v/>
      </c>
      <c r="Y432" t="str">
        <f>IF(insurance[[#This Row],[split]]="Test", (insurance[[#This Row],[charges]]-insurance[[#This Row],[yhat]])^2,"")</f>
        <v/>
      </c>
      <c r="Z432" t="str">
        <f>IF(insurance[[#This Row],[split]]="Test",ABS(insurance[[#This Row],[charges]]-insurance[[#This Row],[yhat]])^2,"")</f>
        <v/>
      </c>
      <c r="AA432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31543.802406639221</v>
      </c>
      <c r="AB432">
        <f>insurance[[#This Row],[charges]]-insurance[[#This Row],[yhat]]</f>
        <v>3074.0382433607774</v>
      </c>
      <c r="AC432" t="str">
        <f>IF(insurance[[#This Row],[split]]="Test",
  COUNTIFS(insurance[split], "Test", insurance[yhat], "&gt;" &amp; insurance[[#This Row],[yhat]]) + 1,
  ""
)</f>
        <v/>
      </c>
      <c r="AD432" t="str">
        <f>IF(insurance[[#This Row],[split]]="Test", CEILING(insurance[[#This Row],[rank_test]]/(COUNTIF(insurance[split],"Test")/10), 1), "")</f>
        <v/>
      </c>
      <c r="AE432" t="str">
        <f>IF(insurance[[#This Row],[split]]="Test", --(insurance[[#This Row],[charges]] &gt;= Classify!$C$5), "")</f>
        <v/>
      </c>
      <c r="AF432" t="str">
        <f>IF(insurance[[#This Row],[split]]="Test", --(insurance[[#This Row],[yhat]] &gt;= Classify!$C$8), "")</f>
        <v/>
      </c>
    </row>
    <row r="433" spans="1:32" x14ac:dyDescent="0.35">
      <c r="A433">
        <v>39</v>
      </c>
      <c r="B433" t="s">
        <v>19</v>
      </c>
      <c r="C433">
        <v>26.41</v>
      </c>
      <c r="D433">
        <v>0</v>
      </c>
      <c r="E433" t="s">
        <v>23</v>
      </c>
      <c r="F433" t="s">
        <v>20</v>
      </c>
      <c r="G433">
        <v>20149.322899999999</v>
      </c>
      <c r="H433" t="s">
        <v>16</v>
      </c>
      <c r="I433" t="s">
        <v>18</v>
      </c>
      <c r="J433" t="s">
        <v>18</v>
      </c>
      <c r="K433" t="s">
        <v>17</v>
      </c>
      <c r="L433" t="s">
        <v>17</v>
      </c>
      <c r="M433" t="s">
        <v>17</v>
      </c>
      <c r="N433">
        <f>insurance[[#This Row],[age]]^2</f>
        <v>1521</v>
      </c>
      <c r="O433">
        <f>insurance[[#This Row],[smoker_yes]]*insurance[[#This Row],[bmi]]</f>
        <v>26.41</v>
      </c>
      <c r="P433">
        <f>insurance[[#This Row],[smoker_yes]]*insurance[[#This Row],[age]]</f>
        <v>39</v>
      </c>
      <c r="Q433">
        <f>insurance[[#This Row],[bmi]]*insurance[[#This Row],[age]]</f>
        <v>1029.99</v>
      </c>
      <c r="R433" t="s">
        <v>31</v>
      </c>
      <c r="S433">
        <f>(insurance[[#This Row],[age]]-Notes!$B$2)/Notes!$B$3</f>
        <v>-1.4740455675306659E-2</v>
      </c>
      <c r="T433">
        <f>(insurance[[#This Row],[bmi]]-Notes!$B$4)/Notes!$B$5</f>
        <v>-0.6977462768575613</v>
      </c>
      <c r="U433">
        <f>(insurance[[#This Row],[children]]-Notes!$B$6)/Notes!$B$7</f>
        <v>-0.90861366741867866</v>
      </c>
      <c r="V433" s="14">
        <f t="shared" si="6"/>
        <v>13130.638654799817</v>
      </c>
      <c r="W433" s="15" t="str">
        <f>IF(insurance[[#This Row],[split]]="Test", (insurance[[#This Row],[charges]]-insurance[[#This Row],[yhat_base]])^2, "")</f>
        <v/>
      </c>
      <c r="X433" s="15" t="str">
        <f>IF(insurance[[#This Row],[split]]="Test", ABS(insurance[[#This Row],[charges]]-insurance[[#This Row],[yhat_base]])^2, "")</f>
        <v/>
      </c>
      <c r="Y433" t="str">
        <f>IF(insurance[[#This Row],[split]]="Test", (insurance[[#This Row],[charges]]-insurance[[#This Row],[yhat]])^2,"")</f>
        <v/>
      </c>
      <c r="Z433" t="str">
        <f>IF(insurance[[#This Row],[split]]="Test",ABS(insurance[[#This Row],[charges]]-insurance[[#This Row],[yhat]])^2,"")</f>
        <v/>
      </c>
      <c r="AA433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24492.193512489459</v>
      </c>
      <c r="AB433">
        <f>insurance[[#This Row],[charges]]-insurance[[#This Row],[yhat]]</f>
        <v>-4342.8706124894597</v>
      </c>
      <c r="AC433" t="str">
        <f>IF(insurance[[#This Row],[split]]="Test",
  COUNTIFS(insurance[split], "Test", insurance[yhat], "&gt;" &amp; insurance[[#This Row],[yhat]]) + 1,
  ""
)</f>
        <v/>
      </c>
      <c r="AD433" t="str">
        <f>IF(insurance[[#This Row],[split]]="Test", CEILING(insurance[[#This Row],[rank_test]]/(COUNTIF(insurance[split],"Test")/10), 1), "")</f>
        <v/>
      </c>
      <c r="AE433" t="str">
        <f>IF(insurance[[#This Row],[split]]="Test", --(insurance[[#This Row],[charges]] &gt;= Classify!$C$5), "")</f>
        <v/>
      </c>
      <c r="AF433" t="str">
        <f>IF(insurance[[#This Row],[split]]="Test", --(insurance[[#This Row],[yhat]] &gt;= Classify!$C$8), "")</f>
        <v/>
      </c>
    </row>
    <row r="434" spans="1:32" x14ac:dyDescent="0.35">
      <c r="A434">
        <v>62</v>
      </c>
      <c r="B434" t="s">
        <v>19</v>
      </c>
      <c r="C434">
        <v>32.015000000000001</v>
      </c>
      <c r="D434">
        <v>0</v>
      </c>
      <c r="E434" t="s">
        <v>23</v>
      </c>
      <c r="F434" t="s">
        <v>20</v>
      </c>
      <c r="G434">
        <v>45710.207849999999</v>
      </c>
      <c r="H434" t="s">
        <v>16</v>
      </c>
      <c r="I434" t="s">
        <v>18</v>
      </c>
      <c r="J434" t="s">
        <v>18</v>
      </c>
      <c r="K434" t="s">
        <v>17</v>
      </c>
      <c r="L434" t="s">
        <v>17</v>
      </c>
      <c r="M434" t="s">
        <v>17</v>
      </c>
      <c r="N434">
        <f>insurance[[#This Row],[age]]^2</f>
        <v>3844</v>
      </c>
      <c r="O434">
        <f>insurance[[#This Row],[smoker_yes]]*insurance[[#This Row],[bmi]]</f>
        <v>32.015000000000001</v>
      </c>
      <c r="P434">
        <f>insurance[[#This Row],[smoker_yes]]*insurance[[#This Row],[age]]</f>
        <v>62</v>
      </c>
      <c r="Q434">
        <f>insurance[[#This Row],[bmi]]*insurance[[#This Row],[age]]</f>
        <v>1984.93</v>
      </c>
      <c r="R434" t="s">
        <v>32</v>
      </c>
      <c r="S434">
        <f>(insurance[[#This Row],[age]]-Notes!$B$2)/Notes!$B$3</f>
        <v>1.6228869196022451</v>
      </c>
      <c r="T434">
        <f>(insurance[[#This Row],[bmi]]-Notes!$B$4)/Notes!$B$5</f>
        <v>0.22172303428485599</v>
      </c>
      <c r="U434">
        <f>(insurance[[#This Row],[children]]-Notes!$B$6)/Notes!$B$7</f>
        <v>-0.90861366741867866</v>
      </c>
      <c r="V434" s="14">
        <f t="shared" si="6"/>
        <v>13130.638654799817</v>
      </c>
      <c r="W434" s="15">
        <f>IF(insurance[[#This Row],[split]]="Test", (insurance[[#This Row],[charges]]-insurance[[#This Row],[yhat_base]])^2, "")</f>
        <v>1061428328.9448365</v>
      </c>
      <c r="X434" s="15">
        <f>IF(insurance[[#This Row],[split]]="Test", ABS(insurance[[#This Row],[charges]]-insurance[[#This Row],[yhat_base]])^2, "")</f>
        <v>1061428328.9448365</v>
      </c>
      <c r="Y434">
        <f>IF(insurance[[#This Row],[split]]="Test", (insurance[[#This Row],[charges]]-insurance[[#This Row],[yhat]])^2,"")</f>
        <v>23454291.382761553</v>
      </c>
      <c r="Z434">
        <f>IF(insurance[[#This Row],[split]]="Test",ABS(insurance[[#This Row],[charges]]-insurance[[#This Row],[yhat]])^2,"")</f>
        <v>23454291.382761553</v>
      </c>
      <c r="AA434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40867.244771185382</v>
      </c>
      <c r="AB434">
        <f>insurance[[#This Row],[charges]]-insurance[[#This Row],[yhat]]</f>
        <v>4842.9630788146169</v>
      </c>
      <c r="AC434">
        <f>IF(insurance[[#This Row],[split]]="Test",
  COUNTIFS(insurance[split], "Test", insurance[yhat], "&gt;" &amp; insurance[[#This Row],[yhat]]) + 1,
  ""
)</f>
        <v>14</v>
      </c>
      <c r="AD434">
        <f>IF(insurance[[#This Row],[split]]="Test", CEILING(insurance[[#This Row],[rank_test]]/(COUNTIF(insurance[split],"Test")/10), 1), "")</f>
        <v>1</v>
      </c>
      <c r="AE434">
        <f>IF(insurance[[#This Row],[split]]="Test", --(insurance[[#This Row],[charges]] &gt;= Classify!$C$5), "")</f>
        <v>1</v>
      </c>
      <c r="AF434">
        <f>IF(insurance[[#This Row],[split]]="Test", --(insurance[[#This Row],[yhat]] &gt;= Classify!$C$8), "")</f>
        <v>1</v>
      </c>
    </row>
    <row r="435" spans="1:32" x14ac:dyDescent="0.35">
      <c r="A435">
        <v>51</v>
      </c>
      <c r="B435" t="s">
        <v>13</v>
      </c>
      <c r="C435">
        <v>38.06</v>
      </c>
      <c r="D435">
        <v>0</v>
      </c>
      <c r="E435" t="s">
        <v>23</v>
      </c>
      <c r="F435" t="s">
        <v>15</v>
      </c>
      <c r="G435">
        <v>44400.4064</v>
      </c>
      <c r="H435" t="s">
        <v>16</v>
      </c>
      <c r="I435" t="s">
        <v>17</v>
      </c>
      <c r="J435" t="s">
        <v>18</v>
      </c>
      <c r="K435" t="s">
        <v>17</v>
      </c>
      <c r="L435" t="s">
        <v>18</v>
      </c>
      <c r="M435" t="s">
        <v>17</v>
      </c>
      <c r="N435">
        <f>insurance[[#This Row],[age]]^2</f>
        <v>2601</v>
      </c>
      <c r="O435">
        <f>insurance[[#This Row],[smoker_yes]]*insurance[[#This Row],[bmi]]</f>
        <v>38.06</v>
      </c>
      <c r="P435">
        <f>insurance[[#This Row],[smoker_yes]]*insurance[[#This Row],[age]]</f>
        <v>51</v>
      </c>
      <c r="Q435">
        <f>insurance[[#This Row],[bmi]]*insurance[[#This Row],[age]]</f>
        <v>1941.0600000000002</v>
      </c>
      <c r="R435" t="s">
        <v>31</v>
      </c>
      <c r="S435">
        <f>(insurance[[#This Row],[age]]-Notes!$B$2)/Notes!$B$3</f>
        <v>0.8396738270781986</v>
      </c>
      <c r="T435">
        <f>(insurance[[#This Row],[bmi]]-Notes!$B$4)/Notes!$B$5</f>
        <v>1.2133719166855541</v>
      </c>
      <c r="U435">
        <f>(insurance[[#This Row],[children]]-Notes!$B$6)/Notes!$B$7</f>
        <v>-0.90861366741867866</v>
      </c>
      <c r="V435" s="14">
        <f t="shared" si="6"/>
        <v>13130.638654799817</v>
      </c>
      <c r="W435" s="15" t="str">
        <f>IF(insurance[[#This Row],[split]]="Test", (insurance[[#This Row],[charges]]-insurance[[#This Row],[yhat_base]])^2, "")</f>
        <v/>
      </c>
      <c r="X435" s="15" t="str">
        <f>IF(insurance[[#This Row],[split]]="Test", ABS(insurance[[#This Row],[charges]]-insurance[[#This Row],[yhat_base]])^2, "")</f>
        <v/>
      </c>
      <c r="Y435" t="str">
        <f>IF(insurance[[#This Row],[split]]="Test", (insurance[[#This Row],[charges]]-insurance[[#This Row],[yhat]])^2,"")</f>
        <v/>
      </c>
      <c r="Z435" t="str">
        <f>IF(insurance[[#This Row],[split]]="Test",ABS(insurance[[#This Row],[charges]]-insurance[[#This Row],[yhat]])^2,"")</f>
        <v/>
      </c>
      <c r="AA435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44930.398482346151</v>
      </c>
      <c r="AB435">
        <f>insurance[[#This Row],[charges]]-insurance[[#This Row],[yhat]]</f>
        <v>-529.99208234615071</v>
      </c>
      <c r="AC435" t="str">
        <f>IF(insurance[[#This Row],[split]]="Test",
  COUNTIFS(insurance[split], "Test", insurance[yhat], "&gt;" &amp; insurance[[#This Row],[yhat]]) + 1,
  ""
)</f>
        <v/>
      </c>
      <c r="AD435" t="str">
        <f>IF(insurance[[#This Row],[split]]="Test", CEILING(insurance[[#This Row],[rank_test]]/(COUNTIF(insurance[split],"Test")/10), 1), "")</f>
        <v/>
      </c>
      <c r="AE435" t="str">
        <f>IF(insurance[[#This Row],[split]]="Test", --(insurance[[#This Row],[charges]] &gt;= Classify!$C$5), "")</f>
        <v/>
      </c>
      <c r="AF435" t="str">
        <f>IF(insurance[[#This Row],[split]]="Test", --(insurance[[#This Row],[yhat]] &gt;= Classify!$C$8), "")</f>
        <v/>
      </c>
    </row>
    <row r="436" spans="1:32" x14ac:dyDescent="0.35">
      <c r="A436">
        <v>37</v>
      </c>
      <c r="B436" t="s">
        <v>13</v>
      </c>
      <c r="C436">
        <v>38.39</v>
      </c>
      <c r="D436">
        <v>0</v>
      </c>
      <c r="E436" t="s">
        <v>23</v>
      </c>
      <c r="F436" t="s">
        <v>15</v>
      </c>
      <c r="G436">
        <v>40419.019099999998</v>
      </c>
      <c r="H436" t="s">
        <v>16</v>
      </c>
      <c r="I436" t="s">
        <v>17</v>
      </c>
      <c r="J436" t="s">
        <v>18</v>
      </c>
      <c r="K436" t="s">
        <v>17</v>
      </c>
      <c r="L436" t="s">
        <v>18</v>
      </c>
      <c r="M436" t="s">
        <v>17</v>
      </c>
      <c r="N436">
        <f>insurance[[#This Row],[age]]^2</f>
        <v>1369</v>
      </c>
      <c r="O436">
        <f>insurance[[#This Row],[smoker_yes]]*insurance[[#This Row],[bmi]]</f>
        <v>38.39</v>
      </c>
      <c r="P436">
        <f>insurance[[#This Row],[smoker_yes]]*insurance[[#This Row],[age]]</f>
        <v>37</v>
      </c>
      <c r="Q436">
        <f>insurance[[#This Row],[bmi]]*insurance[[#This Row],[age]]</f>
        <v>1420.43</v>
      </c>
      <c r="R436" t="s">
        <v>31</v>
      </c>
      <c r="S436">
        <f>(insurance[[#This Row],[age]]-Notes!$B$2)/Notes!$B$3</f>
        <v>-0.1571428361342242</v>
      </c>
      <c r="T436">
        <f>(insurance[[#This Row],[bmi]]-Notes!$B$4)/Notes!$B$5</f>
        <v>1.2675065951292646</v>
      </c>
      <c r="U436">
        <f>(insurance[[#This Row],[children]]-Notes!$B$6)/Notes!$B$7</f>
        <v>-0.90861366741867866</v>
      </c>
      <c r="V436" s="14">
        <f t="shared" si="6"/>
        <v>13130.638654799817</v>
      </c>
      <c r="W436" s="15" t="str">
        <f>IF(insurance[[#This Row],[split]]="Test", (insurance[[#This Row],[charges]]-insurance[[#This Row],[yhat_base]])^2, "")</f>
        <v/>
      </c>
      <c r="X436" s="15" t="str">
        <f>IF(insurance[[#This Row],[split]]="Test", ABS(insurance[[#This Row],[charges]]-insurance[[#This Row],[yhat_base]])^2, "")</f>
        <v/>
      </c>
      <c r="Y436" t="str">
        <f>IF(insurance[[#This Row],[split]]="Test", (insurance[[#This Row],[charges]]-insurance[[#This Row],[yhat]])^2,"")</f>
        <v/>
      </c>
      <c r="Z436" t="str">
        <f>IF(insurance[[#This Row],[split]]="Test",ABS(insurance[[#This Row],[charges]]-insurance[[#This Row],[yhat]])^2,"")</f>
        <v/>
      </c>
      <c r="AA436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41281.721937566224</v>
      </c>
      <c r="AB436">
        <f>insurance[[#This Row],[charges]]-insurance[[#This Row],[yhat]]</f>
        <v>-862.70283756622666</v>
      </c>
      <c r="AC436" t="str">
        <f>IF(insurance[[#This Row],[split]]="Test",
  COUNTIFS(insurance[split], "Test", insurance[yhat], "&gt;" &amp; insurance[[#This Row],[yhat]]) + 1,
  ""
)</f>
        <v/>
      </c>
      <c r="AD436" t="str">
        <f>IF(insurance[[#This Row],[split]]="Test", CEILING(insurance[[#This Row],[rank_test]]/(COUNTIF(insurance[split],"Test")/10), 1), "")</f>
        <v/>
      </c>
      <c r="AE436" t="str">
        <f>IF(insurance[[#This Row],[split]]="Test", --(insurance[[#This Row],[charges]] &gt;= Classify!$C$5), "")</f>
        <v/>
      </c>
      <c r="AF436" t="str">
        <f>IF(insurance[[#This Row],[split]]="Test", --(insurance[[#This Row],[yhat]] &gt;= Classify!$C$8), "")</f>
        <v/>
      </c>
    </row>
    <row r="437" spans="1:32" x14ac:dyDescent="0.35">
      <c r="A437">
        <v>27</v>
      </c>
      <c r="B437" t="s">
        <v>19</v>
      </c>
      <c r="C437">
        <v>29.15</v>
      </c>
      <c r="D437">
        <v>0</v>
      </c>
      <c r="E437" t="s">
        <v>23</v>
      </c>
      <c r="F437" t="s">
        <v>15</v>
      </c>
      <c r="G437">
        <v>18246.495500000001</v>
      </c>
      <c r="H437" t="s">
        <v>16</v>
      </c>
      <c r="I437" t="s">
        <v>18</v>
      </c>
      <c r="J437" t="s">
        <v>18</v>
      </c>
      <c r="K437" t="s">
        <v>17</v>
      </c>
      <c r="L437" t="s">
        <v>18</v>
      </c>
      <c r="M437" t="s">
        <v>17</v>
      </c>
      <c r="N437">
        <f>insurance[[#This Row],[age]]^2</f>
        <v>729</v>
      </c>
      <c r="O437">
        <f>insurance[[#This Row],[smoker_yes]]*insurance[[#This Row],[bmi]]</f>
        <v>29.15</v>
      </c>
      <c r="P437">
        <f>insurance[[#This Row],[smoker_yes]]*insurance[[#This Row],[age]]</f>
        <v>27</v>
      </c>
      <c r="Q437">
        <f>insurance[[#This Row],[bmi]]*insurance[[#This Row],[age]]</f>
        <v>787.05</v>
      </c>
      <c r="R437" t="s">
        <v>31</v>
      </c>
      <c r="S437">
        <f>(insurance[[#This Row],[age]]-Notes!$B$2)/Notes!$B$3</f>
        <v>-0.86915473842881186</v>
      </c>
      <c r="T437">
        <f>(insurance[[#This Row],[bmi]]-Notes!$B$4)/Notes!$B$5</f>
        <v>-0.24826440129463145</v>
      </c>
      <c r="U437">
        <f>(insurance[[#This Row],[children]]-Notes!$B$6)/Notes!$B$7</f>
        <v>-0.90861366741867866</v>
      </c>
      <c r="V437" s="14">
        <f t="shared" si="6"/>
        <v>13130.638654799817</v>
      </c>
      <c r="W437" s="15" t="str">
        <f>IF(insurance[[#This Row],[split]]="Test", (insurance[[#This Row],[charges]]-insurance[[#This Row],[yhat_base]])^2, "")</f>
        <v/>
      </c>
      <c r="X437" s="15" t="str">
        <f>IF(insurance[[#This Row],[split]]="Test", ABS(insurance[[#This Row],[charges]]-insurance[[#This Row],[yhat_base]])^2, "")</f>
        <v/>
      </c>
      <c r="Y437" t="str">
        <f>IF(insurance[[#This Row],[split]]="Test", (insurance[[#This Row],[charges]]-insurance[[#This Row],[yhat]])^2,"")</f>
        <v/>
      </c>
      <c r="Z437" t="str">
        <f>IF(insurance[[#This Row],[split]]="Test",ABS(insurance[[#This Row],[charges]]-insurance[[#This Row],[yhat]])^2,"")</f>
        <v/>
      </c>
      <c r="AA437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24879.212251330373</v>
      </c>
      <c r="AB437">
        <f>insurance[[#This Row],[charges]]-insurance[[#This Row],[yhat]]</f>
        <v>-6632.7167513303721</v>
      </c>
      <c r="AC437" t="str">
        <f>IF(insurance[[#This Row],[split]]="Test",
  COUNTIFS(insurance[split], "Test", insurance[yhat], "&gt;" &amp; insurance[[#This Row],[yhat]]) + 1,
  ""
)</f>
        <v/>
      </c>
      <c r="AD437" t="str">
        <f>IF(insurance[[#This Row],[split]]="Test", CEILING(insurance[[#This Row],[rank_test]]/(COUNTIF(insurance[split],"Test")/10), 1), "")</f>
        <v/>
      </c>
      <c r="AE437" t="str">
        <f>IF(insurance[[#This Row],[split]]="Test", --(insurance[[#This Row],[charges]] &gt;= Classify!$C$5), "")</f>
        <v/>
      </c>
      <c r="AF437" t="str">
        <f>IF(insurance[[#This Row],[split]]="Test", --(insurance[[#This Row],[yhat]] &gt;= Classify!$C$8), "")</f>
        <v/>
      </c>
    </row>
    <row r="438" spans="1:32" x14ac:dyDescent="0.35">
      <c r="A438">
        <v>53</v>
      </c>
      <c r="B438" t="s">
        <v>19</v>
      </c>
      <c r="C438">
        <v>34.104999999999997</v>
      </c>
      <c r="D438">
        <v>0</v>
      </c>
      <c r="E438" t="s">
        <v>23</v>
      </c>
      <c r="F438" t="s">
        <v>20</v>
      </c>
      <c r="G438">
        <v>43254.417950000003</v>
      </c>
      <c r="H438" t="s">
        <v>16</v>
      </c>
      <c r="I438" t="s">
        <v>18</v>
      </c>
      <c r="J438" t="s">
        <v>18</v>
      </c>
      <c r="K438" t="s">
        <v>17</v>
      </c>
      <c r="L438" t="s">
        <v>17</v>
      </c>
      <c r="M438" t="s">
        <v>17</v>
      </c>
      <c r="N438">
        <f>insurance[[#This Row],[age]]^2</f>
        <v>2809</v>
      </c>
      <c r="O438">
        <f>insurance[[#This Row],[smoker_yes]]*insurance[[#This Row],[bmi]]</f>
        <v>34.104999999999997</v>
      </c>
      <c r="P438">
        <f>insurance[[#This Row],[smoker_yes]]*insurance[[#This Row],[age]]</f>
        <v>53</v>
      </c>
      <c r="Q438">
        <f>insurance[[#This Row],[bmi]]*insurance[[#This Row],[age]]</f>
        <v>1807.5649999999998</v>
      </c>
      <c r="R438" t="s">
        <v>32</v>
      </c>
      <c r="S438">
        <f>(insurance[[#This Row],[age]]-Notes!$B$2)/Notes!$B$3</f>
        <v>0.98207620753711611</v>
      </c>
      <c r="T438">
        <f>(insurance[[#This Row],[bmi]]-Notes!$B$4)/Notes!$B$5</f>
        <v>0.56457599776168887</v>
      </c>
      <c r="U438">
        <f>(insurance[[#This Row],[children]]-Notes!$B$6)/Notes!$B$7</f>
        <v>-0.90861366741867866</v>
      </c>
      <c r="V438" s="14">
        <f t="shared" si="6"/>
        <v>13130.638654799817</v>
      </c>
      <c r="W438" s="15">
        <f>IF(insurance[[#This Row],[split]]="Test", (insurance[[#This Row],[charges]]-insurance[[#This Row],[yhat_base]])^2, "")</f>
        <v>907442079.02593124</v>
      </c>
      <c r="X438" s="15">
        <f>IF(insurance[[#This Row],[split]]="Test", ABS(insurance[[#This Row],[charges]]-insurance[[#This Row],[yhat_base]])^2, "")</f>
        <v>907442079.02593124</v>
      </c>
      <c r="Y438">
        <f>IF(insurance[[#This Row],[split]]="Test", (insurance[[#This Row],[charges]]-insurance[[#This Row],[yhat]])^2,"")</f>
        <v>8488799.9638020396</v>
      </c>
      <c r="Z438">
        <f>IF(insurance[[#This Row],[split]]="Test",ABS(insurance[[#This Row],[charges]]-insurance[[#This Row],[yhat]])^2,"")</f>
        <v>8488799.9638020396</v>
      </c>
      <c r="AA438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40340.863426089039</v>
      </c>
      <c r="AB438">
        <f>insurance[[#This Row],[charges]]-insurance[[#This Row],[yhat]]</f>
        <v>2913.5545239109633</v>
      </c>
      <c r="AC438">
        <f>IF(insurance[[#This Row],[split]]="Test",
  COUNTIFS(insurance[split], "Test", insurance[yhat], "&gt;" &amp; insurance[[#This Row],[yhat]]) + 1,
  ""
)</f>
        <v>16</v>
      </c>
      <c r="AD438">
        <f>IF(insurance[[#This Row],[split]]="Test", CEILING(insurance[[#This Row],[rank_test]]/(COUNTIF(insurance[split],"Test")/10), 1), "")</f>
        <v>1</v>
      </c>
      <c r="AE438">
        <f>IF(insurance[[#This Row],[split]]="Test", --(insurance[[#This Row],[charges]] &gt;= Classify!$C$5), "")</f>
        <v>1</v>
      </c>
      <c r="AF438">
        <f>IF(insurance[[#This Row],[split]]="Test", --(insurance[[#This Row],[yhat]] &gt;= Classify!$C$8), "")</f>
        <v>1</v>
      </c>
    </row>
    <row r="439" spans="1:32" x14ac:dyDescent="0.35">
      <c r="A439">
        <v>37</v>
      </c>
      <c r="B439" t="s">
        <v>13</v>
      </c>
      <c r="C439">
        <v>26.4</v>
      </c>
      <c r="D439">
        <v>0</v>
      </c>
      <c r="E439" t="s">
        <v>23</v>
      </c>
      <c r="F439" t="s">
        <v>15</v>
      </c>
      <c r="G439">
        <v>19539.242999999999</v>
      </c>
      <c r="H439" t="s">
        <v>16</v>
      </c>
      <c r="I439" t="s">
        <v>17</v>
      </c>
      <c r="J439" t="s">
        <v>18</v>
      </c>
      <c r="K439" t="s">
        <v>17</v>
      </c>
      <c r="L439" t="s">
        <v>18</v>
      </c>
      <c r="M439" t="s">
        <v>17</v>
      </c>
      <c r="N439">
        <f>insurance[[#This Row],[age]]^2</f>
        <v>1369</v>
      </c>
      <c r="O439">
        <f>insurance[[#This Row],[smoker_yes]]*insurance[[#This Row],[bmi]]</f>
        <v>26.4</v>
      </c>
      <c r="P439">
        <f>insurance[[#This Row],[smoker_yes]]*insurance[[#This Row],[age]]</f>
        <v>37</v>
      </c>
      <c r="Q439">
        <f>insurance[[#This Row],[bmi]]*insurance[[#This Row],[age]]</f>
        <v>976.8</v>
      </c>
      <c r="R439" t="s">
        <v>32</v>
      </c>
      <c r="S439">
        <f>(insurance[[#This Row],[age]]-Notes!$B$2)/Notes!$B$3</f>
        <v>-0.1571428361342242</v>
      </c>
      <c r="T439">
        <f>(insurance[[#This Row],[bmi]]-Notes!$B$4)/Notes!$B$5</f>
        <v>-0.69938672165888605</v>
      </c>
      <c r="U439">
        <f>(insurance[[#This Row],[children]]-Notes!$B$6)/Notes!$B$7</f>
        <v>-0.90861366741867866</v>
      </c>
      <c r="V439" s="14">
        <f t="shared" si="6"/>
        <v>13130.638654799817</v>
      </c>
      <c r="W439" s="15">
        <f>IF(insurance[[#This Row],[split]]="Test", (insurance[[#This Row],[charges]]-insurance[[#This Row],[yhat_base]])^2, "")</f>
        <v>41070209.653318644</v>
      </c>
      <c r="X439" s="15">
        <f>IF(insurance[[#This Row],[split]]="Test", ABS(insurance[[#This Row],[charges]]-insurance[[#This Row],[yhat_base]])^2, "")</f>
        <v>41070209.653318644</v>
      </c>
      <c r="Y439">
        <f>IF(insurance[[#This Row],[split]]="Test", (insurance[[#This Row],[charges]]-insurance[[#This Row],[yhat]])^2,"")</f>
        <v>14845861.381096862</v>
      </c>
      <c r="Z439">
        <f>IF(insurance[[#This Row],[split]]="Test",ABS(insurance[[#This Row],[charges]]-insurance[[#This Row],[yhat]])^2,"")</f>
        <v>14845861.381096862</v>
      </c>
      <c r="AA439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23392.275751106179</v>
      </c>
      <c r="AB439">
        <f>insurance[[#This Row],[charges]]-insurance[[#This Row],[yhat]]</f>
        <v>-3853.0327511061805</v>
      </c>
      <c r="AC439">
        <f>IF(insurance[[#This Row],[split]]="Test",
  COUNTIFS(insurance[split], "Test", insurance[yhat], "&gt;" &amp; insurance[[#This Row],[yhat]]) + 1,
  ""
)</f>
        <v>51</v>
      </c>
      <c r="AD439">
        <f>IF(insurance[[#This Row],[split]]="Test", CEILING(insurance[[#This Row],[rank_test]]/(COUNTIF(insurance[split],"Test")/10), 1), "")</f>
        <v>2</v>
      </c>
      <c r="AE439">
        <f>IF(insurance[[#This Row],[split]]="Test", --(insurance[[#This Row],[charges]] &gt;= Classify!$C$5), "")</f>
        <v>0</v>
      </c>
      <c r="AF439">
        <f>IF(insurance[[#This Row],[split]]="Test", --(insurance[[#This Row],[yhat]] &gt;= Classify!$C$8), "")</f>
        <v>1</v>
      </c>
    </row>
    <row r="440" spans="1:32" x14ac:dyDescent="0.35">
      <c r="A440">
        <v>47</v>
      </c>
      <c r="B440" t="s">
        <v>13</v>
      </c>
      <c r="C440">
        <v>27.83</v>
      </c>
      <c r="D440">
        <v>0</v>
      </c>
      <c r="E440" t="s">
        <v>23</v>
      </c>
      <c r="F440" t="s">
        <v>15</v>
      </c>
      <c r="G440">
        <v>23065.420699999999</v>
      </c>
      <c r="H440" t="s">
        <v>16</v>
      </c>
      <c r="I440" t="s">
        <v>17</v>
      </c>
      <c r="J440" t="s">
        <v>18</v>
      </c>
      <c r="K440" t="s">
        <v>17</v>
      </c>
      <c r="L440" t="s">
        <v>18</v>
      </c>
      <c r="M440" t="s">
        <v>17</v>
      </c>
      <c r="N440">
        <f>insurance[[#This Row],[age]]^2</f>
        <v>2209</v>
      </c>
      <c r="O440">
        <f>insurance[[#This Row],[smoker_yes]]*insurance[[#This Row],[bmi]]</f>
        <v>27.83</v>
      </c>
      <c r="P440">
        <f>insurance[[#This Row],[smoker_yes]]*insurance[[#This Row],[age]]</f>
        <v>47</v>
      </c>
      <c r="Q440">
        <f>insurance[[#This Row],[bmi]]*insurance[[#This Row],[age]]</f>
        <v>1308.01</v>
      </c>
      <c r="R440" t="s">
        <v>31</v>
      </c>
      <c r="S440">
        <f>(insurance[[#This Row],[age]]-Notes!$B$2)/Notes!$B$3</f>
        <v>0.55486906616036347</v>
      </c>
      <c r="T440">
        <f>(insurance[[#This Row],[bmi]]-Notes!$B$4)/Notes!$B$5</f>
        <v>-0.46480311506947375</v>
      </c>
      <c r="U440">
        <f>(insurance[[#This Row],[children]]-Notes!$B$6)/Notes!$B$7</f>
        <v>-0.90861366741867866</v>
      </c>
      <c r="V440" s="14">
        <f t="shared" si="6"/>
        <v>13130.638654799817</v>
      </c>
      <c r="W440" s="15" t="str">
        <f>IF(insurance[[#This Row],[split]]="Test", (insurance[[#This Row],[charges]]-insurance[[#This Row],[yhat_base]])^2, "")</f>
        <v/>
      </c>
      <c r="X440" s="15" t="str">
        <f>IF(insurance[[#This Row],[split]]="Test", ABS(insurance[[#This Row],[charges]]-insurance[[#This Row],[yhat_base]])^2, "")</f>
        <v/>
      </c>
      <c r="Y440" t="str">
        <f>IF(insurance[[#This Row],[split]]="Test", (insurance[[#This Row],[charges]]-insurance[[#This Row],[yhat]])^2,"")</f>
        <v/>
      </c>
      <c r="Z440" t="str">
        <f>IF(insurance[[#This Row],[split]]="Test",ABS(insurance[[#This Row],[charges]]-insurance[[#This Row],[yhat]])^2,"")</f>
        <v/>
      </c>
      <c r="AA440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28322.021100381193</v>
      </c>
      <c r="AB440">
        <f>insurance[[#This Row],[charges]]-insurance[[#This Row],[yhat]]</f>
        <v>-5256.600400381194</v>
      </c>
      <c r="AC440" t="str">
        <f>IF(insurance[[#This Row],[split]]="Test",
  COUNTIFS(insurance[split], "Test", insurance[yhat], "&gt;" &amp; insurance[[#This Row],[yhat]]) + 1,
  ""
)</f>
        <v/>
      </c>
      <c r="AD440" t="str">
        <f>IF(insurance[[#This Row],[split]]="Test", CEILING(insurance[[#This Row],[rank_test]]/(COUNTIF(insurance[split],"Test")/10), 1), "")</f>
        <v/>
      </c>
      <c r="AE440" t="str">
        <f>IF(insurance[[#This Row],[split]]="Test", --(insurance[[#This Row],[charges]] &gt;= Classify!$C$5), "")</f>
        <v/>
      </c>
      <c r="AF440" t="str">
        <f>IF(insurance[[#This Row],[split]]="Test", --(insurance[[#This Row],[yhat]] &gt;= Classify!$C$8), "")</f>
        <v/>
      </c>
    </row>
    <row r="441" spans="1:32" x14ac:dyDescent="0.35">
      <c r="A441">
        <v>18</v>
      </c>
      <c r="B441" t="s">
        <v>19</v>
      </c>
      <c r="C441">
        <v>38.17</v>
      </c>
      <c r="D441">
        <v>0</v>
      </c>
      <c r="E441" t="s">
        <v>23</v>
      </c>
      <c r="F441" t="s">
        <v>15</v>
      </c>
      <c r="G441">
        <v>36307.798300000002</v>
      </c>
      <c r="H441" t="s">
        <v>16</v>
      </c>
      <c r="I441" t="s">
        <v>18</v>
      </c>
      <c r="J441" t="s">
        <v>18</v>
      </c>
      <c r="K441" t="s">
        <v>17</v>
      </c>
      <c r="L441" t="s">
        <v>18</v>
      </c>
      <c r="M441" t="s">
        <v>17</v>
      </c>
      <c r="N441">
        <f>insurance[[#This Row],[age]]^2</f>
        <v>324</v>
      </c>
      <c r="O441">
        <f>insurance[[#This Row],[smoker_yes]]*insurance[[#This Row],[bmi]]</f>
        <v>38.17</v>
      </c>
      <c r="P441">
        <f>insurance[[#This Row],[smoker_yes]]*insurance[[#This Row],[age]]</f>
        <v>18</v>
      </c>
      <c r="Q441">
        <f>insurance[[#This Row],[bmi]]*insurance[[#This Row],[age]]</f>
        <v>687.06000000000006</v>
      </c>
      <c r="R441" t="s">
        <v>31</v>
      </c>
      <c r="S441">
        <f>(insurance[[#This Row],[age]]-Notes!$B$2)/Notes!$B$3</f>
        <v>-1.5099654504939408</v>
      </c>
      <c r="T441">
        <f>(insurance[[#This Row],[bmi]]-Notes!$B$4)/Notes!$B$5</f>
        <v>1.2314168095001243</v>
      </c>
      <c r="U441">
        <f>(insurance[[#This Row],[children]]-Notes!$B$6)/Notes!$B$7</f>
        <v>-0.90861366741867866</v>
      </c>
      <c r="V441" s="14">
        <f t="shared" si="6"/>
        <v>13130.638654799817</v>
      </c>
      <c r="W441" s="15" t="str">
        <f>IF(insurance[[#This Row],[split]]="Test", (insurance[[#This Row],[charges]]-insurance[[#This Row],[yhat_base]])^2, "")</f>
        <v/>
      </c>
      <c r="X441" s="15" t="str">
        <f>IF(insurance[[#This Row],[split]]="Test", ABS(insurance[[#This Row],[charges]]-insurance[[#This Row],[yhat_base]])^2, "")</f>
        <v/>
      </c>
      <c r="Y441" t="str">
        <f>IF(insurance[[#This Row],[split]]="Test", (insurance[[#This Row],[charges]]-insurance[[#This Row],[yhat]])^2,"")</f>
        <v/>
      </c>
      <c r="Z441" t="str">
        <f>IF(insurance[[#This Row],[split]]="Test",ABS(insurance[[#This Row],[charges]]-insurance[[#This Row],[yhat]])^2,"")</f>
        <v/>
      </c>
      <c r="AA441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37240.145675832333</v>
      </c>
      <c r="AB441">
        <f>insurance[[#This Row],[charges]]-insurance[[#This Row],[yhat]]</f>
        <v>-932.34737583233073</v>
      </c>
      <c r="AC441" t="str">
        <f>IF(insurance[[#This Row],[split]]="Test",
  COUNTIFS(insurance[split], "Test", insurance[yhat], "&gt;" &amp; insurance[[#This Row],[yhat]]) + 1,
  ""
)</f>
        <v/>
      </c>
      <c r="AD441" t="str">
        <f>IF(insurance[[#This Row],[split]]="Test", CEILING(insurance[[#This Row],[rank_test]]/(COUNTIF(insurance[split],"Test")/10), 1), "")</f>
        <v/>
      </c>
      <c r="AE441" t="str">
        <f>IF(insurance[[#This Row],[split]]="Test", --(insurance[[#This Row],[charges]] &gt;= Classify!$C$5), "")</f>
        <v/>
      </c>
      <c r="AF441" t="str">
        <f>IF(insurance[[#This Row],[split]]="Test", --(insurance[[#This Row],[yhat]] &gt;= Classify!$C$8), "")</f>
        <v/>
      </c>
    </row>
    <row r="442" spans="1:32" x14ac:dyDescent="0.35">
      <c r="A442">
        <v>18</v>
      </c>
      <c r="B442" t="s">
        <v>13</v>
      </c>
      <c r="C442">
        <v>42.24</v>
      </c>
      <c r="D442">
        <v>0</v>
      </c>
      <c r="E442" t="s">
        <v>23</v>
      </c>
      <c r="F442" t="s">
        <v>15</v>
      </c>
      <c r="G442">
        <v>38792.685599999997</v>
      </c>
      <c r="H442" t="s">
        <v>16</v>
      </c>
      <c r="I442" t="s">
        <v>17</v>
      </c>
      <c r="J442" t="s">
        <v>18</v>
      </c>
      <c r="K442" t="s">
        <v>17</v>
      </c>
      <c r="L442" t="s">
        <v>18</v>
      </c>
      <c r="M442" t="s">
        <v>17</v>
      </c>
      <c r="N442">
        <f>insurance[[#This Row],[age]]^2</f>
        <v>324</v>
      </c>
      <c r="O442">
        <f>insurance[[#This Row],[smoker_yes]]*insurance[[#This Row],[bmi]]</f>
        <v>42.24</v>
      </c>
      <c r="P442">
        <f>insurance[[#This Row],[smoker_yes]]*insurance[[#This Row],[age]]</f>
        <v>18</v>
      </c>
      <c r="Q442">
        <f>insurance[[#This Row],[bmi]]*insurance[[#This Row],[age]]</f>
        <v>760.32</v>
      </c>
      <c r="R442" t="s">
        <v>32</v>
      </c>
      <c r="S442">
        <f>(insurance[[#This Row],[age]]-Notes!$B$2)/Notes!$B$3</f>
        <v>-1.5099654504939408</v>
      </c>
      <c r="T442">
        <f>(insurance[[#This Row],[bmi]]-Notes!$B$4)/Notes!$B$5</f>
        <v>1.8990778436392213</v>
      </c>
      <c r="U442">
        <f>(insurance[[#This Row],[children]]-Notes!$B$6)/Notes!$B$7</f>
        <v>-0.90861366741867866</v>
      </c>
      <c r="V442" s="14">
        <f t="shared" si="6"/>
        <v>13130.638654799817</v>
      </c>
      <c r="W442" s="15">
        <f>IF(insurance[[#This Row],[split]]="Test", (insurance[[#This Row],[charges]]-insurance[[#This Row],[yhat_base]])^2, "")</f>
        <v>658540653.41765773</v>
      </c>
      <c r="X442" s="15">
        <f>IF(insurance[[#This Row],[split]]="Test", ABS(insurance[[#This Row],[charges]]-insurance[[#This Row],[yhat_base]])^2, "")</f>
        <v>658540653.41765773</v>
      </c>
      <c r="Y442">
        <f>IF(insurance[[#This Row],[split]]="Test", (insurance[[#This Row],[charges]]-insurance[[#This Row],[yhat]])^2,"")</f>
        <v>26509874.087022796</v>
      </c>
      <c r="Z442">
        <f>IF(insurance[[#This Row],[split]]="Test",ABS(insurance[[#This Row],[charges]]-insurance[[#This Row],[yhat]])^2,"")</f>
        <v>26509874.087022796</v>
      </c>
      <c r="AA442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43941.459637285261</v>
      </c>
      <c r="AB442">
        <f>insurance[[#This Row],[charges]]-insurance[[#This Row],[yhat]]</f>
        <v>-5148.7740372852641</v>
      </c>
      <c r="AC442">
        <f>IF(insurance[[#This Row],[split]]="Test",
  COUNTIFS(insurance[split], "Test", insurance[yhat], "&gt;" &amp; insurance[[#This Row],[yhat]]) + 1,
  ""
)</f>
        <v>10</v>
      </c>
      <c r="AD442">
        <f>IF(insurance[[#This Row],[split]]="Test", CEILING(insurance[[#This Row],[rank_test]]/(COUNTIF(insurance[split],"Test")/10), 1), "")</f>
        <v>1</v>
      </c>
      <c r="AE442">
        <f>IF(insurance[[#This Row],[split]]="Test", --(insurance[[#This Row],[charges]] &gt;= Classify!$C$5), "")</f>
        <v>1</v>
      </c>
      <c r="AF442">
        <f>IF(insurance[[#This Row],[split]]="Test", --(insurance[[#This Row],[yhat]] &gt;= Classify!$C$8), "")</f>
        <v>1</v>
      </c>
    </row>
    <row r="443" spans="1:32" x14ac:dyDescent="0.35">
      <c r="A443">
        <v>57</v>
      </c>
      <c r="B443" t="s">
        <v>13</v>
      </c>
      <c r="C443">
        <v>29.81</v>
      </c>
      <c r="D443">
        <v>0</v>
      </c>
      <c r="E443" t="s">
        <v>23</v>
      </c>
      <c r="F443" t="s">
        <v>15</v>
      </c>
      <c r="G443">
        <v>27533.912899999999</v>
      </c>
      <c r="H443" t="s">
        <v>16</v>
      </c>
      <c r="I443" t="s">
        <v>17</v>
      </c>
      <c r="J443" t="s">
        <v>18</v>
      </c>
      <c r="K443" t="s">
        <v>17</v>
      </c>
      <c r="L443" t="s">
        <v>18</v>
      </c>
      <c r="M443" t="s">
        <v>17</v>
      </c>
      <c r="N443">
        <f>insurance[[#This Row],[age]]^2</f>
        <v>3249</v>
      </c>
      <c r="O443">
        <f>insurance[[#This Row],[smoker_yes]]*insurance[[#This Row],[bmi]]</f>
        <v>29.81</v>
      </c>
      <c r="P443">
        <f>insurance[[#This Row],[smoker_yes]]*insurance[[#This Row],[age]]</f>
        <v>57</v>
      </c>
      <c r="Q443">
        <f>insurance[[#This Row],[bmi]]*insurance[[#This Row],[age]]</f>
        <v>1699.1699999999998</v>
      </c>
      <c r="R443" t="s">
        <v>31</v>
      </c>
      <c r="S443">
        <f>(insurance[[#This Row],[age]]-Notes!$B$2)/Notes!$B$3</f>
        <v>1.2668809684549511</v>
      </c>
      <c r="T443">
        <f>(insurance[[#This Row],[bmi]]-Notes!$B$4)/Notes!$B$5</f>
        <v>-0.13999504440721031</v>
      </c>
      <c r="U443">
        <f>(insurance[[#This Row],[children]]-Notes!$B$6)/Notes!$B$7</f>
        <v>-0.90861366741867866</v>
      </c>
      <c r="V443" s="14">
        <f t="shared" si="6"/>
        <v>13130.638654799817</v>
      </c>
      <c r="W443" s="15" t="str">
        <f>IF(insurance[[#This Row],[split]]="Test", (insurance[[#This Row],[charges]]-insurance[[#This Row],[yhat_base]])^2, "")</f>
        <v/>
      </c>
      <c r="X443" s="15" t="str">
        <f>IF(insurance[[#This Row],[split]]="Test", ABS(insurance[[#This Row],[charges]]-insurance[[#This Row],[yhat_base]])^2, "")</f>
        <v/>
      </c>
      <c r="Y443" t="str">
        <f>IF(insurance[[#This Row],[split]]="Test", (insurance[[#This Row],[charges]]-insurance[[#This Row],[yhat]])^2,"")</f>
        <v/>
      </c>
      <c r="Z443" t="str">
        <f>IF(insurance[[#This Row],[split]]="Test",ABS(insurance[[#This Row],[charges]]-insurance[[#This Row],[yhat]])^2,"")</f>
        <v/>
      </c>
      <c r="AA443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34881.127094991796</v>
      </c>
      <c r="AB443">
        <f>insurance[[#This Row],[charges]]-insurance[[#This Row],[yhat]]</f>
        <v>-7347.2141949917968</v>
      </c>
      <c r="AC443" t="str">
        <f>IF(insurance[[#This Row],[split]]="Test",
  COUNTIFS(insurance[split], "Test", insurance[yhat], "&gt;" &amp; insurance[[#This Row],[yhat]]) + 1,
  ""
)</f>
        <v/>
      </c>
      <c r="AD443" t="str">
        <f>IF(insurance[[#This Row],[split]]="Test", CEILING(insurance[[#This Row],[rank_test]]/(COUNTIF(insurance[split],"Test")/10), 1), "")</f>
        <v/>
      </c>
      <c r="AE443" t="str">
        <f>IF(insurance[[#This Row],[split]]="Test", --(insurance[[#This Row],[charges]] &gt;= Classify!$C$5), "")</f>
        <v/>
      </c>
      <c r="AF443" t="str">
        <f>IF(insurance[[#This Row],[split]]="Test", --(insurance[[#This Row],[yhat]] &gt;= Classify!$C$8), "")</f>
        <v/>
      </c>
    </row>
    <row r="444" spans="1:32" x14ac:dyDescent="0.35">
      <c r="A444">
        <v>60</v>
      </c>
      <c r="B444" t="s">
        <v>13</v>
      </c>
      <c r="C444">
        <v>32.450000000000003</v>
      </c>
      <c r="D444">
        <v>0</v>
      </c>
      <c r="E444" t="s">
        <v>23</v>
      </c>
      <c r="F444" t="s">
        <v>15</v>
      </c>
      <c r="G444">
        <v>45008.955499999996</v>
      </c>
      <c r="H444" t="s">
        <v>16</v>
      </c>
      <c r="I444" t="s">
        <v>17</v>
      </c>
      <c r="J444" t="s">
        <v>18</v>
      </c>
      <c r="K444" t="s">
        <v>17</v>
      </c>
      <c r="L444" t="s">
        <v>18</v>
      </c>
      <c r="M444" t="s">
        <v>17</v>
      </c>
      <c r="N444">
        <f>insurance[[#This Row],[age]]^2</f>
        <v>3600</v>
      </c>
      <c r="O444">
        <f>insurance[[#This Row],[smoker_yes]]*insurance[[#This Row],[bmi]]</f>
        <v>32.450000000000003</v>
      </c>
      <c r="P444">
        <f>insurance[[#This Row],[smoker_yes]]*insurance[[#This Row],[age]]</f>
        <v>60</v>
      </c>
      <c r="Q444">
        <f>insurance[[#This Row],[bmi]]*insurance[[#This Row],[age]]</f>
        <v>1947.0000000000002</v>
      </c>
      <c r="R444" t="s">
        <v>32</v>
      </c>
      <c r="S444">
        <f>(insurance[[#This Row],[age]]-Notes!$B$2)/Notes!$B$3</f>
        <v>1.4804845391433274</v>
      </c>
      <c r="T444">
        <f>(insurance[[#This Row],[bmi]]-Notes!$B$4)/Notes!$B$5</f>
        <v>0.29308238314247481</v>
      </c>
      <c r="U444">
        <f>(insurance[[#This Row],[children]]-Notes!$B$6)/Notes!$B$7</f>
        <v>-0.90861366741867866</v>
      </c>
      <c r="V444" s="14">
        <f t="shared" si="6"/>
        <v>13130.638654799817</v>
      </c>
      <c r="W444" s="15">
        <f>IF(insurance[[#This Row],[split]]="Test", (insurance[[#This Row],[charges]]-insurance[[#This Row],[yhat_base]])^2, "")</f>
        <v>1016227084.8829734</v>
      </c>
      <c r="X444" s="15">
        <f>IF(insurance[[#This Row],[split]]="Test", ABS(insurance[[#This Row],[charges]]-insurance[[#This Row],[yhat_base]])^2, "")</f>
        <v>1016227084.8829734</v>
      </c>
      <c r="Y444">
        <f>IF(insurance[[#This Row],[split]]="Test", (insurance[[#This Row],[charges]]-insurance[[#This Row],[yhat]])^2,"")</f>
        <v>24499501.079241008</v>
      </c>
      <c r="Z444">
        <f>IF(insurance[[#This Row],[split]]="Test",ABS(insurance[[#This Row],[charges]]-insurance[[#This Row],[yhat]])^2,"")</f>
        <v>24499501.079241008</v>
      </c>
      <c r="AA444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40059.258430558169</v>
      </c>
      <c r="AB444">
        <f>insurance[[#This Row],[charges]]-insurance[[#This Row],[yhat]]</f>
        <v>4949.6970694418269</v>
      </c>
      <c r="AC444">
        <f>IF(insurance[[#This Row],[split]]="Test",
  COUNTIFS(insurance[split], "Test", insurance[yhat], "&gt;" &amp; insurance[[#This Row],[yhat]]) + 1,
  ""
)</f>
        <v>17</v>
      </c>
      <c r="AD444">
        <f>IF(insurance[[#This Row],[split]]="Test", CEILING(insurance[[#This Row],[rank_test]]/(COUNTIF(insurance[split],"Test")/10), 1), "")</f>
        <v>1</v>
      </c>
      <c r="AE444">
        <f>IF(insurance[[#This Row],[split]]="Test", --(insurance[[#This Row],[charges]] &gt;= Classify!$C$5), "")</f>
        <v>1</v>
      </c>
      <c r="AF444">
        <f>IF(insurance[[#This Row],[split]]="Test", --(insurance[[#This Row],[yhat]] &gt;= Classify!$C$8), "")</f>
        <v>1</v>
      </c>
    </row>
    <row r="445" spans="1:32" x14ac:dyDescent="0.35">
      <c r="A445">
        <v>37</v>
      </c>
      <c r="B445" t="s">
        <v>13</v>
      </c>
      <c r="C445">
        <v>30.78</v>
      </c>
      <c r="D445">
        <v>0</v>
      </c>
      <c r="E445" t="s">
        <v>23</v>
      </c>
      <c r="F445" t="s">
        <v>20</v>
      </c>
      <c r="G445">
        <v>37270.1512</v>
      </c>
      <c r="H445" t="s">
        <v>16</v>
      </c>
      <c r="I445" t="s">
        <v>17</v>
      </c>
      <c r="J445" t="s">
        <v>18</v>
      </c>
      <c r="K445" t="s">
        <v>17</v>
      </c>
      <c r="L445" t="s">
        <v>17</v>
      </c>
      <c r="M445" t="s">
        <v>17</v>
      </c>
      <c r="N445">
        <f>insurance[[#This Row],[age]]^2</f>
        <v>1369</v>
      </c>
      <c r="O445">
        <f>insurance[[#This Row],[smoker_yes]]*insurance[[#This Row],[bmi]]</f>
        <v>30.78</v>
      </c>
      <c r="P445">
        <f>insurance[[#This Row],[smoker_yes]]*insurance[[#This Row],[age]]</f>
        <v>37</v>
      </c>
      <c r="Q445">
        <f>insurance[[#This Row],[bmi]]*insurance[[#This Row],[age]]</f>
        <v>1138.8600000000001</v>
      </c>
      <c r="R445" t="s">
        <v>32</v>
      </c>
      <c r="S445">
        <f>(insurance[[#This Row],[age]]-Notes!$B$2)/Notes!$B$3</f>
        <v>-0.1571428361342242</v>
      </c>
      <c r="T445">
        <f>(insurance[[#This Row],[bmi]]-Notes!$B$4)/Notes!$B$5</f>
        <v>1.9128101321272635E-2</v>
      </c>
      <c r="U445">
        <f>(insurance[[#This Row],[children]]-Notes!$B$6)/Notes!$B$7</f>
        <v>-0.90861366741867866</v>
      </c>
      <c r="V445" s="14">
        <f t="shared" si="6"/>
        <v>13130.638654799817</v>
      </c>
      <c r="W445" s="15">
        <f>IF(insurance[[#This Row],[split]]="Test", (insurance[[#This Row],[charges]]-insurance[[#This Row],[yhat_base]])^2, "")</f>
        <v>582716065.91987693</v>
      </c>
      <c r="X445" s="15">
        <f>IF(insurance[[#This Row],[split]]="Test", ABS(insurance[[#This Row],[charges]]-insurance[[#This Row],[yhat_base]])^2, "")</f>
        <v>582716065.91987693</v>
      </c>
      <c r="Y445">
        <f>IF(insurance[[#This Row],[split]]="Test", (insurance[[#This Row],[charges]]-insurance[[#This Row],[yhat]])^2,"")</f>
        <v>37498028.604448237</v>
      </c>
      <c r="Z445">
        <f>IF(insurance[[#This Row],[split]]="Test",ABS(insurance[[#This Row],[charges]]-insurance[[#This Row],[yhat]])^2,"")</f>
        <v>37498028.604448237</v>
      </c>
      <c r="AA445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31146.587808930366</v>
      </c>
      <c r="AB445">
        <f>insurance[[#This Row],[charges]]-insurance[[#This Row],[yhat]]</f>
        <v>6123.5633910696342</v>
      </c>
      <c r="AC445">
        <f>IF(insurance[[#This Row],[split]]="Test",
  COUNTIFS(insurance[split], "Test", insurance[yhat], "&gt;" &amp; insurance[[#This Row],[yhat]]) + 1,
  ""
)</f>
        <v>34</v>
      </c>
      <c r="AD445">
        <f>IF(insurance[[#This Row],[split]]="Test", CEILING(insurance[[#This Row],[rank_test]]/(COUNTIF(insurance[split],"Test")/10), 1), "")</f>
        <v>2</v>
      </c>
      <c r="AE445">
        <f>IF(insurance[[#This Row],[split]]="Test", --(insurance[[#This Row],[charges]] &gt;= Classify!$C$5), "")</f>
        <v>1</v>
      </c>
      <c r="AF445">
        <f>IF(insurance[[#This Row],[split]]="Test", --(insurance[[#This Row],[yhat]] &gt;= Classify!$C$8), "")</f>
        <v>1</v>
      </c>
    </row>
    <row r="446" spans="1:32" x14ac:dyDescent="0.35">
      <c r="A446">
        <v>46</v>
      </c>
      <c r="B446" t="s">
        <v>13</v>
      </c>
      <c r="C446">
        <v>35.53</v>
      </c>
      <c r="D446">
        <v>0</v>
      </c>
      <c r="E446" t="s">
        <v>23</v>
      </c>
      <c r="F446" t="s">
        <v>20</v>
      </c>
      <c r="G446">
        <v>42111.664700000001</v>
      </c>
      <c r="H446" t="s">
        <v>16</v>
      </c>
      <c r="I446" t="s">
        <v>17</v>
      </c>
      <c r="J446" t="s">
        <v>18</v>
      </c>
      <c r="K446" t="s">
        <v>17</v>
      </c>
      <c r="L446" t="s">
        <v>17</v>
      </c>
      <c r="M446" t="s">
        <v>17</v>
      </c>
      <c r="N446">
        <f>insurance[[#This Row],[age]]^2</f>
        <v>2116</v>
      </c>
      <c r="O446">
        <f>insurance[[#This Row],[smoker_yes]]*insurance[[#This Row],[bmi]]</f>
        <v>35.53</v>
      </c>
      <c r="P446">
        <f>insurance[[#This Row],[smoker_yes]]*insurance[[#This Row],[age]]</f>
        <v>46</v>
      </c>
      <c r="Q446">
        <f>insurance[[#This Row],[bmi]]*insurance[[#This Row],[age]]</f>
        <v>1634.38</v>
      </c>
      <c r="R446" t="s">
        <v>32</v>
      </c>
      <c r="S446">
        <f>(insurance[[#This Row],[age]]-Notes!$B$2)/Notes!$B$3</f>
        <v>0.48366787593090471</v>
      </c>
      <c r="T446">
        <f>(insurance[[#This Row],[bmi]]-Notes!$B$4)/Notes!$B$5</f>
        <v>0.79833938195043974</v>
      </c>
      <c r="U446">
        <f>(insurance[[#This Row],[children]]-Notes!$B$6)/Notes!$B$7</f>
        <v>-0.90861366741867866</v>
      </c>
      <c r="V446" s="14">
        <f t="shared" si="6"/>
        <v>13130.638654799817</v>
      </c>
      <c r="W446" s="15">
        <f>IF(insurance[[#This Row],[split]]="Test", (insurance[[#This Row],[charges]]-insurance[[#This Row],[yhat_base]])^2, "")</f>
        <v>839899870.63257134</v>
      </c>
      <c r="X446" s="15">
        <f>IF(insurance[[#This Row],[split]]="Test", ABS(insurance[[#This Row],[charges]]-insurance[[#This Row],[yhat_base]])^2, "")</f>
        <v>839899870.63257134</v>
      </c>
      <c r="Y446">
        <f>IF(insurance[[#This Row],[split]]="Test", (insurance[[#This Row],[charges]]-insurance[[#This Row],[yhat]])^2,"")</f>
        <v>1953838.6517410134</v>
      </c>
      <c r="Z446">
        <f>IF(insurance[[#This Row],[split]]="Test",ABS(insurance[[#This Row],[charges]]-insurance[[#This Row],[yhat]])^2,"")</f>
        <v>1953838.6517410134</v>
      </c>
      <c r="AA446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40713.866913572718</v>
      </c>
      <c r="AB446">
        <f>insurance[[#This Row],[charges]]-insurance[[#This Row],[yhat]]</f>
        <v>1397.7977864272834</v>
      </c>
      <c r="AC446">
        <f>IF(insurance[[#This Row],[split]]="Test",
  COUNTIFS(insurance[split], "Test", insurance[yhat], "&gt;" &amp; insurance[[#This Row],[yhat]]) + 1,
  ""
)</f>
        <v>15</v>
      </c>
      <c r="AD446">
        <f>IF(insurance[[#This Row],[split]]="Test", CEILING(insurance[[#This Row],[rank_test]]/(COUNTIF(insurance[split],"Test")/10), 1), "")</f>
        <v>1</v>
      </c>
      <c r="AE446">
        <f>IF(insurance[[#This Row],[split]]="Test", --(insurance[[#This Row],[charges]] &gt;= Classify!$C$5), "")</f>
        <v>1</v>
      </c>
      <c r="AF446">
        <f>IF(insurance[[#This Row],[split]]="Test", --(insurance[[#This Row],[yhat]] &gt;= Classify!$C$8), "")</f>
        <v>1</v>
      </c>
    </row>
    <row r="447" spans="1:32" x14ac:dyDescent="0.35">
      <c r="A447">
        <v>48</v>
      </c>
      <c r="B447" t="s">
        <v>13</v>
      </c>
      <c r="C447">
        <v>33.11</v>
      </c>
      <c r="D447">
        <v>0</v>
      </c>
      <c r="E447" t="s">
        <v>23</v>
      </c>
      <c r="F447" t="s">
        <v>15</v>
      </c>
      <c r="G447">
        <v>40974.164900000003</v>
      </c>
      <c r="H447" t="s">
        <v>16</v>
      </c>
      <c r="I447" t="s">
        <v>17</v>
      </c>
      <c r="J447" t="s">
        <v>18</v>
      </c>
      <c r="K447" t="s">
        <v>17</v>
      </c>
      <c r="L447" t="s">
        <v>18</v>
      </c>
      <c r="M447" t="s">
        <v>17</v>
      </c>
      <c r="N447">
        <f>insurance[[#This Row],[age]]^2</f>
        <v>2304</v>
      </c>
      <c r="O447">
        <f>insurance[[#This Row],[smoker_yes]]*insurance[[#This Row],[bmi]]</f>
        <v>33.11</v>
      </c>
      <c r="P447">
        <f>insurance[[#This Row],[smoker_yes]]*insurance[[#This Row],[age]]</f>
        <v>48</v>
      </c>
      <c r="Q447">
        <f>insurance[[#This Row],[bmi]]*insurance[[#This Row],[age]]</f>
        <v>1589.28</v>
      </c>
      <c r="R447" t="s">
        <v>31</v>
      </c>
      <c r="S447">
        <f>(insurance[[#This Row],[age]]-Notes!$B$2)/Notes!$B$3</f>
        <v>0.62607025638982228</v>
      </c>
      <c r="T447">
        <f>(insurance[[#This Row],[bmi]]-Notes!$B$4)/Notes!$B$5</f>
        <v>0.40135174002989538</v>
      </c>
      <c r="U447">
        <f>(insurance[[#This Row],[children]]-Notes!$B$6)/Notes!$B$7</f>
        <v>-0.90861366741867866</v>
      </c>
      <c r="V447" s="14">
        <f t="shared" si="6"/>
        <v>13130.638654799817</v>
      </c>
      <c r="W447" s="15" t="str">
        <f>IF(insurance[[#This Row],[split]]="Test", (insurance[[#This Row],[charges]]-insurance[[#This Row],[yhat_base]])^2, "")</f>
        <v/>
      </c>
      <c r="X447" s="15" t="str">
        <f>IF(insurance[[#This Row],[split]]="Test", ABS(insurance[[#This Row],[charges]]-insurance[[#This Row],[yhat_base]])^2, "")</f>
        <v/>
      </c>
      <c r="Y447" t="str">
        <f>IF(insurance[[#This Row],[split]]="Test", (insurance[[#This Row],[charges]]-insurance[[#This Row],[yhat]])^2,"")</f>
        <v/>
      </c>
      <c r="Z447" t="str">
        <f>IF(insurance[[#This Row],[split]]="Test",ABS(insurance[[#This Row],[charges]]-insurance[[#This Row],[yhat]])^2,"")</f>
        <v/>
      </c>
      <c r="AA447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36524.037435998551</v>
      </c>
      <c r="AB447">
        <f>insurance[[#This Row],[charges]]-insurance[[#This Row],[yhat]]</f>
        <v>4450.1274640014526</v>
      </c>
      <c r="AC447" t="str">
        <f>IF(insurance[[#This Row],[split]]="Test",
  COUNTIFS(insurance[split], "Test", insurance[yhat], "&gt;" &amp; insurance[[#This Row],[yhat]]) + 1,
  ""
)</f>
        <v/>
      </c>
      <c r="AD447" t="str">
        <f>IF(insurance[[#This Row],[split]]="Test", CEILING(insurance[[#This Row],[rank_test]]/(COUNTIF(insurance[split],"Test")/10), 1), "")</f>
        <v/>
      </c>
      <c r="AE447" t="str">
        <f>IF(insurance[[#This Row],[split]]="Test", --(insurance[[#This Row],[charges]] &gt;= Classify!$C$5), "")</f>
        <v/>
      </c>
      <c r="AF447" t="str">
        <f>IF(insurance[[#This Row],[split]]="Test", --(insurance[[#This Row],[yhat]] &gt;= Classify!$C$8), "")</f>
        <v/>
      </c>
    </row>
    <row r="448" spans="1:32" x14ac:dyDescent="0.35">
      <c r="A448">
        <v>57</v>
      </c>
      <c r="B448" t="s">
        <v>19</v>
      </c>
      <c r="C448">
        <v>28.975000000000001</v>
      </c>
      <c r="D448">
        <v>0</v>
      </c>
      <c r="E448" t="s">
        <v>23</v>
      </c>
      <c r="F448" t="s">
        <v>20</v>
      </c>
      <c r="G448">
        <v>27218.437249999999</v>
      </c>
      <c r="H448" t="s">
        <v>16</v>
      </c>
      <c r="I448" t="s">
        <v>18</v>
      </c>
      <c r="J448" t="s">
        <v>18</v>
      </c>
      <c r="K448" t="s">
        <v>17</v>
      </c>
      <c r="L448" t="s">
        <v>17</v>
      </c>
      <c r="M448" t="s">
        <v>17</v>
      </c>
      <c r="N448">
        <f>insurance[[#This Row],[age]]^2</f>
        <v>3249</v>
      </c>
      <c r="O448">
        <f>insurance[[#This Row],[smoker_yes]]*insurance[[#This Row],[bmi]]</f>
        <v>28.975000000000001</v>
      </c>
      <c r="P448">
        <f>insurance[[#This Row],[smoker_yes]]*insurance[[#This Row],[age]]</f>
        <v>57</v>
      </c>
      <c r="Q448">
        <f>insurance[[#This Row],[bmi]]*insurance[[#This Row],[age]]</f>
        <v>1651.575</v>
      </c>
      <c r="R448" t="s">
        <v>31</v>
      </c>
      <c r="S448">
        <f>(insurance[[#This Row],[age]]-Notes!$B$2)/Notes!$B$3</f>
        <v>1.2668809684549511</v>
      </c>
      <c r="T448">
        <f>(insurance[[#This Row],[bmi]]-Notes!$B$4)/Notes!$B$5</f>
        <v>-0.27697218531781082</v>
      </c>
      <c r="U448">
        <f>(insurance[[#This Row],[children]]-Notes!$B$6)/Notes!$B$7</f>
        <v>-0.90861366741867866</v>
      </c>
      <c r="V448" s="14">
        <f t="shared" si="6"/>
        <v>13130.638654799817</v>
      </c>
      <c r="W448" s="15" t="str">
        <f>IF(insurance[[#This Row],[split]]="Test", (insurance[[#This Row],[charges]]-insurance[[#This Row],[yhat_base]])^2, "")</f>
        <v/>
      </c>
      <c r="X448" s="15" t="str">
        <f>IF(insurance[[#This Row],[split]]="Test", ABS(insurance[[#This Row],[charges]]-insurance[[#This Row],[yhat_base]])^2, "")</f>
        <v/>
      </c>
      <c r="Y448" t="str">
        <f>IF(insurance[[#This Row],[split]]="Test", (insurance[[#This Row],[charges]]-insurance[[#This Row],[yhat]])^2,"")</f>
        <v/>
      </c>
      <c r="Z448" t="str">
        <f>IF(insurance[[#This Row],[split]]="Test",ABS(insurance[[#This Row],[charges]]-insurance[[#This Row],[yhat]])^2,"")</f>
        <v/>
      </c>
      <c r="AA448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34225.750221930473</v>
      </c>
      <c r="AB448">
        <f>insurance[[#This Row],[charges]]-insurance[[#This Row],[yhat]]</f>
        <v>-7007.3129719304743</v>
      </c>
      <c r="AC448" t="str">
        <f>IF(insurance[[#This Row],[split]]="Test",
  COUNTIFS(insurance[split], "Test", insurance[yhat], "&gt;" &amp; insurance[[#This Row],[yhat]]) + 1,
  ""
)</f>
        <v/>
      </c>
      <c r="AD448" t="str">
        <f>IF(insurance[[#This Row],[split]]="Test", CEILING(insurance[[#This Row],[rank_test]]/(COUNTIF(insurance[split],"Test")/10), 1), "")</f>
        <v/>
      </c>
      <c r="AE448" t="str">
        <f>IF(insurance[[#This Row],[split]]="Test", --(insurance[[#This Row],[charges]] &gt;= Classify!$C$5), "")</f>
        <v/>
      </c>
      <c r="AF448" t="str">
        <f>IF(insurance[[#This Row],[split]]="Test", --(insurance[[#This Row],[yhat]] &gt;= Classify!$C$8), "")</f>
        <v/>
      </c>
    </row>
    <row r="449" spans="1:32" x14ac:dyDescent="0.35">
      <c r="A449">
        <v>60</v>
      </c>
      <c r="B449" t="s">
        <v>19</v>
      </c>
      <c r="C449">
        <v>40.92</v>
      </c>
      <c r="D449">
        <v>0</v>
      </c>
      <c r="E449" t="s">
        <v>23</v>
      </c>
      <c r="F449" t="s">
        <v>15</v>
      </c>
      <c r="G449">
        <v>48673.558799999999</v>
      </c>
      <c r="H449" t="s">
        <v>16</v>
      </c>
      <c r="I449" t="s">
        <v>18</v>
      </c>
      <c r="J449" t="s">
        <v>18</v>
      </c>
      <c r="K449" t="s">
        <v>17</v>
      </c>
      <c r="L449" t="s">
        <v>18</v>
      </c>
      <c r="M449" t="s">
        <v>17</v>
      </c>
      <c r="N449">
        <f>insurance[[#This Row],[age]]^2</f>
        <v>3600</v>
      </c>
      <c r="O449">
        <f>insurance[[#This Row],[smoker_yes]]*insurance[[#This Row],[bmi]]</f>
        <v>40.92</v>
      </c>
      <c r="P449">
        <f>insurance[[#This Row],[smoker_yes]]*insurance[[#This Row],[age]]</f>
        <v>60</v>
      </c>
      <c r="Q449">
        <f>insurance[[#This Row],[bmi]]*insurance[[#This Row],[age]]</f>
        <v>2455.2000000000003</v>
      </c>
      <c r="R449" t="s">
        <v>31</v>
      </c>
      <c r="S449">
        <f>(insurance[[#This Row],[age]]-Notes!$B$2)/Notes!$B$3</f>
        <v>1.4804845391433274</v>
      </c>
      <c r="T449">
        <f>(insurance[[#This Row],[bmi]]-Notes!$B$4)/Notes!$B$5</f>
        <v>1.682539129864379</v>
      </c>
      <c r="U449">
        <f>(insurance[[#This Row],[children]]-Notes!$B$6)/Notes!$B$7</f>
        <v>-0.90861366741867866</v>
      </c>
      <c r="V449" s="14">
        <f t="shared" si="6"/>
        <v>13130.638654799817</v>
      </c>
      <c r="W449" s="15" t="str">
        <f>IF(insurance[[#This Row],[split]]="Test", (insurance[[#This Row],[charges]]-insurance[[#This Row],[yhat_base]])^2, "")</f>
        <v/>
      </c>
      <c r="X449" s="15" t="str">
        <f>IF(insurance[[#This Row],[split]]="Test", ABS(insurance[[#This Row],[charges]]-insurance[[#This Row],[yhat_base]])^2, "")</f>
        <v/>
      </c>
      <c r="Y449" t="str">
        <f>IF(insurance[[#This Row],[split]]="Test", (insurance[[#This Row],[charges]]-insurance[[#This Row],[yhat]])^2,"")</f>
        <v/>
      </c>
      <c r="Z449" t="str">
        <f>IF(insurance[[#This Row],[split]]="Test",ABS(insurance[[#This Row],[charges]]-insurance[[#This Row],[yhat]])^2,"")</f>
        <v/>
      </c>
      <c r="AA449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52068.007453109312</v>
      </c>
      <c r="AB449">
        <f>insurance[[#This Row],[charges]]-insurance[[#This Row],[yhat]]</f>
        <v>-3394.4486531093135</v>
      </c>
      <c r="AC449" t="str">
        <f>IF(insurance[[#This Row],[split]]="Test",
  COUNTIFS(insurance[split], "Test", insurance[yhat], "&gt;" &amp; insurance[[#This Row],[yhat]]) + 1,
  ""
)</f>
        <v/>
      </c>
      <c r="AD449" t="str">
        <f>IF(insurance[[#This Row],[split]]="Test", CEILING(insurance[[#This Row],[rank_test]]/(COUNTIF(insurance[split],"Test")/10), 1), "")</f>
        <v/>
      </c>
      <c r="AE449" t="str">
        <f>IF(insurance[[#This Row],[split]]="Test", --(insurance[[#This Row],[charges]] &gt;= Classify!$C$5), "")</f>
        <v/>
      </c>
      <c r="AF449" t="str">
        <f>IF(insurance[[#This Row],[split]]="Test", --(insurance[[#This Row],[yhat]] &gt;= Classify!$C$8), "")</f>
        <v/>
      </c>
    </row>
    <row r="450" spans="1:32" x14ac:dyDescent="0.35">
      <c r="A450">
        <v>18</v>
      </c>
      <c r="B450" t="s">
        <v>19</v>
      </c>
      <c r="C450">
        <v>31.73</v>
      </c>
      <c r="D450">
        <v>0</v>
      </c>
      <c r="E450" t="s">
        <v>23</v>
      </c>
      <c r="F450" t="s">
        <v>20</v>
      </c>
      <c r="G450">
        <v>33732.686699999998</v>
      </c>
      <c r="H450" t="s">
        <v>16</v>
      </c>
      <c r="I450" t="s">
        <v>18</v>
      </c>
      <c r="J450" t="s">
        <v>18</v>
      </c>
      <c r="K450" t="s">
        <v>17</v>
      </c>
      <c r="L450" t="s">
        <v>17</v>
      </c>
      <c r="M450" t="s">
        <v>17</v>
      </c>
      <c r="N450">
        <f>insurance[[#This Row],[age]]^2</f>
        <v>324</v>
      </c>
      <c r="O450">
        <f>insurance[[#This Row],[smoker_yes]]*insurance[[#This Row],[bmi]]</f>
        <v>31.73</v>
      </c>
      <c r="P450">
        <f>insurance[[#This Row],[smoker_yes]]*insurance[[#This Row],[age]]</f>
        <v>18</v>
      </c>
      <c r="Q450">
        <f>insurance[[#This Row],[bmi]]*insurance[[#This Row],[age]]</f>
        <v>571.14</v>
      </c>
      <c r="R450" t="s">
        <v>31</v>
      </c>
      <c r="S450">
        <f>(insurance[[#This Row],[age]]-Notes!$B$2)/Notes!$B$3</f>
        <v>-1.5099654504939408</v>
      </c>
      <c r="T450">
        <f>(insurance[[#This Row],[bmi]]-Notes!$B$4)/Notes!$B$5</f>
        <v>0.17497035744710593</v>
      </c>
      <c r="U450">
        <f>(insurance[[#This Row],[children]]-Notes!$B$6)/Notes!$B$7</f>
        <v>-0.90861366741867866</v>
      </c>
      <c r="V450" s="14">
        <f t="shared" ref="V450:V513" si="7">base_mean</f>
        <v>13130.638654799817</v>
      </c>
      <c r="W450" s="15" t="str">
        <f>IF(insurance[[#This Row],[split]]="Test", (insurance[[#This Row],[charges]]-insurance[[#This Row],[yhat_base]])^2, "")</f>
        <v/>
      </c>
      <c r="X450" s="15" t="str">
        <f>IF(insurance[[#This Row],[split]]="Test", ABS(insurance[[#This Row],[charges]]-insurance[[#This Row],[yhat_base]])^2, "")</f>
        <v/>
      </c>
      <c r="Y450" t="str">
        <f>IF(insurance[[#This Row],[split]]="Test", (insurance[[#This Row],[charges]]-insurance[[#This Row],[yhat]])^2,"")</f>
        <v/>
      </c>
      <c r="Z450" t="str">
        <f>IF(insurance[[#This Row],[split]]="Test",ABS(insurance[[#This Row],[charges]]-insurance[[#This Row],[yhat]])^2,"")</f>
        <v/>
      </c>
      <c r="AA450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28850.68728015379</v>
      </c>
      <c r="AB450">
        <f>insurance[[#This Row],[charges]]-insurance[[#This Row],[yhat]]</f>
        <v>4881.9994198462082</v>
      </c>
      <c r="AC450" t="str">
        <f>IF(insurance[[#This Row],[split]]="Test",
  COUNTIFS(insurance[split], "Test", insurance[yhat], "&gt;" &amp; insurance[[#This Row],[yhat]]) + 1,
  ""
)</f>
        <v/>
      </c>
      <c r="AD450" t="str">
        <f>IF(insurance[[#This Row],[split]]="Test", CEILING(insurance[[#This Row],[rank_test]]/(COUNTIF(insurance[split],"Test")/10), 1), "")</f>
        <v/>
      </c>
      <c r="AE450" t="str">
        <f>IF(insurance[[#This Row],[split]]="Test", --(insurance[[#This Row],[charges]] &gt;= Classify!$C$5), "")</f>
        <v/>
      </c>
      <c r="AF450" t="str">
        <f>IF(insurance[[#This Row],[split]]="Test", --(insurance[[#This Row],[yhat]] &gt;= Classify!$C$8), "")</f>
        <v/>
      </c>
    </row>
    <row r="451" spans="1:32" x14ac:dyDescent="0.35">
      <c r="A451">
        <v>24</v>
      </c>
      <c r="B451" t="s">
        <v>19</v>
      </c>
      <c r="C451">
        <v>32.700000000000003</v>
      </c>
      <c r="D451">
        <v>0</v>
      </c>
      <c r="E451" t="s">
        <v>23</v>
      </c>
      <c r="F451" t="s">
        <v>21</v>
      </c>
      <c r="G451">
        <v>34472.841</v>
      </c>
      <c r="H451" t="s">
        <v>16</v>
      </c>
      <c r="I451" t="s">
        <v>18</v>
      </c>
      <c r="J451" t="s">
        <v>18</v>
      </c>
      <c r="K451" t="s">
        <v>17</v>
      </c>
      <c r="L451" t="s">
        <v>17</v>
      </c>
      <c r="M451" t="s">
        <v>18</v>
      </c>
      <c r="N451">
        <f>insurance[[#This Row],[age]]^2</f>
        <v>576</v>
      </c>
      <c r="O451">
        <f>insurance[[#This Row],[smoker_yes]]*insurance[[#This Row],[bmi]]</f>
        <v>32.700000000000003</v>
      </c>
      <c r="P451">
        <f>insurance[[#This Row],[smoker_yes]]*insurance[[#This Row],[age]]</f>
        <v>24</v>
      </c>
      <c r="Q451">
        <f>insurance[[#This Row],[bmi]]*insurance[[#This Row],[age]]</f>
        <v>784.80000000000007</v>
      </c>
      <c r="R451" t="s">
        <v>32</v>
      </c>
      <c r="S451">
        <f>(insurance[[#This Row],[age]]-Notes!$B$2)/Notes!$B$3</f>
        <v>-1.0827583091171882</v>
      </c>
      <c r="T451">
        <f>(insurance[[#This Row],[bmi]]-Notes!$B$4)/Notes!$B$5</f>
        <v>0.33409350317558889</v>
      </c>
      <c r="U451">
        <f>(insurance[[#This Row],[children]]-Notes!$B$6)/Notes!$B$7</f>
        <v>-0.90861366741867866</v>
      </c>
      <c r="V451" s="14">
        <f t="shared" si="7"/>
        <v>13130.638654799817</v>
      </c>
      <c r="W451" s="15">
        <f>IF(insurance[[#This Row],[split]]="Test", (insurance[[#This Row],[charges]]-insurance[[#This Row],[yhat_base]])^2, "")</f>
        <v>455489600.94346809</v>
      </c>
      <c r="X451" s="15">
        <f>IF(insurance[[#This Row],[split]]="Test", ABS(insurance[[#This Row],[charges]]-insurance[[#This Row],[yhat_base]])^2, "")</f>
        <v>455489600.94346809</v>
      </c>
      <c r="Y451">
        <f>IF(insurance[[#This Row],[split]]="Test", (insurance[[#This Row],[charges]]-insurance[[#This Row],[yhat]])^2,"")</f>
        <v>21102281.710785646</v>
      </c>
      <c r="Z451">
        <f>IF(insurance[[#This Row],[split]]="Test",ABS(insurance[[#This Row],[charges]]-insurance[[#This Row],[yhat]])^2,"")</f>
        <v>21102281.710785646</v>
      </c>
      <c r="AA451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29879.119011156352</v>
      </c>
      <c r="AB451">
        <f>insurance[[#This Row],[charges]]-insurance[[#This Row],[yhat]]</f>
        <v>4593.7219888436484</v>
      </c>
      <c r="AC451">
        <f>IF(insurance[[#This Row],[split]]="Test",
  COUNTIFS(insurance[split], "Test", insurance[yhat], "&gt;" &amp; insurance[[#This Row],[yhat]]) + 1,
  ""
)</f>
        <v>36</v>
      </c>
      <c r="AD451">
        <f>IF(insurance[[#This Row],[split]]="Test", CEILING(insurance[[#This Row],[rank_test]]/(COUNTIF(insurance[split],"Test")/10), 1), "")</f>
        <v>2</v>
      </c>
      <c r="AE451">
        <f>IF(insurance[[#This Row],[split]]="Test", --(insurance[[#This Row],[charges]] &gt;= Classify!$C$5), "")</f>
        <v>1</v>
      </c>
      <c r="AF451">
        <f>IF(insurance[[#This Row],[split]]="Test", --(insurance[[#This Row],[yhat]] &gt;= Classify!$C$8), "")</f>
        <v>1</v>
      </c>
    </row>
    <row r="452" spans="1:32" x14ac:dyDescent="0.35">
      <c r="A452">
        <v>55</v>
      </c>
      <c r="B452" t="s">
        <v>13</v>
      </c>
      <c r="C452">
        <v>35.200000000000003</v>
      </c>
      <c r="D452">
        <v>0</v>
      </c>
      <c r="E452" t="s">
        <v>23</v>
      </c>
      <c r="F452" t="s">
        <v>15</v>
      </c>
      <c r="G452">
        <v>44423.803</v>
      </c>
      <c r="H452" t="s">
        <v>16</v>
      </c>
      <c r="I452" t="s">
        <v>17</v>
      </c>
      <c r="J452" t="s">
        <v>18</v>
      </c>
      <c r="K452" t="s">
        <v>17</v>
      </c>
      <c r="L452" t="s">
        <v>18</v>
      </c>
      <c r="M452" t="s">
        <v>17</v>
      </c>
      <c r="N452">
        <f>insurance[[#This Row],[age]]^2</f>
        <v>3025</v>
      </c>
      <c r="O452">
        <f>insurance[[#This Row],[smoker_yes]]*insurance[[#This Row],[bmi]]</f>
        <v>35.200000000000003</v>
      </c>
      <c r="P452">
        <f>insurance[[#This Row],[smoker_yes]]*insurance[[#This Row],[age]]</f>
        <v>55</v>
      </c>
      <c r="Q452">
        <f>insurance[[#This Row],[bmi]]*insurance[[#This Row],[age]]</f>
        <v>1936.0000000000002</v>
      </c>
      <c r="R452" t="s">
        <v>31</v>
      </c>
      <c r="S452">
        <f>(insurance[[#This Row],[age]]-Notes!$B$2)/Notes!$B$3</f>
        <v>1.1244785879960337</v>
      </c>
      <c r="T452">
        <f>(insurance[[#This Row],[bmi]]-Notes!$B$4)/Notes!$B$5</f>
        <v>0.74420470350672951</v>
      </c>
      <c r="U452">
        <f>(insurance[[#This Row],[children]]-Notes!$B$6)/Notes!$B$7</f>
        <v>-0.90861366741867866</v>
      </c>
      <c r="V452" s="14">
        <f t="shared" si="7"/>
        <v>13130.638654799817</v>
      </c>
      <c r="W452" s="15" t="str">
        <f>IF(insurance[[#This Row],[split]]="Test", (insurance[[#This Row],[charges]]-insurance[[#This Row],[yhat_base]])^2, "")</f>
        <v/>
      </c>
      <c r="X452" s="15" t="str">
        <f>IF(insurance[[#This Row],[split]]="Test", ABS(insurance[[#This Row],[charges]]-insurance[[#This Row],[yhat_base]])^2, "")</f>
        <v/>
      </c>
      <c r="Y452" t="str">
        <f>IF(insurance[[#This Row],[split]]="Test", (insurance[[#This Row],[charges]]-insurance[[#This Row],[yhat]])^2,"")</f>
        <v/>
      </c>
      <c r="Z452" t="str">
        <f>IF(insurance[[#This Row],[split]]="Test",ABS(insurance[[#This Row],[charges]]-insurance[[#This Row],[yhat]])^2,"")</f>
        <v/>
      </c>
      <c r="AA452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42137.495098409643</v>
      </c>
      <c r="AB452">
        <f>insurance[[#This Row],[charges]]-insurance[[#This Row],[yhat]]</f>
        <v>2286.3079015903568</v>
      </c>
      <c r="AC452" t="str">
        <f>IF(insurance[[#This Row],[split]]="Test",
  COUNTIFS(insurance[split], "Test", insurance[yhat], "&gt;" &amp; insurance[[#This Row],[yhat]]) + 1,
  ""
)</f>
        <v/>
      </c>
      <c r="AD452" t="str">
        <f>IF(insurance[[#This Row],[split]]="Test", CEILING(insurance[[#This Row],[rank_test]]/(COUNTIF(insurance[split],"Test")/10), 1), "")</f>
        <v/>
      </c>
      <c r="AE452" t="str">
        <f>IF(insurance[[#This Row],[split]]="Test", --(insurance[[#This Row],[charges]] &gt;= Classify!$C$5), "")</f>
        <v/>
      </c>
      <c r="AF452" t="str">
        <f>IF(insurance[[#This Row],[split]]="Test", --(insurance[[#This Row],[yhat]] &gt;= Classify!$C$8), "")</f>
        <v/>
      </c>
    </row>
    <row r="453" spans="1:32" x14ac:dyDescent="0.35">
      <c r="A453">
        <v>20</v>
      </c>
      <c r="B453" t="s">
        <v>19</v>
      </c>
      <c r="C453">
        <v>30.684999999999999</v>
      </c>
      <c r="D453">
        <v>0</v>
      </c>
      <c r="E453" t="s">
        <v>23</v>
      </c>
      <c r="F453" t="s">
        <v>20</v>
      </c>
      <c r="G453">
        <v>33475.817150000003</v>
      </c>
      <c r="H453" t="s">
        <v>16</v>
      </c>
      <c r="I453" t="s">
        <v>18</v>
      </c>
      <c r="J453" t="s">
        <v>18</v>
      </c>
      <c r="K453" t="s">
        <v>17</v>
      </c>
      <c r="L453" t="s">
        <v>17</v>
      </c>
      <c r="M453" t="s">
        <v>17</v>
      </c>
      <c r="N453">
        <f>insurance[[#This Row],[age]]^2</f>
        <v>400</v>
      </c>
      <c r="O453">
        <f>insurance[[#This Row],[smoker_yes]]*insurance[[#This Row],[bmi]]</f>
        <v>30.684999999999999</v>
      </c>
      <c r="P453">
        <f>insurance[[#This Row],[smoker_yes]]*insurance[[#This Row],[age]]</f>
        <v>20</v>
      </c>
      <c r="Q453">
        <f>insurance[[#This Row],[bmi]]*insurance[[#This Row],[age]]</f>
        <v>613.69999999999993</v>
      </c>
      <c r="R453" t="s">
        <v>31</v>
      </c>
      <c r="S453">
        <f>(insurance[[#This Row],[age]]-Notes!$B$2)/Notes!$B$3</f>
        <v>-1.3675630700350232</v>
      </c>
      <c r="T453">
        <f>(insurance[[#This Row],[bmi]]-Notes!$B$4)/Notes!$B$5</f>
        <v>3.5438757086888968E-3</v>
      </c>
      <c r="U453">
        <f>(insurance[[#This Row],[children]]-Notes!$B$6)/Notes!$B$7</f>
        <v>-0.90861366741867866</v>
      </c>
      <c r="V453" s="14">
        <f t="shared" si="7"/>
        <v>13130.638654799817</v>
      </c>
      <c r="W453" s="15" t="str">
        <f>IF(insurance[[#This Row],[split]]="Test", (insurance[[#This Row],[charges]]-insurance[[#This Row],[yhat_base]])^2, "")</f>
        <v/>
      </c>
      <c r="X453" s="15" t="str">
        <f>IF(insurance[[#This Row],[split]]="Test", ABS(insurance[[#This Row],[charges]]-insurance[[#This Row],[yhat_base]])^2, "")</f>
        <v/>
      </c>
      <c r="Y453" t="str">
        <f>IF(insurance[[#This Row],[split]]="Test", (insurance[[#This Row],[charges]]-insurance[[#This Row],[yhat]])^2,"")</f>
        <v/>
      </c>
      <c r="Z453" t="str">
        <f>IF(insurance[[#This Row],[split]]="Test",ABS(insurance[[#This Row],[charges]]-insurance[[#This Row],[yhat]])^2,"")</f>
        <v/>
      </c>
      <c r="AA453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27478.721529968105</v>
      </c>
      <c r="AB453">
        <f>insurance[[#This Row],[charges]]-insurance[[#This Row],[yhat]]</f>
        <v>5997.0956200318979</v>
      </c>
      <c r="AC453" t="str">
        <f>IF(insurance[[#This Row],[split]]="Test",
  COUNTIFS(insurance[split], "Test", insurance[yhat], "&gt;" &amp; insurance[[#This Row],[yhat]]) + 1,
  ""
)</f>
        <v/>
      </c>
      <c r="AD453" t="str">
        <f>IF(insurance[[#This Row],[split]]="Test", CEILING(insurance[[#This Row],[rank_test]]/(COUNTIF(insurance[split],"Test")/10), 1), "")</f>
        <v/>
      </c>
      <c r="AE453" t="str">
        <f>IF(insurance[[#This Row],[split]]="Test", --(insurance[[#This Row],[charges]] &gt;= Classify!$C$5), "")</f>
        <v/>
      </c>
      <c r="AF453" t="str">
        <f>IF(insurance[[#This Row],[split]]="Test", --(insurance[[#This Row],[yhat]] &gt;= Classify!$C$8), "")</f>
        <v/>
      </c>
    </row>
    <row r="454" spans="1:32" x14ac:dyDescent="0.35">
      <c r="A454">
        <v>49</v>
      </c>
      <c r="B454" t="s">
        <v>19</v>
      </c>
      <c r="C454">
        <v>30.9</v>
      </c>
      <c r="D454">
        <v>0</v>
      </c>
      <c r="E454" t="s">
        <v>23</v>
      </c>
      <c r="F454" t="s">
        <v>21</v>
      </c>
      <c r="G454">
        <v>39727.614000000001</v>
      </c>
      <c r="H454" t="s">
        <v>16</v>
      </c>
      <c r="I454" t="s">
        <v>18</v>
      </c>
      <c r="J454" t="s">
        <v>18</v>
      </c>
      <c r="K454" t="s">
        <v>17</v>
      </c>
      <c r="L454" t="s">
        <v>17</v>
      </c>
      <c r="M454" t="s">
        <v>18</v>
      </c>
      <c r="N454">
        <f>insurance[[#This Row],[age]]^2</f>
        <v>2401</v>
      </c>
      <c r="O454">
        <f>insurance[[#This Row],[smoker_yes]]*insurance[[#This Row],[bmi]]</f>
        <v>30.9</v>
      </c>
      <c r="P454">
        <f>insurance[[#This Row],[smoker_yes]]*insurance[[#This Row],[age]]</f>
        <v>49</v>
      </c>
      <c r="Q454">
        <f>insurance[[#This Row],[bmi]]*insurance[[#This Row],[age]]</f>
        <v>1514.1</v>
      </c>
      <c r="R454" t="s">
        <v>31</v>
      </c>
      <c r="S454">
        <f>(insurance[[#This Row],[age]]-Notes!$B$2)/Notes!$B$3</f>
        <v>0.69727144661928109</v>
      </c>
      <c r="T454">
        <f>(insurance[[#This Row],[bmi]]-Notes!$B$4)/Notes!$B$5</f>
        <v>3.8813438937166961E-2</v>
      </c>
      <c r="U454">
        <f>(insurance[[#This Row],[children]]-Notes!$B$6)/Notes!$B$7</f>
        <v>-0.90861366741867866</v>
      </c>
      <c r="V454" s="14">
        <f t="shared" si="7"/>
        <v>13130.638654799817</v>
      </c>
      <c r="W454" s="15" t="str">
        <f>IF(insurance[[#This Row],[split]]="Test", (insurance[[#This Row],[charges]]-insurance[[#This Row],[yhat_base]])^2, "")</f>
        <v/>
      </c>
      <c r="X454" s="15" t="str">
        <f>IF(insurance[[#This Row],[split]]="Test", ABS(insurance[[#This Row],[charges]]-insurance[[#This Row],[yhat_base]])^2, "")</f>
        <v/>
      </c>
      <c r="Y454" t="str">
        <f>IF(insurance[[#This Row],[split]]="Test", (insurance[[#This Row],[charges]]-insurance[[#This Row],[yhat]])^2,"")</f>
        <v/>
      </c>
      <c r="Z454" t="str">
        <f>IF(insurance[[#This Row],[split]]="Test",ABS(insurance[[#This Row],[charges]]-insurance[[#This Row],[yhat]])^2,"")</f>
        <v/>
      </c>
      <c r="AA454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33071.795435813743</v>
      </c>
      <c r="AB454">
        <f>insurance[[#This Row],[charges]]-insurance[[#This Row],[yhat]]</f>
        <v>6655.8185641862583</v>
      </c>
      <c r="AC454" t="str">
        <f>IF(insurance[[#This Row],[split]]="Test",
  COUNTIFS(insurance[split], "Test", insurance[yhat], "&gt;" &amp; insurance[[#This Row],[yhat]]) + 1,
  ""
)</f>
        <v/>
      </c>
      <c r="AD454" t="str">
        <f>IF(insurance[[#This Row],[split]]="Test", CEILING(insurance[[#This Row],[rank_test]]/(COUNTIF(insurance[split],"Test")/10), 1), "")</f>
        <v/>
      </c>
      <c r="AE454" t="str">
        <f>IF(insurance[[#This Row],[split]]="Test", --(insurance[[#This Row],[charges]] &gt;= Classify!$C$5), "")</f>
        <v/>
      </c>
      <c r="AF454" t="str">
        <f>IF(insurance[[#This Row],[split]]="Test", --(insurance[[#This Row],[yhat]] &gt;= Classify!$C$8), "")</f>
        <v/>
      </c>
    </row>
    <row r="455" spans="1:32" x14ac:dyDescent="0.35">
      <c r="A455">
        <v>28</v>
      </c>
      <c r="B455" t="s">
        <v>19</v>
      </c>
      <c r="C455">
        <v>31.68</v>
      </c>
      <c r="D455">
        <v>0</v>
      </c>
      <c r="E455" t="s">
        <v>23</v>
      </c>
      <c r="F455" t="s">
        <v>15</v>
      </c>
      <c r="G455">
        <v>34672.147199999999</v>
      </c>
      <c r="H455" t="s">
        <v>16</v>
      </c>
      <c r="I455" t="s">
        <v>18</v>
      </c>
      <c r="J455" t="s">
        <v>18</v>
      </c>
      <c r="K455" t="s">
        <v>17</v>
      </c>
      <c r="L455" t="s">
        <v>18</v>
      </c>
      <c r="M455" t="s">
        <v>17</v>
      </c>
      <c r="N455">
        <f>insurance[[#This Row],[age]]^2</f>
        <v>784</v>
      </c>
      <c r="O455">
        <f>insurance[[#This Row],[smoker_yes]]*insurance[[#This Row],[bmi]]</f>
        <v>31.68</v>
      </c>
      <c r="P455">
        <f>insurance[[#This Row],[smoker_yes]]*insurance[[#This Row],[age]]</f>
        <v>28</v>
      </c>
      <c r="Q455">
        <f>insurance[[#This Row],[bmi]]*insurance[[#This Row],[age]]</f>
        <v>887.04</v>
      </c>
      <c r="R455" t="s">
        <v>32</v>
      </c>
      <c r="S455">
        <f>(insurance[[#This Row],[age]]-Notes!$B$2)/Notes!$B$3</f>
        <v>-0.79795354819935316</v>
      </c>
      <c r="T455">
        <f>(insurance[[#This Row],[bmi]]-Notes!$B$4)/Notes!$B$5</f>
        <v>0.16676813344048302</v>
      </c>
      <c r="U455">
        <f>(insurance[[#This Row],[children]]-Notes!$B$6)/Notes!$B$7</f>
        <v>-0.90861366741867866</v>
      </c>
      <c r="V455" s="14">
        <f t="shared" si="7"/>
        <v>13130.638654799817</v>
      </c>
      <c r="W455" s="15">
        <f>IF(insurance[[#This Row],[split]]="Test", (insurance[[#This Row],[charges]]-insurance[[#This Row],[yhat_base]])^2, "")</f>
        <v>464036590.40293241</v>
      </c>
      <c r="X455" s="15">
        <f>IF(insurance[[#This Row],[split]]="Test", ABS(insurance[[#This Row],[charges]]-insurance[[#This Row],[yhat_base]])^2, "")</f>
        <v>464036590.40293241</v>
      </c>
      <c r="Y455">
        <f>IF(insurance[[#This Row],[split]]="Test", (insurance[[#This Row],[charges]]-insurance[[#This Row],[yhat]])^2,"")</f>
        <v>34289824.1111307</v>
      </c>
      <c r="Z455">
        <f>IF(insurance[[#This Row],[split]]="Test",ABS(insurance[[#This Row],[charges]]-insurance[[#This Row],[yhat]])^2,"")</f>
        <v>34289824.1111307</v>
      </c>
      <c r="AA455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28816.395829669229</v>
      </c>
      <c r="AB455">
        <f>insurance[[#This Row],[charges]]-insurance[[#This Row],[yhat]]</f>
        <v>5855.7513703307704</v>
      </c>
      <c r="AC455">
        <f>IF(insurance[[#This Row],[split]]="Test",
  COUNTIFS(insurance[split], "Test", insurance[yhat], "&gt;" &amp; insurance[[#This Row],[yhat]]) + 1,
  ""
)</f>
        <v>39</v>
      </c>
      <c r="AD455">
        <f>IF(insurance[[#This Row],[split]]="Test", CEILING(insurance[[#This Row],[rank_test]]/(COUNTIF(insurance[split],"Test")/10), 1), "")</f>
        <v>2</v>
      </c>
      <c r="AE455">
        <f>IF(insurance[[#This Row],[split]]="Test", --(insurance[[#This Row],[charges]] &gt;= Classify!$C$5), "")</f>
        <v>1</v>
      </c>
      <c r="AF455">
        <f>IF(insurance[[#This Row],[split]]="Test", --(insurance[[#This Row],[yhat]] &gt;= Classify!$C$8), "")</f>
        <v>1</v>
      </c>
    </row>
    <row r="456" spans="1:32" x14ac:dyDescent="0.35">
      <c r="A456">
        <v>47</v>
      </c>
      <c r="B456" t="s">
        <v>19</v>
      </c>
      <c r="C456">
        <v>36.19</v>
      </c>
      <c r="D456">
        <v>0</v>
      </c>
      <c r="E456" t="s">
        <v>23</v>
      </c>
      <c r="F456" t="s">
        <v>15</v>
      </c>
      <c r="G456">
        <v>41676.081100000003</v>
      </c>
      <c r="H456" t="s">
        <v>16</v>
      </c>
      <c r="I456" t="s">
        <v>18</v>
      </c>
      <c r="J456" t="s">
        <v>18</v>
      </c>
      <c r="K456" t="s">
        <v>17</v>
      </c>
      <c r="L456" t="s">
        <v>18</v>
      </c>
      <c r="M456" t="s">
        <v>17</v>
      </c>
      <c r="N456">
        <f>insurance[[#This Row],[age]]^2</f>
        <v>2209</v>
      </c>
      <c r="O456">
        <f>insurance[[#This Row],[smoker_yes]]*insurance[[#This Row],[bmi]]</f>
        <v>36.19</v>
      </c>
      <c r="P456">
        <f>insurance[[#This Row],[smoker_yes]]*insurance[[#This Row],[age]]</f>
        <v>47</v>
      </c>
      <c r="Q456">
        <f>insurance[[#This Row],[bmi]]*insurance[[#This Row],[age]]</f>
        <v>1700.9299999999998</v>
      </c>
      <c r="R456" t="s">
        <v>31</v>
      </c>
      <c r="S456">
        <f>(insurance[[#This Row],[age]]-Notes!$B$2)/Notes!$B$3</f>
        <v>0.55486906616036347</v>
      </c>
      <c r="T456">
        <f>(insurance[[#This Row],[bmi]]-Notes!$B$4)/Notes!$B$5</f>
        <v>0.90660873883786031</v>
      </c>
      <c r="U456">
        <f>(insurance[[#This Row],[children]]-Notes!$B$6)/Notes!$B$7</f>
        <v>-0.90861366741867866</v>
      </c>
      <c r="V456" s="14">
        <f t="shared" si="7"/>
        <v>13130.638654799817</v>
      </c>
      <c r="W456" s="15" t="str">
        <f>IF(insurance[[#This Row],[split]]="Test", (insurance[[#This Row],[charges]]-insurance[[#This Row],[yhat_base]])^2, "")</f>
        <v/>
      </c>
      <c r="X456" s="15" t="str">
        <f>IF(insurance[[#This Row],[split]]="Test", ABS(insurance[[#This Row],[charges]]-insurance[[#This Row],[yhat_base]])^2, "")</f>
        <v/>
      </c>
      <c r="Y456" t="str">
        <f>IF(insurance[[#This Row],[split]]="Test", (insurance[[#This Row],[charges]]-insurance[[#This Row],[yhat]])^2,"")</f>
        <v/>
      </c>
      <c r="Z456" t="str">
        <f>IF(insurance[[#This Row],[split]]="Test",ABS(insurance[[#This Row],[charges]]-insurance[[#This Row],[yhat]])^2,"")</f>
        <v/>
      </c>
      <c r="AA456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40166.646763423531</v>
      </c>
      <c r="AB456">
        <f>insurance[[#This Row],[charges]]-insurance[[#This Row],[yhat]]</f>
        <v>1509.4343365764726</v>
      </c>
      <c r="AC456" t="str">
        <f>IF(insurance[[#This Row],[split]]="Test",
  COUNTIFS(insurance[split], "Test", insurance[yhat], "&gt;" &amp; insurance[[#This Row],[yhat]]) + 1,
  ""
)</f>
        <v/>
      </c>
      <c r="AD456" t="str">
        <f>IF(insurance[[#This Row],[split]]="Test", CEILING(insurance[[#This Row],[rank_test]]/(COUNTIF(insurance[split],"Test")/10), 1), "")</f>
        <v/>
      </c>
      <c r="AE456" t="str">
        <f>IF(insurance[[#This Row],[split]]="Test", --(insurance[[#This Row],[charges]] &gt;= Classify!$C$5), "")</f>
        <v/>
      </c>
      <c r="AF456" t="str">
        <f>IF(insurance[[#This Row],[split]]="Test", --(insurance[[#This Row],[yhat]] &gt;= Classify!$C$8), "")</f>
        <v/>
      </c>
    </row>
    <row r="457" spans="1:32" x14ac:dyDescent="0.35">
      <c r="A457">
        <v>23</v>
      </c>
      <c r="B457" t="s">
        <v>13</v>
      </c>
      <c r="C457">
        <v>31.4</v>
      </c>
      <c r="D457">
        <v>0</v>
      </c>
      <c r="E457" t="s">
        <v>23</v>
      </c>
      <c r="F457" t="s">
        <v>21</v>
      </c>
      <c r="G457">
        <v>34166.273000000001</v>
      </c>
      <c r="H457" t="s">
        <v>16</v>
      </c>
      <c r="I457" t="s">
        <v>17</v>
      </c>
      <c r="J457" t="s">
        <v>18</v>
      </c>
      <c r="K457" t="s">
        <v>17</v>
      </c>
      <c r="L457" t="s">
        <v>17</v>
      </c>
      <c r="M457" t="s">
        <v>18</v>
      </c>
      <c r="N457">
        <f>insurance[[#This Row],[age]]^2</f>
        <v>529</v>
      </c>
      <c r="O457">
        <f>insurance[[#This Row],[smoker_yes]]*insurance[[#This Row],[bmi]]</f>
        <v>31.4</v>
      </c>
      <c r="P457">
        <f>insurance[[#This Row],[smoker_yes]]*insurance[[#This Row],[age]]</f>
        <v>23</v>
      </c>
      <c r="Q457">
        <f>insurance[[#This Row],[bmi]]*insurance[[#This Row],[age]]</f>
        <v>722.19999999999993</v>
      </c>
      <c r="R457" t="s">
        <v>31</v>
      </c>
      <c r="S457">
        <f>(insurance[[#This Row],[age]]-Notes!$B$2)/Notes!$B$3</f>
        <v>-1.1539594993466469</v>
      </c>
      <c r="T457">
        <f>(insurance[[#This Row],[bmi]]-Notes!$B$4)/Notes!$B$5</f>
        <v>0.12083567900339508</v>
      </c>
      <c r="U457">
        <f>(insurance[[#This Row],[children]]-Notes!$B$6)/Notes!$B$7</f>
        <v>-0.90861366741867866</v>
      </c>
      <c r="V457" s="14">
        <f t="shared" si="7"/>
        <v>13130.638654799817</v>
      </c>
      <c r="W457" s="15" t="str">
        <f>IF(insurance[[#This Row],[split]]="Test", (insurance[[#This Row],[charges]]-insurance[[#This Row],[yhat_base]])^2, "")</f>
        <v/>
      </c>
      <c r="X457" s="15" t="str">
        <f>IF(insurance[[#This Row],[split]]="Test", ABS(insurance[[#This Row],[charges]]-insurance[[#This Row],[yhat_base]])^2, "")</f>
        <v/>
      </c>
      <c r="Y457" t="str">
        <f>IF(insurance[[#This Row],[split]]="Test", (insurance[[#This Row],[charges]]-insurance[[#This Row],[yhat]])^2,"")</f>
        <v/>
      </c>
      <c r="Z457" t="str">
        <f>IF(insurance[[#This Row],[split]]="Test",ABS(insurance[[#This Row],[charges]]-insurance[[#This Row],[yhat]])^2,"")</f>
        <v/>
      </c>
      <c r="AA457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28438.232411772868</v>
      </c>
      <c r="AB457">
        <f>insurance[[#This Row],[charges]]-insurance[[#This Row],[yhat]]</f>
        <v>5728.0405882271334</v>
      </c>
      <c r="AC457" t="str">
        <f>IF(insurance[[#This Row],[split]]="Test",
  COUNTIFS(insurance[split], "Test", insurance[yhat], "&gt;" &amp; insurance[[#This Row],[yhat]]) + 1,
  ""
)</f>
        <v/>
      </c>
      <c r="AD457" t="str">
        <f>IF(insurance[[#This Row],[split]]="Test", CEILING(insurance[[#This Row],[rank_test]]/(COUNTIF(insurance[split],"Test")/10), 1), "")</f>
        <v/>
      </c>
      <c r="AE457" t="str">
        <f>IF(insurance[[#This Row],[split]]="Test", --(insurance[[#This Row],[charges]] &gt;= Classify!$C$5), "")</f>
        <v/>
      </c>
      <c r="AF457" t="str">
        <f>IF(insurance[[#This Row],[split]]="Test", --(insurance[[#This Row],[yhat]] &gt;= Classify!$C$8), "")</f>
        <v/>
      </c>
    </row>
    <row r="458" spans="1:32" x14ac:dyDescent="0.35">
      <c r="A458">
        <v>60</v>
      </c>
      <c r="B458" t="s">
        <v>19</v>
      </c>
      <c r="C458">
        <v>32.799999999999997</v>
      </c>
      <c r="D458">
        <v>0</v>
      </c>
      <c r="E458" t="s">
        <v>23</v>
      </c>
      <c r="F458" t="s">
        <v>21</v>
      </c>
      <c r="G458">
        <v>52590.829389999999</v>
      </c>
      <c r="H458" t="s">
        <v>16</v>
      </c>
      <c r="I458" t="s">
        <v>18</v>
      </c>
      <c r="J458" t="s">
        <v>18</v>
      </c>
      <c r="K458" t="s">
        <v>17</v>
      </c>
      <c r="L458" t="s">
        <v>17</v>
      </c>
      <c r="M458" t="s">
        <v>18</v>
      </c>
      <c r="N458">
        <f>insurance[[#This Row],[age]]^2</f>
        <v>3600</v>
      </c>
      <c r="O458">
        <f>insurance[[#This Row],[smoker_yes]]*insurance[[#This Row],[bmi]]</f>
        <v>32.799999999999997</v>
      </c>
      <c r="P458">
        <f>insurance[[#This Row],[smoker_yes]]*insurance[[#This Row],[age]]</f>
        <v>60</v>
      </c>
      <c r="Q458">
        <f>insurance[[#This Row],[bmi]]*insurance[[#This Row],[age]]</f>
        <v>1967.9999999999998</v>
      </c>
      <c r="R458" t="s">
        <v>31</v>
      </c>
      <c r="S458">
        <f>(insurance[[#This Row],[age]]-Notes!$B$2)/Notes!$B$3</f>
        <v>1.4804845391433274</v>
      </c>
      <c r="T458">
        <f>(insurance[[#This Row],[bmi]]-Notes!$B$4)/Notes!$B$5</f>
        <v>0.35049795118883359</v>
      </c>
      <c r="U458">
        <f>(insurance[[#This Row],[children]]-Notes!$B$6)/Notes!$B$7</f>
        <v>-0.90861366741867866</v>
      </c>
      <c r="V458" s="14">
        <f t="shared" si="7"/>
        <v>13130.638654799817</v>
      </c>
      <c r="W458" s="15" t="str">
        <f>IF(insurance[[#This Row],[split]]="Test", (insurance[[#This Row],[charges]]-insurance[[#This Row],[yhat_base]])^2, "")</f>
        <v/>
      </c>
      <c r="X458" s="15" t="str">
        <f>IF(insurance[[#This Row],[split]]="Test", ABS(insurance[[#This Row],[charges]]-insurance[[#This Row],[yhat_base]])^2, "")</f>
        <v/>
      </c>
      <c r="Y458" t="str">
        <f>IF(insurance[[#This Row],[split]]="Test", (insurance[[#This Row],[charges]]-insurance[[#This Row],[yhat]])^2,"")</f>
        <v/>
      </c>
      <c r="Z458" t="str">
        <f>IF(insurance[[#This Row],[split]]="Test",ABS(insurance[[#This Row],[charges]]-insurance[[#This Row],[yhat]])^2,"")</f>
        <v/>
      </c>
      <c r="AA458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40094.4320976331</v>
      </c>
      <c r="AB458">
        <f>insurance[[#This Row],[charges]]-insurance[[#This Row],[yhat]]</f>
        <v>12496.397292366899</v>
      </c>
      <c r="AC458" t="str">
        <f>IF(insurance[[#This Row],[split]]="Test",
  COUNTIFS(insurance[split], "Test", insurance[yhat], "&gt;" &amp; insurance[[#This Row],[yhat]]) + 1,
  ""
)</f>
        <v/>
      </c>
      <c r="AD458" t="str">
        <f>IF(insurance[[#This Row],[split]]="Test", CEILING(insurance[[#This Row],[rank_test]]/(COUNTIF(insurance[split],"Test")/10), 1), "")</f>
        <v/>
      </c>
      <c r="AE458" t="str">
        <f>IF(insurance[[#This Row],[split]]="Test", --(insurance[[#This Row],[charges]] &gt;= Classify!$C$5), "")</f>
        <v/>
      </c>
      <c r="AF458" t="str">
        <f>IF(insurance[[#This Row],[split]]="Test", --(insurance[[#This Row],[yhat]] &gt;= Classify!$C$8), "")</f>
        <v/>
      </c>
    </row>
    <row r="459" spans="1:32" x14ac:dyDescent="0.35">
      <c r="A459">
        <v>19</v>
      </c>
      <c r="B459" t="s">
        <v>19</v>
      </c>
      <c r="C459">
        <v>44.88</v>
      </c>
      <c r="D459">
        <v>0</v>
      </c>
      <c r="E459" t="s">
        <v>23</v>
      </c>
      <c r="F459" t="s">
        <v>15</v>
      </c>
      <c r="G459">
        <v>39722.746200000001</v>
      </c>
      <c r="H459" t="s">
        <v>16</v>
      </c>
      <c r="I459" t="s">
        <v>18</v>
      </c>
      <c r="J459" t="s">
        <v>18</v>
      </c>
      <c r="K459" t="s">
        <v>17</v>
      </c>
      <c r="L459" t="s">
        <v>18</v>
      </c>
      <c r="M459" t="s">
        <v>17</v>
      </c>
      <c r="N459">
        <f>insurance[[#This Row],[age]]^2</f>
        <v>361</v>
      </c>
      <c r="O459">
        <f>insurance[[#This Row],[smoker_yes]]*insurance[[#This Row],[bmi]]</f>
        <v>44.88</v>
      </c>
      <c r="P459">
        <f>insurance[[#This Row],[smoker_yes]]*insurance[[#This Row],[age]]</f>
        <v>19</v>
      </c>
      <c r="Q459">
        <f>insurance[[#This Row],[bmi]]*insurance[[#This Row],[age]]</f>
        <v>852.72</v>
      </c>
      <c r="R459" t="s">
        <v>31</v>
      </c>
      <c r="S459">
        <f>(insurance[[#This Row],[age]]-Notes!$B$2)/Notes!$B$3</f>
        <v>-1.4387642602644821</v>
      </c>
      <c r="T459">
        <f>(insurance[[#This Row],[bmi]]-Notes!$B$4)/Notes!$B$5</f>
        <v>2.3321552711889058</v>
      </c>
      <c r="U459">
        <f>(insurance[[#This Row],[children]]-Notes!$B$6)/Notes!$B$7</f>
        <v>-0.90861366741867866</v>
      </c>
      <c r="V459" s="14">
        <f t="shared" si="7"/>
        <v>13130.638654799817</v>
      </c>
      <c r="W459" s="15" t="str">
        <f>IF(insurance[[#This Row],[split]]="Test", (insurance[[#This Row],[charges]]-insurance[[#This Row],[yhat_base]])^2, "")</f>
        <v/>
      </c>
      <c r="X459" s="15" t="str">
        <f>IF(insurance[[#This Row],[split]]="Test", ABS(insurance[[#This Row],[charges]]-insurance[[#This Row],[yhat_base]])^2, "")</f>
        <v/>
      </c>
      <c r="Y459" t="str">
        <f>IF(insurance[[#This Row],[split]]="Test", (insurance[[#This Row],[charges]]-insurance[[#This Row],[yhat]])^2,"")</f>
        <v/>
      </c>
      <c r="Z459" t="str">
        <f>IF(insurance[[#This Row],[split]]="Test",ABS(insurance[[#This Row],[charges]]-insurance[[#This Row],[yhat]])^2,"")</f>
        <v/>
      </c>
      <c r="AA459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47341.229969204636</v>
      </c>
      <c r="AB459">
        <f>insurance[[#This Row],[charges]]-insurance[[#This Row],[yhat]]</f>
        <v>-7618.4837692046349</v>
      </c>
      <c r="AC459" t="str">
        <f>IF(insurance[[#This Row],[split]]="Test",
  COUNTIFS(insurance[split], "Test", insurance[yhat], "&gt;" &amp; insurance[[#This Row],[yhat]]) + 1,
  ""
)</f>
        <v/>
      </c>
      <c r="AD459" t="str">
        <f>IF(insurance[[#This Row],[split]]="Test", CEILING(insurance[[#This Row],[rank_test]]/(COUNTIF(insurance[split],"Test")/10), 1), "")</f>
        <v/>
      </c>
      <c r="AE459" t="str">
        <f>IF(insurance[[#This Row],[split]]="Test", --(insurance[[#This Row],[charges]] &gt;= Classify!$C$5), "")</f>
        <v/>
      </c>
      <c r="AF459" t="str">
        <f>IF(insurance[[#This Row],[split]]="Test", --(insurance[[#This Row],[yhat]] &gt;= Classify!$C$8), "")</f>
        <v/>
      </c>
    </row>
    <row r="460" spans="1:32" x14ac:dyDescent="0.35">
      <c r="A460">
        <v>31</v>
      </c>
      <c r="B460" t="s">
        <v>19</v>
      </c>
      <c r="C460">
        <v>29.81</v>
      </c>
      <c r="D460">
        <v>0</v>
      </c>
      <c r="E460" t="s">
        <v>23</v>
      </c>
      <c r="F460" t="s">
        <v>15</v>
      </c>
      <c r="G460">
        <v>19350.368900000001</v>
      </c>
      <c r="H460" t="s">
        <v>16</v>
      </c>
      <c r="I460" t="s">
        <v>18</v>
      </c>
      <c r="J460" t="s">
        <v>18</v>
      </c>
      <c r="K460" t="s">
        <v>17</v>
      </c>
      <c r="L460" t="s">
        <v>18</v>
      </c>
      <c r="M460" t="s">
        <v>17</v>
      </c>
      <c r="N460">
        <f>insurance[[#This Row],[age]]^2</f>
        <v>961</v>
      </c>
      <c r="O460">
        <f>insurance[[#This Row],[smoker_yes]]*insurance[[#This Row],[bmi]]</f>
        <v>29.81</v>
      </c>
      <c r="P460">
        <f>insurance[[#This Row],[smoker_yes]]*insurance[[#This Row],[age]]</f>
        <v>31</v>
      </c>
      <c r="Q460">
        <f>insurance[[#This Row],[bmi]]*insurance[[#This Row],[age]]</f>
        <v>924.11</v>
      </c>
      <c r="R460" t="s">
        <v>31</v>
      </c>
      <c r="S460">
        <f>(insurance[[#This Row],[age]]-Notes!$B$2)/Notes!$B$3</f>
        <v>-0.58434997751097684</v>
      </c>
      <c r="T460">
        <f>(insurance[[#This Row],[bmi]]-Notes!$B$4)/Notes!$B$5</f>
        <v>-0.13999504440721031</v>
      </c>
      <c r="U460">
        <f>(insurance[[#This Row],[children]]-Notes!$B$6)/Notes!$B$7</f>
        <v>-0.90861366741867866</v>
      </c>
      <c r="V460" s="14">
        <f t="shared" si="7"/>
        <v>13130.638654799817</v>
      </c>
      <c r="W460" s="15" t="str">
        <f>IF(insurance[[#This Row],[split]]="Test", (insurance[[#This Row],[charges]]-insurance[[#This Row],[yhat_base]])^2, "")</f>
        <v/>
      </c>
      <c r="X460" s="15" t="str">
        <f>IF(insurance[[#This Row],[split]]="Test", ABS(insurance[[#This Row],[charges]]-insurance[[#This Row],[yhat_base]])^2, "")</f>
        <v/>
      </c>
      <c r="Y460" t="str">
        <f>IF(insurance[[#This Row],[split]]="Test", (insurance[[#This Row],[charges]]-insurance[[#This Row],[yhat]])^2,"")</f>
        <v/>
      </c>
      <c r="Z460" t="str">
        <f>IF(insurance[[#This Row],[split]]="Test",ABS(insurance[[#This Row],[charges]]-insurance[[#This Row],[yhat]])^2,"")</f>
        <v/>
      </c>
      <c r="AA460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26561.862277795812</v>
      </c>
      <c r="AB460">
        <f>insurance[[#This Row],[charges]]-insurance[[#This Row],[yhat]]</f>
        <v>-7211.4933777958104</v>
      </c>
      <c r="AC460" t="str">
        <f>IF(insurance[[#This Row],[split]]="Test",
  COUNTIFS(insurance[split], "Test", insurance[yhat], "&gt;" &amp; insurance[[#This Row],[yhat]]) + 1,
  ""
)</f>
        <v/>
      </c>
      <c r="AD460" t="str">
        <f>IF(insurance[[#This Row],[split]]="Test", CEILING(insurance[[#This Row],[rank_test]]/(COUNTIF(insurance[split],"Test")/10), 1), "")</f>
        <v/>
      </c>
      <c r="AE460" t="str">
        <f>IF(insurance[[#This Row],[split]]="Test", --(insurance[[#This Row],[charges]] &gt;= Classify!$C$5), "")</f>
        <v/>
      </c>
      <c r="AF460" t="str">
        <f>IF(insurance[[#This Row],[split]]="Test", --(insurance[[#This Row],[yhat]] &gt;= Classify!$C$8), "")</f>
        <v/>
      </c>
    </row>
    <row r="461" spans="1:32" x14ac:dyDescent="0.35">
      <c r="A461">
        <v>24</v>
      </c>
      <c r="B461" t="s">
        <v>19</v>
      </c>
      <c r="C461">
        <v>29.83</v>
      </c>
      <c r="D461">
        <v>0</v>
      </c>
      <c r="E461" t="s">
        <v>23</v>
      </c>
      <c r="F461" t="s">
        <v>20</v>
      </c>
      <c r="G461">
        <v>18648.421699999999</v>
      </c>
      <c r="H461" t="s">
        <v>16</v>
      </c>
      <c r="I461" t="s">
        <v>18</v>
      </c>
      <c r="J461" t="s">
        <v>18</v>
      </c>
      <c r="K461" t="s">
        <v>17</v>
      </c>
      <c r="L461" t="s">
        <v>17</v>
      </c>
      <c r="M461" t="s">
        <v>17</v>
      </c>
      <c r="N461">
        <f>insurance[[#This Row],[age]]^2</f>
        <v>576</v>
      </c>
      <c r="O461">
        <f>insurance[[#This Row],[smoker_yes]]*insurance[[#This Row],[bmi]]</f>
        <v>29.83</v>
      </c>
      <c r="P461">
        <f>insurance[[#This Row],[smoker_yes]]*insurance[[#This Row],[age]]</f>
        <v>24</v>
      </c>
      <c r="Q461">
        <f>insurance[[#This Row],[bmi]]*insurance[[#This Row],[age]]</f>
        <v>715.92</v>
      </c>
      <c r="R461" t="s">
        <v>32</v>
      </c>
      <c r="S461">
        <f>(insurance[[#This Row],[age]]-Notes!$B$2)/Notes!$B$3</f>
        <v>-1.0827583091171882</v>
      </c>
      <c r="T461">
        <f>(insurance[[#This Row],[bmi]]-Notes!$B$4)/Notes!$B$5</f>
        <v>-0.13671415480456126</v>
      </c>
      <c r="U461">
        <f>(insurance[[#This Row],[children]]-Notes!$B$6)/Notes!$B$7</f>
        <v>-0.90861366741867866</v>
      </c>
      <c r="V461" s="14">
        <f t="shared" si="7"/>
        <v>13130.638654799817</v>
      </c>
      <c r="W461" s="15">
        <f>IF(insurance[[#This Row],[split]]="Test", (insurance[[#This Row],[charges]]-insurance[[#This Row],[yhat_base]])^2, "")</f>
        <v>30445929.733898591</v>
      </c>
      <c r="X461" s="15">
        <f>IF(insurance[[#This Row],[split]]="Test", ABS(insurance[[#This Row],[charges]]-insurance[[#This Row],[yhat_base]])^2, "")</f>
        <v>30445929.733898591</v>
      </c>
      <c r="Y461">
        <f>IF(insurance[[#This Row],[split]]="Test", (insurance[[#This Row],[charges]]-insurance[[#This Row],[yhat]])^2,"")</f>
        <v>64417884.873016343</v>
      </c>
      <c r="Z461">
        <f>IF(insurance[[#This Row],[split]]="Test",ABS(insurance[[#This Row],[charges]]-insurance[[#This Row],[yhat]])^2,"")</f>
        <v>64417884.873016343</v>
      </c>
      <c r="AA461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26674.497009453327</v>
      </c>
      <c r="AB461">
        <f>insurance[[#This Row],[charges]]-insurance[[#This Row],[yhat]]</f>
        <v>-8026.0753094533284</v>
      </c>
      <c r="AC461">
        <f>IF(insurance[[#This Row],[split]]="Test",
  COUNTIFS(insurance[split], "Test", insurance[yhat], "&gt;" &amp; insurance[[#This Row],[yhat]]) + 1,
  ""
)</f>
        <v>43</v>
      </c>
      <c r="AD461">
        <f>IF(insurance[[#This Row],[split]]="Test", CEILING(insurance[[#This Row],[rank_test]]/(COUNTIF(insurance[split],"Test")/10), 1), "")</f>
        <v>2</v>
      </c>
      <c r="AE461">
        <f>IF(insurance[[#This Row],[split]]="Test", --(insurance[[#This Row],[charges]] &gt;= Classify!$C$5), "")</f>
        <v>0</v>
      </c>
      <c r="AF461">
        <f>IF(insurance[[#This Row],[split]]="Test", --(insurance[[#This Row],[yhat]] &gt;= Classify!$C$8), "")</f>
        <v>1</v>
      </c>
    </row>
    <row r="462" spans="1:32" x14ac:dyDescent="0.35">
      <c r="A462">
        <v>20</v>
      </c>
      <c r="B462" t="s">
        <v>19</v>
      </c>
      <c r="C462">
        <v>27.3</v>
      </c>
      <c r="D462">
        <v>0</v>
      </c>
      <c r="E462" t="s">
        <v>23</v>
      </c>
      <c r="F462" t="s">
        <v>21</v>
      </c>
      <c r="G462">
        <v>16232.847</v>
      </c>
      <c r="H462" t="s">
        <v>16</v>
      </c>
      <c r="I462" t="s">
        <v>18</v>
      </c>
      <c r="J462" t="s">
        <v>18</v>
      </c>
      <c r="K462" t="s">
        <v>17</v>
      </c>
      <c r="L462" t="s">
        <v>17</v>
      </c>
      <c r="M462" t="s">
        <v>18</v>
      </c>
      <c r="N462">
        <f>insurance[[#This Row],[age]]^2</f>
        <v>400</v>
      </c>
      <c r="O462">
        <f>insurance[[#This Row],[smoker_yes]]*insurance[[#This Row],[bmi]]</f>
        <v>27.3</v>
      </c>
      <c r="P462">
        <f>insurance[[#This Row],[smoker_yes]]*insurance[[#This Row],[age]]</f>
        <v>20</v>
      </c>
      <c r="Q462">
        <f>insurance[[#This Row],[bmi]]*insurance[[#This Row],[age]]</f>
        <v>546</v>
      </c>
      <c r="R462" t="s">
        <v>31</v>
      </c>
      <c r="S462">
        <f>(insurance[[#This Row],[age]]-Notes!$B$2)/Notes!$B$3</f>
        <v>-1.3675630700350232</v>
      </c>
      <c r="T462">
        <f>(insurance[[#This Row],[bmi]]-Notes!$B$4)/Notes!$B$5</f>
        <v>-0.55174668953967509</v>
      </c>
      <c r="U462">
        <f>(insurance[[#This Row],[children]]-Notes!$B$6)/Notes!$B$7</f>
        <v>-0.90861366741867866</v>
      </c>
      <c r="V462" s="14">
        <f t="shared" si="7"/>
        <v>13130.638654799817</v>
      </c>
      <c r="W462" s="15" t="str">
        <f>IF(insurance[[#This Row],[split]]="Test", (insurance[[#This Row],[charges]]-insurance[[#This Row],[yhat_base]])^2, "")</f>
        <v/>
      </c>
      <c r="X462" s="15" t="str">
        <f>IF(insurance[[#This Row],[split]]="Test", ABS(insurance[[#This Row],[charges]]-insurance[[#This Row],[yhat_base]])^2, "")</f>
        <v/>
      </c>
      <c r="Y462" t="str">
        <f>IF(insurance[[#This Row],[split]]="Test", (insurance[[#This Row],[charges]]-insurance[[#This Row],[yhat]])^2,"")</f>
        <v/>
      </c>
      <c r="Z462" t="str">
        <f>IF(insurance[[#This Row],[split]]="Test",ABS(insurance[[#This Row],[charges]]-insurance[[#This Row],[yhat]])^2,"")</f>
        <v/>
      </c>
      <c r="AA462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21350.692497783923</v>
      </c>
      <c r="AB462">
        <f>insurance[[#This Row],[charges]]-insurance[[#This Row],[yhat]]</f>
        <v>-5117.8454977839228</v>
      </c>
      <c r="AC462" t="str">
        <f>IF(insurance[[#This Row],[split]]="Test",
  COUNTIFS(insurance[split], "Test", insurance[yhat], "&gt;" &amp; insurance[[#This Row],[yhat]]) + 1,
  ""
)</f>
        <v/>
      </c>
      <c r="AD462" t="str">
        <f>IF(insurance[[#This Row],[split]]="Test", CEILING(insurance[[#This Row],[rank_test]]/(COUNTIF(insurance[split],"Test")/10), 1), "")</f>
        <v/>
      </c>
      <c r="AE462" t="str">
        <f>IF(insurance[[#This Row],[split]]="Test", --(insurance[[#This Row],[charges]] &gt;= Classify!$C$5), "")</f>
        <v/>
      </c>
      <c r="AF462" t="str">
        <f>IF(insurance[[#This Row],[split]]="Test", --(insurance[[#This Row],[yhat]] &gt;= Classify!$C$8), "")</f>
        <v/>
      </c>
    </row>
    <row r="463" spans="1:32" x14ac:dyDescent="0.35">
      <c r="A463">
        <v>24</v>
      </c>
      <c r="B463" t="s">
        <v>19</v>
      </c>
      <c r="C463">
        <v>31.065000000000001</v>
      </c>
      <c r="D463">
        <v>0</v>
      </c>
      <c r="E463" t="s">
        <v>23</v>
      </c>
      <c r="F463" t="s">
        <v>20</v>
      </c>
      <c r="G463">
        <v>34254.053350000002</v>
      </c>
      <c r="H463" t="s">
        <v>16</v>
      </c>
      <c r="I463" t="s">
        <v>18</v>
      </c>
      <c r="J463" t="s">
        <v>18</v>
      </c>
      <c r="K463" t="s">
        <v>17</v>
      </c>
      <c r="L463" t="s">
        <v>17</v>
      </c>
      <c r="M463" t="s">
        <v>17</v>
      </c>
      <c r="N463">
        <f>insurance[[#This Row],[age]]^2</f>
        <v>576</v>
      </c>
      <c r="O463">
        <f>insurance[[#This Row],[smoker_yes]]*insurance[[#This Row],[bmi]]</f>
        <v>31.065000000000001</v>
      </c>
      <c r="P463">
        <f>insurance[[#This Row],[smoker_yes]]*insurance[[#This Row],[age]]</f>
        <v>24</v>
      </c>
      <c r="Q463">
        <f>insurance[[#This Row],[bmi]]*insurance[[#This Row],[age]]</f>
        <v>745.56000000000006</v>
      </c>
      <c r="R463" t="s">
        <v>31</v>
      </c>
      <c r="S463">
        <f>(insurance[[#This Row],[age]]-Notes!$B$2)/Notes!$B$3</f>
        <v>-1.0827583091171882</v>
      </c>
      <c r="T463">
        <f>(insurance[[#This Row],[bmi]]-Notes!$B$4)/Notes!$B$5</f>
        <v>6.5880778159022685E-2</v>
      </c>
      <c r="U463">
        <f>(insurance[[#This Row],[children]]-Notes!$B$6)/Notes!$B$7</f>
        <v>-0.90861366741867866</v>
      </c>
      <c r="V463" s="14">
        <f t="shared" si="7"/>
        <v>13130.638654799817</v>
      </c>
      <c r="W463" s="15" t="str">
        <f>IF(insurance[[#This Row],[split]]="Test", (insurance[[#This Row],[charges]]-insurance[[#This Row],[yhat_base]])^2, "")</f>
        <v/>
      </c>
      <c r="X463" s="15" t="str">
        <f>IF(insurance[[#This Row],[split]]="Test", ABS(insurance[[#This Row],[charges]]-insurance[[#This Row],[yhat_base]])^2, "")</f>
        <v/>
      </c>
      <c r="Y463" t="str">
        <f>IF(insurance[[#This Row],[split]]="Test", (insurance[[#This Row],[charges]]-insurance[[#This Row],[yhat]])^2,"")</f>
        <v/>
      </c>
      <c r="Z463" t="str">
        <f>IF(insurance[[#This Row],[split]]="Test",ABS(insurance[[#This Row],[charges]]-insurance[[#This Row],[yhat]])^2,"")</f>
        <v/>
      </c>
      <c r="AA463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28517.15472757494</v>
      </c>
      <c r="AB463">
        <f>insurance[[#This Row],[charges]]-insurance[[#This Row],[yhat]]</f>
        <v>5736.8986224250621</v>
      </c>
      <c r="AC463" t="str">
        <f>IF(insurance[[#This Row],[split]]="Test",
  COUNTIFS(insurance[split], "Test", insurance[yhat], "&gt;" &amp; insurance[[#This Row],[yhat]]) + 1,
  ""
)</f>
        <v/>
      </c>
      <c r="AD463" t="str">
        <f>IF(insurance[[#This Row],[split]]="Test", CEILING(insurance[[#This Row],[rank_test]]/(COUNTIF(insurance[split],"Test")/10), 1), "")</f>
        <v/>
      </c>
      <c r="AE463" t="str">
        <f>IF(insurance[[#This Row],[split]]="Test", --(insurance[[#This Row],[charges]] &gt;= Classify!$C$5), "")</f>
        <v/>
      </c>
      <c r="AF463" t="str">
        <f>IF(insurance[[#This Row],[split]]="Test", --(insurance[[#This Row],[yhat]] &gt;= Classify!$C$8), "")</f>
        <v/>
      </c>
    </row>
    <row r="464" spans="1:32" x14ac:dyDescent="0.35">
      <c r="A464">
        <v>26</v>
      </c>
      <c r="B464" t="s">
        <v>19</v>
      </c>
      <c r="C464">
        <v>27.06</v>
      </c>
      <c r="D464">
        <v>0</v>
      </c>
      <c r="E464" t="s">
        <v>23</v>
      </c>
      <c r="F464" t="s">
        <v>15</v>
      </c>
      <c r="G464">
        <v>17043.341400000001</v>
      </c>
      <c r="H464" t="s">
        <v>16</v>
      </c>
      <c r="I464" t="s">
        <v>18</v>
      </c>
      <c r="J464" t="s">
        <v>18</v>
      </c>
      <c r="K464" t="s">
        <v>17</v>
      </c>
      <c r="L464" t="s">
        <v>18</v>
      </c>
      <c r="M464" t="s">
        <v>17</v>
      </c>
      <c r="N464">
        <f>insurance[[#This Row],[age]]^2</f>
        <v>676</v>
      </c>
      <c r="O464">
        <f>insurance[[#This Row],[smoker_yes]]*insurance[[#This Row],[bmi]]</f>
        <v>27.06</v>
      </c>
      <c r="P464">
        <f>insurance[[#This Row],[smoker_yes]]*insurance[[#This Row],[age]]</f>
        <v>26</v>
      </c>
      <c r="Q464">
        <f>insurance[[#This Row],[bmi]]*insurance[[#This Row],[age]]</f>
        <v>703.56</v>
      </c>
      <c r="R464" t="s">
        <v>32</v>
      </c>
      <c r="S464">
        <f>(insurance[[#This Row],[age]]-Notes!$B$2)/Notes!$B$3</f>
        <v>-0.94035592865827067</v>
      </c>
      <c r="T464">
        <f>(insurance[[#This Row],[bmi]]-Notes!$B$4)/Notes!$B$5</f>
        <v>-0.59111736477146493</v>
      </c>
      <c r="U464">
        <f>(insurance[[#This Row],[children]]-Notes!$B$6)/Notes!$B$7</f>
        <v>-0.90861366741867866</v>
      </c>
      <c r="V464" s="14">
        <f t="shared" si="7"/>
        <v>13130.638654799817</v>
      </c>
      <c r="W464" s="15">
        <f>IF(insurance[[#This Row],[split]]="Test", (insurance[[#This Row],[charges]]-insurance[[#This Row],[yhat_base]])^2, "")</f>
        <v>15309242.772297055</v>
      </c>
      <c r="X464" s="15">
        <f>IF(insurance[[#This Row],[split]]="Test", ABS(insurance[[#This Row],[charges]]-insurance[[#This Row],[yhat_base]])^2, "")</f>
        <v>15309242.772297055</v>
      </c>
      <c r="Y464">
        <f>IF(insurance[[#This Row],[split]]="Test", (insurance[[#This Row],[charges]]-insurance[[#This Row],[yhat]])^2,"")</f>
        <v>20823416.204283718</v>
      </c>
      <c r="Z464">
        <f>IF(insurance[[#This Row],[split]]="Test",ABS(insurance[[#This Row],[charges]]-insurance[[#This Row],[yhat]])^2,"")</f>
        <v>20823416.204283718</v>
      </c>
      <c r="AA464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21606.609549504665</v>
      </c>
      <c r="AB464">
        <f>insurance[[#This Row],[charges]]-insurance[[#This Row],[yhat]]</f>
        <v>-4563.2681495046636</v>
      </c>
      <c r="AC464">
        <f>IF(insurance[[#This Row],[split]]="Test",
  COUNTIFS(insurance[split], "Test", insurance[yhat], "&gt;" &amp; insurance[[#This Row],[yhat]]) + 1,
  ""
)</f>
        <v>52</v>
      </c>
      <c r="AD464">
        <f>IF(insurance[[#This Row],[split]]="Test", CEILING(insurance[[#This Row],[rank_test]]/(COUNTIF(insurance[split],"Test")/10), 1), "")</f>
        <v>2</v>
      </c>
      <c r="AE464">
        <f>IF(insurance[[#This Row],[split]]="Test", --(insurance[[#This Row],[charges]] &gt;= Classify!$C$5), "")</f>
        <v>0</v>
      </c>
      <c r="AF464">
        <f>IF(insurance[[#This Row],[split]]="Test", --(insurance[[#This Row],[yhat]] &gt;= Classify!$C$8), "")</f>
        <v>1</v>
      </c>
    </row>
    <row r="465" spans="1:32" x14ac:dyDescent="0.35">
      <c r="A465">
        <v>19</v>
      </c>
      <c r="B465" t="s">
        <v>19</v>
      </c>
      <c r="C465">
        <v>34.9</v>
      </c>
      <c r="D465">
        <v>0</v>
      </c>
      <c r="E465" t="s">
        <v>23</v>
      </c>
      <c r="F465" t="s">
        <v>21</v>
      </c>
      <c r="G465">
        <v>34828.654000000002</v>
      </c>
      <c r="H465" t="s">
        <v>16</v>
      </c>
      <c r="I465" t="s">
        <v>18</v>
      </c>
      <c r="J465" t="s">
        <v>18</v>
      </c>
      <c r="K465" t="s">
        <v>17</v>
      </c>
      <c r="L465" t="s">
        <v>17</v>
      </c>
      <c r="M465" t="s">
        <v>18</v>
      </c>
      <c r="N465">
        <f>insurance[[#This Row],[age]]^2</f>
        <v>361</v>
      </c>
      <c r="O465">
        <f>insurance[[#This Row],[smoker_yes]]*insurance[[#This Row],[bmi]]</f>
        <v>34.9</v>
      </c>
      <c r="P465">
        <f>insurance[[#This Row],[smoker_yes]]*insurance[[#This Row],[age]]</f>
        <v>19</v>
      </c>
      <c r="Q465">
        <f>insurance[[#This Row],[bmi]]*insurance[[#This Row],[age]]</f>
        <v>663.1</v>
      </c>
      <c r="R465" t="s">
        <v>31</v>
      </c>
      <c r="S465">
        <f>(insurance[[#This Row],[age]]-Notes!$B$2)/Notes!$B$3</f>
        <v>-1.4387642602644821</v>
      </c>
      <c r="T465">
        <f>(insurance[[#This Row],[bmi]]-Notes!$B$4)/Notes!$B$5</f>
        <v>0.69499135946699186</v>
      </c>
      <c r="U465">
        <f>(insurance[[#This Row],[children]]-Notes!$B$6)/Notes!$B$7</f>
        <v>-0.90861366741867866</v>
      </c>
      <c r="V465" s="14">
        <f t="shared" si="7"/>
        <v>13130.638654799817</v>
      </c>
      <c r="W465" s="15" t="str">
        <f>IF(insurance[[#This Row],[split]]="Test", (insurance[[#This Row],[charges]]-insurance[[#This Row],[yhat_base]])^2, "")</f>
        <v/>
      </c>
      <c r="X465" s="15" t="str">
        <f>IF(insurance[[#This Row],[split]]="Test", ABS(insurance[[#This Row],[charges]]-insurance[[#This Row],[yhat_base]])^2, "")</f>
        <v/>
      </c>
      <c r="Y465" t="str">
        <f>IF(insurance[[#This Row],[split]]="Test", (insurance[[#This Row],[charges]]-insurance[[#This Row],[yhat]])^2,"")</f>
        <v/>
      </c>
      <c r="Z465" t="str">
        <f>IF(insurance[[#This Row],[split]]="Test",ABS(insurance[[#This Row],[charges]]-insurance[[#This Row],[yhat]])^2,"")</f>
        <v/>
      </c>
      <c r="AA465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32592.477807488594</v>
      </c>
      <c r="AB465">
        <f>insurance[[#This Row],[charges]]-insurance[[#This Row],[yhat]]</f>
        <v>2236.1761925114079</v>
      </c>
      <c r="AC465" t="str">
        <f>IF(insurance[[#This Row],[split]]="Test",
  COUNTIFS(insurance[split], "Test", insurance[yhat], "&gt;" &amp; insurance[[#This Row],[yhat]]) + 1,
  ""
)</f>
        <v/>
      </c>
      <c r="AD465" t="str">
        <f>IF(insurance[[#This Row],[split]]="Test", CEILING(insurance[[#This Row],[rank_test]]/(COUNTIF(insurance[split],"Test")/10), 1), "")</f>
        <v/>
      </c>
      <c r="AE465" t="str">
        <f>IF(insurance[[#This Row],[split]]="Test", --(insurance[[#This Row],[charges]] &gt;= Classify!$C$5), "")</f>
        <v/>
      </c>
      <c r="AF465" t="str">
        <f>IF(insurance[[#This Row],[split]]="Test", --(insurance[[#This Row],[yhat]] &gt;= Classify!$C$8), "")</f>
        <v/>
      </c>
    </row>
    <row r="466" spans="1:32" x14ac:dyDescent="0.35">
      <c r="A466">
        <v>45</v>
      </c>
      <c r="B466" t="s">
        <v>19</v>
      </c>
      <c r="C466">
        <v>30.36</v>
      </c>
      <c r="D466">
        <v>0</v>
      </c>
      <c r="E466" t="s">
        <v>23</v>
      </c>
      <c r="F466" t="s">
        <v>15</v>
      </c>
      <c r="G466">
        <v>62592.873090000001</v>
      </c>
      <c r="H466" t="s">
        <v>16</v>
      </c>
      <c r="I466" t="s">
        <v>18</v>
      </c>
      <c r="J466" t="s">
        <v>18</v>
      </c>
      <c r="K466" t="s">
        <v>17</v>
      </c>
      <c r="L466" t="s">
        <v>18</v>
      </c>
      <c r="M466" t="s">
        <v>17</v>
      </c>
      <c r="N466">
        <f>insurance[[#This Row],[age]]^2</f>
        <v>2025</v>
      </c>
      <c r="O466">
        <f>insurance[[#This Row],[smoker_yes]]*insurance[[#This Row],[bmi]]</f>
        <v>30.36</v>
      </c>
      <c r="P466">
        <f>insurance[[#This Row],[smoker_yes]]*insurance[[#This Row],[age]]</f>
        <v>45</v>
      </c>
      <c r="Q466">
        <f>insurance[[#This Row],[bmi]]*insurance[[#This Row],[age]]</f>
        <v>1366.2</v>
      </c>
      <c r="R466" t="s">
        <v>32</v>
      </c>
      <c r="S466">
        <f>(insurance[[#This Row],[age]]-Notes!$B$2)/Notes!$B$3</f>
        <v>0.41246668570144596</v>
      </c>
      <c r="T466">
        <f>(insurance[[#This Row],[bmi]]-Notes!$B$4)/Notes!$B$5</f>
        <v>-4.9770580334359264E-2</v>
      </c>
      <c r="U466">
        <f>(insurance[[#This Row],[children]]-Notes!$B$6)/Notes!$B$7</f>
        <v>-0.90861366741867866</v>
      </c>
      <c r="V466" s="14">
        <f t="shared" si="7"/>
        <v>13130.638654799817</v>
      </c>
      <c r="W466" s="15">
        <f>IF(insurance[[#This Row],[split]]="Test", (insurance[[#This Row],[charges]]-insurance[[#This Row],[yhat_base]])^2, "")</f>
        <v>2446512635.3227029</v>
      </c>
      <c r="X466" s="15">
        <f>IF(insurance[[#This Row],[split]]="Test", ABS(insurance[[#This Row],[charges]]-insurance[[#This Row],[yhat_base]])^2, "")</f>
        <v>2446512635.3227029</v>
      </c>
      <c r="Y466">
        <f>IF(insurance[[#This Row],[split]]="Test", (insurance[[#This Row],[charges]]-insurance[[#This Row],[yhat]])^2,"")</f>
        <v>1007979457.9024467</v>
      </c>
      <c r="Z466">
        <f>IF(insurance[[#This Row],[split]]="Test",ABS(insurance[[#This Row],[charges]]-insurance[[#This Row],[yhat]])^2,"")</f>
        <v>1007979457.9024467</v>
      </c>
      <c r="AA466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30844.180866501301</v>
      </c>
      <c r="AB466">
        <f>insurance[[#This Row],[charges]]-insurance[[#This Row],[yhat]]</f>
        <v>31748.6922234987</v>
      </c>
      <c r="AC466">
        <f>IF(insurance[[#This Row],[split]]="Test",
  COUNTIFS(insurance[split], "Test", insurance[yhat], "&gt;" &amp; insurance[[#This Row],[yhat]]) + 1,
  ""
)</f>
        <v>35</v>
      </c>
      <c r="AD466">
        <f>IF(insurance[[#This Row],[split]]="Test", CEILING(insurance[[#This Row],[rank_test]]/(COUNTIF(insurance[split],"Test")/10), 1), "")</f>
        <v>2</v>
      </c>
      <c r="AE466">
        <f>IF(insurance[[#This Row],[split]]="Test", --(insurance[[#This Row],[charges]] &gt;= Classify!$C$5), "")</f>
        <v>1</v>
      </c>
      <c r="AF466">
        <f>IF(insurance[[#This Row],[split]]="Test", --(insurance[[#This Row],[yhat]] &gt;= Classify!$C$8), "")</f>
        <v>1</v>
      </c>
    </row>
    <row r="467" spans="1:32" x14ac:dyDescent="0.35">
      <c r="A467">
        <v>43</v>
      </c>
      <c r="B467" t="s">
        <v>19</v>
      </c>
      <c r="C467">
        <v>27.8</v>
      </c>
      <c r="D467">
        <v>0</v>
      </c>
      <c r="E467" t="s">
        <v>23</v>
      </c>
      <c r="F467" t="s">
        <v>21</v>
      </c>
      <c r="G467">
        <v>37829.724199999997</v>
      </c>
      <c r="H467" t="s">
        <v>16</v>
      </c>
      <c r="I467" t="s">
        <v>18</v>
      </c>
      <c r="J467" t="s">
        <v>18</v>
      </c>
      <c r="K467" t="s">
        <v>17</v>
      </c>
      <c r="L467" t="s">
        <v>17</v>
      </c>
      <c r="M467" t="s">
        <v>18</v>
      </c>
      <c r="N467">
        <f>insurance[[#This Row],[age]]^2</f>
        <v>1849</v>
      </c>
      <c r="O467">
        <f>insurance[[#This Row],[smoker_yes]]*insurance[[#This Row],[bmi]]</f>
        <v>27.8</v>
      </c>
      <c r="P467">
        <f>insurance[[#This Row],[smoker_yes]]*insurance[[#This Row],[age]]</f>
        <v>43</v>
      </c>
      <c r="Q467">
        <f>insurance[[#This Row],[bmi]]*insurance[[#This Row],[age]]</f>
        <v>1195.4000000000001</v>
      </c>
      <c r="R467" t="s">
        <v>31</v>
      </c>
      <c r="S467">
        <f>(insurance[[#This Row],[age]]-Notes!$B$2)/Notes!$B$3</f>
        <v>0.27006430524252845</v>
      </c>
      <c r="T467">
        <f>(insurance[[#This Row],[bmi]]-Notes!$B$4)/Notes!$B$5</f>
        <v>-0.46972444947344699</v>
      </c>
      <c r="U467">
        <f>(insurance[[#This Row],[children]]-Notes!$B$6)/Notes!$B$7</f>
        <v>-0.90861366741867866</v>
      </c>
      <c r="V467" s="14">
        <f t="shared" si="7"/>
        <v>13130.638654799817</v>
      </c>
      <c r="W467" s="15" t="str">
        <f>IF(insurance[[#This Row],[split]]="Test", (insurance[[#This Row],[charges]]-insurance[[#This Row],[yhat_base]])^2, "")</f>
        <v/>
      </c>
      <c r="X467" s="15" t="str">
        <f>IF(insurance[[#This Row],[split]]="Test", ABS(insurance[[#This Row],[charges]]-insurance[[#This Row],[yhat_base]])^2, "")</f>
        <v/>
      </c>
      <c r="Y467" t="str">
        <f>IF(insurance[[#This Row],[split]]="Test", (insurance[[#This Row],[charges]]-insurance[[#This Row],[yhat]])^2,"")</f>
        <v/>
      </c>
      <c r="Z467" t="str">
        <f>IF(insurance[[#This Row],[split]]="Test",ABS(insurance[[#This Row],[charges]]-insurance[[#This Row],[yhat]])^2,"")</f>
        <v/>
      </c>
      <c r="AA467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26574.717229881069</v>
      </c>
      <c r="AB467">
        <f>insurance[[#This Row],[charges]]-insurance[[#This Row],[yhat]]</f>
        <v>11255.006970118928</v>
      </c>
      <c r="AC467" t="str">
        <f>IF(insurance[[#This Row],[split]]="Test",
  COUNTIFS(insurance[split], "Test", insurance[yhat], "&gt;" &amp; insurance[[#This Row],[yhat]]) + 1,
  ""
)</f>
        <v/>
      </c>
      <c r="AD467" t="str">
        <f>IF(insurance[[#This Row],[split]]="Test", CEILING(insurance[[#This Row],[rank_test]]/(COUNTIF(insurance[split],"Test")/10), 1), "")</f>
        <v/>
      </c>
      <c r="AE467" t="str">
        <f>IF(insurance[[#This Row],[split]]="Test", --(insurance[[#This Row],[charges]] &gt;= Classify!$C$5), "")</f>
        <v/>
      </c>
      <c r="AF467" t="str">
        <f>IF(insurance[[#This Row],[split]]="Test", --(insurance[[#This Row],[yhat]] &gt;= Classify!$C$8), "")</f>
        <v/>
      </c>
    </row>
    <row r="468" spans="1:32" x14ac:dyDescent="0.35">
      <c r="A468">
        <v>25</v>
      </c>
      <c r="B468" t="s">
        <v>13</v>
      </c>
      <c r="C468">
        <v>30.2</v>
      </c>
      <c r="D468">
        <v>0</v>
      </c>
      <c r="E468" t="s">
        <v>23</v>
      </c>
      <c r="F468" t="s">
        <v>21</v>
      </c>
      <c r="G468">
        <v>33900.652999999998</v>
      </c>
      <c r="H468" t="s">
        <v>16</v>
      </c>
      <c r="I468" t="s">
        <v>17</v>
      </c>
      <c r="J468" t="s">
        <v>18</v>
      </c>
      <c r="K468" t="s">
        <v>17</v>
      </c>
      <c r="L468" t="s">
        <v>17</v>
      </c>
      <c r="M468" t="s">
        <v>18</v>
      </c>
      <c r="N468">
        <f>insurance[[#This Row],[age]]^2</f>
        <v>625</v>
      </c>
      <c r="O468">
        <f>insurance[[#This Row],[smoker_yes]]*insurance[[#This Row],[bmi]]</f>
        <v>30.2</v>
      </c>
      <c r="P468">
        <f>insurance[[#This Row],[smoker_yes]]*insurance[[#This Row],[age]]</f>
        <v>25</v>
      </c>
      <c r="Q468">
        <f>insurance[[#This Row],[bmi]]*insurance[[#This Row],[age]]</f>
        <v>755</v>
      </c>
      <c r="R468" t="s">
        <v>31</v>
      </c>
      <c r="S468">
        <f>(insurance[[#This Row],[age]]-Notes!$B$2)/Notes!$B$3</f>
        <v>-1.0115571188877295</v>
      </c>
      <c r="T468">
        <f>(insurance[[#This Row],[bmi]]-Notes!$B$4)/Notes!$B$5</f>
        <v>-7.6017697155552288E-2</v>
      </c>
      <c r="U468">
        <f>(insurance[[#This Row],[children]]-Notes!$B$6)/Notes!$B$7</f>
        <v>-0.90861366741867866</v>
      </c>
      <c r="V468" s="14">
        <f t="shared" si="7"/>
        <v>13130.638654799817</v>
      </c>
      <c r="W468" s="15" t="str">
        <f>IF(insurance[[#This Row],[split]]="Test", (insurance[[#This Row],[charges]]-insurance[[#This Row],[yhat_base]])^2, "")</f>
        <v/>
      </c>
      <c r="X468" s="15" t="str">
        <f>IF(insurance[[#This Row],[split]]="Test", ABS(insurance[[#This Row],[charges]]-insurance[[#This Row],[yhat_base]])^2, "")</f>
        <v/>
      </c>
      <c r="Y468" t="str">
        <f>IF(insurance[[#This Row],[split]]="Test", (insurance[[#This Row],[charges]]-insurance[[#This Row],[yhat]])^2,"")</f>
        <v/>
      </c>
      <c r="Z468" t="str">
        <f>IF(insurance[[#This Row],[split]]="Test",ABS(insurance[[#This Row],[charges]]-insurance[[#This Row],[yhat]])^2,"")</f>
        <v/>
      </c>
      <c r="AA468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26915.876312513017</v>
      </c>
      <c r="AB468">
        <f>insurance[[#This Row],[charges]]-insurance[[#This Row],[yhat]]</f>
        <v>6984.7766874869812</v>
      </c>
      <c r="AC468" t="str">
        <f>IF(insurance[[#This Row],[split]]="Test",
  COUNTIFS(insurance[split], "Test", insurance[yhat], "&gt;" &amp; insurance[[#This Row],[yhat]]) + 1,
  ""
)</f>
        <v/>
      </c>
      <c r="AD468" t="str">
        <f>IF(insurance[[#This Row],[split]]="Test", CEILING(insurance[[#This Row],[rank_test]]/(COUNTIF(insurance[split],"Test")/10), 1), "")</f>
        <v/>
      </c>
      <c r="AE468" t="str">
        <f>IF(insurance[[#This Row],[split]]="Test", --(insurance[[#This Row],[charges]] &gt;= Classify!$C$5), "")</f>
        <v/>
      </c>
      <c r="AF468" t="str">
        <f>IF(insurance[[#This Row],[split]]="Test", --(insurance[[#This Row],[yhat]] &gt;= Classify!$C$8), "")</f>
        <v/>
      </c>
    </row>
    <row r="469" spans="1:32" x14ac:dyDescent="0.35">
      <c r="A469">
        <v>62</v>
      </c>
      <c r="B469" t="s">
        <v>19</v>
      </c>
      <c r="C469">
        <v>26.695</v>
      </c>
      <c r="D469">
        <v>0</v>
      </c>
      <c r="E469" t="s">
        <v>23</v>
      </c>
      <c r="F469" t="s">
        <v>20</v>
      </c>
      <c r="G469">
        <v>28101.333050000001</v>
      </c>
      <c r="H469" t="s">
        <v>16</v>
      </c>
      <c r="I469" t="s">
        <v>18</v>
      </c>
      <c r="J469" t="s">
        <v>18</v>
      </c>
      <c r="K469" t="s">
        <v>17</v>
      </c>
      <c r="L469" t="s">
        <v>17</v>
      </c>
      <c r="M469" t="s">
        <v>17</v>
      </c>
      <c r="N469">
        <f>insurance[[#This Row],[age]]^2</f>
        <v>3844</v>
      </c>
      <c r="O469">
        <f>insurance[[#This Row],[smoker_yes]]*insurance[[#This Row],[bmi]]</f>
        <v>26.695</v>
      </c>
      <c r="P469">
        <f>insurance[[#This Row],[smoker_yes]]*insurance[[#This Row],[age]]</f>
        <v>62</v>
      </c>
      <c r="Q469">
        <f>insurance[[#This Row],[bmi]]*insurance[[#This Row],[age]]</f>
        <v>1655.09</v>
      </c>
      <c r="R469" t="s">
        <v>31</v>
      </c>
      <c r="S469">
        <f>(insurance[[#This Row],[age]]-Notes!$B$2)/Notes!$B$3</f>
        <v>1.6228869196022451</v>
      </c>
      <c r="T469">
        <f>(insurance[[#This Row],[bmi]]-Notes!$B$4)/Notes!$B$5</f>
        <v>-0.65099360001981121</v>
      </c>
      <c r="U469">
        <f>(insurance[[#This Row],[children]]-Notes!$B$6)/Notes!$B$7</f>
        <v>-0.90861366741867866</v>
      </c>
      <c r="V469" s="14">
        <f t="shared" si="7"/>
        <v>13130.638654799817</v>
      </c>
      <c r="W469" s="15" t="str">
        <f>IF(insurance[[#This Row],[split]]="Test", (insurance[[#This Row],[charges]]-insurance[[#This Row],[yhat_base]])^2, "")</f>
        <v/>
      </c>
      <c r="X469" s="15" t="str">
        <f>IF(insurance[[#This Row],[split]]="Test", ABS(insurance[[#This Row],[charges]]-insurance[[#This Row],[yhat_base]])^2, "")</f>
        <v/>
      </c>
      <c r="Y469" t="str">
        <f>IF(insurance[[#This Row],[split]]="Test", (insurance[[#This Row],[charges]]-insurance[[#This Row],[yhat]])^2,"")</f>
        <v/>
      </c>
      <c r="Z469" t="str">
        <f>IF(insurance[[#This Row],[split]]="Test",ABS(insurance[[#This Row],[charges]]-insurance[[#This Row],[yhat]])^2,"")</f>
        <v/>
      </c>
      <c r="AA469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32929.642293123048</v>
      </c>
      <c r="AB469">
        <f>insurance[[#This Row],[charges]]-insurance[[#This Row],[yhat]]</f>
        <v>-4828.3092431230471</v>
      </c>
      <c r="AC469" t="str">
        <f>IF(insurance[[#This Row],[split]]="Test",
  COUNTIFS(insurance[split], "Test", insurance[yhat], "&gt;" &amp; insurance[[#This Row],[yhat]]) + 1,
  ""
)</f>
        <v/>
      </c>
      <c r="AD469" t="str">
        <f>IF(insurance[[#This Row],[split]]="Test", CEILING(insurance[[#This Row],[rank_test]]/(COUNTIF(insurance[split],"Test")/10), 1), "")</f>
        <v/>
      </c>
      <c r="AE469" t="str">
        <f>IF(insurance[[#This Row],[split]]="Test", --(insurance[[#This Row],[charges]] &gt;= Classify!$C$5), "")</f>
        <v/>
      </c>
      <c r="AF469" t="str">
        <f>IF(insurance[[#This Row],[split]]="Test", --(insurance[[#This Row],[yhat]] &gt;= Classify!$C$8), "")</f>
        <v/>
      </c>
    </row>
    <row r="470" spans="1:32" x14ac:dyDescent="0.35">
      <c r="A470">
        <v>34</v>
      </c>
      <c r="B470" t="s">
        <v>13</v>
      </c>
      <c r="C470">
        <v>31.92</v>
      </c>
      <c r="D470">
        <v>1</v>
      </c>
      <c r="E470" t="s">
        <v>23</v>
      </c>
      <c r="F470" t="s">
        <v>20</v>
      </c>
      <c r="G470">
        <v>37701.876799999998</v>
      </c>
      <c r="H470" t="s">
        <v>16</v>
      </c>
      <c r="I470" t="s">
        <v>17</v>
      </c>
      <c r="J470" t="s">
        <v>18</v>
      </c>
      <c r="K470" t="s">
        <v>17</v>
      </c>
      <c r="L470" t="s">
        <v>17</v>
      </c>
      <c r="M470" t="s">
        <v>17</v>
      </c>
      <c r="N470">
        <f>insurance[[#This Row],[age]]^2</f>
        <v>1156</v>
      </c>
      <c r="O470">
        <f>insurance[[#This Row],[smoker_yes]]*insurance[[#This Row],[bmi]]</f>
        <v>31.92</v>
      </c>
      <c r="P470">
        <f>insurance[[#This Row],[smoker_yes]]*insurance[[#This Row],[age]]</f>
        <v>34</v>
      </c>
      <c r="Q470">
        <f>insurance[[#This Row],[bmi]]*insurance[[#This Row],[age]]</f>
        <v>1085.28</v>
      </c>
      <c r="R470" t="s">
        <v>31</v>
      </c>
      <c r="S470">
        <f>(insurance[[#This Row],[age]]-Notes!$B$2)/Notes!$B$3</f>
        <v>-0.37074640682260052</v>
      </c>
      <c r="T470">
        <f>(insurance[[#This Row],[bmi]]-Notes!$B$4)/Notes!$B$5</f>
        <v>0.20613880867227283</v>
      </c>
      <c r="U470">
        <f>(insurance[[#This Row],[children]]-Notes!$B$6)/Notes!$B$7</f>
        <v>-7.8767191646533979E-2</v>
      </c>
      <c r="V470" s="14">
        <f t="shared" si="7"/>
        <v>13130.638654799817</v>
      </c>
      <c r="W470" s="15" t="str">
        <f>IF(insurance[[#This Row],[split]]="Test", (insurance[[#This Row],[charges]]-insurance[[#This Row],[yhat_base]])^2, "")</f>
        <v/>
      </c>
      <c r="X470" s="15" t="str">
        <f>IF(insurance[[#This Row],[split]]="Test", ABS(insurance[[#This Row],[charges]]-insurance[[#This Row],[yhat_base]])^2, "")</f>
        <v/>
      </c>
      <c r="Y470" t="str">
        <f>IF(insurance[[#This Row],[split]]="Test", (insurance[[#This Row],[charges]]-insurance[[#This Row],[yhat]])^2,"")</f>
        <v/>
      </c>
      <c r="Z470" t="str">
        <f>IF(insurance[[#This Row],[split]]="Test",ABS(insurance[[#This Row],[charges]]-insurance[[#This Row],[yhat]])^2,"")</f>
        <v/>
      </c>
      <c r="AA470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32904.216395261938</v>
      </c>
      <c r="AB470">
        <f>insurance[[#This Row],[charges]]-insurance[[#This Row],[yhat]]</f>
        <v>4797.6604047380606</v>
      </c>
      <c r="AC470" t="str">
        <f>IF(insurance[[#This Row],[split]]="Test",
  COUNTIFS(insurance[split], "Test", insurance[yhat], "&gt;" &amp; insurance[[#This Row],[yhat]]) + 1,
  ""
)</f>
        <v/>
      </c>
      <c r="AD470" t="str">
        <f>IF(insurance[[#This Row],[split]]="Test", CEILING(insurance[[#This Row],[rank_test]]/(COUNTIF(insurance[split],"Test")/10), 1), "")</f>
        <v/>
      </c>
      <c r="AE470" t="str">
        <f>IF(insurance[[#This Row],[split]]="Test", --(insurance[[#This Row],[charges]] &gt;= Classify!$C$5), "")</f>
        <v/>
      </c>
      <c r="AF470" t="str">
        <f>IF(insurance[[#This Row],[split]]="Test", --(insurance[[#This Row],[yhat]] &gt;= Classify!$C$8), "")</f>
        <v/>
      </c>
    </row>
    <row r="471" spans="1:32" x14ac:dyDescent="0.35">
      <c r="A471">
        <v>28</v>
      </c>
      <c r="B471" t="s">
        <v>19</v>
      </c>
      <c r="C471">
        <v>36.4</v>
      </c>
      <c r="D471">
        <v>1</v>
      </c>
      <c r="E471" t="s">
        <v>23</v>
      </c>
      <c r="F471" t="s">
        <v>21</v>
      </c>
      <c r="G471">
        <v>51194.559139999998</v>
      </c>
      <c r="H471" t="s">
        <v>16</v>
      </c>
      <c r="I471" t="s">
        <v>18</v>
      </c>
      <c r="J471" t="s">
        <v>18</v>
      </c>
      <c r="K471" t="s">
        <v>17</v>
      </c>
      <c r="L471" t="s">
        <v>17</v>
      </c>
      <c r="M471" t="s">
        <v>18</v>
      </c>
      <c r="N471">
        <f>insurance[[#This Row],[age]]^2</f>
        <v>784</v>
      </c>
      <c r="O471">
        <f>insurance[[#This Row],[smoker_yes]]*insurance[[#This Row],[bmi]]</f>
        <v>36.4</v>
      </c>
      <c r="P471">
        <f>insurance[[#This Row],[smoker_yes]]*insurance[[#This Row],[age]]</f>
        <v>28</v>
      </c>
      <c r="Q471">
        <f>insurance[[#This Row],[bmi]]*insurance[[#This Row],[age]]</f>
        <v>1019.1999999999999</v>
      </c>
      <c r="R471" t="s">
        <v>32</v>
      </c>
      <c r="S471">
        <f>(insurance[[#This Row],[age]]-Notes!$B$2)/Notes!$B$3</f>
        <v>-0.79795354819935316</v>
      </c>
      <c r="T471">
        <f>(insurance[[#This Row],[bmi]]-Notes!$B$4)/Notes!$B$5</f>
        <v>0.94105807966567623</v>
      </c>
      <c r="U471">
        <f>(insurance[[#This Row],[children]]-Notes!$B$6)/Notes!$B$7</f>
        <v>-7.8767191646533979E-2</v>
      </c>
      <c r="V471" s="14">
        <f t="shared" si="7"/>
        <v>13130.638654799817</v>
      </c>
      <c r="W471" s="15">
        <f>IF(insurance[[#This Row],[split]]="Test", (insurance[[#This Row],[charges]]-insurance[[#This Row],[yhat_base]])^2, "")</f>
        <v>1448862042.7036419</v>
      </c>
      <c r="X471" s="15">
        <f>IF(insurance[[#This Row],[split]]="Test", ABS(insurance[[#This Row],[charges]]-insurance[[#This Row],[yhat_base]])^2, "")</f>
        <v>1448862042.7036419</v>
      </c>
      <c r="Y471">
        <f>IF(insurance[[#This Row],[split]]="Test", (insurance[[#This Row],[charges]]-insurance[[#This Row],[yhat]])^2,"")</f>
        <v>208982160.72835016</v>
      </c>
      <c r="Z471">
        <f>IF(insurance[[#This Row],[split]]="Test",ABS(insurance[[#This Row],[charges]]-insurance[[#This Row],[yhat]])^2,"")</f>
        <v>208982160.72835016</v>
      </c>
      <c r="AA471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36738.343842476577</v>
      </c>
      <c r="AB471">
        <f>insurance[[#This Row],[charges]]-insurance[[#This Row],[yhat]]</f>
        <v>14456.21529752342</v>
      </c>
      <c r="AC471">
        <f>IF(insurance[[#This Row],[split]]="Test",
  COUNTIFS(insurance[split], "Test", insurance[yhat], "&gt;" &amp; insurance[[#This Row],[yhat]]) + 1,
  ""
)</f>
        <v>25</v>
      </c>
      <c r="AD471">
        <f>IF(insurance[[#This Row],[split]]="Test", CEILING(insurance[[#This Row],[rank_test]]/(COUNTIF(insurance[split],"Test")/10), 1), "")</f>
        <v>1</v>
      </c>
      <c r="AE471">
        <f>IF(insurance[[#This Row],[split]]="Test", --(insurance[[#This Row],[charges]] &gt;= Classify!$C$5), "")</f>
        <v>1</v>
      </c>
      <c r="AF471">
        <f>IF(insurance[[#This Row],[split]]="Test", --(insurance[[#This Row],[yhat]] &gt;= Classify!$C$8), "")</f>
        <v>1</v>
      </c>
    </row>
    <row r="472" spans="1:32" x14ac:dyDescent="0.35">
      <c r="A472">
        <v>35</v>
      </c>
      <c r="B472" t="s">
        <v>19</v>
      </c>
      <c r="C472">
        <v>36.67</v>
      </c>
      <c r="D472">
        <v>1</v>
      </c>
      <c r="E472" t="s">
        <v>23</v>
      </c>
      <c r="F472" t="s">
        <v>20</v>
      </c>
      <c r="G472">
        <v>39774.276299999998</v>
      </c>
      <c r="H472" t="s">
        <v>16</v>
      </c>
      <c r="I472" t="s">
        <v>18</v>
      </c>
      <c r="J472" t="s">
        <v>18</v>
      </c>
      <c r="K472" t="s">
        <v>17</v>
      </c>
      <c r="L472" t="s">
        <v>17</v>
      </c>
      <c r="M472" t="s">
        <v>17</v>
      </c>
      <c r="N472">
        <f>insurance[[#This Row],[age]]^2</f>
        <v>1225</v>
      </c>
      <c r="O472">
        <f>insurance[[#This Row],[smoker_yes]]*insurance[[#This Row],[bmi]]</f>
        <v>36.67</v>
      </c>
      <c r="P472">
        <f>insurance[[#This Row],[smoker_yes]]*insurance[[#This Row],[age]]</f>
        <v>35</v>
      </c>
      <c r="Q472">
        <f>insurance[[#This Row],[bmi]]*insurance[[#This Row],[age]]</f>
        <v>1283.45</v>
      </c>
      <c r="R472" t="s">
        <v>32</v>
      </c>
      <c r="S472">
        <f>(insurance[[#This Row],[age]]-Notes!$B$2)/Notes!$B$3</f>
        <v>-0.29954521659314176</v>
      </c>
      <c r="T472">
        <f>(insurance[[#This Row],[bmi]]-Notes!$B$4)/Notes!$B$5</f>
        <v>0.98535008930143997</v>
      </c>
      <c r="U472">
        <f>(insurance[[#This Row],[children]]-Notes!$B$6)/Notes!$B$7</f>
        <v>-7.8767191646533979E-2</v>
      </c>
      <c r="V472" s="14">
        <f t="shared" si="7"/>
        <v>13130.638654799817</v>
      </c>
      <c r="W472" s="15">
        <f>IF(insurance[[#This Row],[split]]="Test", (insurance[[#This Row],[charges]]-insurance[[#This Row],[yhat_base]])^2, "")</f>
        <v>709883426.96872807</v>
      </c>
      <c r="X472" s="15">
        <f>IF(insurance[[#This Row],[split]]="Test", ABS(insurance[[#This Row],[charges]]-insurance[[#This Row],[yhat_base]])^2, "")</f>
        <v>709883426.96872807</v>
      </c>
      <c r="Y472">
        <f>IF(insurance[[#This Row],[split]]="Test", (insurance[[#This Row],[charges]]-insurance[[#This Row],[yhat]])^2,"")</f>
        <v>37135.647022365367</v>
      </c>
      <c r="Z472">
        <f>IF(insurance[[#This Row],[split]]="Test",ABS(insurance[[#This Row],[charges]]-insurance[[#This Row],[yhat]])^2,"")</f>
        <v>37135.647022365367</v>
      </c>
      <c r="AA472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39581.570184315089</v>
      </c>
      <c r="AB472">
        <f>insurance[[#This Row],[charges]]-insurance[[#This Row],[yhat]]</f>
        <v>192.70611568490858</v>
      </c>
      <c r="AC472">
        <f>IF(insurance[[#This Row],[split]]="Test",
  COUNTIFS(insurance[split], "Test", insurance[yhat], "&gt;" &amp; insurance[[#This Row],[yhat]]) + 1,
  ""
)</f>
        <v>18</v>
      </c>
      <c r="AD472">
        <f>IF(insurance[[#This Row],[split]]="Test", CEILING(insurance[[#This Row],[rank_test]]/(COUNTIF(insurance[split],"Test")/10), 1), "")</f>
        <v>1</v>
      </c>
      <c r="AE472">
        <f>IF(insurance[[#This Row],[split]]="Test", --(insurance[[#This Row],[charges]] &gt;= Classify!$C$5), "")</f>
        <v>1</v>
      </c>
      <c r="AF472">
        <f>IF(insurance[[#This Row],[split]]="Test", --(insurance[[#This Row],[yhat]] &gt;= Classify!$C$8), "")</f>
        <v>1</v>
      </c>
    </row>
    <row r="473" spans="1:32" x14ac:dyDescent="0.35">
      <c r="A473">
        <v>36</v>
      </c>
      <c r="B473" t="s">
        <v>19</v>
      </c>
      <c r="C473">
        <v>35.200000000000003</v>
      </c>
      <c r="D473">
        <v>1</v>
      </c>
      <c r="E473" t="s">
        <v>23</v>
      </c>
      <c r="F473" t="s">
        <v>15</v>
      </c>
      <c r="G473">
        <v>38709.175999999999</v>
      </c>
      <c r="H473" t="s">
        <v>16</v>
      </c>
      <c r="I473" t="s">
        <v>18</v>
      </c>
      <c r="J473" t="s">
        <v>18</v>
      </c>
      <c r="K473" t="s">
        <v>17</v>
      </c>
      <c r="L473" t="s">
        <v>18</v>
      </c>
      <c r="M473" t="s">
        <v>17</v>
      </c>
      <c r="N473">
        <f>insurance[[#This Row],[age]]^2</f>
        <v>1296</v>
      </c>
      <c r="O473">
        <f>insurance[[#This Row],[smoker_yes]]*insurance[[#This Row],[bmi]]</f>
        <v>35.200000000000003</v>
      </c>
      <c r="P473">
        <f>insurance[[#This Row],[smoker_yes]]*insurance[[#This Row],[age]]</f>
        <v>36</v>
      </c>
      <c r="Q473">
        <f>insurance[[#This Row],[bmi]]*insurance[[#This Row],[age]]</f>
        <v>1267.2</v>
      </c>
      <c r="R473" t="s">
        <v>32</v>
      </c>
      <c r="S473">
        <f>(insurance[[#This Row],[age]]-Notes!$B$2)/Notes!$B$3</f>
        <v>-0.22834402636368298</v>
      </c>
      <c r="T473">
        <f>(insurance[[#This Row],[bmi]]-Notes!$B$4)/Notes!$B$5</f>
        <v>0.74420470350672951</v>
      </c>
      <c r="U473">
        <f>(insurance[[#This Row],[children]]-Notes!$B$6)/Notes!$B$7</f>
        <v>-7.8767191646533979E-2</v>
      </c>
      <c r="V473" s="14">
        <f t="shared" si="7"/>
        <v>13130.638654799817</v>
      </c>
      <c r="W473" s="15">
        <f>IF(insurance[[#This Row],[split]]="Test", (insurance[[#This Row],[charges]]-insurance[[#This Row],[yhat_base]])^2, "")</f>
        <v>654261572.71980035</v>
      </c>
      <c r="X473" s="15">
        <f>IF(insurance[[#This Row],[split]]="Test", ABS(insurance[[#This Row],[charges]]-insurance[[#This Row],[yhat_base]])^2, "")</f>
        <v>654261572.71980035</v>
      </c>
      <c r="Y473">
        <f>IF(insurance[[#This Row],[split]]="Test", (insurance[[#This Row],[charges]]-insurance[[#This Row],[yhat]])^2,"")</f>
        <v>5350261.2828647252</v>
      </c>
      <c r="Z473">
        <f>IF(insurance[[#This Row],[split]]="Test",ABS(insurance[[#This Row],[charges]]-insurance[[#This Row],[yhat]])^2,"")</f>
        <v>5350261.2828647252</v>
      </c>
      <c r="AA473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36396.112818228969</v>
      </c>
      <c r="AB473">
        <f>insurance[[#This Row],[charges]]-insurance[[#This Row],[yhat]]</f>
        <v>2313.0631817710309</v>
      </c>
      <c r="AC473">
        <f>IF(insurance[[#This Row],[split]]="Test",
  COUNTIFS(insurance[split], "Test", insurance[yhat], "&gt;" &amp; insurance[[#This Row],[yhat]]) + 1,
  ""
)</f>
        <v>27</v>
      </c>
      <c r="AD473">
        <f>IF(insurance[[#This Row],[split]]="Test", CEILING(insurance[[#This Row],[rank_test]]/(COUNTIF(insurance[split],"Test")/10), 1), "")</f>
        <v>1</v>
      </c>
      <c r="AE473">
        <f>IF(insurance[[#This Row],[split]]="Test", --(insurance[[#This Row],[charges]] &gt;= Classify!$C$5), "")</f>
        <v>1</v>
      </c>
      <c r="AF473">
        <f>IF(insurance[[#This Row],[split]]="Test", --(insurance[[#This Row],[yhat]] &gt;= Classify!$C$8), "")</f>
        <v>1</v>
      </c>
    </row>
    <row r="474" spans="1:32" x14ac:dyDescent="0.35">
      <c r="A474">
        <v>48</v>
      </c>
      <c r="B474" t="s">
        <v>19</v>
      </c>
      <c r="C474">
        <v>28</v>
      </c>
      <c r="D474">
        <v>1</v>
      </c>
      <c r="E474" t="s">
        <v>23</v>
      </c>
      <c r="F474" t="s">
        <v>21</v>
      </c>
      <c r="G474">
        <v>23568.272000000001</v>
      </c>
      <c r="H474" t="s">
        <v>16</v>
      </c>
      <c r="I474" t="s">
        <v>18</v>
      </c>
      <c r="J474" t="s">
        <v>18</v>
      </c>
      <c r="K474" t="s">
        <v>17</v>
      </c>
      <c r="L474" t="s">
        <v>17</v>
      </c>
      <c r="M474" t="s">
        <v>18</v>
      </c>
      <c r="N474">
        <f>insurance[[#This Row],[age]]^2</f>
        <v>2304</v>
      </c>
      <c r="O474">
        <f>insurance[[#This Row],[smoker_yes]]*insurance[[#This Row],[bmi]]</f>
        <v>28</v>
      </c>
      <c r="P474">
        <f>insurance[[#This Row],[smoker_yes]]*insurance[[#This Row],[age]]</f>
        <v>48</v>
      </c>
      <c r="Q474">
        <f>insurance[[#This Row],[bmi]]*insurance[[#This Row],[age]]</f>
        <v>1344</v>
      </c>
      <c r="R474" t="s">
        <v>32</v>
      </c>
      <c r="S474">
        <f>(insurance[[#This Row],[age]]-Notes!$B$2)/Notes!$B$3</f>
        <v>0.62607025638982228</v>
      </c>
      <c r="T474">
        <f>(insurance[[#This Row],[bmi]]-Notes!$B$4)/Notes!$B$5</f>
        <v>-0.43691555344695587</v>
      </c>
      <c r="U474">
        <f>(insurance[[#This Row],[children]]-Notes!$B$6)/Notes!$B$7</f>
        <v>-7.8767191646533979E-2</v>
      </c>
      <c r="V474" s="14">
        <f t="shared" si="7"/>
        <v>13130.638654799817</v>
      </c>
      <c r="W474" s="15">
        <f>IF(insurance[[#This Row],[split]]="Test", (insurance[[#This Row],[charges]]-insurance[[#This Row],[yhat_base]])^2, "")</f>
        <v>108944189.84883477</v>
      </c>
      <c r="X474" s="15">
        <f>IF(insurance[[#This Row],[split]]="Test", ABS(insurance[[#This Row],[charges]]-insurance[[#This Row],[yhat_base]])^2, "")</f>
        <v>108944189.84883477</v>
      </c>
      <c r="Y474">
        <f>IF(insurance[[#This Row],[split]]="Test", (insurance[[#This Row],[charges]]-insurance[[#This Row],[yhat]])^2,"")</f>
        <v>31162113.161650803</v>
      </c>
      <c r="Z474">
        <f>IF(insurance[[#This Row],[split]]="Test",ABS(insurance[[#This Row],[charges]]-insurance[[#This Row],[yhat]])^2,"")</f>
        <v>31162113.161650803</v>
      </c>
      <c r="AA474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29150.575571255402</v>
      </c>
      <c r="AB474">
        <f>insurance[[#This Row],[charges]]-insurance[[#This Row],[yhat]]</f>
        <v>-5582.303571255401</v>
      </c>
      <c r="AC474">
        <f>IF(insurance[[#This Row],[split]]="Test",
  COUNTIFS(insurance[split], "Test", insurance[yhat], "&gt;" &amp; insurance[[#This Row],[yhat]]) + 1,
  ""
)</f>
        <v>38</v>
      </c>
      <c r="AD474">
        <f>IF(insurance[[#This Row],[split]]="Test", CEILING(insurance[[#This Row],[rank_test]]/(COUNTIF(insurance[split],"Test")/10), 1), "")</f>
        <v>2</v>
      </c>
      <c r="AE474">
        <f>IF(insurance[[#This Row],[split]]="Test", --(insurance[[#This Row],[charges]] &gt;= Classify!$C$5), "")</f>
        <v>1</v>
      </c>
      <c r="AF474">
        <f>IF(insurance[[#This Row],[split]]="Test", --(insurance[[#This Row],[yhat]] &gt;= Classify!$C$8), "")</f>
        <v>1</v>
      </c>
    </row>
    <row r="475" spans="1:32" x14ac:dyDescent="0.35">
      <c r="A475">
        <v>22</v>
      </c>
      <c r="B475" t="s">
        <v>19</v>
      </c>
      <c r="C475">
        <v>37.619999999999997</v>
      </c>
      <c r="D475">
        <v>1</v>
      </c>
      <c r="E475" t="s">
        <v>23</v>
      </c>
      <c r="F475" t="s">
        <v>15</v>
      </c>
      <c r="G475">
        <v>37165.163800000002</v>
      </c>
      <c r="H475" t="s">
        <v>16</v>
      </c>
      <c r="I475" t="s">
        <v>18</v>
      </c>
      <c r="J475" t="s">
        <v>18</v>
      </c>
      <c r="K475" t="s">
        <v>17</v>
      </c>
      <c r="L475" t="s">
        <v>18</v>
      </c>
      <c r="M475" t="s">
        <v>17</v>
      </c>
      <c r="N475">
        <f>insurance[[#This Row],[age]]^2</f>
        <v>484</v>
      </c>
      <c r="O475">
        <f>insurance[[#This Row],[smoker_yes]]*insurance[[#This Row],[bmi]]</f>
        <v>37.619999999999997</v>
      </c>
      <c r="P475">
        <f>insurance[[#This Row],[smoker_yes]]*insurance[[#This Row],[age]]</f>
        <v>22</v>
      </c>
      <c r="Q475">
        <f>insurance[[#This Row],[bmi]]*insurance[[#This Row],[age]]</f>
        <v>827.64</v>
      </c>
      <c r="R475" t="s">
        <v>31</v>
      </c>
      <c r="S475">
        <f>(insurance[[#This Row],[age]]-Notes!$B$2)/Notes!$B$3</f>
        <v>-1.2251606895761058</v>
      </c>
      <c r="T475">
        <f>(insurance[[#This Row],[bmi]]-Notes!$B$4)/Notes!$B$5</f>
        <v>1.1411923454272728</v>
      </c>
      <c r="U475">
        <f>(insurance[[#This Row],[children]]-Notes!$B$6)/Notes!$B$7</f>
        <v>-7.8767191646533979E-2</v>
      </c>
      <c r="V475" s="14">
        <f t="shared" si="7"/>
        <v>13130.638654799817</v>
      </c>
      <c r="W475" s="15" t="str">
        <f>IF(insurance[[#This Row],[split]]="Test", (insurance[[#This Row],[charges]]-insurance[[#This Row],[yhat_base]])^2, "")</f>
        <v/>
      </c>
      <c r="X475" s="15" t="str">
        <f>IF(insurance[[#This Row],[split]]="Test", ABS(insurance[[#This Row],[charges]]-insurance[[#This Row],[yhat_base]])^2, "")</f>
        <v/>
      </c>
      <c r="Y475" t="str">
        <f>IF(insurance[[#This Row],[split]]="Test", (insurance[[#This Row],[charges]]-insurance[[#This Row],[yhat]])^2,"")</f>
        <v/>
      </c>
      <c r="Z475" t="str">
        <f>IF(insurance[[#This Row],[split]]="Test",ABS(insurance[[#This Row],[charges]]-insurance[[#This Row],[yhat]])^2,"")</f>
        <v/>
      </c>
      <c r="AA475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37564.142184478646</v>
      </c>
      <c r="AB475">
        <f>insurance[[#This Row],[charges]]-insurance[[#This Row],[yhat]]</f>
        <v>-398.97838447864342</v>
      </c>
      <c r="AC475" t="str">
        <f>IF(insurance[[#This Row],[split]]="Test",
  COUNTIFS(insurance[split], "Test", insurance[yhat], "&gt;" &amp; insurance[[#This Row],[yhat]]) + 1,
  ""
)</f>
        <v/>
      </c>
      <c r="AD475" t="str">
        <f>IF(insurance[[#This Row],[split]]="Test", CEILING(insurance[[#This Row],[rank_test]]/(COUNTIF(insurance[split],"Test")/10), 1), "")</f>
        <v/>
      </c>
      <c r="AE475" t="str">
        <f>IF(insurance[[#This Row],[split]]="Test", --(insurance[[#This Row],[charges]] &gt;= Classify!$C$5), "")</f>
        <v/>
      </c>
      <c r="AF475" t="str">
        <f>IF(insurance[[#This Row],[split]]="Test", --(insurance[[#This Row],[yhat]] &gt;= Classify!$C$8), "")</f>
        <v/>
      </c>
    </row>
    <row r="476" spans="1:32" x14ac:dyDescent="0.35">
      <c r="A476">
        <v>20</v>
      </c>
      <c r="B476" t="s">
        <v>19</v>
      </c>
      <c r="C476">
        <v>28.024999999999999</v>
      </c>
      <c r="D476">
        <v>1</v>
      </c>
      <c r="E476" t="s">
        <v>23</v>
      </c>
      <c r="F476" t="s">
        <v>22</v>
      </c>
      <c r="G476">
        <v>17560.37975</v>
      </c>
      <c r="H476" t="s">
        <v>16</v>
      </c>
      <c r="I476" t="s">
        <v>18</v>
      </c>
      <c r="J476" t="s">
        <v>18</v>
      </c>
      <c r="K476" t="s">
        <v>18</v>
      </c>
      <c r="L476" t="s">
        <v>17</v>
      </c>
      <c r="M476" t="s">
        <v>17</v>
      </c>
      <c r="N476">
        <f>insurance[[#This Row],[age]]^2</f>
        <v>400</v>
      </c>
      <c r="O476">
        <f>insurance[[#This Row],[smoker_yes]]*insurance[[#This Row],[bmi]]</f>
        <v>28.024999999999999</v>
      </c>
      <c r="P476">
        <f>insurance[[#This Row],[smoker_yes]]*insurance[[#This Row],[age]]</f>
        <v>20</v>
      </c>
      <c r="Q476">
        <f>insurance[[#This Row],[bmi]]*insurance[[#This Row],[age]]</f>
        <v>560.5</v>
      </c>
      <c r="R476" t="s">
        <v>31</v>
      </c>
      <c r="S476">
        <f>(insurance[[#This Row],[age]]-Notes!$B$2)/Notes!$B$3</f>
        <v>-1.3675630700350232</v>
      </c>
      <c r="T476">
        <f>(insurance[[#This Row],[bmi]]-Notes!$B$4)/Notes!$B$5</f>
        <v>-0.43281444144364473</v>
      </c>
      <c r="U476">
        <f>(insurance[[#This Row],[children]]-Notes!$B$6)/Notes!$B$7</f>
        <v>-7.8767191646533979E-2</v>
      </c>
      <c r="V476" s="14">
        <f t="shared" si="7"/>
        <v>13130.638654799817</v>
      </c>
      <c r="W476" s="15" t="str">
        <f>IF(insurance[[#This Row],[split]]="Test", (insurance[[#This Row],[charges]]-insurance[[#This Row],[yhat_base]])^2, "")</f>
        <v/>
      </c>
      <c r="X476" s="15" t="str">
        <f>IF(insurance[[#This Row],[split]]="Test", ABS(insurance[[#This Row],[charges]]-insurance[[#This Row],[yhat_base]])^2, "")</f>
        <v/>
      </c>
      <c r="Y476" t="str">
        <f>IF(insurance[[#This Row],[split]]="Test", (insurance[[#This Row],[charges]]-insurance[[#This Row],[yhat]])^2,"")</f>
        <v/>
      </c>
      <c r="Z476" t="str">
        <f>IF(insurance[[#This Row],[split]]="Test",ABS(insurance[[#This Row],[charges]]-insurance[[#This Row],[yhat]])^2,"")</f>
        <v/>
      </c>
      <c r="AA476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23639.379126958091</v>
      </c>
      <c r="AB476">
        <f>insurance[[#This Row],[charges]]-insurance[[#This Row],[yhat]]</f>
        <v>-6078.9993769580906</v>
      </c>
      <c r="AC476" t="str">
        <f>IF(insurance[[#This Row],[split]]="Test",
  COUNTIFS(insurance[split], "Test", insurance[yhat], "&gt;" &amp; insurance[[#This Row],[yhat]]) + 1,
  ""
)</f>
        <v/>
      </c>
      <c r="AD476" t="str">
        <f>IF(insurance[[#This Row],[split]]="Test", CEILING(insurance[[#This Row],[rank_test]]/(COUNTIF(insurance[split],"Test")/10), 1), "")</f>
        <v/>
      </c>
      <c r="AE476" t="str">
        <f>IF(insurance[[#This Row],[split]]="Test", --(insurance[[#This Row],[charges]] &gt;= Classify!$C$5), "")</f>
        <v/>
      </c>
      <c r="AF476" t="str">
        <f>IF(insurance[[#This Row],[split]]="Test", --(insurance[[#This Row],[yhat]] &gt;= Classify!$C$8), "")</f>
        <v/>
      </c>
    </row>
    <row r="477" spans="1:32" x14ac:dyDescent="0.35">
      <c r="A477">
        <v>29</v>
      </c>
      <c r="B477" t="s">
        <v>13</v>
      </c>
      <c r="C477">
        <v>27.94</v>
      </c>
      <c r="D477">
        <v>1</v>
      </c>
      <c r="E477" t="s">
        <v>23</v>
      </c>
      <c r="F477" t="s">
        <v>15</v>
      </c>
      <c r="G477">
        <v>19107.779600000002</v>
      </c>
      <c r="H477" t="s">
        <v>16</v>
      </c>
      <c r="I477" t="s">
        <v>17</v>
      </c>
      <c r="J477" t="s">
        <v>18</v>
      </c>
      <c r="K477" t="s">
        <v>17</v>
      </c>
      <c r="L477" t="s">
        <v>18</v>
      </c>
      <c r="M477" t="s">
        <v>17</v>
      </c>
      <c r="N477">
        <f>insurance[[#This Row],[age]]^2</f>
        <v>841</v>
      </c>
      <c r="O477">
        <f>insurance[[#This Row],[smoker_yes]]*insurance[[#This Row],[bmi]]</f>
        <v>27.94</v>
      </c>
      <c r="P477">
        <f>insurance[[#This Row],[smoker_yes]]*insurance[[#This Row],[age]]</f>
        <v>29</v>
      </c>
      <c r="Q477">
        <f>insurance[[#This Row],[bmi]]*insurance[[#This Row],[age]]</f>
        <v>810.26</v>
      </c>
      <c r="R477" t="s">
        <v>31</v>
      </c>
      <c r="S477">
        <f>(insurance[[#This Row],[age]]-Notes!$B$2)/Notes!$B$3</f>
        <v>-0.72675235796989435</v>
      </c>
      <c r="T477">
        <f>(insurance[[#This Row],[bmi]]-Notes!$B$4)/Notes!$B$5</f>
        <v>-0.44675822225490303</v>
      </c>
      <c r="U477">
        <f>(insurance[[#This Row],[children]]-Notes!$B$6)/Notes!$B$7</f>
        <v>-7.8767191646533979E-2</v>
      </c>
      <c r="V477" s="14">
        <f t="shared" si="7"/>
        <v>13130.638654799817</v>
      </c>
      <c r="W477" s="15" t="str">
        <f>IF(insurance[[#This Row],[split]]="Test", (insurance[[#This Row],[charges]]-insurance[[#This Row],[yhat_base]])^2, "")</f>
        <v/>
      </c>
      <c r="X477" s="15" t="str">
        <f>IF(insurance[[#This Row],[split]]="Test", ABS(insurance[[#This Row],[charges]]-insurance[[#This Row],[yhat_base]])^2, "")</f>
        <v/>
      </c>
      <c r="Y477" t="str">
        <f>IF(insurance[[#This Row],[split]]="Test", (insurance[[#This Row],[charges]]-insurance[[#This Row],[yhat]])^2,"")</f>
        <v/>
      </c>
      <c r="Z477" t="str">
        <f>IF(insurance[[#This Row],[split]]="Test",ABS(insurance[[#This Row],[charges]]-insurance[[#This Row],[yhat]])^2,"")</f>
        <v/>
      </c>
      <c r="AA477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24773.23623609373</v>
      </c>
      <c r="AB477">
        <f>insurance[[#This Row],[charges]]-insurance[[#This Row],[yhat]]</f>
        <v>-5665.4566360937279</v>
      </c>
      <c r="AC477" t="str">
        <f>IF(insurance[[#This Row],[split]]="Test",
  COUNTIFS(insurance[split], "Test", insurance[yhat], "&gt;" &amp; insurance[[#This Row],[yhat]]) + 1,
  ""
)</f>
        <v/>
      </c>
      <c r="AD477" t="str">
        <f>IF(insurance[[#This Row],[split]]="Test", CEILING(insurance[[#This Row],[rank_test]]/(COUNTIF(insurance[split],"Test")/10), 1), "")</f>
        <v/>
      </c>
      <c r="AE477" t="str">
        <f>IF(insurance[[#This Row],[split]]="Test", --(insurance[[#This Row],[charges]] &gt;= Classify!$C$5), "")</f>
        <v/>
      </c>
      <c r="AF477" t="str">
        <f>IF(insurance[[#This Row],[split]]="Test", --(insurance[[#This Row],[yhat]] &gt;= Classify!$C$8), "")</f>
        <v/>
      </c>
    </row>
    <row r="478" spans="1:32" x14ac:dyDescent="0.35">
      <c r="A478">
        <v>44</v>
      </c>
      <c r="B478" t="s">
        <v>19</v>
      </c>
      <c r="C478">
        <v>31.35</v>
      </c>
      <c r="D478">
        <v>1</v>
      </c>
      <c r="E478" t="s">
        <v>23</v>
      </c>
      <c r="F478" t="s">
        <v>20</v>
      </c>
      <c r="G478">
        <v>39556.494500000001</v>
      </c>
      <c r="H478" t="s">
        <v>16</v>
      </c>
      <c r="I478" t="s">
        <v>18</v>
      </c>
      <c r="J478" t="s">
        <v>18</v>
      </c>
      <c r="K478" t="s">
        <v>17</v>
      </c>
      <c r="L478" t="s">
        <v>17</v>
      </c>
      <c r="M478" t="s">
        <v>17</v>
      </c>
      <c r="N478">
        <f>insurance[[#This Row],[age]]^2</f>
        <v>1936</v>
      </c>
      <c r="O478">
        <f>insurance[[#This Row],[smoker_yes]]*insurance[[#This Row],[bmi]]</f>
        <v>31.35</v>
      </c>
      <c r="P478">
        <f>insurance[[#This Row],[smoker_yes]]*insurance[[#This Row],[age]]</f>
        <v>44</v>
      </c>
      <c r="Q478">
        <f>insurance[[#This Row],[bmi]]*insurance[[#This Row],[age]]</f>
        <v>1379.4</v>
      </c>
      <c r="R478" t="s">
        <v>31</v>
      </c>
      <c r="S478">
        <f>(insurance[[#This Row],[age]]-Notes!$B$2)/Notes!$B$3</f>
        <v>0.3412654954719872</v>
      </c>
      <c r="T478">
        <f>(insurance[[#This Row],[bmi]]-Notes!$B$4)/Notes!$B$5</f>
        <v>0.11263345499677274</v>
      </c>
      <c r="U478">
        <f>(insurance[[#This Row],[children]]-Notes!$B$6)/Notes!$B$7</f>
        <v>-7.8767191646533979E-2</v>
      </c>
      <c r="V478" s="14">
        <f t="shared" si="7"/>
        <v>13130.638654799817</v>
      </c>
      <c r="W478" s="15" t="str">
        <f>IF(insurance[[#This Row],[split]]="Test", (insurance[[#This Row],[charges]]-insurance[[#This Row],[yhat_base]])^2, "")</f>
        <v/>
      </c>
      <c r="X478" s="15" t="str">
        <f>IF(insurance[[#This Row],[split]]="Test", ABS(insurance[[#This Row],[charges]]-insurance[[#This Row],[yhat_base]])^2, "")</f>
        <v/>
      </c>
      <c r="Y478" t="str">
        <f>IF(insurance[[#This Row],[split]]="Test", (insurance[[#This Row],[charges]]-insurance[[#This Row],[yhat]])^2,"")</f>
        <v/>
      </c>
      <c r="Z478" t="str">
        <f>IF(insurance[[#This Row],[split]]="Test",ABS(insurance[[#This Row],[charges]]-insurance[[#This Row],[yhat]])^2,"")</f>
        <v/>
      </c>
      <c r="AA478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33978.527848594109</v>
      </c>
      <c r="AB478">
        <f>insurance[[#This Row],[charges]]-insurance[[#This Row],[yhat]]</f>
        <v>5577.9666514058918</v>
      </c>
      <c r="AC478" t="str">
        <f>IF(insurance[[#This Row],[split]]="Test",
  COUNTIFS(insurance[split], "Test", insurance[yhat], "&gt;" &amp; insurance[[#This Row],[yhat]]) + 1,
  ""
)</f>
        <v/>
      </c>
      <c r="AD478" t="str">
        <f>IF(insurance[[#This Row],[split]]="Test", CEILING(insurance[[#This Row],[rank_test]]/(COUNTIF(insurance[split],"Test")/10), 1), "")</f>
        <v/>
      </c>
      <c r="AE478" t="str">
        <f>IF(insurance[[#This Row],[split]]="Test", --(insurance[[#This Row],[charges]] &gt;= Classify!$C$5), "")</f>
        <v/>
      </c>
      <c r="AF478" t="str">
        <f>IF(insurance[[#This Row],[split]]="Test", --(insurance[[#This Row],[yhat]] &gt;= Classify!$C$8), "")</f>
        <v/>
      </c>
    </row>
    <row r="479" spans="1:32" x14ac:dyDescent="0.35">
      <c r="A479">
        <v>20</v>
      </c>
      <c r="B479" t="s">
        <v>13</v>
      </c>
      <c r="C479">
        <v>26.84</v>
      </c>
      <c r="D479">
        <v>1</v>
      </c>
      <c r="E479" t="s">
        <v>23</v>
      </c>
      <c r="F479" t="s">
        <v>15</v>
      </c>
      <c r="G479">
        <v>17085.267599999999</v>
      </c>
      <c r="H479" t="s">
        <v>16</v>
      </c>
      <c r="I479" t="s">
        <v>17</v>
      </c>
      <c r="J479" t="s">
        <v>18</v>
      </c>
      <c r="K479" t="s">
        <v>17</v>
      </c>
      <c r="L479" t="s">
        <v>18</v>
      </c>
      <c r="M479" t="s">
        <v>17</v>
      </c>
      <c r="N479">
        <f>insurance[[#This Row],[age]]^2</f>
        <v>400</v>
      </c>
      <c r="O479">
        <f>insurance[[#This Row],[smoker_yes]]*insurance[[#This Row],[bmi]]</f>
        <v>26.84</v>
      </c>
      <c r="P479">
        <f>insurance[[#This Row],[smoker_yes]]*insurance[[#This Row],[age]]</f>
        <v>20</v>
      </c>
      <c r="Q479">
        <f>insurance[[#This Row],[bmi]]*insurance[[#This Row],[age]]</f>
        <v>536.79999999999995</v>
      </c>
      <c r="R479" t="s">
        <v>31</v>
      </c>
      <c r="S479">
        <f>(insurance[[#This Row],[age]]-Notes!$B$2)/Notes!$B$3</f>
        <v>-1.3675630700350232</v>
      </c>
      <c r="T479">
        <f>(insurance[[#This Row],[bmi]]-Notes!$B$4)/Notes!$B$5</f>
        <v>-0.62720715040060515</v>
      </c>
      <c r="U479">
        <f>(insurance[[#This Row],[children]]-Notes!$B$6)/Notes!$B$7</f>
        <v>-7.8767191646533979E-2</v>
      </c>
      <c r="V479" s="14">
        <f t="shared" si="7"/>
        <v>13130.638654799817</v>
      </c>
      <c r="W479" s="15" t="str">
        <f>IF(insurance[[#This Row],[split]]="Test", (insurance[[#This Row],[charges]]-insurance[[#This Row],[yhat_base]])^2, "")</f>
        <v/>
      </c>
      <c r="X479" s="15" t="str">
        <f>IF(insurance[[#This Row],[split]]="Test", ABS(insurance[[#This Row],[charges]]-insurance[[#This Row],[yhat_base]])^2, "")</f>
        <v/>
      </c>
      <c r="Y479" t="str">
        <f>IF(insurance[[#This Row],[split]]="Test", (insurance[[#This Row],[charges]]-insurance[[#This Row],[yhat]])^2,"")</f>
        <v/>
      </c>
      <c r="Z479" t="str">
        <f>IF(insurance[[#This Row],[split]]="Test",ABS(insurance[[#This Row],[charges]]-insurance[[#This Row],[yhat]])^2,"")</f>
        <v/>
      </c>
      <c r="AA479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21889.246693182893</v>
      </c>
      <c r="AB479">
        <f>insurance[[#This Row],[charges]]-insurance[[#This Row],[yhat]]</f>
        <v>-4803.9790931828938</v>
      </c>
      <c r="AC479" t="str">
        <f>IF(insurance[[#This Row],[split]]="Test",
  COUNTIFS(insurance[split], "Test", insurance[yhat], "&gt;" &amp; insurance[[#This Row],[yhat]]) + 1,
  ""
)</f>
        <v/>
      </c>
      <c r="AD479" t="str">
        <f>IF(insurance[[#This Row],[split]]="Test", CEILING(insurance[[#This Row],[rank_test]]/(COUNTIF(insurance[split],"Test")/10), 1), "")</f>
        <v/>
      </c>
      <c r="AE479" t="str">
        <f>IF(insurance[[#This Row],[split]]="Test", --(insurance[[#This Row],[charges]] &gt;= Classify!$C$5), "")</f>
        <v/>
      </c>
      <c r="AF479" t="str">
        <f>IF(insurance[[#This Row],[split]]="Test", --(insurance[[#This Row],[yhat]] &gt;= Classify!$C$8), "")</f>
        <v/>
      </c>
    </row>
    <row r="480" spans="1:32" x14ac:dyDescent="0.35">
      <c r="A480">
        <v>40</v>
      </c>
      <c r="B480" t="s">
        <v>13</v>
      </c>
      <c r="C480">
        <v>28.12</v>
      </c>
      <c r="D480">
        <v>1</v>
      </c>
      <c r="E480" t="s">
        <v>23</v>
      </c>
      <c r="F480" t="s">
        <v>20</v>
      </c>
      <c r="G480">
        <v>22331.566800000001</v>
      </c>
      <c r="H480" t="s">
        <v>16</v>
      </c>
      <c r="I480" t="s">
        <v>17</v>
      </c>
      <c r="J480" t="s">
        <v>18</v>
      </c>
      <c r="K480" t="s">
        <v>17</v>
      </c>
      <c r="L480" t="s">
        <v>17</v>
      </c>
      <c r="M480" t="s">
        <v>17</v>
      </c>
      <c r="N480">
        <f>insurance[[#This Row],[age]]^2</f>
        <v>1600</v>
      </c>
      <c r="O480">
        <f>insurance[[#This Row],[smoker_yes]]*insurance[[#This Row],[bmi]]</f>
        <v>28.12</v>
      </c>
      <c r="P480">
        <f>insurance[[#This Row],[smoker_yes]]*insurance[[#This Row],[age]]</f>
        <v>40</v>
      </c>
      <c r="Q480">
        <f>insurance[[#This Row],[bmi]]*insurance[[#This Row],[age]]</f>
        <v>1124.8</v>
      </c>
      <c r="R480" t="s">
        <v>31</v>
      </c>
      <c r="S480">
        <f>(insurance[[#This Row],[age]]-Notes!$B$2)/Notes!$B$3</f>
        <v>5.6460734554152112E-2</v>
      </c>
      <c r="T480">
        <f>(insurance[[#This Row],[bmi]]-Notes!$B$4)/Notes!$B$5</f>
        <v>-0.41723021583106096</v>
      </c>
      <c r="U480">
        <f>(insurance[[#This Row],[children]]-Notes!$B$6)/Notes!$B$7</f>
        <v>-7.8767191646533979E-2</v>
      </c>
      <c r="V480" s="14">
        <f t="shared" si="7"/>
        <v>13130.638654799817</v>
      </c>
      <c r="W480" s="15" t="str">
        <f>IF(insurance[[#This Row],[split]]="Test", (insurance[[#This Row],[charges]]-insurance[[#This Row],[yhat_base]])^2, "")</f>
        <v/>
      </c>
      <c r="X480" s="15" t="str">
        <f>IF(insurance[[#This Row],[split]]="Test", ABS(insurance[[#This Row],[charges]]-insurance[[#This Row],[yhat_base]])^2, "")</f>
        <v/>
      </c>
      <c r="Y480" t="str">
        <f>IF(insurance[[#This Row],[split]]="Test", (insurance[[#This Row],[charges]]-insurance[[#This Row],[yhat]])^2,"")</f>
        <v/>
      </c>
      <c r="Z480" t="str">
        <f>IF(insurance[[#This Row],[split]]="Test",ABS(insurance[[#This Row],[charges]]-insurance[[#This Row],[yhat]])^2,"")</f>
        <v/>
      </c>
      <c r="AA480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28669.562190561963</v>
      </c>
      <c r="AB480">
        <f>insurance[[#This Row],[charges]]-insurance[[#This Row],[yhat]]</f>
        <v>-6337.9953905619623</v>
      </c>
      <c r="AC480" t="str">
        <f>IF(insurance[[#This Row],[split]]="Test",
  COUNTIFS(insurance[split], "Test", insurance[yhat], "&gt;" &amp; insurance[[#This Row],[yhat]]) + 1,
  ""
)</f>
        <v/>
      </c>
      <c r="AD480" t="str">
        <f>IF(insurance[[#This Row],[split]]="Test", CEILING(insurance[[#This Row],[rank_test]]/(COUNTIF(insurance[split],"Test")/10), 1), "")</f>
        <v/>
      </c>
      <c r="AE480" t="str">
        <f>IF(insurance[[#This Row],[split]]="Test", --(insurance[[#This Row],[charges]] &gt;= Classify!$C$5), "")</f>
        <v/>
      </c>
      <c r="AF480" t="str">
        <f>IF(insurance[[#This Row],[split]]="Test", --(insurance[[#This Row],[yhat]] &gt;= Classify!$C$8), "")</f>
        <v/>
      </c>
    </row>
    <row r="481" spans="1:32" x14ac:dyDescent="0.35">
      <c r="A481">
        <v>59</v>
      </c>
      <c r="B481" t="s">
        <v>13</v>
      </c>
      <c r="C481">
        <v>36.765000000000001</v>
      </c>
      <c r="D481">
        <v>1</v>
      </c>
      <c r="E481" t="s">
        <v>23</v>
      </c>
      <c r="F481" t="s">
        <v>20</v>
      </c>
      <c r="G481">
        <v>47896.79135</v>
      </c>
      <c r="H481" t="s">
        <v>16</v>
      </c>
      <c r="I481" t="s">
        <v>17</v>
      </c>
      <c r="J481" t="s">
        <v>18</v>
      </c>
      <c r="K481" t="s">
        <v>17</v>
      </c>
      <c r="L481" t="s">
        <v>17</v>
      </c>
      <c r="M481" t="s">
        <v>17</v>
      </c>
      <c r="N481">
        <f>insurance[[#This Row],[age]]^2</f>
        <v>3481</v>
      </c>
      <c r="O481">
        <f>insurance[[#This Row],[smoker_yes]]*insurance[[#This Row],[bmi]]</f>
        <v>36.765000000000001</v>
      </c>
      <c r="P481">
        <f>insurance[[#This Row],[smoker_yes]]*insurance[[#This Row],[age]]</f>
        <v>59</v>
      </c>
      <c r="Q481">
        <f>insurance[[#This Row],[bmi]]*insurance[[#This Row],[age]]</f>
        <v>2169.1350000000002</v>
      </c>
      <c r="R481" t="s">
        <v>31</v>
      </c>
      <c r="S481">
        <f>(insurance[[#This Row],[age]]-Notes!$B$2)/Notes!$B$3</f>
        <v>1.4092833489138687</v>
      </c>
      <c r="T481">
        <f>(insurance[[#This Row],[bmi]]-Notes!$B$4)/Notes!$B$5</f>
        <v>1.0009343149140231</v>
      </c>
      <c r="U481">
        <f>(insurance[[#This Row],[children]]-Notes!$B$6)/Notes!$B$7</f>
        <v>-7.8767191646533979E-2</v>
      </c>
      <c r="V481" s="14">
        <f t="shared" si="7"/>
        <v>13130.638654799817</v>
      </c>
      <c r="W481" s="15" t="str">
        <f>IF(insurance[[#This Row],[split]]="Test", (insurance[[#This Row],[charges]]-insurance[[#This Row],[yhat_base]])^2, "")</f>
        <v/>
      </c>
      <c r="X481" s="15" t="str">
        <f>IF(insurance[[#This Row],[split]]="Test", ABS(insurance[[#This Row],[charges]]-insurance[[#This Row],[yhat_base]])^2, "")</f>
        <v/>
      </c>
      <c r="Y481" t="str">
        <f>IF(insurance[[#This Row],[split]]="Test", (insurance[[#This Row],[charges]]-insurance[[#This Row],[yhat]])^2,"")</f>
        <v/>
      </c>
      <c r="Z481" t="str">
        <f>IF(insurance[[#This Row],[split]]="Test",ABS(insurance[[#This Row],[charges]]-insurance[[#This Row],[yhat]])^2,"")</f>
        <v/>
      </c>
      <c r="AA481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48033.295384271201</v>
      </c>
      <c r="AB481">
        <f>insurance[[#This Row],[charges]]-insurance[[#This Row],[yhat]]</f>
        <v>-136.50403427120182</v>
      </c>
      <c r="AC481" t="str">
        <f>IF(insurance[[#This Row],[split]]="Test",
  COUNTIFS(insurance[split], "Test", insurance[yhat], "&gt;" &amp; insurance[[#This Row],[yhat]]) + 1,
  ""
)</f>
        <v/>
      </c>
      <c r="AD481" t="str">
        <f>IF(insurance[[#This Row],[split]]="Test", CEILING(insurance[[#This Row],[rank_test]]/(COUNTIF(insurance[split],"Test")/10), 1), "")</f>
        <v/>
      </c>
      <c r="AE481" t="str">
        <f>IF(insurance[[#This Row],[split]]="Test", --(insurance[[#This Row],[charges]] &gt;= Classify!$C$5), "")</f>
        <v/>
      </c>
      <c r="AF481" t="str">
        <f>IF(insurance[[#This Row],[split]]="Test", --(insurance[[#This Row],[yhat]] &gt;= Classify!$C$8), "")</f>
        <v/>
      </c>
    </row>
    <row r="482" spans="1:32" x14ac:dyDescent="0.35">
      <c r="A482">
        <v>47</v>
      </c>
      <c r="B482" t="s">
        <v>19</v>
      </c>
      <c r="C482">
        <v>25.41</v>
      </c>
      <c r="D482">
        <v>1</v>
      </c>
      <c r="E482" t="s">
        <v>23</v>
      </c>
      <c r="F482" t="s">
        <v>15</v>
      </c>
      <c r="G482">
        <v>21978.676899999999</v>
      </c>
      <c r="H482" t="s">
        <v>16</v>
      </c>
      <c r="I482" t="s">
        <v>18</v>
      </c>
      <c r="J482" t="s">
        <v>18</v>
      </c>
      <c r="K482" t="s">
        <v>17</v>
      </c>
      <c r="L482" t="s">
        <v>18</v>
      </c>
      <c r="M482" t="s">
        <v>17</v>
      </c>
      <c r="N482">
        <f>insurance[[#This Row],[age]]^2</f>
        <v>2209</v>
      </c>
      <c r="O482">
        <f>insurance[[#This Row],[smoker_yes]]*insurance[[#This Row],[bmi]]</f>
        <v>25.41</v>
      </c>
      <c r="P482">
        <f>insurance[[#This Row],[smoker_yes]]*insurance[[#This Row],[age]]</f>
        <v>47</v>
      </c>
      <c r="Q482">
        <f>insurance[[#This Row],[bmi]]*insurance[[#This Row],[age]]</f>
        <v>1194.27</v>
      </c>
      <c r="R482" t="s">
        <v>32</v>
      </c>
      <c r="S482">
        <f>(insurance[[#This Row],[age]]-Notes!$B$2)/Notes!$B$3</f>
        <v>0.55486906616036347</v>
      </c>
      <c r="T482">
        <f>(insurance[[#This Row],[bmi]]-Notes!$B$4)/Notes!$B$5</f>
        <v>-0.8617907569900175</v>
      </c>
      <c r="U482">
        <f>(insurance[[#This Row],[children]]-Notes!$B$6)/Notes!$B$7</f>
        <v>-7.8767191646533979E-2</v>
      </c>
      <c r="V482" s="14">
        <f t="shared" si="7"/>
        <v>13130.638654799817</v>
      </c>
      <c r="W482" s="15">
        <f>IF(insurance[[#This Row],[split]]="Test", (insurance[[#This Row],[charges]]-insurance[[#This Row],[yhat_base]])^2, "")</f>
        <v>78287780.788525105</v>
      </c>
      <c r="X482" s="15">
        <f>IF(insurance[[#This Row],[split]]="Test", ABS(insurance[[#This Row],[charges]]-insurance[[#This Row],[yhat_base]])^2, "")</f>
        <v>78287780.788525105</v>
      </c>
      <c r="Y482">
        <f>IF(insurance[[#This Row],[split]]="Test", (insurance[[#This Row],[charges]]-insurance[[#This Row],[yhat]])^2,"")</f>
        <v>8075439.9274415467</v>
      </c>
      <c r="Z482">
        <f>IF(insurance[[#This Row],[split]]="Test",ABS(insurance[[#This Row],[charges]]-insurance[[#This Row],[yhat]])^2,"")</f>
        <v>8075439.9274415467</v>
      </c>
      <c r="AA482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24820.408753543106</v>
      </c>
      <c r="AB482">
        <f>insurance[[#This Row],[charges]]-insurance[[#This Row],[yhat]]</f>
        <v>-2841.7318535431077</v>
      </c>
      <c r="AC482">
        <f>IF(insurance[[#This Row],[split]]="Test",
  COUNTIFS(insurance[split], "Test", insurance[yhat], "&gt;" &amp; insurance[[#This Row],[yhat]]) + 1,
  ""
)</f>
        <v>47</v>
      </c>
      <c r="AD482">
        <f>IF(insurance[[#This Row],[split]]="Test", CEILING(insurance[[#This Row],[rank_test]]/(COUNTIF(insurance[split],"Test")/10), 1), "")</f>
        <v>2</v>
      </c>
      <c r="AE482">
        <f>IF(insurance[[#This Row],[split]]="Test", --(insurance[[#This Row],[charges]] &gt;= Classify!$C$5), "")</f>
        <v>1</v>
      </c>
      <c r="AF482">
        <f>IF(insurance[[#This Row],[split]]="Test", --(insurance[[#This Row],[yhat]] &gt;= Classify!$C$8), "")</f>
        <v>1</v>
      </c>
    </row>
    <row r="483" spans="1:32" x14ac:dyDescent="0.35">
      <c r="A483">
        <v>64</v>
      </c>
      <c r="B483" t="s">
        <v>13</v>
      </c>
      <c r="C483">
        <v>33.799999999999997</v>
      </c>
      <c r="D483">
        <v>1</v>
      </c>
      <c r="E483" t="s">
        <v>23</v>
      </c>
      <c r="F483" t="s">
        <v>21</v>
      </c>
      <c r="G483">
        <v>47928.03</v>
      </c>
      <c r="H483" t="s">
        <v>16</v>
      </c>
      <c r="I483" t="s">
        <v>17</v>
      </c>
      <c r="J483" t="s">
        <v>18</v>
      </c>
      <c r="K483" t="s">
        <v>17</v>
      </c>
      <c r="L483" t="s">
        <v>17</v>
      </c>
      <c r="M483" t="s">
        <v>18</v>
      </c>
      <c r="N483">
        <f>insurance[[#This Row],[age]]^2</f>
        <v>4096</v>
      </c>
      <c r="O483">
        <f>insurance[[#This Row],[smoker_yes]]*insurance[[#This Row],[bmi]]</f>
        <v>33.799999999999997</v>
      </c>
      <c r="P483">
        <f>insurance[[#This Row],[smoker_yes]]*insurance[[#This Row],[age]]</f>
        <v>64</v>
      </c>
      <c r="Q483">
        <f>insurance[[#This Row],[bmi]]*insurance[[#This Row],[age]]</f>
        <v>2163.1999999999998</v>
      </c>
      <c r="R483" t="s">
        <v>31</v>
      </c>
      <c r="S483">
        <f>(insurance[[#This Row],[age]]-Notes!$B$2)/Notes!$B$3</f>
        <v>1.7652893000611625</v>
      </c>
      <c r="T483">
        <f>(insurance[[#This Row],[bmi]]-Notes!$B$4)/Notes!$B$5</f>
        <v>0.51454243132128985</v>
      </c>
      <c r="U483">
        <f>(insurance[[#This Row],[children]]-Notes!$B$6)/Notes!$B$7</f>
        <v>-7.8767191646533979E-2</v>
      </c>
      <c r="V483" s="14">
        <f t="shared" si="7"/>
        <v>13130.638654799817</v>
      </c>
      <c r="W483" s="15" t="str">
        <f>IF(insurance[[#This Row],[split]]="Test", (insurance[[#This Row],[charges]]-insurance[[#This Row],[yhat_base]])^2, "")</f>
        <v/>
      </c>
      <c r="X483" s="15" t="str">
        <f>IF(insurance[[#This Row],[split]]="Test", ABS(insurance[[#This Row],[charges]]-insurance[[#This Row],[yhat_base]])^2, "")</f>
        <v/>
      </c>
      <c r="Y483" t="str">
        <f>IF(insurance[[#This Row],[split]]="Test", (insurance[[#This Row],[charges]]-insurance[[#This Row],[yhat]])^2,"")</f>
        <v/>
      </c>
      <c r="Z483" t="str">
        <f>IF(insurance[[#This Row],[split]]="Test",ABS(insurance[[#This Row],[charges]]-insurance[[#This Row],[yhat]])^2,"")</f>
        <v/>
      </c>
      <c r="AA483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44718.51526872949</v>
      </c>
      <c r="AB483">
        <f>insurance[[#This Row],[charges]]-insurance[[#This Row],[yhat]]</f>
        <v>3209.5147312705085</v>
      </c>
      <c r="AC483" t="str">
        <f>IF(insurance[[#This Row],[split]]="Test",
  COUNTIFS(insurance[split], "Test", insurance[yhat], "&gt;" &amp; insurance[[#This Row],[yhat]]) + 1,
  ""
)</f>
        <v/>
      </c>
      <c r="AD483" t="str">
        <f>IF(insurance[[#This Row],[split]]="Test", CEILING(insurance[[#This Row],[rank_test]]/(COUNTIF(insurance[split],"Test")/10), 1), "")</f>
        <v/>
      </c>
      <c r="AE483" t="str">
        <f>IF(insurance[[#This Row],[split]]="Test", --(insurance[[#This Row],[charges]] &gt;= Classify!$C$5), "")</f>
        <v/>
      </c>
      <c r="AF483" t="str">
        <f>IF(insurance[[#This Row],[split]]="Test", --(insurance[[#This Row],[yhat]] &gt;= Classify!$C$8), "")</f>
        <v/>
      </c>
    </row>
    <row r="484" spans="1:32" x14ac:dyDescent="0.35">
      <c r="A484">
        <v>61</v>
      </c>
      <c r="B484" t="s">
        <v>13</v>
      </c>
      <c r="C484">
        <v>36.384999999999998</v>
      </c>
      <c r="D484">
        <v>1</v>
      </c>
      <c r="E484" t="s">
        <v>23</v>
      </c>
      <c r="F484" t="s">
        <v>20</v>
      </c>
      <c r="G484">
        <v>48517.563150000002</v>
      </c>
      <c r="H484" t="s">
        <v>16</v>
      </c>
      <c r="I484" t="s">
        <v>17</v>
      </c>
      <c r="J484" t="s">
        <v>18</v>
      </c>
      <c r="K484" t="s">
        <v>17</v>
      </c>
      <c r="L484" t="s">
        <v>17</v>
      </c>
      <c r="M484" t="s">
        <v>17</v>
      </c>
      <c r="N484">
        <f>insurance[[#This Row],[age]]^2</f>
        <v>3721</v>
      </c>
      <c r="O484">
        <f>insurance[[#This Row],[smoker_yes]]*insurance[[#This Row],[bmi]]</f>
        <v>36.384999999999998</v>
      </c>
      <c r="P484">
        <f>insurance[[#This Row],[smoker_yes]]*insurance[[#This Row],[age]]</f>
        <v>61</v>
      </c>
      <c r="Q484">
        <f>insurance[[#This Row],[bmi]]*insurance[[#This Row],[age]]</f>
        <v>2219.4849999999997</v>
      </c>
      <c r="R484" t="s">
        <v>31</v>
      </c>
      <c r="S484">
        <f>(insurance[[#This Row],[age]]-Notes!$B$2)/Notes!$B$3</f>
        <v>1.5516857293727864</v>
      </c>
      <c r="T484">
        <f>(insurance[[#This Row],[bmi]]-Notes!$B$4)/Notes!$B$5</f>
        <v>0.93859741246368933</v>
      </c>
      <c r="U484">
        <f>(insurance[[#This Row],[children]]-Notes!$B$6)/Notes!$B$7</f>
        <v>-7.8767191646533979E-2</v>
      </c>
      <c r="V484" s="14">
        <f t="shared" si="7"/>
        <v>13130.638654799817</v>
      </c>
      <c r="W484" s="15" t="str">
        <f>IF(insurance[[#This Row],[split]]="Test", (insurance[[#This Row],[charges]]-insurance[[#This Row],[yhat_base]])^2, "")</f>
        <v/>
      </c>
      <c r="X484" s="15" t="str">
        <f>IF(insurance[[#This Row],[split]]="Test", ABS(insurance[[#This Row],[charges]]-insurance[[#This Row],[yhat_base]])^2, "")</f>
        <v/>
      </c>
      <c r="Y484" t="str">
        <f>IF(insurance[[#This Row],[split]]="Test", (insurance[[#This Row],[charges]]-insurance[[#This Row],[yhat]])^2,"")</f>
        <v/>
      </c>
      <c r="Z484" t="str">
        <f>IF(insurance[[#This Row],[split]]="Test",ABS(insurance[[#This Row],[charges]]-insurance[[#This Row],[yhat]])^2,"")</f>
        <v/>
      </c>
      <c r="AA484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48316.699899032377</v>
      </c>
      <c r="AB484">
        <f>insurance[[#This Row],[charges]]-insurance[[#This Row],[yhat]]</f>
        <v>200.86325096762448</v>
      </c>
      <c r="AC484" t="str">
        <f>IF(insurance[[#This Row],[split]]="Test",
  COUNTIFS(insurance[split], "Test", insurance[yhat], "&gt;" &amp; insurance[[#This Row],[yhat]]) + 1,
  ""
)</f>
        <v/>
      </c>
      <c r="AD484" t="str">
        <f>IF(insurance[[#This Row],[split]]="Test", CEILING(insurance[[#This Row],[rank_test]]/(COUNTIF(insurance[split],"Test")/10), 1), "")</f>
        <v/>
      </c>
      <c r="AE484" t="str">
        <f>IF(insurance[[#This Row],[split]]="Test", --(insurance[[#This Row],[charges]] &gt;= Classify!$C$5), "")</f>
        <v/>
      </c>
      <c r="AF484" t="str">
        <f>IF(insurance[[#This Row],[split]]="Test", --(insurance[[#This Row],[yhat]] &gt;= Classify!$C$8), "")</f>
        <v/>
      </c>
    </row>
    <row r="485" spans="1:32" x14ac:dyDescent="0.35">
      <c r="A485">
        <v>50</v>
      </c>
      <c r="B485" t="s">
        <v>19</v>
      </c>
      <c r="C485">
        <v>32.299999999999997</v>
      </c>
      <c r="D485">
        <v>1</v>
      </c>
      <c r="E485" t="s">
        <v>23</v>
      </c>
      <c r="F485" t="s">
        <v>20</v>
      </c>
      <c r="G485">
        <v>41919.097000000002</v>
      </c>
      <c r="H485" t="s">
        <v>16</v>
      </c>
      <c r="I485" t="s">
        <v>18</v>
      </c>
      <c r="J485" t="s">
        <v>18</v>
      </c>
      <c r="K485" t="s">
        <v>17</v>
      </c>
      <c r="L485" t="s">
        <v>17</v>
      </c>
      <c r="M485" t="s">
        <v>17</v>
      </c>
      <c r="N485">
        <f>insurance[[#This Row],[age]]^2</f>
        <v>2500</v>
      </c>
      <c r="O485">
        <f>insurance[[#This Row],[smoker_yes]]*insurance[[#This Row],[bmi]]</f>
        <v>32.299999999999997</v>
      </c>
      <c r="P485">
        <f>insurance[[#This Row],[smoker_yes]]*insurance[[#This Row],[age]]</f>
        <v>50</v>
      </c>
      <c r="Q485">
        <f>insurance[[#This Row],[bmi]]*insurance[[#This Row],[age]]</f>
        <v>1614.9999999999998</v>
      </c>
      <c r="R485" t="s">
        <v>32</v>
      </c>
      <c r="S485">
        <f>(insurance[[#This Row],[age]]-Notes!$B$2)/Notes!$B$3</f>
        <v>0.76847263684873979</v>
      </c>
      <c r="T485">
        <f>(insurance[[#This Row],[bmi]]-Notes!$B$4)/Notes!$B$5</f>
        <v>0.26847571112260549</v>
      </c>
      <c r="U485">
        <f>(insurance[[#This Row],[children]]-Notes!$B$6)/Notes!$B$7</f>
        <v>-7.8767191646533979E-2</v>
      </c>
      <c r="V485" s="14">
        <f t="shared" si="7"/>
        <v>13130.638654799817</v>
      </c>
      <c r="W485" s="15">
        <f>IF(insurance[[#This Row],[split]]="Test", (insurance[[#This Row],[charges]]-insurance[[#This Row],[yhat_base]])^2, "")</f>
        <v>828775333.89332604</v>
      </c>
      <c r="X485" s="15">
        <f>IF(insurance[[#This Row],[split]]="Test", ABS(insurance[[#This Row],[charges]]-insurance[[#This Row],[yhat_base]])^2, "")</f>
        <v>828775333.89332604</v>
      </c>
      <c r="Y485">
        <f>IF(insurance[[#This Row],[split]]="Test", (insurance[[#This Row],[charges]]-insurance[[#This Row],[yhat]])^2,"")</f>
        <v>21186062.215236086</v>
      </c>
      <c r="Z485">
        <f>IF(insurance[[#This Row],[split]]="Test",ABS(insurance[[#This Row],[charges]]-insurance[[#This Row],[yhat]])^2,"")</f>
        <v>21186062.215236086</v>
      </c>
      <c r="AA485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37316.265022267587</v>
      </c>
      <c r="AB485">
        <f>insurance[[#This Row],[charges]]-insurance[[#This Row],[yhat]]</f>
        <v>4602.8319777324141</v>
      </c>
      <c r="AC485">
        <f>IF(insurance[[#This Row],[split]]="Test",
  COUNTIFS(insurance[split], "Test", insurance[yhat], "&gt;" &amp; insurance[[#This Row],[yhat]]) + 1,
  ""
)</f>
        <v>24</v>
      </c>
      <c r="AD485">
        <f>IF(insurance[[#This Row],[split]]="Test", CEILING(insurance[[#This Row],[rank_test]]/(COUNTIF(insurance[split],"Test")/10), 1), "")</f>
        <v>1</v>
      </c>
      <c r="AE485">
        <f>IF(insurance[[#This Row],[split]]="Test", --(insurance[[#This Row],[charges]] &gt;= Classify!$C$5), "")</f>
        <v>1</v>
      </c>
      <c r="AF485">
        <f>IF(insurance[[#This Row],[split]]="Test", --(insurance[[#This Row],[yhat]] &gt;= Classify!$C$8), "")</f>
        <v>1</v>
      </c>
    </row>
    <row r="486" spans="1:32" x14ac:dyDescent="0.35">
      <c r="A486">
        <v>40</v>
      </c>
      <c r="B486" t="s">
        <v>19</v>
      </c>
      <c r="C486">
        <v>32.774999999999999</v>
      </c>
      <c r="D486">
        <v>1</v>
      </c>
      <c r="E486" t="s">
        <v>23</v>
      </c>
      <c r="F486" t="s">
        <v>20</v>
      </c>
      <c r="G486">
        <v>39125.332249999999</v>
      </c>
      <c r="H486" t="s">
        <v>16</v>
      </c>
      <c r="I486" t="s">
        <v>18</v>
      </c>
      <c r="J486" t="s">
        <v>18</v>
      </c>
      <c r="K486" t="s">
        <v>17</v>
      </c>
      <c r="L486" t="s">
        <v>17</v>
      </c>
      <c r="M486" t="s">
        <v>17</v>
      </c>
      <c r="N486">
        <f>insurance[[#This Row],[age]]^2</f>
        <v>1600</v>
      </c>
      <c r="O486">
        <f>insurance[[#This Row],[smoker_yes]]*insurance[[#This Row],[bmi]]</f>
        <v>32.774999999999999</v>
      </c>
      <c r="P486">
        <f>insurance[[#This Row],[smoker_yes]]*insurance[[#This Row],[age]]</f>
        <v>40</v>
      </c>
      <c r="Q486">
        <f>insurance[[#This Row],[bmi]]*insurance[[#This Row],[age]]</f>
        <v>1311</v>
      </c>
      <c r="R486" t="s">
        <v>31</v>
      </c>
      <c r="S486">
        <f>(insurance[[#This Row],[age]]-Notes!$B$2)/Notes!$B$3</f>
        <v>5.6460734554152112E-2</v>
      </c>
      <c r="T486">
        <f>(insurance[[#This Row],[bmi]]-Notes!$B$4)/Notes!$B$5</f>
        <v>0.34639683918552239</v>
      </c>
      <c r="U486">
        <f>(insurance[[#This Row],[children]]-Notes!$B$6)/Notes!$B$7</f>
        <v>-7.8767191646533979E-2</v>
      </c>
      <c r="V486" s="14">
        <f t="shared" si="7"/>
        <v>13130.638654799817</v>
      </c>
      <c r="W486" s="15" t="str">
        <f>IF(insurance[[#This Row],[split]]="Test", (insurance[[#This Row],[charges]]-insurance[[#This Row],[yhat_base]])^2, "")</f>
        <v/>
      </c>
      <c r="X486" s="15" t="str">
        <f>IF(insurance[[#This Row],[split]]="Test", ABS(insurance[[#This Row],[charges]]-insurance[[#This Row],[yhat_base]])^2, "")</f>
        <v/>
      </c>
      <c r="Y486" t="str">
        <f>IF(insurance[[#This Row],[split]]="Test", (insurance[[#This Row],[charges]]-insurance[[#This Row],[yhat]])^2,"")</f>
        <v/>
      </c>
      <c r="Z486" t="str">
        <f>IF(insurance[[#This Row],[split]]="Test",ABS(insurance[[#This Row],[charges]]-insurance[[#This Row],[yhat]])^2,"")</f>
        <v/>
      </c>
      <c r="AA486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34986.214699239463</v>
      </c>
      <c r="AB486">
        <f>insurance[[#This Row],[charges]]-insurance[[#This Row],[yhat]]</f>
        <v>4139.1175507605367</v>
      </c>
      <c r="AC486" t="str">
        <f>IF(insurance[[#This Row],[split]]="Test",
  COUNTIFS(insurance[split], "Test", insurance[yhat], "&gt;" &amp; insurance[[#This Row],[yhat]]) + 1,
  ""
)</f>
        <v/>
      </c>
      <c r="AD486" t="str">
        <f>IF(insurance[[#This Row],[split]]="Test", CEILING(insurance[[#This Row],[rank_test]]/(COUNTIF(insurance[split],"Test")/10), 1), "")</f>
        <v/>
      </c>
      <c r="AE486" t="str">
        <f>IF(insurance[[#This Row],[split]]="Test", --(insurance[[#This Row],[charges]] &gt;= Classify!$C$5), "")</f>
        <v/>
      </c>
      <c r="AF486" t="str">
        <f>IF(insurance[[#This Row],[split]]="Test", --(insurance[[#This Row],[yhat]] &gt;= Classify!$C$8), "")</f>
        <v/>
      </c>
    </row>
    <row r="487" spans="1:32" x14ac:dyDescent="0.35">
      <c r="A487">
        <v>56</v>
      </c>
      <c r="B487" t="s">
        <v>19</v>
      </c>
      <c r="C487">
        <v>26.695</v>
      </c>
      <c r="D487">
        <v>1</v>
      </c>
      <c r="E487" t="s">
        <v>23</v>
      </c>
      <c r="F487" t="s">
        <v>22</v>
      </c>
      <c r="G487">
        <v>26109.32905</v>
      </c>
      <c r="H487" t="s">
        <v>16</v>
      </c>
      <c r="I487" t="s">
        <v>18</v>
      </c>
      <c r="J487" t="s">
        <v>18</v>
      </c>
      <c r="K487" t="s">
        <v>18</v>
      </c>
      <c r="L487" t="s">
        <v>17</v>
      </c>
      <c r="M487" t="s">
        <v>17</v>
      </c>
      <c r="N487">
        <f>insurance[[#This Row],[age]]^2</f>
        <v>3136</v>
      </c>
      <c r="O487">
        <f>insurance[[#This Row],[smoker_yes]]*insurance[[#This Row],[bmi]]</f>
        <v>26.695</v>
      </c>
      <c r="P487">
        <f>insurance[[#This Row],[smoker_yes]]*insurance[[#This Row],[age]]</f>
        <v>56</v>
      </c>
      <c r="Q487">
        <f>insurance[[#This Row],[bmi]]*insurance[[#This Row],[age]]</f>
        <v>1494.92</v>
      </c>
      <c r="R487" t="s">
        <v>31</v>
      </c>
      <c r="S487">
        <f>(insurance[[#This Row],[age]]-Notes!$B$2)/Notes!$B$3</f>
        <v>1.1956797782254924</v>
      </c>
      <c r="T487">
        <f>(insurance[[#This Row],[bmi]]-Notes!$B$4)/Notes!$B$5</f>
        <v>-0.65099360001981121</v>
      </c>
      <c r="U487">
        <f>(insurance[[#This Row],[children]]-Notes!$B$6)/Notes!$B$7</f>
        <v>-7.8767191646533979E-2</v>
      </c>
      <c r="V487" s="14">
        <f t="shared" si="7"/>
        <v>13130.638654799817</v>
      </c>
      <c r="W487" s="15" t="str">
        <f>IF(insurance[[#This Row],[split]]="Test", (insurance[[#This Row],[charges]]-insurance[[#This Row],[yhat_base]])^2, "")</f>
        <v/>
      </c>
      <c r="X487" s="15" t="str">
        <f>IF(insurance[[#This Row],[split]]="Test", ABS(insurance[[#This Row],[charges]]-insurance[[#This Row],[yhat_base]])^2, "")</f>
        <v/>
      </c>
      <c r="Y487" t="str">
        <f>IF(insurance[[#This Row],[split]]="Test", (insurance[[#This Row],[charges]]-insurance[[#This Row],[yhat]])^2,"")</f>
        <v/>
      </c>
      <c r="Z487" t="str">
        <f>IF(insurance[[#This Row],[split]]="Test",ABS(insurance[[#This Row],[charges]]-insurance[[#This Row],[yhat]])^2,"")</f>
        <v/>
      </c>
      <c r="AA487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30556.497399000509</v>
      </c>
      <c r="AB487">
        <f>insurance[[#This Row],[charges]]-insurance[[#This Row],[yhat]]</f>
        <v>-4447.1683490005089</v>
      </c>
      <c r="AC487" t="str">
        <f>IF(insurance[[#This Row],[split]]="Test",
  COUNTIFS(insurance[split], "Test", insurance[yhat], "&gt;" &amp; insurance[[#This Row],[yhat]]) + 1,
  ""
)</f>
        <v/>
      </c>
      <c r="AD487" t="str">
        <f>IF(insurance[[#This Row],[split]]="Test", CEILING(insurance[[#This Row],[rank_test]]/(COUNTIF(insurance[split],"Test")/10), 1), "")</f>
        <v/>
      </c>
      <c r="AE487" t="str">
        <f>IF(insurance[[#This Row],[split]]="Test", --(insurance[[#This Row],[charges]] &gt;= Classify!$C$5), "")</f>
        <v/>
      </c>
      <c r="AF487" t="str">
        <f>IF(insurance[[#This Row],[split]]="Test", --(insurance[[#This Row],[yhat]] &gt;= Classify!$C$8), "")</f>
        <v/>
      </c>
    </row>
    <row r="488" spans="1:32" x14ac:dyDescent="0.35">
      <c r="A488">
        <v>30</v>
      </c>
      <c r="B488" t="s">
        <v>13</v>
      </c>
      <c r="C488">
        <v>28.38</v>
      </c>
      <c r="D488">
        <v>1</v>
      </c>
      <c r="E488" t="s">
        <v>23</v>
      </c>
      <c r="F488" t="s">
        <v>15</v>
      </c>
      <c r="G488">
        <v>19521.968199999999</v>
      </c>
      <c r="H488" t="s">
        <v>16</v>
      </c>
      <c r="I488" t="s">
        <v>17</v>
      </c>
      <c r="J488" t="s">
        <v>18</v>
      </c>
      <c r="K488" t="s">
        <v>17</v>
      </c>
      <c r="L488" t="s">
        <v>18</v>
      </c>
      <c r="M488" t="s">
        <v>17</v>
      </c>
      <c r="N488">
        <f>insurance[[#This Row],[age]]^2</f>
        <v>900</v>
      </c>
      <c r="O488">
        <f>insurance[[#This Row],[smoker_yes]]*insurance[[#This Row],[bmi]]</f>
        <v>28.38</v>
      </c>
      <c r="P488">
        <f>insurance[[#This Row],[smoker_yes]]*insurance[[#This Row],[age]]</f>
        <v>30</v>
      </c>
      <c r="Q488">
        <f>insurance[[#This Row],[bmi]]*insurance[[#This Row],[age]]</f>
        <v>851.4</v>
      </c>
      <c r="R488" t="s">
        <v>31</v>
      </c>
      <c r="S488">
        <f>(insurance[[#This Row],[age]]-Notes!$B$2)/Notes!$B$3</f>
        <v>-0.65555116774043554</v>
      </c>
      <c r="T488">
        <f>(insurance[[#This Row],[bmi]]-Notes!$B$4)/Notes!$B$5</f>
        <v>-0.37457865099662269</v>
      </c>
      <c r="U488">
        <f>(insurance[[#This Row],[children]]-Notes!$B$6)/Notes!$B$7</f>
        <v>-7.8767191646533979E-2</v>
      </c>
      <c r="V488" s="14">
        <f t="shared" si="7"/>
        <v>13130.638654799817</v>
      </c>
      <c r="W488" s="15" t="str">
        <f>IF(insurance[[#This Row],[split]]="Test", (insurance[[#This Row],[charges]]-insurance[[#This Row],[yhat_base]])^2, "")</f>
        <v/>
      </c>
      <c r="X488" s="15" t="str">
        <f>IF(insurance[[#This Row],[split]]="Test", ABS(insurance[[#This Row],[charges]]-insurance[[#This Row],[yhat_base]])^2, "")</f>
        <v/>
      </c>
      <c r="Y488" t="str">
        <f>IF(insurance[[#This Row],[split]]="Test", (insurance[[#This Row],[charges]]-insurance[[#This Row],[yhat]])^2,"")</f>
        <v/>
      </c>
      <c r="Z488" t="str">
        <f>IF(insurance[[#This Row],[split]]="Test",ABS(insurance[[#This Row],[charges]]-insurance[[#This Row],[yhat]])^2,"")</f>
        <v/>
      </c>
      <c r="AA488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25608.250860721062</v>
      </c>
      <c r="AB488">
        <f>insurance[[#This Row],[charges]]-insurance[[#This Row],[yhat]]</f>
        <v>-6086.2826607210627</v>
      </c>
      <c r="AC488" t="str">
        <f>IF(insurance[[#This Row],[split]]="Test",
  COUNTIFS(insurance[split], "Test", insurance[yhat], "&gt;" &amp; insurance[[#This Row],[yhat]]) + 1,
  ""
)</f>
        <v/>
      </c>
      <c r="AD488" t="str">
        <f>IF(insurance[[#This Row],[split]]="Test", CEILING(insurance[[#This Row],[rank_test]]/(COUNTIF(insurance[split],"Test")/10), 1), "")</f>
        <v/>
      </c>
      <c r="AE488" t="str">
        <f>IF(insurance[[#This Row],[split]]="Test", --(insurance[[#This Row],[charges]] &gt;= Classify!$C$5), "")</f>
        <v/>
      </c>
      <c r="AF488" t="str">
        <f>IF(insurance[[#This Row],[split]]="Test", --(insurance[[#This Row],[yhat]] &gt;= Classify!$C$8), "")</f>
        <v/>
      </c>
    </row>
    <row r="489" spans="1:32" x14ac:dyDescent="0.35">
      <c r="A489">
        <v>61</v>
      </c>
      <c r="B489" t="s">
        <v>19</v>
      </c>
      <c r="C489">
        <v>28.31</v>
      </c>
      <c r="D489">
        <v>1</v>
      </c>
      <c r="E489" t="s">
        <v>23</v>
      </c>
      <c r="F489" t="s">
        <v>22</v>
      </c>
      <c r="G489">
        <v>28868.6639</v>
      </c>
      <c r="H489" t="s">
        <v>16</v>
      </c>
      <c r="I489" t="s">
        <v>18</v>
      </c>
      <c r="J489" t="s">
        <v>18</v>
      </c>
      <c r="K489" t="s">
        <v>18</v>
      </c>
      <c r="L489" t="s">
        <v>17</v>
      </c>
      <c r="M489" t="s">
        <v>17</v>
      </c>
      <c r="N489">
        <f>insurance[[#This Row],[age]]^2</f>
        <v>3721</v>
      </c>
      <c r="O489">
        <f>insurance[[#This Row],[smoker_yes]]*insurance[[#This Row],[bmi]]</f>
        <v>28.31</v>
      </c>
      <c r="P489">
        <f>insurance[[#This Row],[smoker_yes]]*insurance[[#This Row],[age]]</f>
        <v>61</v>
      </c>
      <c r="Q489">
        <f>insurance[[#This Row],[bmi]]*insurance[[#This Row],[age]]</f>
        <v>1726.9099999999999</v>
      </c>
      <c r="R489" t="s">
        <v>31</v>
      </c>
      <c r="S489">
        <f>(insurance[[#This Row],[age]]-Notes!$B$2)/Notes!$B$3</f>
        <v>1.5516857293727864</v>
      </c>
      <c r="T489">
        <f>(insurance[[#This Row],[bmi]]-Notes!$B$4)/Notes!$B$5</f>
        <v>-0.38606176460589464</v>
      </c>
      <c r="U489">
        <f>(insurance[[#This Row],[children]]-Notes!$B$6)/Notes!$B$7</f>
        <v>-7.8767191646533979E-2</v>
      </c>
      <c r="V489" s="14">
        <f t="shared" si="7"/>
        <v>13130.638654799817</v>
      </c>
      <c r="W489" s="15" t="str">
        <f>IF(insurance[[#This Row],[split]]="Test", (insurance[[#This Row],[charges]]-insurance[[#This Row],[yhat_base]])^2, "")</f>
        <v/>
      </c>
      <c r="X489" s="15" t="str">
        <f>IF(insurance[[#This Row],[split]]="Test", ABS(insurance[[#This Row],[charges]]-insurance[[#This Row],[yhat_base]])^2, "")</f>
        <v/>
      </c>
      <c r="Y489" t="str">
        <f>IF(insurance[[#This Row],[split]]="Test", (insurance[[#This Row],[charges]]-insurance[[#This Row],[yhat]])^2,"")</f>
        <v/>
      </c>
      <c r="Z489" t="str">
        <f>IF(insurance[[#This Row],[split]]="Test",ABS(insurance[[#This Row],[charges]]-insurance[[#This Row],[yhat]])^2,"")</f>
        <v/>
      </c>
      <c r="AA489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35031.411234956293</v>
      </c>
      <c r="AB489">
        <f>insurance[[#This Row],[charges]]-insurance[[#This Row],[yhat]]</f>
        <v>-6162.7473349562933</v>
      </c>
      <c r="AC489" t="str">
        <f>IF(insurance[[#This Row],[split]]="Test",
  COUNTIFS(insurance[split], "Test", insurance[yhat], "&gt;" &amp; insurance[[#This Row],[yhat]]) + 1,
  ""
)</f>
        <v/>
      </c>
      <c r="AD489" t="str">
        <f>IF(insurance[[#This Row],[split]]="Test", CEILING(insurance[[#This Row],[rank_test]]/(COUNTIF(insurance[split],"Test")/10), 1), "")</f>
        <v/>
      </c>
      <c r="AE489" t="str">
        <f>IF(insurance[[#This Row],[split]]="Test", --(insurance[[#This Row],[charges]] &gt;= Classify!$C$5), "")</f>
        <v/>
      </c>
      <c r="AF489" t="str">
        <f>IF(insurance[[#This Row],[split]]="Test", --(insurance[[#This Row],[yhat]] &gt;= Classify!$C$8), "")</f>
        <v/>
      </c>
    </row>
    <row r="490" spans="1:32" x14ac:dyDescent="0.35">
      <c r="A490">
        <v>39</v>
      </c>
      <c r="B490" t="s">
        <v>19</v>
      </c>
      <c r="C490">
        <v>28.3</v>
      </c>
      <c r="D490">
        <v>1</v>
      </c>
      <c r="E490" t="s">
        <v>23</v>
      </c>
      <c r="F490" t="s">
        <v>21</v>
      </c>
      <c r="G490">
        <v>21082.16</v>
      </c>
      <c r="H490" t="s">
        <v>16</v>
      </c>
      <c r="I490" t="s">
        <v>18</v>
      </c>
      <c r="J490" t="s">
        <v>18</v>
      </c>
      <c r="K490" t="s">
        <v>17</v>
      </c>
      <c r="L490" t="s">
        <v>17</v>
      </c>
      <c r="M490" t="s">
        <v>18</v>
      </c>
      <c r="N490">
        <f>insurance[[#This Row],[age]]^2</f>
        <v>1521</v>
      </c>
      <c r="O490">
        <f>insurance[[#This Row],[smoker_yes]]*insurance[[#This Row],[bmi]]</f>
        <v>28.3</v>
      </c>
      <c r="P490">
        <f>insurance[[#This Row],[smoker_yes]]*insurance[[#This Row],[age]]</f>
        <v>39</v>
      </c>
      <c r="Q490">
        <f>insurance[[#This Row],[bmi]]*insurance[[#This Row],[age]]</f>
        <v>1103.7</v>
      </c>
      <c r="R490" t="s">
        <v>31</v>
      </c>
      <c r="S490">
        <f>(insurance[[#This Row],[age]]-Notes!$B$2)/Notes!$B$3</f>
        <v>-1.4740455675306659E-2</v>
      </c>
      <c r="T490">
        <f>(insurance[[#This Row],[bmi]]-Notes!$B$4)/Notes!$B$5</f>
        <v>-0.38770220940721889</v>
      </c>
      <c r="U490">
        <f>(insurance[[#This Row],[children]]-Notes!$B$6)/Notes!$B$7</f>
        <v>-7.8767191646533979E-2</v>
      </c>
      <c r="V490" s="14">
        <f t="shared" si="7"/>
        <v>13130.638654799817</v>
      </c>
      <c r="W490" s="15" t="str">
        <f>IF(insurance[[#This Row],[split]]="Test", (insurance[[#This Row],[charges]]-insurance[[#This Row],[yhat_base]])^2, "")</f>
        <v/>
      </c>
      <c r="X490" s="15" t="str">
        <f>IF(insurance[[#This Row],[split]]="Test", ABS(insurance[[#This Row],[charges]]-insurance[[#This Row],[yhat_base]])^2, "")</f>
        <v/>
      </c>
      <c r="Y490" t="str">
        <f>IF(insurance[[#This Row],[split]]="Test", (insurance[[#This Row],[charges]]-insurance[[#This Row],[yhat]])^2,"")</f>
        <v/>
      </c>
      <c r="Z490" t="str">
        <f>IF(insurance[[#This Row],[split]]="Test",ABS(insurance[[#This Row],[charges]]-insurance[[#This Row],[yhat]])^2,"")</f>
        <v/>
      </c>
      <c r="AA490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26972.47680600583</v>
      </c>
      <c r="AB490">
        <f>insurance[[#This Row],[charges]]-insurance[[#This Row],[yhat]]</f>
        <v>-5890.3168060058306</v>
      </c>
      <c r="AC490" t="str">
        <f>IF(insurance[[#This Row],[split]]="Test",
  COUNTIFS(insurance[split], "Test", insurance[yhat], "&gt;" &amp; insurance[[#This Row],[yhat]]) + 1,
  ""
)</f>
        <v/>
      </c>
      <c r="AD490" t="str">
        <f>IF(insurance[[#This Row],[split]]="Test", CEILING(insurance[[#This Row],[rank_test]]/(COUNTIF(insurance[split],"Test")/10), 1), "")</f>
        <v/>
      </c>
      <c r="AE490" t="str">
        <f>IF(insurance[[#This Row],[split]]="Test", --(insurance[[#This Row],[charges]] &gt;= Classify!$C$5), "")</f>
        <v/>
      </c>
      <c r="AF490" t="str">
        <f>IF(insurance[[#This Row],[split]]="Test", --(insurance[[#This Row],[yhat]] &gt;= Classify!$C$8), "")</f>
        <v/>
      </c>
    </row>
    <row r="491" spans="1:32" x14ac:dyDescent="0.35">
      <c r="A491">
        <v>42</v>
      </c>
      <c r="B491" t="s">
        <v>19</v>
      </c>
      <c r="C491">
        <v>26.07</v>
      </c>
      <c r="D491">
        <v>1</v>
      </c>
      <c r="E491" t="s">
        <v>23</v>
      </c>
      <c r="F491" t="s">
        <v>15</v>
      </c>
      <c r="G491">
        <v>38245.593269999998</v>
      </c>
      <c r="H491" t="s">
        <v>16</v>
      </c>
      <c r="I491" t="s">
        <v>18</v>
      </c>
      <c r="J491" t="s">
        <v>18</v>
      </c>
      <c r="K491" t="s">
        <v>17</v>
      </c>
      <c r="L491" t="s">
        <v>18</v>
      </c>
      <c r="M491" t="s">
        <v>17</v>
      </c>
      <c r="N491">
        <f>insurance[[#This Row],[age]]^2</f>
        <v>1764</v>
      </c>
      <c r="O491">
        <f>insurance[[#This Row],[smoker_yes]]*insurance[[#This Row],[bmi]]</f>
        <v>26.07</v>
      </c>
      <c r="P491">
        <f>insurance[[#This Row],[smoker_yes]]*insurance[[#This Row],[age]]</f>
        <v>42</v>
      </c>
      <c r="Q491">
        <f>insurance[[#This Row],[bmi]]*insurance[[#This Row],[age]]</f>
        <v>1094.94</v>
      </c>
      <c r="R491" t="s">
        <v>31</v>
      </c>
      <c r="S491">
        <f>(insurance[[#This Row],[age]]-Notes!$B$2)/Notes!$B$3</f>
        <v>0.19886311501306964</v>
      </c>
      <c r="T491">
        <f>(insurance[[#This Row],[bmi]]-Notes!$B$4)/Notes!$B$5</f>
        <v>-0.75352140010259638</v>
      </c>
      <c r="U491">
        <f>(insurance[[#This Row],[children]]-Notes!$B$6)/Notes!$B$7</f>
        <v>-7.8767191646533979E-2</v>
      </c>
      <c r="V491" s="14">
        <f t="shared" si="7"/>
        <v>13130.638654799817</v>
      </c>
      <c r="W491" s="15" t="str">
        <f>IF(insurance[[#This Row],[split]]="Test", (insurance[[#This Row],[charges]]-insurance[[#This Row],[yhat_base]])^2, "")</f>
        <v/>
      </c>
      <c r="X491" s="15" t="str">
        <f>IF(insurance[[#This Row],[split]]="Test", ABS(insurance[[#This Row],[charges]]-insurance[[#This Row],[yhat_base]])^2, "")</f>
        <v/>
      </c>
      <c r="Y491" t="str">
        <f>IF(insurance[[#This Row],[split]]="Test", (insurance[[#This Row],[charges]]-insurance[[#This Row],[yhat]])^2,"")</f>
        <v/>
      </c>
      <c r="Z491" t="str">
        <f>IF(insurance[[#This Row],[split]]="Test",ABS(insurance[[#This Row],[charges]]-insurance[[#This Row],[yhat]])^2,"")</f>
        <v/>
      </c>
      <c r="AA491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24305.98509179175</v>
      </c>
      <c r="AB491">
        <f>insurance[[#This Row],[charges]]-insurance[[#This Row],[yhat]]</f>
        <v>13939.608178208247</v>
      </c>
      <c r="AC491" t="str">
        <f>IF(insurance[[#This Row],[split]]="Test",
  COUNTIFS(insurance[split], "Test", insurance[yhat], "&gt;" &amp; insurance[[#This Row],[yhat]]) + 1,
  ""
)</f>
        <v/>
      </c>
      <c r="AD491" t="str">
        <f>IF(insurance[[#This Row],[split]]="Test", CEILING(insurance[[#This Row],[rank_test]]/(COUNTIF(insurance[split],"Test")/10), 1), "")</f>
        <v/>
      </c>
      <c r="AE491" t="str">
        <f>IF(insurance[[#This Row],[split]]="Test", --(insurance[[#This Row],[charges]] &gt;= Classify!$C$5), "")</f>
        <v/>
      </c>
      <c r="AF491" t="str">
        <f>IF(insurance[[#This Row],[split]]="Test", --(insurance[[#This Row],[yhat]] &gt;= Classify!$C$8), "")</f>
        <v/>
      </c>
    </row>
    <row r="492" spans="1:32" x14ac:dyDescent="0.35">
      <c r="A492">
        <v>57</v>
      </c>
      <c r="B492" t="s">
        <v>19</v>
      </c>
      <c r="C492">
        <v>42.13</v>
      </c>
      <c r="D492">
        <v>1</v>
      </c>
      <c r="E492" t="s">
        <v>23</v>
      </c>
      <c r="F492" t="s">
        <v>15</v>
      </c>
      <c r="G492">
        <v>48675.517699999997</v>
      </c>
      <c r="H492" t="s">
        <v>16</v>
      </c>
      <c r="I492" t="s">
        <v>18</v>
      </c>
      <c r="J492" t="s">
        <v>18</v>
      </c>
      <c r="K492" t="s">
        <v>17</v>
      </c>
      <c r="L492" t="s">
        <v>18</v>
      </c>
      <c r="M492" t="s">
        <v>17</v>
      </c>
      <c r="N492">
        <f>insurance[[#This Row],[age]]^2</f>
        <v>3249</v>
      </c>
      <c r="O492">
        <f>insurance[[#This Row],[smoker_yes]]*insurance[[#This Row],[bmi]]</f>
        <v>42.13</v>
      </c>
      <c r="P492">
        <f>insurance[[#This Row],[smoker_yes]]*insurance[[#This Row],[age]]</f>
        <v>57</v>
      </c>
      <c r="Q492">
        <f>insurance[[#This Row],[bmi]]*insurance[[#This Row],[age]]</f>
        <v>2401.4100000000003</v>
      </c>
      <c r="R492" t="s">
        <v>31</v>
      </c>
      <c r="S492">
        <f>(insurance[[#This Row],[age]]-Notes!$B$2)/Notes!$B$3</f>
        <v>1.2668809684549511</v>
      </c>
      <c r="T492">
        <f>(insurance[[#This Row],[bmi]]-Notes!$B$4)/Notes!$B$5</f>
        <v>1.8810329508246511</v>
      </c>
      <c r="U492">
        <f>(insurance[[#This Row],[children]]-Notes!$B$6)/Notes!$B$7</f>
        <v>-7.8767191646533979E-2</v>
      </c>
      <c r="V492" s="14">
        <f t="shared" si="7"/>
        <v>13130.638654799817</v>
      </c>
      <c r="W492" s="15" t="str">
        <f>IF(insurance[[#This Row],[split]]="Test", (insurance[[#This Row],[charges]]-insurance[[#This Row],[yhat_base]])^2, "")</f>
        <v/>
      </c>
      <c r="X492" s="15" t="str">
        <f>IF(insurance[[#This Row],[split]]="Test", ABS(insurance[[#This Row],[charges]]-insurance[[#This Row],[yhat_base]])^2, "")</f>
        <v/>
      </c>
      <c r="Y492" t="str">
        <f>IF(insurance[[#This Row],[split]]="Test", (insurance[[#This Row],[charges]]-insurance[[#This Row],[yhat]])^2,"")</f>
        <v/>
      </c>
      <c r="Z492" t="str">
        <f>IF(insurance[[#This Row],[split]]="Test",ABS(insurance[[#This Row],[charges]]-insurance[[#This Row],[yhat]])^2,"")</f>
        <v/>
      </c>
      <c r="AA492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53372.044922333946</v>
      </c>
      <c r="AB492">
        <f>insurance[[#This Row],[charges]]-insurance[[#This Row],[yhat]]</f>
        <v>-4696.5272223339489</v>
      </c>
      <c r="AC492" t="str">
        <f>IF(insurance[[#This Row],[split]]="Test",
  COUNTIFS(insurance[split], "Test", insurance[yhat], "&gt;" &amp; insurance[[#This Row],[yhat]]) + 1,
  ""
)</f>
        <v/>
      </c>
      <c r="AD492" t="str">
        <f>IF(insurance[[#This Row],[split]]="Test", CEILING(insurance[[#This Row],[rank_test]]/(COUNTIF(insurance[split],"Test")/10), 1), "")</f>
        <v/>
      </c>
      <c r="AE492" t="str">
        <f>IF(insurance[[#This Row],[split]]="Test", --(insurance[[#This Row],[charges]] &gt;= Classify!$C$5), "")</f>
        <v/>
      </c>
      <c r="AF492" t="str">
        <f>IF(insurance[[#This Row],[split]]="Test", --(insurance[[#This Row],[yhat]] &gt;= Classify!$C$8), "")</f>
        <v/>
      </c>
    </row>
    <row r="493" spans="1:32" x14ac:dyDescent="0.35">
      <c r="A493">
        <v>31</v>
      </c>
      <c r="B493" t="s">
        <v>13</v>
      </c>
      <c r="C493">
        <v>38.094999999999999</v>
      </c>
      <c r="D493">
        <v>1</v>
      </c>
      <c r="E493" t="s">
        <v>23</v>
      </c>
      <c r="F493" t="s">
        <v>20</v>
      </c>
      <c r="G493">
        <v>58571.074480000003</v>
      </c>
      <c r="H493" t="s">
        <v>16</v>
      </c>
      <c r="I493" t="s">
        <v>17</v>
      </c>
      <c r="J493" t="s">
        <v>18</v>
      </c>
      <c r="K493" t="s">
        <v>17</v>
      </c>
      <c r="L493" t="s">
        <v>17</v>
      </c>
      <c r="M493" t="s">
        <v>17</v>
      </c>
      <c r="N493">
        <f>insurance[[#This Row],[age]]^2</f>
        <v>961</v>
      </c>
      <c r="O493">
        <f>insurance[[#This Row],[smoker_yes]]*insurance[[#This Row],[bmi]]</f>
        <v>38.094999999999999</v>
      </c>
      <c r="P493">
        <f>insurance[[#This Row],[smoker_yes]]*insurance[[#This Row],[age]]</f>
        <v>31</v>
      </c>
      <c r="Q493">
        <f>insurance[[#This Row],[bmi]]*insurance[[#This Row],[age]]</f>
        <v>1180.9449999999999</v>
      </c>
      <c r="R493" t="s">
        <v>32</v>
      </c>
      <c r="S493">
        <f>(insurance[[#This Row],[age]]-Notes!$B$2)/Notes!$B$3</f>
        <v>-0.58434997751097684</v>
      </c>
      <c r="T493">
        <f>(insurance[[#This Row],[bmi]]-Notes!$B$4)/Notes!$B$5</f>
        <v>1.2191134734901896</v>
      </c>
      <c r="U493">
        <f>(insurance[[#This Row],[children]]-Notes!$B$6)/Notes!$B$7</f>
        <v>-7.8767191646533979E-2</v>
      </c>
      <c r="V493" s="14">
        <f t="shared" si="7"/>
        <v>13130.638654799817</v>
      </c>
      <c r="W493" s="15">
        <f>IF(insurance[[#This Row],[split]]="Test", (insurance[[#This Row],[charges]]-insurance[[#This Row],[yhat_base]])^2, "")</f>
        <v>2064833207.9841363</v>
      </c>
      <c r="X493" s="15">
        <f>IF(insurance[[#This Row],[split]]="Test", ABS(insurance[[#This Row],[charges]]-insurance[[#This Row],[yhat_base]])^2, "")</f>
        <v>2064833207.9841363</v>
      </c>
      <c r="Y493">
        <f>IF(insurance[[#This Row],[split]]="Test", (insurance[[#This Row],[charges]]-insurance[[#This Row],[yhat]])^2,"")</f>
        <v>291109114.09348297</v>
      </c>
      <c r="Z493">
        <f>IF(insurance[[#This Row],[split]]="Test",ABS(insurance[[#This Row],[charges]]-insurance[[#This Row],[yhat]])^2,"")</f>
        <v>291109114.09348297</v>
      </c>
      <c r="AA493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41509.154479792436</v>
      </c>
      <c r="AB493">
        <f>insurance[[#This Row],[charges]]-insurance[[#This Row],[yhat]]</f>
        <v>17061.920000207567</v>
      </c>
      <c r="AC493">
        <f>IF(insurance[[#This Row],[split]]="Test",
  COUNTIFS(insurance[split], "Test", insurance[yhat], "&gt;" &amp; insurance[[#This Row],[yhat]]) + 1,
  ""
)</f>
        <v>13</v>
      </c>
      <c r="AD493">
        <f>IF(insurance[[#This Row],[split]]="Test", CEILING(insurance[[#This Row],[rank_test]]/(COUNTIF(insurance[split],"Test")/10), 1), "")</f>
        <v>1</v>
      </c>
      <c r="AE493">
        <f>IF(insurance[[#This Row],[split]]="Test", --(insurance[[#This Row],[charges]] &gt;= Classify!$C$5), "")</f>
        <v>1</v>
      </c>
      <c r="AF493">
        <f>IF(insurance[[#This Row],[split]]="Test", --(insurance[[#This Row],[yhat]] &gt;= Classify!$C$8), "")</f>
        <v>1</v>
      </c>
    </row>
    <row r="494" spans="1:32" x14ac:dyDescent="0.35">
      <c r="A494">
        <v>34</v>
      </c>
      <c r="B494" t="s">
        <v>13</v>
      </c>
      <c r="C494">
        <v>30.21</v>
      </c>
      <c r="D494">
        <v>1</v>
      </c>
      <c r="E494" t="s">
        <v>23</v>
      </c>
      <c r="F494" t="s">
        <v>22</v>
      </c>
      <c r="G494">
        <v>43943.876100000001</v>
      </c>
      <c r="H494" t="s">
        <v>16</v>
      </c>
      <c r="I494" t="s">
        <v>17</v>
      </c>
      <c r="J494" t="s">
        <v>18</v>
      </c>
      <c r="K494" t="s">
        <v>18</v>
      </c>
      <c r="L494" t="s">
        <v>17</v>
      </c>
      <c r="M494" t="s">
        <v>17</v>
      </c>
      <c r="N494">
        <f>insurance[[#This Row],[age]]^2</f>
        <v>1156</v>
      </c>
      <c r="O494">
        <f>insurance[[#This Row],[smoker_yes]]*insurance[[#This Row],[bmi]]</f>
        <v>30.21</v>
      </c>
      <c r="P494">
        <f>insurance[[#This Row],[smoker_yes]]*insurance[[#This Row],[age]]</f>
        <v>34</v>
      </c>
      <c r="Q494">
        <f>insurance[[#This Row],[bmi]]*insurance[[#This Row],[age]]</f>
        <v>1027.1400000000001</v>
      </c>
      <c r="R494" t="s">
        <v>31</v>
      </c>
      <c r="S494">
        <f>(insurance[[#This Row],[age]]-Notes!$B$2)/Notes!$B$3</f>
        <v>-0.37074640682260052</v>
      </c>
      <c r="T494">
        <f>(insurance[[#This Row],[bmi]]-Notes!$B$4)/Notes!$B$5</f>
        <v>-7.4377252354227472E-2</v>
      </c>
      <c r="U494">
        <f>(insurance[[#This Row],[children]]-Notes!$B$6)/Notes!$B$7</f>
        <v>-7.8767191646533979E-2</v>
      </c>
      <c r="V494" s="14">
        <f t="shared" si="7"/>
        <v>13130.638654799817</v>
      </c>
      <c r="W494" s="15" t="str">
        <f>IF(insurance[[#This Row],[split]]="Test", (insurance[[#This Row],[charges]]-insurance[[#This Row],[yhat_base]])^2, "")</f>
        <v/>
      </c>
      <c r="X494" s="15" t="str">
        <f>IF(insurance[[#This Row],[split]]="Test", ABS(insurance[[#This Row],[charges]]-insurance[[#This Row],[yhat_base]])^2, "")</f>
        <v/>
      </c>
      <c r="Y494" t="str">
        <f>IF(insurance[[#This Row],[split]]="Test", (insurance[[#This Row],[charges]]-insurance[[#This Row],[yhat]])^2,"")</f>
        <v/>
      </c>
      <c r="Z494" t="str">
        <f>IF(insurance[[#This Row],[split]]="Test",ABS(insurance[[#This Row],[charges]]-insurance[[#This Row],[yhat]])^2,"")</f>
        <v/>
      </c>
      <c r="AA494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29744.451784208897</v>
      </c>
      <c r="AB494">
        <f>insurance[[#This Row],[charges]]-insurance[[#This Row],[yhat]]</f>
        <v>14199.424315791104</v>
      </c>
      <c r="AC494" t="str">
        <f>IF(insurance[[#This Row],[split]]="Test",
  COUNTIFS(insurance[split], "Test", insurance[yhat], "&gt;" &amp; insurance[[#This Row],[yhat]]) + 1,
  ""
)</f>
        <v/>
      </c>
      <c r="AD494" t="str">
        <f>IF(insurance[[#This Row],[split]]="Test", CEILING(insurance[[#This Row],[rank_test]]/(COUNTIF(insurance[split],"Test")/10), 1), "")</f>
        <v/>
      </c>
      <c r="AE494" t="str">
        <f>IF(insurance[[#This Row],[split]]="Test", --(insurance[[#This Row],[charges]] &gt;= Classify!$C$5), "")</f>
        <v/>
      </c>
      <c r="AF494" t="str">
        <f>IF(insurance[[#This Row],[split]]="Test", --(insurance[[#This Row],[yhat]] &gt;= Classify!$C$8), "")</f>
        <v/>
      </c>
    </row>
    <row r="495" spans="1:32" x14ac:dyDescent="0.35">
      <c r="A495">
        <v>47</v>
      </c>
      <c r="B495" t="s">
        <v>13</v>
      </c>
      <c r="C495">
        <v>36.630000000000003</v>
      </c>
      <c r="D495">
        <v>1</v>
      </c>
      <c r="E495" t="s">
        <v>23</v>
      </c>
      <c r="F495" t="s">
        <v>15</v>
      </c>
      <c r="G495">
        <v>42969.852700000003</v>
      </c>
      <c r="H495" t="s">
        <v>16</v>
      </c>
      <c r="I495" t="s">
        <v>17</v>
      </c>
      <c r="J495" t="s">
        <v>18</v>
      </c>
      <c r="K495" t="s">
        <v>17</v>
      </c>
      <c r="L495" t="s">
        <v>18</v>
      </c>
      <c r="M495" t="s">
        <v>17</v>
      </c>
      <c r="N495">
        <f>insurance[[#This Row],[age]]^2</f>
        <v>2209</v>
      </c>
      <c r="O495">
        <f>insurance[[#This Row],[smoker_yes]]*insurance[[#This Row],[bmi]]</f>
        <v>36.630000000000003</v>
      </c>
      <c r="P495">
        <f>insurance[[#This Row],[smoker_yes]]*insurance[[#This Row],[age]]</f>
        <v>47</v>
      </c>
      <c r="Q495">
        <f>insurance[[#This Row],[bmi]]*insurance[[#This Row],[age]]</f>
        <v>1721.6100000000001</v>
      </c>
      <c r="R495" t="s">
        <v>31</v>
      </c>
      <c r="S495">
        <f>(insurance[[#This Row],[age]]-Notes!$B$2)/Notes!$B$3</f>
        <v>0.55486906616036347</v>
      </c>
      <c r="T495">
        <f>(insurance[[#This Row],[bmi]]-Notes!$B$4)/Notes!$B$5</f>
        <v>0.97878831009614187</v>
      </c>
      <c r="U495">
        <f>(insurance[[#This Row],[children]]-Notes!$B$6)/Notes!$B$7</f>
        <v>-7.8767191646533979E-2</v>
      </c>
      <c r="V495" s="14">
        <f t="shared" si="7"/>
        <v>13130.638654799817</v>
      </c>
      <c r="W495" s="15" t="str">
        <f>IF(insurance[[#This Row],[split]]="Test", (insurance[[#This Row],[charges]]-insurance[[#This Row],[yhat_base]])^2, "")</f>
        <v/>
      </c>
      <c r="X495" s="15" t="str">
        <f>IF(insurance[[#This Row],[split]]="Test", ABS(insurance[[#This Row],[charges]]-insurance[[#This Row],[yhat_base]])^2, "")</f>
        <v/>
      </c>
      <c r="Y495" t="str">
        <f>IF(insurance[[#This Row],[split]]="Test", (insurance[[#This Row],[charges]]-insurance[[#This Row],[yhat]])^2,"")</f>
        <v/>
      </c>
      <c r="Z495" t="str">
        <f>IF(insurance[[#This Row],[split]]="Test",ABS(insurance[[#This Row],[charges]]-insurance[[#This Row],[yhat]])^2,"")</f>
        <v/>
      </c>
      <c r="AA495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42189.74108306854</v>
      </c>
      <c r="AB495">
        <f>insurance[[#This Row],[charges]]-insurance[[#This Row],[yhat]]</f>
        <v>780.11161693146278</v>
      </c>
      <c r="AC495" t="str">
        <f>IF(insurance[[#This Row],[split]]="Test",
  COUNTIFS(insurance[split], "Test", insurance[yhat], "&gt;" &amp; insurance[[#This Row],[yhat]]) + 1,
  ""
)</f>
        <v/>
      </c>
      <c r="AD495" t="str">
        <f>IF(insurance[[#This Row],[split]]="Test", CEILING(insurance[[#This Row],[rank_test]]/(COUNTIF(insurance[split],"Test")/10), 1), "")</f>
        <v/>
      </c>
      <c r="AE495" t="str">
        <f>IF(insurance[[#This Row],[split]]="Test", --(insurance[[#This Row],[charges]] &gt;= Classify!$C$5), "")</f>
        <v/>
      </c>
      <c r="AF495" t="str">
        <f>IF(insurance[[#This Row],[split]]="Test", --(insurance[[#This Row],[yhat]] &gt;= Classify!$C$8), "")</f>
        <v/>
      </c>
    </row>
    <row r="496" spans="1:32" x14ac:dyDescent="0.35">
      <c r="A496">
        <v>27</v>
      </c>
      <c r="B496" t="s">
        <v>19</v>
      </c>
      <c r="C496">
        <v>31.13</v>
      </c>
      <c r="D496">
        <v>1</v>
      </c>
      <c r="E496" t="s">
        <v>23</v>
      </c>
      <c r="F496" t="s">
        <v>15</v>
      </c>
      <c r="G496">
        <v>34806.467700000001</v>
      </c>
      <c r="H496" t="s">
        <v>16</v>
      </c>
      <c r="I496" t="s">
        <v>18</v>
      </c>
      <c r="J496" t="s">
        <v>18</v>
      </c>
      <c r="K496" t="s">
        <v>17</v>
      </c>
      <c r="L496" t="s">
        <v>18</v>
      </c>
      <c r="M496" t="s">
        <v>17</v>
      </c>
      <c r="N496">
        <f>insurance[[#This Row],[age]]^2</f>
        <v>729</v>
      </c>
      <c r="O496">
        <f>insurance[[#This Row],[smoker_yes]]*insurance[[#This Row],[bmi]]</f>
        <v>31.13</v>
      </c>
      <c r="P496">
        <f>insurance[[#This Row],[smoker_yes]]*insurance[[#This Row],[age]]</f>
        <v>27</v>
      </c>
      <c r="Q496">
        <f>insurance[[#This Row],[bmi]]*insurance[[#This Row],[age]]</f>
        <v>840.51</v>
      </c>
      <c r="R496" t="s">
        <v>31</v>
      </c>
      <c r="S496">
        <f>(insurance[[#This Row],[age]]-Notes!$B$2)/Notes!$B$3</f>
        <v>-0.86915473842881186</v>
      </c>
      <c r="T496">
        <f>(insurance[[#This Row],[bmi]]-Notes!$B$4)/Notes!$B$5</f>
        <v>7.6543669367631961E-2</v>
      </c>
      <c r="U496">
        <f>(insurance[[#This Row],[children]]-Notes!$B$6)/Notes!$B$7</f>
        <v>-7.8767191646533979E-2</v>
      </c>
      <c r="V496" s="14">
        <f t="shared" si="7"/>
        <v>13130.638654799817</v>
      </c>
      <c r="W496" s="15" t="str">
        <f>IF(insurance[[#This Row],[split]]="Test", (insurance[[#This Row],[charges]]-insurance[[#This Row],[yhat_base]])^2, "")</f>
        <v/>
      </c>
      <c r="X496" s="15" t="str">
        <f>IF(insurance[[#This Row],[split]]="Test", ABS(insurance[[#This Row],[charges]]-insurance[[#This Row],[yhat_base]])^2, "")</f>
        <v/>
      </c>
      <c r="Y496" t="str">
        <f>IF(insurance[[#This Row],[split]]="Test", (insurance[[#This Row],[charges]]-insurance[[#This Row],[yhat]])^2,"")</f>
        <v/>
      </c>
      <c r="Z496" t="str">
        <f>IF(insurance[[#This Row],[split]]="Test",ABS(insurance[[#This Row],[charges]]-insurance[[#This Row],[yhat]])^2,"")</f>
        <v/>
      </c>
      <c r="AA496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28571.283944471637</v>
      </c>
      <c r="AB496">
        <f>insurance[[#This Row],[charges]]-insurance[[#This Row],[yhat]]</f>
        <v>6235.1837555283637</v>
      </c>
      <c r="AC496" t="str">
        <f>IF(insurance[[#This Row],[split]]="Test",
  COUNTIFS(insurance[split], "Test", insurance[yhat], "&gt;" &amp; insurance[[#This Row],[yhat]]) + 1,
  ""
)</f>
        <v/>
      </c>
      <c r="AD496" t="str">
        <f>IF(insurance[[#This Row],[split]]="Test", CEILING(insurance[[#This Row],[rank_test]]/(COUNTIF(insurance[split],"Test")/10), 1), "")</f>
        <v/>
      </c>
      <c r="AE496" t="str">
        <f>IF(insurance[[#This Row],[split]]="Test", --(insurance[[#This Row],[charges]] &gt;= Classify!$C$5), "")</f>
        <v/>
      </c>
      <c r="AF496" t="str">
        <f>IF(insurance[[#This Row],[split]]="Test", --(insurance[[#This Row],[yhat]] &gt;= Classify!$C$8), "")</f>
        <v/>
      </c>
    </row>
    <row r="497" spans="1:32" x14ac:dyDescent="0.35">
      <c r="A497">
        <v>41</v>
      </c>
      <c r="B497" t="s">
        <v>19</v>
      </c>
      <c r="C497">
        <v>35.75</v>
      </c>
      <c r="D497">
        <v>1</v>
      </c>
      <c r="E497" t="s">
        <v>23</v>
      </c>
      <c r="F497" t="s">
        <v>15</v>
      </c>
      <c r="G497">
        <v>40273.645499999999</v>
      </c>
      <c r="H497" t="s">
        <v>16</v>
      </c>
      <c r="I497" t="s">
        <v>18</v>
      </c>
      <c r="J497" t="s">
        <v>18</v>
      </c>
      <c r="K497" t="s">
        <v>17</v>
      </c>
      <c r="L497" t="s">
        <v>18</v>
      </c>
      <c r="M497" t="s">
        <v>17</v>
      </c>
      <c r="N497">
        <f>insurance[[#This Row],[age]]^2</f>
        <v>1681</v>
      </c>
      <c r="O497">
        <f>insurance[[#This Row],[smoker_yes]]*insurance[[#This Row],[bmi]]</f>
        <v>35.75</v>
      </c>
      <c r="P497">
        <f>insurance[[#This Row],[smoker_yes]]*insurance[[#This Row],[age]]</f>
        <v>41</v>
      </c>
      <c r="Q497">
        <f>insurance[[#This Row],[bmi]]*insurance[[#This Row],[age]]</f>
        <v>1465.75</v>
      </c>
      <c r="R497" t="s">
        <v>31</v>
      </c>
      <c r="S497">
        <f>(insurance[[#This Row],[age]]-Notes!$B$2)/Notes!$B$3</f>
        <v>0.12766192478361088</v>
      </c>
      <c r="T497">
        <f>(insurance[[#This Row],[bmi]]-Notes!$B$4)/Notes!$B$5</f>
        <v>0.83442916757957997</v>
      </c>
      <c r="U497">
        <f>(insurance[[#This Row],[children]]-Notes!$B$6)/Notes!$B$7</f>
        <v>-7.8767191646533979E-2</v>
      </c>
      <c r="V497" s="14">
        <f t="shared" si="7"/>
        <v>13130.638654799817</v>
      </c>
      <c r="W497" s="15" t="str">
        <f>IF(insurance[[#This Row],[split]]="Test", (insurance[[#This Row],[charges]]-insurance[[#This Row],[yhat_base]])^2, "")</f>
        <v/>
      </c>
      <c r="X497" s="15" t="str">
        <f>IF(insurance[[#This Row],[split]]="Test", ABS(insurance[[#This Row],[charges]]-insurance[[#This Row],[yhat_base]])^2, "")</f>
        <v/>
      </c>
      <c r="Y497" t="str">
        <f>IF(insurance[[#This Row],[split]]="Test", (insurance[[#This Row],[charges]]-insurance[[#This Row],[yhat]])^2,"")</f>
        <v/>
      </c>
      <c r="Z497" t="str">
        <f>IF(insurance[[#This Row],[split]]="Test",ABS(insurance[[#This Row],[charges]]-insurance[[#This Row],[yhat]])^2,"")</f>
        <v/>
      </c>
      <c r="AA497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38473.270280239733</v>
      </c>
      <c r="AB497">
        <f>insurance[[#This Row],[charges]]-insurance[[#This Row],[yhat]]</f>
        <v>1800.3752197602662</v>
      </c>
      <c r="AC497" t="str">
        <f>IF(insurance[[#This Row],[split]]="Test",
  COUNTIFS(insurance[split], "Test", insurance[yhat], "&gt;" &amp; insurance[[#This Row],[yhat]]) + 1,
  ""
)</f>
        <v/>
      </c>
      <c r="AD497" t="str">
        <f>IF(insurance[[#This Row],[split]]="Test", CEILING(insurance[[#This Row],[rank_test]]/(COUNTIF(insurance[split],"Test")/10), 1), "")</f>
        <v/>
      </c>
      <c r="AE497" t="str">
        <f>IF(insurance[[#This Row],[split]]="Test", --(insurance[[#This Row],[charges]] &gt;= Classify!$C$5), "")</f>
        <v/>
      </c>
      <c r="AF497" t="str">
        <f>IF(insurance[[#This Row],[split]]="Test", --(insurance[[#This Row],[yhat]] &gt;= Classify!$C$8), "")</f>
        <v/>
      </c>
    </row>
    <row r="498" spans="1:32" x14ac:dyDescent="0.35">
      <c r="A498">
        <v>33</v>
      </c>
      <c r="B498" t="s">
        <v>19</v>
      </c>
      <c r="C498">
        <v>27.1</v>
      </c>
      <c r="D498">
        <v>1</v>
      </c>
      <c r="E498" t="s">
        <v>23</v>
      </c>
      <c r="F498" t="s">
        <v>21</v>
      </c>
      <c r="G498">
        <v>19040.876</v>
      </c>
      <c r="H498" t="s">
        <v>16</v>
      </c>
      <c r="I498" t="s">
        <v>18</v>
      </c>
      <c r="J498" t="s">
        <v>18</v>
      </c>
      <c r="K498" t="s">
        <v>17</v>
      </c>
      <c r="L498" t="s">
        <v>17</v>
      </c>
      <c r="M498" t="s">
        <v>18</v>
      </c>
      <c r="N498">
        <f>insurance[[#This Row],[age]]^2</f>
        <v>1089</v>
      </c>
      <c r="O498">
        <f>insurance[[#This Row],[smoker_yes]]*insurance[[#This Row],[bmi]]</f>
        <v>27.1</v>
      </c>
      <c r="P498">
        <f>insurance[[#This Row],[smoker_yes]]*insurance[[#This Row],[age]]</f>
        <v>33</v>
      </c>
      <c r="Q498">
        <f>insurance[[#This Row],[bmi]]*insurance[[#This Row],[age]]</f>
        <v>894.30000000000007</v>
      </c>
      <c r="R498" t="s">
        <v>32</v>
      </c>
      <c r="S498">
        <f>(insurance[[#This Row],[age]]-Notes!$B$2)/Notes!$B$3</f>
        <v>-0.44194759705205927</v>
      </c>
      <c r="T498">
        <f>(insurance[[#This Row],[bmi]]-Notes!$B$4)/Notes!$B$5</f>
        <v>-0.58455558556616627</v>
      </c>
      <c r="U498">
        <f>(insurance[[#This Row],[children]]-Notes!$B$6)/Notes!$B$7</f>
        <v>-7.8767191646533979E-2</v>
      </c>
      <c r="V498" s="14">
        <f t="shared" si="7"/>
        <v>13130.638654799817</v>
      </c>
      <c r="W498" s="15">
        <f>IF(insurance[[#This Row],[split]]="Test", (insurance[[#This Row],[charges]]-insurance[[#This Row],[yhat_base]])^2, "")</f>
        <v>34930905.476598904</v>
      </c>
      <c r="X498" s="15">
        <f>IF(insurance[[#This Row],[split]]="Test", ABS(insurance[[#This Row],[charges]]-insurance[[#This Row],[yhat_base]])^2, "")</f>
        <v>34930905.476598904</v>
      </c>
      <c r="Y498">
        <f>IF(insurance[[#This Row],[split]]="Test", (insurance[[#This Row],[charges]]-insurance[[#This Row],[yhat]])^2,"")</f>
        <v>22606477.306503709</v>
      </c>
      <c r="Z498">
        <f>IF(insurance[[#This Row],[split]]="Test",ABS(insurance[[#This Row],[charges]]-insurance[[#This Row],[yhat]])^2,"")</f>
        <v>22606477.306503709</v>
      </c>
      <c r="AA498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23795.50293662749</v>
      </c>
      <c r="AB498">
        <f>insurance[[#This Row],[charges]]-insurance[[#This Row],[yhat]]</f>
        <v>-4754.6269366274901</v>
      </c>
      <c r="AC498">
        <f>IF(insurance[[#This Row],[split]]="Test",
  COUNTIFS(insurance[split], "Test", insurance[yhat], "&gt;" &amp; insurance[[#This Row],[yhat]]) + 1,
  ""
)</f>
        <v>50</v>
      </c>
      <c r="AD498">
        <f>IF(insurance[[#This Row],[split]]="Test", CEILING(insurance[[#This Row],[rank_test]]/(COUNTIF(insurance[split],"Test")/10), 1), "")</f>
        <v>2</v>
      </c>
      <c r="AE498">
        <f>IF(insurance[[#This Row],[split]]="Test", --(insurance[[#This Row],[charges]] &gt;= Classify!$C$5), "")</f>
        <v>0</v>
      </c>
      <c r="AF498">
        <f>IF(insurance[[#This Row],[split]]="Test", --(insurance[[#This Row],[yhat]] &gt;= Classify!$C$8), "")</f>
        <v>1</v>
      </c>
    </row>
    <row r="499" spans="1:32" x14ac:dyDescent="0.35">
      <c r="A499">
        <v>50</v>
      </c>
      <c r="B499" t="s">
        <v>13</v>
      </c>
      <c r="C499">
        <v>27.6</v>
      </c>
      <c r="D499">
        <v>1</v>
      </c>
      <c r="E499" t="s">
        <v>23</v>
      </c>
      <c r="F499" t="s">
        <v>21</v>
      </c>
      <c r="G499">
        <v>24520.263999999999</v>
      </c>
      <c r="H499" t="s">
        <v>16</v>
      </c>
      <c r="I499" t="s">
        <v>17</v>
      </c>
      <c r="J499" t="s">
        <v>18</v>
      </c>
      <c r="K499" t="s">
        <v>17</v>
      </c>
      <c r="L499" t="s">
        <v>17</v>
      </c>
      <c r="M499" t="s">
        <v>18</v>
      </c>
      <c r="N499">
        <f>insurance[[#This Row],[age]]^2</f>
        <v>2500</v>
      </c>
      <c r="O499">
        <f>insurance[[#This Row],[smoker_yes]]*insurance[[#This Row],[bmi]]</f>
        <v>27.6</v>
      </c>
      <c r="P499">
        <f>insurance[[#This Row],[smoker_yes]]*insurance[[#This Row],[age]]</f>
        <v>50</v>
      </c>
      <c r="Q499">
        <f>insurance[[#This Row],[bmi]]*insurance[[#This Row],[age]]</f>
        <v>1380</v>
      </c>
      <c r="R499" t="s">
        <v>31</v>
      </c>
      <c r="S499">
        <f>(insurance[[#This Row],[age]]-Notes!$B$2)/Notes!$B$3</f>
        <v>0.76847263684873979</v>
      </c>
      <c r="T499">
        <f>(insurance[[#This Row],[bmi]]-Notes!$B$4)/Notes!$B$5</f>
        <v>-0.50253334549993811</v>
      </c>
      <c r="U499">
        <f>(insurance[[#This Row],[children]]-Notes!$B$6)/Notes!$B$7</f>
        <v>-7.8767191646533979E-2</v>
      </c>
      <c r="V499" s="14">
        <f t="shared" si="7"/>
        <v>13130.638654799817</v>
      </c>
      <c r="W499" s="15" t="str">
        <f>IF(insurance[[#This Row],[split]]="Test", (insurance[[#This Row],[charges]]-insurance[[#This Row],[yhat_base]])^2, "")</f>
        <v/>
      </c>
      <c r="X499" s="15" t="str">
        <f>IF(insurance[[#This Row],[split]]="Test", ABS(insurance[[#This Row],[charges]]-insurance[[#This Row],[yhat_base]])^2, "")</f>
        <v/>
      </c>
      <c r="Y499" t="str">
        <f>IF(insurance[[#This Row],[split]]="Test", (insurance[[#This Row],[charges]]-insurance[[#This Row],[yhat]])^2,"")</f>
        <v/>
      </c>
      <c r="Z499" t="str">
        <f>IF(insurance[[#This Row],[split]]="Test",ABS(insurance[[#This Row],[charges]]-insurance[[#This Row],[yhat]])^2,"")</f>
        <v/>
      </c>
      <c r="AA499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29854.96548830971</v>
      </c>
      <c r="AB499">
        <f>insurance[[#This Row],[charges]]-insurance[[#This Row],[yhat]]</f>
        <v>-5334.7014883097108</v>
      </c>
      <c r="AC499" t="str">
        <f>IF(insurance[[#This Row],[split]]="Test",
  COUNTIFS(insurance[split], "Test", insurance[yhat], "&gt;" &amp; insurance[[#This Row],[yhat]]) + 1,
  ""
)</f>
        <v/>
      </c>
      <c r="AD499" t="str">
        <f>IF(insurance[[#This Row],[split]]="Test", CEILING(insurance[[#This Row],[rank_test]]/(COUNTIF(insurance[split],"Test")/10), 1), "")</f>
        <v/>
      </c>
      <c r="AE499" t="str">
        <f>IF(insurance[[#This Row],[split]]="Test", --(insurance[[#This Row],[charges]] &gt;= Classify!$C$5), "")</f>
        <v/>
      </c>
      <c r="AF499" t="str">
        <f>IF(insurance[[#This Row],[split]]="Test", --(insurance[[#This Row],[yhat]] &gt;= Classify!$C$8), "")</f>
        <v/>
      </c>
    </row>
    <row r="500" spans="1:32" x14ac:dyDescent="0.35">
      <c r="A500">
        <v>47</v>
      </c>
      <c r="B500" t="s">
        <v>13</v>
      </c>
      <c r="C500">
        <v>26.125</v>
      </c>
      <c r="D500">
        <v>1</v>
      </c>
      <c r="E500" t="s">
        <v>23</v>
      </c>
      <c r="F500" t="s">
        <v>20</v>
      </c>
      <c r="G500">
        <v>23401.30575</v>
      </c>
      <c r="H500" t="s">
        <v>16</v>
      </c>
      <c r="I500" t="s">
        <v>17</v>
      </c>
      <c r="J500" t="s">
        <v>18</v>
      </c>
      <c r="K500" t="s">
        <v>17</v>
      </c>
      <c r="L500" t="s">
        <v>17</v>
      </c>
      <c r="M500" t="s">
        <v>17</v>
      </c>
      <c r="N500">
        <f>insurance[[#This Row],[age]]^2</f>
        <v>2209</v>
      </c>
      <c r="O500">
        <f>insurance[[#This Row],[smoker_yes]]*insurance[[#This Row],[bmi]]</f>
        <v>26.125</v>
      </c>
      <c r="P500">
        <f>insurance[[#This Row],[smoker_yes]]*insurance[[#This Row],[age]]</f>
        <v>47</v>
      </c>
      <c r="Q500">
        <f>insurance[[#This Row],[bmi]]*insurance[[#This Row],[age]]</f>
        <v>1227.875</v>
      </c>
      <c r="R500" t="s">
        <v>31</v>
      </c>
      <c r="S500">
        <f>(insurance[[#This Row],[age]]-Notes!$B$2)/Notes!$B$3</f>
        <v>0.55486906616036347</v>
      </c>
      <c r="T500">
        <f>(insurance[[#This Row],[bmi]]-Notes!$B$4)/Notes!$B$5</f>
        <v>-0.74449895369531127</v>
      </c>
      <c r="U500">
        <f>(insurance[[#This Row],[children]]-Notes!$B$6)/Notes!$B$7</f>
        <v>-7.8767191646533979E-2</v>
      </c>
      <c r="V500" s="14">
        <f t="shared" si="7"/>
        <v>13130.638654799817</v>
      </c>
      <c r="W500" s="15" t="str">
        <f>IF(insurance[[#This Row],[split]]="Test", (insurance[[#This Row],[charges]]-insurance[[#This Row],[yhat_base]])^2, "")</f>
        <v/>
      </c>
      <c r="X500" s="15" t="str">
        <f>IF(insurance[[#This Row],[split]]="Test", ABS(insurance[[#This Row],[charges]]-insurance[[#This Row],[yhat_base]])^2, "")</f>
        <v/>
      </c>
      <c r="Y500" t="str">
        <f>IF(insurance[[#This Row],[split]]="Test", (insurance[[#This Row],[charges]]-insurance[[#This Row],[yhat]])^2,"")</f>
        <v/>
      </c>
      <c r="Z500" t="str">
        <f>IF(insurance[[#This Row],[split]]="Test",ABS(insurance[[#This Row],[charges]]-insurance[[#This Row],[yhat]])^2,"")</f>
        <v/>
      </c>
      <c r="AA500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27735.178538269061</v>
      </c>
      <c r="AB500">
        <f>insurance[[#This Row],[charges]]-insurance[[#This Row],[yhat]]</f>
        <v>-4333.8727882690619</v>
      </c>
      <c r="AC500" t="str">
        <f>IF(insurance[[#This Row],[split]]="Test",
  COUNTIFS(insurance[split], "Test", insurance[yhat], "&gt;" &amp; insurance[[#This Row],[yhat]]) + 1,
  ""
)</f>
        <v/>
      </c>
      <c r="AD500" t="str">
        <f>IF(insurance[[#This Row],[split]]="Test", CEILING(insurance[[#This Row],[rank_test]]/(COUNTIF(insurance[split],"Test")/10), 1), "")</f>
        <v/>
      </c>
      <c r="AE500" t="str">
        <f>IF(insurance[[#This Row],[split]]="Test", --(insurance[[#This Row],[charges]] &gt;= Classify!$C$5), "")</f>
        <v/>
      </c>
      <c r="AF500" t="str">
        <f>IF(insurance[[#This Row],[split]]="Test", --(insurance[[#This Row],[yhat]] &gt;= Classify!$C$8), "")</f>
        <v/>
      </c>
    </row>
    <row r="501" spans="1:32" x14ac:dyDescent="0.35">
      <c r="A501">
        <v>36</v>
      </c>
      <c r="B501" t="s">
        <v>19</v>
      </c>
      <c r="C501">
        <v>28.024999999999999</v>
      </c>
      <c r="D501">
        <v>1</v>
      </c>
      <c r="E501" t="s">
        <v>23</v>
      </c>
      <c r="F501" t="s">
        <v>20</v>
      </c>
      <c r="G501">
        <v>20773.62775</v>
      </c>
      <c r="H501" t="s">
        <v>16</v>
      </c>
      <c r="I501" t="s">
        <v>18</v>
      </c>
      <c r="J501" t="s">
        <v>18</v>
      </c>
      <c r="K501" t="s">
        <v>17</v>
      </c>
      <c r="L501" t="s">
        <v>17</v>
      </c>
      <c r="M501" t="s">
        <v>17</v>
      </c>
      <c r="N501">
        <f>insurance[[#This Row],[age]]^2</f>
        <v>1296</v>
      </c>
      <c r="O501">
        <f>insurance[[#This Row],[smoker_yes]]*insurance[[#This Row],[bmi]]</f>
        <v>28.024999999999999</v>
      </c>
      <c r="P501">
        <f>insurance[[#This Row],[smoker_yes]]*insurance[[#This Row],[age]]</f>
        <v>36</v>
      </c>
      <c r="Q501">
        <f>insurance[[#This Row],[bmi]]*insurance[[#This Row],[age]]</f>
        <v>1008.9</v>
      </c>
      <c r="R501" t="s">
        <v>31</v>
      </c>
      <c r="S501">
        <f>(insurance[[#This Row],[age]]-Notes!$B$2)/Notes!$B$3</f>
        <v>-0.22834402636368298</v>
      </c>
      <c r="T501">
        <f>(insurance[[#This Row],[bmi]]-Notes!$B$4)/Notes!$B$5</f>
        <v>-0.43281444144364473</v>
      </c>
      <c r="U501">
        <f>(insurance[[#This Row],[children]]-Notes!$B$6)/Notes!$B$7</f>
        <v>-7.8767191646533979E-2</v>
      </c>
      <c r="V501" s="14">
        <f t="shared" si="7"/>
        <v>13130.638654799817</v>
      </c>
      <c r="W501" s="15" t="str">
        <f>IF(insurance[[#This Row],[split]]="Test", (insurance[[#This Row],[charges]]-insurance[[#This Row],[yhat_base]])^2, "")</f>
        <v/>
      </c>
      <c r="X501" s="15" t="str">
        <f>IF(insurance[[#This Row],[split]]="Test", ABS(insurance[[#This Row],[charges]]-insurance[[#This Row],[yhat_base]])^2, "")</f>
        <v/>
      </c>
      <c r="Y501" t="str">
        <f>IF(insurance[[#This Row],[split]]="Test", (insurance[[#This Row],[charges]]-insurance[[#This Row],[yhat]])^2,"")</f>
        <v/>
      </c>
      <c r="Z501" t="str">
        <f>IF(insurance[[#This Row],[split]]="Test",ABS(insurance[[#This Row],[charges]]-insurance[[#This Row],[yhat]])^2,"")</f>
        <v/>
      </c>
      <c r="AA501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26910.011974923385</v>
      </c>
      <c r="AB501">
        <f>insurance[[#This Row],[charges]]-insurance[[#This Row],[yhat]]</f>
        <v>-6136.3842249233858</v>
      </c>
      <c r="AC501" t="str">
        <f>IF(insurance[[#This Row],[split]]="Test",
  COUNTIFS(insurance[split], "Test", insurance[yhat], "&gt;" &amp; insurance[[#This Row],[yhat]]) + 1,
  ""
)</f>
        <v/>
      </c>
      <c r="AD501" t="str">
        <f>IF(insurance[[#This Row],[split]]="Test", CEILING(insurance[[#This Row],[rank_test]]/(COUNTIF(insurance[split],"Test")/10), 1), "")</f>
        <v/>
      </c>
      <c r="AE501" t="str">
        <f>IF(insurance[[#This Row],[split]]="Test", --(insurance[[#This Row],[charges]] &gt;= Classify!$C$5), "")</f>
        <v/>
      </c>
      <c r="AF501" t="str">
        <f>IF(insurance[[#This Row],[split]]="Test", --(insurance[[#This Row],[yhat]] &gt;= Classify!$C$8), "")</f>
        <v/>
      </c>
    </row>
    <row r="502" spans="1:32" x14ac:dyDescent="0.35">
      <c r="A502">
        <v>32</v>
      </c>
      <c r="B502" t="s">
        <v>19</v>
      </c>
      <c r="C502">
        <v>28.93</v>
      </c>
      <c r="D502">
        <v>1</v>
      </c>
      <c r="E502" t="s">
        <v>23</v>
      </c>
      <c r="F502" t="s">
        <v>15</v>
      </c>
      <c r="G502">
        <v>19719.6947</v>
      </c>
      <c r="H502" t="s">
        <v>16</v>
      </c>
      <c r="I502" t="s">
        <v>18</v>
      </c>
      <c r="J502" t="s">
        <v>18</v>
      </c>
      <c r="K502" t="s">
        <v>17</v>
      </c>
      <c r="L502" t="s">
        <v>18</v>
      </c>
      <c r="M502" t="s">
        <v>17</v>
      </c>
      <c r="N502">
        <f>insurance[[#This Row],[age]]^2</f>
        <v>1024</v>
      </c>
      <c r="O502">
        <f>insurance[[#This Row],[smoker_yes]]*insurance[[#This Row],[bmi]]</f>
        <v>28.93</v>
      </c>
      <c r="P502">
        <f>insurance[[#This Row],[smoker_yes]]*insurance[[#This Row],[age]]</f>
        <v>32</v>
      </c>
      <c r="Q502">
        <f>insurance[[#This Row],[bmi]]*insurance[[#This Row],[age]]</f>
        <v>925.76</v>
      </c>
      <c r="R502" t="s">
        <v>31</v>
      </c>
      <c r="S502">
        <f>(insurance[[#This Row],[age]]-Notes!$B$2)/Notes!$B$3</f>
        <v>-0.51314878728151803</v>
      </c>
      <c r="T502">
        <f>(insurance[[#This Row],[bmi]]-Notes!$B$4)/Notes!$B$5</f>
        <v>-0.28435418692377162</v>
      </c>
      <c r="U502">
        <f>(insurance[[#This Row],[children]]-Notes!$B$6)/Notes!$B$7</f>
        <v>-7.8767191646533979E-2</v>
      </c>
      <c r="V502" s="14">
        <f t="shared" si="7"/>
        <v>13130.638654799817</v>
      </c>
      <c r="W502" s="15" t="str">
        <f>IF(insurance[[#This Row],[split]]="Test", (insurance[[#This Row],[charges]]-insurance[[#This Row],[yhat_base]])^2, "")</f>
        <v/>
      </c>
      <c r="X502" s="15" t="str">
        <f>IF(insurance[[#This Row],[split]]="Test", ABS(insurance[[#This Row],[charges]]-insurance[[#This Row],[yhat_base]])^2, "")</f>
        <v/>
      </c>
      <c r="Y502" t="str">
        <f>IF(insurance[[#This Row],[split]]="Test", (insurance[[#This Row],[charges]]-insurance[[#This Row],[yhat]])^2,"")</f>
        <v/>
      </c>
      <c r="Z502" t="str">
        <f>IF(insurance[[#This Row],[split]]="Test",ABS(insurance[[#This Row],[charges]]-insurance[[#This Row],[yhat]])^2,"")</f>
        <v/>
      </c>
      <c r="AA502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26181.422687256018</v>
      </c>
      <c r="AB502">
        <f>insurance[[#This Row],[charges]]-insurance[[#This Row],[yhat]]</f>
        <v>-6461.7279872560175</v>
      </c>
      <c r="AC502" t="str">
        <f>IF(insurance[[#This Row],[split]]="Test",
  COUNTIFS(insurance[split], "Test", insurance[yhat], "&gt;" &amp; insurance[[#This Row],[yhat]]) + 1,
  ""
)</f>
        <v/>
      </c>
      <c r="AD502" t="str">
        <f>IF(insurance[[#This Row],[split]]="Test", CEILING(insurance[[#This Row],[rank_test]]/(COUNTIF(insurance[split],"Test")/10), 1), "")</f>
        <v/>
      </c>
      <c r="AE502" t="str">
        <f>IF(insurance[[#This Row],[split]]="Test", --(insurance[[#This Row],[charges]] &gt;= Classify!$C$5), "")</f>
        <v/>
      </c>
      <c r="AF502" t="str">
        <f>IF(insurance[[#This Row],[split]]="Test", --(insurance[[#This Row],[yhat]] &gt;= Classify!$C$8), "")</f>
        <v/>
      </c>
    </row>
    <row r="503" spans="1:32" x14ac:dyDescent="0.35">
      <c r="A503">
        <v>37</v>
      </c>
      <c r="B503" t="s">
        <v>19</v>
      </c>
      <c r="C503">
        <v>34.200000000000003</v>
      </c>
      <c r="D503">
        <v>1</v>
      </c>
      <c r="E503" t="s">
        <v>23</v>
      </c>
      <c r="F503" t="s">
        <v>20</v>
      </c>
      <c r="G503">
        <v>39047.285000000003</v>
      </c>
      <c r="H503" t="s">
        <v>16</v>
      </c>
      <c r="I503" t="s">
        <v>18</v>
      </c>
      <c r="J503" t="s">
        <v>18</v>
      </c>
      <c r="K503" t="s">
        <v>17</v>
      </c>
      <c r="L503" t="s">
        <v>17</v>
      </c>
      <c r="M503" t="s">
        <v>17</v>
      </c>
      <c r="N503">
        <f>insurance[[#This Row],[age]]^2</f>
        <v>1369</v>
      </c>
      <c r="O503">
        <f>insurance[[#This Row],[smoker_yes]]*insurance[[#This Row],[bmi]]</f>
        <v>34.200000000000003</v>
      </c>
      <c r="P503">
        <f>insurance[[#This Row],[smoker_yes]]*insurance[[#This Row],[age]]</f>
        <v>37</v>
      </c>
      <c r="Q503">
        <f>insurance[[#This Row],[bmi]]*insurance[[#This Row],[age]]</f>
        <v>1265.4000000000001</v>
      </c>
      <c r="R503" t="s">
        <v>31</v>
      </c>
      <c r="S503">
        <f>(insurance[[#This Row],[age]]-Notes!$B$2)/Notes!$B$3</f>
        <v>-0.1571428361342242</v>
      </c>
      <c r="T503">
        <f>(insurance[[#This Row],[bmi]]-Notes!$B$4)/Notes!$B$5</f>
        <v>0.5801602233742732</v>
      </c>
      <c r="U503">
        <f>(insurance[[#This Row],[children]]-Notes!$B$6)/Notes!$B$7</f>
        <v>-7.8767191646533979E-2</v>
      </c>
      <c r="V503" s="14">
        <f t="shared" si="7"/>
        <v>13130.638654799817</v>
      </c>
      <c r="W503" s="15" t="str">
        <f>IF(insurance[[#This Row],[split]]="Test", (insurance[[#This Row],[charges]]-insurance[[#This Row],[yhat_base]])^2, "")</f>
        <v/>
      </c>
      <c r="X503" s="15" t="str">
        <f>IF(insurance[[#This Row],[split]]="Test", ABS(insurance[[#This Row],[charges]]-insurance[[#This Row],[yhat_base]])^2, "")</f>
        <v/>
      </c>
      <c r="Y503" t="str">
        <f>IF(insurance[[#This Row],[split]]="Test", (insurance[[#This Row],[charges]]-insurance[[#This Row],[yhat]])^2,"")</f>
        <v/>
      </c>
      <c r="Z503" t="str">
        <f>IF(insurance[[#This Row],[split]]="Test",ABS(insurance[[#This Row],[charges]]-insurance[[#This Row],[yhat]])^2,"")</f>
        <v/>
      </c>
      <c r="AA503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36358.433821468978</v>
      </c>
      <c r="AB503">
        <f>insurance[[#This Row],[charges]]-insurance[[#This Row],[yhat]]</f>
        <v>2688.8511785310257</v>
      </c>
      <c r="AC503" t="str">
        <f>IF(insurance[[#This Row],[split]]="Test",
  COUNTIFS(insurance[split], "Test", insurance[yhat], "&gt;" &amp; insurance[[#This Row],[yhat]]) + 1,
  ""
)</f>
        <v/>
      </c>
      <c r="AD503" t="str">
        <f>IF(insurance[[#This Row],[split]]="Test", CEILING(insurance[[#This Row],[rank_test]]/(COUNTIF(insurance[split],"Test")/10), 1), "")</f>
        <v/>
      </c>
      <c r="AE503" t="str">
        <f>IF(insurance[[#This Row],[split]]="Test", --(insurance[[#This Row],[charges]] &gt;= Classify!$C$5), "")</f>
        <v/>
      </c>
      <c r="AF503" t="str">
        <f>IF(insurance[[#This Row],[split]]="Test", --(insurance[[#This Row],[yhat]] &gt;= Classify!$C$8), "")</f>
        <v/>
      </c>
    </row>
    <row r="504" spans="1:32" x14ac:dyDescent="0.35">
      <c r="A504">
        <v>34</v>
      </c>
      <c r="B504" t="s">
        <v>19</v>
      </c>
      <c r="C504">
        <v>27.835000000000001</v>
      </c>
      <c r="D504">
        <v>1</v>
      </c>
      <c r="E504" t="s">
        <v>23</v>
      </c>
      <c r="F504" t="s">
        <v>22</v>
      </c>
      <c r="G504">
        <v>20009.63365</v>
      </c>
      <c r="H504" t="s">
        <v>16</v>
      </c>
      <c r="I504" t="s">
        <v>18</v>
      </c>
      <c r="J504" t="s">
        <v>18</v>
      </c>
      <c r="K504" t="s">
        <v>18</v>
      </c>
      <c r="L504" t="s">
        <v>17</v>
      </c>
      <c r="M504" t="s">
        <v>17</v>
      </c>
      <c r="N504">
        <f>insurance[[#This Row],[age]]^2</f>
        <v>1156</v>
      </c>
      <c r="O504">
        <f>insurance[[#This Row],[smoker_yes]]*insurance[[#This Row],[bmi]]</f>
        <v>27.835000000000001</v>
      </c>
      <c r="P504">
        <f>insurance[[#This Row],[smoker_yes]]*insurance[[#This Row],[age]]</f>
        <v>34</v>
      </c>
      <c r="Q504">
        <f>insurance[[#This Row],[bmi]]*insurance[[#This Row],[age]]</f>
        <v>946.39</v>
      </c>
      <c r="R504" t="s">
        <v>31</v>
      </c>
      <c r="S504">
        <f>(insurance[[#This Row],[age]]-Notes!$B$2)/Notes!$B$3</f>
        <v>-0.37074640682260052</v>
      </c>
      <c r="T504">
        <f>(insurance[[#This Row],[bmi]]-Notes!$B$4)/Notes!$B$5</f>
        <v>-0.46398289266881104</v>
      </c>
      <c r="U504">
        <f>(insurance[[#This Row],[children]]-Notes!$B$6)/Notes!$B$7</f>
        <v>-7.8767191646533979E-2</v>
      </c>
      <c r="V504" s="14">
        <f t="shared" si="7"/>
        <v>13130.638654799817</v>
      </c>
      <c r="W504" s="15" t="str">
        <f>IF(insurance[[#This Row],[split]]="Test", (insurance[[#This Row],[charges]]-insurance[[#This Row],[yhat_base]])^2, "")</f>
        <v/>
      </c>
      <c r="X504" s="15" t="str">
        <f>IF(insurance[[#This Row],[split]]="Test", ABS(insurance[[#This Row],[charges]]-insurance[[#This Row],[yhat_base]])^2, "")</f>
        <v/>
      </c>
      <c r="Y504" t="str">
        <f>IF(insurance[[#This Row],[split]]="Test", (insurance[[#This Row],[charges]]-insurance[[#This Row],[yhat]])^2,"")</f>
        <v/>
      </c>
      <c r="Z504" t="str">
        <f>IF(insurance[[#This Row],[split]]="Test",ABS(insurance[[#This Row],[charges]]-insurance[[#This Row],[yhat]])^2,"")</f>
        <v/>
      </c>
      <c r="AA504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25572.129589732594</v>
      </c>
      <c r="AB504">
        <f>insurance[[#This Row],[charges]]-insurance[[#This Row],[yhat]]</f>
        <v>-5562.4959397325947</v>
      </c>
      <c r="AC504" t="str">
        <f>IF(insurance[[#This Row],[split]]="Test",
  COUNTIFS(insurance[split], "Test", insurance[yhat], "&gt;" &amp; insurance[[#This Row],[yhat]]) + 1,
  ""
)</f>
        <v/>
      </c>
      <c r="AD504" t="str">
        <f>IF(insurance[[#This Row],[split]]="Test", CEILING(insurance[[#This Row],[rank_test]]/(COUNTIF(insurance[split],"Test")/10), 1), "")</f>
        <v/>
      </c>
      <c r="AE504" t="str">
        <f>IF(insurance[[#This Row],[split]]="Test", --(insurance[[#This Row],[charges]] &gt;= Classify!$C$5), "")</f>
        <v/>
      </c>
      <c r="AF504" t="str">
        <f>IF(insurance[[#This Row],[split]]="Test", --(insurance[[#This Row],[yhat]] &gt;= Classify!$C$8), "")</f>
        <v/>
      </c>
    </row>
    <row r="505" spans="1:32" x14ac:dyDescent="0.35">
      <c r="A505">
        <v>54</v>
      </c>
      <c r="B505" t="s">
        <v>19</v>
      </c>
      <c r="C505">
        <v>30.8</v>
      </c>
      <c r="D505">
        <v>1</v>
      </c>
      <c r="E505" t="s">
        <v>23</v>
      </c>
      <c r="F505" t="s">
        <v>15</v>
      </c>
      <c r="G505">
        <v>41999.519999999997</v>
      </c>
      <c r="H505" t="s">
        <v>16</v>
      </c>
      <c r="I505" t="s">
        <v>18</v>
      </c>
      <c r="J505" t="s">
        <v>18</v>
      </c>
      <c r="K505" t="s">
        <v>17</v>
      </c>
      <c r="L505" t="s">
        <v>18</v>
      </c>
      <c r="M505" t="s">
        <v>17</v>
      </c>
      <c r="N505">
        <f>insurance[[#This Row],[age]]^2</f>
        <v>2916</v>
      </c>
      <c r="O505">
        <f>insurance[[#This Row],[smoker_yes]]*insurance[[#This Row],[bmi]]</f>
        <v>30.8</v>
      </c>
      <c r="P505">
        <f>insurance[[#This Row],[smoker_yes]]*insurance[[#This Row],[age]]</f>
        <v>54</v>
      </c>
      <c r="Q505">
        <f>insurance[[#This Row],[bmi]]*insurance[[#This Row],[age]]</f>
        <v>1663.2</v>
      </c>
      <c r="R505" t="s">
        <v>31</v>
      </c>
      <c r="S505">
        <f>(insurance[[#This Row],[age]]-Notes!$B$2)/Notes!$B$3</f>
        <v>1.0532773977665748</v>
      </c>
      <c r="T505">
        <f>(insurance[[#This Row],[bmi]]-Notes!$B$4)/Notes!$B$5</f>
        <v>2.2408990923921689E-2</v>
      </c>
      <c r="U505">
        <f>(insurance[[#This Row],[children]]-Notes!$B$6)/Notes!$B$7</f>
        <v>-7.8767191646533979E-2</v>
      </c>
      <c r="V505" s="14">
        <f t="shared" si="7"/>
        <v>13130.638654799817</v>
      </c>
      <c r="W505" s="15" t="str">
        <f>IF(insurance[[#This Row],[split]]="Test", (insurance[[#This Row],[charges]]-insurance[[#This Row],[yhat_base]])^2, "")</f>
        <v/>
      </c>
      <c r="X505" s="15" t="str">
        <f>IF(insurance[[#This Row],[split]]="Test", ABS(insurance[[#This Row],[charges]]-insurance[[#This Row],[yhat_base]])^2, "")</f>
        <v/>
      </c>
      <c r="Y505" t="str">
        <f>IF(insurance[[#This Row],[split]]="Test", (insurance[[#This Row],[charges]]-insurance[[#This Row],[yhat]])^2,"")</f>
        <v/>
      </c>
      <c r="Z505" t="str">
        <f>IF(insurance[[#This Row],[split]]="Test",ABS(insurance[[#This Row],[charges]]-insurance[[#This Row],[yhat]])^2,"")</f>
        <v/>
      </c>
      <c r="AA505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35300.955131873023</v>
      </c>
      <c r="AB505">
        <f>insurance[[#This Row],[charges]]-insurance[[#This Row],[yhat]]</f>
        <v>6698.564868126974</v>
      </c>
      <c r="AC505" t="str">
        <f>IF(insurance[[#This Row],[split]]="Test",
  COUNTIFS(insurance[split], "Test", insurance[yhat], "&gt;" &amp; insurance[[#This Row],[yhat]]) + 1,
  ""
)</f>
        <v/>
      </c>
      <c r="AD505" t="str">
        <f>IF(insurance[[#This Row],[split]]="Test", CEILING(insurance[[#This Row],[rank_test]]/(COUNTIF(insurance[split],"Test")/10), 1), "")</f>
        <v/>
      </c>
      <c r="AE505" t="str">
        <f>IF(insurance[[#This Row],[split]]="Test", --(insurance[[#This Row],[charges]] &gt;= Classify!$C$5), "")</f>
        <v/>
      </c>
      <c r="AF505" t="str">
        <f>IF(insurance[[#This Row],[split]]="Test", --(insurance[[#This Row],[yhat]] &gt;= Classify!$C$8), "")</f>
        <v/>
      </c>
    </row>
    <row r="506" spans="1:32" x14ac:dyDescent="0.35">
      <c r="A506">
        <v>43</v>
      </c>
      <c r="B506" t="s">
        <v>19</v>
      </c>
      <c r="C506">
        <v>34.96</v>
      </c>
      <c r="D506">
        <v>1</v>
      </c>
      <c r="E506" t="s">
        <v>23</v>
      </c>
      <c r="F506" t="s">
        <v>20</v>
      </c>
      <c r="G506">
        <v>41034.221400000002</v>
      </c>
      <c r="H506" t="s">
        <v>16</v>
      </c>
      <c r="I506" t="s">
        <v>18</v>
      </c>
      <c r="J506" t="s">
        <v>18</v>
      </c>
      <c r="K506" t="s">
        <v>17</v>
      </c>
      <c r="L506" t="s">
        <v>17</v>
      </c>
      <c r="M506" t="s">
        <v>17</v>
      </c>
      <c r="N506">
        <f>insurance[[#This Row],[age]]^2</f>
        <v>1849</v>
      </c>
      <c r="O506">
        <f>insurance[[#This Row],[smoker_yes]]*insurance[[#This Row],[bmi]]</f>
        <v>34.96</v>
      </c>
      <c r="P506">
        <f>insurance[[#This Row],[smoker_yes]]*insurance[[#This Row],[age]]</f>
        <v>43</v>
      </c>
      <c r="Q506">
        <f>insurance[[#This Row],[bmi]]*insurance[[#This Row],[age]]</f>
        <v>1503.28</v>
      </c>
      <c r="R506" t="s">
        <v>32</v>
      </c>
      <c r="S506">
        <f>(insurance[[#This Row],[age]]-Notes!$B$2)/Notes!$B$3</f>
        <v>0.27006430524252845</v>
      </c>
      <c r="T506">
        <f>(insurance[[#This Row],[bmi]]-Notes!$B$4)/Notes!$B$5</f>
        <v>0.70483402827493968</v>
      </c>
      <c r="U506">
        <f>(insurance[[#This Row],[children]]-Notes!$B$6)/Notes!$B$7</f>
        <v>-7.8767191646533979E-2</v>
      </c>
      <c r="V506" s="14">
        <f t="shared" si="7"/>
        <v>13130.638654799817</v>
      </c>
      <c r="W506" s="15">
        <f>IF(insurance[[#This Row],[split]]="Test", (insurance[[#This Row],[charges]]-insurance[[#This Row],[yhat_base]])^2, "")</f>
        <v>778609930.01823342</v>
      </c>
      <c r="X506" s="15">
        <f>IF(insurance[[#This Row],[split]]="Test", ABS(insurance[[#This Row],[charges]]-insurance[[#This Row],[yhat_base]])^2, "")</f>
        <v>778609930.01823342</v>
      </c>
      <c r="Y506">
        <f>IF(insurance[[#This Row],[split]]="Test", (insurance[[#This Row],[charges]]-insurance[[#This Row],[yhat]])^2,"")</f>
        <v>3846339.2657456417</v>
      </c>
      <c r="Z506">
        <f>IF(insurance[[#This Row],[split]]="Test",ABS(insurance[[#This Row],[charges]]-insurance[[#This Row],[yhat]])^2,"")</f>
        <v>3846339.2657456417</v>
      </c>
      <c r="AA506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39073.012776282056</v>
      </c>
      <c r="AB506">
        <f>insurance[[#This Row],[charges]]-insurance[[#This Row],[yhat]]</f>
        <v>1961.2086237179465</v>
      </c>
      <c r="AC506">
        <f>IF(insurance[[#This Row],[split]]="Test",
  COUNTIFS(insurance[split], "Test", insurance[yhat], "&gt;" &amp; insurance[[#This Row],[yhat]]) + 1,
  ""
)</f>
        <v>19</v>
      </c>
      <c r="AD506">
        <f>IF(insurance[[#This Row],[split]]="Test", CEILING(insurance[[#This Row],[rank_test]]/(COUNTIF(insurance[split],"Test")/10), 1), "")</f>
        <v>1</v>
      </c>
      <c r="AE506">
        <f>IF(insurance[[#This Row],[split]]="Test", --(insurance[[#This Row],[charges]] &gt;= Classify!$C$5), "")</f>
        <v>1</v>
      </c>
      <c r="AF506">
        <f>IF(insurance[[#This Row],[split]]="Test", --(insurance[[#This Row],[yhat]] &gt;= Classify!$C$8), "")</f>
        <v>1</v>
      </c>
    </row>
    <row r="507" spans="1:32" x14ac:dyDescent="0.35">
      <c r="A507">
        <v>47</v>
      </c>
      <c r="B507" t="s">
        <v>19</v>
      </c>
      <c r="C507">
        <v>36.08</v>
      </c>
      <c r="D507">
        <v>1</v>
      </c>
      <c r="E507" t="s">
        <v>23</v>
      </c>
      <c r="F507" t="s">
        <v>15</v>
      </c>
      <c r="G507">
        <v>42211.138200000001</v>
      </c>
      <c r="H507" t="s">
        <v>16</v>
      </c>
      <c r="I507" t="s">
        <v>18</v>
      </c>
      <c r="J507" t="s">
        <v>18</v>
      </c>
      <c r="K507" t="s">
        <v>17</v>
      </c>
      <c r="L507" t="s">
        <v>18</v>
      </c>
      <c r="M507" t="s">
        <v>17</v>
      </c>
      <c r="N507">
        <f>insurance[[#This Row],[age]]^2</f>
        <v>2209</v>
      </c>
      <c r="O507">
        <f>insurance[[#This Row],[smoker_yes]]*insurance[[#This Row],[bmi]]</f>
        <v>36.08</v>
      </c>
      <c r="P507">
        <f>insurance[[#This Row],[smoker_yes]]*insurance[[#This Row],[age]]</f>
        <v>47</v>
      </c>
      <c r="Q507">
        <f>insurance[[#This Row],[bmi]]*insurance[[#This Row],[age]]</f>
        <v>1695.76</v>
      </c>
      <c r="R507" t="s">
        <v>31</v>
      </c>
      <c r="S507">
        <f>(insurance[[#This Row],[age]]-Notes!$B$2)/Notes!$B$3</f>
        <v>0.55486906616036347</v>
      </c>
      <c r="T507">
        <f>(insurance[[#This Row],[bmi]]-Notes!$B$4)/Notes!$B$5</f>
        <v>0.88856384602329019</v>
      </c>
      <c r="U507">
        <f>(insurance[[#This Row],[children]]-Notes!$B$6)/Notes!$B$7</f>
        <v>-7.8767191646533979E-2</v>
      </c>
      <c r="V507" s="14">
        <f t="shared" si="7"/>
        <v>13130.638654799817</v>
      </c>
      <c r="W507" s="15" t="str">
        <f>IF(insurance[[#This Row],[split]]="Test", (insurance[[#This Row],[charges]]-insurance[[#This Row],[yhat_base]])^2, "")</f>
        <v/>
      </c>
      <c r="X507" s="15" t="str">
        <f>IF(insurance[[#This Row],[split]]="Test", ABS(insurance[[#This Row],[charges]]-insurance[[#This Row],[yhat_base]])^2, "")</f>
        <v/>
      </c>
      <c r="Y507" t="str">
        <f>IF(insurance[[#This Row],[split]]="Test", (insurance[[#This Row],[charges]]-insurance[[#This Row],[yhat]])^2,"")</f>
        <v/>
      </c>
      <c r="Z507" t="str">
        <f>IF(insurance[[#This Row],[split]]="Test",ABS(insurance[[#This Row],[charges]]-insurance[[#This Row],[yhat]])^2,"")</f>
        <v/>
      </c>
      <c r="AA507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40740.37462589745</v>
      </c>
      <c r="AB507">
        <f>insurance[[#This Row],[charges]]-insurance[[#This Row],[yhat]]</f>
        <v>1470.7635741025515</v>
      </c>
      <c r="AC507" t="str">
        <f>IF(insurance[[#This Row],[split]]="Test",
  COUNTIFS(insurance[split], "Test", insurance[yhat], "&gt;" &amp; insurance[[#This Row],[yhat]]) + 1,
  ""
)</f>
        <v/>
      </c>
      <c r="AD507" t="str">
        <f>IF(insurance[[#This Row],[split]]="Test", CEILING(insurance[[#This Row],[rank_test]]/(COUNTIF(insurance[split],"Test")/10), 1), "")</f>
        <v/>
      </c>
      <c r="AE507" t="str">
        <f>IF(insurance[[#This Row],[split]]="Test", --(insurance[[#This Row],[charges]] &gt;= Classify!$C$5), "")</f>
        <v/>
      </c>
      <c r="AF507" t="str">
        <f>IF(insurance[[#This Row],[split]]="Test", --(insurance[[#This Row],[yhat]] &gt;= Classify!$C$8), "")</f>
        <v/>
      </c>
    </row>
    <row r="508" spans="1:32" x14ac:dyDescent="0.35">
      <c r="A508">
        <v>19</v>
      </c>
      <c r="B508" t="s">
        <v>19</v>
      </c>
      <c r="C508">
        <v>26.03</v>
      </c>
      <c r="D508">
        <v>1</v>
      </c>
      <c r="E508" t="s">
        <v>23</v>
      </c>
      <c r="F508" t="s">
        <v>22</v>
      </c>
      <c r="G508">
        <v>16450.894700000001</v>
      </c>
      <c r="H508" t="s">
        <v>16</v>
      </c>
      <c r="I508" t="s">
        <v>18</v>
      </c>
      <c r="J508" t="s">
        <v>18</v>
      </c>
      <c r="K508" t="s">
        <v>18</v>
      </c>
      <c r="L508" t="s">
        <v>17</v>
      </c>
      <c r="M508" t="s">
        <v>17</v>
      </c>
      <c r="N508">
        <f>insurance[[#This Row],[age]]^2</f>
        <v>361</v>
      </c>
      <c r="O508">
        <f>insurance[[#This Row],[smoker_yes]]*insurance[[#This Row],[bmi]]</f>
        <v>26.03</v>
      </c>
      <c r="P508">
        <f>insurance[[#This Row],[smoker_yes]]*insurance[[#This Row],[age]]</f>
        <v>19</v>
      </c>
      <c r="Q508">
        <f>insurance[[#This Row],[bmi]]*insurance[[#This Row],[age]]</f>
        <v>494.57000000000005</v>
      </c>
      <c r="R508" t="s">
        <v>31</v>
      </c>
      <c r="S508">
        <f>(insurance[[#This Row],[age]]-Notes!$B$2)/Notes!$B$3</f>
        <v>-1.4387642602644821</v>
      </c>
      <c r="T508">
        <f>(insurance[[#This Row],[bmi]]-Notes!$B$4)/Notes!$B$5</f>
        <v>-0.76008317930789449</v>
      </c>
      <c r="U508">
        <f>(insurance[[#This Row],[children]]-Notes!$B$6)/Notes!$B$7</f>
        <v>-7.8767191646533979E-2</v>
      </c>
      <c r="V508" s="14">
        <f t="shared" si="7"/>
        <v>13130.638654799817</v>
      </c>
      <c r="W508" s="15" t="str">
        <f>IF(insurance[[#This Row],[split]]="Test", (insurance[[#This Row],[charges]]-insurance[[#This Row],[yhat_base]])^2, "")</f>
        <v/>
      </c>
      <c r="X508" s="15" t="str">
        <f>IF(insurance[[#This Row],[split]]="Test", ABS(insurance[[#This Row],[charges]]-insurance[[#This Row],[yhat_base]])^2, "")</f>
        <v/>
      </c>
      <c r="Y508" t="str">
        <f>IF(insurance[[#This Row],[split]]="Test", (insurance[[#This Row],[charges]]-insurance[[#This Row],[yhat]])^2,"")</f>
        <v/>
      </c>
      <c r="Z508" t="str">
        <f>IF(insurance[[#This Row],[split]]="Test",ABS(insurance[[#This Row],[charges]]-insurance[[#This Row],[yhat]])^2,"")</f>
        <v/>
      </c>
      <c r="AA508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20565.131395871766</v>
      </c>
      <c r="AB508">
        <f>insurance[[#This Row],[charges]]-insurance[[#This Row],[yhat]]</f>
        <v>-4114.2366958717648</v>
      </c>
      <c r="AC508" t="str">
        <f>IF(insurance[[#This Row],[split]]="Test",
  COUNTIFS(insurance[split], "Test", insurance[yhat], "&gt;" &amp; insurance[[#This Row],[yhat]]) + 1,
  ""
)</f>
        <v/>
      </c>
      <c r="AD508" t="str">
        <f>IF(insurance[[#This Row],[split]]="Test", CEILING(insurance[[#This Row],[rank_test]]/(COUNTIF(insurance[split],"Test")/10), 1), "")</f>
        <v/>
      </c>
      <c r="AE508" t="str">
        <f>IF(insurance[[#This Row],[split]]="Test", --(insurance[[#This Row],[charges]] &gt;= Classify!$C$5), "")</f>
        <v/>
      </c>
      <c r="AF508" t="str">
        <f>IF(insurance[[#This Row],[split]]="Test", --(insurance[[#This Row],[yhat]] &gt;= Classify!$C$8), "")</f>
        <v/>
      </c>
    </row>
    <row r="509" spans="1:32" x14ac:dyDescent="0.35">
      <c r="A509">
        <v>45</v>
      </c>
      <c r="B509" t="s">
        <v>13</v>
      </c>
      <c r="C509">
        <v>30.495000000000001</v>
      </c>
      <c r="D509">
        <v>1</v>
      </c>
      <c r="E509" t="s">
        <v>23</v>
      </c>
      <c r="F509" t="s">
        <v>22</v>
      </c>
      <c r="G509">
        <v>39725.518049999999</v>
      </c>
      <c r="H509" t="s">
        <v>16</v>
      </c>
      <c r="I509" t="s">
        <v>17</v>
      </c>
      <c r="J509" t="s">
        <v>18</v>
      </c>
      <c r="K509" t="s">
        <v>18</v>
      </c>
      <c r="L509" t="s">
        <v>17</v>
      </c>
      <c r="M509" t="s">
        <v>17</v>
      </c>
      <c r="N509">
        <f>insurance[[#This Row],[age]]^2</f>
        <v>2025</v>
      </c>
      <c r="O509">
        <f>insurance[[#This Row],[smoker_yes]]*insurance[[#This Row],[bmi]]</f>
        <v>30.495000000000001</v>
      </c>
      <c r="P509">
        <f>insurance[[#This Row],[smoker_yes]]*insurance[[#This Row],[age]]</f>
        <v>45</v>
      </c>
      <c r="Q509">
        <f>insurance[[#This Row],[bmi]]*insurance[[#This Row],[age]]</f>
        <v>1372.2750000000001</v>
      </c>
      <c r="R509" t="s">
        <v>31</v>
      </c>
      <c r="S509">
        <f>(insurance[[#This Row],[age]]-Notes!$B$2)/Notes!$B$3</f>
        <v>0.41246668570144596</v>
      </c>
      <c r="T509">
        <f>(insurance[[#This Row],[bmi]]-Notes!$B$4)/Notes!$B$5</f>
        <v>-2.7624575516477415E-2</v>
      </c>
      <c r="U509">
        <f>(insurance[[#This Row],[children]]-Notes!$B$6)/Notes!$B$7</f>
        <v>-7.8767191646533979E-2</v>
      </c>
      <c r="V509" s="14">
        <f t="shared" si="7"/>
        <v>13130.638654799817</v>
      </c>
      <c r="W509" s="15" t="str">
        <f>IF(insurance[[#This Row],[split]]="Test", (insurance[[#This Row],[charges]]-insurance[[#This Row],[yhat_base]])^2, "")</f>
        <v/>
      </c>
      <c r="X509" s="15" t="str">
        <f>IF(insurance[[#This Row],[split]]="Test", ABS(insurance[[#This Row],[charges]]-insurance[[#This Row],[yhat_base]])^2, "")</f>
        <v/>
      </c>
      <c r="Y509" t="str">
        <f>IF(insurance[[#This Row],[split]]="Test", (insurance[[#This Row],[charges]]-insurance[[#This Row],[yhat]])^2,"")</f>
        <v/>
      </c>
      <c r="Z509" t="str">
        <f>IF(insurance[[#This Row],[split]]="Test",ABS(insurance[[#This Row],[charges]]-insurance[[#This Row],[yhat]])^2,"")</f>
        <v/>
      </c>
      <c r="AA509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33023.031773474693</v>
      </c>
      <c r="AB509">
        <f>insurance[[#This Row],[charges]]-insurance[[#This Row],[yhat]]</f>
        <v>6702.4862765253056</v>
      </c>
      <c r="AC509" t="str">
        <f>IF(insurance[[#This Row],[split]]="Test",
  COUNTIFS(insurance[split], "Test", insurance[yhat], "&gt;" &amp; insurance[[#This Row],[yhat]]) + 1,
  ""
)</f>
        <v/>
      </c>
      <c r="AD509" t="str">
        <f>IF(insurance[[#This Row],[split]]="Test", CEILING(insurance[[#This Row],[rank_test]]/(COUNTIF(insurance[split],"Test")/10), 1), "")</f>
        <v/>
      </c>
      <c r="AE509" t="str">
        <f>IF(insurance[[#This Row],[split]]="Test", --(insurance[[#This Row],[charges]] &gt;= Classify!$C$5), "")</f>
        <v/>
      </c>
      <c r="AF509" t="str">
        <f>IF(insurance[[#This Row],[split]]="Test", --(insurance[[#This Row],[yhat]] &gt;= Classify!$C$8), "")</f>
        <v/>
      </c>
    </row>
    <row r="510" spans="1:32" x14ac:dyDescent="0.35">
      <c r="A510">
        <v>22</v>
      </c>
      <c r="B510" t="s">
        <v>19</v>
      </c>
      <c r="C510">
        <v>52.58</v>
      </c>
      <c r="D510">
        <v>1</v>
      </c>
      <c r="E510" t="s">
        <v>23</v>
      </c>
      <c r="F510" t="s">
        <v>15</v>
      </c>
      <c r="G510">
        <v>44501.398200000003</v>
      </c>
      <c r="H510" t="s">
        <v>16</v>
      </c>
      <c r="I510" t="s">
        <v>18</v>
      </c>
      <c r="J510" t="s">
        <v>18</v>
      </c>
      <c r="K510" t="s">
        <v>17</v>
      </c>
      <c r="L510" t="s">
        <v>18</v>
      </c>
      <c r="M510" t="s">
        <v>17</v>
      </c>
      <c r="N510">
        <f>insurance[[#This Row],[age]]^2</f>
        <v>484</v>
      </c>
      <c r="O510">
        <f>insurance[[#This Row],[smoker_yes]]*insurance[[#This Row],[bmi]]</f>
        <v>52.58</v>
      </c>
      <c r="P510">
        <f>insurance[[#This Row],[smoker_yes]]*insurance[[#This Row],[age]]</f>
        <v>22</v>
      </c>
      <c r="Q510">
        <f>insurance[[#This Row],[bmi]]*insurance[[#This Row],[age]]</f>
        <v>1156.76</v>
      </c>
      <c r="R510" t="s">
        <v>32</v>
      </c>
      <c r="S510">
        <f>(insurance[[#This Row],[age]]-Notes!$B$2)/Notes!$B$3</f>
        <v>-1.2251606895761058</v>
      </c>
      <c r="T510">
        <f>(insurance[[#This Row],[bmi]]-Notes!$B$4)/Notes!$B$5</f>
        <v>3.5952977682088183</v>
      </c>
      <c r="U510">
        <f>(insurance[[#This Row],[children]]-Notes!$B$6)/Notes!$B$7</f>
        <v>-7.8767191646533979E-2</v>
      </c>
      <c r="V510" s="14">
        <f t="shared" si="7"/>
        <v>13130.638654799817</v>
      </c>
      <c r="W510" s="15">
        <f>IF(insurance[[#This Row],[split]]="Test", (insurance[[#This Row],[charges]]-insurance[[#This Row],[yhat_base]])^2, "")</f>
        <v>984124554.44276845</v>
      </c>
      <c r="X510" s="15">
        <f>IF(insurance[[#This Row],[split]]="Test", ABS(insurance[[#This Row],[charges]]-insurance[[#This Row],[yhat_base]])^2, "")</f>
        <v>984124554.44276845</v>
      </c>
      <c r="Y510">
        <f>IF(insurance[[#This Row],[split]]="Test", (insurance[[#This Row],[charges]]-insurance[[#This Row],[yhat]])^2,"")</f>
        <v>236652714.59390828</v>
      </c>
      <c r="Z510">
        <f>IF(insurance[[#This Row],[split]]="Test",ABS(insurance[[#This Row],[charges]]-insurance[[#This Row],[yhat]])^2,"")</f>
        <v>236652714.59390828</v>
      </c>
      <c r="AA510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59884.919077676488</v>
      </c>
      <c r="AB510">
        <f>insurance[[#This Row],[charges]]-insurance[[#This Row],[yhat]]</f>
        <v>-15383.520877676485</v>
      </c>
      <c r="AC510">
        <f>IF(insurance[[#This Row],[split]]="Test",
  COUNTIFS(insurance[split], "Test", insurance[yhat], "&gt;" &amp; insurance[[#This Row],[yhat]]) + 1,
  ""
)</f>
        <v>1</v>
      </c>
      <c r="AD510">
        <f>IF(insurance[[#This Row],[split]]="Test", CEILING(insurance[[#This Row],[rank_test]]/(COUNTIF(insurance[split],"Test")/10), 1), "")</f>
        <v>1</v>
      </c>
      <c r="AE510">
        <f>IF(insurance[[#This Row],[split]]="Test", --(insurance[[#This Row],[charges]] &gt;= Classify!$C$5), "")</f>
        <v>1</v>
      </c>
      <c r="AF510">
        <f>IF(insurance[[#This Row],[split]]="Test", --(insurance[[#This Row],[yhat]] &gt;= Classify!$C$8), "")</f>
        <v>1</v>
      </c>
    </row>
    <row r="511" spans="1:32" x14ac:dyDescent="0.35">
      <c r="A511">
        <v>59</v>
      </c>
      <c r="B511" t="s">
        <v>19</v>
      </c>
      <c r="C511">
        <v>41.14</v>
      </c>
      <c r="D511">
        <v>1</v>
      </c>
      <c r="E511" t="s">
        <v>23</v>
      </c>
      <c r="F511" t="s">
        <v>15</v>
      </c>
      <c r="G511">
        <v>48970.247600000002</v>
      </c>
      <c r="H511" t="s">
        <v>16</v>
      </c>
      <c r="I511" t="s">
        <v>18</v>
      </c>
      <c r="J511" t="s">
        <v>18</v>
      </c>
      <c r="K511" t="s">
        <v>17</v>
      </c>
      <c r="L511" t="s">
        <v>18</v>
      </c>
      <c r="M511" t="s">
        <v>17</v>
      </c>
      <c r="N511">
        <f>insurance[[#This Row],[age]]^2</f>
        <v>3481</v>
      </c>
      <c r="O511">
        <f>insurance[[#This Row],[smoker_yes]]*insurance[[#This Row],[bmi]]</f>
        <v>41.14</v>
      </c>
      <c r="P511">
        <f>insurance[[#This Row],[smoker_yes]]*insurance[[#This Row],[age]]</f>
        <v>59</v>
      </c>
      <c r="Q511">
        <f>insurance[[#This Row],[bmi]]*insurance[[#This Row],[age]]</f>
        <v>2427.2600000000002</v>
      </c>
      <c r="R511" t="s">
        <v>31</v>
      </c>
      <c r="S511">
        <f>(insurance[[#This Row],[age]]-Notes!$B$2)/Notes!$B$3</f>
        <v>1.4092833489138687</v>
      </c>
      <c r="T511">
        <f>(insurance[[#This Row],[bmi]]-Notes!$B$4)/Notes!$B$5</f>
        <v>1.718628915493519</v>
      </c>
      <c r="U511">
        <f>(insurance[[#This Row],[children]]-Notes!$B$6)/Notes!$B$7</f>
        <v>-7.8767191646533979E-2</v>
      </c>
      <c r="V511" s="14">
        <f t="shared" si="7"/>
        <v>13130.638654799817</v>
      </c>
      <c r="W511" s="15" t="str">
        <f>IF(insurance[[#This Row],[split]]="Test", (insurance[[#This Row],[charges]]-insurance[[#This Row],[yhat_base]])^2, "")</f>
        <v/>
      </c>
      <c r="X511" s="15" t="str">
        <f>IF(insurance[[#This Row],[split]]="Test", ABS(insurance[[#This Row],[charges]]-insurance[[#This Row],[yhat_base]])^2, "")</f>
        <v/>
      </c>
      <c r="Y511" t="str">
        <f>IF(insurance[[#This Row],[split]]="Test", (insurance[[#This Row],[charges]]-insurance[[#This Row],[yhat]])^2,"")</f>
        <v/>
      </c>
      <c r="Z511" t="str">
        <f>IF(insurance[[#This Row],[split]]="Test",ABS(insurance[[#This Row],[charges]]-insurance[[#This Row],[yhat]])^2,"")</f>
        <v/>
      </c>
      <c r="AA511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52712.961053180079</v>
      </c>
      <c r="AB511">
        <f>insurance[[#This Row],[charges]]-insurance[[#This Row],[yhat]]</f>
        <v>-3742.7134531800766</v>
      </c>
      <c r="AC511" t="str">
        <f>IF(insurance[[#This Row],[split]]="Test",
  COUNTIFS(insurance[split], "Test", insurance[yhat], "&gt;" &amp; insurance[[#This Row],[yhat]]) + 1,
  ""
)</f>
        <v/>
      </c>
      <c r="AD511" t="str">
        <f>IF(insurance[[#This Row],[split]]="Test", CEILING(insurance[[#This Row],[rank_test]]/(COUNTIF(insurance[split],"Test")/10), 1), "")</f>
        <v/>
      </c>
      <c r="AE511" t="str">
        <f>IF(insurance[[#This Row],[split]]="Test", --(insurance[[#This Row],[charges]] &gt;= Classify!$C$5), "")</f>
        <v/>
      </c>
      <c r="AF511" t="str">
        <f>IF(insurance[[#This Row],[split]]="Test", --(insurance[[#This Row],[yhat]] &gt;= Classify!$C$8), "")</f>
        <v/>
      </c>
    </row>
    <row r="512" spans="1:32" x14ac:dyDescent="0.35">
      <c r="A512">
        <v>37</v>
      </c>
      <c r="B512" t="s">
        <v>19</v>
      </c>
      <c r="C512">
        <v>37.07</v>
      </c>
      <c r="D512">
        <v>1</v>
      </c>
      <c r="E512" t="s">
        <v>23</v>
      </c>
      <c r="F512" t="s">
        <v>15</v>
      </c>
      <c r="G512">
        <v>39871.704299999998</v>
      </c>
      <c r="H512" t="s">
        <v>16</v>
      </c>
      <c r="I512" t="s">
        <v>18</v>
      </c>
      <c r="J512" t="s">
        <v>18</v>
      </c>
      <c r="K512" t="s">
        <v>17</v>
      </c>
      <c r="L512" t="s">
        <v>18</v>
      </c>
      <c r="M512" t="s">
        <v>17</v>
      </c>
      <c r="N512">
        <f>insurance[[#This Row],[age]]^2</f>
        <v>1369</v>
      </c>
      <c r="O512">
        <f>insurance[[#This Row],[smoker_yes]]*insurance[[#This Row],[bmi]]</f>
        <v>37.07</v>
      </c>
      <c r="P512">
        <f>insurance[[#This Row],[smoker_yes]]*insurance[[#This Row],[age]]</f>
        <v>37</v>
      </c>
      <c r="Q512">
        <f>insurance[[#This Row],[bmi]]*insurance[[#This Row],[age]]</f>
        <v>1371.59</v>
      </c>
      <c r="R512" t="s">
        <v>31</v>
      </c>
      <c r="S512">
        <f>(insurance[[#This Row],[age]]-Notes!$B$2)/Notes!$B$3</f>
        <v>-0.1571428361342242</v>
      </c>
      <c r="T512">
        <f>(insurance[[#This Row],[bmi]]-Notes!$B$4)/Notes!$B$5</f>
        <v>1.0509678813544223</v>
      </c>
      <c r="U512">
        <f>(insurance[[#This Row],[children]]-Notes!$B$6)/Notes!$B$7</f>
        <v>-7.8767191646533979E-2</v>
      </c>
      <c r="V512" s="14">
        <f t="shared" si="7"/>
        <v>13130.638654799817</v>
      </c>
      <c r="W512" s="15" t="str">
        <f>IF(insurance[[#This Row],[split]]="Test", (insurance[[#This Row],[charges]]-insurance[[#This Row],[yhat_base]])^2, "")</f>
        <v/>
      </c>
      <c r="X512" s="15" t="str">
        <f>IF(insurance[[#This Row],[split]]="Test", ABS(insurance[[#This Row],[charges]]-insurance[[#This Row],[yhat_base]])^2, "")</f>
        <v/>
      </c>
      <c r="Y512" t="str">
        <f>IF(insurance[[#This Row],[split]]="Test", (insurance[[#This Row],[charges]]-insurance[[#This Row],[yhat]])^2,"")</f>
        <v/>
      </c>
      <c r="Z512" t="str">
        <f>IF(insurance[[#This Row],[split]]="Test",ABS(insurance[[#This Row],[charges]]-insurance[[#This Row],[yhat]])^2,"")</f>
        <v/>
      </c>
      <c r="AA512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39421.343185816208</v>
      </c>
      <c r="AB512">
        <f>insurance[[#This Row],[charges]]-insurance[[#This Row],[yhat]]</f>
        <v>450.36111418379005</v>
      </c>
      <c r="AC512" t="str">
        <f>IF(insurance[[#This Row],[split]]="Test",
  COUNTIFS(insurance[split], "Test", insurance[yhat], "&gt;" &amp; insurance[[#This Row],[yhat]]) + 1,
  ""
)</f>
        <v/>
      </c>
      <c r="AD512" t="str">
        <f>IF(insurance[[#This Row],[split]]="Test", CEILING(insurance[[#This Row],[rank_test]]/(COUNTIF(insurance[split],"Test")/10), 1), "")</f>
        <v/>
      </c>
      <c r="AE512" t="str">
        <f>IF(insurance[[#This Row],[split]]="Test", --(insurance[[#This Row],[charges]] &gt;= Classify!$C$5), "")</f>
        <v/>
      </c>
      <c r="AF512" t="str">
        <f>IF(insurance[[#This Row],[split]]="Test", --(insurance[[#This Row],[yhat]] &gt;= Classify!$C$8), "")</f>
        <v/>
      </c>
    </row>
    <row r="513" spans="1:32" x14ac:dyDescent="0.35">
      <c r="A513">
        <v>33</v>
      </c>
      <c r="B513" t="s">
        <v>19</v>
      </c>
      <c r="C513">
        <v>35.75</v>
      </c>
      <c r="D513">
        <v>1</v>
      </c>
      <c r="E513" t="s">
        <v>23</v>
      </c>
      <c r="F513" t="s">
        <v>15</v>
      </c>
      <c r="G513">
        <v>38282.749499999998</v>
      </c>
      <c r="H513" t="s">
        <v>16</v>
      </c>
      <c r="I513" t="s">
        <v>18</v>
      </c>
      <c r="J513" t="s">
        <v>18</v>
      </c>
      <c r="K513" t="s">
        <v>17</v>
      </c>
      <c r="L513" t="s">
        <v>18</v>
      </c>
      <c r="M513" t="s">
        <v>17</v>
      </c>
      <c r="N513">
        <f>insurance[[#This Row],[age]]^2</f>
        <v>1089</v>
      </c>
      <c r="O513">
        <f>insurance[[#This Row],[smoker_yes]]*insurance[[#This Row],[bmi]]</f>
        <v>35.75</v>
      </c>
      <c r="P513">
        <f>insurance[[#This Row],[smoker_yes]]*insurance[[#This Row],[age]]</f>
        <v>33</v>
      </c>
      <c r="Q513">
        <f>insurance[[#This Row],[bmi]]*insurance[[#This Row],[age]]</f>
        <v>1179.75</v>
      </c>
      <c r="R513" t="s">
        <v>31</v>
      </c>
      <c r="S513">
        <f>(insurance[[#This Row],[age]]-Notes!$B$2)/Notes!$B$3</f>
        <v>-0.44194759705205927</v>
      </c>
      <c r="T513">
        <f>(insurance[[#This Row],[bmi]]-Notes!$B$4)/Notes!$B$5</f>
        <v>0.83442916757957997</v>
      </c>
      <c r="U513">
        <f>(insurance[[#This Row],[children]]-Notes!$B$6)/Notes!$B$7</f>
        <v>-7.8767191646533979E-2</v>
      </c>
      <c r="V513" s="14">
        <f t="shared" si="7"/>
        <v>13130.638654799817</v>
      </c>
      <c r="W513" s="15" t="str">
        <f>IF(insurance[[#This Row],[split]]="Test", (insurance[[#This Row],[charges]]-insurance[[#This Row],[yhat_base]])^2, "")</f>
        <v/>
      </c>
      <c r="X513" s="15" t="str">
        <f>IF(insurance[[#This Row],[split]]="Test", ABS(insurance[[#This Row],[charges]]-insurance[[#This Row],[yhat_base]])^2, "")</f>
        <v/>
      </c>
      <c r="Y513" t="str">
        <f>IF(insurance[[#This Row],[split]]="Test", (insurance[[#This Row],[charges]]-insurance[[#This Row],[yhat]])^2,"")</f>
        <v/>
      </c>
      <c r="Z513" t="str">
        <f>IF(insurance[[#This Row],[split]]="Test",ABS(insurance[[#This Row],[charges]]-insurance[[#This Row],[yhat]])^2,"")</f>
        <v/>
      </c>
      <c r="AA513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36559.854478827947</v>
      </c>
      <c r="AB513">
        <f>insurance[[#This Row],[charges]]-insurance[[#This Row],[yhat]]</f>
        <v>1722.8950211720512</v>
      </c>
      <c r="AC513" t="str">
        <f>IF(insurance[[#This Row],[split]]="Test",
  COUNTIFS(insurance[split], "Test", insurance[yhat], "&gt;" &amp; insurance[[#This Row],[yhat]]) + 1,
  ""
)</f>
        <v/>
      </c>
      <c r="AD513" t="str">
        <f>IF(insurance[[#This Row],[split]]="Test", CEILING(insurance[[#This Row],[rank_test]]/(COUNTIF(insurance[split],"Test")/10), 1), "")</f>
        <v/>
      </c>
      <c r="AE513" t="str">
        <f>IF(insurance[[#This Row],[split]]="Test", --(insurance[[#This Row],[charges]] &gt;= Classify!$C$5), "")</f>
        <v/>
      </c>
      <c r="AF513" t="str">
        <f>IF(insurance[[#This Row],[split]]="Test", --(insurance[[#This Row],[yhat]] &gt;= Classify!$C$8), "")</f>
        <v/>
      </c>
    </row>
    <row r="514" spans="1:32" x14ac:dyDescent="0.35">
      <c r="A514">
        <v>23</v>
      </c>
      <c r="B514" t="s">
        <v>13</v>
      </c>
      <c r="C514">
        <v>42.75</v>
      </c>
      <c r="D514">
        <v>1</v>
      </c>
      <c r="E514" t="s">
        <v>23</v>
      </c>
      <c r="F514" t="s">
        <v>20</v>
      </c>
      <c r="G514">
        <v>40904.199500000002</v>
      </c>
      <c r="H514" t="s">
        <v>16</v>
      </c>
      <c r="I514" t="s">
        <v>17</v>
      </c>
      <c r="J514" t="s">
        <v>18</v>
      </c>
      <c r="K514" t="s">
        <v>17</v>
      </c>
      <c r="L514" t="s">
        <v>17</v>
      </c>
      <c r="M514" t="s">
        <v>17</v>
      </c>
      <c r="N514">
        <f>insurance[[#This Row],[age]]^2</f>
        <v>529</v>
      </c>
      <c r="O514">
        <f>insurance[[#This Row],[smoker_yes]]*insurance[[#This Row],[bmi]]</f>
        <v>42.75</v>
      </c>
      <c r="P514">
        <f>insurance[[#This Row],[smoker_yes]]*insurance[[#This Row],[age]]</f>
        <v>23</v>
      </c>
      <c r="Q514">
        <f>insurance[[#This Row],[bmi]]*insurance[[#This Row],[age]]</f>
        <v>983.25</v>
      </c>
      <c r="R514" t="s">
        <v>31</v>
      </c>
      <c r="S514">
        <f>(insurance[[#This Row],[age]]-Notes!$B$2)/Notes!$B$3</f>
        <v>-1.1539594993466469</v>
      </c>
      <c r="T514">
        <f>(insurance[[#This Row],[bmi]]-Notes!$B$4)/Notes!$B$5</f>
        <v>1.9827405285067736</v>
      </c>
      <c r="U514">
        <f>(insurance[[#This Row],[children]]-Notes!$B$6)/Notes!$B$7</f>
        <v>-7.8767191646533979E-2</v>
      </c>
      <c r="V514" s="14">
        <f t="shared" ref="V514:V577" si="8">base_mean</f>
        <v>13130.638654799817</v>
      </c>
      <c r="W514" s="15" t="str">
        <f>IF(insurance[[#This Row],[split]]="Test", (insurance[[#This Row],[charges]]-insurance[[#This Row],[yhat_base]])^2, "")</f>
        <v/>
      </c>
      <c r="X514" s="15" t="str">
        <f>IF(insurance[[#This Row],[split]]="Test", ABS(insurance[[#This Row],[charges]]-insurance[[#This Row],[yhat_base]])^2, "")</f>
        <v/>
      </c>
      <c r="Y514" t="str">
        <f>IF(insurance[[#This Row],[split]]="Test", (insurance[[#This Row],[charges]]-insurance[[#This Row],[yhat]])^2,"")</f>
        <v/>
      </c>
      <c r="Z514" t="str">
        <f>IF(insurance[[#This Row],[split]]="Test",ABS(insurance[[#This Row],[charges]]-insurance[[#This Row],[yhat]])^2,"")</f>
        <v/>
      </c>
      <c r="AA514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47188.135924918446</v>
      </c>
      <c r="AB514">
        <f>insurance[[#This Row],[charges]]-insurance[[#This Row],[yhat]]</f>
        <v>-6283.9364249184437</v>
      </c>
      <c r="AC514" t="str">
        <f>IF(insurance[[#This Row],[split]]="Test",
  COUNTIFS(insurance[split], "Test", insurance[yhat], "&gt;" &amp; insurance[[#This Row],[yhat]]) + 1,
  ""
)</f>
        <v/>
      </c>
      <c r="AD514" t="str">
        <f>IF(insurance[[#This Row],[split]]="Test", CEILING(insurance[[#This Row],[rank_test]]/(COUNTIF(insurance[split],"Test")/10), 1), "")</f>
        <v/>
      </c>
      <c r="AE514" t="str">
        <f>IF(insurance[[#This Row],[split]]="Test", --(insurance[[#This Row],[charges]] &gt;= Classify!$C$5), "")</f>
        <v/>
      </c>
      <c r="AF514" t="str">
        <f>IF(insurance[[#This Row],[split]]="Test", --(insurance[[#This Row],[yhat]] &gt;= Classify!$C$8), "")</f>
        <v/>
      </c>
    </row>
    <row r="515" spans="1:32" x14ac:dyDescent="0.35">
      <c r="A515">
        <v>18</v>
      </c>
      <c r="B515" t="s">
        <v>19</v>
      </c>
      <c r="C515">
        <v>27.36</v>
      </c>
      <c r="D515">
        <v>1</v>
      </c>
      <c r="E515" t="s">
        <v>23</v>
      </c>
      <c r="F515" t="s">
        <v>20</v>
      </c>
      <c r="G515">
        <v>17178.682400000002</v>
      </c>
      <c r="H515" t="s">
        <v>16</v>
      </c>
      <c r="I515" t="s">
        <v>18</v>
      </c>
      <c r="J515" t="s">
        <v>18</v>
      </c>
      <c r="K515" t="s">
        <v>17</v>
      </c>
      <c r="L515" t="s">
        <v>17</v>
      </c>
      <c r="M515" t="s">
        <v>17</v>
      </c>
      <c r="N515">
        <f>insurance[[#This Row],[age]]^2</f>
        <v>324</v>
      </c>
      <c r="O515">
        <f>insurance[[#This Row],[smoker_yes]]*insurance[[#This Row],[bmi]]</f>
        <v>27.36</v>
      </c>
      <c r="P515">
        <f>insurance[[#This Row],[smoker_yes]]*insurance[[#This Row],[age]]</f>
        <v>18</v>
      </c>
      <c r="Q515">
        <f>insurance[[#This Row],[bmi]]*insurance[[#This Row],[age]]</f>
        <v>492.48</v>
      </c>
      <c r="R515" t="s">
        <v>31</v>
      </c>
      <c r="S515">
        <f>(insurance[[#This Row],[age]]-Notes!$B$2)/Notes!$B$3</f>
        <v>-1.5099654504939408</v>
      </c>
      <c r="T515">
        <f>(insurance[[#This Row],[bmi]]-Notes!$B$4)/Notes!$B$5</f>
        <v>-0.54190402073172794</v>
      </c>
      <c r="U515">
        <f>(insurance[[#This Row],[children]]-Notes!$B$6)/Notes!$B$7</f>
        <v>-7.8767191646533979E-2</v>
      </c>
      <c r="V515" s="14">
        <f t="shared" si="8"/>
        <v>13130.638654799817</v>
      </c>
      <c r="W515" s="15" t="str">
        <f>IF(insurance[[#This Row],[split]]="Test", (insurance[[#This Row],[charges]]-insurance[[#This Row],[yhat_base]])^2, "")</f>
        <v/>
      </c>
      <c r="X515" s="15" t="str">
        <f>IF(insurance[[#This Row],[split]]="Test", ABS(insurance[[#This Row],[charges]]-insurance[[#This Row],[yhat_base]])^2, "")</f>
        <v/>
      </c>
      <c r="Y515" t="str">
        <f>IF(insurance[[#This Row],[split]]="Test", (insurance[[#This Row],[charges]]-insurance[[#This Row],[yhat]])^2,"")</f>
        <v/>
      </c>
      <c r="Z515" t="str">
        <f>IF(insurance[[#This Row],[split]]="Test",ABS(insurance[[#This Row],[charges]]-insurance[[#This Row],[yhat]])^2,"")</f>
        <v/>
      </c>
      <c r="AA515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23068.365038013882</v>
      </c>
      <c r="AB515">
        <f>insurance[[#This Row],[charges]]-insurance[[#This Row],[yhat]]</f>
        <v>-5889.6826380138809</v>
      </c>
      <c r="AC515" t="str">
        <f>IF(insurance[[#This Row],[split]]="Test",
  COUNTIFS(insurance[split], "Test", insurance[yhat], "&gt;" &amp; insurance[[#This Row],[yhat]]) + 1,
  ""
)</f>
        <v/>
      </c>
      <c r="AD515" t="str">
        <f>IF(insurance[[#This Row],[split]]="Test", CEILING(insurance[[#This Row],[rank_test]]/(COUNTIF(insurance[split],"Test")/10), 1), "")</f>
        <v/>
      </c>
      <c r="AE515" t="str">
        <f>IF(insurance[[#This Row],[split]]="Test", --(insurance[[#This Row],[charges]] &gt;= Classify!$C$5), "")</f>
        <v/>
      </c>
      <c r="AF515" t="str">
        <f>IF(insurance[[#This Row],[split]]="Test", --(insurance[[#This Row],[yhat]] &gt;= Classify!$C$8), "")</f>
        <v/>
      </c>
    </row>
    <row r="516" spans="1:32" x14ac:dyDescent="0.35">
      <c r="A516">
        <v>23</v>
      </c>
      <c r="B516" t="s">
        <v>13</v>
      </c>
      <c r="C516">
        <v>28.49</v>
      </c>
      <c r="D516">
        <v>1</v>
      </c>
      <c r="E516" t="s">
        <v>23</v>
      </c>
      <c r="F516" t="s">
        <v>15</v>
      </c>
      <c r="G516">
        <v>18328.238099999999</v>
      </c>
      <c r="H516" t="s">
        <v>16</v>
      </c>
      <c r="I516" t="s">
        <v>17</v>
      </c>
      <c r="J516" t="s">
        <v>18</v>
      </c>
      <c r="K516" t="s">
        <v>17</v>
      </c>
      <c r="L516" t="s">
        <v>18</v>
      </c>
      <c r="M516" t="s">
        <v>17</v>
      </c>
      <c r="N516">
        <f>insurance[[#This Row],[age]]^2</f>
        <v>529</v>
      </c>
      <c r="O516">
        <f>insurance[[#This Row],[smoker_yes]]*insurance[[#This Row],[bmi]]</f>
        <v>28.49</v>
      </c>
      <c r="P516">
        <f>insurance[[#This Row],[smoker_yes]]*insurance[[#This Row],[age]]</f>
        <v>23</v>
      </c>
      <c r="Q516">
        <f>insurance[[#This Row],[bmi]]*insurance[[#This Row],[age]]</f>
        <v>655.27</v>
      </c>
      <c r="R516" t="s">
        <v>31</v>
      </c>
      <c r="S516">
        <f>(insurance[[#This Row],[age]]-Notes!$B$2)/Notes!$B$3</f>
        <v>-1.1539594993466469</v>
      </c>
      <c r="T516">
        <f>(insurance[[#This Row],[bmi]]-Notes!$B$4)/Notes!$B$5</f>
        <v>-0.35653375818205257</v>
      </c>
      <c r="U516">
        <f>(insurance[[#This Row],[children]]-Notes!$B$6)/Notes!$B$7</f>
        <v>-7.8767191646533979E-2</v>
      </c>
      <c r="V516" s="14">
        <f t="shared" si="8"/>
        <v>13130.638654799817</v>
      </c>
      <c r="W516" s="15" t="str">
        <f>IF(insurance[[#This Row],[split]]="Test", (insurance[[#This Row],[charges]]-insurance[[#This Row],[yhat_base]])^2, "")</f>
        <v/>
      </c>
      <c r="X516" s="15" t="str">
        <f>IF(insurance[[#This Row],[split]]="Test", ABS(insurance[[#This Row],[charges]]-insurance[[#This Row],[yhat_base]])^2, "")</f>
        <v/>
      </c>
      <c r="Y516" t="str">
        <f>IF(insurance[[#This Row],[split]]="Test", (insurance[[#This Row],[charges]]-insurance[[#This Row],[yhat]])^2,"")</f>
        <v/>
      </c>
      <c r="Z516" t="str">
        <f>IF(insurance[[#This Row],[split]]="Test",ABS(insurance[[#This Row],[charges]]-insurance[[#This Row],[yhat]])^2,"")</f>
        <v/>
      </c>
      <c r="AA516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24692.562122121351</v>
      </c>
      <c r="AB516">
        <f>insurance[[#This Row],[charges]]-insurance[[#This Row],[yhat]]</f>
        <v>-6364.3240221213528</v>
      </c>
      <c r="AC516" t="str">
        <f>IF(insurance[[#This Row],[split]]="Test",
  COUNTIFS(insurance[split], "Test", insurance[yhat], "&gt;" &amp; insurance[[#This Row],[yhat]]) + 1,
  ""
)</f>
        <v/>
      </c>
      <c r="AD516" t="str">
        <f>IF(insurance[[#This Row],[split]]="Test", CEILING(insurance[[#This Row],[rank_test]]/(COUNTIF(insurance[split],"Test")/10), 1), "")</f>
        <v/>
      </c>
      <c r="AE516" t="str">
        <f>IF(insurance[[#This Row],[split]]="Test", --(insurance[[#This Row],[charges]] &gt;= Classify!$C$5), "")</f>
        <v/>
      </c>
      <c r="AF516" t="str">
        <f>IF(insurance[[#This Row],[split]]="Test", --(insurance[[#This Row],[yhat]] &gt;= Classify!$C$8), "")</f>
        <v/>
      </c>
    </row>
    <row r="517" spans="1:32" x14ac:dyDescent="0.35">
      <c r="A517">
        <v>43</v>
      </c>
      <c r="B517" t="s">
        <v>13</v>
      </c>
      <c r="C517">
        <v>25.27</v>
      </c>
      <c r="D517">
        <v>1</v>
      </c>
      <c r="E517" t="s">
        <v>23</v>
      </c>
      <c r="F517" t="s">
        <v>20</v>
      </c>
      <c r="G517">
        <v>21771.3423</v>
      </c>
      <c r="H517" t="s">
        <v>16</v>
      </c>
      <c r="I517" t="s">
        <v>17</v>
      </c>
      <c r="J517" t="s">
        <v>18</v>
      </c>
      <c r="K517" t="s">
        <v>17</v>
      </c>
      <c r="L517" t="s">
        <v>17</v>
      </c>
      <c r="M517" t="s">
        <v>17</v>
      </c>
      <c r="N517">
        <f>insurance[[#This Row],[age]]^2</f>
        <v>1849</v>
      </c>
      <c r="O517">
        <f>insurance[[#This Row],[smoker_yes]]*insurance[[#This Row],[bmi]]</f>
        <v>25.27</v>
      </c>
      <c r="P517">
        <f>insurance[[#This Row],[smoker_yes]]*insurance[[#This Row],[age]]</f>
        <v>43</v>
      </c>
      <c r="Q517">
        <f>insurance[[#This Row],[bmi]]*insurance[[#This Row],[age]]</f>
        <v>1086.6099999999999</v>
      </c>
      <c r="R517" t="s">
        <v>32</v>
      </c>
      <c r="S517">
        <f>(insurance[[#This Row],[age]]-Notes!$B$2)/Notes!$B$3</f>
        <v>0.27006430524252845</v>
      </c>
      <c r="T517">
        <f>(insurance[[#This Row],[bmi]]-Notes!$B$4)/Notes!$B$5</f>
        <v>-0.88475698420856153</v>
      </c>
      <c r="U517">
        <f>(insurance[[#This Row],[children]]-Notes!$B$6)/Notes!$B$7</f>
        <v>-7.8767191646533979E-2</v>
      </c>
      <c r="V517" s="14">
        <f t="shared" si="8"/>
        <v>13130.638654799817</v>
      </c>
      <c r="W517" s="15">
        <f>IF(insurance[[#This Row],[split]]="Test", (insurance[[#This Row],[charges]]-insurance[[#This Row],[yhat_base]])^2, "")</f>
        <v>74661759.484175727</v>
      </c>
      <c r="X517" s="15">
        <f>IF(insurance[[#This Row],[split]]="Test", ABS(insurance[[#This Row],[charges]]-insurance[[#This Row],[yhat_base]])^2, "")</f>
        <v>74661759.484175727</v>
      </c>
      <c r="Y517">
        <f>IF(insurance[[#This Row],[split]]="Test", (insurance[[#This Row],[charges]]-insurance[[#This Row],[yhat]])^2,"")</f>
        <v>12059257.696205905</v>
      </c>
      <c r="Z517">
        <f>IF(insurance[[#This Row],[split]]="Test",ABS(insurance[[#This Row],[charges]]-insurance[[#This Row],[yhat]])^2,"")</f>
        <v>12059257.696205905</v>
      </c>
      <c r="AA517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25243.986493724129</v>
      </c>
      <c r="AB517">
        <f>insurance[[#This Row],[charges]]-insurance[[#This Row],[yhat]]</f>
        <v>-3472.6441937241289</v>
      </c>
      <c r="AC517">
        <f>IF(insurance[[#This Row],[split]]="Test",
  COUNTIFS(insurance[split], "Test", insurance[yhat], "&gt;" &amp; insurance[[#This Row],[yhat]]) + 1,
  ""
)</f>
        <v>46</v>
      </c>
      <c r="AD517">
        <f>IF(insurance[[#This Row],[split]]="Test", CEILING(insurance[[#This Row],[rank_test]]/(COUNTIF(insurance[split],"Test")/10), 1), "")</f>
        <v>2</v>
      </c>
      <c r="AE517">
        <f>IF(insurance[[#This Row],[split]]="Test", --(insurance[[#This Row],[charges]] &gt;= Classify!$C$5), "")</f>
        <v>1</v>
      </c>
      <c r="AF517">
        <f>IF(insurance[[#This Row],[split]]="Test", --(insurance[[#This Row],[yhat]] &gt;= Classify!$C$8), "")</f>
        <v>1</v>
      </c>
    </row>
    <row r="518" spans="1:32" x14ac:dyDescent="0.35">
      <c r="A518">
        <v>37</v>
      </c>
      <c r="B518" t="s">
        <v>13</v>
      </c>
      <c r="C518">
        <v>25.555</v>
      </c>
      <c r="D518">
        <v>1</v>
      </c>
      <c r="E518" t="s">
        <v>23</v>
      </c>
      <c r="F518" t="s">
        <v>20</v>
      </c>
      <c r="G518">
        <v>20296.863450000001</v>
      </c>
      <c r="H518" t="s">
        <v>16</v>
      </c>
      <c r="I518" t="s">
        <v>17</v>
      </c>
      <c r="J518" t="s">
        <v>18</v>
      </c>
      <c r="K518" t="s">
        <v>17</v>
      </c>
      <c r="L518" t="s">
        <v>17</v>
      </c>
      <c r="M518" t="s">
        <v>17</v>
      </c>
      <c r="N518">
        <f>insurance[[#This Row],[age]]^2</f>
        <v>1369</v>
      </c>
      <c r="O518">
        <f>insurance[[#This Row],[smoker_yes]]*insurance[[#This Row],[bmi]]</f>
        <v>25.555</v>
      </c>
      <c r="P518">
        <f>insurance[[#This Row],[smoker_yes]]*insurance[[#This Row],[age]]</f>
        <v>37</v>
      </c>
      <c r="Q518">
        <f>insurance[[#This Row],[bmi]]*insurance[[#This Row],[age]]</f>
        <v>945.53499999999997</v>
      </c>
      <c r="R518" t="s">
        <v>31</v>
      </c>
      <c r="S518">
        <f>(insurance[[#This Row],[age]]-Notes!$B$2)/Notes!$B$3</f>
        <v>-0.1571428361342242</v>
      </c>
      <c r="T518">
        <f>(insurance[[#This Row],[bmi]]-Notes!$B$4)/Notes!$B$5</f>
        <v>-0.83800430737081144</v>
      </c>
      <c r="U518">
        <f>(insurance[[#This Row],[children]]-Notes!$B$6)/Notes!$B$7</f>
        <v>-7.8767191646533979E-2</v>
      </c>
      <c r="V518" s="14">
        <f t="shared" si="8"/>
        <v>13130.638654799817</v>
      </c>
      <c r="W518" s="15" t="str">
        <f>IF(insurance[[#This Row],[split]]="Test", (insurance[[#This Row],[charges]]-insurance[[#This Row],[yhat_base]])^2, "")</f>
        <v/>
      </c>
      <c r="X518" s="15" t="str">
        <f>IF(insurance[[#This Row],[split]]="Test", ABS(insurance[[#This Row],[charges]]-insurance[[#This Row],[yhat_base]])^2, "")</f>
        <v/>
      </c>
      <c r="Y518" t="str">
        <f>IF(insurance[[#This Row],[split]]="Test", (insurance[[#This Row],[charges]]-insurance[[#This Row],[yhat]])^2,"")</f>
        <v/>
      </c>
      <c r="Z518" t="str">
        <f>IF(insurance[[#This Row],[split]]="Test",ABS(insurance[[#This Row],[charges]]-insurance[[#This Row],[yhat]])^2,"")</f>
        <v/>
      </c>
      <c r="AA518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24088.579454244722</v>
      </c>
      <c r="AB518">
        <f>insurance[[#This Row],[charges]]-insurance[[#This Row],[yhat]]</f>
        <v>-3791.7160042447213</v>
      </c>
      <c r="AC518" t="str">
        <f>IF(insurance[[#This Row],[split]]="Test",
  COUNTIFS(insurance[split], "Test", insurance[yhat], "&gt;" &amp; insurance[[#This Row],[yhat]]) + 1,
  ""
)</f>
        <v/>
      </c>
      <c r="AD518" t="str">
        <f>IF(insurance[[#This Row],[split]]="Test", CEILING(insurance[[#This Row],[rank_test]]/(COUNTIF(insurance[split],"Test")/10), 1), "")</f>
        <v/>
      </c>
      <c r="AE518" t="str">
        <f>IF(insurance[[#This Row],[split]]="Test", --(insurance[[#This Row],[charges]] &gt;= Classify!$C$5), "")</f>
        <v/>
      </c>
      <c r="AF518" t="str">
        <f>IF(insurance[[#This Row],[split]]="Test", --(insurance[[#This Row],[yhat]] &gt;= Classify!$C$8), "")</f>
        <v/>
      </c>
    </row>
    <row r="519" spans="1:32" x14ac:dyDescent="0.35">
      <c r="A519">
        <v>46</v>
      </c>
      <c r="B519" t="s">
        <v>13</v>
      </c>
      <c r="C519">
        <v>34.6</v>
      </c>
      <c r="D519">
        <v>1</v>
      </c>
      <c r="E519" t="s">
        <v>23</v>
      </c>
      <c r="F519" t="s">
        <v>21</v>
      </c>
      <c r="G519">
        <v>41661.601999999999</v>
      </c>
      <c r="H519" t="s">
        <v>16</v>
      </c>
      <c r="I519" t="s">
        <v>17</v>
      </c>
      <c r="J519" t="s">
        <v>18</v>
      </c>
      <c r="K519" t="s">
        <v>17</v>
      </c>
      <c r="L519" t="s">
        <v>17</v>
      </c>
      <c r="M519" t="s">
        <v>18</v>
      </c>
      <c r="N519">
        <f>insurance[[#This Row],[age]]^2</f>
        <v>2116</v>
      </c>
      <c r="O519">
        <f>insurance[[#This Row],[smoker_yes]]*insurance[[#This Row],[bmi]]</f>
        <v>34.6</v>
      </c>
      <c r="P519">
        <f>insurance[[#This Row],[smoker_yes]]*insurance[[#This Row],[age]]</f>
        <v>46</v>
      </c>
      <c r="Q519">
        <f>insurance[[#This Row],[bmi]]*insurance[[#This Row],[age]]</f>
        <v>1591.6000000000001</v>
      </c>
      <c r="R519" t="s">
        <v>31</v>
      </c>
      <c r="S519">
        <f>(insurance[[#This Row],[age]]-Notes!$B$2)/Notes!$B$3</f>
        <v>0.48366787593090471</v>
      </c>
      <c r="T519">
        <f>(insurance[[#This Row],[bmi]]-Notes!$B$4)/Notes!$B$5</f>
        <v>0.64577801542725555</v>
      </c>
      <c r="U519">
        <f>(insurance[[#This Row],[children]]-Notes!$B$6)/Notes!$B$7</f>
        <v>-7.8767191646533979E-2</v>
      </c>
      <c r="V519" s="14">
        <f t="shared" si="8"/>
        <v>13130.638654799817</v>
      </c>
      <c r="W519" s="15" t="str">
        <f>IF(insurance[[#This Row],[split]]="Test", (insurance[[#This Row],[charges]]-insurance[[#This Row],[yhat_base]])^2, "")</f>
        <v/>
      </c>
      <c r="X519" s="15" t="str">
        <f>IF(insurance[[#This Row],[split]]="Test", ABS(insurance[[#This Row],[charges]]-insurance[[#This Row],[yhat_base]])^2, "")</f>
        <v/>
      </c>
      <c r="Y519" t="str">
        <f>IF(insurance[[#This Row],[split]]="Test", (insurance[[#This Row],[charges]]-insurance[[#This Row],[yhat]])^2,"")</f>
        <v/>
      </c>
      <c r="Z519" t="str">
        <f>IF(insurance[[#This Row],[split]]="Test",ABS(insurance[[#This Row],[charges]]-insurance[[#This Row],[yhat]])^2,"")</f>
        <v/>
      </c>
      <c r="AA519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38986.624081499649</v>
      </c>
      <c r="AB519">
        <f>insurance[[#This Row],[charges]]-insurance[[#This Row],[yhat]]</f>
        <v>2674.9779185003499</v>
      </c>
      <c r="AC519" t="str">
        <f>IF(insurance[[#This Row],[split]]="Test",
  COUNTIFS(insurance[split], "Test", insurance[yhat], "&gt;" &amp; insurance[[#This Row],[yhat]]) + 1,
  ""
)</f>
        <v/>
      </c>
      <c r="AD519" t="str">
        <f>IF(insurance[[#This Row],[split]]="Test", CEILING(insurance[[#This Row],[rank_test]]/(COUNTIF(insurance[split],"Test")/10), 1), "")</f>
        <v/>
      </c>
      <c r="AE519" t="str">
        <f>IF(insurance[[#This Row],[split]]="Test", --(insurance[[#This Row],[charges]] &gt;= Classify!$C$5), "")</f>
        <v/>
      </c>
      <c r="AF519" t="str">
        <f>IF(insurance[[#This Row],[split]]="Test", --(insurance[[#This Row],[yhat]] &gt;= Classify!$C$8), "")</f>
        <v/>
      </c>
    </row>
    <row r="520" spans="1:32" x14ac:dyDescent="0.35">
      <c r="A520">
        <v>32</v>
      </c>
      <c r="B520" t="s">
        <v>19</v>
      </c>
      <c r="C520">
        <v>33.630000000000003</v>
      </c>
      <c r="D520">
        <v>1</v>
      </c>
      <c r="E520" t="s">
        <v>23</v>
      </c>
      <c r="F520" t="s">
        <v>20</v>
      </c>
      <c r="G520">
        <v>37607.527699999999</v>
      </c>
      <c r="H520" t="s">
        <v>16</v>
      </c>
      <c r="I520" t="s">
        <v>18</v>
      </c>
      <c r="J520" t="s">
        <v>18</v>
      </c>
      <c r="K520" t="s">
        <v>17</v>
      </c>
      <c r="L520" t="s">
        <v>17</v>
      </c>
      <c r="M520" t="s">
        <v>17</v>
      </c>
      <c r="N520">
        <f>insurance[[#This Row],[age]]^2</f>
        <v>1024</v>
      </c>
      <c r="O520">
        <f>insurance[[#This Row],[smoker_yes]]*insurance[[#This Row],[bmi]]</f>
        <v>33.630000000000003</v>
      </c>
      <c r="P520">
        <f>insurance[[#This Row],[smoker_yes]]*insurance[[#This Row],[age]]</f>
        <v>32</v>
      </c>
      <c r="Q520">
        <f>insurance[[#This Row],[bmi]]*insurance[[#This Row],[age]]</f>
        <v>1076.1600000000001</v>
      </c>
      <c r="R520" t="s">
        <v>31</v>
      </c>
      <c r="S520">
        <f>(insurance[[#This Row],[age]]-Notes!$B$2)/Notes!$B$3</f>
        <v>-0.51314878728151803</v>
      </c>
      <c r="T520">
        <f>(insurance[[#This Row],[bmi]]-Notes!$B$4)/Notes!$B$5</f>
        <v>0.48665486969877314</v>
      </c>
      <c r="U520">
        <f>(insurance[[#This Row],[children]]-Notes!$B$6)/Notes!$B$7</f>
        <v>-7.8767191646533979E-2</v>
      </c>
      <c r="V520" s="14">
        <f t="shared" si="8"/>
        <v>13130.638654799817</v>
      </c>
      <c r="W520" s="15" t="str">
        <f>IF(insurance[[#This Row],[split]]="Test", (insurance[[#This Row],[charges]]-insurance[[#This Row],[yhat_base]])^2, "")</f>
        <v/>
      </c>
      <c r="X520" s="15" t="str">
        <f>IF(insurance[[#This Row],[split]]="Test", ABS(insurance[[#This Row],[charges]]-insurance[[#This Row],[yhat_base]])^2, "")</f>
        <v/>
      </c>
      <c r="Y520" t="str">
        <f>IF(insurance[[#This Row],[split]]="Test", (insurance[[#This Row],[charges]]-insurance[[#This Row],[yhat]])^2,"")</f>
        <v/>
      </c>
      <c r="Z520" t="str">
        <f>IF(insurance[[#This Row],[split]]="Test",ABS(insurance[[#This Row],[charges]]-insurance[[#This Row],[yhat]])^2,"")</f>
        <v/>
      </c>
      <c r="AA520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34413.184518196736</v>
      </c>
      <c r="AB520">
        <f>insurance[[#This Row],[charges]]-insurance[[#This Row],[yhat]]</f>
        <v>3194.3431818032623</v>
      </c>
      <c r="AC520" t="str">
        <f>IF(insurance[[#This Row],[split]]="Test",
  COUNTIFS(insurance[split], "Test", insurance[yhat], "&gt;" &amp; insurance[[#This Row],[yhat]]) + 1,
  ""
)</f>
        <v/>
      </c>
      <c r="AD520" t="str">
        <f>IF(insurance[[#This Row],[split]]="Test", CEILING(insurance[[#This Row],[rank_test]]/(COUNTIF(insurance[split],"Test")/10), 1), "")</f>
        <v/>
      </c>
      <c r="AE520" t="str">
        <f>IF(insurance[[#This Row],[split]]="Test", --(insurance[[#This Row],[charges]] &gt;= Classify!$C$5), "")</f>
        <v/>
      </c>
      <c r="AF520" t="str">
        <f>IF(insurance[[#This Row],[split]]="Test", --(insurance[[#This Row],[yhat]] &gt;= Classify!$C$8), "")</f>
        <v/>
      </c>
    </row>
    <row r="521" spans="1:32" x14ac:dyDescent="0.35">
      <c r="A521">
        <v>39</v>
      </c>
      <c r="B521" t="s">
        <v>19</v>
      </c>
      <c r="C521">
        <v>29.925000000000001</v>
      </c>
      <c r="D521">
        <v>1</v>
      </c>
      <c r="E521" t="s">
        <v>23</v>
      </c>
      <c r="F521" t="s">
        <v>20</v>
      </c>
      <c r="G521">
        <v>22462.043750000001</v>
      </c>
      <c r="H521" t="s">
        <v>16</v>
      </c>
      <c r="I521" t="s">
        <v>18</v>
      </c>
      <c r="J521" t="s">
        <v>18</v>
      </c>
      <c r="K521" t="s">
        <v>17</v>
      </c>
      <c r="L521" t="s">
        <v>17</v>
      </c>
      <c r="M521" t="s">
        <v>17</v>
      </c>
      <c r="N521">
        <f>insurance[[#This Row],[age]]^2</f>
        <v>1521</v>
      </c>
      <c r="O521">
        <f>insurance[[#This Row],[smoker_yes]]*insurance[[#This Row],[bmi]]</f>
        <v>29.925000000000001</v>
      </c>
      <c r="P521">
        <f>insurance[[#This Row],[smoker_yes]]*insurance[[#This Row],[age]]</f>
        <v>39</v>
      </c>
      <c r="Q521">
        <f>insurance[[#This Row],[bmi]]*insurance[[#This Row],[age]]</f>
        <v>1167.075</v>
      </c>
      <c r="R521" t="s">
        <v>31</v>
      </c>
      <c r="S521">
        <f>(insurance[[#This Row],[age]]-Notes!$B$2)/Notes!$B$3</f>
        <v>-1.4740455675306659E-2</v>
      </c>
      <c r="T521">
        <f>(insurance[[#This Row],[bmi]]-Notes!$B$4)/Notes!$B$5</f>
        <v>-0.12112992919197751</v>
      </c>
      <c r="U521">
        <f>(insurance[[#This Row],[children]]-Notes!$B$6)/Notes!$B$7</f>
        <v>-7.8767191646533979E-2</v>
      </c>
      <c r="V521" s="14">
        <f t="shared" si="8"/>
        <v>13130.638654799817</v>
      </c>
      <c r="W521" s="15" t="str">
        <f>IF(insurance[[#This Row],[split]]="Test", (insurance[[#This Row],[charges]]-insurance[[#This Row],[yhat_base]])^2, "")</f>
        <v/>
      </c>
      <c r="X521" s="15" t="str">
        <f>IF(insurance[[#This Row],[split]]="Test", ABS(insurance[[#This Row],[charges]]-insurance[[#This Row],[yhat_base]])^2, "")</f>
        <v/>
      </c>
      <c r="Y521" t="str">
        <f>IF(insurance[[#This Row],[split]]="Test", (insurance[[#This Row],[charges]]-insurance[[#This Row],[yhat]])^2,"")</f>
        <v/>
      </c>
      <c r="Z521" t="str">
        <f>IF(insurance[[#This Row],[split]]="Test",ABS(insurance[[#This Row],[charges]]-insurance[[#This Row],[yhat]])^2,"")</f>
        <v/>
      </c>
      <c r="AA521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30474.53208604909</v>
      </c>
      <c r="AB521">
        <f>insurance[[#This Row],[charges]]-insurance[[#This Row],[yhat]]</f>
        <v>-8012.4883360490894</v>
      </c>
      <c r="AC521" t="str">
        <f>IF(insurance[[#This Row],[split]]="Test",
  COUNTIFS(insurance[split], "Test", insurance[yhat], "&gt;" &amp; insurance[[#This Row],[yhat]]) + 1,
  ""
)</f>
        <v/>
      </c>
      <c r="AD521" t="str">
        <f>IF(insurance[[#This Row],[split]]="Test", CEILING(insurance[[#This Row],[rank_test]]/(COUNTIF(insurance[split],"Test")/10), 1), "")</f>
        <v/>
      </c>
      <c r="AE521" t="str">
        <f>IF(insurance[[#This Row],[split]]="Test", --(insurance[[#This Row],[charges]] &gt;= Classify!$C$5), "")</f>
        <v/>
      </c>
      <c r="AF521" t="str">
        <f>IF(insurance[[#This Row],[split]]="Test", --(insurance[[#This Row],[yhat]] &gt;= Classify!$C$8), "")</f>
        <v/>
      </c>
    </row>
    <row r="522" spans="1:32" x14ac:dyDescent="0.35">
      <c r="A522">
        <v>61</v>
      </c>
      <c r="B522" t="s">
        <v>19</v>
      </c>
      <c r="C522">
        <v>36.299999999999997</v>
      </c>
      <c r="D522">
        <v>1</v>
      </c>
      <c r="E522" t="s">
        <v>23</v>
      </c>
      <c r="F522" t="s">
        <v>21</v>
      </c>
      <c r="G522">
        <v>47403.88</v>
      </c>
      <c r="H522" t="s">
        <v>16</v>
      </c>
      <c r="I522" t="s">
        <v>18</v>
      </c>
      <c r="J522" t="s">
        <v>18</v>
      </c>
      <c r="K522" t="s">
        <v>17</v>
      </c>
      <c r="L522" t="s">
        <v>17</v>
      </c>
      <c r="M522" t="s">
        <v>18</v>
      </c>
      <c r="N522">
        <f>insurance[[#This Row],[age]]^2</f>
        <v>3721</v>
      </c>
      <c r="O522">
        <f>insurance[[#This Row],[smoker_yes]]*insurance[[#This Row],[bmi]]</f>
        <v>36.299999999999997</v>
      </c>
      <c r="P522">
        <f>insurance[[#This Row],[smoker_yes]]*insurance[[#This Row],[age]]</f>
        <v>61</v>
      </c>
      <c r="Q522">
        <f>insurance[[#This Row],[bmi]]*insurance[[#This Row],[age]]</f>
        <v>2214.2999999999997</v>
      </c>
      <c r="R522" t="s">
        <v>31</v>
      </c>
      <c r="S522">
        <f>(insurance[[#This Row],[age]]-Notes!$B$2)/Notes!$B$3</f>
        <v>1.5516857293727864</v>
      </c>
      <c r="T522">
        <f>(insurance[[#This Row],[bmi]]-Notes!$B$4)/Notes!$B$5</f>
        <v>0.92465363165243042</v>
      </c>
      <c r="U522">
        <f>(insurance[[#This Row],[children]]-Notes!$B$6)/Notes!$B$7</f>
        <v>-7.8767191646533979E-2</v>
      </c>
      <c r="V522" s="14">
        <f t="shared" si="8"/>
        <v>13130.638654799817</v>
      </c>
      <c r="W522" s="15" t="str">
        <f>IF(insurance[[#This Row],[split]]="Test", (insurance[[#This Row],[charges]]-insurance[[#This Row],[yhat_base]])^2, "")</f>
        <v/>
      </c>
      <c r="X522" s="15" t="str">
        <f>IF(insurance[[#This Row],[split]]="Test", ABS(insurance[[#This Row],[charges]]-insurance[[#This Row],[yhat_base]])^2, "")</f>
        <v/>
      </c>
      <c r="Y522" t="str">
        <f>IF(insurance[[#This Row],[split]]="Test", (insurance[[#This Row],[charges]]-insurance[[#This Row],[yhat]])^2,"")</f>
        <v/>
      </c>
      <c r="Z522" t="str">
        <f>IF(insurance[[#This Row],[split]]="Test",ABS(insurance[[#This Row],[charges]]-insurance[[#This Row],[yhat]])^2,"")</f>
        <v/>
      </c>
      <c r="AA522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46483.621992485379</v>
      </c>
      <c r="AB522">
        <f>insurance[[#This Row],[charges]]-insurance[[#This Row],[yhat]]</f>
        <v>920.25800751461793</v>
      </c>
      <c r="AC522" t="str">
        <f>IF(insurance[[#This Row],[split]]="Test",
  COUNTIFS(insurance[split], "Test", insurance[yhat], "&gt;" &amp; insurance[[#This Row],[yhat]]) + 1,
  ""
)</f>
        <v/>
      </c>
      <c r="AD522" t="str">
        <f>IF(insurance[[#This Row],[split]]="Test", CEILING(insurance[[#This Row],[rank_test]]/(COUNTIF(insurance[split],"Test")/10), 1), "")</f>
        <v/>
      </c>
      <c r="AE522" t="str">
        <f>IF(insurance[[#This Row],[split]]="Test", --(insurance[[#This Row],[charges]] &gt;= Classify!$C$5), "")</f>
        <v/>
      </c>
      <c r="AF522" t="str">
        <f>IF(insurance[[#This Row],[split]]="Test", --(insurance[[#This Row],[yhat]] &gt;= Classify!$C$8), "")</f>
        <v/>
      </c>
    </row>
    <row r="523" spans="1:32" x14ac:dyDescent="0.35">
      <c r="A523">
        <v>28</v>
      </c>
      <c r="B523" t="s">
        <v>13</v>
      </c>
      <c r="C523">
        <v>25.934999999999999</v>
      </c>
      <c r="D523">
        <v>1</v>
      </c>
      <c r="E523" t="s">
        <v>14</v>
      </c>
      <c r="F523" t="s">
        <v>22</v>
      </c>
      <c r="G523">
        <v>4133.6416499999996</v>
      </c>
      <c r="H523" t="s">
        <v>16</v>
      </c>
      <c r="I523" t="s">
        <v>17</v>
      </c>
      <c r="J523" t="s">
        <v>17</v>
      </c>
      <c r="K523" t="s">
        <v>18</v>
      </c>
      <c r="L523" t="s">
        <v>17</v>
      </c>
      <c r="M523" t="s">
        <v>17</v>
      </c>
      <c r="N523">
        <f>insurance[[#This Row],[age]]^2</f>
        <v>784</v>
      </c>
      <c r="O523">
        <f>insurance[[#This Row],[smoker_yes]]*insurance[[#This Row],[bmi]]</f>
        <v>0</v>
      </c>
      <c r="P523">
        <f>insurance[[#This Row],[smoker_yes]]*insurance[[#This Row],[age]]</f>
        <v>0</v>
      </c>
      <c r="Q523">
        <f>insurance[[#This Row],[bmi]]*insurance[[#This Row],[age]]</f>
        <v>726.18</v>
      </c>
      <c r="R523" t="s">
        <v>32</v>
      </c>
      <c r="S523">
        <f>(insurance[[#This Row],[age]]-Notes!$B$2)/Notes!$B$3</f>
        <v>-0.79795354819935316</v>
      </c>
      <c r="T523">
        <f>(insurance[[#This Row],[bmi]]-Notes!$B$4)/Notes!$B$5</f>
        <v>-0.77566740492047825</v>
      </c>
      <c r="U523">
        <f>(insurance[[#This Row],[children]]-Notes!$B$6)/Notes!$B$7</f>
        <v>-7.8767191646533979E-2</v>
      </c>
      <c r="V523" s="14">
        <f t="shared" si="8"/>
        <v>13130.638654799817</v>
      </c>
      <c r="W523" s="15">
        <f>IF(insurance[[#This Row],[split]]="Test", (insurance[[#This Row],[charges]]-insurance[[#This Row],[yhat_base]])^2, "")</f>
        <v>80945955.104376897</v>
      </c>
      <c r="X523" s="15">
        <f>IF(insurance[[#This Row],[split]]="Test", ABS(insurance[[#This Row],[charges]]-insurance[[#This Row],[yhat_base]])^2, "")</f>
        <v>80945955.104376897</v>
      </c>
      <c r="Y523">
        <f>IF(insurance[[#This Row],[split]]="Test", (insurance[[#This Row],[charges]]-insurance[[#This Row],[yhat]])^2,"")</f>
        <v>2237860.5267597917</v>
      </c>
      <c r="Z523">
        <f>IF(insurance[[#This Row],[split]]="Test",ABS(insurance[[#This Row],[charges]]-insurance[[#This Row],[yhat]])^2,"")</f>
        <v>2237860.5267597917</v>
      </c>
      <c r="AA523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5629.5896861161582</v>
      </c>
      <c r="AB523">
        <f>insurance[[#This Row],[charges]]-insurance[[#This Row],[yhat]]</f>
        <v>-1495.9480361161586</v>
      </c>
      <c r="AC523">
        <f>IF(insurance[[#This Row],[split]]="Test",
  COUNTIFS(insurance[split], "Test", insurance[yhat], "&gt;" &amp; insurance[[#This Row],[yhat]]) + 1,
  ""
)</f>
        <v>225</v>
      </c>
      <c r="AD523">
        <f>IF(insurance[[#This Row],[split]]="Test", CEILING(insurance[[#This Row],[rank_test]]/(COUNTIF(insurance[split],"Test")/10), 1), "")</f>
        <v>8</v>
      </c>
      <c r="AE523">
        <f>IF(insurance[[#This Row],[split]]="Test", --(insurance[[#This Row],[charges]] &gt;= Classify!$C$5), "")</f>
        <v>0</v>
      </c>
      <c r="AF523">
        <f>IF(insurance[[#This Row],[split]]="Test", --(insurance[[#This Row],[yhat]] &gt;= Classify!$C$8), "")</f>
        <v>0</v>
      </c>
    </row>
    <row r="524" spans="1:32" x14ac:dyDescent="0.35">
      <c r="A524">
        <v>40</v>
      </c>
      <c r="B524" t="s">
        <v>19</v>
      </c>
      <c r="C524">
        <v>26.315000000000001</v>
      </c>
      <c r="D524">
        <v>1</v>
      </c>
      <c r="E524" t="s">
        <v>14</v>
      </c>
      <c r="F524" t="s">
        <v>22</v>
      </c>
      <c r="G524">
        <v>6389.3778499999999</v>
      </c>
      <c r="H524" t="s">
        <v>16</v>
      </c>
      <c r="I524" t="s">
        <v>18</v>
      </c>
      <c r="J524" t="s">
        <v>17</v>
      </c>
      <c r="K524" t="s">
        <v>18</v>
      </c>
      <c r="L524" t="s">
        <v>17</v>
      </c>
      <c r="M524" t="s">
        <v>17</v>
      </c>
      <c r="N524">
        <f>insurance[[#This Row],[age]]^2</f>
        <v>1600</v>
      </c>
      <c r="O524">
        <f>insurance[[#This Row],[smoker_yes]]*insurance[[#This Row],[bmi]]</f>
        <v>0</v>
      </c>
      <c r="P524">
        <f>insurance[[#This Row],[smoker_yes]]*insurance[[#This Row],[age]]</f>
        <v>0</v>
      </c>
      <c r="Q524">
        <f>insurance[[#This Row],[bmi]]*insurance[[#This Row],[age]]</f>
        <v>1052.6000000000001</v>
      </c>
      <c r="R524" t="s">
        <v>32</v>
      </c>
      <c r="S524">
        <f>(insurance[[#This Row],[age]]-Notes!$B$2)/Notes!$B$3</f>
        <v>5.6460734554152112E-2</v>
      </c>
      <c r="T524">
        <f>(insurance[[#This Row],[bmi]]-Notes!$B$4)/Notes!$B$5</f>
        <v>-0.7133305024701444</v>
      </c>
      <c r="U524">
        <f>(insurance[[#This Row],[children]]-Notes!$B$6)/Notes!$B$7</f>
        <v>-7.8767191646533979E-2</v>
      </c>
      <c r="V524" s="14">
        <f t="shared" si="8"/>
        <v>13130.638654799817</v>
      </c>
      <c r="W524" s="15">
        <f>IF(insurance[[#This Row],[split]]="Test", (insurance[[#This Row],[charges]]-insurance[[#This Row],[yhat_base]])^2, "")</f>
        <v>45444597.238330282</v>
      </c>
      <c r="X524" s="15">
        <f>IF(insurance[[#This Row],[split]]="Test", ABS(insurance[[#This Row],[charges]]-insurance[[#This Row],[yhat_base]])^2, "")</f>
        <v>45444597.238330282</v>
      </c>
      <c r="Y524">
        <f>IF(insurance[[#This Row],[split]]="Test", (insurance[[#This Row],[charges]]-insurance[[#This Row],[yhat]])^2,"")</f>
        <v>1426019.6878825063</v>
      </c>
      <c r="Z524">
        <f>IF(insurance[[#This Row],[split]]="Test",ABS(insurance[[#This Row],[charges]]-insurance[[#This Row],[yhat]])^2,"")</f>
        <v>1426019.6878825063</v>
      </c>
      <c r="AA524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7583.5385125084022</v>
      </c>
      <c r="AB524">
        <f>insurance[[#This Row],[charges]]-insurance[[#This Row],[yhat]]</f>
        <v>-1194.1606625084023</v>
      </c>
      <c r="AC524">
        <f>IF(insurance[[#This Row],[split]]="Test",
  COUNTIFS(insurance[split], "Test", insurance[yhat], "&gt;" &amp; insurance[[#This Row],[yhat]]) + 1,
  ""
)</f>
        <v>191</v>
      </c>
      <c r="AD524">
        <f>IF(insurance[[#This Row],[split]]="Test", CEILING(insurance[[#This Row],[rank_test]]/(COUNTIF(insurance[split],"Test")/10), 1), "")</f>
        <v>7</v>
      </c>
      <c r="AE524">
        <f>IF(insurance[[#This Row],[split]]="Test", --(insurance[[#This Row],[charges]] &gt;= Classify!$C$5), "")</f>
        <v>0</v>
      </c>
      <c r="AF524">
        <f>IF(insurance[[#This Row],[split]]="Test", --(insurance[[#This Row],[yhat]] &gt;= Classify!$C$8), "")</f>
        <v>0</v>
      </c>
    </row>
    <row r="525" spans="1:32" x14ac:dyDescent="0.35">
      <c r="A525">
        <v>54</v>
      </c>
      <c r="B525" t="s">
        <v>19</v>
      </c>
      <c r="C525">
        <v>33.630000000000003</v>
      </c>
      <c r="D525">
        <v>1</v>
      </c>
      <c r="E525" t="s">
        <v>14</v>
      </c>
      <c r="F525" t="s">
        <v>22</v>
      </c>
      <c r="G525">
        <v>10825.253699999999</v>
      </c>
      <c r="H525" t="s">
        <v>16</v>
      </c>
      <c r="I525" t="s">
        <v>18</v>
      </c>
      <c r="J525" t="s">
        <v>17</v>
      </c>
      <c r="K525" t="s">
        <v>18</v>
      </c>
      <c r="L525" t="s">
        <v>17</v>
      </c>
      <c r="M525" t="s">
        <v>17</v>
      </c>
      <c r="N525">
        <f>insurance[[#This Row],[age]]^2</f>
        <v>2916</v>
      </c>
      <c r="O525">
        <f>insurance[[#This Row],[smoker_yes]]*insurance[[#This Row],[bmi]]</f>
        <v>0</v>
      </c>
      <c r="P525">
        <f>insurance[[#This Row],[smoker_yes]]*insurance[[#This Row],[age]]</f>
        <v>0</v>
      </c>
      <c r="Q525">
        <f>insurance[[#This Row],[bmi]]*insurance[[#This Row],[age]]</f>
        <v>1816.0200000000002</v>
      </c>
      <c r="R525" t="s">
        <v>31</v>
      </c>
      <c r="S525">
        <f>(insurance[[#This Row],[age]]-Notes!$B$2)/Notes!$B$3</f>
        <v>1.0532773977665748</v>
      </c>
      <c r="T525">
        <f>(insurance[[#This Row],[bmi]]-Notes!$B$4)/Notes!$B$5</f>
        <v>0.48665486969877314</v>
      </c>
      <c r="U525">
        <f>(insurance[[#This Row],[children]]-Notes!$B$6)/Notes!$B$7</f>
        <v>-7.8767191646533979E-2</v>
      </c>
      <c r="V525" s="14">
        <f t="shared" si="8"/>
        <v>13130.638654799817</v>
      </c>
      <c r="W525" s="15" t="str">
        <f>IF(insurance[[#This Row],[split]]="Test", (insurance[[#This Row],[charges]]-insurance[[#This Row],[yhat_base]])^2, "")</f>
        <v/>
      </c>
      <c r="X525" s="15" t="str">
        <f>IF(insurance[[#This Row],[split]]="Test", ABS(insurance[[#This Row],[charges]]-insurance[[#This Row],[yhat_base]])^2, "")</f>
        <v/>
      </c>
      <c r="Y525" t="str">
        <f>IF(insurance[[#This Row],[split]]="Test", (insurance[[#This Row],[charges]]-insurance[[#This Row],[yhat]])^2,"")</f>
        <v/>
      </c>
      <c r="Z525" t="str">
        <f>IF(insurance[[#This Row],[split]]="Test",ABS(insurance[[#This Row],[charges]]-insurance[[#This Row],[yhat]])^2,"")</f>
        <v/>
      </c>
      <c r="AA525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12135.9170071887</v>
      </c>
      <c r="AB525">
        <f>insurance[[#This Row],[charges]]-insurance[[#This Row],[yhat]]</f>
        <v>-1310.6633071887009</v>
      </c>
      <c r="AC525" t="str">
        <f>IF(insurance[[#This Row],[split]]="Test",
  COUNTIFS(insurance[split], "Test", insurance[yhat], "&gt;" &amp; insurance[[#This Row],[yhat]]) + 1,
  ""
)</f>
        <v/>
      </c>
      <c r="AD525" t="str">
        <f>IF(insurance[[#This Row],[split]]="Test", CEILING(insurance[[#This Row],[rank_test]]/(COUNTIF(insurance[split],"Test")/10), 1), "")</f>
        <v/>
      </c>
      <c r="AE525" t="str">
        <f>IF(insurance[[#This Row],[split]]="Test", --(insurance[[#This Row],[charges]] &gt;= Classify!$C$5), "")</f>
        <v/>
      </c>
      <c r="AF525" t="str">
        <f>IF(insurance[[#This Row],[split]]="Test", --(insurance[[#This Row],[yhat]] &gt;= Classify!$C$8), "")</f>
        <v/>
      </c>
    </row>
    <row r="526" spans="1:32" x14ac:dyDescent="0.35">
      <c r="A526">
        <v>53</v>
      </c>
      <c r="B526" t="s">
        <v>13</v>
      </c>
      <c r="C526">
        <v>37.43</v>
      </c>
      <c r="D526">
        <v>1</v>
      </c>
      <c r="E526" t="s">
        <v>14</v>
      </c>
      <c r="F526" t="s">
        <v>22</v>
      </c>
      <c r="G526">
        <v>10959.6947</v>
      </c>
      <c r="H526" t="s">
        <v>16</v>
      </c>
      <c r="I526" t="s">
        <v>17</v>
      </c>
      <c r="J526" t="s">
        <v>17</v>
      </c>
      <c r="K526" t="s">
        <v>18</v>
      </c>
      <c r="L526" t="s">
        <v>17</v>
      </c>
      <c r="M526" t="s">
        <v>17</v>
      </c>
      <c r="N526">
        <f>insurance[[#This Row],[age]]^2</f>
        <v>2809</v>
      </c>
      <c r="O526">
        <f>insurance[[#This Row],[smoker_yes]]*insurance[[#This Row],[bmi]]</f>
        <v>0</v>
      </c>
      <c r="P526">
        <f>insurance[[#This Row],[smoker_yes]]*insurance[[#This Row],[age]]</f>
        <v>0</v>
      </c>
      <c r="Q526">
        <f>insurance[[#This Row],[bmi]]*insurance[[#This Row],[age]]</f>
        <v>1983.79</v>
      </c>
      <c r="R526" t="s">
        <v>31</v>
      </c>
      <c r="S526">
        <f>(insurance[[#This Row],[age]]-Notes!$B$2)/Notes!$B$3</f>
        <v>0.98207620753711611</v>
      </c>
      <c r="T526">
        <f>(insurance[[#This Row],[bmi]]-Notes!$B$4)/Notes!$B$5</f>
        <v>1.1100238942021063</v>
      </c>
      <c r="U526">
        <f>(insurance[[#This Row],[children]]-Notes!$B$6)/Notes!$B$7</f>
        <v>-7.8767191646533979E-2</v>
      </c>
      <c r="V526" s="14">
        <f t="shared" si="8"/>
        <v>13130.638654799817</v>
      </c>
      <c r="W526" s="15" t="str">
        <f>IF(insurance[[#This Row],[split]]="Test", (insurance[[#This Row],[charges]]-insurance[[#This Row],[yhat_base]])^2, "")</f>
        <v/>
      </c>
      <c r="X526" s="15" t="str">
        <f>IF(insurance[[#This Row],[split]]="Test", ABS(insurance[[#This Row],[charges]]-insurance[[#This Row],[yhat_base]])^2, "")</f>
        <v/>
      </c>
      <c r="Y526" t="str">
        <f>IF(insurance[[#This Row],[split]]="Test", (insurance[[#This Row],[charges]]-insurance[[#This Row],[yhat]])^2,"")</f>
        <v/>
      </c>
      <c r="Z526" t="str">
        <f>IF(insurance[[#This Row],[split]]="Test",ABS(insurance[[#This Row],[charges]]-insurance[[#This Row],[yhat]])^2,"")</f>
        <v/>
      </c>
      <c r="AA526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12429.272647819373</v>
      </c>
      <c r="AB526">
        <f>insurance[[#This Row],[charges]]-insurance[[#This Row],[yhat]]</f>
        <v>-1469.5779478193726</v>
      </c>
      <c r="AC526" t="str">
        <f>IF(insurance[[#This Row],[split]]="Test",
  COUNTIFS(insurance[split], "Test", insurance[yhat], "&gt;" &amp; insurance[[#This Row],[yhat]]) + 1,
  ""
)</f>
        <v/>
      </c>
      <c r="AD526" t="str">
        <f>IF(insurance[[#This Row],[split]]="Test", CEILING(insurance[[#This Row],[rank_test]]/(COUNTIF(insurance[split],"Test")/10), 1), "")</f>
        <v/>
      </c>
      <c r="AE526" t="str">
        <f>IF(insurance[[#This Row],[split]]="Test", --(insurance[[#This Row],[charges]] &gt;= Classify!$C$5), "")</f>
        <v/>
      </c>
      <c r="AF526" t="str">
        <f>IF(insurance[[#This Row],[split]]="Test", --(insurance[[#This Row],[yhat]] &gt;= Classify!$C$8), "")</f>
        <v/>
      </c>
    </row>
    <row r="527" spans="1:32" x14ac:dyDescent="0.35">
      <c r="A527">
        <v>19</v>
      </c>
      <c r="B527" t="s">
        <v>13</v>
      </c>
      <c r="C527">
        <v>31.824999999999999</v>
      </c>
      <c r="D527">
        <v>1</v>
      </c>
      <c r="E527" t="s">
        <v>14</v>
      </c>
      <c r="F527" t="s">
        <v>22</v>
      </c>
      <c r="G527">
        <v>2719.2797500000001</v>
      </c>
      <c r="H527" t="s">
        <v>16</v>
      </c>
      <c r="I527" t="s">
        <v>17</v>
      </c>
      <c r="J527" t="s">
        <v>17</v>
      </c>
      <c r="K527" t="s">
        <v>18</v>
      </c>
      <c r="L527" t="s">
        <v>17</v>
      </c>
      <c r="M527" t="s">
        <v>17</v>
      </c>
      <c r="N527">
        <f>insurance[[#This Row],[age]]^2</f>
        <v>361</v>
      </c>
      <c r="O527">
        <f>insurance[[#This Row],[smoker_yes]]*insurance[[#This Row],[bmi]]</f>
        <v>0</v>
      </c>
      <c r="P527">
        <f>insurance[[#This Row],[smoker_yes]]*insurance[[#This Row],[age]]</f>
        <v>0</v>
      </c>
      <c r="Q527">
        <f>insurance[[#This Row],[bmi]]*insurance[[#This Row],[age]]</f>
        <v>604.67499999999995</v>
      </c>
      <c r="R527" t="s">
        <v>32</v>
      </c>
      <c r="S527">
        <f>(insurance[[#This Row],[age]]-Notes!$B$2)/Notes!$B$3</f>
        <v>-1.4387642602644821</v>
      </c>
      <c r="T527">
        <f>(insurance[[#This Row],[bmi]]-Notes!$B$4)/Notes!$B$5</f>
        <v>0.19055458305968909</v>
      </c>
      <c r="U527">
        <f>(insurance[[#This Row],[children]]-Notes!$B$6)/Notes!$B$7</f>
        <v>-7.8767191646533979E-2</v>
      </c>
      <c r="V527" s="14">
        <f t="shared" si="8"/>
        <v>13130.638654799817</v>
      </c>
      <c r="W527" s="15">
        <f>IF(insurance[[#This Row],[split]]="Test", (insurance[[#This Row],[charges]]-insurance[[#This Row],[yhat_base]])^2, "")</f>
        <v>108396394.24455446</v>
      </c>
      <c r="X527" s="15">
        <f>IF(insurance[[#This Row],[split]]="Test", ABS(insurance[[#This Row],[charges]]-insurance[[#This Row],[yhat_base]])^2, "")</f>
        <v>108396394.24455446</v>
      </c>
      <c r="Y527">
        <f>IF(insurance[[#This Row],[split]]="Test", (insurance[[#This Row],[charges]]-insurance[[#This Row],[yhat]])^2,"")</f>
        <v>3232950.5593254091</v>
      </c>
      <c r="Z527">
        <f>IF(insurance[[#This Row],[split]]="Test",ABS(insurance[[#This Row],[charges]]-insurance[[#This Row],[yhat]])^2,"")</f>
        <v>3232950.5593254091</v>
      </c>
      <c r="AA527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4517.3205057464902</v>
      </c>
      <c r="AB527">
        <f>insurance[[#This Row],[charges]]-insurance[[#This Row],[yhat]]</f>
        <v>-1798.04075574649</v>
      </c>
      <c r="AC527">
        <f>IF(insurance[[#This Row],[split]]="Test",
  COUNTIFS(insurance[split], "Test", insurance[yhat], "&gt;" &amp; insurance[[#This Row],[yhat]]) + 1,
  ""
)</f>
        <v>252</v>
      </c>
      <c r="AD527">
        <f>IF(insurance[[#This Row],[split]]="Test", CEILING(insurance[[#This Row],[rank_test]]/(COUNTIF(insurance[split],"Test")/10), 1), "")</f>
        <v>9</v>
      </c>
      <c r="AE527">
        <f>IF(insurance[[#This Row],[split]]="Test", --(insurance[[#This Row],[charges]] &gt;= Classify!$C$5), "")</f>
        <v>0</v>
      </c>
      <c r="AF527">
        <f>IF(insurance[[#This Row],[split]]="Test", --(insurance[[#This Row],[yhat]] &gt;= Classify!$C$8), "")</f>
        <v>0</v>
      </c>
    </row>
    <row r="528" spans="1:32" x14ac:dyDescent="0.35">
      <c r="A528">
        <v>56</v>
      </c>
      <c r="B528" t="s">
        <v>13</v>
      </c>
      <c r="C528">
        <v>26.6</v>
      </c>
      <c r="D528">
        <v>1</v>
      </c>
      <c r="E528" t="s">
        <v>14</v>
      </c>
      <c r="F528" t="s">
        <v>22</v>
      </c>
      <c r="G528">
        <v>12044.342000000001</v>
      </c>
      <c r="H528" t="s">
        <v>16</v>
      </c>
      <c r="I528" t="s">
        <v>17</v>
      </c>
      <c r="J528" t="s">
        <v>17</v>
      </c>
      <c r="K528" t="s">
        <v>18</v>
      </c>
      <c r="L528" t="s">
        <v>17</v>
      </c>
      <c r="M528" t="s">
        <v>17</v>
      </c>
      <c r="N528">
        <f>insurance[[#This Row],[age]]^2</f>
        <v>3136</v>
      </c>
      <c r="O528">
        <f>insurance[[#This Row],[smoker_yes]]*insurance[[#This Row],[bmi]]</f>
        <v>0</v>
      </c>
      <c r="P528">
        <f>insurance[[#This Row],[smoker_yes]]*insurance[[#This Row],[age]]</f>
        <v>0</v>
      </c>
      <c r="Q528">
        <f>insurance[[#This Row],[bmi]]*insurance[[#This Row],[age]]</f>
        <v>1489.6000000000001</v>
      </c>
      <c r="R528" t="s">
        <v>31</v>
      </c>
      <c r="S528">
        <f>(insurance[[#This Row],[age]]-Notes!$B$2)/Notes!$B$3</f>
        <v>1.1956797782254924</v>
      </c>
      <c r="T528">
        <f>(insurance[[#This Row],[bmi]]-Notes!$B$4)/Notes!$B$5</f>
        <v>-0.66657782563239443</v>
      </c>
      <c r="U528">
        <f>(insurance[[#This Row],[children]]-Notes!$B$6)/Notes!$B$7</f>
        <v>-7.8767191646533979E-2</v>
      </c>
      <c r="V528" s="14">
        <f t="shared" si="8"/>
        <v>13130.638654799817</v>
      </c>
      <c r="W528" s="15" t="str">
        <f>IF(insurance[[#This Row],[split]]="Test", (insurance[[#This Row],[charges]]-insurance[[#This Row],[yhat_base]])^2, "")</f>
        <v/>
      </c>
      <c r="X528" s="15" t="str">
        <f>IF(insurance[[#This Row],[split]]="Test", ABS(insurance[[#This Row],[charges]]-insurance[[#This Row],[yhat_base]])^2, "")</f>
        <v/>
      </c>
      <c r="Y528" t="str">
        <f>IF(insurance[[#This Row],[split]]="Test", (insurance[[#This Row],[charges]]-insurance[[#This Row],[yhat]])^2,"")</f>
        <v/>
      </c>
      <c r="Z528" t="str">
        <f>IF(insurance[[#This Row],[split]]="Test",ABS(insurance[[#This Row],[charges]]-insurance[[#This Row],[yhat]])^2,"")</f>
        <v/>
      </c>
      <c r="AA528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13465.300873902093</v>
      </c>
      <c r="AB528">
        <f>insurance[[#This Row],[charges]]-insurance[[#This Row],[yhat]]</f>
        <v>-1420.9588739020928</v>
      </c>
      <c r="AC528" t="str">
        <f>IF(insurance[[#This Row],[split]]="Test",
  COUNTIFS(insurance[split], "Test", insurance[yhat], "&gt;" &amp; insurance[[#This Row],[yhat]]) + 1,
  ""
)</f>
        <v/>
      </c>
      <c r="AD528" t="str">
        <f>IF(insurance[[#This Row],[split]]="Test", CEILING(insurance[[#This Row],[rank_test]]/(COUNTIF(insurance[split],"Test")/10), 1), "")</f>
        <v/>
      </c>
      <c r="AE528" t="str">
        <f>IF(insurance[[#This Row],[split]]="Test", --(insurance[[#This Row],[charges]] &gt;= Classify!$C$5), "")</f>
        <v/>
      </c>
      <c r="AF528" t="str">
        <f>IF(insurance[[#This Row],[split]]="Test", --(insurance[[#This Row],[yhat]] &gt;= Classify!$C$8), "")</f>
        <v/>
      </c>
    </row>
    <row r="529" spans="1:32" x14ac:dyDescent="0.35">
      <c r="A529">
        <v>42</v>
      </c>
      <c r="B529" t="s">
        <v>13</v>
      </c>
      <c r="C529">
        <v>36.195</v>
      </c>
      <c r="D529">
        <v>1</v>
      </c>
      <c r="E529" t="s">
        <v>14</v>
      </c>
      <c r="F529" t="s">
        <v>22</v>
      </c>
      <c r="G529">
        <v>7443.6430499999997</v>
      </c>
      <c r="H529" t="s">
        <v>16</v>
      </c>
      <c r="I529" t="s">
        <v>17</v>
      </c>
      <c r="J529" t="s">
        <v>17</v>
      </c>
      <c r="K529" t="s">
        <v>18</v>
      </c>
      <c r="L529" t="s">
        <v>17</v>
      </c>
      <c r="M529" t="s">
        <v>17</v>
      </c>
      <c r="N529">
        <f>insurance[[#This Row],[age]]^2</f>
        <v>1764</v>
      </c>
      <c r="O529">
        <f>insurance[[#This Row],[smoker_yes]]*insurance[[#This Row],[bmi]]</f>
        <v>0</v>
      </c>
      <c r="P529">
        <f>insurance[[#This Row],[smoker_yes]]*insurance[[#This Row],[age]]</f>
        <v>0</v>
      </c>
      <c r="Q529">
        <f>insurance[[#This Row],[bmi]]*insurance[[#This Row],[age]]</f>
        <v>1520.19</v>
      </c>
      <c r="R529" t="s">
        <v>31</v>
      </c>
      <c r="S529">
        <f>(insurance[[#This Row],[age]]-Notes!$B$2)/Notes!$B$3</f>
        <v>0.19886311501306964</v>
      </c>
      <c r="T529">
        <f>(insurance[[#This Row],[bmi]]-Notes!$B$4)/Notes!$B$5</f>
        <v>0.90742896123852301</v>
      </c>
      <c r="U529">
        <f>(insurance[[#This Row],[children]]-Notes!$B$6)/Notes!$B$7</f>
        <v>-7.8767191646533979E-2</v>
      </c>
      <c r="V529" s="14">
        <f t="shared" si="8"/>
        <v>13130.638654799817</v>
      </c>
      <c r="W529" s="15" t="str">
        <f>IF(insurance[[#This Row],[split]]="Test", (insurance[[#This Row],[charges]]-insurance[[#This Row],[yhat_base]])^2, "")</f>
        <v/>
      </c>
      <c r="X529" s="15" t="str">
        <f>IF(insurance[[#This Row],[split]]="Test", ABS(insurance[[#This Row],[charges]]-insurance[[#This Row],[yhat_base]])^2, "")</f>
        <v/>
      </c>
      <c r="Y529" t="str">
        <f>IF(insurance[[#This Row],[split]]="Test", (insurance[[#This Row],[charges]]-insurance[[#This Row],[yhat]])^2,"")</f>
        <v/>
      </c>
      <c r="Z529" t="str">
        <f>IF(insurance[[#This Row],[split]]="Test",ABS(insurance[[#This Row],[charges]]-insurance[[#This Row],[yhat]])^2,"")</f>
        <v/>
      </c>
      <c r="AA529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8852.1284270825618</v>
      </c>
      <c r="AB529">
        <f>insurance[[#This Row],[charges]]-insurance[[#This Row],[yhat]]</f>
        <v>-1408.4853770825621</v>
      </c>
      <c r="AC529" t="str">
        <f>IF(insurance[[#This Row],[split]]="Test",
  COUNTIFS(insurance[split], "Test", insurance[yhat], "&gt;" &amp; insurance[[#This Row],[yhat]]) + 1,
  ""
)</f>
        <v/>
      </c>
      <c r="AD529" t="str">
        <f>IF(insurance[[#This Row],[split]]="Test", CEILING(insurance[[#This Row],[rank_test]]/(COUNTIF(insurance[split],"Test")/10), 1), "")</f>
        <v/>
      </c>
      <c r="AE529" t="str">
        <f>IF(insurance[[#This Row],[split]]="Test", --(insurance[[#This Row],[charges]] &gt;= Classify!$C$5), "")</f>
        <v/>
      </c>
      <c r="AF529" t="str">
        <f>IF(insurance[[#This Row],[split]]="Test", --(insurance[[#This Row],[yhat]] &gt;= Classify!$C$8), "")</f>
        <v/>
      </c>
    </row>
    <row r="530" spans="1:32" x14ac:dyDescent="0.35">
      <c r="A530">
        <v>48</v>
      </c>
      <c r="B530" t="s">
        <v>13</v>
      </c>
      <c r="C530">
        <v>28.88</v>
      </c>
      <c r="D530">
        <v>1</v>
      </c>
      <c r="E530" t="s">
        <v>14</v>
      </c>
      <c r="F530" t="s">
        <v>22</v>
      </c>
      <c r="G530">
        <v>9249.4951999999994</v>
      </c>
      <c r="H530" t="s">
        <v>16</v>
      </c>
      <c r="I530" t="s">
        <v>17</v>
      </c>
      <c r="J530" t="s">
        <v>17</v>
      </c>
      <c r="K530" t="s">
        <v>18</v>
      </c>
      <c r="L530" t="s">
        <v>17</v>
      </c>
      <c r="M530" t="s">
        <v>17</v>
      </c>
      <c r="N530">
        <f>insurance[[#This Row],[age]]^2</f>
        <v>2304</v>
      </c>
      <c r="O530">
        <f>insurance[[#This Row],[smoker_yes]]*insurance[[#This Row],[bmi]]</f>
        <v>0</v>
      </c>
      <c r="P530">
        <f>insurance[[#This Row],[smoker_yes]]*insurance[[#This Row],[age]]</f>
        <v>0</v>
      </c>
      <c r="Q530">
        <f>insurance[[#This Row],[bmi]]*insurance[[#This Row],[age]]</f>
        <v>1386.24</v>
      </c>
      <c r="R530" t="s">
        <v>31</v>
      </c>
      <c r="S530">
        <f>(insurance[[#This Row],[age]]-Notes!$B$2)/Notes!$B$3</f>
        <v>0.62607025638982228</v>
      </c>
      <c r="T530">
        <f>(insurance[[#This Row],[bmi]]-Notes!$B$4)/Notes!$B$5</f>
        <v>-0.29255641093039458</v>
      </c>
      <c r="U530">
        <f>(insurance[[#This Row],[children]]-Notes!$B$6)/Notes!$B$7</f>
        <v>-7.8767191646533979E-2</v>
      </c>
      <c r="V530" s="14">
        <f t="shared" si="8"/>
        <v>13130.638654799817</v>
      </c>
      <c r="W530" s="15" t="str">
        <f>IF(insurance[[#This Row],[split]]="Test", (insurance[[#This Row],[charges]]-insurance[[#This Row],[yhat_base]])^2, "")</f>
        <v/>
      </c>
      <c r="X530" s="15" t="str">
        <f>IF(insurance[[#This Row],[split]]="Test", ABS(insurance[[#This Row],[charges]]-insurance[[#This Row],[yhat_base]])^2, "")</f>
        <v/>
      </c>
      <c r="Y530" t="str">
        <f>IF(insurance[[#This Row],[split]]="Test", (insurance[[#This Row],[charges]]-insurance[[#This Row],[yhat]])^2,"")</f>
        <v/>
      </c>
      <c r="Z530" t="str">
        <f>IF(insurance[[#This Row],[split]]="Test",ABS(insurance[[#This Row],[charges]]-insurance[[#This Row],[yhat]])^2,"")</f>
        <v/>
      </c>
      <c r="AA530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10603.727869779859</v>
      </c>
      <c r="AB530">
        <f>insurance[[#This Row],[charges]]-insurance[[#This Row],[yhat]]</f>
        <v>-1354.2326697798599</v>
      </c>
      <c r="AC530" t="str">
        <f>IF(insurance[[#This Row],[split]]="Test",
  COUNTIFS(insurance[split], "Test", insurance[yhat], "&gt;" &amp; insurance[[#This Row],[yhat]]) + 1,
  ""
)</f>
        <v/>
      </c>
      <c r="AD530" t="str">
        <f>IF(insurance[[#This Row],[split]]="Test", CEILING(insurance[[#This Row],[rank_test]]/(COUNTIF(insurance[split],"Test")/10), 1), "")</f>
        <v/>
      </c>
      <c r="AE530" t="str">
        <f>IF(insurance[[#This Row],[split]]="Test", --(insurance[[#This Row],[charges]] &gt;= Classify!$C$5), "")</f>
        <v/>
      </c>
      <c r="AF530" t="str">
        <f>IF(insurance[[#This Row],[split]]="Test", --(insurance[[#This Row],[yhat]] &gt;= Classify!$C$8), "")</f>
        <v/>
      </c>
    </row>
    <row r="531" spans="1:32" x14ac:dyDescent="0.35">
      <c r="A531">
        <v>34</v>
      </c>
      <c r="B531" t="s">
        <v>19</v>
      </c>
      <c r="C531">
        <v>25.27</v>
      </c>
      <c r="D531">
        <v>1</v>
      </c>
      <c r="E531" t="s">
        <v>14</v>
      </c>
      <c r="F531" t="s">
        <v>22</v>
      </c>
      <c r="G531">
        <v>4894.7533000000003</v>
      </c>
      <c r="H531" t="s">
        <v>16</v>
      </c>
      <c r="I531" t="s">
        <v>18</v>
      </c>
      <c r="J531" t="s">
        <v>17</v>
      </c>
      <c r="K531" t="s">
        <v>18</v>
      </c>
      <c r="L531" t="s">
        <v>17</v>
      </c>
      <c r="M531" t="s">
        <v>17</v>
      </c>
      <c r="N531">
        <f>insurance[[#This Row],[age]]^2</f>
        <v>1156</v>
      </c>
      <c r="O531">
        <f>insurance[[#This Row],[smoker_yes]]*insurance[[#This Row],[bmi]]</f>
        <v>0</v>
      </c>
      <c r="P531">
        <f>insurance[[#This Row],[smoker_yes]]*insurance[[#This Row],[age]]</f>
        <v>0</v>
      </c>
      <c r="Q531">
        <f>insurance[[#This Row],[bmi]]*insurance[[#This Row],[age]]</f>
        <v>859.18</v>
      </c>
      <c r="R531" t="s">
        <v>31</v>
      </c>
      <c r="S531">
        <f>(insurance[[#This Row],[age]]-Notes!$B$2)/Notes!$B$3</f>
        <v>-0.37074640682260052</v>
      </c>
      <c r="T531">
        <f>(insurance[[#This Row],[bmi]]-Notes!$B$4)/Notes!$B$5</f>
        <v>-0.88475698420856153</v>
      </c>
      <c r="U531">
        <f>(insurance[[#This Row],[children]]-Notes!$B$6)/Notes!$B$7</f>
        <v>-7.8767191646533979E-2</v>
      </c>
      <c r="V531" s="14">
        <f t="shared" si="8"/>
        <v>13130.638654799817</v>
      </c>
      <c r="W531" s="15" t="str">
        <f>IF(insurance[[#This Row],[split]]="Test", (insurance[[#This Row],[charges]]-insurance[[#This Row],[yhat_base]])^2, "")</f>
        <v/>
      </c>
      <c r="X531" s="15" t="str">
        <f>IF(insurance[[#This Row],[split]]="Test", ABS(insurance[[#This Row],[charges]]-insurance[[#This Row],[yhat_base]])^2, "")</f>
        <v/>
      </c>
      <c r="Y531" t="str">
        <f>IF(insurance[[#This Row],[split]]="Test", (insurance[[#This Row],[charges]]-insurance[[#This Row],[yhat]])^2,"")</f>
        <v/>
      </c>
      <c r="Z531" t="str">
        <f>IF(insurance[[#This Row],[split]]="Test",ABS(insurance[[#This Row],[charges]]-insurance[[#This Row],[yhat]])^2,"")</f>
        <v/>
      </c>
      <c r="AA531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6138.2395964064935</v>
      </c>
      <c r="AB531">
        <f>insurance[[#This Row],[charges]]-insurance[[#This Row],[yhat]]</f>
        <v>-1243.4862964064932</v>
      </c>
      <c r="AC531" t="str">
        <f>IF(insurance[[#This Row],[split]]="Test",
  COUNTIFS(insurance[split], "Test", insurance[yhat], "&gt;" &amp; insurance[[#This Row],[yhat]]) + 1,
  ""
)</f>
        <v/>
      </c>
      <c r="AD531" t="str">
        <f>IF(insurance[[#This Row],[split]]="Test", CEILING(insurance[[#This Row],[rank_test]]/(COUNTIF(insurance[split],"Test")/10), 1), "")</f>
        <v/>
      </c>
      <c r="AE531" t="str">
        <f>IF(insurance[[#This Row],[split]]="Test", --(insurance[[#This Row],[charges]] &gt;= Classify!$C$5), "")</f>
        <v/>
      </c>
      <c r="AF531" t="str">
        <f>IF(insurance[[#This Row],[split]]="Test", --(insurance[[#This Row],[yhat]] &gt;= Classify!$C$8), "")</f>
        <v/>
      </c>
    </row>
    <row r="532" spans="1:32" x14ac:dyDescent="0.35">
      <c r="A532">
        <v>62</v>
      </c>
      <c r="B532" t="s">
        <v>19</v>
      </c>
      <c r="C532">
        <v>27.55</v>
      </c>
      <c r="D532">
        <v>1</v>
      </c>
      <c r="E532" t="s">
        <v>14</v>
      </c>
      <c r="F532" t="s">
        <v>22</v>
      </c>
      <c r="G532">
        <v>13937.666499999999</v>
      </c>
      <c r="H532" t="s">
        <v>16</v>
      </c>
      <c r="I532" t="s">
        <v>18</v>
      </c>
      <c r="J532" t="s">
        <v>17</v>
      </c>
      <c r="K532" t="s">
        <v>18</v>
      </c>
      <c r="L532" t="s">
        <v>17</v>
      </c>
      <c r="M532" t="s">
        <v>17</v>
      </c>
      <c r="N532">
        <f>insurance[[#This Row],[age]]^2</f>
        <v>3844</v>
      </c>
      <c r="O532">
        <f>insurance[[#This Row],[smoker_yes]]*insurance[[#This Row],[bmi]]</f>
        <v>0</v>
      </c>
      <c r="P532">
        <f>insurance[[#This Row],[smoker_yes]]*insurance[[#This Row],[age]]</f>
        <v>0</v>
      </c>
      <c r="Q532">
        <f>insurance[[#This Row],[bmi]]*insurance[[#This Row],[age]]</f>
        <v>1708.1000000000001</v>
      </c>
      <c r="R532" t="s">
        <v>31</v>
      </c>
      <c r="S532">
        <f>(insurance[[#This Row],[age]]-Notes!$B$2)/Notes!$B$3</f>
        <v>1.6228869196022451</v>
      </c>
      <c r="T532">
        <f>(insurance[[#This Row],[bmi]]-Notes!$B$4)/Notes!$B$5</f>
        <v>-0.51073556950656107</v>
      </c>
      <c r="U532">
        <f>(insurance[[#This Row],[children]]-Notes!$B$6)/Notes!$B$7</f>
        <v>-7.8767191646533979E-2</v>
      </c>
      <c r="V532" s="14">
        <f t="shared" si="8"/>
        <v>13130.638654799817</v>
      </c>
      <c r="W532" s="15" t="str">
        <f>IF(insurance[[#This Row],[split]]="Test", (insurance[[#This Row],[charges]]-insurance[[#This Row],[yhat_base]])^2, "")</f>
        <v/>
      </c>
      <c r="X532" s="15" t="str">
        <f>IF(insurance[[#This Row],[split]]="Test", ABS(insurance[[#This Row],[charges]]-insurance[[#This Row],[yhat_base]])^2, "")</f>
        <v/>
      </c>
      <c r="Y532" t="str">
        <f>IF(insurance[[#This Row],[split]]="Test", (insurance[[#This Row],[charges]]-insurance[[#This Row],[yhat]])^2,"")</f>
        <v/>
      </c>
      <c r="Z532" t="str">
        <f>IF(insurance[[#This Row],[split]]="Test",ABS(insurance[[#This Row],[charges]]-insurance[[#This Row],[yhat]])^2,"")</f>
        <v/>
      </c>
      <c r="AA532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15348.461367185173</v>
      </c>
      <c r="AB532">
        <f>insurance[[#This Row],[charges]]-insurance[[#This Row],[yhat]]</f>
        <v>-1410.7948671851736</v>
      </c>
      <c r="AC532" t="str">
        <f>IF(insurance[[#This Row],[split]]="Test",
  COUNTIFS(insurance[split], "Test", insurance[yhat], "&gt;" &amp; insurance[[#This Row],[yhat]]) + 1,
  ""
)</f>
        <v/>
      </c>
      <c r="AD532" t="str">
        <f>IF(insurance[[#This Row],[split]]="Test", CEILING(insurance[[#This Row],[rank_test]]/(COUNTIF(insurance[split],"Test")/10), 1), "")</f>
        <v/>
      </c>
      <c r="AE532" t="str">
        <f>IF(insurance[[#This Row],[split]]="Test", --(insurance[[#This Row],[charges]] &gt;= Classify!$C$5), "")</f>
        <v/>
      </c>
      <c r="AF532" t="str">
        <f>IF(insurance[[#This Row],[split]]="Test", --(insurance[[#This Row],[yhat]] &gt;= Classify!$C$8), "")</f>
        <v/>
      </c>
    </row>
    <row r="533" spans="1:32" x14ac:dyDescent="0.35">
      <c r="A533">
        <v>31</v>
      </c>
      <c r="B533" t="s">
        <v>19</v>
      </c>
      <c r="C533">
        <v>28.594999999999999</v>
      </c>
      <c r="D533">
        <v>1</v>
      </c>
      <c r="E533" t="s">
        <v>14</v>
      </c>
      <c r="F533" t="s">
        <v>22</v>
      </c>
      <c r="G533">
        <v>4243.5900499999998</v>
      </c>
      <c r="H533" t="s">
        <v>16</v>
      </c>
      <c r="I533" t="s">
        <v>18</v>
      </c>
      <c r="J533" t="s">
        <v>17</v>
      </c>
      <c r="K533" t="s">
        <v>18</v>
      </c>
      <c r="L533" t="s">
        <v>17</v>
      </c>
      <c r="M533" t="s">
        <v>17</v>
      </c>
      <c r="N533">
        <f>insurance[[#This Row],[age]]^2</f>
        <v>961</v>
      </c>
      <c r="O533">
        <f>insurance[[#This Row],[smoker_yes]]*insurance[[#This Row],[bmi]]</f>
        <v>0</v>
      </c>
      <c r="P533">
        <f>insurance[[#This Row],[smoker_yes]]*insurance[[#This Row],[age]]</f>
        <v>0</v>
      </c>
      <c r="Q533">
        <f>insurance[[#This Row],[bmi]]*insurance[[#This Row],[age]]</f>
        <v>886.44499999999994</v>
      </c>
      <c r="R533" t="s">
        <v>31</v>
      </c>
      <c r="S533">
        <f>(insurance[[#This Row],[age]]-Notes!$B$2)/Notes!$B$3</f>
        <v>-0.58434997751097684</v>
      </c>
      <c r="T533">
        <f>(insurance[[#This Row],[bmi]]-Notes!$B$4)/Notes!$B$5</f>
        <v>-0.33930908776814461</v>
      </c>
      <c r="U533">
        <f>(insurance[[#This Row],[children]]-Notes!$B$6)/Notes!$B$7</f>
        <v>-7.8767191646533979E-2</v>
      </c>
      <c r="V533" s="14">
        <f t="shared" si="8"/>
        <v>13130.638654799817</v>
      </c>
      <c r="W533" s="15" t="str">
        <f>IF(insurance[[#This Row],[split]]="Test", (insurance[[#This Row],[charges]]-insurance[[#This Row],[yhat_base]])^2, "")</f>
        <v/>
      </c>
      <c r="X533" s="15" t="str">
        <f>IF(insurance[[#This Row],[split]]="Test", ABS(insurance[[#This Row],[charges]]-insurance[[#This Row],[yhat_base]])^2, "")</f>
        <v/>
      </c>
      <c r="Y533" t="str">
        <f>IF(insurance[[#This Row],[split]]="Test", (insurance[[#This Row],[charges]]-insurance[[#This Row],[yhat]])^2,"")</f>
        <v/>
      </c>
      <c r="Z533" t="str">
        <f>IF(insurance[[#This Row],[split]]="Test",ABS(insurance[[#This Row],[charges]]-insurance[[#This Row],[yhat]])^2,"")</f>
        <v/>
      </c>
      <c r="AA533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5562.4615700114291</v>
      </c>
      <c r="AB533">
        <f>insurance[[#This Row],[charges]]-insurance[[#This Row],[yhat]]</f>
        <v>-1318.8715200114293</v>
      </c>
      <c r="AC533" t="str">
        <f>IF(insurance[[#This Row],[split]]="Test",
  COUNTIFS(insurance[split], "Test", insurance[yhat], "&gt;" &amp; insurance[[#This Row],[yhat]]) + 1,
  ""
)</f>
        <v/>
      </c>
      <c r="AD533" t="str">
        <f>IF(insurance[[#This Row],[split]]="Test", CEILING(insurance[[#This Row],[rank_test]]/(COUNTIF(insurance[split],"Test")/10), 1), "")</f>
        <v/>
      </c>
      <c r="AE533" t="str">
        <f>IF(insurance[[#This Row],[split]]="Test", --(insurance[[#This Row],[charges]] &gt;= Classify!$C$5), "")</f>
        <v/>
      </c>
      <c r="AF533" t="str">
        <f>IF(insurance[[#This Row],[split]]="Test", --(insurance[[#This Row],[yhat]] &gt;= Classify!$C$8), "")</f>
        <v/>
      </c>
    </row>
    <row r="534" spans="1:32" x14ac:dyDescent="0.35">
      <c r="A534">
        <v>31</v>
      </c>
      <c r="B534" t="s">
        <v>13</v>
      </c>
      <c r="C534">
        <v>32.68</v>
      </c>
      <c r="D534">
        <v>1</v>
      </c>
      <c r="E534" t="s">
        <v>14</v>
      </c>
      <c r="F534" t="s">
        <v>22</v>
      </c>
      <c r="G534">
        <v>4738.2682000000004</v>
      </c>
      <c r="H534" t="s">
        <v>16</v>
      </c>
      <c r="I534" t="s">
        <v>17</v>
      </c>
      <c r="J534" t="s">
        <v>17</v>
      </c>
      <c r="K534" t="s">
        <v>18</v>
      </c>
      <c r="L534" t="s">
        <v>17</v>
      </c>
      <c r="M534" t="s">
        <v>17</v>
      </c>
      <c r="N534">
        <f>insurance[[#This Row],[age]]^2</f>
        <v>961</v>
      </c>
      <c r="O534">
        <f>insurance[[#This Row],[smoker_yes]]*insurance[[#This Row],[bmi]]</f>
        <v>0</v>
      </c>
      <c r="P534">
        <f>insurance[[#This Row],[smoker_yes]]*insurance[[#This Row],[age]]</f>
        <v>0</v>
      </c>
      <c r="Q534">
        <f>insurance[[#This Row],[bmi]]*insurance[[#This Row],[age]]</f>
        <v>1013.08</v>
      </c>
      <c r="R534" t="s">
        <v>31</v>
      </c>
      <c r="S534">
        <f>(insurance[[#This Row],[age]]-Notes!$B$2)/Notes!$B$3</f>
        <v>-0.58434997751097684</v>
      </c>
      <c r="T534">
        <f>(insurance[[#This Row],[bmi]]-Notes!$B$4)/Notes!$B$5</f>
        <v>0.33081261357293923</v>
      </c>
      <c r="U534">
        <f>(insurance[[#This Row],[children]]-Notes!$B$6)/Notes!$B$7</f>
        <v>-7.8767191646533979E-2</v>
      </c>
      <c r="V534" s="14">
        <f t="shared" si="8"/>
        <v>13130.638654799817</v>
      </c>
      <c r="W534" s="15" t="str">
        <f>IF(insurance[[#This Row],[split]]="Test", (insurance[[#This Row],[charges]]-insurance[[#This Row],[yhat_base]])^2, "")</f>
        <v/>
      </c>
      <c r="X534" s="15" t="str">
        <f>IF(insurance[[#This Row],[split]]="Test", ABS(insurance[[#This Row],[charges]]-insurance[[#This Row],[yhat_base]])^2, "")</f>
        <v/>
      </c>
      <c r="Y534" t="str">
        <f>IF(insurance[[#This Row],[split]]="Test", (insurance[[#This Row],[charges]]-insurance[[#This Row],[yhat]])^2,"")</f>
        <v/>
      </c>
      <c r="Z534" t="str">
        <f>IF(insurance[[#This Row],[split]]="Test",ABS(insurance[[#This Row],[charges]]-insurance[[#This Row],[yhat]])^2,"")</f>
        <v/>
      </c>
      <c r="AA534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6231.2288475341111</v>
      </c>
      <c r="AB534">
        <f>insurance[[#This Row],[charges]]-insurance[[#This Row],[yhat]]</f>
        <v>-1492.9606475341106</v>
      </c>
      <c r="AC534" t="str">
        <f>IF(insurance[[#This Row],[split]]="Test",
  COUNTIFS(insurance[split], "Test", insurance[yhat], "&gt;" &amp; insurance[[#This Row],[yhat]]) + 1,
  ""
)</f>
        <v/>
      </c>
      <c r="AD534" t="str">
        <f>IF(insurance[[#This Row],[split]]="Test", CEILING(insurance[[#This Row],[rank_test]]/(COUNTIF(insurance[split],"Test")/10), 1), "")</f>
        <v/>
      </c>
      <c r="AE534" t="str">
        <f>IF(insurance[[#This Row],[split]]="Test", --(insurance[[#This Row],[charges]] &gt;= Classify!$C$5), "")</f>
        <v/>
      </c>
      <c r="AF534" t="str">
        <f>IF(insurance[[#This Row],[split]]="Test", --(insurance[[#This Row],[yhat]] &gt;= Classify!$C$8), "")</f>
        <v/>
      </c>
    </row>
    <row r="535" spans="1:32" x14ac:dyDescent="0.35">
      <c r="A535">
        <v>53</v>
      </c>
      <c r="B535" t="s">
        <v>19</v>
      </c>
      <c r="C535">
        <v>31.16</v>
      </c>
      <c r="D535">
        <v>1</v>
      </c>
      <c r="E535" t="s">
        <v>14</v>
      </c>
      <c r="F535" t="s">
        <v>22</v>
      </c>
      <c r="G535">
        <v>10461.9794</v>
      </c>
      <c r="H535" t="s">
        <v>16</v>
      </c>
      <c r="I535" t="s">
        <v>18</v>
      </c>
      <c r="J535" t="s">
        <v>17</v>
      </c>
      <c r="K535" t="s">
        <v>18</v>
      </c>
      <c r="L535" t="s">
        <v>17</v>
      </c>
      <c r="M535" t="s">
        <v>17</v>
      </c>
      <c r="N535">
        <f>insurance[[#This Row],[age]]^2</f>
        <v>2809</v>
      </c>
      <c r="O535">
        <f>insurance[[#This Row],[smoker_yes]]*insurance[[#This Row],[bmi]]</f>
        <v>0</v>
      </c>
      <c r="P535">
        <f>insurance[[#This Row],[smoker_yes]]*insurance[[#This Row],[age]]</f>
        <v>0</v>
      </c>
      <c r="Q535">
        <f>insurance[[#This Row],[bmi]]*insurance[[#This Row],[age]]</f>
        <v>1651.48</v>
      </c>
      <c r="R535" t="s">
        <v>31</v>
      </c>
      <c r="S535">
        <f>(insurance[[#This Row],[age]]-Notes!$B$2)/Notes!$B$3</f>
        <v>0.98207620753711611</v>
      </c>
      <c r="T535">
        <f>(insurance[[#This Row],[bmi]]-Notes!$B$4)/Notes!$B$5</f>
        <v>8.1465003771605843E-2</v>
      </c>
      <c r="U535">
        <f>(insurance[[#This Row],[children]]-Notes!$B$6)/Notes!$B$7</f>
        <v>-7.8767191646533979E-2</v>
      </c>
      <c r="V535" s="14">
        <f t="shared" si="8"/>
        <v>13130.638654799817</v>
      </c>
      <c r="W535" s="15" t="str">
        <f>IF(insurance[[#This Row],[split]]="Test", (insurance[[#This Row],[charges]]-insurance[[#This Row],[yhat_base]])^2, "")</f>
        <v/>
      </c>
      <c r="X535" s="15" t="str">
        <f>IF(insurance[[#This Row],[split]]="Test", ABS(insurance[[#This Row],[charges]]-insurance[[#This Row],[yhat_base]])^2, "")</f>
        <v/>
      </c>
      <c r="Y535" t="str">
        <f>IF(insurance[[#This Row],[split]]="Test", (insurance[[#This Row],[charges]]-insurance[[#This Row],[yhat]])^2,"")</f>
        <v/>
      </c>
      <c r="Z535" t="str">
        <f>IF(insurance[[#This Row],[split]]="Test",ABS(insurance[[#This Row],[charges]]-insurance[[#This Row],[yhat]])^2,"")</f>
        <v/>
      </c>
      <c r="AA535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11739.100597933908</v>
      </c>
      <c r="AB535">
        <f>insurance[[#This Row],[charges]]-insurance[[#This Row],[yhat]]</f>
        <v>-1277.1211979339078</v>
      </c>
      <c r="AC535" t="str">
        <f>IF(insurance[[#This Row],[split]]="Test",
  COUNTIFS(insurance[split], "Test", insurance[yhat], "&gt;" &amp; insurance[[#This Row],[yhat]]) + 1,
  ""
)</f>
        <v/>
      </c>
      <c r="AD535" t="str">
        <f>IF(insurance[[#This Row],[split]]="Test", CEILING(insurance[[#This Row],[rank_test]]/(COUNTIF(insurance[split],"Test")/10), 1), "")</f>
        <v/>
      </c>
      <c r="AE535" t="str">
        <f>IF(insurance[[#This Row],[split]]="Test", --(insurance[[#This Row],[charges]] &gt;= Classify!$C$5), "")</f>
        <v/>
      </c>
      <c r="AF535" t="str">
        <f>IF(insurance[[#This Row],[split]]="Test", --(insurance[[#This Row],[yhat]] &gt;= Classify!$C$8), "")</f>
        <v/>
      </c>
    </row>
    <row r="536" spans="1:32" x14ac:dyDescent="0.35">
      <c r="A536">
        <v>22</v>
      </c>
      <c r="B536" t="s">
        <v>19</v>
      </c>
      <c r="C536">
        <v>31.35</v>
      </c>
      <c r="D536">
        <v>1</v>
      </c>
      <c r="E536" t="s">
        <v>14</v>
      </c>
      <c r="F536" t="s">
        <v>22</v>
      </c>
      <c r="G536">
        <v>2643.2685000000001</v>
      </c>
      <c r="H536" t="s">
        <v>16</v>
      </c>
      <c r="I536" t="s">
        <v>18</v>
      </c>
      <c r="J536" t="s">
        <v>17</v>
      </c>
      <c r="K536" t="s">
        <v>18</v>
      </c>
      <c r="L536" t="s">
        <v>17</v>
      </c>
      <c r="M536" t="s">
        <v>17</v>
      </c>
      <c r="N536">
        <f>insurance[[#This Row],[age]]^2</f>
        <v>484</v>
      </c>
      <c r="O536">
        <f>insurance[[#This Row],[smoker_yes]]*insurance[[#This Row],[bmi]]</f>
        <v>0</v>
      </c>
      <c r="P536">
        <f>insurance[[#This Row],[smoker_yes]]*insurance[[#This Row],[age]]</f>
        <v>0</v>
      </c>
      <c r="Q536">
        <f>insurance[[#This Row],[bmi]]*insurance[[#This Row],[age]]</f>
        <v>689.7</v>
      </c>
      <c r="R536" t="s">
        <v>31</v>
      </c>
      <c r="S536">
        <f>(insurance[[#This Row],[age]]-Notes!$B$2)/Notes!$B$3</f>
        <v>-1.2251606895761058</v>
      </c>
      <c r="T536">
        <f>(insurance[[#This Row],[bmi]]-Notes!$B$4)/Notes!$B$5</f>
        <v>0.11263345499677274</v>
      </c>
      <c r="U536">
        <f>(insurance[[#This Row],[children]]-Notes!$B$6)/Notes!$B$7</f>
        <v>-7.8767191646533979E-2</v>
      </c>
      <c r="V536" s="14">
        <f t="shared" si="8"/>
        <v>13130.638654799817</v>
      </c>
      <c r="W536" s="15" t="str">
        <f>IF(insurance[[#This Row],[split]]="Test", (insurance[[#This Row],[charges]]-insurance[[#This Row],[yhat_base]])^2, "")</f>
        <v/>
      </c>
      <c r="X536" s="15" t="str">
        <f>IF(insurance[[#This Row],[split]]="Test", ABS(insurance[[#This Row],[charges]]-insurance[[#This Row],[yhat_base]])^2, "")</f>
        <v/>
      </c>
      <c r="Y536" t="str">
        <f>IF(insurance[[#This Row],[split]]="Test", (insurance[[#This Row],[charges]]-insurance[[#This Row],[yhat]])^2,"")</f>
        <v/>
      </c>
      <c r="Z536" t="str">
        <f>IF(insurance[[#This Row],[split]]="Test",ABS(insurance[[#This Row],[charges]]-insurance[[#This Row],[yhat]])^2,"")</f>
        <v/>
      </c>
      <c r="AA536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4201.1203556088303</v>
      </c>
      <c r="AB536">
        <f>insurance[[#This Row],[charges]]-insurance[[#This Row],[yhat]]</f>
        <v>-1557.8518556088302</v>
      </c>
      <c r="AC536" t="str">
        <f>IF(insurance[[#This Row],[split]]="Test",
  COUNTIFS(insurance[split], "Test", insurance[yhat], "&gt;" &amp; insurance[[#This Row],[yhat]]) + 1,
  ""
)</f>
        <v/>
      </c>
      <c r="AD536" t="str">
        <f>IF(insurance[[#This Row],[split]]="Test", CEILING(insurance[[#This Row],[rank_test]]/(COUNTIF(insurance[split],"Test")/10), 1), "")</f>
        <v/>
      </c>
      <c r="AE536" t="str">
        <f>IF(insurance[[#This Row],[split]]="Test", --(insurance[[#This Row],[charges]] &gt;= Classify!$C$5), "")</f>
        <v/>
      </c>
      <c r="AF536" t="str">
        <f>IF(insurance[[#This Row],[split]]="Test", --(insurance[[#This Row],[yhat]] &gt;= Classify!$C$8), "")</f>
        <v/>
      </c>
    </row>
    <row r="537" spans="1:32" x14ac:dyDescent="0.35">
      <c r="A537">
        <v>38</v>
      </c>
      <c r="B537" t="s">
        <v>13</v>
      </c>
      <c r="C537">
        <v>40.564999999999998</v>
      </c>
      <c r="D537">
        <v>1</v>
      </c>
      <c r="E537" t="s">
        <v>14</v>
      </c>
      <c r="F537" t="s">
        <v>22</v>
      </c>
      <c r="G537">
        <v>6373.55735</v>
      </c>
      <c r="H537" t="s">
        <v>16</v>
      </c>
      <c r="I537" t="s">
        <v>17</v>
      </c>
      <c r="J537" t="s">
        <v>17</v>
      </c>
      <c r="K537" t="s">
        <v>18</v>
      </c>
      <c r="L537" t="s">
        <v>17</v>
      </c>
      <c r="M537" t="s">
        <v>17</v>
      </c>
      <c r="N537">
        <f>insurance[[#This Row],[age]]^2</f>
        <v>1444</v>
      </c>
      <c r="O537">
        <f>insurance[[#This Row],[smoker_yes]]*insurance[[#This Row],[bmi]]</f>
        <v>0</v>
      </c>
      <c r="P537">
        <f>insurance[[#This Row],[smoker_yes]]*insurance[[#This Row],[age]]</f>
        <v>0</v>
      </c>
      <c r="Q537">
        <f>insurance[[#This Row],[bmi]]*insurance[[#This Row],[age]]</f>
        <v>1541.4699999999998</v>
      </c>
      <c r="R537" t="s">
        <v>31</v>
      </c>
      <c r="S537">
        <f>(insurance[[#This Row],[age]]-Notes!$B$2)/Notes!$B$3</f>
        <v>-8.5941645904765426E-2</v>
      </c>
      <c r="T537">
        <f>(insurance[[#This Row],[bmi]]-Notes!$B$4)/Notes!$B$5</f>
        <v>1.6243033394173563</v>
      </c>
      <c r="U537">
        <f>(insurance[[#This Row],[children]]-Notes!$B$6)/Notes!$B$7</f>
        <v>-7.8767191646533979E-2</v>
      </c>
      <c r="V537" s="14">
        <f t="shared" si="8"/>
        <v>13130.638654799817</v>
      </c>
      <c r="W537" s="15" t="str">
        <f>IF(insurance[[#This Row],[split]]="Test", (insurance[[#This Row],[charges]]-insurance[[#This Row],[yhat_base]])^2, "")</f>
        <v/>
      </c>
      <c r="X537" s="15" t="str">
        <f>IF(insurance[[#This Row],[split]]="Test", ABS(insurance[[#This Row],[charges]]-insurance[[#This Row],[yhat_base]])^2, "")</f>
        <v/>
      </c>
      <c r="Y537" t="str">
        <f>IF(insurance[[#This Row],[split]]="Test", (insurance[[#This Row],[charges]]-insurance[[#This Row],[yhat]])^2,"")</f>
        <v/>
      </c>
      <c r="Z537" t="str">
        <f>IF(insurance[[#This Row],[split]]="Test",ABS(insurance[[#This Row],[charges]]-insurance[[#This Row],[yhat]])^2,"")</f>
        <v/>
      </c>
      <c r="AA537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7841.1808093672489</v>
      </c>
      <c r="AB537">
        <f>insurance[[#This Row],[charges]]-insurance[[#This Row],[yhat]]</f>
        <v>-1467.6234593672489</v>
      </c>
      <c r="AC537" t="str">
        <f>IF(insurance[[#This Row],[split]]="Test",
  COUNTIFS(insurance[split], "Test", insurance[yhat], "&gt;" &amp; insurance[[#This Row],[yhat]]) + 1,
  ""
)</f>
        <v/>
      </c>
      <c r="AD537" t="str">
        <f>IF(insurance[[#This Row],[split]]="Test", CEILING(insurance[[#This Row],[rank_test]]/(COUNTIF(insurance[split],"Test")/10), 1), "")</f>
        <v/>
      </c>
      <c r="AE537" t="str">
        <f>IF(insurance[[#This Row],[split]]="Test", --(insurance[[#This Row],[charges]] &gt;= Classify!$C$5), "")</f>
        <v/>
      </c>
      <c r="AF537" t="str">
        <f>IF(insurance[[#This Row],[split]]="Test", --(insurance[[#This Row],[yhat]] &gt;= Classify!$C$8), "")</f>
        <v/>
      </c>
    </row>
    <row r="538" spans="1:32" x14ac:dyDescent="0.35">
      <c r="A538">
        <v>39</v>
      </c>
      <c r="B538" t="s">
        <v>19</v>
      </c>
      <c r="C538">
        <v>26.22</v>
      </c>
      <c r="D538">
        <v>1</v>
      </c>
      <c r="E538" t="s">
        <v>14</v>
      </c>
      <c r="F538" t="s">
        <v>22</v>
      </c>
      <c r="G538">
        <v>6123.5688</v>
      </c>
      <c r="H538" t="s">
        <v>16</v>
      </c>
      <c r="I538" t="s">
        <v>18</v>
      </c>
      <c r="J538" t="s">
        <v>17</v>
      </c>
      <c r="K538" t="s">
        <v>18</v>
      </c>
      <c r="L538" t="s">
        <v>17</v>
      </c>
      <c r="M538" t="s">
        <v>17</v>
      </c>
      <c r="N538">
        <f>insurance[[#This Row],[age]]^2</f>
        <v>1521</v>
      </c>
      <c r="O538">
        <f>insurance[[#This Row],[smoker_yes]]*insurance[[#This Row],[bmi]]</f>
        <v>0</v>
      </c>
      <c r="P538">
        <f>insurance[[#This Row],[smoker_yes]]*insurance[[#This Row],[age]]</f>
        <v>0</v>
      </c>
      <c r="Q538">
        <f>insurance[[#This Row],[bmi]]*insurance[[#This Row],[age]]</f>
        <v>1022.5799999999999</v>
      </c>
      <c r="R538" t="s">
        <v>31</v>
      </c>
      <c r="S538">
        <f>(insurance[[#This Row],[age]]-Notes!$B$2)/Notes!$B$3</f>
        <v>-1.4740455675306659E-2</v>
      </c>
      <c r="T538">
        <f>(insurance[[#This Row],[bmi]]-Notes!$B$4)/Notes!$B$5</f>
        <v>-0.72891472808272817</v>
      </c>
      <c r="U538">
        <f>(insurance[[#This Row],[children]]-Notes!$B$6)/Notes!$B$7</f>
        <v>-7.8767191646533979E-2</v>
      </c>
      <c r="V538" s="14">
        <f t="shared" si="8"/>
        <v>13130.638654799817</v>
      </c>
      <c r="W538" s="15" t="str">
        <f>IF(insurance[[#This Row],[split]]="Test", (insurance[[#This Row],[charges]]-insurance[[#This Row],[yhat_base]])^2, "")</f>
        <v/>
      </c>
      <c r="X538" s="15" t="str">
        <f>IF(insurance[[#This Row],[split]]="Test", ABS(insurance[[#This Row],[charges]]-insurance[[#This Row],[yhat_base]])^2, "")</f>
        <v/>
      </c>
      <c r="Y538" t="str">
        <f>IF(insurance[[#This Row],[split]]="Test", (insurance[[#This Row],[charges]]-insurance[[#This Row],[yhat]])^2,"")</f>
        <v/>
      </c>
      <c r="Z538" t="str">
        <f>IF(insurance[[#This Row],[split]]="Test",ABS(insurance[[#This Row],[charges]]-insurance[[#This Row],[yhat]])^2,"")</f>
        <v/>
      </c>
      <c r="AA538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7323.2122988604979</v>
      </c>
      <c r="AB538">
        <f>insurance[[#This Row],[charges]]-insurance[[#This Row],[yhat]]</f>
        <v>-1199.6434988604979</v>
      </c>
      <c r="AC538" t="str">
        <f>IF(insurance[[#This Row],[split]]="Test",
  COUNTIFS(insurance[split], "Test", insurance[yhat], "&gt;" &amp; insurance[[#This Row],[yhat]]) + 1,
  ""
)</f>
        <v/>
      </c>
      <c r="AD538" t="str">
        <f>IF(insurance[[#This Row],[split]]="Test", CEILING(insurance[[#This Row],[rank_test]]/(COUNTIF(insurance[split],"Test")/10), 1), "")</f>
        <v/>
      </c>
      <c r="AE538" t="str">
        <f>IF(insurance[[#This Row],[split]]="Test", --(insurance[[#This Row],[charges]] &gt;= Classify!$C$5), "")</f>
        <v/>
      </c>
      <c r="AF538" t="str">
        <f>IF(insurance[[#This Row],[split]]="Test", --(insurance[[#This Row],[yhat]] &gt;= Classify!$C$8), "")</f>
        <v/>
      </c>
    </row>
    <row r="539" spans="1:32" x14ac:dyDescent="0.35">
      <c r="A539">
        <v>20</v>
      </c>
      <c r="B539" t="s">
        <v>19</v>
      </c>
      <c r="C539">
        <v>32.395000000000003</v>
      </c>
      <c r="D539">
        <v>1</v>
      </c>
      <c r="E539" t="s">
        <v>14</v>
      </c>
      <c r="F539" t="s">
        <v>22</v>
      </c>
      <c r="G539">
        <v>2362.2290499999999</v>
      </c>
      <c r="H539" t="s">
        <v>16</v>
      </c>
      <c r="I539" t="s">
        <v>18</v>
      </c>
      <c r="J539" t="s">
        <v>17</v>
      </c>
      <c r="K539" t="s">
        <v>18</v>
      </c>
      <c r="L539" t="s">
        <v>17</v>
      </c>
      <c r="M539" t="s">
        <v>17</v>
      </c>
      <c r="N539">
        <f>insurance[[#This Row],[age]]^2</f>
        <v>400</v>
      </c>
      <c r="O539">
        <f>insurance[[#This Row],[smoker_yes]]*insurance[[#This Row],[bmi]]</f>
        <v>0</v>
      </c>
      <c r="P539">
        <f>insurance[[#This Row],[smoker_yes]]*insurance[[#This Row],[age]]</f>
        <v>0</v>
      </c>
      <c r="Q539">
        <f>insurance[[#This Row],[bmi]]*insurance[[#This Row],[age]]</f>
        <v>647.90000000000009</v>
      </c>
      <c r="R539" t="s">
        <v>31</v>
      </c>
      <c r="S539">
        <f>(insurance[[#This Row],[age]]-Notes!$B$2)/Notes!$B$3</f>
        <v>-1.3675630700350232</v>
      </c>
      <c r="T539">
        <f>(insurance[[#This Row],[bmi]]-Notes!$B$4)/Notes!$B$5</f>
        <v>0.28405993673518976</v>
      </c>
      <c r="U539">
        <f>(insurance[[#This Row],[children]]-Notes!$B$6)/Notes!$B$7</f>
        <v>-7.8767191646533979E-2</v>
      </c>
      <c r="V539" s="14">
        <f t="shared" si="8"/>
        <v>13130.638654799817</v>
      </c>
      <c r="W539" s="15" t="str">
        <f>IF(insurance[[#This Row],[split]]="Test", (insurance[[#This Row],[charges]]-insurance[[#This Row],[yhat_base]])^2, "")</f>
        <v/>
      </c>
      <c r="X539" s="15" t="str">
        <f>IF(insurance[[#This Row],[split]]="Test", ABS(insurance[[#This Row],[charges]]-insurance[[#This Row],[yhat_base]])^2, "")</f>
        <v/>
      </c>
      <c r="Y539" t="str">
        <f>IF(insurance[[#This Row],[split]]="Test", (insurance[[#This Row],[charges]]-insurance[[#This Row],[yhat]])^2,"")</f>
        <v/>
      </c>
      <c r="Z539" t="str">
        <f>IF(insurance[[#This Row],[split]]="Test",ABS(insurance[[#This Row],[charges]]-insurance[[#This Row],[yhat]])^2,"")</f>
        <v/>
      </c>
      <c r="AA539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3991.801501592252</v>
      </c>
      <c r="AB539">
        <f>insurance[[#This Row],[charges]]-insurance[[#This Row],[yhat]]</f>
        <v>-1629.572451592252</v>
      </c>
      <c r="AC539" t="str">
        <f>IF(insurance[[#This Row],[split]]="Test",
  COUNTIFS(insurance[split], "Test", insurance[yhat], "&gt;" &amp; insurance[[#This Row],[yhat]]) + 1,
  ""
)</f>
        <v/>
      </c>
      <c r="AD539" t="str">
        <f>IF(insurance[[#This Row],[split]]="Test", CEILING(insurance[[#This Row],[rank_test]]/(COUNTIF(insurance[split],"Test")/10), 1), "")</f>
        <v/>
      </c>
      <c r="AE539" t="str">
        <f>IF(insurance[[#This Row],[split]]="Test", --(insurance[[#This Row],[charges]] &gt;= Classify!$C$5), "")</f>
        <v/>
      </c>
      <c r="AF539" t="str">
        <f>IF(insurance[[#This Row],[split]]="Test", --(insurance[[#This Row],[yhat]] &gt;= Classify!$C$8), "")</f>
        <v/>
      </c>
    </row>
    <row r="540" spans="1:32" x14ac:dyDescent="0.35">
      <c r="A540">
        <v>34</v>
      </c>
      <c r="B540" t="s">
        <v>13</v>
      </c>
      <c r="C540">
        <v>26.41</v>
      </c>
      <c r="D540">
        <v>1</v>
      </c>
      <c r="E540" t="s">
        <v>14</v>
      </c>
      <c r="F540" t="s">
        <v>22</v>
      </c>
      <c r="G540">
        <v>5385.3379000000004</v>
      </c>
      <c r="H540" t="s">
        <v>16</v>
      </c>
      <c r="I540" t="s">
        <v>17</v>
      </c>
      <c r="J540" t="s">
        <v>17</v>
      </c>
      <c r="K540" t="s">
        <v>18</v>
      </c>
      <c r="L540" t="s">
        <v>17</v>
      </c>
      <c r="M540" t="s">
        <v>17</v>
      </c>
      <c r="N540">
        <f>insurance[[#This Row],[age]]^2</f>
        <v>1156</v>
      </c>
      <c r="O540">
        <f>insurance[[#This Row],[smoker_yes]]*insurance[[#This Row],[bmi]]</f>
        <v>0</v>
      </c>
      <c r="P540">
        <f>insurance[[#This Row],[smoker_yes]]*insurance[[#This Row],[age]]</f>
        <v>0</v>
      </c>
      <c r="Q540">
        <f>insurance[[#This Row],[bmi]]*insurance[[#This Row],[age]]</f>
        <v>897.94</v>
      </c>
      <c r="R540" t="s">
        <v>31</v>
      </c>
      <c r="S540">
        <f>(insurance[[#This Row],[age]]-Notes!$B$2)/Notes!$B$3</f>
        <v>-0.37074640682260052</v>
      </c>
      <c r="T540">
        <f>(insurance[[#This Row],[bmi]]-Notes!$B$4)/Notes!$B$5</f>
        <v>-0.6977462768575613</v>
      </c>
      <c r="U540">
        <f>(insurance[[#This Row],[children]]-Notes!$B$6)/Notes!$B$7</f>
        <v>-7.8767191646533979E-2</v>
      </c>
      <c r="V540" s="14">
        <f t="shared" si="8"/>
        <v>13130.638654799817</v>
      </c>
      <c r="W540" s="15" t="str">
        <f>IF(insurance[[#This Row],[split]]="Test", (insurance[[#This Row],[charges]]-insurance[[#This Row],[yhat_base]])^2, "")</f>
        <v/>
      </c>
      <c r="X540" s="15" t="str">
        <f>IF(insurance[[#This Row],[split]]="Test", ABS(insurance[[#This Row],[charges]]-insurance[[#This Row],[yhat_base]])^2, "")</f>
        <v/>
      </c>
      <c r="Y540" t="str">
        <f>IF(insurance[[#This Row],[split]]="Test", (insurance[[#This Row],[charges]]-insurance[[#This Row],[yhat]])^2,"")</f>
        <v/>
      </c>
      <c r="Z540" t="str">
        <f>IF(insurance[[#This Row],[split]]="Test",ABS(insurance[[#This Row],[charges]]-insurance[[#This Row],[yhat]])^2,"")</f>
        <v/>
      </c>
      <c r="AA540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6778.1569633532508</v>
      </c>
      <c r="AB540">
        <f>insurance[[#This Row],[charges]]-insurance[[#This Row],[yhat]]</f>
        <v>-1392.8190633532504</v>
      </c>
      <c r="AC540" t="str">
        <f>IF(insurance[[#This Row],[split]]="Test",
  COUNTIFS(insurance[split], "Test", insurance[yhat], "&gt;" &amp; insurance[[#This Row],[yhat]]) + 1,
  ""
)</f>
        <v/>
      </c>
      <c r="AD540" t="str">
        <f>IF(insurance[[#This Row],[split]]="Test", CEILING(insurance[[#This Row],[rank_test]]/(COUNTIF(insurance[split],"Test")/10), 1), "")</f>
        <v/>
      </c>
      <c r="AE540" t="str">
        <f>IF(insurance[[#This Row],[split]]="Test", --(insurance[[#This Row],[charges]] &gt;= Classify!$C$5), "")</f>
        <v/>
      </c>
      <c r="AF540" t="str">
        <f>IF(insurance[[#This Row],[split]]="Test", --(insurance[[#This Row],[yhat]] &gt;= Classify!$C$8), "")</f>
        <v/>
      </c>
    </row>
    <row r="541" spans="1:32" x14ac:dyDescent="0.35">
      <c r="A541">
        <v>47</v>
      </c>
      <c r="B541" t="s">
        <v>13</v>
      </c>
      <c r="C541">
        <v>29.545000000000002</v>
      </c>
      <c r="D541">
        <v>1</v>
      </c>
      <c r="E541" t="s">
        <v>14</v>
      </c>
      <c r="F541" t="s">
        <v>22</v>
      </c>
      <c r="G541">
        <v>8930.9345499999999</v>
      </c>
      <c r="H541" t="s">
        <v>16</v>
      </c>
      <c r="I541" t="s">
        <v>17</v>
      </c>
      <c r="J541" t="s">
        <v>17</v>
      </c>
      <c r="K541" t="s">
        <v>18</v>
      </c>
      <c r="L541" t="s">
        <v>17</v>
      </c>
      <c r="M541" t="s">
        <v>17</v>
      </c>
      <c r="N541">
        <f>insurance[[#This Row],[age]]^2</f>
        <v>2209</v>
      </c>
      <c r="O541">
        <f>insurance[[#This Row],[smoker_yes]]*insurance[[#This Row],[bmi]]</f>
        <v>0</v>
      </c>
      <c r="P541">
        <f>insurance[[#This Row],[smoker_yes]]*insurance[[#This Row],[age]]</f>
        <v>0</v>
      </c>
      <c r="Q541">
        <f>insurance[[#This Row],[bmi]]*insurance[[#This Row],[age]]</f>
        <v>1388.615</v>
      </c>
      <c r="R541" t="s">
        <v>31</v>
      </c>
      <c r="S541">
        <f>(insurance[[#This Row],[age]]-Notes!$B$2)/Notes!$B$3</f>
        <v>0.55486906616036347</v>
      </c>
      <c r="T541">
        <f>(insurance[[#This Row],[bmi]]-Notes!$B$4)/Notes!$B$5</f>
        <v>-0.18346683164231073</v>
      </c>
      <c r="U541">
        <f>(insurance[[#This Row],[children]]-Notes!$B$6)/Notes!$B$7</f>
        <v>-7.8767191646533979E-2</v>
      </c>
      <c r="V541" s="14">
        <f t="shared" si="8"/>
        <v>13130.638654799817</v>
      </c>
      <c r="W541" s="15" t="str">
        <f>IF(insurance[[#This Row],[split]]="Test", (insurance[[#This Row],[charges]]-insurance[[#This Row],[yhat_base]])^2, "")</f>
        <v/>
      </c>
      <c r="X541" s="15" t="str">
        <f>IF(insurance[[#This Row],[split]]="Test", ABS(insurance[[#This Row],[charges]]-insurance[[#This Row],[yhat_base]])^2, "")</f>
        <v/>
      </c>
      <c r="Y541" t="str">
        <f>IF(insurance[[#This Row],[split]]="Test", (insurance[[#This Row],[charges]]-insurance[[#This Row],[yhat]])^2,"")</f>
        <v/>
      </c>
      <c r="Z541" t="str">
        <f>IF(insurance[[#This Row],[split]]="Test",ABS(insurance[[#This Row],[charges]]-insurance[[#This Row],[yhat]])^2,"")</f>
        <v/>
      </c>
      <c r="AA541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10286.147286521773</v>
      </c>
      <c r="AB541">
        <f>insurance[[#This Row],[charges]]-insurance[[#This Row],[yhat]]</f>
        <v>-1355.212736521773</v>
      </c>
      <c r="AC541" t="str">
        <f>IF(insurance[[#This Row],[split]]="Test",
  COUNTIFS(insurance[split], "Test", insurance[yhat], "&gt;" &amp; insurance[[#This Row],[yhat]]) + 1,
  ""
)</f>
        <v/>
      </c>
      <c r="AD541" t="str">
        <f>IF(insurance[[#This Row],[split]]="Test", CEILING(insurance[[#This Row],[rank_test]]/(COUNTIF(insurance[split],"Test")/10), 1), "")</f>
        <v/>
      </c>
      <c r="AE541" t="str">
        <f>IF(insurance[[#This Row],[split]]="Test", --(insurance[[#This Row],[charges]] &gt;= Classify!$C$5), "")</f>
        <v/>
      </c>
      <c r="AF541" t="str">
        <f>IF(insurance[[#This Row],[split]]="Test", --(insurance[[#This Row],[yhat]] &gt;= Classify!$C$8), "")</f>
        <v/>
      </c>
    </row>
    <row r="542" spans="1:32" x14ac:dyDescent="0.35">
      <c r="A542">
        <v>41</v>
      </c>
      <c r="B542" t="s">
        <v>19</v>
      </c>
      <c r="C542">
        <v>28.405000000000001</v>
      </c>
      <c r="D542">
        <v>1</v>
      </c>
      <c r="E542" t="s">
        <v>14</v>
      </c>
      <c r="F542" t="s">
        <v>22</v>
      </c>
      <c r="G542">
        <v>6664.68595</v>
      </c>
      <c r="H542" t="s">
        <v>16</v>
      </c>
      <c r="I542" t="s">
        <v>18</v>
      </c>
      <c r="J542" t="s">
        <v>17</v>
      </c>
      <c r="K542" t="s">
        <v>18</v>
      </c>
      <c r="L542" t="s">
        <v>17</v>
      </c>
      <c r="M542" t="s">
        <v>17</v>
      </c>
      <c r="N542">
        <f>insurance[[#This Row],[age]]^2</f>
        <v>1681</v>
      </c>
      <c r="O542">
        <f>insurance[[#This Row],[smoker_yes]]*insurance[[#This Row],[bmi]]</f>
        <v>0</v>
      </c>
      <c r="P542">
        <f>insurance[[#This Row],[smoker_yes]]*insurance[[#This Row],[age]]</f>
        <v>0</v>
      </c>
      <c r="Q542">
        <f>insurance[[#This Row],[bmi]]*insurance[[#This Row],[age]]</f>
        <v>1164.605</v>
      </c>
      <c r="R542" t="s">
        <v>31</v>
      </c>
      <c r="S542">
        <f>(insurance[[#This Row],[age]]-Notes!$B$2)/Notes!$B$3</f>
        <v>0.12766192478361088</v>
      </c>
      <c r="T542">
        <f>(insurance[[#This Row],[bmi]]-Notes!$B$4)/Notes!$B$5</f>
        <v>-0.37047753899331093</v>
      </c>
      <c r="U542">
        <f>(insurance[[#This Row],[children]]-Notes!$B$6)/Notes!$B$7</f>
        <v>-7.8767191646533979E-2</v>
      </c>
      <c r="V542" s="14">
        <f t="shared" si="8"/>
        <v>13130.638654799817</v>
      </c>
      <c r="W542" s="15" t="str">
        <f>IF(insurance[[#This Row],[split]]="Test", (insurance[[#This Row],[charges]]-insurance[[#This Row],[yhat_base]])^2, "")</f>
        <v/>
      </c>
      <c r="X542" s="15" t="str">
        <f>IF(insurance[[#This Row],[split]]="Test", ABS(insurance[[#This Row],[charges]]-insurance[[#This Row],[yhat_base]])^2, "")</f>
        <v/>
      </c>
      <c r="Y542" t="str">
        <f>IF(insurance[[#This Row],[split]]="Test", (insurance[[#This Row],[charges]]-insurance[[#This Row],[yhat]])^2,"")</f>
        <v/>
      </c>
      <c r="Z542" t="str">
        <f>IF(insurance[[#This Row],[split]]="Test",ABS(insurance[[#This Row],[charges]]-insurance[[#This Row],[yhat]])^2,"")</f>
        <v/>
      </c>
      <c r="AA542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7871.4956524437193</v>
      </c>
      <c r="AB542">
        <f>insurance[[#This Row],[charges]]-insurance[[#This Row],[yhat]]</f>
        <v>-1206.8097024437193</v>
      </c>
      <c r="AC542" t="str">
        <f>IF(insurance[[#This Row],[split]]="Test",
  COUNTIFS(insurance[split], "Test", insurance[yhat], "&gt;" &amp; insurance[[#This Row],[yhat]]) + 1,
  ""
)</f>
        <v/>
      </c>
      <c r="AD542" t="str">
        <f>IF(insurance[[#This Row],[split]]="Test", CEILING(insurance[[#This Row],[rank_test]]/(COUNTIF(insurance[split],"Test")/10), 1), "")</f>
        <v/>
      </c>
      <c r="AE542" t="str">
        <f>IF(insurance[[#This Row],[split]]="Test", --(insurance[[#This Row],[charges]] &gt;= Classify!$C$5), "")</f>
        <v/>
      </c>
      <c r="AF542" t="str">
        <f>IF(insurance[[#This Row],[split]]="Test", --(insurance[[#This Row],[yhat]] &gt;= Classify!$C$8), "")</f>
        <v/>
      </c>
    </row>
    <row r="543" spans="1:32" x14ac:dyDescent="0.35">
      <c r="A543">
        <v>49</v>
      </c>
      <c r="B543" t="s">
        <v>13</v>
      </c>
      <c r="C543">
        <v>34.770000000000003</v>
      </c>
      <c r="D543">
        <v>1</v>
      </c>
      <c r="E543" t="s">
        <v>14</v>
      </c>
      <c r="F543" t="s">
        <v>22</v>
      </c>
      <c r="G543">
        <v>9583.8932999999997</v>
      </c>
      <c r="H543" t="s">
        <v>16</v>
      </c>
      <c r="I543" t="s">
        <v>17</v>
      </c>
      <c r="J543" t="s">
        <v>17</v>
      </c>
      <c r="K543" t="s">
        <v>18</v>
      </c>
      <c r="L543" t="s">
        <v>17</v>
      </c>
      <c r="M543" t="s">
        <v>17</v>
      </c>
      <c r="N543">
        <f>insurance[[#This Row],[age]]^2</f>
        <v>2401</v>
      </c>
      <c r="O543">
        <f>insurance[[#This Row],[smoker_yes]]*insurance[[#This Row],[bmi]]</f>
        <v>0</v>
      </c>
      <c r="P543">
        <f>insurance[[#This Row],[smoker_yes]]*insurance[[#This Row],[age]]</f>
        <v>0</v>
      </c>
      <c r="Q543">
        <f>insurance[[#This Row],[bmi]]*insurance[[#This Row],[age]]</f>
        <v>1703.7300000000002</v>
      </c>
      <c r="R543" t="s">
        <v>31</v>
      </c>
      <c r="S543">
        <f>(insurance[[#This Row],[age]]-Notes!$B$2)/Notes!$B$3</f>
        <v>0.69727144661928109</v>
      </c>
      <c r="T543">
        <f>(insurance[[#This Row],[bmi]]-Notes!$B$4)/Notes!$B$5</f>
        <v>0.67366557704977337</v>
      </c>
      <c r="U543">
        <f>(insurance[[#This Row],[children]]-Notes!$B$6)/Notes!$B$7</f>
        <v>-7.8767191646533979E-2</v>
      </c>
      <c r="V543" s="14">
        <f t="shared" si="8"/>
        <v>13130.638654799817</v>
      </c>
      <c r="W543" s="15" t="str">
        <f>IF(insurance[[#This Row],[split]]="Test", (insurance[[#This Row],[charges]]-insurance[[#This Row],[yhat_base]])^2, "")</f>
        <v/>
      </c>
      <c r="X543" s="15" t="str">
        <f>IF(insurance[[#This Row],[split]]="Test", ABS(insurance[[#This Row],[charges]]-insurance[[#This Row],[yhat_base]])^2, "")</f>
        <v/>
      </c>
      <c r="Y543" t="str">
        <f>IF(insurance[[#This Row],[split]]="Test", (insurance[[#This Row],[charges]]-insurance[[#This Row],[yhat]])^2,"")</f>
        <v/>
      </c>
      <c r="Z543" t="str">
        <f>IF(insurance[[#This Row],[split]]="Test",ABS(insurance[[#This Row],[charges]]-insurance[[#This Row],[yhat]])^2,"")</f>
        <v/>
      </c>
      <c r="AA543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10993.610208604212</v>
      </c>
      <c r="AB543">
        <f>insurance[[#This Row],[charges]]-insurance[[#This Row],[yhat]]</f>
        <v>-1409.7169086042122</v>
      </c>
      <c r="AC543" t="str">
        <f>IF(insurance[[#This Row],[split]]="Test",
  COUNTIFS(insurance[split], "Test", insurance[yhat], "&gt;" &amp; insurance[[#This Row],[yhat]]) + 1,
  ""
)</f>
        <v/>
      </c>
      <c r="AD543" t="str">
        <f>IF(insurance[[#This Row],[split]]="Test", CEILING(insurance[[#This Row],[rank_test]]/(COUNTIF(insurance[split],"Test")/10), 1), "")</f>
        <v/>
      </c>
      <c r="AE543" t="str">
        <f>IF(insurance[[#This Row],[split]]="Test", --(insurance[[#This Row],[charges]] &gt;= Classify!$C$5), "")</f>
        <v/>
      </c>
      <c r="AF543" t="str">
        <f>IF(insurance[[#This Row],[split]]="Test", --(insurance[[#This Row],[yhat]] &gt;= Classify!$C$8), "")</f>
        <v/>
      </c>
    </row>
    <row r="544" spans="1:32" x14ac:dyDescent="0.35">
      <c r="A544">
        <v>50</v>
      </c>
      <c r="B544" t="s">
        <v>13</v>
      </c>
      <c r="C544">
        <v>30.114999999999998</v>
      </c>
      <c r="D544">
        <v>1</v>
      </c>
      <c r="E544" t="s">
        <v>14</v>
      </c>
      <c r="F544" t="s">
        <v>22</v>
      </c>
      <c r="G544">
        <v>9910.3598500000007</v>
      </c>
      <c r="H544" t="s">
        <v>16</v>
      </c>
      <c r="I544" t="s">
        <v>17</v>
      </c>
      <c r="J544" t="s">
        <v>17</v>
      </c>
      <c r="K544" t="s">
        <v>18</v>
      </c>
      <c r="L544" t="s">
        <v>17</v>
      </c>
      <c r="M544" t="s">
        <v>17</v>
      </c>
      <c r="N544">
        <f>insurance[[#This Row],[age]]^2</f>
        <v>2500</v>
      </c>
      <c r="O544">
        <f>insurance[[#This Row],[smoker_yes]]*insurance[[#This Row],[bmi]]</f>
        <v>0</v>
      </c>
      <c r="P544">
        <f>insurance[[#This Row],[smoker_yes]]*insurance[[#This Row],[age]]</f>
        <v>0</v>
      </c>
      <c r="Q544">
        <f>insurance[[#This Row],[bmi]]*insurance[[#This Row],[age]]</f>
        <v>1505.75</v>
      </c>
      <c r="R544" t="s">
        <v>31</v>
      </c>
      <c r="S544">
        <f>(insurance[[#This Row],[age]]-Notes!$B$2)/Notes!$B$3</f>
        <v>0.76847263684873979</v>
      </c>
      <c r="T544">
        <f>(insurance[[#This Row],[bmi]]-Notes!$B$4)/Notes!$B$5</f>
        <v>-8.9961477966811199E-2</v>
      </c>
      <c r="U544">
        <f>(insurance[[#This Row],[children]]-Notes!$B$6)/Notes!$B$7</f>
        <v>-7.8767191646533979E-2</v>
      </c>
      <c r="V544" s="14">
        <f t="shared" si="8"/>
        <v>13130.638654799817</v>
      </c>
      <c r="W544" s="15" t="str">
        <f>IF(insurance[[#This Row],[split]]="Test", (insurance[[#This Row],[charges]]-insurance[[#This Row],[yhat_base]])^2, "")</f>
        <v/>
      </c>
      <c r="X544" s="15" t="str">
        <f>IF(insurance[[#This Row],[split]]="Test", ABS(insurance[[#This Row],[charges]]-insurance[[#This Row],[yhat_base]])^2, "")</f>
        <v/>
      </c>
      <c r="Y544" t="str">
        <f>IF(insurance[[#This Row],[split]]="Test", (insurance[[#This Row],[charges]]-insurance[[#This Row],[yhat]])^2,"")</f>
        <v/>
      </c>
      <c r="Z544" t="str">
        <f>IF(insurance[[#This Row],[split]]="Test",ABS(insurance[[#This Row],[charges]]-insurance[[#This Row],[yhat]])^2,"")</f>
        <v/>
      </c>
      <c r="AA544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11288.278693199138</v>
      </c>
      <c r="AB544">
        <f>insurance[[#This Row],[charges]]-insurance[[#This Row],[yhat]]</f>
        <v>-1377.918843199137</v>
      </c>
      <c r="AC544" t="str">
        <f>IF(insurance[[#This Row],[split]]="Test",
  COUNTIFS(insurance[split], "Test", insurance[yhat], "&gt;" &amp; insurance[[#This Row],[yhat]]) + 1,
  ""
)</f>
        <v/>
      </c>
      <c r="AD544" t="str">
        <f>IF(insurance[[#This Row],[split]]="Test", CEILING(insurance[[#This Row],[rank_test]]/(COUNTIF(insurance[split],"Test")/10), 1), "")</f>
        <v/>
      </c>
      <c r="AE544" t="str">
        <f>IF(insurance[[#This Row],[split]]="Test", --(insurance[[#This Row],[charges]] &gt;= Classify!$C$5), "")</f>
        <v/>
      </c>
      <c r="AF544" t="str">
        <f>IF(insurance[[#This Row],[split]]="Test", --(insurance[[#This Row],[yhat]] &gt;= Classify!$C$8), "")</f>
        <v/>
      </c>
    </row>
    <row r="545" spans="1:32" x14ac:dyDescent="0.35">
      <c r="A545">
        <v>40</v>
      </c>
      <c r="B545" t="s">
        <v>13</v>
      </c>
      <c r="C545">
        <v>41.42</v>
      </c>
      <c r="D545">
        <v>1</v>
      </c>
      <c r="E545" t="s">
        <v>14</v>
      </c>
      <c r="F545" t="s">
        <v>22</v>
      </c>
      <c r="G545">
        <v>28476.734990000001</v>
      </c>
      <c r="H545" t="s">
        <v>16</v>
      </c>
      <c r="I545" t="s">
        <v>17</v>
      </c>
      <c r="J545" t="s">
        <v>17</v>
      </c>
      <c r="K545" t="s">
        <v>18</v>
      </c>
      <c r="L545" t="s">
        <v>17</v>
      </c>
      <c r="M545" t="s">
        <v>17</v>
      </c>
      <c r="N545">
        <f>insurance[[#This Row],[age]]^2</f>
        <v>1600</v>
      </c>
      <c r="O545">
        <f>insurance[[#This Row],[smoker_yes]]*insurance[[#This Row],[bmi]]</f>
        <v>0</v>
      </c>
      <c r="P545">
        <f>insurance[[#This Row],[smoker_yes]]*insurance[[#This Row],[age]]</f>
        <v>0</v>
      </c>
      <c r="Q545">
        <f>insurance[[#This Row],[bmi]]*insurance[[#This Row],[age]]</f>
        <v>1656.8000000000002</v>
      </c>
      <c r="R545" t="s">
        <v>32</v>
      </c>
      <c r="S545">
        <f>(insurance[[#This Row],[age]]-Notes!$B$2)/Notes!$B$3</f>
        <v>5.6460734554152112E-2</v>
      </c>
      <c r="T545">
        <f>(insurance[[#This Row],[bmi]]-Notes!$B$4)/Notes!$B$5</f>
        <v>1.7645613699306071</v>
      </c>
      <c r="U545">
        <f>(insurance[[#This Row],[children]]-Notes!$B$6)/Notes!$B$7</f>
        <v>-7.8767191646533979E-2</v>
      </c>
      <c r="V545" s="14">
        <f t="shared" si="8"/>
        <v>13130.638654799817</v>
      </c>
      <c r="W545" s="15">
        <f>IF(insurance[[#This Row],[split]]="Test", (insurance[[#This Row],[charges]]-insurance[[#This Row],[yhat_base]])^2, "")</f>
        <v>235502672.7292445</v>
      </c>
      <c r="X545" s="15">
        <f>IF(insurance[[#This Row],[split]]="Test", ABS(insurance[[#This Row],[charges]]-insurance[[#This Row],[yhat_base]])^2, "")</f>
        <v>235502672.7292445</v>
      </c>
      <c r="Y545">
        <f>IF(insurance[[#This Row],[split]]="Test", (insurance[[#This Row],[charges]]-insurance[[#This Row],[yhat]])^2,"")</f>
        <v>404672554.18991429</v>
      </c>
      <c r="Z545">
        <f>IF(insurance[[#This Row],[split]]="Test",ABS(insurance[[#This Row],[charges]]-insurance[[#This Row],[yhat]])^2,"")</f>
        <v>404672554.18991429</v>
      </c>
      <c r="AA545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8360.260294121641</v>
      </c>
      <c r="AB545">
        <f>insurance[[#This Row],[charges]]-insurance[[#This Row],[yhat]]</f>
        <v>20116.474695878358</v>
      </c>
      <c r="AC545">
        <f>IF(insurance[[#This Row],[split]]="Test",
  COUNTIFS(insurance[split], "Test", insurance[yhat], "&gt;" &amp; insurance[[#This Row],[yhat]]) + 1,
  ""
)</f>
        <v>175</v>
      </c>
      <c r="AD545">
        <f>IF(insurance[[#This Row],[split]]="Test", CEILING(insurance[[#This Row],[rank_test]]/(COUNTIF(insurance[split],"Test")/10), 1), "")</f>
        <v>7</v>
      </c>
      <c r="AE545">
        <f>IF(insurance[[#This Row],[split]]="Test", --(insurance[[#This Row],[charges]] &gt;= Classify!$C$5), "")</f>
        <v>1</v>
      </c>
      <c r="AF545">
        <f>IF(insurance[[#This Row],[split]]="Test", --(insurance[[#This Row],[yhat]] &gt;= Classify!$C$8), "")</f>
        <v>0</v>
      </c>
    </row>
    <row r="546" spans="1:32" x14ac:dyDescent="0.35">
      <c r="A546">
        <v>36</v>
      </c>
      <c r="B546" t="s">
        <v>19</v>
      </c>
      <c r="C546">
        <v>33.82</v>
      </c>
      <c r="D546">
        <v>1</v>
      </c>
      <c r="E546" t="s">
        <v>14</v>
      </c>
      <c r="F546" t="s">
        <v>22</v>
      </c>
      <c r="G546">
        <v>5377.4578000000001</v>
      </c>
      <c r="H546" t="s">
        <v>16</v>
      </c>
      <c r="I546" t="s">
        <v>18</v>
      </c>
      <c r="J546" t="s">
        <v>17</v>
      </c>
      <c r="K546" t="s">
        <v>18</v>
      </c>
      <c r="L546" t="s">
        <v>17</v>
      </c>
      <c r="M546" t="s">
        <v>17</v>
      </c>
      <c r="N546">
        <f>insurance[[#This Row],[age]]^2</f>
        <v>1296</v>
      </c>
      <c r="O546">
        <f>insurance[[#This Row],[smoker_yes]]*insurance[[#This Row],[bmi]]</f>
        <v>0</v>
      </c>
      <c r="P546">
        <f>insurance[[#This Row],[smoker_yes]]*insurance[[#This Row],[age]]</f>
        <v>0</v>
      </c>
      <c r="Q546">
        <f>insurance[[#This Row],[bmi]]*insurance[[#This Row],[age]]</f>
        <v>1217.52</v>
      </c>
      <c r="R546" t="s">
        <v>31</v>
      </c>
      <c r="S546">
        <f>(insurance[[#This Row],[age]]-Notes!$B$2)/Notes!$B$3</f>
        <v>-0.22834402636368298</v>
      </c>
      <c r="T546">
        <f>(insurance[[#This Row],[bmi]]-Notes!$B$4)/Notes!$B$5</f>
        <v>0.51782332092393946</v>
      </c>
      <c r="U546">
        <f>(insurance[[#This Row],[children]]-Notes!$B$6)/Notes!$B$7</f>
        <v>-7.8767191646533979E-2</v>
      </c>
      <c r="V546" s="14">
        <f t="shared" si="8"/>
        <v>13130.638654799817</v>
      </c>
      <c r="W546" s="15" t="str">
        <f>IF(insurance[[#This Row],[split]]="Test", (insurance[[#This Row],[charges]]-insurance[[#This Row],[yhat_base]])^2, "")</f>
        <v/>
      </c>
      <c r="X546" s="15" t="str">
        <f>IF(insurance[[#This Row],[split]]="Test", ABS(insurance[[#This Row],[charges]]-insurance[[#This Row],[yhat_base]])^2, "")</f>
        <v/>
      </c>
      <c r="Y546" t="str">
        <f>IF(insurance[[#This Row],[split]]="Test", (insurance[[#This Row],[charges]]-insurance[[#This Row],[yhat]])^2,"")</f>
        <v/>
      </c>
      <c r="Z546" t="str">
        <f>IF(insurance[[#This Row],[split]]="Test",ABS(insurance[[#This Row],[charges]]-insurance[[#This Row],[yhat]])^2,"")</f>
        <v/>
      </c>
      <c r="AA546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6668.0015977456242</v>
      </c>
      <c r="AB546">
        <f>insurance[[#This Row],[charges]]-insurance[[#This Row],[yhat]]</f>
        <v>-1290.543797745624</v>
      </c>
      <c r="AC546" t="str">
        <f>IF(insurance[[#This Row],[split]]="Test",
  COUNTIFS(insurance[split], "Test", insurance[yhat], "&gt;" &amp; insurance[[#This Row],[yhat]]) + 1,
  ""
)</f>
        <v/>
      </c>
      <c r="AD546" t="str">
        <f>IF(insurance[[#This Row],[split]]="Test", CEILING(insurance[[#This Row],[rank_test]]/(COUNTIF(insurance[split],"Test")/10), 1), "")</f>
        <v/>
      </c>
      <c r="AE546" t="str">
        <f>IF(insurance[[#This Row],[split]]="Test", --(insurance[[#This Row],[charges]] &gt;= Classify!$C$5), "")</f>
        <v/>
      </c>
      <c r="AF546" t="str">
        <f>IF(insurance[[#This Row],[split]]="Test", --(insurance[[#This Row],[yhat]] &gt;= Classify!$C$8), "")</f>
        <v/>
      </c>
    </row>
    <row r="547" spans="1:32" x14ac:dyDescent="0.35">
      <c r="A547">
        <v>23</v>
      </c>
      <c r="B547" t="s">
        <v>19</v>
      </c>
      <c r="C547">
        <v>27.36</v>
      </c>
      <c r="D547">
        <v>1</v>
      </c>
      <c r="E547" t="s">
        <v>14</v>
      </c>
      <c r="F547" t="s">
        <v>22</v>
      </c>
      <c r="G547">
        <v>2789.0574000000001</v>
      </c>
      <c r="H547" t="s">
        <v>16</v>
      </c>
      <c r="I547" t="s">
        <v>18</v>
      </c>
      <c r="J547" t="s">
        <v>17</v>
      </c>
      <c r="K547" t="s">
        <v>18</v>
      </c>
      <c r="L547" t="s">
        <v>17</v>
      </c>
      <c r="M547" t="s">
        <v>17</v>
      </c>
      <c r="N547">
        <f>insurance[[#This Row],[age]]^2</f>
        <v>529</v>
      </c>
      <c r="O547">
        <f>insurance[[#This Row],[smoker_yes]]*insurance[[#This Row],[bmi]]</f>
        <v>0</v>
      </c>
      <c r="P547">
        <f>insurance[[#This Row],[smoker_yes]]*insurance[[#This Row],[age]]</f>
        <v>0</v>
      </c>
      <c r="Q547">
        <f>insurance[[#This Row],[bmi]]*insurance[[#This Row],[age]]</f>
        <v>629.28</v>
      </c>
      <c r="R547" t="s">
        <v>32</v>
      </c>
      <c r="S547">
        <f>(insurance[[#This Row],[age]]-Notes!$B$2)/Notes!$B$3</f>
        <v>-1.1539594993466469</v>
      </c>
      <c r="T547">
        <f>(insurance[[#This Row],[bmi]]-Notes!$B$4)/Notes!$B$5</f>
        <v>-0.54190402073172794</v>
      </c>
      <c r="U547">
        <f>(insurance[[#This Row],[children]]-Notes!$B$6)/Notes!$B$7</f>
        <v>-7.8767191646533979E-2</v>
      </c>
      <c r="V547" s="14">
        <f t="shared" si="8"/>
        <v>13130.638654799817</v>
      </c>
      <c r="W547" s="15">
        <f>IF(insurance[[#This Row],[split]]="Test", (insurance[[#This Row],[charges]]-insurance[[#This Row],[yhat_base]])^2, "")</f>
        <v>106948302.84962697</v>
      </c>
      <c r="X547" s="15">
        <f>IF(insurance[[#This Row],[split]]="Test", ABS(insurance[[#This Row],[charges]]-insurance[[#This Row],[yhat_base]])^2, "")</f>
        <v>106948302.84962697</v>
      </c>
      <c r="Y547">
        <f>IF(insurance[[#This Row],[split]]="Test", (insurance[[#This Row],[charges]]-insurance[[#This Row],[yhat]])^2,"")</f>
        <v>2234681.4539398761</v>
      </c>
      <c r="Z547">
        <f>IF(insurance[[#This Row],[split]]="Test",ABS(insurance[[#This Row],[charges]]-insurance[[#This Row],[yhat]])^2,"")</f>
        <v>2234681.4539398761</v>
      </c>
      <c r="AA547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4283.9424972365323</v>
      </c>
      <c r="AB547">
        <f>insurance[[#This Row],[charges]]-insurance[[#This Row],[yhat]]</f>
        <v>-1494.8850972365321</v>
      </c>
      <c r="AC547">
        <f>IF(insurance[[#This Row],[split]]="Test",
  COUNTIFS(insurance[split], "Test", insurance[yhat], "&gt;" &amp; insurance[[#This Row],[yhat]]) + 1,
  ""
)</f>
        <v>257</v>
      </c>
      <c r="AD547">
        <f>IF(insurance[[#This Row],[split]]="Test", CEILING(insurance[[#This Row],[rank_test]]/(COUNTIF(insurance[split],"Test")/10), 1), "")</f>
        <v>10</v>
      </c>
      <c r="AE547">
        <f>IF(insurance[[#This Row],[split]]="Test", --(insurance[[#This Row],[charges]] &gt;= Classify!$C$5), "")</f>
        <v>0</v>
      </c>
      <c r="AF547">
        <f>IF(insurance[[#This Row],[split]]="Test", --(insurance[[#This Row],[yhat]] &gt;= Classify!$C$8), "")</f>
        <v>0</v>
      </c>
    </row>
    <row r="548" spans="1:32" x14ac:dyDescent="0.35">
      <c r="A548">
        <v>57</v>
      </c>
      <c r="B548" t="s">
        <v>19</v>
      </c>
      <c r="C548">
        <v>33.630000000000003</v>
      </c>
      <c r="D548">
        <v>1</v>
      </c>
      <c r="E548" t="s">
        <v>14</v>
      </c>
      <c r="F548" t="s">
        <v>22</v>
      </c>
      <c r="G548">
        <v>11945.1327</v>
      </c>
      <c r="H548" t="s">
        <v>16</v>
      </c>
      <c r="I548" t="s">
        <v>18</v>
      </c>
      <c r="J548" t="s">
        <v>17</v>
      </c>
      <c r="K548" t="s">
        <v>18</v>
      </c>
      <c r="L548" t="s">
        <v>17</v>
      </c>
      <c r="M548" t="s">
        <v>17</v>
      </c>
      <c r="N548">
        <f>insurance[[#This Row],[age]]^2</f>
        <v>3249</v>
      </c>
      <c r="O548">
        <f>insurance[[#This Row],[smoker_yes]]*insurance[[#This Row],[bmi]]</f>
        <v>0</v>
      </c>
      <c r="P548">
        <f>insurance[[#This Row],[smoker_yes]]*insurance[[#This Row],[age]]</f>
        <v>0</v>
      </c>
      <c r="Q548">
        <f>insurance[[#This Row],[bmi]]*insurance[[#This Row],[age]]</f>
        <v>1916.91</v>
      </c>
      <c r="R548" t="s">
        <v>31</v>
      </c>
      <c r="S548">
        <f>(insurance[[#This Row],[age]]-Notes!$B$2)/Notes!$B$3</f>
        <v>1.2668809684549511</v>
      </c>
      <c r="T548">
        <f>(insurance[[#This Row],[bmi]]-Notes!$B$4)/Notes!$B$5</f>
        <v>0.48665486969877314</v>
      </c>
      <c r="U548">
        <f>(insurance[[#This Row],[children]]-Notes!$B$6)/Notes!$B$7</f>
        <v>-7.8767191646533979E-2</v>
      </c>
      <c r="V548" s="14">
        <f t="shared" si="8"/>
        <v>13130.638654799817</v>
      </c>
      <c r="W548" s="15" t="str">
        <f>IF(insurance[[#This Row],[split]]="Test", (insurance[[#This Row],[charges]]-insurance[[#This Row],[yhat_base]])^2, "")</f>
        <v/>
      </c>
      <c r="X548" s="15" t="str">
        <f>IF(insurance[[#This Row],[split]]="Test", ABS(insurance[[#This Row],[charges]]-insurance[[#This Row],[yhat_base]])^2, "")</f>
        <v/>
      </c>
      <c r="Y548" t="str">
        <f>IF(insurance[[#This Row],[split]]="Test", (insurance[[#This Row],[charges]]-insurance[[#This Row],[yhat]])^2,"")</f>
        <v/>
      </c>
      <c r="Z548" t="str">
        <f>IF(insurance[[#This Row],[split]]="Test",ABS(insurance[[#This Row],[charges]]-insurance[[#This Row],[yhat]])^2,"")</f>
        <v/>
      </c>
      <c r="AA548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13302.300768242434</v>
      </c>
      <c r="AB548">
        <f>insurance[[#This Row],[charges]]-insurance[[#This Row],[yhat]]</f>
        <v>-1357.1680682424339</v>
      </c>
      <c r="AC548" t="str">
        <f>IF(insurance[[#This Row],[split]]="Test",
  COUNTIFS(insurance[split], "Test", insurance[yhat], "&gt;" &amp; insurance[[#This Row],[yhat]]) + 1,
  ""
)</f>
        <v/>
      </c>
      <c r="AD548" t="str">
        <f>IF(insurance[[#This Row],[split]]="Test", CEILING(insurance[[#This Row],[rank_test]]/(COUNTIF(insurance[split],"Test")/10), 1), "")</f>
        <v/>
      </c>
      <c r="AE548" t="str">
        <f>IF(insurance[[#This Row],[split]]="Test", --(insurance[[#This Row],[charges]] &gt;= Classify!$C$5), "")</f>
        <v/>
      </c>
      <c r="AF548" t="str">
        <f>IF(insurance[[#This Row],[split]]="Test", --(insurance[[#This Row],[yhat]] &gt;= Classify!$C$8), "")</f>
        <v/>
      </c>
    </row>
    <row r="549" spans="1:32" x14ac:dyDescent="0.35">
      <c r="A549">
        <v>19</v>
      </c>
      <c r="B549" t="s">
        <v>19</v>
      </c>
      <c r="C549">
        <v>25.555</v>
      </c>
      <c r="D549">
        <v>1</v>
      </c>
      <c r="E549" t="s">
        <v>14</v>
      </c>
      <c r="F549" t="s">
        <v>22</v>
      </c>
      <c r="G549">
        <v>2221.5644499999999</v>
      </c>
      <c r="H549" t="s">
        <v>16</v>
      </c>
      <c r="I549" t="s">
        <v>18</v>
      </c>
      <c r="J549" t="s">
        <v>17</v>
      </c>
      <c r="K549" t="s">
        <v>18</v>
      </c>
      <c r="L549" t="s">
        <v>17</v>
      </c>
      <c r="M549" t="s">
        <v>17</v>
      </c>
      <c r="N549">
        <f>insurance[[#This Row],[age]]^2</f>
        <v>361</v>
      </c>
      <c r="O549">
        <f>insurance[[#This Row],[smoker_yes]]*insurance[[#This Row],[bmi]]</f>
        <v>0</v>
      </c>
      <c r="P549">
        <f>insurance[[#This Row],[smoker_yes]]*insurance[[#This Row],[age]]</f>
        <v>0</v>
      </c>
      <c r="Q549">
        <f>insurance[[#This Row],[bmi]]*insurance[[#This Row],[age]]</f>
        <v>485.54500000000002</v>
      </c>
      <c r="R549" t="s">
        <v>31</v>
      </c>
      <c r="S549">
        <f>(insurance[[#This Row],[age]]-Notes!$B$2)/Notes!$B$3</f>
        <v>-1.4387642602644821</v>
      </c>
      <c r="T549">
        <f>(insurance[[#This Row],[bmi]]-Notes!$B$4)/Notes!$B$5</f>
        <v>-0.83800430737081144</v>
      </c>
      <c r="U549">
        <f>(insurance[[#This Row],[children]]-Notes!$B$6)/Notes!$B$7</f>
        <v>-7.8767191646533979E-2</v>
      </c>
      <c r="V549" s="14">
        <f t="shared" si="8"/>
        <v>13130.638654799817</v>
      </c>
      <c r="W549" s="15" t="str">
        <f>IF(insurance[[#This Row],[split]]="Test", (insurance[[#This Row],[charges]]-insurance[[#This Row],[yhat_base]])^2, "")</f>
        <v/>
      </c>
      <c r="X549" s="15" t="str">
        <f>IF(insurance[[#This Row],[split]]="Test", ABS(insurance[[#This Row],[charges]]-insurance[[#This Row],[yhat_base]])^2, "")</f>
        <v/>
      </c>
      <c r="Y549" t="str">
        <f>IF(insurance[[#This Row],[split]]="Test", (insurance[[#This Row],[charges]]-insurance[[#This Row],[yhat]])^2,"")</f>
        <v/>
      </c>
      <c r="Z549" t="str">
        <f>IF(insurance[[#This Row],[split]]="Test",ABS(insurance[[#This Row],[charges]]-insurance[[#This Row],[yhat]])^2,"")</f>
        <v/>
      </c>
      <c r="AA549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3827.1484558610246</v>
      </c>
      <c r="AB549">
        <f>insurance[[#This Row],[charges]]-insurance[[#This Row],[yhat]]</f>
        <v>-1605.5840058610247</v>
      </c>
      <c r="AC549" t="str">
        <f>IF(insurance[[#This Row],[split]]="Test",
  COUNTIFS(insurance[split], "Test", insurance[yhat], "&gt;" &amp; insurance[[#This Row],[yhat]]) + 1,
  ""
)</f>
        <v/>
      </c>
      <c r="AD549" t="str">
        <f>IF(insurance[[#This Row],[split]]="Test", CEILING(insurance[[#This Row],[rank_test]]/(COUNTIF(insurance[split],"Test")/10), 1), "")</f>
        <v/>
      </c>
      <c r="AE549" t="str">
        <f>IF(insurance[[#This Row],[split]]="Test", --(insurance[[#This Row],[charges]] &gt;= Classify!$C$5), "")</f>
        <v/>
      </c>
      <c r="AF549" t="str">
        <f>IF(insurance[[#This Row],[split]]="Test", --(insurance[[#This Row],[yhat]] &gt;= Classify!$C$8), "")</f>
        <v/>
      </c>
    </row>
    <row r="550" spans="1:32" x14ac:dyDescent="0.35">
      <c r="A550">
        <v>22</v>
      </c>
      <c r="B550" t="s">
        <v>19</v>
      </c>
      <c r="C550">
        <v>28.31</v>
      </c>
      <c r="D550">
        <v>1</v>
      </c>
      <c r="E550" t="s">
        <v>14</v>
      </c>
      <c r="F550" t="s">
        <v>22</v>
      </c>
      <c r="G550">
        <v>2639.0428999999999</v>
      </c>
      <c r="H550" t="s">
        <v>16</v>
      </c>
      <c r="I550" t="s">
        <v>18</v>
      </c>
      <c r="J550" t="s">
        <v>17</v>
      </c>
      <c r="K550" t="s">
        <v>18</v>
      </c>
      <c r="L550" t="s">
        <v>17</v>
      </c>
      <c r="M550" t="s">
        <v>17</v>
      </c>
      <c r="N550">
        <f>insurance[[#This Row],[age]]^2</f>
        <v>484</v>
      </c>
      <c r="O550">
        <f>insurance[[#This Row],[smoker_yes]]*insurance[[#This Row],[bmi]]</f>
        <v>0</v>
      </c>
      <c r="P550">
        <f>insurance[[#This Row],[smoker_yes]]*insurance[[#This Row],[age]]</f>
        <v>0</v>
      </c>
      <c r="Q550">
        <f>insurance[[#This Row],[bmi]]*insurance[[#This Row],[age]]</f>
        <v>622.81999999999994</v>
      </c>
      <c r="R550" t="s">
        <v>31</v>
      </c>
      <c r="S550">
        <f>(insurance[[#This Row],[age]]-Notes!$B$2)/Notes!$B$3</f>
        <v>-1.2251606895761058</v>
      </c>
      <c r="T550">
        <f>(insurance[[#This Row],[bmi]]-Notes!$B$4)/Notes!$B$5</f>
        <v>-0.38606176460589464</v>
      </c>
      <c r="U550">
        <f>(insurance[[#This Row],[children]]-Notes!$B$6)/Notes!$B$7</f>
        <v>-7.8767191646533979E-2</v>
      </c>
      <c r="V550" s="14">
        <f t="shared" si="8"/>
        <v>13130.638654799817</v>
      </c>
      <c r="W550" s="15" t="str">
        <f>IF(insurance[[#This Row],[split]]="Test", (insurance[[#This Row],[charges]]-insurance[[#This Row],[yhat_base]])^2, "")</f>
        <v/>
      </c>
      <c r="X550" s="15" t="str">
        <f>IF(insurance[[#This Row],[split]]="Test", ABS(insurance[[#This Row],[charges]]-insurance[[#This Row],[yhat_base]])^2, "")</f>
        <v/>
      </c>
      <c r="Y550" t="str">
        <f>IF(insurance[[#This Row],[split]]="Test", (insurance[[#This Row],[charges]]-insurance[[#This Row],[yhat]])^2,"")</f>
        <v/>
      </c>
      <c r="Z550" t="str">
        <f>IF(insurance[[#This Row],[split]]="Test",ABS(insurance[[#This Row],[charges]]-insurance[[#This Row],[yhat]])^2,"")</f>
        <v/>
      </c>
      <c r="AA550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4171.3398027562625</v>
      </c>
      <c r="AB550">
        <f>insurance[[#This Row],[charges]]-insurance[[#This Row],[yhat]]</f>
        <v>-1532.2969027562626</v>
      </c>
      <c r="AC550" t="str">
        <f>IF(insurance[[#This Row],[split]]="Test",
  COUNTIFS(insurance[split], "Test", insurance[yhat], "&gt;" &amp; insurance[[#This Row],[yhat]]) + 1,
  ""
)</f>
        <v/>
      </c>
      <c r="AD550" t="str">
        <f>IF(insurance[[#This Row],[split]]="Test", CEILING(insurance[[#This Row],[rank_test]]/(COUNTIF(insurance[split],"Test")/10), 1), "")</f>
        <v/>
      </c>
      <c r="AE550" t="str">
        <f>IF(insurance[[#This Row],[split]]="Test", --(insurance[[#This Row],[charges]] &gt;= Classify!$C$5), "")</f>
        <v/>
      </c>
      <c r="AF550" t="str">
        <f>IF(insurance[[#This Row],[split]]="Test", --(insurance[[#This Row],[yhat]] &gt;= Classify!$C$8), "")</f>
        <v/>
      </c>
    </row>
    <row r="551" spans="1:32" x14ac:dyDescent="0.35">
      <c r="A551">
        <v>30</v>
      </c>
      <c r="B551" t="s">
        <v>13</v>
      </c>
      <c r="C551">
        <v>28.405000000000001</v>
      </c>
      <c r="D551">
        <v>1</v>
      </c>
      <c r="E551" t="s">
        <v>14</v>
      </c>
      <c r="F551" t="s">
        <v>22</v>
      </c>
      <c r="G551">
        <v>4527.1829500000003</v>
      </c>
      <c r="H551" t="s">
        <v>16</v>
      </c>
      <c r="I551" t="s">
        <v>17</v>
      </c>
      <c r="J551" t="s">
        <v>17</v>
      </c>
      <c r="K551" t="s">
        <v>18</v>
      </c>
      <c r="L551" t="s">
        <v>17</v>
      </c>
      <c r="M551" t="s">
        <v>17</v>
      </c>
      <c r="N551">
        <f>insurance[[#This Row],[age]]^2</f>
        <v>900</v>
      </c>
      <c r="O551">
        <f>insurance[[#This Row],[smoker_yes]]*insurance[[#This Row],[bmi]]</f>
        <v>0</v>
      </c>
      <c r="P551">
        <f>insurance[[#This Row],[smoker_yes]]*insurance[[#This Row],[age]]</f>
        <v>0</v>
      </c>
      <c r="Q551">
        <f>insurance[[#This Row],[bmi]]*insurance[[#This Row],[age]]</f>
        <v>852.15000000000009</v>
      </c>
      <c r="R551" t="s">
        <v>31</v>
      </c>
      <c r="S551">
        <f>(insurance[[#This Row],[age]]-Notes!$B$2)/Notes!$B$3</f>
        <v>-0.65555116774043554</v>
      </c>
      <c r="T551">
        <f>(insurance[[#This Row],[bmi]]-Notes!$B$4)/Notes!$B$5</f>
        <v>-0.37047753899331093</v>
      </c>
      <c r="U551">
        <f>(insurance[[#This Row],[children]]-Notes!$B$6)/Notes!$B$7</f>
        <v>-7.8767191646533979E-2</v>
      </c>
      <c r="V551" s="14">
        <f t="shared" si="8"/>
        <v>13130.638654799817</v>
      </c>
      <c r="W551" s="15" t="str">
        <f>IF(insurance[[#This Row],[split]]="Test", (insurance[[#This Row],[charges]]-insurance[[#This Row],[yhat_base]])^2, "")</f>
        <v/>
      </c>
      <c r="X551" s="15" t="str">
        <f>IF(insurance[[#This Row],[split]]="Test", ABS(insurance[[#This Row],[charges]]-insurance[[#This Row],[yhat_base]])^2, "")</f>
        <v/>
      </c>
      <c r="Y551" t="str">
        <f>IF(insurance[[#This Row],[split]]="Test", (insurance[[#This Row],[charges]]-insurance[[#This Row],[yhat]])^2,"")</f>
        <v/>
      </c>
      <c r="Z551" t="str">
        <f>IF(insurance[[#This Row],[split]]="Test",ABS(insurance[[#This Row],[charges]]-insurance[[#This Row],[yhat]])^2,"")</f>
        <v/>
      </c>
      <c r="AA551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6002.7413200151668</v>
      </c>
      <c r="AB551">
        <f>insurance[[#This Row],[charges]]-insurance[[#This Row],[yhat]]</f>
        <v>-1475.5583700151665</v>
      </c>
      <c r="AC551" t="str">
        <f>IF(insurance[[#This Row],[split]]="Test",
  COUNTIFS(insurance[split], "Test", insurance[yhat], "&gt;" &amp; insurance[[#This Row],[yhat]]) + 1,
  ""
)</f>
        <v/>
      </c>
      <c r="AD551" t="str">
        <f>IF(insurance[[#This Row],[split]]="Test", CEILING(insurance[[#This Row],[rank_test]]/(COUNTIF(insurance[split],"Test")/10), 1), "")</f>
        <v/>
      </c>
      <c r="AE551" t="str">
        <f>IF(insurance[[#This Row],[split]]="Test", --(insurance[[#This Row],[charges]] &gt;= Classify!$C$5), "")</f>
        <v/>
      </c>
      <c r="AF551" t="str">
        <f>IF(insurance[[#This Row],[split]]="Test", --(insurance[[#This Row],[yhat]] &gt;= Classify!$C$8), "")</f>
        <v/>
      </c>
    </row>
    <row r="552" spans="1:32" x14ac:dyDescent="0.35">
      <c r="A552">
        <v>24</v>
      </c>
      <c r="B552" t="s">
        <v>19</v>
      </c>
      <c r="C552">
        <v>26.79</v>
      </c>
      <c r="D552">
        <v>1</v>
      </c>
      <c r="E552" t="s">
        <v>14</v>
      </c>
      <c r="F552" t="s">
        <v>22</v>
      </c>
      <c r="G552">
        <v>12609.88702</v>
      </c>
      <c r="H552" t="s">
        <v>16</v>
      </c>
      <c r="I552" t="s">
        <v>18</v>
      </c>
      <c r="J552" t="s">
        <v>17</v>
      </c>
      <c r="K552" t="s">
        <v>18</v>
      </c>
      <c r="L552" t="s">
        <v>17</v>
      </c>
      <c r="M552" t="s">
        <v>17</v>
      </c>
      <c r="N552">
        <f>insurance[[#This Row],[age]]^2</f>
        <v>576</v>
      </c>
      <c r="O552">
        <f>insurance[[#This Row],[smoker_yes]]*insurance[[#This Row],[bmi]]</f>
        <v>0</v>
      </c>
      <c r="P552">
        <f>insurance[[#This Row],[smoker_yes]]*insurance[[#This Row],[age]]</f>
        <v>0</v>
      </c>
      <c r="Q552">
        <f>insurance[[#This Row],[bmi]]*insurance[[#This Row],[age]]</f>
        <v>642.96</v>
      </c>
      <c r="R552" t="s">
        <v>31</v>
      </c>
      <c r="S552">
        <f>(insurance[[#This Row],[age]]-Notes!$B$2)/Notes!$B$3</f>
        <v>-1.0827583091171882</v>
      </c>
      <c r="T552">
        <f>(insurance[[#This Row],[bmi]]-Notes!$B$4)/Notes!$B$5</f>
        <v>-0.63540937440722811</v>
      </c>
      <c r="U552">
        <f>(insurance[[#This Row],[children]]-Notes!$B$6)/Notes!$B$7</f>
        <v>-7.8767191646533979E-2</v>
      </c>
      <c r="V552" s="14">
        <f t="shared" si="8"/>
        <v>13130.638654799817</v>
      </c>
      <c r="W552" s="15" t="str">
        <f>IF(insurance[[#This Row],[split]]="Test", (insurance[[#This Row],[charges]]-insurance[[#This Row],[yhat_base]])^2, "")</f>
        <v/>
      </c>
      <c r="X552" s="15" t="str">
        <f>IF(insurance[[#This Row],[split]]="Test", ABS(insurance[[#This Row],[charges]]-insurance[[#This Row],[yhat_base]])^2, "")</f>
        <v/>
      </c>
      <c r="Y552" t="str">
        <f>IF(insurance[[#This Row],[split]]="Test", (insurance[[#This Row],[charges]]-insurance[[#This Row],[yhat]])^2,"")</f>
        <v/>
      </c>
      <c r="Z552" t="str">
        <f>IF(insurance[[#This Row],[split]]="Test",ABS(insurance[[#This Row],[charges]]-insurance[[#This Row],[yhat]])^2,"")</f>
        <v/>
      </c>
      <c r="AA552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4408.3551993012898</v>
      </c>
      <c r="AB552">
        <f>insurance[[#This Row],[charges]]-insurance[[#This Row],[yhat]]</f>
        <v>8201.5318206987104</v>
      </c>
      <c r="AC552" t="str">
        <f>IF(insurance[[#This Row],[split]]="Test",
  COUNTIFS(insurance[split], "Test", insurance[yhat], "&gt;" &amp; insurance[[#This Row],[yhat]]) + 1,
  ""
)</f>
        <v/>
      </c>
      <c r="AD552" t="str">
        <f>IF(insurance[[#This Row],[split]]="Test", CEILING(insurance[[#This Row],[rank_test]]/(COUNTIF(insurance[split],"Test")/10), 1), "")</f>
        <v/>
      </c>
      <c r="AE552" t="str">
        <f>IF(insurance[[#This Row],[split]]="Test", --(insurance[[#This Row],[charges]] &gt;= Classify!$C$5), "")</f>
        <v/>
      </c>
      <c r="AF552" t="str">
        <f>IF(insurance[[#This Row],[split]]="Test", --(insurance[[#This Row],[yhat]] &gt;= Classify!$C$8), "")</f>
        <v/>
      </c>
    </row>
    <row r="553" spans="1:32" x14ac:dyDescent="0.35">
      <c r="A553">
        <v>48</v>
      </c>
      <c r="B553" t="s">
        <v>19</v>
      </c>
      <c r="C553">
        <v>36.67</v>
      </c>
      <c r="D553">
        <v>1</v>
      </c>
      <c r="E553" t="s">
        <v>14</v>
      </c>
      <c r="F553" t="s">
        <v>22</v>
      </c>
      <c r="G553">
        <v>28468.919010000001</v>
      </c>
      <c r="H553" t="s">
        <v>16</v>
      </c>
      <c r="I553" t="s">
        <v>18</v>
      </c>
      <c r="J553" t="s">
        <v>17</v>
      </c>
      <c r="K553" t="s">
        <v>18</v>
      </c>
      <c r="L553" t="s">
        <v>17</v>
      </c>
      <c r="M553" t="s">
        <v>17</v>
      </c>
      <c r="N553">
        <f>insurance[[#This Row],[age]]^2</f>
        <v>2304</v>
      </c>
      <c r="O553">
        <f>insurance[[#This Row],[smoker_yes]]*insurance[[#This Row],[bmi]]</f>
        <v>0</v>
      </c>
      <c r="P553">
        <f>insurance[[#This Row],[smoker_yes]]*insurance[[#This Row],[age]]</f>
        <v>0</v>
      </c>
      <c r="Q553">
        <f>insurance[[#This Row],[bmi]]*insurance[[#This Row],[age]]</f>
        <v>1760.16</v>
      </c>
      <c r="R553" t="s">
        <v>31</v>
      </c>
      <c r="S553">
        <f>(insurance[[#This Row],[age]]-Notes!$B$2)/Notes!$B$3</f>
        <v>0.62607025638982228</v>
      </c>
      <c r="T553">
        <f>(insurance[[#This Row],[bmi]]-Notes!$B$4)/Notes!$B$5</f>
        <v>0.98535008930143997</v>
      </c>
      <c r="U553">
        <f>(insurance[[#This Row],[children]]-Notes!$B$6)/Notes!$B$7</f>
        <v>-7.8767191646533979E-2</v>
      </c>
      <c r="V553" s="14">
        <f t="shared" si="8"/>
        <v>13130.638654799817</v>
      </c>
      <c r="W553" s="15" t="str">
        <f>IF(insurance[[#This Row],[split]]="Test", (insurance[[#This Row],[charges]]-insurance[[#This Row],[yhat_base]])^2, "")</f>
        <v/>
      </c>
      <c r="X553" s="15" t="str">
        <f>IF(insurance[[#This Row],[split]]="Test", ABS(insurance[[#This Row],[charges]]-insurance[[#This Row],[yhat_base]])^2, "")</f>
        <v/>
      </c>
      <c r="Y553" t="str">
        <f>IF(insurance[[#This Row],[split]]="Test", (insurance[[#This Row],[charges]]-insurance[[#This Row],[yhat]])^2,"")</f>
        <v/>
      </c>
      <c r="Z553" t="str">
        <f>IF(insurance[[#This Row],[split]]="Test",ABS(insurance[[#This Row],[charges]]-insurance[[#This Row],[yhat]])^2,"")</f>
        <v/>
      </c>
      <c r="AA553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10051.290876837518</v>
      </c>
      <c r="AB553">
        <f>insurance[[#This Row],[charges]]-insurance[[#This Row],[yhat]]</f>
        <v>18417.628133162485</v>
      </c>
      <c r="AC553" t="str">
        <f>IF(insurance[[#This Row],[split]]="Test",
  COUNTIFS(insurance[split], "Test", insurance[yhat], "&gt;" &amp; insurance[[#This Row],[yhat]]) + 1,
  ""
)</f>
        <v/>
      </c>
      <c r="AD553" t="str">
        <f>IF(insurance[[#This Row],[split]]="Test", CEILING(insurance[[#This Row],[rank_test]]/(COUNTIF(insurance[split],"Test")/10), 1), "")</f>
        <v/>
      </c>
      <c r="AE553" t="str">
        <f>IF(insurance[[#This Row],[split]]="Test", --(insurance[[#This Row],[charges]] &gt;= Classify!$C$5), "")</f>
        <v/>
      </c>
      <c r="AF553" t="str">
        <f>IF(insurance[[#This Row],[split]]="Test", --(insurance[[#This Row],[yhat]] &gt;= Classify!$C$8), "")</f>
        <v/>
      </c>
    </row>
    <row r="554" spans="1:32" x14ac:dyDescent="0.35">
      <c r="A554">
        <v>19</v>
      </c>
      <c r="B554" t="s">
        <v>13</v>
      </c>
      <c r="C554">
        <v>39.615000000000002</v>
      </c>
      <c r="D554">
        <v>1</v>
      </c>
      <c r="E554" t="s">
        <v>14</v>
      </c>
      <c r="F554" t="s">
        <v>22</v>
      </c>
      <c r="G554">
        <v>2730.1078499999999</v>
      </c>
      <c r="H554" t="s">
        <v>16</v>
      </c>
      <c r="I554" t="s">
        <v>17</v>
      </c>
      <c r="J554" t="s">
        <v>17</v>
      </c>
      <c r="K554" t="s">
        <v>18</v>
      </c>
      <c r="L554" t="s">
        <v>17</v>
      </c>
      <c r="M554" t="s">
        <v>17</v>
      </c>
      <c r="N554">
        <f>insurance[[#This Row],[age]]^2</f>
        <v>361</v>
      </c>
      <c r="O554">
        <f>insurance[[#This Row],[smoker_yes]]*insurance[[#This Row],[bmi]]</f>
        <v>0</v>
      </c>
      <c r="P554">
        <f>insurance[[#This Row],[smoker_yes]]*insurance[[#This Row],[age]]</f>
        <v>0</v>
      </c>
      <c r="Q554">
        <f>insurance[[#This Row],[bmi]]*insurance[[#This Row],[age]]</f>
        <v>752.68500000000006</v>
      </c>
      <c r="R554" t="s">
        <v>31</v>
      </c>
      <c r="S554">
        <f>(insurance[[#This Row],[age]]-Notes!$B$2)/Notes!$B$3</f>
        <v>-1.4387642602644821</v>
      </c>
      <c r="T554">
        <f>(insurance[[#This Row],[bmi]]-Notes!$B$4)/Notes!$B$5</f>
        <v>1.4684610832915237</v>
      </c>
      <c r="U554">
        <f>(insurance[[#This Row],[children]]-Notes!$B$6)/Notes!$B$7</f>
        <v>-7.8767191646533979E-2</v>
      </c>
      <c r="V554" s="14">
        <f t="shared" si="8"/>
        <v>13130.638654799817</v>
      </c>
      <c r="W554" s="15" t="str">
        <f>IF(insurance[[#This Row],[split]]="Test", (insurance[[#This Row],[charges]]-insurance[[#This Row],[yhat_base]])^2, "")</f>
        <v/>
      </c>
      <c r="X554" s="15" t="str">
        <f>IF(insurance[[#This Row],[split]]="Test", ABS(insurance[[#This Row],[charges]]-insurance[[#This Row],[yhat_base]])^2, "")</f>
        <v/>
      </c>
      <c r="Y554" t="str">
        <f>IF(insurance[[#This Row],[split]]="Test", (insurance[[#This Row],[charges]]-insurance[[#This Row],[yhat]])^2,"")</f>
        <v/>
      </c>
      <c r="Z554" t="str">
        <f>IF(insurance[[#This Row],[split]]="Test",ABS(insurance[[#This Row],[charges]]-insurance[[#This Row],[yhat]])^2,"")</f>
        <v/>
      </c>
      <c r="AA554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4593.633172431194</v>
      </c>
      <c r="AB554">
        <f>insurance[[#This Row],[charges]]-insurance[[#This Row],[yhat]]</f>
        <v>-1863.5253224311941</v>
      </c>
      <c r="AC554" t="str">
        <f>IF(insurance[[#This Row],[split]]="Test",
  COUNTIFS(insurance[split], "Test", insurance[yhat], "&gt;" &amp; insurance[[#This Row],[yhat]]) + 1,
  ""
)</f>
        <v/>
      </c>
      <c r="AD554" t="str">
        <f>IF(insurance[[#This Row],[split]]="Test", CEILING(insurance[[#This Row],[rank_test]]/(COUNTIF(insurance[split],"Test")/10), 1), "")</f>
        <v/>
      </c>
      <c r="AE554" t="str">
        <f>IF(insurance[[#This Row],[split]]="Test", --(insurance[[#This Row],[charges]] &gt;= Classify!$C$5), "")</f>
        <v/>
      </c>
      <c r="AF554" t="str">
        <f>IF(insurance[[#This Row],[split]]="Test", --(insurance[[#This Row],[yhat]] &gt;= Classify!$C$8), "")</f>
        <v/>
      </c>
    </row>
    <row r="555" spans="1:32" x14ac:dyDescent="0.35">
      <c r="A555">
        <v>44</v>
      </c>
      <c r="B555" t="s">
        <v>19</v>
      </c>
      <c r="C555">
        <v>25.364999999999998</v>
      </c>
      <c r="D555">
        <v>1</v>
      </c>
      <c r="E555" t="s">
        <v>14</v>
      </c>
      <c r="F555" t="s">
        <v>22</v>
      </c>
      <c r="G555">
        <v>7518.0253499999999</v>
      </c>
      <c r="H555" t="s">
        <v>16</v>
      </c>
      <c r="I555" t="s">
        <v>18</v>
      </c>
      <c r="J555" t="s">
        <v>17</v>
      </c>
      <c r="K555" t="s">
        <v>18</v>
      </c>
      <c r="L555" t="s">
        <v>17</v>
      </c>
      <c r="M555" t="s">
        <v>17</v>
      </c>
      <c r="N555">
        <f>insurance[[#This Row],[age]]^2</f>
        <v>1936</v>
      </c>
      <c r="O555">
        <f>insurance[[#This Row],[smoker_yes]]*insurance[[#This Row],[bmi]]</f>
        <v>0</v>
      </c>
      <c r="P555">
        <f>insurance[[#This Row],[smoker_yes]]*insurance[[#This Row],[age]]</f>
        <v>0</v>
      </c>
      <c r="Q555">
        <f>insurance[[#This Row],[bmi]]*insurance[[#This Row],[age]]</f>
        <v>1116.06</v>
      </c>
      <c r="R555" t="s">
        <v>31</v>
      </c>
      <c r="S555">
        <f>(insurance[[#This Row],[age]]-Notes!$B$2)/Notes!$B$3</f>
        <v>0.3412654954719872</v>
      </c>
      <c r="T555">
        <f>(insurance[[#This Row],[bmi]]-Notes!$B$4)/Notes!$B$5</f>
        <v>-0.86917275859597831</v>
      </c>
      <c r="U555">
        <f>(insurance[[#This Row],[children]]-Notes!$B$6)/Notes!$B$7</f>
        <v>-7.8767191646533979E-2</v>
      </c>
      <c r="V555" s="14">
        <f t="shared" si="8"/>
        <v>13130.638654799817</v>
      </c>
      <c r="W555" s="15" t="str">
        <f>IF(insurance[[#This Row],[split]]="Test", (insurance[[#This Row],[charges]]-insurance[[#This Row],[yhat_base]])^2, "")</f>
        <v/>
      </c>
      <c r="X555" s="15" t="str">
        <f>IF(insurance[[#This Row],[split]]="Test", ABS(insurance[[#This Row],[charges]]-insurance[[#This Row],[yhat_base]])^2, "")</f>
        <v/>
      </c>
      <c r="Y555" t="str">
        <f>IF(insurance[[#This Row],[split]]="Test", (insurance[[#This Row],[charges]]-insurance[[#This Row],[yhat]])^2,"")</f>
        <v/>
      </c>
      <c r="Z555" t="str">
        <f>IF(insurance[[#This Row],[split]]="Test",ABS(insurance[[#This Row],[charges]]-insurance[[#This Row],[yhat]])^2,"")</f>
        <v/>
      </c>
      <c r="AA555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8692.68876000618</v>
      </c>
      <c r="AB555">
        <f>insurance[[#This Row],[charges]]-insurance[[#This Row],[yhat]]</f>
        <v>-1174.6634100061801</v>
      </c>
      <c r="AC555" t="str">
        <f>IF(insurance[[#This Row],[split]]="Test",
  COUNTIFS(insurance[split], "Test", insurance[yhat], "&gt;" &amp; insurance[[#This Row],[yhat]]) + 1,
  ""
)</f>
        <v/>
      </c>
      <c r="AD555" t="str">
        <f>IF(insurance[[#This Row],[split]]="Test", CEILING(insurance[[#This Row],[rank_test]]/(COUNTIF(insurance[split],"Test")/10), 1), "")</f>
        <v/>
      </c>
      <c r="AE555" t="str">
        <f>IF(insurance[[#This Row],[split]]="Test", --(insurance[[#This Row],[charges]] &gt;= Classify!$C$5), "")</f>
        <v/>
      </c>
      <c r="AF555" t="str">
        <f>IF(insurance[[#This Row],[split]]="Test", --(insurance[[#This Row],[yhat]] &gt;= Classify!$C$8), "")</f>
        <v/>
      </c>
    </row>
    <row r="556" spans="1:32" x14ac:dyDescent="0.35">
      <c r="A556">
        <v>45</v>
      </c>
      <c r="B556" t="s">
        <v>13</v>
      </c>
      <c r="C556">
        <v>27.645</v>
      </c>
      <c r="D556">
        <v>1</v>
      </c>
      <c r="E556" t="s">
        <v>14</v>
      </c>
      <c r="F556" t="s">
        <v>22</v>
      </c>
      <c r="G556">
        <v>28340.188849999999</v>
      </c>
      <c r="H556" t="s">
        <v>16</v>
      </c>
      <c r="I556" t="s">
        <v>17</v>
      </c>
      <c r="J556" t="s">
        <v>17</v>
      </c>
      <c r="K556" t="s">
        <v>18</v>
      </c>
      <c r="L556" t="s">
        <v>17</v>
      </c>
      <c r="M556" t="s">
        <v>17</v>
      </c>
      <c r="N556">
        <f>insurance[[#This Row],[age]]^2</f>
        <v>2025</v>
      </c>
      <c r="O556">
        <f>insurance[[#This Row],[smoker_yes]]*insurance[[#This Row],[bmi]]</f>
        <v>0</v>
      </c>
      <c r="P556">
        <f>insurance[[#This Row],[smoker_yes]]*insurance[[#This Row],[age]]</f>
        <v>0</v>
      </c>
      <c r="Q556">
        <f>insurance[[#This Row],[bmi]]*insurance[[#This Row],[age]]</f>
        <v>1244.0250000000001</v>
      </c>
      <c r="R556" t="s">
        <v>31</v>
      </c>
      <c r="S556">
        <f>(insurance[[#This Row],[age]]-Notes!$B$2)/Notes!$B$3</f>
        <v>0.41246668570144596</v>
      </c>
      <c r="T556">
        <f>(insurance[[#This Row],[bmi]]-Notes!$B$4)/Notes!$B$5</f>
        <v>-0.49515134389397791</v>
      </c>
      <c r="U556">
        <f>(insurance[[#This Row],[children]]-Notes!$B$6)/Notes!$B$7</f>
        <v>-7.8767191646533979E-2</v>
      </c>
      <c r="V556" s="14">
        <f t="shared" si="8"/>
        <v>13130.638654799817</v>
      </c>
      <c r="W556" s="15" t="str">
        <f>IF(insurance[[#This Row],[split]]="Test", (insurance[[#This Row],[charges]]-insurance[[#This Row],[yhat_base]])^2, "")</f>
        <v/>
      </c>
      <c r="X556" s="15" t="str">
        <f>IF(insurance[[#This Row],[split]]="Test", ABS(insurance[[#This Row],[charges]]-insurance[[#This Row],[yhat_base]])^2, "")</f>
        <v/>
      </c>
      <c r="Y556" t="str">
        <f>IF(insurance[[#This Row],[split]]="Test", (insurance[[#This Row],[charges]]-insurance[[#This Row],[yhat]])^2,"")</f>
        <v/>
      </c>
      <c r="Z556" t="str">
        <f>IF(insurance[[#This Row],[split]]="Test",ABS(insurance[[#This Row],[charges]]-insurance[[#This Row],[yhat]])^2,"")</f>
        <v/>
      </c>
      <c r="AA556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9643.6065980334897</v>
      </c>
      <c r="AB556">
        <f>insurance[[#This Row],[charges]]-insurance[[#This Row],[yhat]]</f>
        <v>18696.582251966509</v>
      </c>
      <c r="AC556" t="str">
        <f>IF(insurance[[#This Row],[split]]="Test",
  COUNTIFS(insurance[split], "Test", insurance[yhat], "&gt;" &amp; insurance[[#This Row],[yhat]]) + 1,
  ""
)</f>
        <v/>
      </c>
      <c r="AD556" t="str">
        <f>IF(insurance[[#This Row],[split]]="Test", CEILING(insurance[[#This Row],[rank_test]]/(COUNTIF(insurance[split],"Test")/10), 1), "")</f>
        <v/>
      </c>
      <c r="AE556" t="str">
        <f>IF(insurance[[#This Row],[split]]="Test", --(insurance[[#This Row],[charges]] &gt;= Classify!$C$5), "")</f>
        <v/>
      </c>
      <c r="AF556" t="str">
        <f>IF(insurance[[#This Row],[split]]="Test", --(insurance[[#This Row],[yhat]] &gt;= Classify!$C$8), "")</f>
        <v/>
      </c>
    </row>
    <row r="557" spans="1:32" x14ac:dyDescent="0.35">
      <c r="A557">
        <v>48</v>
      </c>
      <c r="B557" t="s">
        <v>19</v>
      </c>
      <c r="C557">
        <v>32.299999999999997</v>
      </c>
      <c r="D557">
        <v>1</v>
      </c>
      <c r="E557" t="s">
        <v>14</v>
      </c>
      <c r="F557" t="s">
        <v>22</v>
      </c>
      <c r="G557">
        <v>8765.2489999999998</v>
      </c>
      <c r="H557" t="s">
        <v>16</v>
      </c>
      <c r="I557" t="s">
        <v>18</v>
      </c>
      <c r="J557" t="s">
        <v>17</v>
      </c>
      <c r="K557" t="s">
        <v>18</v>
      </c>
      <c r="L557" t="s">
        <v>17</v>
      </c>
      <c r="M557" t="s">
        <v>17</v>
      </c>
      <c r="N557">
        <f>insurance[[#This Row],[age]]^2</f>
        <v>2304</v>
      </c>
      <c r="O557">
        <f>insurance[[#This Row],[smoker_yes]]*insurance[[#This Row],[bmi]]</f>
        <v>0</v>
      </c>
      <c r="P557">
        <f>insurance[[#This Row],[smoker_yes]]*insurance[[#This Row],[age]]</f>
        <v>0</v>
      </c>
      <c r="Q557">
        <f>insurance[[#This Row],[bmi]]*insurance[[#This Row],[age]]</f>
        <v>1550.3999999999999</v>
      </c>
      <c r="R557" t="s">
        <v>32</v>
      </c>
      <c r="S557">
        <f>(insurance[[#This Row],[age]]-Notes!$B$2)/Notes!$B$3</f>
        <v>0.62607025638982228</v>
      </c>
      <c r="T557">
        <f>(insurance[[#This Row],[bmi]]-Notes!$B$4)/Notes!$B$5</f>
        <v>0.26847571112260549</v>
      </c>
      <c r="U557">
        <f>(insurance[[#This Row],[children]]-Notes!$B$6)/Notes!$B$7</f>
        <v>-7.8767191646533979E-2</v>
      </c>
      <c r="V557" s="14">
        <f t="shared" si="8"/>
        <v>13130.638654799817</v>
      </c>
      <c r="W557" s="15">
        <f>IF(insurance[[#This Row],[split]]="Test", (insurance[[#This Row],[charges]]-insurance[[#This Row],[yhat_base]])^2, "")</f>
        <v>19056626.83823327</v>
      </c>
      <c r="X557" s="15">
        <f>IF(insurance[[#This Row],[split]]="Test", ABS(insurance[[#This Row],[charges]]-insurance[[#This Row],[yhat_base]])^2, "")</f>
        <v>19056626.83823327</v>
      </c>
      <c r="Y557">
        <f>IF(insurance[[#This Row],[split]]="Test", (insurance[[#This Row],[charges]]-insurance[[#This Row],[yhat]])^2,"")</f>
        <v>1545626.6316085253</v>
      </c>
      <c r="Z557">
        <f>IF(insurance[[#This Row],[split]]="Test",ABS(insurance[[#This Row],[charges]]-insurance[[#This Row],[yhat]])^2,"")</f>
        <v>1545626.6316085253</v>
      </c>
      <c r="AA557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10008.481332111953</v>
      </c>
      <c r="AB557">
        <f>insurance[[#This Row],[charges]]-insurance[[#This Row],[yhat]]</f>
        <v>-1243.2323321119529</v>
      </c>
      <c r="AC557">
        <f>IF(insurance[[#This Row],[split]]="Test",
  COUNTIFS(insurance[split], "Test", insurance[yhat], "&gt;" &amp; insurance[[#This Row],[yhat]]) + 1,
  ""
)</f>
        <v>144</v>
      </c>
      <c r="AD557">
        <f>IF(insurance[[#This Row],[split]]="Test", CEILING(insurance[[#This Row],[rank_test]]/(COUNTIF(insurance[split],"Test")/10), 1), "")</f>
        <v>6</v>
      </c>
      <c r="AE557">
        <f>IF(insurance[[#This Row],[split]]="Test", --(insurance[[#This Row],[charges]] &gt;= Classify!$C$5), "")</f>
        <v>0</v>
      </c>
      <c r="AF557">
        <f>IF(insurance[[#This Row],[split]]="Test", --(insurance[[#This Row],[yhat]] &gt;= Classify!$C$8), "")</f>
        <v>0</v>
      </c>
    </row>
    <row r="558" spans="1:32" x14ac:dyDescent="0.35">
      <c r="A558">
        <v>44</v>
      </c>
      <c r="B558" t="s">
        <v>13</v>
      </c>
      <c r="C558">
        <v>36.954999999999998</v>
      </c>
      <c r="D558">
        <v>1</v>
      </c>
      <c r="E558" t="s">
        <v>14</v>
      </c>
      <c r="F558" t="s">
        <v>22</v>
      </c>
      <c r="G558">
        <v>8023.1354499999998</v>
      </c>
      <c r="H558" t="s">
        <v>16</v>
      </c>
      <c r="I558" t="s">
        <v>17</v>
      </c>
      <c r="J558" t="s">
        <v>17</v>
      </c>
      <c r="K558" t="s">
        <v>18</v>
      </c>
      <c r="L558" t="s">
        <v>17</v>
      </c>
      <c r="M558" t="s">
        <v>17</v>
      </c>
      <c r="N558">
        <f>insurance[[#This Row],[age]]^2</f>
        <v>1936</v>
      </c>
      <c r="O558">
        <f>insurance[[#This Row],[smoker_yes]]*insurance[[#This Row],[bmi]]</f>
        <v>0</v>
      </c>
      <c r="P558">
        <f>insurance[[#This Row],[smoker_yes]]*insurance[[#This Row],[age]]</f>
        <v>0</v>
      </c>
      <c r="Q558">
        <f>insurance[[#This Row],[bmi]]*insurance[[#This Row],[age]]</f>
        <v>1626.02</v>
      </c>
      <c r="R558" t="s">
        <v>31</v>
      </c>
      <c r="S558">
        <f>(insurance[[#This Row],[age]]-Notes!$B$2)/Notes!$B$3</f>
        <v>0.3412654954719872</v>
      </c>
      <c r="T558">
        <f>(insurance[[#This Row],[bmi]]-Notes!$B$4)/Notes!$B$5</f>
        <v>1.0321027661391895</v>
      </c>
      <c r="U558">
        <f>(insurance[[#This Row],[children]]-Notes!$B$6)/Notes!$B$7</f>
        <v>-7.8767191646533979E-2</v>
      </c>
      <c r="V558" s="14">
        <f t="shared" si="8"/>
        <v>13130.638654799817</v>
      </c>
      <c r="W558" s="15" t="str">
        <f>IF(insurance[[#This Row],[split]]="Test", (insurance[[#This Row],[charges]]-insurance[[#This Row],[yhat_base]])^2, "")</f>
        <v/>
      </c>
      <c r="X558" s="15" t="str">
        <f>IF(insurance[[#This Row],[split]]="Test", ABS(insurance[[#This Row],[charges]]-insurance[[#This Row],[yhat_base]])^2, "")</f>
        <v/>
      </c>
      <c r="Y558" t="str">
        <f>IF(insurance[[#This Row],[split]]="Test", (insurance[[#This Row],[charges]]-insurance[[#This Row],[yhat]])^2,"")</f>
        <v/>
      </c>
      <c r="Z558" t="str">
        <f>IF(insurance[[#This Row],[split]]="Test",ABS(insurance[[#This Row],[charges]]-insurance[[#This Row],[yhat]])^2,"")</f>
        <v/>
      </c>
      <c r="AA558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9434.9767773836375</v>
      </c>
      <c r="AB558">
        <f>insurance[[#This Row],[charges]]-insurance[[#This Row],[yhat]]</f>
        <v>-1411.8413273836377</v>
      </c>
      <c r="AC558" t="str">
        <f>IF(insurance[[#This Row],[split]]="Test",
  COUNTIFS(insurance[split], "Test", insurance[yhat], "&gt;" &amp; insurance[[#This Row],[yhat]]) + 1,
  ""
)</f>
        <v/>
      </c>
      <c r="AD558" t="str">
        <f>IF(insurance[[#This Row],[split]]="Test", CEILING(insurance[[#This Row],[rank_test]]/(COUNTIF(insurance[split],"Test")/10), 1), "")</f>
        <v/>
      </c>
      <c r="AE558" t="str">
        <f>IF(insurance[[#This Row],[split]]="Test", --(insurance[[#This Row],[charges]] &gt;= Classify!$C$5), "")</f>
        <v/>
      </c>
      <c r="AF558" t="str">
        <f>IF(insurance[[#This Row],[split]]="Test", --(insurance[[#This Row],[yhat]] &gt;= Classify!$C$8), "")</f>
        <v/>
      </c>
    </row>
    <row r="559" spans="1:32" x14ac:dyDescent="0.35">
      <c r="A559">
        <v>32</v>
      </c>
      <c r="B559" t="s">
        <v>19</v>
      </c>
      <c r="C559">
        <v>33.82</v>
      </c>
      <c r="D559">
        <v>1</v>
      </c>
      <c r="E559" t="s">
        <v>14</v>
      </c>
      <c r="F559" t="s">
        <v>22</v>
      </c>
      <c r="G559">
        <v>4462.7218000000003</v>
      </c>
      <c r="H559" t="s">
        <v>16</v>
      </c>
      <c r="I559" t="s">
        <v>18</v>
      </c>
      <c r="J559" t="s">
        <v>17</v>
      </c>
      <c r="K559" t="s">
        <v>18</v>
      </c>
      <c r="L559" t="s">
        <v>17</v>
      </c>
      <c r="M559" t="s">
        <v>17</v>
      </c>
      <c r="N559">
        <f>insurance[[#This Row],[age]]^2</f>
        <v>1024</v>
      </c>
      <c r="O559">
        <f>insurance[[#This Row],[smoker_yes]]*insurance[[#This Row],[bmi]]</f>
        <v>0</v>
      </c>
      <c r="P559">
        <f>insurance[[#This Row],[smoker_yes]]*insurance[[#This Row],[age]]</f>
        <v>0</v>
      </c>
      <c r="Q559">
        <f>insurance[[#This Row],[bmi]]*insurance[[#This Row],[age]]</f>
        <v>1082.24</v>
      </c>
      <c r="R559" t="s">
        <v>32</v>
      </c>
      <c r="S559">
        <f>(insurance[[#This Row],[age]]-Notes!$B$2)/Notes!$B$3</f>
        <v>-0.51314878728151803</v>
      </c>
      <c r="T559">
        <f>(insurance[[#This Row],[bmi]]-Notes!$B$4)/Notes!$B$5</f>
        <v>0.51782332092393946</v>
      </c>
      <c r="U559">
        <f>(insurance[[#This Row],[children]]-Notes!$B$6)/Notes!$B$7</f>
        <v>-7.8767191646533979E-2</v>
      </c>
      <c r="V559" s="14">
        <f t="shared" si="8"/>
        <v>13130.638654799817</v>
      </c>
      <c r="W559" s="15">
        <f>IF(insurance[[#This Row],[split]]="Test", (insurance[[#This Row],[charges]]-insurance[[#This Row],[yhat_base]])^2, "")</f>
        <v>75132782.601722732</v>
      </c>
      <c r="X559" s="15">
        <f>IF(insurance[[#This Row],[split]]="Test", ABS(insurance[[#This Row],[charges]]-insurance[[#This Row],[yhat_base]])^2, "")</f>
        <v>75132782.601722732</v>
      </c>
      <c r="Y559">
        <f>IF(insurance[[#This Row],[split]]="Test", (insurance[[#This Row],[charges]]-insurance[[#This Row],[yhat]])^2,"")</f>
        <v>1810696.3029422087</v>
      </c>
      <c r="Z559">
        <f>IF(insurance[[#This Row],[split]]="Test",ABS(insurance[[#This Row],[charges]]-insurance[[#This Row],[yhat]])^2,"")</f>
        <v>1810696.3029422087</v>
      </c>
      <c r="AA559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5808.342958774716</v>
      </c>
      <c r="AB559">
        <f>insurance[[#This Row],[charges]]-insurance[[#This Row],[yhat]]</f>
        <v>-1345.6211587747157</v>
      </c>
      <c r="AC559">
        <f>IF(insurance[[#This Row],[split]]="Test",
  COUNTIFS(insurance[split], "Test", insurance[yhat], "&gt;" &amp; insurance[[#This Row],[yhat]]) + 1,
  ""
)</f>
        <v>223</v>
      </c>
      <c r="AD559">
        <f>IF(insurance[[#This Row],[split]]="Test", CEILING(insurance[[#This Row],[rank_test]]/(COUNTIF(insurance[split],"Test")/10), 1), "")</f>
        <v>8</v>
      </c>
      <c r="AE559">
        <f>IF(insurance[[#This Row],[split]]="Test", --(insurance[[#This Row],[charges]] &gt;= Classify!$C$5), "")</f>
        <v>0</v>
      </c>
      <c r="AF559">
        <f>IF(insurance[[#This Row],[split]]="Test", --(insurance[[#This Row],[yhat]] &gt;= Classify!$C$8), "")</f>
        <v>0</v>
      </c>
    </row>
    <row r="560" spans="1:32" x14ac:dyDescent="0.35">
      <c r="A560">
        <v>32</v>
      </c>
      <c r="B560" t="s">
        <v>19</v>
      </c>
      <c r="C560">
        <v>27.835000000000001</v>
      </c>
      <c r="D560">
        <v>1</v>
      </c>
      <c r="E560" t="s">
        <v>14</v>
      </c>
      <c r="F560" t="s">
        <v>22</v>
      </c>
      <c r="G560">
        <v>4454.40265</v>
      </c>
      <c r="H560" t="s">
        <v>16</v>
      </c>
      <c r="I560" t="s">
        <v>18</v>
      </c>
      <c r="J560" t="s">
        <v>17</v>
      </c>
      <c r="K560" t="s">
        <v>18</v>
      </c>
      <c r="L560" t="s">
        <v>17</v>
      </c>
      <c r="M560" t="s">
        <v>17</v>
      </c>
      <c r="N560">
        <f>insurance[[#This Row],[age]]^2</f>
        <v>1024</v>
      </c>
      <c r="O560">
        <f>insurance[[#This Row],[smoker_yes]]*insurance[[#This Row],[bmi]]</f>
        <v>0</v>
      </c>
      <c r="P560">
        <f>insurance[[#This Row],[smoker_yes]]*insurance[[#This Row],[age]]</f>
        <v>0</v>
      </c>
      <c r="Q560">
        <f>insurance[[#This Row],[bmi]]*insurance[[#This Row],[age]]</f>
        <v>890.72</v>
      </c>
      <c r="R560" t="s">
        <v>31</v>
      </c>
      <c r="S560">
        <f>(insurance[[#This Row],[age]]-Notes!$B$2)/Notes!$B$3</f>
        <v>-0.51314878728151803</v>
      </c>
      <c r="T560">
        <f>(insurance[[#This Row],[bmi]]-Notes!$B$4)/Notes!$B$5</f>
        <v>-0.46398289266881104</v>
      </c>
      <c r="U560">
        <f>(insurance[[#This Row],[children]]-Notes!$B$6)/Notes!$B$7</f>
        <v>-7.8767191646533979E-2</v>
      </c>
      <c r="V560" s="14">
        <f t="shared" si="8"/>
        <v>13130.638654799817</v>
      </c>
      <c r="W560" s="15" t="str">
        <f>IF(insurance[[#This Row],[split]]="Test", (insurance[[#This Row],[charges]]-insurance[[#This Row],[yhat_base]])^2, "")</f>
        <v/>
      </c>
      <c r="X560" s="15" t="str">
        <f>IF(insurance[[#This Row],[split]]="Test", ABS(insurance[[#This Row],[charges]]-insurance[[#This Row],[yhat_base]])^2, "")</f>
        <v/>
      </c>
      <c r="Y560" t="str">
        <f>IF(insurance[[#This Row],[split]]="Test", (insurance[[#This Row],[charges]]-insurance[[#This Row],[yhat]])^2,"")</f>
        <v/>
      </c>
      <c r="Z560" t="str">
        <f>IF(insurance[[#This Row],[split]]="Test",ABS(insurance[[#This Row],[charges]]-insurance[[#This Row],[yhat]])^2,"")</f>
        <v/>
      </c>
      <c r="AA560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5749.7124953462244</v>
      </c>
      <c r="AB560">
        <f>insurance[[#This Row],[charges]]-insurance[[#This Row],[yhat]]</f>
        <v>-1295.3098453462244</v>
      </c>
      <c r="AC560" t="str">
        <f>IF(insurance[[#This Row],[split]]="Test",
  COUNTIFS(insurance[split], "Test", insurance[yhat], "&gt;" &amp; insurance[[#This Row],[yhat]]) + 1,
  ""
)</f>
        <v/>
      </c>
      <c r="AD560" t="str">
        <f>IF(insurance[[#This Row],[split]]="Test", CEILING(insurance[[#This Row],[rank_test]]/(COUNTIF(insurance[split],"Test")/10), 1), "")</f>
        <v/>
      </c>
      <c r="AE560" t="str">
        <f>IF(insurance[[#This Row],[split]]="Test", --(insurance[[#This Row],[charges]] &gt;= Classify!$C$5), "")</f>
        <v/>
      </c>
      <c r="AF560" t="str">
        <f>IF(insurance[[#This Row],[split]]="Test", --(insurance[[#This Row],[yhat]] &gt;= Classify!$C$8), "")</f>
        <v/>
      </c>
    </row>
    <row r="561" spans="1:32" x14ac:dyDescent="0.35">
      <c r="A561">
        <v>35</v>
      </c>
      <c r="B561" t="s">
        <v>13</v>
      </c>
      <c r="C561">
        <v>35.814999999999998</v>
      </c>
      <c r="D561">
        <v>1</v>
      </c>
      <c r="E561" t="s">
        <v>14</v>
      </c>
      <c r="F561" t="s">
        <v>22</v>
      </c>
      <c r="G561">
        <v>5630.4578499999998</v>
      </c>
      <c r="H561" t="s">
        <v>16</v>
      </c>
      <c r="I561" t="s">
        <v>17</v>
      </c>
      <c r="J561" t="s">
        <v>17</v>
      </c>
      <c r="K561" t="s">
        <v>18</v>
      </c>
      <c r="L561" t="s">
        <v>17</v>
      </c>
      <c r="M561" t="s">
        <v>17</v>
      </c>
      <c r="N561">
        <f>insurance[[#This Row],[age]]^2</f>
        <v>1225</v>
      </c>
      <c r="O561">
        <f>insurance[[#This Row],[smoker_yes]]*insurance[[#This Row],[bmi]]</f>
        <v>0</v>
      </c>
      <c r="P561">
        <f>insurance[[#This Row],[smoker_yes]]*insurance[[#This Row],[age]]</f>
        <v>0</v>
      </c>
      <c r="Q561">
        <f>insurance[[#This Row],[bmi]]*insurance[[#This Row],[age]]</f>
        <v>1253.5249999999999</v>
      </c>
      <c r="R561" t="s">
        <v>31</v>
      </c>
      <c r="S561">
        <f>(insurance[[#This Row],[age]]-Notes!$B$2)/Notes!$B$3</f>
        <v>-0.29954521659314176</v>
      </c>
      <c r="T561">
        <f>(insurance[[#This Row],[bmi]]-Notes!$B$4)/Notes!$B$5</f>
        <v>0.84509205878818927</v>
      </c>
      <c r="U561">
        <f>(insurance[[#This Row],[children]]-Notes!$B$6)/Notes!$B$7</f>
        <v>-7.8767191646533979E-2</v>
      </c>
      <c r="V561" s="14">
        <f t="shared" si="8"/>
        <v>13130.638654799817</v>
      </c>
      <c r="W561" s="15" t="str">
        <f>IF(insurance[[#This Row],[split]]="Test", (insurance[[#This Row],[charges]]-insurance[[#This Row],[yhat_base]])^2, "")</f>
        <v/>
      </c>
      <c r="X561" s="15" t="str">
        <f>IF(insurance[[#This Row],[split]]="Test", ABS(insurance[[#This Row],[charges]]-insurance[[#This Row],[yhat_base]])^2, "")</f>
        <v/>
      </c>
      <c r="Y561" t="str">
        <f>IF(insurance[[#This Row],[split]]="Test", (insurance[[#This Row],[charges]]-insurance[[#This Row],[yhat]])^2,"")</f>
        <v/>
      </c>
      <c r="Z561" t="str">
        <f>IF(insurance[[#This Row],[split]]="Test",ABS(insurance[[#This Row],[charges]]-insurance[[#This Row],[yhat]])^2,"")</f>
        <v/>
      </c>
      <c r="AA561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7089.248927722565</v>
      </c>
      <c r="AB561">
        <f>insurance[[#This Row],[charges]]-insurance[[#This Row],[yhat]]</f>
        <v>-1458.7910777225652</v>
      </c>
      <c r="AC561" t="str">
        <f>IF(insurance[[#This Row],[split]]="Test",
  COUNTIFS(insurance[split], "Test", insurance[yhat], "&gt;" &amp; insurance[[#This Row],[yhat]]) + 1,
  ""
)</f>
        <v/>
      </c>
      <c r="AD561" t="str">
        <f>IF(insurance[[#This Row],[split]]="Test", CEILING(insurance[[#This Row],[rank_test]]/(COUNTIF(insurance[split],"Test")/10), 1), "")</f>
        <v/>
      </c>
      <c r="AE561" t="str">
        <f>IF(insurance[[#This Row],[split]]="Test", --(insurance[[#This Row],[charges]] &gt;= Classify!$C$5), "")</f>
        <v/>
      </c>
      <c r="AF561" t="str">
        <f>IF(insurance[[#This Row],[split]]="Test", --(insurance[[#This Row],[yhat]] &gt;= Classify!$C$8), "")</f>
        <v/>
      </c>
    </row>
    <row r="562" spans="1:32" x14ac:dyDescent="0.35">
      <c r="A562">
        <v>43</v>
      </c>
      <c r="B562" t="s">
        <v>13</v>
      </c>
      <c r="C562">
        <v>34.58</v>
      </c>
      <c r="D562">
        <v>1</v>
      </c>
      <c r="E562" t="s">
        <v>14</v>
      </c>
      <c r="F562" t="s">
        <v>22</v>
      </c>
      <c r="G562">
        <v>7727.2532000000001</v>
      </c>
      <c r="H562" t="s">
        <v>16</v>
      </c>
      <c r="I562" t="s">
        <v>17</v>
      </c>
      <c r="J562" t="s">
        <v>17</v>
      </c>
      <c r="K562" t="s">
        <v>18</v>
      </c>
      <c r="L562" t="s">
        <v>17</v>
      </c>
      <c r="M562" t="s">
        <v>17</v>
      </c>
      <c r="N562">
        <f>insurance[[#This Row],[age]]^2</f>
        <v>1849</v>
      </c>
      <c r="O562">
        <f>insurance[[#This Row],[smoker_yes]]*insurance[[#This Row],[bmi]]</f>
        <v>0</v>
      </c>
      <c r="P562">
        <f>insurance[[#This Row],[smoker_yes]]*insurance[[#This Row],[age]]</f>
        <v>0</v>
      </c>
      <c r="Q562">
        <f>insurance[[#This Row],[bmi]]*insurance[[#This Row],[age]]</f>
        <v>1486.9399999999998</v>
      </c>
      <c r="R562" t="s">
        <v>31</v>
      </c>
      <c r="S562">
        <f>(insurance[[#This Row],[age]]-Notes!$B$2)/Notes!$B$3</f>
        <v>0.27006430524252845</v>
      </c>
      <c r="T562">
        <f>(insurance[[#This Row],[bmi]]-Notes!$B$4)/Notes!$B$5</f>
        <v>0.64249712582460583</v>
      </c>
      <c r="U562">
        <f>(insurance[[#This Row],[children]]-Notes!$B$6)/Notes!$B$7</f>
        <v>-7.8767191646533979E-2</v>
      </c>
      <c r="V562" s="14">
        <f t="shared" si="8"/>
        <v>13130.638654799817</v>
      </c>
      <c r="W562" s="15" t="str">
        <f>IF(insurance[[#This Row],[split]]="Test", (insurance[[#This Row],[charges]]-insurance[[#This Row],[yhat_base]])^2, "")</f>
        <v/>
      </c>
      <c r="X562" s="15" t="str">
        <f>IF(insurance[[#This Row],[split]]="Test", ABS(insurance[[#This Row],[charges]]-insurance[[#This Row],[yhat_base]])^2, "")</f>
        <v/>
      </c>
      <c r="Y562" t="str">
        <f>IF(insurance[[#This Row],[split]]="Test", (insurance[[#This Row],[charges]]-insurance[[#This Row],[yhat]])^2,"")</f>
        <v/>
      </c>
      <c r="Z562" t="str">
        <f>IF(insurance[[#This Row],[split]]="Test",ABS(insurance[[#This Row],[charges]]-insurance[[#This Row],[yhat]])^2,"")</f>
        <v/>
      </c>
      <c r="AA562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9119.9653951846449</v>
      </c>
      <c r="AB562">
        <f>insurance[[#This Row],[charges]]-insurance[[#This Row],[yhat]]</f>
        <v>-1392.7121951846448</v>
      </c>
      <c r="AC562" t="str">
        <f>IF(insurance[[#This Row],[split]]="Test",
  COUNTIFS(insurance[split], "Test", insurance[yhat], "&gt;" &amp; insurance[[#This Row],[yhat]]) + 1,
  ""
)</f>
        <v/>
      </c>
      <c r="AD562" t="str">
        <f>IF(insurance[[#This Row],[split]]="Test", CEILING(insurance[[#This Row],[rank_test]]/(COUNTIF(insurance[split],"Test")/10), 1), "")</f>
        <v/>
      </c>
      <c r="AE562" t="str">
        <f>IF(insurance[[#This Row],[split]]="Test", --(insurance[[#This Row],[charges]] &gt;= Classify!$C$5), "")</f>
        <v/>
      </c>
      <c r="AF562" t="str">
        <f>IF(insurance[[#This Row],[split]]="Test", --(insurance[[#This Row],[yhat]] &gt;= Classify!$C$8), "")</f>
        <v/>
      </c>
    </row>
    <row r="563" spans="1:32" x14ac:dyDescent="0.35">
      <c r="A563">
        <v>41</v>
      </c>
      <c r="B563" t="s">
        <v>13</v>
      </c>
      <c r="C563">
        <v>28.31</v>
      </c>
      <c r="D563">
        <v>1</v>
      </c>
      <c r="E563" t="s">
        <v>14</v>
      </c>
      <c r="F563" t="s">
        <v>22</v>
      </c>
      <c r="G563">
        <v>7153.5538999999999</v>
      </c>
      <c r="H563" t="s">
        <v>16</v>
      </c>
      <c r="I563" t="s">
        <v>17</v>
      </c>
      <c r="J563" t="s">
        <v>17</v>
      </c>
      <c r="K563" t="s">
        <v>18</v>
      </c>
      <c r="L563" t="s">
        <v>17</v>
      </c>
      <c r="M563" t="s">
        <v>17</v>
      </c>
      <c r="N563">
        <f>insurance[[#This Row],[age]]^2</f>
        <v>1681</v>
      </c>
      <c r="O563">
        <f>insurance[[#This Row],[smoker_yes]]*insurance[[#This Row],[bmi]]</f>
        <v>0</v>
      </c>
      <c r="P563">
        <f>insurance[[#This Row],[smoker_yes]]*insurance[[#This Row],[age]]</f>
        <v>0</v>
      </c>
      <c r="Q563">
        <f>insurance[[#This Row],[bmi]]*insurance[[#This Row],[age]]</f>
        <v>1160.71</v>
      </c>
      <c r="R563" t="s">
        <v>31</v>
      </c>
      <c r="S563">
        <f>(insurance[[#This Row],[age]]-Notes!$B$2)/Notes!$B$3</f>
        <v>0.12766192478361088</v>
      </c>
      <c r="T563">
        <f>(insurance[[#This Row],[bmi]]-Notes!$B$4)/Notes!$B$5</f>
        <v>-0.38606176460589464</v>
      </c>
      <c r="U563">
        <f>(insurance[[#This Row],[children]]-Notes!$B$6)/Notes!$B$7</f>
        <v>-7.8767191646533979E-2</v>
      </c>
      <c r="V563" s="14">
        <f t="shared" si="8"/>
        <v>13130.638654799817</v>
      </c>
      <c r="W563" s="15" t="str">
        <f>IF(insurance[[#This Row],[split]]="Test", (insurance[[#This Row],[charges]]-insurance[[#This Row],[yhat_base]])^2, "")</f>
        <v/>
      </c>
      <c r="X563" s="15" t="str">
        <f>IF(insurance[[#This Row],[split]]="Test", ABS(insurance[[#This Row],[charges]]-insurance[[#This Row],[yhat_base]])^2, "")</f>
        <v/>
      </c>
      <c r="Y563" t="str">
        <f>IF(insurance[[#This Row],[split]]="Test", (insurance[[#This Row],[charges]]-insurance[[#This Row],[yhat]])^2,"")</f>
        <v/>
      </c>
      <c r="Z563" t="str">
        <f>IF(insurance[[#This Row],[split]]="Test",ABS(insurance[[#This Row],[charges]]-insurance[[#This Row],[yhat]])^2,"")</f>
        <v/>
      </c>
      <c r="AA563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8499.3146697941211</v>
      </c>
      <c r="AB563">
        <f>insurance[[#This Row],[charges]]-insurance[[#This Row],[yhat]]</f>
        <v>-1345.7607697941212</v>
      </c>
      <c r="AC563" t="str">
        <f>IF(insurance[[#This Row],[split]]="Test",
  COUNTIFS(insurance[split], "Test", insurance[yhat], "&gt;" &amp; insurance[[#This Row],[yhat]]) + 1,
  ""
)</f>
        <v/>
      </c>
      <c r="AD563" t="str">
        <f>IF(insurance[[#This Row],[split]]="Test", CEILING(insurance[[#This Row],[rank_test]]/(COUNTIF(insurance[split],"Test")/10), 1), "")</f>
        <v/>
      </c>
      <c r="AE563" t="str">
        <f>IF(insurance[[#This Row],[split]]="Test", --(insurance[[#This Row],[charges]] &gt;= Classify!$C$5), "")</f>
        <v/>
      </c>
      <c r="AF563" t="str">
        <f>IF(insurance[[#This Row],[split]]="Test", --(insurance[[#This Row],[yhat]] &gt;= Classify!$C$8), "")</f>
        <v/>
      </c>
    </row>
    <row r="564" spans="1:32" x14ac:dyDescent="0.35">
      <c r="A564">
        <v>37</v>
      </c>
      <c r="B564" t="s">
        <v>13</v>
      </c>
      <c r="C564">
        <v>34.104999999999997</v>
      </c>
      <c r="D564">
        <v>1</v>
      </c>
      <c r="E564" t="s">
        <v>14</v>
      </c>
      <c r="F564" t="s">
        <v>22</v>
      </c>
      <c r="G564">
        <v>6112.3529500000004</v>
      </c>
      <c r="H564" t="s">
        <v>16</v>
      </c>
      <c r="I564" t="s">
        <v>17</v>
      </c>
      <c r="J564" t="s">
        <v>17</v>
      </c>
      <c r="K564" t="s">
        <v>18</v>
      </c>
      <c r="L564" t="s">
        <v>17</v>
      </c>
      <c r="M564" t="s">
        <v>17</v>
      </c>
      <c r="N564">
        <f>insurance[[#This Row],[age]]^2</f>
        <v>1369</v>
      </c>
      <c r="O564">
        <f>insurance[[#This Row],[smoker_yes]]*insurance[[#This Row],[bmi]]</f>
        <v>0</v>
      </c>
      <c r="P564">
        <f>insurance[[#This Row],[smoker_yes]]*insurance[[#This Row],[age]]</f>
        <v>0</v>
      </c>
      <c r="Q564">
        <f>insurance[[#This Row],[bmi]]*insurance[[#This Row],[age]]</f>
        <v>1261.885</v>
      </c>
      <c r="R564" t="s">
        <v>31</v>
      </c>
      <c r="S564">
        <f>(insurance[[#This Row],[age]]-Notes!$B$2)/Notes!$B$3</f>
        <v>-0.1571428361342242</v>
      </c>
      <c r="T564">
        <f>(insurance[[#This Row],[bmi]]-Notes!$B$4)/Notes!$B$5</f>
        <v>0.56457599776168887</v>
      </c>
      <c r="U564">
        <f>(insurance[[#This Row],[children]]-Notes!$B$6)/Notes!$B$7</f>
        <v>-7.8767191646533979E-2</v>
      </c>
      <c r="V564" s="14">
        <f t="shared" si="8"/>
        <v>13130.638654799817</v>
      </c>
      <c r="W564" s="15" t="str">
        <f>IF(insurance[[#This Row],[split]]="Test", (insurance[[#This Row],[charges]]-insurance[[#This Row],[yhat_base]])^2, "")</f>
        <v/>
      </c>
      <c r="X564" s="15" t="str">
        <f>IF(insurance[[#This Row],[split]]="Test", ABS(insurance[[#This Row],[charges]]-insurance[[#This Row],[yhat_base]])^2, "")</f>
        <v/>
      </c>
      <c r="Y564" t="str">
        <f>IF(insurance[[#This Row],[split]]="Test", (insurance[[#This Row],[charges]]-insurance[[#This Row],[yhat]])^2,"")</f>
        <v/>
      </c>
      <c r="Z564" t="str">
        <f>IF(insurance[[#This Row],[split]]="Test",ABS(insurance[[#This Row],[charges]]-insurance[[#This Row],[yhat]])^2,"")</f>
        <v/>
      </c>
      <c r="AA564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7534.6764401401115</v>
      </c>
      <c r="AB564">
        <f>insurance[[#This Row],[charges]]-insurance[[#This Row],[yhat]]</f>
        <v>-1422.3234901401111</v>
      </c>
      <c r="AC564" t="str">
        <f>IF(insurance[[#This Row],[split]]="Test",
  COUNTIFS(insurance[split], "Test", insurance[yhat], "&gt;" &amp; insurance[[#This Row],[yhat]]) + 1,
  ""
)</f>
        <v/>
      </c>
      <c r="AD564" t="str">
        <f>IF(insurance[[#This Row],[split]]="Test", CEILING(insurance[[#This Row],[rank_test]]/(COUNTIF(insurance[split],"Test")/10), 1), "")</f>
        <v/>
      </c>
      <c r="AE564" t="str">
        <f>IF(insurance[[#This Row],[split]]="Test", --(insurance[[#This Row],[charges]] &gt;= Classify!$C$5), "")</f>
        <v/>
      </c>
      <c r="AF564" t="str">
        <f>IF(insurance[[#This Row],[split]]="Test", --(insurance[[#This Row],[yhat]] &gt;= Classify!$C$8), "")</f>
        <v/>
      </c>
    </row>
    <row r="565" spans="1:32" x14ac:dyDescent="0.35">
      <c r="A565">
        <v>40</v>
      </c>
      <c r="B565" t="s">
        <v>19</v>
      </c>
      <c r="C565">
        <v>29.355</v>
      </c>
      <c r="D565">
        <v>1</v>
      </c>
      <c r="E565" t="s">
        <v>14</v>
      </c>
      <c r="F565" t="s">
        <v>22</v>
      </c>
      <c r="G565">
        <v>6393.6034499999996</v>
      </c>
      <c r="H565" t="s">
        <v>16</v>
      </c>
      <c r="I565" t="s">
        <v>18</v>
      </c>
      <c r="J565" t="s">
        <v>17</v>
      </c>
      <c r="K565" t="s">
        <v>18</v>
      </c>
      <c r="L565" t="s">
        <v>17</v>
      </c>
      <c r="M565" t="s">
        <v>17</v>
      </c>
      <c r="N565">
        <f>insurance[[#This Row],[age]]^2</f>
        <v>1600</v>
      </c>
      <c r="O565">
        <f>insurance[[#This Row],[smoker_yes]]*insurance[[#This Row],[bmi]]</f>
        <v>0</v>
      </c>
      <c r="P565">
        <f>insurance[[#This Row],[smoker_yes]]*insurance[[#This Row],[age]]</f>
        <v>0</v>
      </c>
      <c r="Q565">
        <f>insurance[[#This Row],[bmi]]*insurance[[#This Row],[age]]</f>
        <v>1174.2</v>
      </c>
      <c r="R565" t="s">
        <v>31</v>
      </c>
      <c r="S565">
        <f>(insurance[[#This Row],[age]]-Notes!$B$2)/Notes!$B$3</f>
        <v>5.6460734554152112E-2</v>
      </c>
      <c r="T565">
        <f>(insurance[[#This Row],[bmi]]-Notes!$B$4)/Notes!$B$5</f>
        <v>-0.21463528286747763</v>
      </c>
      <c r="U565">
        <f>(insurance[[#This Row],[children]]-Notes!$B$6)/Notes!$B$7</f>
        <v>-7.8767191646533979E-2</v>
      </c>
      <c r="V565" s="14">
        <f t="shared" si="8"/>
        <v>13130.638654799817</v>
      </c>
      <c r="W565" s="15" t="str">
        <f>IF(insurance[[#This Row],[split]]="Test", (insurance[[#This Row],[charges]]-insurance[[#This Row],[yhat_base]])^2, "")</f>
        <v/>
      </c>
      <c r="X565" s="15" t="str">
        <f>IF(insurance[[#This Row],[split]]="Test", ABS(insurance[[#This Row],[charges]]-insurance[[#This Row],[yhat_base]])^2, "")</f>
        <v/>
      </c>
      <c r="Y565" t="str">
        <f>IF(insurance[[#This Row],[split]]="Test", (insurance[[#This Row],[charges]]-insurance[[#This Row],[yhat]])^2,"")</f>
        <v/>
      </c>
      <c r="Z565" t="str">
        <f>IF(insurance[[#This Row],[split]]="Test",ABS(insurance[[#This Row],[charges]]-insurance[[#This Row],[yhat]])^2,"")</f>
        <v/>
      </c>
      <c r="AA565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7613.3190653609699</v>
      </c>
      <c r="AB565">
        <f>insurance[[#This Row],[charges]]-insurance[[#This Row],[yhat]]</f>
        <v>-1219.7156153609703</v>
      </c>
      <c r="AC565" t="str">
        <f>IF(insurance[[#This Row],[split]]="Test",
  COUNTIFS(insurance[split], "Test", insurance[yhat], "&gt;" &amp; insurance[[#This Row],[yhat]]) + 1,
  ""
)</f>
        <v/>
      </c>
      <c r="AD565" t="str">
        <f>IF(insurance[[#This Row],[split]]="Test", CEILING(insurance[[#This Row],[rank_test]]/(COUNTIF(insurance[split],"Test")/10), 1), "")</f>
        <v/>
      </c>
      <c r="AE565" t="str">
        <f>IF(insurance[[#This Row],[split]]="Test", --(insurance[[#This Row],[charges]] &gt;= Classify!$C$5), "")</f>
        <v/>
      </c>
      <c r="AF565" t="str">
        <f>IF(insurance[[#This Row],[split]]="Test", --(insurance[[#This Row],[yhat]] &gt;= Classify!$C$8), "")</f>
        <v/>
      </c>
    </row>
    <row r="566" spans="1:32" x14ac:dyDescent="0.35">
      <c r="A566">
        <v>36</v>
      </c>
      <c r="B566" t="s">
        <v>19</v>
      </c>
      <c r="C566">
        <v>30.875</v>
      </c>
      <c r="D566">
        <v>1</v>
      </c>
      <c r="E566" t="s">
        <v>14</v>
      </c>
      <c r="F566" t="s">
        <v>22</v>
      </c>
      <c r="G566">
        <v>5373.3642499999996</v>
      </c>
      <c r="H566" t="s">
        <v>16</v>
      </c>
      <c r="I566" t="s">
        <v>18</v>
      </c>
      <c r="J566" t="s">
        <v>17</v>
      </c>
      <c r="K566" t="s">
        <v>18</v>
      </c>
      <c r="L566" t="s">
        <v>17</v>
      </c>
      <c r="M566" t="s">
        <v>17</v>
      </c>
      <c r="N566">
        <f>insurance[[#This Row],[age]]^2</f>
        <v>1296</v>
      </c>
      <c r="O566">
        <f>insurance[[#This Row],[smoker_yes]]*insurance[[#This Row],[bmi]]</f>
        <v>0</v>
      </c>
      <c r="P566">
        <f>insurance[[#This Row],[smoker_yes]]*insurance[[#This Row],[age]]</f>
        <v>0</v>
      </c>
      <c r="Q566">
        <f>insurance[[#This Row],[bmi]]*insurance[[#This Row],[age]]</f>
        <v>1111.5</v>
      </c>
      <c r="R566" t="s">
        <v>31</v>
      </c>
      <c r="S566">
        <f>(insurance[[#This Row],[age]]-Notes!$B$2)/Notes!$B$3</f>
        <v>-0.22834402636368298</v>
      </c>
      <c r="T566">
        <f>(insurance[[#This Row],[bmi]]-Notes!$B$4)/Notes!$B$5</f>
        <v>3.4712326933855793E-2</v>
      </c>
      <c r="U566">
        <f>(insurance[[#This Row],[children]]-Notes!$B$6)/Notes!$B$7</f>
        <v>-7.8767191646533979E-2</v>
      </c>
      <c r="V566" s="14">
        <f t="shared" si="8"/>
        <v>13130.638654799817</v>
      </c>
      <c r="W566" s="15" t="str">
        <f>IF(insurance[[#This Row],[split]]="Test", (insurance[[#This Row],[charges]]-insurance[[#This Row],[yhat_base]])^2, "")</f>
        <v/>
      </c>
      <c r="X566" s="15" t="str">
        <f>IF(insurance[[#This Row],[split]]="Test", ABS(insurance[[#This Row],[charges]]-insurance[[#This Row],[yhat_base]])^2, "")</f>
        <v/>
      </c>
      <c r="Y566" t="str">
        <f>IF(insurance[[#This Row],[split]]="Test", (insurance[[#This Row],[charges]]-insurance[[#This Row],[yhat]])^2,"")</f>
        <v/>
      </c>
      <c r="Z566" t="str">
        <f>IF(insurance[[#This Row],[split]]="Test",ABS(insurance[[#This Row],[charges]]-insurance[[#This Row],[yhat]])^2,"")</f>
        <v/>
      </c>
      <c r="AA566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6639.1516871696995</v>
      </c>
      <c r="AB566">
        <f>insurance[[#This Row],[charges]]-insurance[[#This Row],[yhat]]</f>
        <v>-1265.7874371696998</v>
      </c>
      <c r="AC566" t="str">
        <f>IF(insurance[[#This Row],[split]]="Test",
  COUNTIFS(insurance[split], "Test", insurance[yhat], "&gt;" &amp; insurance[[#This Row],[yhat]]) + 1,
  ""
)</f>
        <v/>
      </c>
      <c r="AD566" t="str">
        <f>IF(insurance[[#This Row],[split]]="Test", CEILING(insurance[[#This Row],[rank_test]]/(COUNTIF(insurance[split],"Test")/10), 1), "")</f>
        <v/>
      </c>
      <c r="AE566" t="str">
        <f>IF(insurance[[#This Row],[split]]="Test", --(insurance[[#This Row],[charges]] &gt;= Classify!$C$5), "")</f>
        <v/>
      </c>
      <c r="AF566" t="str">
        <f>IF(insurance[[#This Row],[split]]="Test", --(insurance[[#This Row],[yhat]] &gt;= Classify!$C$8), "")</f>
        <v/>
      </c>
    </row>
    <row r="567" spans="1:32" x14ac:dyDescent="0.35">
      <c r="A567">
        <v>27</v>
      </c>
      <c r="B567" t="s">
        <v>13</v>
      </c>
      <c r="C567">
        <v>31.254999999999999</v>
      </c>
      <c r="D567">
        <v>1</v>
      </c>
      <c r="E567" t="s">
        <v>14</v>
      </c>
      <c r="F567" t="s">
        <v>22</v>
      </c>
      <c r="G567">
        <v>3956.0714499999999</v>
      </c>
      <c r="H567" t="s">
        <v>16</v>
      </c>
      <c r="I567" t="s">
        <v>17</v>
      </c>
      <c r="J567" t="s">
        <v>17</v>
      </c>
      <c r="K567" t="s">
        <v>18</v>
      </c>
      <c r="L567" t="s">
        <v>17</v>
      </c>
      <c r="M567" t="s">
        <v>17</v>
      </c>
      <c r="N567">
        <f>insurance[[#This Row],[age]]^2</f>
        <v>729</v>
      </c>
      <c r="O567">
        <f>insurance[[#This Row],[smoker_yes]]*insurance[[#This Row],[bmi]]</f>
        <v>0</v>
      </c>
      <c r="P567">
        <f>insurance[[#This Row],[smoker_yes]]*insurance[[#This Row],[age]]</f>
        <v>0</v>
      </c>
      <c r="Q567">
        <f>insurance[[#This Row],[bmi]]*insurance[[#This Row],[age]]</f>
        <v>843.88499999999999</v>
      </c>
      <c r="R567" t="s">
        <v>31</v>
      </c>
      <c r="S567">
        <f>(insurance[[#This Row],[age]]-Notes!$B$2)/Notes!$B$3</f>
        <v>-0.86915473842881186</v>
      </c>
      <c r="T567">
        <f>(insurance[[#This Row],[bmi]]-Notes!$B$4)/Notes!$B$5</f>
        <v>9.7049229384189001E-2</v>
      </c>
      <c r="U567">
        <f>(insurance[[#This Row],[children]]-Notes!$B$6)/Notes!$B$7</f>
        <v>-7.8767191646533979E-2</v>
      </c>
      <c r="V567" s="14">
        <f t="shared" si="8"/>
        <v>13130.638654799817</v>
      </c>
      <c r="W567" s="15" t="str">
        <f>IF(insurance[[#This Row],[split]]="Test", (insurance[[#This Row],[charges]]-insurance[[#This Row],[yhat_base]])^2, "")</f>
        <v/>
      </c>
      <c r="X567" s="15" t="str">
        <f>IF(insurance[[#This Row],[split]]="Test", ABS(insurance[[#This Row],[charges]]-insurance[[#This Row],[yhat_base]])^2, "")</f>
        <v/>
      </c>
      <c r="Y567" t="str">
        <f>IF(insurance[[#This Row],[split]]="Test", (insurance[[#This Row],[charges]]-insurance[[#This Row],[yhat]])^2,"")</f>
        <v/>
      </c>
      <c r="Z567" t="str">
        <f>IF(insurance[[#This Row],[split]]="Test",ABS(insurance[[#This Row],[charges]]-insurance[[#This Row],[yhat]])^2,"")</f>
        <v/>
      </c>
      <c r="AA567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5519.3593439718752</v>
      </c>
      <c r="AB567">
        <f>insurance[[#This Row],[charges]]-insurance[[#This Row],[yhat]]</f>
        <v>-1563.2878939718753</v>
      </c>
      <c r="AC567" t="str">
        <f>IF(insurance[[#This Row],[split]]="Test",
  COUNTIFS(insurance[split], "Test", insurance[yhat], "&gt;" &amp; insurance[[#This Row],[yhat]]) + 1,
  ""
)</f>
        <v/>
      </c>
      <c r="AD567" t="str">
        <f>IF(insurance[[#This Row],[split]]="Test", CEILING(insurance[[#This Row],[rank_test]]/(COUNTIF(insurance[split],"Test")/10), 1), "")</f>
        <v/>
      </c>
      <c r="AE567" t="str">
        <f>IF(insurance[[#This Row],[split]]="Test", --(insurance[[#This Row],[charges]] &gt;= Classify!$C$5), "")</f>
        <v/>
      </c>
      <c r="AF567" t="str">
        <f>IF(insurance[[#This Row],[split]]="Test", --(insurance[[#This Row],[yhat]] &gt;= Classify!$C$8), "")</f>
        <v/>
      </c>
    </row>
    <row r="568" spans="1:32" x14ac:dyDescent="0.35">
      <c r="A568">
        <v>54</v>
      </c>
      <c r="B568" t="s">
        <v>13</v>
      </c>
      <c r="C568">
        <v>27.645</v>
      </c>
      <c r="D568">
        <v>1</v>
      </c>
      <c r="E568" t="s">
        <v>14</v>
      </c>
      <c r="F568" t="s">
        <v>22</v>
      </c>
      <c r="G568">
        <v>11305.93455</v>
      </c>
      <c r="H568" t="s">
        <v>16</v>
      </c>
      <c r="I568" t="s">
        <v>17</v>
      </c>
      <c r="J568" t="s">
        <v>17</v>
      </c>
      <c r="K568" t="s">
        <v>18</v>
      </c>
      <c r="L568" t="s">
        <v>17</v>
      </c>
      <c r="M568" t="s">
        <v>17</v>
      </c>
      <c r="N568">
        <f>insurance[[#This Row],[age]]^2</f>
        <v>2916</v>
      </c>
      <c r="O568">
        <f>insurance[[#This Row],[smoker_yes]]*insurance[[#This Row],[bmi]]</f>
        <v>0</v>
      </c>
      <c r="P568">
        <f>insurance[[#This Row],[smoker_yes]]*insurance[[#This Row],[age]]</f>
        <v>0</v>
      </c>
      <c r="Q568">
        <f>insurance[[#This Row],[bmi]]*insurance[[#This Row],[age]]</f>
        <v>1492.83</v>
      </c>
      <c r="R568" t="s">
        <v>31</v>
      </c>
      <c r="S568">
        <f>(insurance[[#This Row],[age]]-Notes!$B$2)/Notes!$B$3</f>
        <v>1.0532773977665748</v>
      </c>
      <c r="T568">
        <f>(insurance[[#This Row],[bmi]]-Notes!$B$4)/Notes!$B$5</f>
        <v>-0.49515134389397791</v>
      </c>
      <c r="U568">
        <f>(insurance[[#This Row],[children]]-Notes!$B$6)/Notes!$B$7</f>
        <v>-7.8767191646533979E-2</v>
      </c>
      <c r="V568" s="14">
        <f t="shared" si="8"/>
        <v>13130.638654799817</v>
      </c>
      <c r="W568" s="15" t="str">
        <f>IF(insurance[[#This Row],[split]]="Test", (insurance[[#This Row],[charges]]-insurance[[#This Row],[yhat_base]])^2, "")</f>
        <v/>
      </c>
      <c r="X568" s="15" t="str">
        <f>IF(insurance[[#This Row],[split]]="Test", ABS(insurance[[#This Row],[charges]]-insurance[[#This Row],[yhat_base]])^2, "")</f>
        <v/>
      </c>
      <c r="Y568" t="str">
        <f>IF(insurance[[#This Row],[split]]="Test", (insurance[[#This Row],[charges]]-insurance[[#This Row],[yhat]])^2,"")</f>
        <v/>
      </c>
      <c r="Z568" t="str">
        <f>IF(insurance[[#This Row],[split]]="Test",ABS(insurance[[#This Row],[charges]]-insurance[[#This Row],[yhat]])^2,"")</f>
        <v/>
      </c>
      <c r="AA568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12706.036203387253</v>
      </c>
      <c r="AB568">
        <f>insurance[[#This Row],[charges]]-insurance[[#This Row],[yhat]]</f>
        <v>-1400.1016533872535</v>
      </c>
      <c r="AC568" t="str">
        <f>IF(insurance[[#This Row],[split]]="Test",
  COUNTIFS(insurance[split], "Test", insurance[yhat], "&gt;" &amp; insurance[[#This Row],[yhat]]) + 1,
  ""
)</f>
        <v/>
      </c>
      <c r="AD568" t="str">
        <f>IF(insurance[[#This Row],[split]]="Test", CEILING(insurance[[#This Row],[rank_test]]/(COUNTIF(insurance[split],"Test")/10), 1), "")</f>
        <v/>
      </c>
      <c r="AE568" t="str">
        <f>IF(insurance[[#This Row],[split]]="Test", --(insurance[[#This Row],[charges]] &gt;= Classify!$C$5), "")</f>
        <v/>
      </c>
      <c r="AF568" t="str">
        <f>IF(insurance[[#This Row],[split]]="Test", --(insurance[[#This Row],[yhat]] &gt;= Classify!$C$8), "")</f>
        <v/>
      </c>
    </row>
    <row r="569" spans="1:32" x14ac:dyDescent="0.35">
      <c r="A569">
        <v>26</v>
      </c>
      <c r="B569" t="s">
        <v>19</v>
      </c>
      <c r="C569">
        <v>33.914999999999999</v>
      </c>
      <c r="D569">
        <v>1</v>
      </c>
      <c r="E569" t="s">
        <v>14</v>
      </c>
      <c r="F569" t="s">
        <v>22</v>
      </c>
      <c r="G569">
        <v>3292.5298499999999</v>
      </c>
      <c r="H569" t="s">
        <v>16</v>
      </c>
      <c r="I569" t="s">
        <v>18</v>
      </c>
      <c r="J569" t="s">
        <v>17</v>
      </c>
      <c r="K569" t="s">
        <v>18</v>
      </c>
      <c r="L569" t="s">
        <v>17</v>
      </c>
      <c r="M569" t="s">
        <v>17</v>
      </c>
      <c r="N569">
        <f>insurance[[#This Row],[age]]^2</f>
        <v>676</v>
      </c>
      <c r="O569">
        <f>insurance[[#This Row],[smoker_yes]]*insurance[[#This Row],[bmi]]</f>
        <v>0</v>
      </c>
      <c r="P569">
        <f>insurance[[#This Row],[smoker_yes]]*insurance[[#This Row],[age]]</f>
        <v>0</v>
      </c>
      <c r="Q569">
        <f>insurance[[#This Row],[bmi]]*insurance[[#This Row],[age]]</f>
        <v>881.79</v>
      </c>
      <c r="R569" t="s">
        <v>31</v>
      </c>
      <c r="S569">
        <f>(insurance[[#This Row],[age]]-Notes!$B$2)/Notes!$B$3</f>
        <v>-0.94035592865827067</v>
      </c>
      <c r="T569">
        <f>(insurance[[#This Row],[bmi]]-Notes!$B$4)/Notes!$B$5</f>
        <v>0.53340754653652256</v>
      </c>
      <c r="U569">
        <f>(insurance[[#This Row],[children]]-Notes!$B$6)/Notes!$B$7</f>
        <v>-7.8767191646533979E-2</v>
      </c>
      <c r="V569" s="14">
        <f t="shared" si="8"/>
        <v>13130.638654799817</v>
      </c>
      <c r="W569" s="15" t="str">
        <f>IF(insurance[[#This Row],[split]]="Test", (insurance[[#This Row],[charges]]-insurance[[#This Row],[yhat_base]])^2, "")</f>
        <v/>
      </c>
      <c r="X569" s="15" t="str">
        <f>IF(insurance[[#This Row],[split]]="Test", ABS(insurance[[#This Row],[charges]]-insurance[[#This Row],[yhat_base]])^2, "")</f>
        <v/>
      </c>
      <c r="Y569" t="str">
        <f>IF(insurance[[#This Row],[split]]="Test", (insurance[[#This Row],[charges]]-insurance[[#This Row],[yhat]])^2,"")</f>
        <v/>
      </c>
      <c r="Z569" t="str">
        <f>IF(insurance[[#This Row],[split]]="Test",ABS(insurance[[#This Row],[charges]]-insurance[[#This Row],[yhat]])^2,"")</f>
        <v/>
      </c>
      <c r="AA569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4762.4087969324673</v>
      </c>
      <c r="AB569">
        <f>insurance[[#This Row],[charges]]-insurance[[#This Row],[yhat]]</f>
        <v>-1469.8789469324674</v>
      </c>
      <c r="AC569" t="str">
        <f>IF(insurance[[#This Row],[split]]="Test",
  COUNTIFS(insurance[split], "Test", insurance[yhat], "&gt;" &amp; insurance[[#This Row],[yhat]]) + 1,
  ""
)</f>
        <v/>
      </c>
      <c r="AD569" t="str">
        <f>IF(insurance[[#This Row],[split]]="Test", CEILING(insurance[[#This Row],[rank_test]]/(COUNTIF(insurance[split],"Test")/10), 1), "")</f>
        <v/>
      </c>
      <c r="AE569" t="str">
        <f>IF(insurance[[#This Row],[split]]="Test", --(insurance[[#This Row],[charges]] &gt;= Classify!$C$5), "")</f>
        <v/>
      </c>
      <c r="AF569" t="str">
        <f>IF(insurance[[#This Row],[split]]="Test", --(insurance[[#This Row],[yhat]] &gt;= Classify!$C$8), "")</f>
        <v/>
      </c>
    </row>
    <row r="570" spans="1:32" x14ac:dyDescent="0.35">
      <c r="A570">
        <v>19</v>
      </c>
      <c r="B570" t="s">
        <v>13</v>
      </c>
      <c r="C570">
        <v>25.745000000000001</v>
      </c>
      <c r="D570">
        <v>1</v>
      </c>
      <c r="E570" t="s">
        <v>14</v>
      </c>
      <c r="F570" t="s">
        <v>22</v>
      </c>
      <c r="G570">
        <v>2710.8285500000002</v>
      </c>
      <c r="H570" t="s">
        <v>16</v>
      </c>
      <c r="I570" t="s">
        <v>17</v>
      </c>
      <c r="J570" t="s">
        <v>17</v>
      </c>
      <c r="K570" t="s">
        <v>18</v>
      </c>
      <c r="L570" t="s">
        <v>17</v>
      </c>
      <c r="M570" t="s">
        <v>17</v>
      </c>
      <c r="N570">
        <f>insurance[[#This Row],[age]]^2</f>
        <v>361</v>
      </c>
      <c r="O570">
        <f>insurance[[#This Row],[smoker_yes]]*insurance[[#This Row],[bmi]]</f>
        <v>0</v>
      </c>
      <c r="P570">
        <f>insurance[[#This Row],[smoker_yes]]*insurance[[#This Row],[age]]</f>
        <v>0</v>
      </c>
      <c r="Q570">
        <f>insurance[[#This Row],[bmi]]*insurance[[#This Row],[age]]</f>
        <v>489.15500000000003</v>
      </c>
      <c r="R570" t="s">
        <v>31</v>
      </c>
      <c r="S570">
        <f>(insurance[[#This Row],[age]]-Notes!$B$2)/Notes!$B$3</f>
        <v>-1.4387642602644821</v>
      </c>
      <c r="T570">
        <f>(insurance[[#This Row],[bmi]]-Notes!$B$4)/Notes!$B$5</f>
        <v>-0.80683585614564457</v>
      </c>
      <c r="U570">
        <f>(insurance[[#This Row],[children]]-Notes!$B$6)/Notes!$B$7</f>
        <v>-7.8767191646533979E-2</v>
      </c>
      <c r="V570" s="14">
        <f t="shared" si="8"/>
        <v>13130.638654799817</v>
      </c>
      <c r="W570" s="15" t="str">
        <f>IF(insurance[[#This Row],[split]]="Test", (insurance[[#This Row],[charges]]-insurance[[#This Row],[yhat_base]])^2, "")</f>
        <v/>
      </c>
      <c r="X570" s="15" t="str">
        <f>IF(insurance[[#This Row],[split]]="Test", ABS(insurance[[#This Row],[charges]]-insurance[[#This Row],[yhat_base]])^2, "")</f>
        <v/>
      </c>
      <c r="Y570" t="str">
        <f>IF(insurance[[#This Row],[split]]="Test", (insurance[[#This Row],[charges]]-insurance[[#This Row],[yhat]])^2,"")</f>
        <v/>
      </c>
      <c r="Z570" t="str">
        <f>IF(insurance[[#This Row],[split]]="Test",ABS(insurance[[#This Row],[charges]]-insurance[[#This Row],[yhat]])^2,"")</f>
        <v/>
      </c>
      <c r="AA570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4457.7594000413555</v>
      </c>
      <c r="AB570">
        <f>insurance[[#This Row],[charges]]-insurance[[#This Row],[yhat]]</f>
        <v>-1746.9308500413554</v>
      </c>
      <c r="AC570" t="str">
        <f>IF(insurance[[#This Row],[split]]="Test",
  COUNTIFS(insurance[split], "Test", insurance[yhat], "&gt;" &amp; insurance[[#This Row],[yhat]]) + 1,
  ""
)</f>
        <v/>
      </c>
      <c r="AD570" t="str">
        <f>IF(insurance[[#This Row],[split]]="Test", CEILING(insurance[[#This Row],[rank_test]]/(COUNTIF(insurance[split],"Test")/10), 1), "")</f>
        <v/>
      </c>
      <c r="AE570" t="str">
        <f>IF(insurance[[#This Row],[split]]="Test", --(insurance[[#This Row],[charges]] &gt;= Classify!$C$5), "")</f>
        <v/>
      </c>
      <c r="AF570" t="str">
        <f>IF(insurance[[#This Row],[split]]="Test", --(insurance[[#This Row],[yhat]] &gt;= Classify!$C$8), "")</f>
        <v/>
      </c>
    </row>
    <row r="571" spans="1:32" x14ac:dyDescent="0.35">
      <c r="A571">
        <v>42</v>
      </c>
      <c r="B571" t="s">
        <v>19</v>
      </c>
      <c r="C571">
        <v>26.315000000000001</v>
      </c>
      <c r="D571">
        <v>1</v>
      </c>
      <c r="E571" t="s">
        <v>14</v>
      </c>
      <c r="F571" t="s">
        <v>22</v>
      </c>
      <c r="G571">
        <v>6940.90985</v>
      </c>
      <c r="H571" t="s">
        <v>16</v>
      </c>
      <c r="I571" t="s">
        <v>18</v>
      </c>
      <c r="J571" t="s">
        <v>17</v>
      </c>
      <c r="K571" t="s">
        <v>18</v>
      </c>
      <c r="L571" t="s">
        <v>17</v>
      </c>
      <c r="M571" t="s">
        <v>17</v>
      </c>
      <c r="N571">
        <f>insurance[[#This Row],[age]]^2</f>
        <v>1764</v>
      </c>
      <c r="O571">
        <f>insurance[[#This Row],[smoker_yes]]*insurance[[#This Row],[bmi]]</f>
        <v>0</v>
      </c>
      <c r="P571">
        <f>insurance[[#This Row],[smoker_yes]]*insurance[[#This Row],[age]]</f>
        <v>0</v>
      </c>
      <c r="Q571">
        <f>insurance[[#This Row],[bmi]]*insurance[[#This Row],[age]]</f>
        <v>1105.23</v>
      </c>
      <c r="R571" t="s">
        <v>31</v>
      </c>
      <c r="S571">
        <f>(insurance[[#This Row],[age]]-Notes!$B$2)/Notes!$B$3</f>
        <v>0.19886311501306964</v>
      </c>
      <c r="T571">
        <f>(insurance[[#This Row],[bmi]]-Notes!$B$4)/Notes!$B$5</f>
        <v>-0.7133305024701444</v>
      </c>
      <c r="U571">
        <f>(insurance[[#This Row],[children]]-Notes!$B$6)/Notes!$B$7</f>
        <v>-7.8767191646533979E-2</v>
      </c>
      <c r="V571" s="14">
        <f t="shared" si="8"/>
        <v>13130.638654799817</v>
      </c>
      <c r="W571" s="15" t="str">
        <f>IF(insurance[[#This Row],[split]]="Test", (insurance[[#This Row],[charges]]-insurance[[#This Row],[yhat_base]])^2, "")</f>
        <v/>
      </c>
      <c r="X571" s="15" t="str">
        <f>IF(insurance[[#This Row],[split]]="Test", ABS(insurance[[#This Row],[charges]]-insurance[[#This Row],[yhat_base]])^2, "")</f>
        <v/>
      </c>
      <c r="Y571" t="str">
        <f>IF(insurance[[#This Row],[split]]="Test", (insurance[[#This Row],[charges]]-insurance[[#This Row],[yhat]])^2,"")</f>
        <v/>
      </c>
      <c r="Z571" t="str">
        <f>IF(insurance[[#This Row],[split]]="Test",ABS(insurance[[#This Row],[charges]]-insurance[[#This Row],[yhat]])^2,"")</f>
        <v/>
      </c>
      <c r="AA571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8126.5919706846753</v>
      </c>
      <c r="AB571">
        <f>insurance[[#This Row],[charges]]-insurance[[#This Row],[yhat]]</f>
        <v>-1185.6821206846753</v>
      </c>
      <c r="AC571" t="str">
        <f>IF(insurance[[#This Row],[split]]="Test",
  COUNTIFS(insurance[split], "Test", insurance[yhat], "&gt;" &amp; insurance[[#This Row],[yhat]]) + 1,
  ""
)</f>
        <v/>
      </c>
      <c r="AD571" t="str">
        <f>IF(insurance[[#This Row],[split]]="Test", CEILING(insurance[[#This Row],[rank_test]]/(COUNTIF(insurance[split],"Test")/10), 1), "")</f>
        <v/>
      </c>
      <c r="AE571" t="str">
        <f>IF(insurance[[#This Row],[split]]="Test", --(insurance[[#This Row],[charges]] &gt;= Classify!$C$5), "")</f>
        <v/>
      </c>
      <c r="AF571" t="str">
        <f>IF(insurance[[#This Row],[split]]="Test", --(insurance[[#This Row],[yhat]] &gt;= Classify!$C$8), "")</f>
        <v/>
      </c>
    </row>
    <row r="572" spans="1:32" x14ac:dyDescent="0.35">
      <c r="A572">
        <v>31</v>
      </c>
      <c r="B572" t="s">
        <v>19</v>
      </c>
      <c r="C572">
        <v>25.934999999999999</v>
      </c>
      <c r="D572">
        <v>1</v>
      </c>
      <c r="E572" t="s">
        <v>14</v>
      </c>
      <c r="F572" t="s">
        <v>22</v>
      </c>
      <c r="G572">
        <v>4239.8926499999998</v>
      </c>
      <c r="H572" t="s">
        <v>16</v>
      </c>
      <c r="I572" t="s">
        <v>18</v>
      </c>
      <c r="J572" t="s">
        <v>17</v>
      </c>
      <c r="K572" t="s">
        <v>18</v>
      </c>
      <c r="L572" t="s">
        <v>17</v>
      </c>
      <c r="M572" t="s">
        <v>17</v>
      </c>
      <c r="N572">
        <f>insurance[[#This Row],[age]]^2</f>
        <v>961</v>
      </c>
      <c r="O572">
        <f>insurance[[#This Row],[smoker_yes]]*insurance[[#This Row],[bmi]]</f>
        <v>0</v>
      </c>
      <c r="P572">
        <f>insurance[[#This Row],[smoker_yes]]*insurance[[#This Row],[age]]</f>
        <v>0</v>
      </c>
      <c r="Q572">
        <f>insurance[[#This Row],[bmi]]*insurance[[#This Row],[age]]</f>
        <v>803.98500000000001</v>
      </c>
      <c r="R572" t="s">
        <v>31</v>
      </c>
      <c r="S572">
        <f>(insurance[[#This Row],[age]]-Notes!$B$2)/Notes!$B$3</f>
        <v>-0.58434997751097684</v>
      </c>
      <c r="T572">
        <f>(insurance[[#This Row],[bmi]]-Notes!$B$4)/Notes!$B$5</f>
        <v>-0.77566740492047825</v>
      </c>
      <c r="U572">
        <f>(insurance[[#This Row],[children]]-Notes!$B$6)/Notes!$B$7</f>
        <v>-7.8767191646533979E-2</v>
      </c>
      <c r="V572" s="14">
        <f t="shared" si="8"/>
        <v>13130.638654799817</v>
      </c>
      <c r="W572" s="15" t="str">
        <f>IF(insurance[[#This Row],[split]]="Test", (insurance[[#This Row],[charges]]-insurance[[#This Row],[yhat_base]])^2, "")</f>
        <v/>
      </c>
      <c r="X572" s="15" t="str">
        <f>IF(insurance[[#This Row],[split]]="Test", ABS(insurance[[#This Row],[charges]]-insurance[[#This Row],[yhat_base]])^2, "")</f>
        <v/>
      </c>
      <c r="Y572" t="str">
        <f>IF(insurance[[#This Row],[split]]="Test", (insurance[[#This Row],[charges]]-insurance[[#This Row],[yhat]])^2,"")</f>
        <v/>
      </c>
      <c r="Z572" t="str">
        <f>IF(insurance[[#This Row],[split]]="Test",ABS(insurance[[#This Row],[charges]]-insurance[[#This Row],[yhat]])^2,"")</f>
        <v/>
      </c>
      <c r="AA572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5536.4035862654328</v>
      </c>
      <c r="AB572">
        <f>insurance[[#This Row],[charges]]-insurance[[#This Row],[yhat]]</f>
        <v>-1296.510936265433</v>
      </c>
      <c r="AC572" t="str">
        <f>IF(insurance[[#This Row],[split]]="Test",
  COUNTIFS(insurance[split], "Test", insurance[yhat], "&gt;" &amp; insurance[[#This Row],[yhat]]) + 1,
  ""
)</f>
        <v/>
      </c>
      <c r="AD572" t="str">
        <f>IF(insurance[[#This Row],[split]]="Test", CEILING(insurance[[#This Row],[rank_test]]/(COUNTIF(insurance[split],"Test")/10), 1), "")</f>
        <v/>
      </c>
      <c r="AE572" t="str">
        <f>IF(insurance[[#This Row],[split]]="Test", --(insurance[[#This Row],[charges]] &gt;= Classify!$C$5), "")</f>
        <v/>
      </c>
      <c r="AF572" t="str">
        <f>IF(insurance[[#This Row],[split]]="Test", --(insurance[[#This Row],[yhat]] &gt;= Classify!$C$8), "")</f>
        <v/>
      </c>
    </row>
    <row r="573" spans="1:32" x14ac:dyDescent="0.35">
      <c r="A573">
        <v>52</v>
      </c>
      <c r="B573" t="s">
        <v>13</v>
      </c>
      <c r="C573">
        <v>30.78</v>
      </c>
      <c r="D573">
        <v>1</v>
      </c>
      <c r="E573" t="s">
        <v>14</v>
      </c>
      <c r="F573" t="s">
        <v>20</v>
      </c>
      <c r="G573">
        <v>10797.3362</v>
      </c>
      <c r="H573" t="s">
        <v>16</v>
      </c>
      <c r="I573" t="s">
        <v>17</v>
      </c>
      <c r="J573" t="s">
        <v>17</v>
      </c>
      <c r="K573" t="s">
        <v>17</v>
      </c>
      <c r="L573" t="s">
        <v>17</v>
      </c>
      <c r="M573" t="s">
        <v>17</v>
      </c>
      <c r="N573">
        <f>insurance[[#This Row],[age]]^2</f>
        <v>2704</v>
      </c>
      <c r="O573">
        <f>insurance[[#This Row],[smoker_yes]]*insurance[[#This Row],[bmi]]</f>
        <v>0</v>
      </c>
      <c r="P573">
        <f>insurance[[#This Row],[smoker_yes]]*insurance[[#This Row],[age]]</f>
        <v>0</v>
      </c>
      <c r="Q573">
        <f>insurance[[#This Row],[bmi]]*insurance[[#This Row],[age]]</f>
        <v>1600.56</v>
      </c>
      <c r="R573" t="s">
        <v>31</v>
      </c>
      <c r="S573">
        <f>(insurance[[#This Row],[age]]-Notes!$B$2)/Notes!$B$3</f>
        <v>0.9108750173076573</v>
      </c>
      <c r="T573">
        <f>(insurance[[#This Row],[bmi]]-Notes!$B$4)/Notes!$B$5</f>
        <v>1.9128101321272635E-2</v>
      </c>
      <c r="U573">
        <f>(insurance[[#This Row],[children]]-Notes!$B$6)/Notes!$B$7</f>
        <v>-7.8767191646533979E-2</v>
      </c>
      <c r="V573" s="14">
        <f t="shared" si="8"/>
        <v>13130.638654799817</v>
      </c>
      <c r="W573" s="15" t="str">
        <f>IF(insurance[[#This Row],[split]]="Test", (insurance[[#This Row],[charges]]-insurance[[#This Row],[yhat_base]])^2, "")</f>
        <v/>
      </c>
      <c r="X573" s="15" t="str">
        <f>IF(insurance[[#This Row],[split]]="Test", ABS(insurance[[#This Row],[charges]]-insurance[[#This Row],[yhat_base]])^2, "")</f>
        <v/>
      </c>
      <c r="Y573" t="str">
        <f>IF(insurance[[#This Row],[split]]="Test", (insurance[[#This Row],[charges]]-insurance[[#This Row],[yhat]])^2,"")</f>
        <v/>
      </c>
      <c r="Z573" t="str">
        <f>IF(insurance[[#This Row],[split]]="Test",ABS(insurance[[#This Row],[charges]]-insurance[[#This Row],[yhat]])^2,"")</f>
        <v/>
      </c>
      <c r="AA573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12607.987802831789</v>
      </c>
      <c r="AB573">
        <f>insurance[[#This Row],[charges]]-insurance[[#This Row],[yhat]]</f>
        <v>-1810.6516028317892</v>
      </c>
      <c r="AC573" t="str">
        <f>IF(insurance[[#This Row],[split]]="Test",
  COUNTIFS(insurance[split], "Test", insurance[yhat], "&gt;" &amp; insurance[[#This Row],[yhat]]) + 1,
  ""
)</f>
        <v/>
      </c>
      <c r="AD573" t="str">
        <f>IF(insurance[[#This Row],[split]]="Test", CEILING(insurance[[#This Row],[rank_test]]/(COUNTIF(insurance[split],"Test")/10), 1), "")</f>
        <v/>
      </c>
      <c r="AE573" t="str">
        <f>IF(insurance[[#This Row],[split]]="Test", --(insurance[[#This Row],[charges]] &gt;= Classify!$C$5), "")</f>
        <v/>
      </c>
      <c r="AF573" t="str">
        <f>IF(insurance[[#This Row],[split]]="Test", --(insurance[[#This Row],[yhat]] &gt;= Classify!$C$8), "")</f>
        <v/>
      </c>
    </row>
    <row r="574" spans="1:32" x14ac:dyDescent="0.35">
      <c r="A574">
        <v>30</v>
      </c>
      <c r="B574" t="s">
        <v>13</v>
      </c>
      <c r="C574">
        <v>32.4</v>
      </c>
      <c r="D574">
        <v>1</v>
      </c>
      <c r="E574" t="s">
        <v>14</v>
      </c>
      <c r="F574" t="s">
        <v>21</v>
      </c>
      <c r="G574">
        <v>4149.7359999999999</v>
      </c>
      <c r="H574" t="s">
        <v>16</v>
      </c>
      <c r="I574" t="s">
        <v>17</v>
      </c>
      <c r="J574" t="s">
        <v>17</v>
      </c>
      <c r="K574" t="s">
        <v>17</v>
      </c>
      <c r="L574" t="s">
        <v>17</v>
      </c>
      <c r="M574" t="s">
        <v>18</v>
      </c>
      <c r="N574">
        <f>insurance[[#This Row],[age]]^2</f>
        <v>900</v>
      </c>
      <c r="O574">
        <f>insurance[[#This Row],[smoker_yes]]*insurance[[#This Row],[bmi]]</f>
        <v>0</v>
      </c>
      <c r="P574">
        <f>insurance[[#This Row],[smoker_yes]]*insurance[[#This Row],[age]]</f>
        <v>0</v>
      </c>
      <c r="Q574">
        <f>insurance[[#This Row],[bmi]]*insurance[[#This Row],[age]]</f>
        <v>972</v>
      </c>
      <c r="R574" t="s">
        <v>31</v>
      </c>
      <c r="S574">
        <f>(insurance[[#This Row],[age]]-Notes!$B$2)/Notes!$B$3</f>
        <v>-0.65555116774043554</v>
      </c>
      <c r="T574">
        <f>(insurance[[#This Row],[bmi]]-Notes!$B$4)/Notes!$B$5</f>
        <v>0.2848801591358513</v>
      </c>
      <c r="U574">
        <f>(insurance[[#This Row],[children]]-Notes!$B$6)/Notes!$B$7</f>
        <v>-7.8767191646533979E-2</v>
      </c>
      <c r="V574" s="14">
        <f t="shared" si="8"/>
        <v>13130.638654799817</v>
      </c>
      <c r="W574" s="15" t="str">
        <f>IF(insurance[[#This Row],[split]]="Test", (insurance[[#This Row],[charges]]-insurance[[#This Row],[yhat_base]])^2, "")</f>
        <v/>
      </c>
      <c r="X574" s="15" t="str">
        <f>IF(insurance[[#This Row],[split]]="Test", ABS(insurance[[#This Row],[charges]]-insurance[[#This Row],[yhat_base]])^2, "")</f>
        <v/>
      </c>
      <c r="Y574" t="str">
        <f>IF(insurance[[#This Row],[split]]="Test", (insurance[[#This Row],[charges]]-insurance[[#This Row],[yhat]])^2,"")</f>
        <v/>
      </c>
      <c r="Z574" t="str">
        <f>IF(insurance[[#This Row],[split]]="Test",ABS(insurance[[#This Row],[charges]]-insurance[[#This Row],[yhat]])^2,"")</f>
        <v/>
      </c>
      <c r="AA574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5572.7640118323116</v>
      </c>
      <c r="AB574">
        <f>insurance[[#This Row],[charges]]-insurance[[#This Row],[yhat]]</f>
        <v>-1423.0280118323117</v>
      </c>
      <c r="AC574" t="str">
        <f>IF(insurance[[#This Row],[split]]="Test",
  COUNTIFS(insurance[split], "Test", insurance[yhat], "&gt;" &amp; insurance[[#This Row],[yhat]]) + 1,
  ""
)</f>
        <v/>
      </c>
      <c r="AD574" t="str">
        <f>IF(insurance[[#This Row],[split]]="Test", CEILING(insurance[[#This Row],[rank_test]]/(COUNTIF(insurance[split],"Test")/10), 1), "")</f>
        <v/>
      </c>
      <c r="AE574" t="str">
        <f>IF(insurance[[#This Row],[split]]="Test", --(insurance[[#This Row],[charges]] &gt;= Classify!$C$5), "")</f>
        <v/>
      </c>
      <c r="AF574" t="str">
        <f>IF(insurance[[#This Row],[split]]="Test", --(insurance[[#This Row],[yhat]] &gt;= Classify!$C$8), "")</f>
        <v/>
      </c>
    </row>
    <row r="575" spans="1:32" x14ac:dyDescent="0.35">
      <c r="A575">
        <v>38</v>
      </c>
      <c r="B575" t="s">
        <v>19</v>
      </c>
      <c r="C575">
        <v>37.049999999999997</v>
      </c>
      <c r="D575">
        <v>1</v>
      </c>
      <c r="E575" t="s">
        <v>14</v>
      </c>
      <c r="F575" t="s">
        <v>20</v>
      </c>
      <c r="G575">
        <v>6079.6715000000004</v>
      </c>
      <c r="H575" t="s">
        <v>16</v>
      </c>
      <c r="I575" t="s">
        <v>18</v>
      </c>
      <c r="J575" t="s">
        <v>17</v>
      </c>
      <c r="K575" t="s">
        <v>17</v>
      </c>
      <c r="L575" t="s">
        <v>17</v>
      </c>
      <c r="M575" t="s">
        <v>17</v>
      </c>
      <c r="N575">
        <f>insurance[[#This Row],[age]]^2</f>
        <v>1444</v>
      </c>
      <c r="O575">
        <f>insurance[[#This Row],[smoker_yes]]*insurance[[#This Row],[bmi]]</f>
        <v>0</v>
      </c>
      <c r="P575">
        <f>insurance[[#This Row],[smoker_yes]]*insurance[[#This Row],[age]]</f>
        <v>0</v>
      </c>
      <c r="Q575">
        <f>insurance[[#This Row],[bmi]]*insurance[[#This Row],[age]]</f>
        <v>1407.8999999999999</v>
      </c>
      <c r="R575" t="s">
        <v>31</v>
      </c>
      <c r="S575">
        <f>(insurance[[#This Row],[age]]-Notes!$B$2)/Notes!$B$3</f>
        <v>-8.5941645904765426E-2</v>
      </c>
      <c r="T575">
        <f>(insurance[[#This Row],[bmi]]-Notes!$B$4)/Notes!$B$5</f>
        <v>1.0476869917517726</v>
      </c>
      <c r="U575">
        <f>(insurance[[#This Row],[children]]-Notes!$B$6)/Notes!$B$7</f>
        <v>-7.8767191646533979E-2</v>
      </c>
      <c r="V575" s="14">
        <f t="shared" si="8"/>
        <v>13130.638654799817</v>
      </c>
      <c r="W575" s="15" t="str">
        <f>IF(insurance[[#This Row],[split]]="Test", (insurance[[#This Row],[charges]]-insurance[[#This Row],[yhat_base]])^2, "")</f>
        <v/>
      </c>
      <c r="X575" s="15" t="str">
        <f>IF(insurance[[#This Row],[split]]="Test", ABS(insurance[[#This Row],[charges]]-insurance[[#This Row],[yhat_base]])^2, "")</f>
        <v/>
      </c>
      <c r="Y575" t="str">
        <f>IF(insurance[[#This Row],[split]]="Test", (insurance[[#This Row],[charges]]-insurance[[#This Row],[yhat]])^2,"")</f>
        <v/>
      </c>
      <c r="Z575" t="str">
        <f>IF(insurance[[#This Row],[split]]="Test",ABS(insurance[[#This Row],[charges]]-insurance[[#This Row],[yhat]])^2,"")</f>
        <v/>
      </c>
      <c r="AA575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7786.3897714659906</v>
      </c>
      <c r="AB575">
        <f>insurance[[#This Row],[charges]]-insurance[[#This Row],[yhat]]</f>
        <v>-1706.7182714659903</v>
      </c>
      <c r="AC575" t="str">
        <f>IF(insurance[[#This Row],[split]]="Test",
  COUNTIFS(insurance[split], "Test", insurance[yhat], "&gt;" &amp; insurance[[#This Row],[yhat]]) + 1,
  ""
)</f>
        <v/>
      </c>
      <c r="AD575" t="str">
        <f>IF(insurance[[#This Row],[split]]="Test", CEILING(insurance[[#This Row],[rank_test]]/(COUNTIF(insurance[split],"Test")/10), 1), "")</f>
        <v/>
      </c>
      <c r="AE575" t="str">
        <f>IF(insurance[[#This Row],[split]]="Test", --(insurance[[#This Row],[charges]] &gt;= Classify!$C$5), "")</f>
        <v/>
      </c>
      <c r="AF575" t="str">
        <f>IF(insurance[[#This Row],[split]]="Test", --(insurance[[#This Row],[yhat]] &gt;= Classify!$C$8), "")</f>
        <v/>
      </c>
    </row>
    <row r="576" spans="1:32" x14ac:dyDescent="0.35">
      <c r="A576">
        <v>31</v>
      </c>
      <c r="B576" t="s">
        <v>19</v>
      </c>
      <c r="C576">
        <v>26.885000000000002</v>
      </c>
      <c r="D576">
        <v>1</v>
      </c>
      <c r="E576" t="s">
        <v>14</v>
      </c>
      <c r="F576" t="s">
        <v>20</v>
      </c>
      <c r="G576">
        <v>4441.2131499999996</v>
      </c>
      <c r="H576" t="s">
        <v>16</v>
      </c>
      <c r="I576" t="s">
        <v>18</v>
      </c>
      <c r="J576" t="s">
        <v>17</v>
      </c>
      <c r="K576" t="s">
        <v>17</v>
      </c>
      <c r="L576" t="s">
        <v>17</v>
      </c>
      <c r="M576" t="s">
        <v>17</v>
      </c>
      <c r="N576">
        <f>insurance[[#This Row],[age]]^2</f>
        <v>961</v>
      </c>
      <c r="O576">
        <f>insurance[[#This Row],[smoker_yes]]*insurance[[#This Row],[bmi]]</f>
        <v>0</v>
      </c>
      <c r="P576">
        <f>insurance[[#This Row],[smoker_yes]]*insurance[[#This Row],[age]]</f>
        <v>0</v>
      </c>
      <c r="Q576">
        <f>insurance[[#This Row],[bmi]]*insurance[[#This Row],[age]]</f>
        <v>833.43500000000006</v>
      </c>
      <c r="R576" t="s">
        <v>31</v>
      </c>
      <c r="S576">
        <f>(insurance[[#This Row],[age]]-Notes!$B$2)/Notes!$B$3</f>
        <v>-0.58434997751097684</v>
      </c>
      <c r="T576">
        <f>(insurance[[#This Row],[bmi]]-Notes!$B$4)/Notes!$B$5</f>
        <v>-0.61982514879464434</v>
      </c>
      <c r="U576">
        <f>(insurance[[#This Row],[children]]-Notes!$B$6)/Notes!$B$7</f>
        <v>-7.8767191646533979E-2</v>
      </c>
      <c r="V576" s="14">
        <f t="shared" si="8"/>
        <v>13130.638654799817</v>
      </c>
      <c r="W576" s="15" t="str">
        <f>IF(insurance[[#This Row],[split]]="Test", (insurance[[#This Row],[charges]]-insurance[[#This Row],[yhat_base]])^2, "")</f>
        <v/>
      </c>
      <c r="X576" s="15" t="str">
        <f>IF(insurance[[#This Row],[split]]="Test", ABS(insurance[[#This Row],[charges]]-insurance[[#This Row],[yhat_base]])^2, "")</f>
        <v/>
      </c>
      <c r="Y576" t="str">
        <f>IF(insurance[[#This Row],[split]]="Test", (insurance[[#This Row],[charges]]-insurance[[#This Row],[yhat]])^2,"")</f>
        <v/>
      </c>
      <c r="Z576" t="str">
        <f>IF(insurance[[#This Row],[split]]="Test",ABS(insurance[[#This Row],[charges]]-insurance[[#This Row],[yhat]])^2,"")</f>
        <v/>
      </c>
      <c r="AA576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6154.1023949934288</v>
      </c>
      <c r="AB576">
        <f>insurance[[#This Row],[charges]]-insurance[[#This Row],[yhat]]</f>
        <v>-1712.8892449934292</v>
      </c>
      <c r="AC576" t="str">
        <f>IF(insurance[[#This Row],[split]]="Test",
  COUNTIFS(insurance[split], "Test", insurance[yhat], "&gt;" &amp; insurance[[#This Row],[yhat]]) + 1,
  ""
)</f>
        <v/>
      </c>
      <c r="AD576" t="str">
        <f>IF(insurance[[#This Row],[split]]="Test", CEILING(insurance[[#This Row],[rank_test]]/(COUNTIF(insurance[split],"Test")/10), 1), "")</f>
        <v/>
      </c>
      <c r="AE576" t="str">
        <f>IF(insurance[[#This Row],[split]]="Test", --(insurance[[#This Row],[charges]] &gt;= Classify!$C$5), "")</f>
        <v/>
      </c>
      <c r="AF576" t="str">
        <f>IF(insurance[[#This Row],[split]]="Test", --(insurance[[#This Row],[yhat]] &gt;= Classify!$C$8), "")</f>
        <v/>
      </c>
    </row>
    <row r="577" spans="1:32" x14ac:dyDescent="0.35">
      <c r="A577">
        <v>34</v>
      </c>
      <c r="B577" t="s">
        <v>13</v>
      </c>
      <c r="C577">
        <v>27.5</v>
      </c>
      <c r="D577">
        <v>1</v>
      </c>
      <c r="E577" t="s">
        <v>14</v>
      </c>
      <c r="F577" t="s">
        <v>21</v>
      </c>
      <c r="G577">
        <v>5003.8530000000001</v>
      </c>
      <c r="H577" t="s">
        <v>16</v>
      </c>
      <c r="I577" t="s">
        <v>17</v>
      </c>
      <c r="J577" t="s">
        <v>17</v>
      </c>
      <c r="K577" t="s">
        <v>17</v>
      </c>
      <c r="L577" t="s">
        <v>17</v>
      </c>
      <c r="M577" t="s">
        <v>18</v>
      </c>
      <c r="N577">
        <f>insurance[[#This Row],[age]]^2</f>
        <v>1156</v>
      </c>
      <c r="O577">
        <f>insurance[[#This Row],[smoker_yes]]*insurance[[#This Row],[bmi]]</f>
        <v>0</v>
      </c>
      <c r="P577">
        <f>insurance[[#This Row],[smoker_yes]]*insurance[[#This Row],[age]]</f>
        <v>0</v>
      </c>
      <c r="Q577">
        <f>insurance[[#This Row],[bmi]]*insurance[[#This Row],[age]]</f>
        <v>935</v>
      </c>
      <c r="R577" t="s">
        <v>31</v>
      </c>
      <c r="S577">
        <f>(insurance[[#This Row],[age]]-Notes!$B$2)/Notes!$B$3</f>
        <v>-0.37074640682260052</v>
      </c>
      <c r="T577">
        <f>(insurance[[#This Row],[bmi]]-Notes!$B$4)/Notes!$B$5</f>
        <v>-0.51893779351318403</v>
      </c>
      <c r="U577">
        <f>(insurance[[#This Row],[children]]-Notes!$B$6)/Notes!$B$7</f>
        <v>-7.8767191646533979E-2</v>
      </c>
      <c r="V577" s="14">
        <f t="shared" si="8"/>
        <v>13130.638654799817</v>
      </c>
      <c r="W577" s="15" t="str">
        <f>IF(insurance[[#This Row],[split]]="Test", (insurance[[#This Row],[charges]]-insurance[[#This Row],[yhat_base]])^2, "")</f>
        <v/>
      </c>
      <c r="X577" s="15" t="str">
        <f>IF(insurance[[#This Row],[split]]="Test", ABS(insurance[[#This Row],[charges]]-insurance[[#This Row],[yhat_base]])^2, "")</f>
        <v/>
      </c>
      <c r="Y577" t="str">
        <f>IF(insurance[[#This Row],[split]]="Test", (insurance[[#This Row],[charges]]-insurance[[#This Row],[yhat]])^2,"")</f>
        <v/>
      </c>
      <c r="Z577" t="str">
        <f>IF(insurance[[#This Row],[split]]="Test",ABS(insurance[[#This Row],[charges]]-insurance[[#This Row],[yhat]])^2,"")</f>
        <v/>
      </c>
      <c r="AA577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6319.72159397411</v>
      </c>
      <c r="AB577">
        <f>insurance[[#This Row],[charges]]-insurance[[#This Row],[yhat]]</f>
        <v>-1315.8685939741099</v>
      </c>
      <c r="AC577" t="str">
        <f>IF(insurance[[#This Row],[split]]="Test",
  COUNTIFS(insurance[split], "Test", insurance[yhat], "&gt;" &amp; insurance[[#This Row],[yhat]]) + 1,
  ""
)</f>
        <v/>
      </c>
      <c r="AD577" t="str">
        <f>IF(insurance[[#This Row],[split]]="Test", CEILING(insurance[[#This Row],[rank_test]]/(COUNTIF(insurance[split],"Test")/10), 1), "")</f>
        <v/>
      </c>
      <c r="AE577" t="str">
        <f>IF(insurance[[#This Row],[split]]="Test", --(insurance[[#This Row],[charges]] &gt;= Classify!$C$5), "")</f>
        <v/>
      </c>
      <c r="AF577" t="str">
        <f>IF(insurance[[#This Row],[split]]="Test", --(insurance[[#This Row],[yhat]] &gt;= Classify!$C$8), "")</f>
        <v/>
      </c>
    </row>
    <row r="578" spans="1:32" x14ac:dyDescent="0.35">
      <c r="A578">
        <v>19</v>
      </c>
      <c r="B578" t="s">
        <v>13</v>
      </c>
      <c r="C578">
        <v>28.4</v>
      </c>
      <c r="D578">
        <v>1</v>
      </c>
      <c r="E578" t="s">
        <v>14</v>
      </c>
      <c r="F578" t="s">
        <v>21</v>
      </c>
      <c r="G578">
        <v>2331.5189999999998</v>
      </c>
      <c r="H578" t="s">
        <v>16</v>
      </c>
      <c r="I578" t="s">
        <v>17</v>
      </c>
      <c r="J578" t="s">
        <v>17</v>
      </c>
      <c r="K578" t="s">
        <v>17</v>
      </c>
      <c r="L578" t="s">
        <v>17</v>
      </c>
      <c r="M578" t="s">
        <v>18</v>
      </c>
      <c r="N578">
        <f>insurance[[#This Row],[age]]^2</f>
        <v>361</v>
      </c>
      <c r="O578">
        <f>insurance[[#This Row],[smoker_yes]]*insurance[[#This Row],[bmi]]</f>
        <v>0</v>
      </c>
      <c r="P578">
        <f>insurance[[#This Row],[smoker_yes]]*insurance[[#This Row],[age]]</f>
        <v>0</v>
      </c>
      <c r="Q578">
        <f>insurance[[#This Row],[bmi]]*insurance[[#This Row],[age]]</f>
        <v>539.6</v>
      </c>
      <c r="R578" t="s">
        <v>31</v>
      </c>
      <c r="S578">
        <f>(insurance[[#This Row],[age]]-Notes!$B$2)/Notes!$B$3</f>
        <v>-1.4387642602644821</v>
      </c>
      <c r="T578">
        <f>(insurance[[#This Row],[bmi]]-Notes!$B$4)/Notes!$B$5</f>
        <v>-0.37129776139397364</v>
      </c>
      <c r="U578">
        <f>(insurance[[#This Row],[children]]-Notes!$B$6)/Notes!$B$7</f>
        <v>-7.8767191646533979E-2</v>
      </c>
      <c r="V578" s="14">
        <f t="shared" ref="V578:V641" si="9">base_mean</f>
        <v>13130.638654799817</v>
      </c>
      <c r="W578" s="15" t="str">
        <f>IF(insurance[[#This Row],[split]]="Test", (insurance[[#This Row],[charges]]-insurance[[#This Row],[yhat_base]])^2, "")</f>
        <v/>
      </c>
      <c r="X578" s="15" t="str">
        <f>IF(insurance[[#This Row],[split]]="Test", ABS(insurance[[#This Row],[charges]]-insurance[[#This Row],[yhat_base]])^2, "")</f>
        <v/>
      </c>
      <c r="Y578" t="str">
        <f>IF(insurance[[#This Row],[split]]="Test", (insurance[[#This Row],[charges]]-insurance[[#This Row],[yhat]])^2,"")</f>
        <v/>
      </c>
      <c r="Z578" t="str">
        <f>IF(insurance[[#This Row],[split]]="Test",ABS(insurance[[#This Row],[charges]]-insurance[[#This Row],[yhat]])^2,"")</f>
        <v/>
      </c>
      <c r="AA578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4014.6551376405914</v>
      </c>
      <c r="AB578">
        <f>insurance[[#This Row],[charges]]-insurance[[#This Row],[yhat]]</f>
        <v>-1683.1361376405916</v>
      </c>
      <c r="AC578" t="str">
        <f>IF(insurance[[#This Row],[split]]="Test",
  COUNTIFS(insurance[split], "Test", insurance[yhat], "&gt;" &amp; insurance[[#This Row],[yhat]]) + 1,
  ""
)</f>
        <v/>
      </c>
      <c r="AD578" t="str">
        <f>IF(insurance[[#This Row],[split]]="Test", CEILING(insurance[[#This Row],[rank_test]]/(COUNTIF(insurance[split],"Test")/10), 1), "")</f>
        <v/>
      </c>
      <c r="AE578" t="str">
        <f>IF(insurance[[#This Row],[split]]="Test", --(insurance[[#This Row],[charges]] &gt;= Classify!$C$5), "")</f>
        <v/>
      </c>
      <c r="AF578" t="str">
        <f>IF(insurance[[#This Row],[split]]="Test", --(insurance[[#This Row],[yhat]] &gt;= Classify!$C$8), "")</f>
        <v/>
      </c>
    </row>
    <row r="579" spans="1:32" x14ac:dyDescent="0.35">
      <c r="A579">
        <v>26</v>
      </c>
      <c r="B579" t="s">
        <v>19</v>
      </c>
      <c r="C579">
        <v>32.49</v>
      </c>
      <c r="D579">
        <v>1</v>
      </c>
      <c r="E579" t="s">
        <v>14</v>
      </c>
      <c r="F579" t="s">
        <v>20</v>
      </c>
      <c r="G579">
        <v>3490.5491000000002</v>
      </c>
      <c r="H579" t="s">
        <v>16</v>
      </c>
      <c r="I579" t="s">
        <v>18</v>
      </c>
      <c r="J579" t="s">
        <v>17</v>
      </c>
      <c r="K579" t="s">
        <v>17</v>
      </c>
      <c r="L579" t="s">
        <v>17</v>
      </c>
      <c r="M579" t="s">
        <v>17</v>
      </c>
      <c r="N579">
        <f>insurance[[#This Row],[age]]^2</f>
        <v>676</v>
      </c>
      <c r="O579">
        <f>insurance[[#This Row],[smoker_yes]]*insurance[[#This Row],[bmi]]</f>
        <v>0</v>
      </c>
      <c r="P579">
        <f>insurance[[#This Row],[smoker_yes]]*insurance[[#This Row],[age]]</f>
        <v>0</v>
      </c>
      <c r="Q579">
        <f>insurance[[#This Row],[bmi]]*insurance[[#This Row],[age]]</f>
        <v>844.74</v>
      </c>
      <c r="R579" t="s">
        <v>32</v>
      </c>
      <c r="S579">
        <f>(insurance[[#This Row],[age]]-Notes!$B$2)/Notes!$B$3</f>
        <v>-0.94035592865827067</v>
      </c>
      <c r="T579">
        <f>(insurance[[#This Row],[bmi]]-Notes!$B$4)/Notes!$B$5</f>
        <v>0.29964416234777291</v>
      </c>
      <c r="U579">
        <f>(insurance[[#This Row],[children]]-Notes!$B$6)/Notes!$B$7</f>
        <v>-7.8767191646533979E-2</v>
      </c>
      <c r="V579" s="14">
        <f t="shared" si="9"/>
        <v>13130.638654799817</v>
      </c>
      <c r="W579" s="15">
        <f>IF(insurance[[#This Row],[split]]="Test", (insurance[[#This Row],[charges]]-insurance[[#This Row],[yhat_base]])^2, "")</f>
        <v>92931326.624560535</v>
      </c>
      <c r="X579" s="15">
        <f>IF(insurance[[#This Row],[split]]="Test", ABS(insurance[[#This Row],[charges]]-insurance[[#This Row],[yhat_base]])^2, "")</f>
        <v>92931326.624560535</v>
      </c>
      <c r="Y579">
        <f>IF(insurance[[#This Row],[split]]="Test", (insurance[[#This Row],[charges]]-insurance[[#This Row],[yhat]])^2,"")</f>
        <v>3483047.5042403508</v>
      </c>
      <c r="Z579">
        <f>IF(insurance[[#This Row],[split]]="Test",ABS(insurance[[#This Row],[charges]]-insurance[[#This Row],[yhat]])^2,"")</f>
        <v>3483047.5042403508</v>
      </c>
      <c r="AA579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5356.8415487443954</v>
      </c>
      <c r="AB579">
        <f>insurance[[#This Row],[charges]]-insurance[[#This Row],[yhat]]</f>
        <v>-1866.2924487443952</v>
      </c>
      <c r="AC579">
        <f>IF(insurance[[#This Row],[split]]="Test",
  COUNTIFS(insurance[split], "Test", insurance[yhat], "&gt;" &amp; insurance[[#This Row],[yhat]]) + 1,
  ""
)</f>
        <v>232</v>
      </c>
      <c r="AD579">
        <f>IF(insurance[[#This Row],[split]]="Test", CEILING(insurance[[#This Row],[rank_test]]/(COUNTIF(insurance[split],"Test")/10), 1), "")</f>
        <v>9</v>
      </c>
      <c r="AE579">
        <f>IF(insurance[[#This Row],[split]]="Test", --(insurance[[#This Row],[charges]] &gt;= Classify!$C$5), "")</f>
        <v>0</v>
      </c>
      <c r="AF579">
        <f>IF(insurance[[#This Row],[split]]="Test", --(insurance[[#This Row],[yhat]] &gt;= Classify!$C$8), "")</f>
        <v>0</v>
      </c>
    </row>
    <row r="580" spans="1:32" x14ac:dyDescent="0.35">
      <c r="A580">
        <v>19</v>
      </c>
      <c r="B580" t="s">
        <v>19</v>
      </c>
      <c r="C580">
        <v>28.4</v>
      </c>
      <c r="D580">
        <v>1</v>
      </c>
      <c r="E580" t="s">
        <v>14</v>
      </c>
      <c r="F580" t="s">
        <v>21</v>
      </c>
      <c r="G580">
        <v>1842.519</v>
      </c>
      <c r="H580" t="s">
        <v>16</v>
      </c>
      <c r="I580" t="s">
        <v>18</v>
      </c>
      <c r="J580" t="s">
        <v>17</v>
      </c>
      <c r="K580" t="s">
        <v>17</v>
      </c>
      <c r="L580" t="s">
        <v>17</v>
      </c>
      <c r="M580" t="s">
        <v>18</v>
      </c>
      <c r="N580">
        <f>insurance[[#This Row],[age]]^2</f>
        <v>361</v>
      </c>
      <c r="O580">
        <f>insurance[[#This Row],[smoker_yes]]*insurance[[#This Row],[bmi]]</f>
        <v>0</v>
      </c>
      <c r="P580">
        <f>insurance[[#This Row],[smoker_yes]]*insurance[[#This Row],[age]]</f>
        <v>0</v>
      </c>
      <c r="Q580">
        <f>insurance[[#This Row],[bmi]]*insurance[[#This Row],[age]]</f>
        <v>539.6</v>
      </c>
      <c r="R580" t="s">
        <v>32</v>
      </c>
      <c r="S580">
        <f>(insurance[[#This Row],[age]]-Notes!$B$2)/Notes!$B$3</f>
        <v>-1.4387642602644821</v>
      </c>
      <c r="T580">
        <f>(insurance[[#This Row],[bmi]]-Notes!$B$4)/Notes!$B$5</f>
        <v>-0.37129776139397364</v>
      </c>
      <c r="U580">
        <f>(insurance[[#This Row],[children]]-Notes!$B$6)/Notes!$B$7</f>
        <v>-7.8767191646533979E-2</v>
      </c>
      <c r="V580" s="14">
        <f t="shared" si="9"/>
        <v>13130.638654799817</v>
      </c>
      <c r="W580" s="15">
        <f>IF(insurance[[#This Row],[split]]="Test", (insurance[[#This Row],[charges]]-insurance[[#This Row],[yhat_base]])^2, "")</f>
        <v>127421645.34107794</v>
      </c>
      <c r="X580" s="15">
        <f>IF(insurance[[#This Row],[split]]="Test", ABS(insurance[[#This Row],[charges]]-insurance[[#This Row],[yhat_base]])^2, "")</f>
        <v>127421645.34107794</v>
      </c>
      <c r="Y580">
        <f>IF(insurance[[#This Row],[split]]="Test", (insurance[[#This Row],[charges]]-insurance[[#This Row],[yhat]])^2,"")</f>
        <v>2382041.8205150599</v>
      </c>
      <c r="Z580">
        <f>IF(insurance[[#This Row],[split]]="Test",ABS(insurance[[#This Row],[charges]]-insurance[[#This Row],[yhat]])^2,"")</f>
        <v>2382041.8205150599</v>
      </c>
      <c r="AA580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3385.9054780135466</v>
      </c>
      <c r="AB580">
        <f>insurance[[#This Row],[charges]]-insurance[[#This Row],[yhat]]</f>
        <v>-1543.3864780135466</v>
      </c>
      <c r="AC580">
        <f>IF(insurance[[#This Row],[split]]="Test",
  COUNTIFS(insurance[split], "Test", insurance[yhat], "&gt;" &amp; insurance[[#This Row],[yhat]]) + 1,
  ""
)</f>
        <v>268</v>
      </c>
      <c r="AD580">
        <f>IF(insurance[[#This Row],[split]]="Test", CEILING(insurance[[#This Row],[rank_test]]/(COUNTIF(insurance[split],"Test")/10), 1), "")</f>
        <v>10</v>
      </c>
      <c r="AE580">
        <f>IF(insurance[[#This Row],[split]]="Test", --(insurance[[#This Row],[charges]] &gt;= Classify!$C$5), "")</f>
        <v>0</v>
      </c>
      <c r="AF580">
        <f>IF(insurance[[#This Row],[split]]="Test", --(insurance[[#This Row],[yhat]] &gt;= Classify!$C$8), "")</f>
        <v>0</v>
      </c>
    </row>
    <row r="581" spans="1:32" x14ac:dyDescent="0.35">
      <c r="A581">
        <v>40</v>
      </c>
      <c r="B581" t="s">
        <v>13</v>
      </c>
      <c r="C581">
        <v>25.46</v>
      </c>
      <c r="D581">
        <v>1</v>
      </c>
      <c r="E581" t="s">
        <v>14</v>
      </c>
      <c r="F581" t="s">
        <v>20</v>
      </c>
      <c r="G581">
        <v>7077.1894000000002</v>
      </c>
      <c r="H581" t="s">
        <v>16</v>
      </c>
      <c r="I581" t="s">
        <v>17</v>
      </c>
      <c r="J581" t="s">
        <v>17</v>
      </c>
      <c r="K581" t="s">
        <v>17</v>
      </c>
      <c r="L581" t="s">
        <v>17</v>
      </c>
      <c r="M581" t="s">
        <v>17</v>
      </c>
      <c r="N581">
        <f>insurance[[#This Row],[age]]^2</f>
        <v>1600</v>
      </c>
      <c r="O581">
        <f>insurance[[#This Row],[smoker_yes]]*insurance[[#This Row],[bmi]]</f>
        <v>0</v>
      </c>
      <c r="P581">
        <f>insurance[[#This Row],[smoker_yes]]*insurance[[#This Row],[age]]</f>
        <v>0</v>
      </c>
      <c r="Q581">
        <f>insurance[[#This Row],[bmi]]*insurance[[#This Row],[age]]</f>
        <v>1018.4000000000001</v>
      </c>
      <c r="R581" t="s">
        <v>31</v>
      </c>
      <c r="S581">
        <f>(insurance[[#This Row],[age]]-Notes!$B$2)/Notes!$B$3</f>
        <v>5.6460734554152112E-2</v>
      </c>
      <c r="T581">
        <f>(insurance[[#This Row],[bmi]]-Notes!$B$4)/Notes!$B$5</f>
        <v>-0.85358853298339454</v>
      </c>
      <c r="U581">
        <f>(insurance[[#This Row],[children]]-Notes!$B$6)/Notes!$B$7</f>
        <v>-7.8767191646533979E-2</v>
      </c>
      <c r="V581" s="14">
        <f t="shared" si="9"/>
        <v>13130.638654799817</v>
      </c>
      <c r="W581" s="15" t="str">
        <f>IF(insurance[[#This Row],[split]]="Test", (insurance[[#This Row],[charges]]-insurance[[#This Row],[yhat_base]])^2, "")</f>
        <v/>
      </c>
      <c r="X581" s="15" t="str">
        <f>IF(insurance[[#This Row],[split]]="Test", ABS(insurance[[#This Row],[charges]]-insurance[[#This Row],[yhat_base]])^2, "")</f>
        <v/>
      </c>
      <c r="Y581" t="str">
        <f>IF(insurance[[#This Row],[split]]="Test", (insurance[[#This Row],[charges]]-insurance[[#This Row],[yhat]])^2,"")</f>
        <v/>
      </c>
      <c r="Z581" t="str">
        <f>IF(insurance[[#This Row],[split]]="Test",ABS(insurance[[#This Row],[charges]]-insurance[[#This Row],[yhat]])^2,"")</f>
        <v/>
      </c>
      <c r="AA581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8812.3047776072326</v>
      </c>
      <c r="AB581">
        <f>insurance[[#This Row],[charges]]-insurance[[#This Row],[yhat]]</f>
        <v>-1735.1153776072324</v>
      </c>
      <c r="AC581" t="str">
        <f>IF(insurance[[#This Row],[split]]="Test",
  COUNTIFS(insurance[split], "Test", insurance[yhat], "&gt;" &amp; insurance[[#This Row],[yhat]]) + 1,
  ""
)</f>
        <v/>
      </c>
      <c r="AD581" t="str">
        <f>IF(insurance[[#This Row],[split]]="Test", CEILING(insurance[[#This Row],[rank_test]]/(COUNTIF(insurance[split],"Test")/10), 1), "")</f>
        <v/>
      </c>
      <c r="AE581" t="str">
        <f>IF(insurance[[#This Row],[split]]="Test", --(insurance[[#This Row],[charges]] &gt;= Classify!$C$5), "")</f>
        <v/>
      </c>
      <c r="AF581" t="str">
        <f>IF(insurance[[#This Row],[split]]="Test", --(insurance[[#This Row],[yhat]] &gt;= Classify!$C$8), "")</f>
        <v/>
      </c>
    </row>
    <row r="582" spans="1:32" x14ac:dyDescent="0.35">
      <c r="A582">
        <v>54</v>
      </c>
      <c r="B582" t="s">
        <v>19</v>
      </c>
      <c r="C582">
        <v>39.6</v>
      </c>
      <c r="D582">
        <v>1</v>
      </c>
      <c r="E582" t="s">
        <v>14</v>
      </c>
      <c r="F582" t="s">
        <v>21</v>
      </c>
      <c r="G582">
        <v>10450.552</v>
      </c>
      <c r="H582" t="s">
        <v>16</v>
      </c>
      <c r="I582" t="s">
        <v>18</v>
      </c>
      <c r="J582" t="s">
        <v>17</v>
      </c>
      <c r="K582" t="s">
        <v>17</v>
      </c>
      <c r="L582" t="s">
        <v>17</v>
      </c>
      <c r="M582" t="s">
        <v>18</v>
      </c>
      <c r="N582">
        <f>insurance[[#This Row],[age]]^2</f>
        <v>2916</v>
      </c>
      <c r="O582">
        <f>insurance[[#This Row],[smoker_yes]]*insurance[[#This Row],[bmi]]</f>
        <v>0</v>
      </c>
      <c r="P582">
        <f>insurance[[#This Row],[smoker_yes]]*insurance[[#This Row],[age]]</f>
        <v>0</v>
      </c>
      <c r="Q582">
        <f>insurance[[#This Row],[bmi]]*insurance[[#This Row],[age]]</f>
        <v>2138.4</v>
      </c>
      <c r="R582" t="s">
        <v>31</v>
      </c>
      <c r="S582">
        <f>(insurance[[#This Row],[age]]-Notes!$B$2)/Notes!$B$3</f>
        <v>1.0532773977665748</v>
      </c>
      <c r="T582">
        <f>(insurance[[#This Row],[bmi]]-Notes!$B$4)/Notes!$B$5</f>
        <v>1.4660004160895366</v>
      </c>
      <c r="U582">
        <f>(insurance[[#This Row],[children]]-Notes!$B$6)/Notes!$B$7</f>
        <v>-7.8767191646533979E-2</v>
      </c>
      <c r="V582" s="14">
        <f t="shared" si="9"/>
        <v>13130.638654799817</v>
      </c>
      <c r="W582" s="15" t="str">
        <f>IF(insurance[[#This Row],[split]]="Test", (insurance[[#This Row],[charges]]-insurance[[#This Row],[yhat_base]])^2, "")</f>
        <v/>
      </c>
      <c r="X582" s="15" t="str">
        <f>IF(insurance[[#This Row],[split]]="Test", ABS(insurance[[#This Row],[charges]]-insurance[[#This Row],[yhat_base]])^2, "")</f>
        <v/>
      </c>
      <c r="Y582" t="str">
        <f>IF(insurance[[#This Row],[split]]="Test", (insurance[[#This Row],[charges]]-insurance[[#This Row],[yhat]])^2,"")</f>
        <v/>
      </c>
      <c r="Z582" t="str">
        <f>IF(insurance[[#This Row],[split]]="Test",ABS(insurance[[#This Row],[charges]]-insurance[[#This Row],[yhat]])^2,"")</f>
        <v/>
      </c>
      <c r="AA582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11725.287262125525</v>
      </c>
      <c r="AB582">
        <f>insurance[[#This Row],[charges]]-insurance[[#This Row],[yhat]]</f>
        <v>-1274.735262125525</v>
      </c>
      <c r="AC582" t="str">
        <f>IF(insurance[[#This Row],[split]]="Test",
  COUNTIFS(insurance[split], "Test", insurance[yhat], "&gt;" &amp; insurance[[#This Row],[yhat]]) + 1,
  ""
)</f>
        <v/>
      </c>
      <c r="AD582" t="str">
        <f>IF(insurance[[#This Row],[split]]="Test", CEILING(insurance[[#This Row],[rank_test]]/(COUNTIF(insurance[split],"Test")/10), 1), "")</f>
        <v/>
      </c>
      <c r="AE582" t="str">
        <f>IF(insurance[[#This Row],[split]]="Test", --(insurance[[#This Row],[charges]] &gt;= Classify!$C$5), "")</f>
        <v/>
      </c>
      <c r="AF582" t="str">
        <f>IF(insurance[[#This Row],[split]]="Test", --(insurance[[#This Row],[yhat]] &gt;= Classify!$C$8), "")</f>
        <v/>
      </c>
    </row>
    <row r="583" spans="1:32" x14ac:dyDescent="0.35">
      <c r="A583">
        <v>35</v>
      </c>
      <c r="B583" t="s">
        <v>13</v>
      </c>
      <c r="C583">
        <v>34.799999999999997</v>
      </c>
      <c r="D583">
        <v>1</v>
      </c>
      <c r="E583" t="s">
        <v>14</v>
      </c>
      <c r="F583" t="s">
        <v>21</v>
      </c>
      <c r="G583">
        <v>5246.0469999999996</v>
      </c>
      <c r="H583" t="s">
        <v>16</v>
      </c>
      <c r="I583" t="s">
        <v>17</v>
      </c>
      <c r="J583" t="s">
        <v>17</v>
      </c>
      <c r="K583" t="s">
        <v>17</v>
      </c>
      <c r="L583" t="s">
        <v>17</v>
      </c>
      <c r="M583" t="s">
        <v>18</v>
      </c>
      <c r="N583">
        <f>insurance[[#This Row],[age]]^2</f>
        <v>1225</v>
      </c>
      <c r="O583">
        <f>insurance[[#This Row],[smoker_yes]]*insurance[[#This Row],[bmi]]</f>
        <v>0</v>
      </c>
      <c r="P583">
        <f>insurance[[#This Row],[smoker_yes]]*insurance[[#This Row],[age]]</f>
        <v>0</v>
      </c>
      <c r="Q583">
        <f>insurance[[#This Row],[bmi]]*insurance[[#This Row],[age]]</f>
        <v>1218</v>
      </c>
      <c r="R583" t="s">
        <v>31</v>
      </c>
      <c r="S583">
        <f>(insurance[[#This Row],[age]]-Notes!$B$2)/Notes!$B$3</f>
        <v>-0.29954521659314176</v>
      </c>
      <c r="T583">
        <f>(insurance[[#This Row],[bmi]]-Notes!$B$4)/Notes!$B$5</f>
        <v>0.67858691145374606</v>
      </c>
      <c r="U583">
        <f>(insurance[[#This Row],[children]]-Notes!$B$6)/Notes!$B$7</f>
        <v>-7.8767191646533979E-2</v>
      </c>
      <c r="V583" s="14">
        <f t="shared" si="9"/>
        <v>13130.638654799817</v>
      </c>
      <c r="W583" s="15" t="str">
        <f>IF(insurance[[#This Row],[split]]="Test", (insurance[[#This Row],[charges]]-insurance[[#This Row],[yhat_base]])^2, "")</f>
        <v/>
      </c>
      <c r="X583" s="15" t="str">
        <f>IF(insurance[[#This Row],[split]]="Test", ABS(insurance[[#This Row],[charges]]-insurance[[#This Row],[yhat_base]])^2, "")</f>
        <v/>
      </c>
      <c r="Y583" t="str">
        <f>IF(insurance[[#This Row],[split]]="Test", (insurance[[#This Row],[charges]]-insurance[[#This Row],[yhat]])^2,"")</f>
        <v/>
      </c>
      <c r="Z583" t="str">
        <f>IF(insurance[[#This Row],[split]]="Test",ABS(insurance[[#This Row],[charges]]-insurance[[#This Row],[yhat]])^2,"")</f>
        <v/>
      </c>
      <c r="AA583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6610.1924847399196</v>
      </c>
      <c r="AB583">
        <f>insurance[[#This Row],[charges]]-insurance[[#This Row],[yhat]]</f>
        <v>-1364.14548473992</v>
      </c>
      <c r="AC583" t="str">
        <f>IF(insurance[[#This Row],[split]]="Test",
  COUNTIFS(insurance[split], "Test", insurance[yhat], "&gt;" &amp; insurance[[#This Row],[yhat]]) + 1,
  ""
)</f>
        <v/>
      </c>
      <c r="AD583" t="str">
        <f>IF(insurance[[#This Row],[split]]="Test", CEILING(insurance[[#This Row],[rank_test]]/(COUNTIF(insurance[split],"Test")/10), 1), "")</f>
        <v/>
      </c>
      <c r="AE583" t="str">
        <f>IF(insurance[[#This Row],[split]]="Test", --(insurance[[#This Row],[charges]] &gt;= Classify!$C$5), "")</f>
        <v/>
      </c>
      <c r="AF583" t="str">
        <f>IF(insurance[[#This Row],[split]]="Test", --(insurance[[#This Row],[yhat]] &gt;= Classify!$C$8), "")</f>
        <v/>
      </c>
    </row>
    <row r="584" spans="1:32" x14ac:dyDescent="0.35">
      <c r="A584">
        <v>54</v>
      </c>
      <c r="B584" t="s">
        <v>19</v>
      </c>
      <c r="C584">
        <v>29.2</v>
      </c>
      <c r="D584">
        <v>1</v>
      </c>
      <c r="E584" t="s">
        <v>14</v>
      </c>
      <c r="F584" t="s">
        <v>21</v>
      </c>
      <c r="G584">
        <v>10436.096</v>
      </c>
      <c r="H584" t="s">
        <v>16</v>
      </c>
      <c r="I584" t="s">
        <v>18</v>
      </c>
      <c r="J584" t="s">
        <v>17</v>
      </c>
      <c r="K584" t="s">
        <v>17</v>
      </c>
      <c r="L584" t="s">
        <v>17</v>
      </c>
      <c r="M584" t="s">
        <v>18</v>
      </c>
      <c r="N584">
        <f>insurance[[#This Row],[age]]^2</f>
        <v>2916</v>
      </c>
      <c r="O584">
        <f>insurance[[#This Row],[smoker_yes]]*insurance[[#This Row],[bmi]]</f>
        <v>0</v>
      </c>
      <c r="P584">
        <f>insurance[[#This Row],[smoker_yes]]*insurance[[#This Row],[age]]</f>
        <v>0</v>
      </c>
      <c r="Q584">
        <f>insurance[[#This Row],[bmi]]*insurance[[#This Row],[age]]</f>
        <v>1576.8</v>
      </c>
      <c r="R584" t="s">
        <v>31</v>
      </c>
      <c r="S584">
        <f>(insurance[[#This Row],[age]]-Notes!$B$2)/Notes!$B$3</f>
        <v>1.0532773977665748</v>
      </c>
      <c r="T584">
        <f>(insurance[[#This Row],[bmi]]-Notes!$B$4)/Notes!$B$5</f>
        <v>-0.24006217728800852</v>
      </c>
      <c r="U584">
        <f>(insurance[[#This Row],[children]]-Notes!$B$6)/Notes!$B$7</f>
        <v>-7.8767191646533979E-2</v>
      </c>
      <c r="V584" s="14">
        <f t="shared" si="9"/>
        <v>13130.638654799817</v>
      </c>
      <c r="W584" s="15" t="str">
        <f>IF(insurance[[#This Row],[split]]="Test", (insurance[[#This Row],[charges]]-insurance[[#This Row],[yhat_base]])^2, "")</f>
        <v/>
      </c>
      <c r="X584" s="15" t="str">
        <f>IF(insurance[[#This Row],[split]]="Test", ABS(insurance[[#This Row],[charges]]-insurance[[#This Row],[yhat_base]])^2, "")</f>
        <v/>
      </c>
      <c r="Y584" t="str">
        <f>IF(insurance[[#This Row],[split]]="Test", (insurance[[#This Row],[charges]]-insurance[[#This Row],[yhat]])^2,"")</f>
        <v/>
      </c>
      <c r="Z584" t="str">
        <f>IF(insurance[[#This Row],[split]]="Test",ABS(insurance[[#This Row],[charges]]-insurance[[#This Row],[yhat]])^2,"")</f>
        <v/>
      </c>
      <c r="AA584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11623.406423419374</v>
      </c>
      <c r="AB584">
        <f>insurance[[#This Row],[charges]]-insurance[[#This Row],[yhat]]</f>
        <v>-1187.3104234193743</v>
      </c>
      <c r="AC584" t="str">
        <f>IF(insurance[[#This Row],[split]]="Test",
  COUNTIFS(insurance[split], "Test", insurance[yhat], "&gt;" &amp; insurance[[#This Row],[yhat]]) + 1,
  ""
)</f>
        <v/>
      </c>
      <c r="AD584" t="str">
        <f>IF(insurance[[#This Row],[split]]="Test", CEILING(insurance[[#This Row],[rank_test]]/(COUNTIF(insurance[split],"Test")/10), 1), "")</f>
        <v/>
      </c>
      <c r="AE584" t="str">
        <f>IF(insurance[[#This Row],[split]]="Test", --(insurance[[#This Row],[charges]] &gt;= Classify!$C$5), "")</f>
        <v/>
      </c>
      <c r="AF584" t="str">
        <f>IF(insurance[[#This Row],[split]]="Test", --(insurance[[#This Row],[yhat]] &gt;= Classify!$C$8), "")</f>
        <v/>
      </c>
    </row>
    <row r="585" spans="1:32" x14ac:dyDescent="0.35">
      <c r="A585">
        <v>41</v>
      </c>
      <c r="B585" t="s">
        <v>13</v>
      </c>
      <c r="C585">
        <v>32.200000000000003</v>
      </c>
      <c r="D585">
        <v>1</v>
      </c>
      <c r="E585" t="s">
        <v>14</v>
      </c>
      <c r="F585" t="s">
        <v>21</v>
      </c>
      <c r="G585">
        <v>6775.9610000000002</v>
      </c>
      <c r="H585" t="s">
        <v>16</v>
      </c>
      <c r="I585" t="s">
        <v>17</v>
      </c>
      <c r="J585" t="s">
        <v>17</v>
      </c>
      <c r="K585" t="s">
        <v>17</v>
      </c>
      <c r="L585" t="s">
        <v>17</v>
      </c>
      <c r="M585" t="s">
        <v>18</v>
      </c>
      <c r="N585">
        <f>insurance[[#This Row],[age]]^2</f>
        <v>1681</v>
      </c>
      <c r="O585">
        <f>insurance[[#This Row],[smoker_yes]]*insurance[[#This Row],[bmi]]</f>
        <v>0</v>
      </c>
      <c r="P585">
        <f>insurance[[#This Row],[smoker_yes]]*insurance[[#This Row],[age]]</f>
        <v>0</v>
      </c>
      <c r="Q585">
        <f>insurance[[#This Row],[bmi]]*insurance[[#This Row],[age]]</f>
        <v>1320.2</v>
      </c>
      <c r="R585" t="s">
        <v>31</v>
      </c>
      <c r="S585">
        <f>(insurance[[#This Row],[age]]-Notes!$B$2)/Notes!$B$3</f>
        <v>0.12766192478361088</v>
      </c>
      <c r="T585">
        <f>(insurance[[#This Row],[bmi]]-Notes!$B$4)/Notes!$B$5</f>
        <v>0.25207126310936079</v>
      </c>
      <c r="U585">
        <f>(insurance[[#This Row],[children]]-Notes!$B$6)/Notes!$B$7</f>
        <v>-7.8767191646533979E-2</v>
      </c>
      <c r="V585" s="14">
        <f t="shared" si="9"/>
        <v>13130.638654799817</v>
      </c>
      <c r="W585" s="15" t="str">
        <f>IF(insurance[[#This Row],[split]]="Test", (insurance[[#This Row],[charges]]-insurance[[#This Row],[yhat_base]])^2, "")</f>
        <v/>
      </c>
      <c r="X585" s="15" t="str">
        <f>IF(insurance[[#This Row],[split]]="Test", ABS(insurance[[#This Row],[charges]]-insurance[[#This Row],[yhat_base]])^2, "")</f>
        <v/>
      </c>
      <c r="Y585" t="str">
        <f>IF(insurance[[#This Row],[split]]="Test", (insurance[[#This Row],[charges]]-insurance[[#This Row],[yhat]])^2,"")</f>
        <v/>
      </c>
      <c r="Z585" t="str">
        <f>IF(insurance[[#This Row],[split]]="Test",ABS(insurance[[#This Row],[charges]]-insurance[[#This Row],[yhat]])^2,"")</f>
        <v/>
      </c>
      <c r="AA585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8068.3087569897134</v>
      </c>
      <c r="AB585">
        <f>insurance[[#This Row],[charges]]-insurance[[#This Row],[yhat]]</f>
        <v>-1292.3477569897132</v>
      </c>
      <c r="AC585" t="str">
        <f>IF(insurance[[#This Row],[split]]="Test",
  COUNTIFS(insurance[split], "Test", insurance[yhat], "&gt;" &amp; insurance[[#This Row],[yhat]]) + 1,
  ""
)</f>
        <v/>
      </c>
      <c r="AD585" t="str">
        <f>IF(insurance[[#This Row],[split]]="Test", CEILING(insurance[[#This Row],[rank_test]]/(COUNTIF(insurance[split],"Test")/10), 1), "")</f>
        <v/>
      </c>
      <c r="AE585" t="str">
        <f>IF(insurance[[#This Row],[split]]="Test", --(insurance[[#This Row],[charges]] &gt;= Classify!$C$5), "")</f>
        <v/>
      </c>
      <c r="AF585" t="str">
        <f>IF(insurance[[#This Row],[split]]="Test", --(insurance[[#This Row],[yhat]] &gt;= Classify!$C$8), "")</f>
        <v/>
      </c>
    </row>
    <row r="586" spans="1:32" x14ac:dyDescent="0.35">
      <c r="A586">
        <v>28</v>
      </c>
      <c r="B586" t="s">
        <v>13</v>
      </c>
      <c r="C586">
        <v>28.88</v>
      </c>
      <c r="D586">
        <v>1</v>
      </c>
      <c r="E586" t="s">
        <v>14</v>
      </c>
      <c r="F586" t="s">
        <v>20</v>
      </c>
      <c r="G586">
        <v>4337.7352000000001</v>
      </c>
      <c r="H586" t="s">
        <v>16</v>
      </c>
      <c r="I586" t="s">
        <v>17</v>
      </c>
      <c r="J586" t="s">
        <v>17</v>
      </c>
      <c r="K586" t="s">
        <v>17</v>
      </c>
      <c r="L586" t="s">
        <v>17</v>
      </c>
      <c r="M586" t="s">
        <v>17</v>
      </c>
      <c r="N586">
        <f>insurance[[#This Row],[age]]^2</f>
        <v>784</v>
      </c>
      <c r="O586">
        <f>insurance[[#This Row],[smoker_yes]]*insurance[[#This Row],[bmi]]</f>
        <v>0</v>
      </c>
      <c r="P586">
        <f>insurance[[#This Row],[smoker_yes]]*insurance[[#This Row],[age]]</f>
        <v>0</v>
      </c>
      <c r="Q586">
        <f>insurance[[#This Row],[bmi]]*insurance[[#This Row],[age]]</f>
        <v>808.64</v>
      </c>
      <c r="R586" t="s">
        <v>31</v>
      </c>
      <c r="S586">
        <f>(insurance[[#This Row],[age]]-Notes!$B$2)/Notes!$B$3</f>
        <v>-0.79795354819935316</v>
      </c>
      <c r="T586">
        <f>(insurance[[#This Row],[bmi]]-Notes!$B$4)/Notes!$B$5</f>
        <v>-0.29255641093039458</v>
      </c>
      <c r="U586">
        <f>(insurance[[#This Row],[children]]-Notes!$B$6)/Notes!$B$7</f>
        <v>-7.8767191646533979E-2</v>
      </c>
      <c r="V586" s="14">
        <f t="shared" si="9"/>
        <v>13130.638654799817</v>
      </c>
      <c r="W586" s="15" t="str">
        <f>IF(insurance[[#This Row],[split]]="Test", (insurance[[#This Row],[charges]]-insurance[[#This Row],[yhat_base]])^2, "")</f>
        <v/>
      </c>
      <c r="X586" s="15" t="str">
        <f>IF(insurance[[#This Row],[split]]="Test", ABS(insurance[[#This Row],[charges]]-insurance[[#This Row],[yhat_base]])^2, "")</f>
        <v/>
      </c>
      <c r="Y586" t="str">
        <f>IF(insurance[[#This Row],[split]]="Test", (insurance[[#This Row],[charges]]-insurance[[#This Row],[yhat]])^2,"")</f>
        <v/>
      </c>
      <c r="Z586" t="str">
        <f>IF(insurance[[#This Row],[split]]="Test",ABS(insurance[[#This Row],[charges]]-insurance[[#This Row],[yhat]])^2,"")</f>
        <v/>
      </c>
      <c r="AA586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6266.8319826536517</v>
      </c>
      <c r="AB586">
        <f>insurance[[#This Row],[charges]]-insurance[[#This Row],[yhat]]</f>
        <v>-1929.0967826536516</v>
      </c>
      <c r="AC586" t="str">
        <f>IF(insurance[[#This Row],[split]]="Test",
  COUNTIFS(insurance[split], "Test", insurance[yhat], "&gt;" &amp; insurance[[#This Row],[yhat]]) + 1,
  ""
)</f>
        <v/>
      </c>
      <c r="AD586" t="str">
        <f>IF(insurance[[#This Row],[split]]="Test", CEILING(insurance[[#This Row],[rank_test]]/(COUNTIF(insurance[split],"Test")/10), 1), "")</f>
        <v/>
      </c>
      <c r="AE586" t="str">
        <f>IF(insurance[[#This Row],[split]]="Test", --(insurance[[#This Row],[charges]] &gt;= Classify!$C$5), "")</f>
        <v/>
      </c>
      <c r="AF586" t="str">
        <f>IF(insurance[[#This Row],[split]]="Test", --(insurance[[#This Row],[yhat]] &gt;= Classify!$C$8), "")</f>
        <v/>
      </c>
    </row>
    <row r="587" spans="1:32" x14ac:dyDescent="0.35">
      <c r="A587">
        <v>40</v>
      </c>
      <c r="B587" t="s">
        <v>19</v>
      </c>
      <c r="C587">
        <v>41.23</v>
      </c>
      <c r="D587">
        <v>1</v>
      </c>
      <c r="E587" t="s">
        <v>14</v>
      </c>
      <c r="F587" t="s">
        <v>20</v>
      </c>
      <c r="G587">
        <v>6610.1097</v>
      </c>
      <c r="H587" t="s">
        <v>16</v>
      </c>
      <c r="I587" t="s">
        <v>18</v>
      </c>
      <c r="J587" t="s">
        <v>17</v>
      </c>
      <c r="K587" t="s">
        <v>17</v>
      </c>
      <c r="L587" t="s">
        <v>17</v>
      </c>
      <c r="M587" t="s">
        <v>17</v>
      </c>
      <c r="N587">
        <f>insurance[[#This Row],[age]]^2</f>
        <v>1600</v>
      </c>
      <c r="O587">
        <f>insurance[[#This Row],[smoker_yes]]*insurance[[#This Row],[bmi]]</f>
        <v>0</v>
      </c>
      <c r="P587">
        <f>insurance[[#This Row],[smoker_yes]]*insurance[[#This Row],[age]]</f>
        <v>0</v>
      </c>
      <c r="Q587">
        <f>insurance[[#This Row],[bmi]]*insurance[[#This Row],[age]]</f>
        <v>1649.1999999999998</v>
      </c>
      <c r="R587" t="s">
        <v>31</v>
      </c>
      <c r="S587">
        <f>(insurance[[#This Row],[age]]-Notes!$B$2)/Notes!$B$3</f>
        <v>5.6460734554152112E-2</v>
      </c>
      <c r="T587">
        <f>(insurance[[#This Row],[bmi]]-Notes!$B$4)/Notes!$B$5</f>
        <v>1.7333929187054395</v>
      </c>
      <c r="U587">
        <f>(insurance[[#This Row],[children]]-Notes!$B$6)/Notes!$B$7</f>
        <v>-7.8767191646533979E-2</v>
      </c>
      <c r="V587" s="14">
        <f t="shared" si="9"/>
        <v>13130.638654799817</v>
      </c>
      <c r="W587" s="15" t="str">
        <f>IF(insurance[[#This Row],[split]]="Test", (insurance[[#This Row],[charges]]-insurance[[#This Row],[yhat_base]])^2, "")</f>
        <v/>
      </c>
      <c r="X587" s="15" t="str">
        <f>IF(insurance[[#This Row],[split]]="Test", ABS(insurance[[#This Row],[charges]]-insurance[[#This Row],[yhat_base]])^2, "")</f>
        <v/>
      </c>
      <c r="Y587" t="str">
        <f>IF(insurance[[#This Row],[split]]="Test", (insurance[[#This Row],[charges]]-insurance[[#This Row],[yhat]])^2,"")</f>
        <v/>
      </c>
      <c r="Z587" t="str">
        <f>IF(insurance[[#This Row],[split]]="Test",ABS(insurance[[#This Row],[charges]]-insurance[[#This Row],[yhat]])^2,"")</f>
        <v/>
      </c>
      <c r="AA587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8338.0417359028797</v>
      </c>
      <c r="AB587">
        <f>insurance[[#This Row],[charges]]-insurance[[#This Row],[yhat]]</f>
        <v>-1727.9320359028798</v>
      </c>
      <c r="AC587" t="str">
        <f>IF(insurance[[#This Row],[split]]="Test",
  COUNTIFS(insurance[split], "Test", insurance[yhat], "&gt;" &amp; insurance[[#This Row],[yhat]]) + 1,
  ""
)</f>
        <v/>
      </c>
      <c r="AD587" t="str">
        <f>IF(insurance[[#This Row],[split]]="Test", CEILING(insurance[[#This Row],[rank_test]]/(COUNTIF(insurance[split],"Test")/10), 1), "")</f>
        <v/>
      </c>
      <c r="AE587" t="str">
        <f>IF(insurance[[#This Row],[split]]="Test", --(insurance[[#This Row],[charges]] &gt;= Classify!$C$5), "")</f>
        <v/>
      </c>
      <c r="AF587" t="str">
        <f>IF(insurance[[#This Row],[split]]="Test", --(insurance[[#This Row],[yhat]] &gt;= Classify!$C$8), "")</f>
        <v/>
      </c>
    </row>
    <row r="588" spans="1:32" x14ac:dyDescent="0.35">
      <c r="A588">
        <v>20</v>
      </c>
      <c r="B588" t="s">
        <v>19</v>
      </c>
      <c r="C588">
        <v>33</v>
      </c>
      <c r="D588">
        <v>1</v>
      </c>
      <c r="E588" t="s">
        <v>14</v>
      </c>
      <c r="F588" t="s">
        <v>21</v>
      </c>
      <c r="G588">
        <v>1980.07</v>
      </c>
      <c r="H588" t="s">
        <v>16</v>
      </c>
      <c r="I588" t="s">
        <v>18</v>
      </c>
      <c r="J588" t="s">
        <v>17</v>
      </c>
      <c r="K588" t="s">
        <v>17</v>
      </c>
      <c r="L588" t="s">
        <v>17</v>
      </c>
      <c r="M588" t="s">
        <v>18</v>
      </c>
      <c r="N588">
        <f>insurance[[#This Row],[age]]^2</f>
        <v>400</v>
      </c>
      <c r="O588">
        <f>insurance[[#This Row],[smoker_yes]]*insurance[[#This Row],[bmi]]</f>
        <v>0</v>
      </c>
      <c r="P588">
        <f>insurance[[#This Row],[smoker_yes]]*insurance[[#This Row],[age]]</f>
        <v>0</v>
      </c>
      <c r="Q588">
        <f>insurance[[#This Row],[bmi]]*insurance[[#This Row],[age]]</f>
        <v>660</v>
      </c>
      <c r="R588" t="s">
        <v>32</v>
      </c>
      <c r="S588">
        <f>(insurance[[#This Row],[age]]-Notes!$B$2)/Notes!$B$3</f>
        <v>-1.3675630700350232</v>
      </c>
      <c r="T588">
        <f>(insurance[[#This Row],[bmi]]-Notes!$B$4)/Notes!$B$5</f>
        <v>0.38330684721532526</v>
      </c>
      <c r="U588">
        <f>(insurance[[#This Row],[children]]-Notes!$B$6)/Notes!$B$7</f>
        <v>-7.8767191646533979E-2</v>
      </c>
      <c r="V588" s="14">
        <f t="shared" si="9"/>
        <v>13130.638654799817</v>
      </c>
      <c r="W588" s="15">
        <f>IF(insurance[[#This Row],[split]]="Test", (insurance[[#This Row],[charges]]-insurance[[#This Row],[yhat_base]])^2, "")</f>
        <v>124335181.32540421</v>
      </c>
      <c r="X588" s="15">
        <f>IF(insurance[[#This Row],[split]]="Test", ABS(insurance[[#This Row],[charges]]-insurance[[#This Row],[yhat_base]])^2, "")</f>
        <v>124335181.32540421</v>
      </c>
      <c r="Y588">
        <f>IF(insurance[[#This Row],[split]]="Test", (insurance[[#This Row],[charges]]-insurance[[#This Row],[yhat]])^2,"")</f>
        <v>2397991.4884492741</v>
      </c>
      <c r="Z588">
        <f>IF(insurance[[#This Row],[split]]="Test",ABS(insurance[[#This Row],[charges]]-insurance[[#This Row],[yhat]])^2,"")</f>
        <v>2397991.4884492741</v>
      </c>
      <c r="AA588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3528.6149584849882</v>
      </c>
      <c r="AB588">
        <f>insurance[[#This Row],[charges]]-insurance[[#This Row],[yhat]]</f>
        <v>-1548.5449584849882</v>
      </c>
      <c r="AC588">
        <f>IF(insurance[[#This Row],[split]]="Test",
  COUNTIFS(insurance[split], "Test", insurance[yhat], "&gt;" &amp; insurance[[#This Row],[yhat]]) + 1,
  ""
)</f>
        <v>264</v>
      </c>
      <c r="AD588">
        <f>IF(insurance[[#This Row],[split]]="Test", CEILING(insurance[[#This Row],[rank_test]]/(COUNTIF(insurance[split],"Test")/10), 1), "")</f>
        <v>10</v>
      </c>
      <c r="AE588">
        <f>IF(insurance[[#This Row],[split]]="Test", --(insurance[[#This Row],[charges]] &gt;= Classify!$C$5), "")</f>
        <v>0</v>
      </c>
      <c r="AF588">
        <f>IF(insurance[[#This Row],[split]]="Test", --(insurance[[#This Row],[yhat]] &gt;= Classify!$C$8), "")</f>
        <v>0</v>
      </c>
    </row>
    <row r="589" spans="1:32" x14ac:dyDescent="0.35">
      <c r="A589">
        <v>34</v>
      </c>
      <c r="B589" t="s">
        <v>13</v>
      </c>
      <c r="C589">
        <v>33.700000000000003</v>
      </c>
      <c r="D589">
        <v>1</v>
      </c>
      <c r="E589" t="s">
        <v>14</v>
      </c>
      <c r="F589" t="s">
        <v>21</v>
      </c>
      <c r="G589">
        <v>5012.4709999999995</v>
      </c>
      <c r="H589" t="s">
        <v>16</v>
      </c>
      <c r="I589" t="s">
        <v>17</v>
      </c>
      <c r="J589" t="s">
        <v>17</v>
      </c>
      <c r="K589" t="s">
        <v>17</v>
      </c>
      <c r="L589" t="s">
        <v>17</v>
      </c>
      <c r="M589" t="s">
        <v>18</v>
      </c>
      <c r="N589">
        <f>insurance[[#This Row],[age]]^2</f>
        <v>1156</v>
      </c>
      <c r="O589">
        <f>insurance[[#This Row],[smoker_yes]]*insurance[[#This Row],[bmi]]</f>
        <v>0</v>
      </c>
      <c r="P589">
        <f>insurance[[#This Row],[smoker_yes]]*insurance[[#This Row],[age]]</f>
        <v>0</v>
      </c>
      <c r="Q589">
        <f>insurance[[#This Row],[bmi]]*insurance[[#This Row],[age]]</f>
        <v>1145.8000000000002</v>
      </c>
      <c r="R589" t="s">
        <v>31</v>
      </c>
      <c r="S589">
        <f>(insurance[[#This Row],[age]]-Notes!$B$2)/Notes!$B$3</f>
        <v>-0.37074640682260052</v>
      </c>
      <c r="T589">
        <f>(insurance[[#This Row],[bmi]]-Notes!$B$4)/Notes!$B$5</f>
        <v>0.4981379833080451</v>
      </c>
      <c r="U589">
        <f>(insurance[[#This Row],[children]]-Notes!$B$6)/Notes!$B$7</f>
        <v>-7.8767191646533979E-2</v>
      </c>
      <c r="V589" s="14">
        <f t="shared" si="9"/>
        <v>13130.638654799817</v>
      </c>
      <c r="W589" s="15" t="str">
        <f>IF(insurance[[#This Row],[split]]="Test", (insurance[[#This Row],[charges]]-insurance[[#This Row],[yhat_base]])^2, "")</f>
        <v/>
      </c>
      <c r="X589" s="15" t="str">
        <f>IF(insurance[[#This Row],[split]]="Test", ABS(insurance[[#This Row],[charges]]-insurance[[#This Row],[yhat_base]])^2, "")</f>
        <v/>
      </c>
      <c r="Y589" t="str">
        <f>IF(insurance[[#This Row],[split]]="Test", (insurance[[#This Row],[charges]]-insurance[[#This Row],[yhat]])^2,"")</f>
        <v/>
      </c>
      <c r="Z589" t="str">
        <f>IF(insurance[[#This Row],[split]]="Test",ABS(insurance[[#This Row],[charges]]-insurance[[#This Row],[yhat]])^2,"")</f>
        <v/>
      </c>
      <c r="AA589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6380.4582478181619</v>
      </c>
      <c r="AB589">
        <f>insurance[[#This Row],[charges]]-insurance[[#This Row],[yhat]]</f>
        <v>-1367.9872478181624</v>
      </c>
      <c r="AC589" t="str">
        <f>IF(insurance[[#This Row],[split]]="Test",
  COUNTIFS(insurance[split], "Test", insurance[yhat], "&gt;" &amp; insurance[[#This Row],[yhat]]) + 1,
  ""
)</f>
        <v/>
      </c>
      <c r="AD589" t="str">
        <f>IF(insurance[[#This Row],[split]]="Test", CEILING(insurance[[#This Row],[rank_test]]/(COUNTIF(insurance[split],"Test")/10), 1), "")</f>
        <v/>
      </c>
      <c r="AE589" t="str">
        <f>IF(insurance[[#This Row],[split]]="Test", --(insurance[[#This Row],[charges]] &gt;= Classify!$C$5), "")</f>
        <v/>
      </c>
      <c r="AF589" t="str">
        <f>IF(insurance[[#This Row],[split]]="Test", --(insurance[[#This Row],[yhat]] &gt;= Classify!$C$8), "")</f>
        <v/>
      </c>
    </row>
    <row r="590" spans="1:32" x14ac:dyDescent="0.35">
      <c r="A590">
        <v>41</v>
      </c>
      <c r="B590" t="s">
        <v>13</v>
      </c>
      <c r="C590">
        <v>31.635000000000002</v>
      </c>
      <c r="D590">
        <v>1</v>
      </c>
      <c r="E590" t="s">
        <v>14</v>
      </c>
      <c r="F590" t="s">
        <v>20</v>
      </c>
      <c r="G590">
        <v>7358.1756500000001</v>
      </c>
      <c r="H590" t="s">
        <v>16</v>
      </c>
      <c r="I590" t="s">
        <v>17</v>
      </c>
      <c r="J590" t="s">
        <v>17</v>
      </c>
      <c r="K590" t="s">
        <v>17</v>
      </c>
      <c r="L590" t="s">
        <v>17</v>
      </c>
      <c r="M590" t="s">
        <v>17</v>
      </c>
      <c r="N590">
        <f>insurance[[#This Row],[age]]^2</f>
        <v>1681</v>
      </c>
      <c r="O590">
        <f>insurance[[#This Row],[smoker_yes]]*insurance[[#This Row],[bmi]]</f>
        <v>0</v>
      </c>
      <c r="P590">
        <f>insurance[[#This Row],[smoker_yes]]*insurance[[#This Row],[age]]</f>
        <v>0</v>
      </c>
      <c r="Q590">
        <f>insurance[[#This Row],[bmi]]*insurance[[#This Row],[age]]</f>
        <v>1297.0350000000001</v>
      </c>
      <c r="R590" t="s">
        <v>32</v>
      </c>
      <c r="S590">
        <f>(insurance[[#This Row],[age]]-Notes!$B$2)/Notes!$B$3</f>
        <v>0.12766192478361088</v>
      </c>
      <c r="T590">
        <f>(insurance[[#This Row],[bmi]]-Notes!$B$4)/Notes!$B$5</f>
        <v>0.1593861318345228</v>
      </c>
      <c r="U590">
        <f>(insurance[[#This Row],[children]]-Notes!$B$6)/Notes!$B$7</f>
        <v>-7.8767191646533979E-2</v>
      </c>
      <c r="V590" s="14">
        <f t="shared" si="9"/>
        <v>13130.638654799817</v>
      </c>
      <c r="W590" s="15">
        <f>IF(insurance[[#This Row],[split]]="Test", (insurance[[#This Row],[charges]]-insurance[[#This Row],[yhat_base]])^2, "")</f>
        <v>33321329.141782533</v>
      </c>
      <c r="X590" s="15">
        <f>IF(insurance[[#This Row],[split]]="Test", ABS(insurance[[#This Row],[charges]]-insurance[[#This Row],[yhat_base]])^2, "")</f>
        <v>33321329.141782533</v>
      </c>
      <c r="Y590">
        <f>IF(insurance[[#This Row],[split]]="Test", (insurance[[#This Row],[charges]]-insurance[[#This Row],[yhat]])^2,"")</f>
        <v>3175894.2584938821</v>
      </c>
      <c r="Z590">
        <f>IF(insurance[[#This Row],[split]]="Test",ABS(insurance[[#This Row],[charges]]-insurance[[#This Row],[yhat]])^2,"")</f>
        <v>3175894.2584938821</v>
      </c>
      <c r="AA590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9140.2795354381869</v>
      </c>
      <c r="AB590">
        <f>insurance[[#This Row],[charges]]-insurance[[#This Row],[yhat]]</f>
        <v>-1782.1038854381868</v>
      </c>
      <c r="AC590">
        <f>IF(insurance[[#This Row],[split]]="Test",
  COUNTIFS(insurance[split], "Test", insurance[yhat], "&gt;" &amp; insurance[[#This Row],[yhat]]) + 1,
  ""
)</f>
        <v>156</v>
      </c>
      <c r="AD590">
        <f>IF(insurance[[#This Row],[split]]="Test", CEILING(insurance[[#This Row],[rank_test]]/(COUNTIF(insurance[split],"Test")/10), 1), "")</f>
        <v>6</v>
      </c>
      <c r="AE590">
        <f>IF(insurance[[#This Row],[split]]="Test", --(insurance[[#This Row],[charges]] &gt;= Classify!$C$5), "")</f>
        <v>0</v>
      </c>
      <c r="AF590">
        <f>IF(insurance[[#This Row],[split]]="Test", --(insurance[[#This Row],[yhat]] &gt;= Classify!$C$8), "")</f>
        <v>0</v>
      </c>
    </row>
    <row r="591" spans="1:32" x14ac:dyDescent="0.35">
      <c r="A591">
        <v>59</v>
      </c>
      <c r="B591" t="s">
        <v>19</v>
      </c>
      <c r="C591">
        <v>27.5</v>
      </c>
      <c r="D591">
        <v>1</v>
      </c>
      <c r="E591" t="s">
        <v>14</v>
      </c>
      <c r="F591" t="s">
        <v>21</v>
      </c>
      <c r="G591">
        <v>12333.828</v>
      </c>
      <c r="H591" t="s">
        <v>16</v>
      </c>
      <c r="I591" t="s">
        <v>18</v>
      </c>
      <c r="J591" t="s">
        <v>17</v>
      </c>
      <c r="K591" t="s">
        <v>17</v>
      </c>
      <c r="L591" t="s">
        <v>17</v>
      </c>
      <c r="M591" t="s">
        <v>18</v>
      </c>
      <c r="N591">
        <f>insurance[[#This Row],[age]]^2</f>
        <v>3481</v>
      </c>
      <c r="O591">
        <f>insurance[[#This Row],[smoker_yes]]*insurance[[#This Row],[bmi]]</f>
        <v>0</v>
      </c>
      <c r="P591">
        <f>insurance[[#This Row],[smoker_yes]]*insurance[[#This Row],[age]]</f>
        <v>0</v>
      </c>
      <c r="Q591">
        <f>insurance[[#This Row],[bmi]]*insurance[[#This Row],[age]]</f>
        <v>1622.5</v>
      </c>
      <c r="R591" t="s">
        <v>31</v>
      </c>
      <c r="S591">
        <f>(insurance[[#This Row],[age]]-Notes!$B$2)/Notes!$B$3</f>
        <v>1.4092833489138687</v>
      </c>
      <c r="T591">
        <f>(insurance[[#This Row],[bmi]]-Notes!$B$4)/Notes!$B$5</f>
        <v>-0.51893779351318403</v>
      </c>
      <c r="U591">
        <f>(insurance[[#This Row],[children]]-Notes!$B$6)/Notes!$B$7</f>
        <v>-7.8767191646533979E-2</v>
      </c>
      <c r="V591" s="14">
        <f t="shared" si="9"/>
        <v>13130.638654799817</v>
      </c>
      <c r="W591" s="15" t="str">
        <f>IF(insurance[[#This Row],[split]]="Test", (insurance[[#This Row],[charges]]-insurance[[#This Row],[yhat_base]])^2, "")</f>
        <v/>
      </c>
      <c r="X591" s="15" t="str">
        <f>IF(insurance[[#This Row],[split]]="Test", ABS(insurance[[#This Row],[charges]]-insurance[[#This Row],[yhat_base]])^2, "")</f>
        <v/>
      </c>
      <c r="Y591" t="str">
        <f>IF(insurance[[#This Row],[split]]="Test", (insurance[[#This Row],[charges]]-insurance[[#This Row],[yhat]])^2,"")</f>
        <v/>
      </c>
      <c r="Z591" t="str">
        <f>IF(insurance[[#This Row],[split]]="Test",ABS(insurance[[#This Row],[charges]]-insurance[[#This Row],[yhat]])^2,"")</f>
        <v/>
      </c>
      <c r="AA591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13591.162952263849</v>
      </c>
      <c r="AB591">
        <f>insurance[[#This Row],[charges]]-insurance[[#This Row],[yhat]]</f>
        <v>-1257.3349522638491</v>
      </c>
      <c r="AC591" t="str">
        <f>IF(insurance[[#This Row],[split]]="Test",
  COUNTIFS(insurance[split], "Test", insurance[yhat], "&gt;" &amp; insurance[[#This Row],[yhat]]) + 1,
  ""
)</f>
        <v/>
      </c>
      <c r="AD591" t="str">
        <f>IF(insurance[[#This Row],[split]]="Test", CEILING(insurance[[#This Row],[rank_test]]/(COUNTIF(insurance[split],"Test")/10), 1), "")</f>
        <v/>
      </c>
      <c r="AE591" t="str">
        <f>IF(insurance[[#This Row],[split]]="Test", --(insurance[[#This Row],[charges]] &gt;= Classify!$C$5), "")</f>
        <v/>
      </c>
      <c r="AF591" t="str">
        <f>IF(insurance[[#This Row],[split]]="Test", --(insurance[[#This Row],[yhat]] &gt;= Classify!$C$8), "")</f>
        <v/>
      </c>
    </row>
    <row r="592" spans="1:32" x14ac:dyDescent="0.35">
      <c r="A592">
        <v>55</v>
      </c>
      <c r="B592" t="s">
        <v>13</v>
      </c>
      <c r="C592">
        <v>26.8</v>
      </c>
      <c r="D592">
        <v>1</v>
      </c>
      <c r="E592" t="s">
        <v>14</v>
      </c>
      <c r="F592" t="s">
        <v>21</v>
      </c>
      <c r="G592">
        <v>35160.134570000002</v>
      </c>
      <c r="H592" t="s">
        <v>16</v>
      </c>
      <c r="I592" t="s">
        <v>17</v>
      </c>
      <c r="J592" t="s">
        <v>17</v>
      </c>
      <c r="K592" t="s">
        <v>17</v>
      </c>
      <c r="L592" t="s">
        <v>17</v>
      </c>
      <c r="M592" t="s">
        <v>18</v>
      </c>
      <c r="N592">
        <f>insurance[[#This Row],[age]]^2</f>
        <v>3025</v>
      </c>
      <c r="O592">
        <f>insurance[[#This Row],[smoker_yes]]*insurance[[#This Row],[bmi]]</f>
        <v>0</v>
      </c>
      <c r="P592">
        <f>insurance[[#This Row],[smoker_yes]]*insurance[[#This Row],[age]]</f>
        <v>0</v>
      </c>
      <c r="Q592">
        <f>insurance[[#This Row],[bmi]]*insurance[[#This Row],[age]]</f>
        <v>1474</v>
      </c>
      <c r="R592" t="s">
        <v>31</v>
      </c>
      <c r="S592">
        <f>(insurance[[#This Row],[age]]-Notes!$B$2)/Notes!$B$3</f>
        <v>1.1244785879960337</v>
      </c>
      <c r="T592">
        <f>(insurance[[#This Row],[bmi]]-Notes!$B$4)/Notes!$B$5</f>
        <v>-0.63376892960590325</v>
      </c>
      <c r="U592">
        <f>(insurance[[#This Row],[children]]-Notes!$B$6)/Notes!$B$7</f>
        <v>-7.8767191646533979E-2</v>
      </c>
      <c r="V592" s="14">
        <f t="shared" si="9"/>
        <v>13130.638654799817</v>
      </c>
      <c r="W592" s="15" t="str">
        <f>IF(insurance[[#This Row],[split]]="Test", (insurance[[#This Row],[charges]]-insurance[[#This Row],[yhat_base]])^2, "")</f>
        <v/>
      </c>
      <c r="X592" s="15" t="str">
        <f>IF(insurance[[#This Row],[split]]="Test", ABS(insurance[[#This Row],[charges]]-insurance[[#This Row],[yhat_base]])^2, "")</f>
        <v/>
      </c>
      <c r="Y592" t="str">
        <f>IF(insurance[[#This Row],[split]]="Test", (insurance[[#This Row],[charges]]-insurance[[#This Row],[yhat]])^2,"")</f>
        <v/>
      </c>
      <c r="Z592" t="str">
        <f>IF(insurance[[#This Row],[split]]="Test",ABS(insurance[[#This Row],[charges]]-insurance[[#This Row],[yhat]])^2,"")</f>
        <v/>
      </c>
      <c r="AA592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12609.35226880807</v>
      </c>
      <c r="AB592">
        <f>insurance[[#This Row],[charges]]-insurance[[#This Row],[yhat]]</f>
        <v>22550.782301191932</v>
      </c>
      <c r="AC592" t="str">
        <f>IF(insurance[[#This Row],[split]]="Test",
  COUNTIFS(insurance[split], "Test", insurance[yhat], "&gt;" &amp; insurance[[#This Row],[yhat]]) + 1,
  ""
)</f>
        <v/>
      </c>
      <c r="AD592" t="str">
        <f>IF(insurance[[#This Row],[split]]="Test", CEILING(insurance[[#This Row],[rank_test]]/(COUNTIF(insurance[split],"Test")/10), 1), "")</f>
        <v/>
      </c>
      <c r="AE592" t="str">
        <f>IF(insurance[[#This Row],[split]]="Test", --(insurance[[#This Row],[charges]] &gt;= Classify!$C$5), "")</f>
        <v/>
      </c>
      <c r="AF592" t="str">
        <f>IF(insurance[[#This Row],[split]]="Test", --(insurance[[#This Row],[yhat]] &gt;= Classify!$C$8), "")</f>
        <v/>
      </c>
    </row>
    <row r="593" spans="1:32" x14ac:dyDescent="0.35">
      <c r="A593">
        <v>29</v>
      </c>
      <c r="B593" t="s">
        <v>19</v>
      </c>
      <c r="C593">
        <v>28.975000000000001</v>
      </c>
      <c r="D593">
        <v>1</v>
      </c>
      <c r="E593" t="s">
        <v>14</v>
      </c>
      <c r="F593" t="s">
        <v>20</v>
      </c>
      <c r="G593">
        <v>4040.55825</v>
      </c>
      <c r="H593" t="s">
        <v>16</v>
      </c>
      <c r="I593" t="s">
        <v>18</v>
      </c>
      <c r="J593" t="s">
        <v>17</v>
      </c>
      <c r="K593" t="s">
        <v>17</v>
      </c>
      <c r="L593" t="s">
        <v>17</v>
      </c>
      <c r="M593" t="s">
        <v>17</v>
      </c>
      <c r="N593">
        <f>insurance[[#This Row],[age]]^2</f>
        <v>841</v>
      </c>
      <c r="O593">
        <f>insurance[[#This Row],[smoker_yes]]*insurance[[#This Row],[bmi]]</f>
        <v>0</v>
      </c>
      <c r="P593">
        <f>insurance[[#This Row],[smoker_yes]]*insurance[[#This Row],[age]]</f>
        <v>0</v>
      </c>
      <c r="Q593">
        <f>insurance[[#This Row],[bmi]]*insurance[[#This Row],[age]]</f>
        <v>840.27500000000009</v>
      </c>
      <c r="R593" t="s">
        <v>32</v>
      </c>
      <c r="S593">
        <f>(insurance[[#This Row],[age]]-Notes!$B$2)/Notes!$B$3</f>
        <v>-0.72675235796989435</v>
      </c>
      <c r="T593">
        <f>(insurance[[#This Row],[bmi]]-Notes!$B$4)/Notes!$B$5</f>
        <v>-0.27697218531781082</v>
      </c>
      <c r="U593">
        <f>(insurance[[#This Row],[children]]-Notes!$B$6)/Notes!$B$7</f>
        <v>-7.8767191646533979E-2</v>
      </c>
      <c r="V593" s="14">
        <f t="shared" si="9"/>
        <v>13130.638654799817</v>
      </c>
      <c r="W593" s="15">
        <f>IF(insurance[[#This Row],[split]]="Test", (insurance[[#This Row],[charges]]-insurance[[#This Row],[yhat_base]])^2, "")</f>
        <v>82629561.765725613</v>
      </c>
      <c r="X593" s="15">
        <f>IF(insurance[[#This Row],[split]]="Test", ABS(insurance[[#This Row],[charges]]-insurance[[#This Row],[yhat_base]])^2, "")</f>
        <v>82629561.765725613</v>
      </c>
      <c r="Y593">
        <f>IF(insurance[[#This Row],[split]]="Test", (insurance[[#This Row],[charges]]-insurance[[#This Row],[yhat]])^2,"")</f>
        <v>3128966.3960113125</v>
      </c>
      <c r="Z593">
        <f>IF(insurance[[#This Row],[split]]="Test",ABS(insurance[[#This Row],[charges]]-insurance[[#This Row],[yhat]])^2,"")</f>
        <v>3128966.3960113125</v>
      </c>
      <c r="AA593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5809.4467134174402</v>
      </c>
      <c r="AB593">
        <f>insurance[[#This Row],[charges]]-insurance[[#This Row],[yhat]]</f>
        <v>-1768.8884634174401</v>
      </c>
      <c r="AC593">
        <f>IF(insurance[[#This Row],[split]]="Test",
  COUNTIFS(insurance[split], "Test", insurance[yhat], "&gt;" &amp; insurance[[#This Row],[yhat]]) + 1,
  ""
)</f>
        <v>222</v>
      </c>
      <c r="AD593">
        <f>IF(insurance[[#This Row],[split]]="Test", CEILING(insurance[[#This Row],[rank_test]]/(COUNTIF(insurance[split],"Test")/10), 1), "")</f>
        <v>8</v>
      </c>
      <c r="AE593">
        <f>IF(insurance[[#This Row],[split]]="Test", --(insurance[[#This Row],[charges]] &gt;= Classify!$C$5), "")</f>
        <v>0</v>
      </c>
      <c r="AF593">
        <f>IF(insurance[[#This Row],[split]]="Test", --(insurance[[#This Row],[yhat]] &gt;= Classify!$C$8), "")</f>
        <v>0</v>
      </c>
    </row>
    <row r="594" spans="1:32" x14ac:dyDescent="0.35">
      <c r="A594">
        <v>45</v>
      </c>
      <c r="B594" t="s">
        <v>19</v>
      </c>
      <c r="C594">
        <v>30.2</v>
      </c>
      <c r="D594">
        <v>1</v>
      </c>
      <c r="E594" t="s">
        <v>14</v>
      </c>
      <c r="F594" t="s">
        <v>21</v>
      </c>
      <c r="G594">
        <v>7441.0529999999999</v>
      </c>
      <c r="H594" t="s">
        <v>16</v>
      </c>
      <c r="I594" t="s">
        <v>18</v>
      </c>
      <c r="J594" t="s">
        <v>17</v>
      </c>
      <c r="K594" t="s">
        <v>17</v>
      </c>
      <c r="L594" t="s">
        <v>17</v>
      </c>
      <c r="M594" t="s">
        <v>18</v>
      </c>
      <c r="N594">
        <f>insurance[[#This Row],[age]]^2</f>
        <v>2025</v>
      </c>
      <c r="O594">
        <f>insurance[[#This Row],[smoker_yes]]*insurance[[#This Row],[bmi]]</f>
        <v>0</v>
      </c>
      <c r="P594">
        <f>insurance[[#This Row],[smoker_yes]]*insurance[[#This Row],[age]]</f>
        <v>0</v>
      </c>
      <c r="Q594">
        <f>insurance[[#This Row],[bmi]]*insurance[[#This Row],[age]]</f>
        <v>1359</v>
      </c>
      <c r="R594" t="s">
        <v>31</v>
      </c>
      <c r="S594">
        <f>(insurance[[#This Row],[age]]-Notes!$B$2)/Notes!$B$3</f>
        <v>0.41246668570144596</v>
      </c>
      <c r="T594">
        <f>(insurance[[#This Row],[bmi]]-Notes!$B$4)/Notes!$B$5</f>
        <v>-7.6017697155552288E-2</v>
      </c>
      <c r="U594">
        <f>(insurance[[#This Row],[children]]-Notes!$B$6)/Notes!$B$7</f>
        <v>-7.8767191646533979E-2</v>
      </c>
      <c r="V594" s="14">
        <f t="shared" si="9"/>
        <v>13130.638654799817</v>
      </c>
      <c r="W594" s="15" t="str">
        <f>IF(insurance[[#This Row],[split]]="Test", (insurance[[#This Row],[charges]]-insurance[[#This Row],[yhat_base]])^2, "")</f>
        <v/>
      </c>
      <c r="X594" s="15" t="str">
        <f>IF(insurance[[#This Row],[split]]="Test", ABS(insurance[[#This Row],[charges]]-insurance[[#This Row],[yhat_base]])^2, "")</f>
        <v/>
      </c>
      <c r="Y594" t="str">
        <f>IF(insurance[[#This Row],[split]]="Test", (insurance[[#This Row],[charges]]-insurance[[#This Row],[yhat]])^2,"")</f>
        <v/>
      </c>
      <c r="Z594" t="str">
        <f>IF(insurance[[#This Row],[split]]="Test",ABS(insurance[[#This Row],[charges]]-insurance[[#This Row],[yhat]])^2,"")</f>
        <v/>
      </c>
      <c r="AA594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8570.7730525565858</v>
      </c>
      <c r="AB594">
        <f>insurance[[#This Row],[charges]]-insurance[[#This Row],[yhat]]</f>
        <v>-1129.7200525565859</v>
      </c>
      <c r="AC594" t="str">
        <f>IF(insurance[[#This Row],[split]]="Test",
  COUNTIFS(insurance[split], "Test", insurance[yhat], "&gt;" &amp; insurance[[#This Row],[yhat]]) + 1,
  ""
)</f>
        <v/>
      </c>
      <c r="AD594" t="str">
        <f>IF(insurance[[#This Row],[split]]="Test", CEILING(insurance[[#This Row],[rank_test]]/(COUNTIF(insurance[split],"Test")/10), 1), "")</f>
        <v/>
      </c>
      <c r="AE594" t="str">
        <f>IF(insurance[[#This Row],[split]]="Test", --(insurance[[#This Row],[charges]] &gt;= Classify!$C$5), "")</f>
        <v/>
      </c>
      <c r="AF594" t="str">
        <f>IF(insurance[[#This Row],[split]]="Test", --(insurance[[#This Row],[yhat]] &gt;= Classify!$C$8), "")</f>
        <v/>
      </c>
    </row>
    <row r="595" spans="1:32" x14ac:dyDescent="0.35">
      <c r="A595">
        <v>49</v>
      </c>
      <c r="B595" t="s">
        <v>19</v>
      </c>
      <c r="C595">
        <v>25.84</v>
      </c>
      <c r="D595">
        <v>1</v>
      </c>
      <c r="E595" t="s">
        <v>14</v>
      </c>
      <c r="F595" t="s">
        <v>20</v>
      </c>
      <c r="G595">
        <v>9282.4806000000008</v>
      </c>
      <c r="H595" t="s">
        <v>16</v>
      </c>
      <c r="I595" t="s">
        <v>18</v>
      </c>
      <c r="J595" t="s">
        <v>17</v>
      </c>
      <c r="K595" t="s">
        <v>17</v>
      </c>
      <c r="L595" t="s">
        <v>17</v>
      </c>
      <c r="M595" t="s">
        <v>17</v>
      </c>
      <c r="N595">
        <f>insurance[[#This Row],[age]]^2</f>
        <v>2401</v>
      </c>
      <c r="O595">
        <f>insurance[[#This Row],[smoker_yes]]*insurance[[#This Row],[bmi]]</f>
        <v>0</v>
      </c>
      <c r="P595">
        <f>insurance[[#This Row],[smoker_yes]]*insurance[[#This Row],[age]]</f>
        <v>0</v>
      </c>
      <c r="Q595">
        <f>insurance[[#This Row],[bmi]]*insurance[[#This Row],[age]]</f>
        <v>1266.1600000000001</v>
      </c>
      <c r="R595" t="s">
        <v>31</v>
      </c>
      <c r="S595">
        <f>(insurance[[#This Row],[age]]-Notes!$B$2)/Notes!$B$3</f>
        <v>0.69727144661928109</v>
      </c>
      <c r="T595">
        <f>(insurance[[#This Row],[bmi]]-Notes!$B$4)/Notes!$B$5</f>
        <v>-0.79125163053306136</v>
      </c>
      <c r="U595">
        <f>(insurance[[#This Row],[children]]-Notes!$B$6)/Notes!$B$7</f>
        <v>-7.8767191646533979E-2</v>
      </c>
      <c r="V595" s="14">
        <f t="shared" si="9"/>
        <v>13130.638654799817</v>
      </c>
      <c r="W595" s="15" t="str">
        <f>IF(insurance[[#This Row],[split]]="Test", (insurance[[#This Row],[charges]]-insurance[[#This Row],[yhat_base]])^2, "")</f>
        <v/>
      </c>
      <c r="X595" s="15" t="str">
        <f>IF(insurance[[#This Row],[split]]="Test", ABS(insurance[[#This Row],[charges]]-insurance[[#This Row],[yhat_base]])^2, "")</f>
        <v/>
      </c>
      <c r="Y595" t="str">
        <f>IF(insurance[[#This Row],[split]]="Test", (insurance[[#This Row],[charges]]-insurance[[#This Row],[yhat]])^2,"")</f>
        <v/>
      </c>
      <c r="Z595" t="str">
        <f>IF(insurance[[#This Row],[split]]="Test",ABS(insurance[[#This Row],[charges]]-insurance[[#This Row],[yhat]])^2,"")</f>
        <v/>
      </c>
      <c r="AA595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10885.77256093432</v>
      </c>
      <c r="AB595">
        <f>insurance[[#This Row],[charges]]-insurance[[#This Row],[yhat]]</f>
        <v>-1603.2919609343189</v>
      </c>
      <c r="AC595" t="str">
        <f>IF(insurance[[#This Row],[split]]="Test",
  COUNTIFS(insurance[split], "Test", insurance[yhat], "&gt;" &amp; insurance[[#This Row],[yhat]]) + 1,
  ""
)</f>
        <v/>
      </c>
      <c r="AD595" t="str">
        <f>IF(insurance[[#This Row],[split]]="Test", CEILING(insurance[[#This Row],[rank_test]]/(COUNTIF(insurance[split],"Test")/10), 1), "")</f>
        <v/>
      </c>
      <c r="AE595" t="str">
        <f>IF(insurance[[#This Row],[split]]="Test", --(insurance[[#This Row],[charges]] &gt;= Classify!$C$5), "")</f>
        <v/>
      </c>
      <c r="AF595" t="str">
        <f>IF(insurance[[#This Row],[split]]="Test", --(insurance[[#This Row],[yhat]] &gt;= Classify!$C$8), "")</f>
        <v/>
      </c>
    </row>
    <row r="596" spans="1:32" x14ac:dyDescent="0.35">
      <c r="A596">
        <v>50</v>
      </c>
      <c r="B596" t="s">
        <v>19</v>
      </c>
      <c r="C596">
        <v>27.454999999999998</v>
      </c>
      <c r="D596">
        <v>1</v>
      </c>
      <c r="E596" t="s">
        <v>14</v>
      </c>
      <c r="F596" t="s">
        <v>20</v>
      </c>
      <c r="G596">
        <v>9617.6624499999998</v>
      </c>
      <c r="H596" t="s">
        <v>16</v>
      </c>
      <c r="I596" t="s">
        <v>18</v>
      </c>
      <c r="J596" t="s">
        <v>17</v>
      </c>
      <c r="K596" t="s">
        <v>17</v>
      </c>
      <c r="L596" t="s">
        <v>17</v>
      </c>
      <c r="M596" t="s">
        <v>17</v>
      </c>
      <c r="N596">
        <f>insurance[[#This Row],[age]]^2</f>
        <v>2500</v>
      </c>
      <c r="O596">
        <f>insurance[[#This Row],[smoker_yes]]*insurance[[#This Row],[bmi]]</f>
        <v>0</v>
      </c>
      <c r="P596">
        <f>insurance[[#This Row],[smoker_yes]]*insurance[[#This Row],[age]]</f>
        <v>0</v>
      </c>
      <c r="Q596">
        <f>insurance[[#This Row],[bmi]]*insurance[[#This Row],[age]]</f>
        <v>1372.75</v>
      </c>
      <c r="R596" t="s">
        <v>31</v>
      </c>
      <c r="S596">
        <f>(insurance[[#This Row],[age]]-Notes!$B$2)/Notes!$B$3</f>
        <v>0.76847263684873979</v>
      </c>
      <c r="T596">
        <f>(insurance[[#This Row],[bmi]]-Notes!$B$4)/Notes!$B$5</f>
        <v>-0.52631979511914484</v>
      </c>
      <c r="U596">
        <f>(insurance[[#This Row],[children]]-Notes!$B$6)/Notes!$B$7</f>
        <v>-7.8767191646533979E-2</v>
      </c>
      <c r="V596" s="14">
        <f t="shared" si="9"/>
        <v>13130.638654799817</v>
      </c>
      <c r="W596" s="15" t="str">
        <f>IF(insurance[[#This Row],[split]]="Test", (insurance[[#This Row],[charges]]-insurance[[#This Row],[yhat_base]])^2, "")</f>
        <v/>
      </c>
      <c r="X596" s="15" t="str">
        <f>IF(insurance[[#This Row],[split]]="Test", ABS(insurance[[#This Row],[charges]]-insurance[[#This Row],[yhat_base]])^2, "")</f>
        <v/>
      </c>
      <c r="Y596" t="str">
        <f>IF(insurance[[#This Row],[split]]="Test", (insurance[[#This Row],[charges]]-insurance[[#This Row],[yhat]])^2,"")</f>
        <v/>
      </c>
      <c r="Z596" t="str">
        <f>IF(insurance[[#This Row],[split]]="Test",ABS(insurance[[#This Row],[charges]]-insurance[[#This Row],[yhat]])^2,"")</f>
        <v/>
      </c>
      <c r="AA596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11241.863435787665</v>
      </c>
      <c r="AB596">
        <f>insurance[[#This Row],[charges]]-insurance[[#This Row],[yhat]]</f>
        <v>-1624.2009857876656</v>
      </c>
      <c r="AC596" t="str">
        <f>IF(insurance[[#This Row],[split]]="Test",
  COUNTIFS(insurance[split], "Test", insurance[yhat], "&gt;" &amp; insurance[[#This Row],[yhat]]) + 1,
  ""
)</f>
        <v/>
      </c>
      <c r="AD596" t="str">
        <f>IF(insurance[[#This Row],[split]]="Test", CEILING(insurance[[#This Row],[rank_test]]/(COUNTIF(insurance[split],"Test")/10), 1), "")</f>
        <v/>
      </c>
      <c r="AE596" t="str">
        <f>IF(insurance[[#This Row],[split]]="Test", --(insurance[[#This Row],[charges]] &gt;= Classify!$C$5), "")</f>
        <v/>
      </c>
      <c r="AF596" t="str">
        <f>IF(insurance[[#This Row],[split]]="Test", --(insurance[[#This Row],[yhat]] &gt;= Classify!$C$8), "")</f>
        <v/>
      </c>
    </row>
    <row r="597" spans="1:32" x14ac:dyDescent="0.35">
      <c r="A597">
        <v>30</v>
      </c>
      <c r="B597" t="s">
        <v>19</v>
      </c>
      <c r="C597">
        <v>27.645</v>
      </c>
      <c r="D597">
        <v>1</v>
      </c>
      <c r="E597" t="s">
        <v>14</v>
      </c>
      <c r="F597" t="s">
        <v>20</v>
      </c>
      <c r="G597">
        <v>4237.12655</v>
      </c>
      <c r="H597" t="s">
        <v>16</v>
      </c>
      <c r="I597" t="s">
        <v>18</v>
      </c>
      <c r="J597" t="s">
        <v>17</v>
      </c>
      <c r="K597" t="s">
        <v>17</v>
      </c>
      <c r="L597" t="s">
        <v>17</v>
      </c>
      <c r="M597" t="s">
        <v>17</v>
      </c>
      <c r="N597">
        <f>insurance[[#This Row],[age]]^2</f>
        <v>900</v>
      </c>
      <c r="O597">
        <f>insurance[[#This Row],[smoker_yes]]*insurance[[#This Row],[bmi]]</f>
        <v>0</v>
      </c>
      <c r="P597">
        <f>insurance[[#This Row],[smoker_yes]]*insurance[[#This Row],[age]]</f>
        <v>0</v>
      </c>
      <c r="Q597">
        <f>insurance[[#This Row],[bmi]]*insurance[[#This Row],[age]]</f>
        <v>829.35</v>
      </c>
      <c r="R597" t="s">
        <v>31</v>
      </c>
      <c r="S597">
        <f>(insurance[[#This Row],[age]]-Notes!$B$2)/Notes!$B$3</f>
        <v>-0.65555116774043554</v>
      </c>
      <c r="T597">
        <f>(insurance[[#This Row],[bmi]]-Notes!$B$4)/Notes!$B$5</f>
        <v>-0.49515134389397791</v>
      </c>
      <c r="U597">
        <f>(insurance[[#This Row],[children]]-Notes!$B$6)/Notes!$B$7</f>
        <v>-7.8767191646533979E-2</v>
      </c>
      <c r="V597" s="14">
        <f t="shared" si="9"/>
        <v>13130.638654799817</v>
      </c>
      <c r="W597" s="15" t="str">
        <f>IF(insurance[[#This Row],[split]]="Test", (insurance[[#This Row],[charges]]-insurance[[#This Row],[yhat_base]])^2, "")</f>
        <v/>
      </c>
      <c r="X597" s="15" t="str">
        <f>IF(insurance[[#This Row],[split]]="Test", ABS(insurance[[#This Row],[charges]]-insurance[[#This Row],[yhat_base]])^2, "")</f>
        <v/>
      </c>
      <c r="Y597" t="str">
        <f>IF(insurance[[#This Row],[split]]="Test", (insurance[[#This Row],[charges]]-insurance[[#This Row],[yhat]])^2,"")</f>
        <v/>
      </c>
      <c r="Z597" t="str">
        <f>IF(insurance[[#This Row],[split]]="Test",ABS(insurance[[#This Row],[charges]]-insurance[[#This Row],[yhat]])^2,"")</f>
        <v/>
      </c>
      <c r="AA597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5974.9389081365489</v>
      </c>
      <c r="AB597">
        <f>insurance[[#This Row],[charges]]-insurance[[#This Row],[yhat]]</f>
        <v>-1737.8123581365489</v>
      </c>
      <c r="AC597" t="str">
        <f>IF(insurance[[#This Row],[split]]="Test",
  COUNTIFS(insurance[split], "Test", insurance[yhat], "&gt;" &amp; insurance[[#This Row],[yhat]]) + 1,
  ""
)</f>
        <v/>
      </c>
      <c r="AD597" t="str">
        <f>IF(insurance[[#This Row],[split]]="Test", CEILING(insurance[[#This Row],[rank_test]]/(COUNTIF(insurance[split],"Test")/10), 1), "")</f>
        <v/>
      </c>
      <c r="AE597" t="str">
        <f>IF(insurance[[#This Row],[split]]="Test", --(insurance[[#This Row],[charges]] &gt;= Classify!$C$5), "")</f>
        <v/>
      </c>
      <c r="AF597" t="str">
        <f>IF(insurance[[#This Row],[split]]="Test", --(insurance[[#This Row],[yhat]] &gt;= Classify!$C$8), "")</f>
        <v/>
      </c>
    </row>
    <row r="598" spans="1:32" x14ac:dyDescent="0.35">
      <c r="A598">
        <v>55</v>
      </c>
      <c r="B598" t="s">
        <v>13</v>
      </c>
      <c r="C598">
        <v>32.395000000000003</v>
      </c>
      <c r="D598">
        <v>1</v>
      </c>
      <c r="E598" t="s">
        <v>14</v>
      </c>
      <c r="F598" t="s">
        <v>20</v>
      </c>
      <c r="G598">
        <v>11879.10405</v>
      </c>
      <c r="H598" t="s">
        <v>16</v>
      </c>
      <c r="I598" t="s">
        <v>17</v>
      </c>
      <c r="J598" t="s">
        <v>17</v>
      </c>
      <c r="K598" t="s">
        <v>17</v>
      </c>
      <c r="L598" t="s">
        <v>17</v>
      </c>
      <c r="M598" t="s">
        <v>17</v>
      </c>
      <c r="N598">
        <f>insurance[[#This Row],[age]]^2</f>
        <v>3025</v>
      </c>
      <c r="O598">
        <f>insurance[[#This Row],[smoker_yes]]*insurance[[#This Row],[bmi]]</f>
        <v>0</v>
      </c>
      <c r="P598">
        <f>insurance[[#This Row],[smoker_yes]]*insurance[[#This Row],[age]]</f>
        <v>0</v>
      </c>
      <c r="Q598">
        <f>insurance[[#This Row],[bmi]]*insurance[[#This Row],[age]]</f>
        <v>1781.7250000000001</v>
      </c>
      <c r="R598" t="s">
        <v>31</v>
      </c>
      <c r="S598">
        <f>(insurance[[#This Row],[age]]-Notes!$B$2)/Notes!$B$3</f>
        <v>1.1244785879960337</v>
      </c>
      <c r="T598">
        <f>(insurance[[#This Row],[bmi]]-Notes!$B$4)/Notes!$B$5</f>
        <v>0.28405993673518976</v>
      </c>
      <c r="U598">
        <f>(insurance[[#This Row],[children]]-Notes!$B$6)/Notes!$B$7</f>
        <v>-7.8767191646533979E-2</v>
      </c>
      <c r="V598" s="14">
        <f t="shared" si="9"/>
        <v>13130.638654799817</v>
      </c>
      <c r="W598" s="15" t="str">
        <f>IF(insurance[[#This Row],[split]]="Test", (insurance[[#This Row],[charges]]-insurance[[#This Row],[yhat_base]])^2, "")</f>
        <v/>
      </c>
      <c r="X598" s="15" t="str">
        <f>IF(insurance[[#This Row],[split]]="Test", ABS(insurance[[#This Row],[charges]]-insurance[[#This Row],[yhat_base]])^2, "")</f>
        <v/>
      </c>
      <c r="Y598" t="str">
        <f>IF(insurance[[#This Row],[split]]="Test", (insurance[[#This Row],[charges]]-insurance[[#This Row],[yhat]])^2,"")</f>
        <v/>
      </c>
      <c r="Z598" t="str">
        <f>IF(insurance[[#This Row],[split]]="Test",ABS(insurance[[#This Row],[charges]]-insurance[[#This Row],[yhat]])^2,"")</f>
        <v/>
      </c>
      <c r="AA598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13741.667851720955</v>
      </c>
      <c r="AB598">
        <f>insurance[[#This Row],[charges]]-insurance[[#This Row],[yhat]]</f>
        <v>-1862.5638017209549</v>
      </c>
      <c r="AC598" t="str">
        <f>IF(insurance[[#This Row],[split]]="Test",
  COUNTIFS(insurance[split], "Test", insurance[yhat], "&gt;" &amp; insurance[[#This Row],[yhat]]) + 1,
  ""
)</f>
        <v/>
      </c>
      <c r="AD598" t="str">
        <f>IF(insurance[[#This Row],[split]]="Test", CEILING(insurance[[#This Row],[rank_test]]/(COUNTIF(insurance[split],"Test")/10), 1), "")</f>
        <v/>
      </c>
      <c r="AE598" t="str">
        <f>IF(insurance[[#This Row],[split]]="Test", --(insurance[[#This Row],[charges]] &gt;= Classify!$C$5), "")</f>
        <v/>
      </c>
      <c r="AF598" t="str">
        <f>IF(insurance[[#This Row],[split]]="Test", --(insurance[[#This Row],[yhat]] &gt;= Classify!$C$8), "")</f>
        <v/>
      </c>
    </row>
    <row r="599" spans="1:32" x14ac:dyDescent="0.35">
      <c r="A599">
        <v>29</v>
      </c>
      <c r="B599" t="s">
        <v>19</v>
      </c>
      <c r="C599">
        <v>29.64</v>
      </c>
      <c r="D599">
        <v>1</v>
      </c>
      <c r="E599" t="s">
        <v>14</v>
      </c>
      <c r="F599" t="s">
        <v>20</v>
      </c>
      <c r="G599">
        <v>20277.807509999999</v>
      </c>
      <c r="H599" t="s">
        <v>16</v>
      </c>
      <c r="I599" t="s">
        <v>18</v>
      </c>
      <c r="J599" t="s">
        <v>17</v>
      </c>
      <c r="K599" t="s">
        <v>17</v>
      </c>
      <c r="L599" t="s">
        <v>17</v>
      </c>
      <c r="M599" t="s">
        <v>17</v>
      </c>
      <c r="N599">
        <f>insurance[[#This Row],[age]]^2</f>
        <v>841</v>
      </c>
      <c r="O599">
        <f>insurance[[#This Row],[smoker_yes]]*insurance[[#This Row],[bmi]]</f>
        <v>0</v>
      </c>
      <c r="P599">
        <f>insurance[[#This Row],[smoker_yes]]*insurance[[#This Row],[age]]</f>
        <v>0</v>
      </c>
      <c r="Q599">
        <f>insurance[[#This Row],[bmi]]*insurance[[#This Row],[age]]</f>
        <v>859.56000000000006</v>
      </c>
      <c r="R599" t="s">
        <v>31</v>
      </c>
      <c r="S599">
        <f>(insurance[[#This Row],[age]]-Notes!$B$2)/Notes!$B$3</f>
        <v>-0.72675235796989435</v>
      </c>
      <c r="T599">
        <f>(insurance[[#This Row],[bmi]]-Notes!$B$4)/Notes!$B$5</f>
        <v>-0.16788260602972757</v>
      </c>
      <c r="U599">
        <f>(insurance[[#This Row],[children]]-Notes!$B$6)/Notes!$B$7</f>
        <v>-7.8767191646533979E-2</v>
      </c>
      <c r="V599" s="14">
        <f t="shared" si="9"/>
        <v>13130.638654799817</v>
      </c>
      <c r="W599" s="15" t="str">
        <f>IF(insurance[[#This Row],[split]]="Test", (insurance[[#This Row],[charges]]-insurance[[#This Row],[yhat_base]])^2, "")</f>
        <v/>
      </c>
      <c r="X599" s="15" t="str">
        <f>IF(insurance[[#This Row],[split]]="Test", ABS(insurance[[#This Row],[charges]]-insurance[[#This Row],[yhat_base]])^2, "")</f>
        <v/>
      </c>
      <c r="Y599" t="str">
        <f>IF(insurance[[#This Row],[split]]="Test", (insurance[[#This Row],[charges]]-insurance[[#This Row],[yhat]])^2,"")</f>
        <v/>
      </c>
      <c r="Z599" t="str">
        <f>IF(insurance[[#This Row],[split]]="Test",ABS(insurance[[#This Row],[charges]]-insurance[[#This Row],[yhat]])^2,"")</f>
        <v/>
      </c>
      <c r="AA599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5815.9612093539399</v>
      </c>
      <c r="AB599">
        <f>insurance[[#This Row],[charges]]-insurance[[#This Row],[yhat]]</f>
        <v>14461.846300646059</v>
      </c>
      <c r="AC599" t="str">
        <f>IF(insurance[[#This Row],[split]]="Test",
  COUNTIFS(insurance[split], "Test", insurance[yhat], "&gt;" &amp; insurance[[#This Row],[yhat]]) + 1,
  ""
)</f>
        <v/>
      </c>
      <c r="AD599" t="str">
        <f>IF(insurance[[#This Row],[split]]="Test", CEILING(insurance[[#This Row],[rank_test]]/(COUNTIF(insurance[split],"Test")/10), 1), "")</f>
        <v/>
      </c>
      <c r="AE599" t="str">
        <f>IF(insurance[[#This Row],[split]]="Test", --(insurance[[#This Row],[charges]] &gt;= Classify!$C$5), "")</f>
        <v/>
      </c>
      <c r="AF599" t="str">
        <f>IF(insurance[[#This Row],[split]]="Test", --(insurance[[#This Row],[yhat]] &gt;= Classify!$C$8), "")</f>
        <v/>
      </c>
    </row>
    <row r="600" spans="1:32" x14ac:dyDescent="0.35">
      <c r="A600">
        <v>32</v>
      </c>
      <c r="B600" t="s">
        <v>19</v>
      </c>
      <c r="C600">
        <v>37.335000000000001</v>
      </c>
      <c r="D600">
        <v>1</v>
      </c>
      <c r="E600" t="s">
        <v>14</v>
      </c>
      <c r="F600" t="s">
        <v>20</v>
      </c>
      <c r="G600">
        <v>4667.6076499999999</v>
      </c>
      <c r="H600" t="s">
        <v>16</v>
      </c>
      <c r="I600" t="s">
        <v>18</v>
      </c>
      <c r="J600" t="s">
        <v>17</v>
      </c>
      <c r="K600" t="s">
        <v>17</v>
      </c>
      <c r="L600" t="s">
        <v>17</v>
      </c>
      <c r="M600" t="s">
        <v>17</v>
      </c>
      <c r="N600">
        <f>insurance[[#This Row],[age]]^2</f>
        <v>1024</v>
      </c>
      <c r="O600">
        <f>insurance[[#This Row],[smoker_yes]]*insurance[[#This Row],[bmi]]</f>
        <v>0</v>
      </c>
      <c r="P600">
        <f>insurance[[#This Row],[smoker_yes]]*insurance[[#This Row],[age]]</f>
        <v>0</v>
      </c>
      <c r="Q600">
        <f>insurance[[#This Row],[bmi]]*insurance[[#This Row],[age]]</f>
        <v>1194.72</v>
      </c>
      <c r="R600" t="s">
        <v>31</v>
      </c>
      <c r="S600">
        <f>(insurance[[#This Row],[age]]-Notes!$B$2)/Notes!$B$3</f>
        <v>-0.51314878728151803</v>
      </c>
      <c r="T600">
        <f>(insurance[[#This Row],[bmi]]-Notes!$B$4)/Notes!$B$5</f>
        <v>1.0944396685895232</v>
      </c>
      <c r="U600">
        <f>(insurance[[#This Row],[children]]-Notes!$B$6)/Notes!$B$7</f>
        <v>-7.8767191646533979E-2</v>
      </c>
      <c r="V600" s="14">
        <f t="shared" si="9"/>
        <v>13130.638654799817</v>
      </c>
      <c r="W600" s="15" t="str">
        <f>IF(insurance[[#This Row],[split]]="Test", (insurance[[#This Row],[charges]]-insurance[[#This Row],[yhat_base]])^2, "")</f>
        <v/>
      </c>
      <c r="X600" s="15" t="str">
        <f>IF(insurance[[#This Row],[split]]="Test", ABS(insurance[[#This Row],[charges]]-insurance[[#This Row],[yhat_base]])^2, "")</f>
        <v/>
      </c>
      <c r="Y600" t="str">
        <f>IF(insurance[[#This Row],[split]]="Test", (insurance[[#This Row],[charges]]-insurance[[#This Row],[yhat]])^2,"")</f>
        <v/>
      </c>
      <c r="Z600" t="str">
        <f>IF(insurance[[#This Row],[split]]="Test",ABS(insurance[[#This Row],[charges]]-insurance[[#This Row],[yhat]])^2,"")</f>
        <v/>
      </c>
      <c r="AA600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6451.1691089720662</v>
      </c>
      <c r="AB600">
        <f>insurance[[#This Row],[charges]]-insurance[[#This Row],[yhat]]</f>
        <v>-1783.5614589720662</v>
      </c>
      <c r="AC600" t="str">
        <f>IF(insurance[[#This Row],[split]]="Test",
  COUNTIFS(insurance[split], "Test", insurance[yhat], "&gt;" &amp; insurance[[#This Row],[yhat]]) + 1,
  ""
)</f>
        <v/>
      </c>
      <c r="AD600" t="str">
        <f>IF(insurance[[#This Row],[split]]="Test", CEILING(insurance[[#This Row],[rank_test]]/(COUNTIF(insurance[split],"Test")/10), 1), "")</f>
        <v/>
      </c>
      <c r="AE600" t="str">
        <f>IF(insurance[[#This Row],[split]]="Test", --(insurance[[#This Row],[charges]] &gt;= Classify!$C$5), "")</f>
        <v/>
      </c>
      <c r="AF600" t="str">
        <f>IF(insurance[[#This Row],[split]]="Test", --(insurance[[#This Row],[yhat]] &gt;= Classify!$C$8), "")</f>
        <v/>
      </c>
    </row>
    <row r="601" spans="1:32" x14ac:dyDescent="0.35">
      <c r="A601">
        <v>40</v>
      </c>
      <c r="B601" t="s">
        <v>19</v>
      </c>
      <c r="C601">
        <v>34.104999999999997</v>
      </c>
      <c r="D601">
        <v>1</v>
      </c>
      <c r="E601" t="s">
        <v>14</v>
      </c>
      <c r="F601" t="s">
        <v>20</v>
      </c>
      <c r="G601">
        <v>6600.2059499999996</v>
      </c>
      <c r="H601" t="s">
        <v>16</v>
      </c>
      <c r="I601" t="s">
        <v>18</v>
      </c>
      <c r="J601" t="s">
        <v>17</v>
      </c>
      <c r="K601" t="s">
        <v>17</v>
      </c>
      <c r="L601" t="s">
        <v>17</v>
      </c>
      <c r="M601" t="s">
        <v>17</v>
      </c>
      <c r="N601">
        <f>insurance[[#This Row],[age]]^2</f>
        <v>1600</v>
      </c>
      <c r="O601">
        <f>insurance[[#This Row],[smoker_yes]]*insurance[[#This Row],[bmi]]</f>
        <v>0</v>
      </c>
      <c r="P601">
        <f>insurance[[#This Row],[smoker_yes]]*insurance[[#This Row],[age]]</f>
        <v>0</v>
      </c>
      <c r="Q601">
        <f>insurance[[#This Row],[bmi]]*insurance[[#This Row],[age]]</f>
        <v>1364.1999999999998</v>
      </c>
      <c r="R601" t="s">
        <v>31</v>
      </c>
      <c r="S601">
        <f>(insurance[[#This Row],[age]]-Notes!$B$2)/Notes!$B$3</f>
        <v>5.6460734554152112E-2</v>
      </c>
      <c r="T601">
        <f>(insurance[[#This Row],[bmi]]-Notes!$B$4)/Notes!$B$5</f>
        <v>0.56457599776168887</v>
      </c>
      <c r="U601">
        <f>(insurance[[#This Row],[children]]-Notes!$B$6)/Notes!$B$7</f>
        <v>-7.8767191646533979E-2</v>
      </c>
      <c r="V601" s="14">
        <f t="shared" si="9"/>
        <v>13130.638654799817</v>
      </c>
      <c r="W601" s="15" t="str">
        <f>IF(insurance[[#This Row],[split]]="Test", (insurance[[#This Row],[charges]]-insurance[[#This Row],[yhat_base]])^2, "")</f>
        <v/>
      </c>
      <c r="X601" s="15" t="str">
        <f>IF(insurance[[#This Row],[split]]="Test", ABS(insurance[[#This Row],[charges]]-insurance[[#This Row],[yhat_base]])^2, "")</f>
        <v/>
      </c>
      <c r="Y601" t="str">
        <f>IF(insurance[[#This Row],[split]]="Test", (insurance[[#This Row],[charges]]-insurance[[#This Row],[yhat]])^2,"")</f>
        <v/>
      </c>
      <c r="Z601" t="str">
        <f>IF(insurance[[#This Row],[split]]="Test",ABS(insurance[[#This Row],[charges]]-insurance[[#This Row],[yhat]])^2,"")</f>
        <v/>
      </c>
      <c r="AA601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8268.2435651546748</v>
      </c>
      <c r="AB601">
        <f>insurance[[#This Row],[charges]]-insurance[[#This Row],[yhat]]</f>
        <v>-1668.0376151546752</v>
      </c>
      <c r="AC601" t="str">
        <f>IF(insurance[[#This Row],[split]]="Test",
  COUNTIFS(insurance[split], "Test", insurance[yhat], "&gt;" &amp; insurance[[#This Row],[yhat]]) + 1,
  ""
)</f>
        <v/>
      </c>
      <c r="AD601" t="str">
        <f>IF(insurance[[#This Row],[split]]="Test", CEILING(insurance[[#This Row],[rank_test]]/(COUNTIF(insurance[split],"Test")/10), 1), "")</f>
        <v/>
      </c>
      <c r="AE601" t="str">
        <f>IF(insurance[[#This Row],[split]]="Test", --(insurance[[#This Row],[charges]] &gt;= Classify!$C$5), "")</f>
        <v/>
      </c>
      <c r="AF601" t="str">
        <f>IF(insurance[[#This Row],[split]]="Test", --(insurance[[#This Row],[yhat]] &gt;= Classify!$C$8), "")</f>
        <v/>
      </c>
    </row>
    <row r="602" spans="1:32" x14ac:dyDescent="0.35">
      <c r="A602">
        <v>46</v>
      </c>
      <c r="B602" t="s">
        <v>19</v>
      </c>
      <c r="C602">
        <v>33.344999999999999</v>
      </c>
      <c r="D602">
        <v>1</v>
      </c>
      <c r="E602" t="s">
        <v>14</v>
      </c>
      <c r="F602" t="s">
        <v>20</v>
      </c>
      <c r="G602">
        <v>8334.4575499999992</v>
      </c>
      <c r="H602" t="s">
        <v>16</v>
      </c>
      <c r="I602" t="s">
        <v>18</v>
      </c>
      <c r="J602" t="s">
        <v>17</v>
      </c>
      <c r="K602" t="s">
        <v>17</v>
      </c>
      <c r="L602" t="s">
        <v>17</v>
      </c>
      <c r="M602" t="s">
        <v>17</v>
      </c>
      <c r="N602">
        <f>insurance[[#This Row],[age]]^2</f>
        <v>2116</v>
      </c>
      <c r="O602">
        <f>insurance[[#This Row],[smoker_yes]]*insurance[[#This Row],[bmi]]</f>
        <v>0</v>
      </c>
      <c r="P602">
        <f>insurance[[#This Row],[smoker_yes]]*insurance[[#This Row],[age]]</f>
        <v>0</v>
      </c>
      <c r="Q602">
        <f>insurance[[#This Row],[bmi]]*insurance[[#This Row],[age]]</f>
        <v>1533.87</v>
      </c>
      <c r="R602" t="s">
        <v>31</v>
      </c>
      <c r="S602">
        <f>(insurance[[#This Row],[age]]-Notes!$B$2)/Notes!$B$3</f>
        <v>0.48366787593090471</v>
      </c>
      <c r="T602">
        <f>(insurance[[#This Row],[bmi]]-Notes!$B$4)/Notes!$B$5</f>
        <v>0.4399021928610225</v>
      </c>
      <c r="U602">
        <f>(insurance[[#This Row],[children]]-Notes!$B$6)/Notes!$B$7</f>
        <v>-7.8767191646533979E-2</v>
      </c>
      <c r="V602" s="14">
        <f t="shared" si="9"/>
        <v>13130.638654799817</v>
      </c>
      <c r="W602" s="15" t="str">
        <f>IF(insurance[[#This Row],[split]]="Test", (insurance[[#This Row],[charges]]-insurance[[#This Row],[yhat_base]])^2, "")</f>
        <v/>
      </c>
      <c r="X602" s="15" t="str">
        <f>IF(insurance[[#This Row],[split]]="Test", ABS(insurance[[#This Row],[charges]]-insurance[[#This Row],[yhat_base]])^2, "")</f>
        <v/>
      </c>
      <c r="Y602" t="str">
        <f>IF(insurance[[#This Row],[split]]="Test", (insurance[[#This Row],[charges]]-insurance[[#This Row],[yhat]])^2,"")</f>
        <v/>
      </c>
      <c r="Z602" t="str">
        <f>IF(insurance[[#This Row],[split]]="Test",ABS(insurance[[#This Row],[charges]]-insurance[[#This Row],[yhat]])^2,"")</f>
        <v/>
      </c>
      <c r="AA602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9987.0080632053341</v>
      </c>
      <c r="AB602">
        <f>insurance[[#This Row],[charges]]-insurance[[#This Row],[yhat]]</f>
        <v>-1652.5505132053349</v>
      </c>
      <c r="AC602" t="str">
        <f>IF(insurance[[#This Row],[split]]="Test",
  COUNTIFS(insurance[split], "Test", insurance[yhat], "&gt;" &amp; insurance[[#This Row],[yhat]]) + 1,
  ""
)</f>
        <v/>
      </c>
      <c r="AD602" t="str">
        <f>IF(insurance[[#This Row],[split]]="Test", CEILING(insurance[[#This Row],[rank_test]]/(COUNTIF(insurance[split],"Test")/10), 1), "")</f>
        <v/>
      </c>
      <c r="AE602" t="str">
        <f>IF(insurance[[#This Row],[split]]="Test", --(insurance[[#This Row],[charges]] &gt;= Classify!$C$5), "")</f>
        <v/>
      </c>
      <c r="AF602" t="str">
        <f>IF(insurance[[#This Row],[split]]="Test", --(insurance[[#This Row],[yhat]] &gt;= Classify!$C$8), "")</f>
        <v/>
      </c>
    </row>
    <row r="603" spans="1:32" x14ac:dyDescent="0.35">
      <c r="A603">
        <v>35</v>
      </c>
      <c r="B603" t="s">
        <v>19</v>
      </c>
      <c r="C603">
        <v>30.5</v>
      </c>
      <c r="D603">
        <v>1</v>
      </c>
      <c r="E603" t="s">
        <v>14</v>
      </c>
      <c r="F603" t="s">
        <v>21</v>
      </c>
      <c r="G603">
        <v>4751.07</v>
      </c>
      <c r="H603" t="s">
        <v>16</v>
      </c>
      <c r="I603" t="s">
        <v>18</v>
      </c>
      <c r="J603" t="s">
        <v>17</v>
      </c>
      <c r="K603" t="s">
        <v>17</v>
      </c>
      <c r="L603" t="s">
        <v>17</v>
      </c>
      <c r="M603" t="s">
        <v>18</v>
      </c>
      <c r="N603">
        <f>insurance[[#This Row],[age]]^2</f>
        <v>1225</v>
      </c>
      <c r="O603">
        <f>insurance[[#This Row],[smoker_yes]]*insurance[[#This Row],[bmi]]</f>
        <v>0</v>
      </c>
      <c r="P603">
        <f>insurance[[#This Row],[smoker_yes]]*insurance[[#This Row],[age]]</f>
        <v>0</v>
      </c>
      <c r="Q603">
        <f>insurance[[#This Row],[bmi]]*insurance[[#This Row],[age]]</f>
        <v>1067.5</v>
      </c>
      <c r="R603" t="s">
        <v>31</v>
      </c>
      <c r="S603">
        <f>(insurance[[#This Row],[age]]-Notes!$B$2)/Notes!$B$3</f>
        <v>-0.29954521659314176</v>
      </c>
      <c r="T603">
        <f>(insurance[[#This Row],[bmi]]-Notes!$B$4)/Notes!$B$5</f>
        <v>-2.6804353115815298E-2</v>
      </c>
      <c r="U603">
        <f>(insurance[[#This Row],[children]]-Notes!$B$6)/Notes!$B$7</f>
        <v>-7.8767191646533979E-2</v>
      </c>
      <c r="V603" s="14">
        <f t="shared" si="9"/>
        <v>13130.638654799817</v>
      </c>
      <c r="W603" s="15" t="str">
        <f>IF(insurance[[#This Row],[split]]="Test", (insurance[[#This Row],[charges]]-insurance[[#This Row],[yhat_base]])^2, "")</f>
        <v/>
      </c>
      <c r="X603" s="15" t="str">
        <f>IF(insurance[[#This Row],[split]]="Test", ABS(insurance[[#This Row],[charges]]-insurance[[#This Row],[yhat_base]])^2, "")</f>
        <v/>
      </c>
      <c r="Y603" t="str">
        <f>IF(insurance[[#This Row],[split]]="Test", (insurance[[#This Row],[charges]]-insurance[[#This Row],[yhat]])^2,"")</f>
        <v/>
      </c>
      <c r="Z603" t="str">
        <f>IF(insurance[[#This Row],[split]]="Test",ABS(insurance[[#This Row],[charges]]-insurance[[#This Row],[yhat]])^2,"")</f>
        <v/>
      </c>
      <c r="AA603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5939.3190168016772</v>
      </c>
      <c r="AB603">
        <f>insurance[[#This Row],[charges]]-insurance[[#This Row],[yhat]]</f>
        <v>-1188.2490168016775</v>
      </c>
      <c r="AC603" t="str">
        <f>IF(insurance[[#This Row],[split]]="Test",
  COUNTIFS(insurance[split], "Test", insurance[yhat], "&gt;" &amp; insurance[[#This Row],[yhat]]) + 1,
  ""
)</f>
        <v/>
      </c>
      <c r="AD603" t="str">
        <f>IF(insurance[[#This Row],[split]]="Test", CEILING(insurance[[#This Row],[rank_test]]/(COUNTIF(insurance[split],"Test")/10), 1), "")</f>
        <v/>
      </c>
      <c r="AE603" t="str">
        <f>IF(insurance[[#This Row],[split]]="Test", --(insurance[[#This Row],[charges]] &gt;= Classify!$C$5), "")</f>
        <v/>
      </c>
      <c r="AF603" t="str">
        <f>IF(insurance[[#This Row],[split]]="Test", --(insurance[[#This Row],[yhat]] &gt;= Classify!$C$8), "")</f>
        <v/>
      </c>
    </row>
    <row r="604" spans="1:32" x14ac:dyDescent="0.35">
      <c r="A604">
        <v>21</v>
      </c>
      <c r="B604" t="s">
        <v>13</v>
      </c>
      <c r="C604">
        <v>26.4</v>
      </c>
      <c r="D604">
        <v>1</v>
      </c>
      <c r="E604" t="s">
        <v>14</v>
      </c>
      <c r="F604" t="s">
        <v>21</v>
      </c>
      <c r="G604">
        <v>2597.779</v>
      </c>
      <c r="H604" t="s">
        <v>16</v>
      </c>
      <c r="I604" t="s">
        <v>17</v>
      </c>
      <c r="J604" t="s">
        <v>17</v>
      </c>
      <c r="K604" t="s">
        <v>17</v>
      </c>
      <c r="L604" t="s">
        <v>17</v>
      </c>
      <c r="M604" t="s">
        <v>18</v>
      </c>
      <c r="N604">
        <f>insurance[[#This Row],[age]]^2</f>
        <v>441</v>
      </c>
      <c r="O604">
        <f>insurance[[#This Row],[smoker_yes]]*insurance[[#This Row],[bmi]]</f>
        <v>0</v>
      </c>
      <c r="P604">
        <f>insurance[[#This Row],[smoker_yes]]*insurance[[#This Row],[age]]</f>
        <v>0</v>
      </c>
      <c r="Q604">
        <f>insurance[[#This Row],[bmi]]*insurance[[#This Row],[age]]</f>
        <v>554.4</v>
      </c>
      <c r="R604" t="s">
        <v>31</v>
      </c>
      <c r="S604">
        <f>(insurance[[#This Row],[age]]-Notes!$B$2)/Notes!$B$3</f>
        <v>-1.2963618798055645</v>
      </c>
      <c r="T604">
        <f>(insurance[[#This Row],[bmi]]-Notes!$B$4)/Notes!$B$5</f>
        <v>-0.69938672165888605</v>
      </c>
      <c r="U604">
        <f>(insurance[[#This Row],[children]]-Notes!$B$6)/Notes!$B$7</f>
        <v>-7.8767191646533979E-2</v>
      </c>
      <c r="V604" s="14">
        <f t="shared" si="9"/>
        <v>13130.638654799817</v>
      </c>
      <c r="W604" s="15" t="str">
        <f>IF(insurance[[#This Row],[split]]="Test", (insurance[[#This Row],[charges]]-insurance[[#This Row],[yhat_base]])^2, "")</f>
        <v/>
      </c>
      <c r="X604" s="15" t="str">
        <f>IF(insurance[[#This Row],[split]]="Test", ABS(insurance[[#This Row],[charges]]-insurance[[#This Row],[yhat_base]])^2, "")</f>
        <v/>
      </c>
      <c r="Y604" t="str">
        <f>IF(insurance[[#This Row],[split]]="Test", (insurance[[#This Row],[charges]]-insurance[[#This Row],[yhat]])^2,"")</f>
        <v/>
      </c>
      <c r="Z604" t="str">
        <f>IF(insurance[[#This Row],[split]]="Test",ABS(insurance[[#This Row],[charges]]-insurance[[#This Row],[yhat]])^2,"")</f>
        <v/>
      </c>
      <c r="AA604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4198.4437107624562</v>
      </c>
      <c r="AB604">
        <f>insurance[[#This Row],[charges]]-insurance[[#This Row],[yhat]]</f>
        <v>-1600.6647107624563</v>
      </c>
      <c r="AC604" t="str">
        <f>IF(insurance[[#This Row],[split]]="Test",
  COUNTIFS(insurance[split], "Test", insurance[yhat], "&gt;" &amp; insurance[[#This Row],[yhat]]) + 1,
  ""
)</f>
        <v/>
      </c>
      <c r="AD604" t="str">
        <f>IF(insurance[[#This Row],[split]]="Test", CEILING(insurance[[#This Row],[rank_test]]/(COUNTIF(insurance[split],"Test")/10), 1), "")</f>
        <v/>
      </c>
      <c r="AE604" t="str">
        <f>IF(insurance[[#This Row],[split]]="Test", --(insurance[[#This Row],[charges]] &gt;= Classify!$C$5), "")</f>
        <v/>
      </c>
      <c r="AF604" t="str">
        <f>IF(insurance[[#This Row],[split]]="Test", --(insurance[[#This Row],[yhat]] &gt;= Classify!$C$8), "")</f>
        <v/>
      </c>
    </row>
    <row r="605" spans="1:32" x14ac:dyDescent="0.35">
      <c r="A605">
        <v>49</v>
      </c>
      <c r="B605" t="s">
        <v>13</v>
      </c>
      <c r="C605">
        <v>30.78</v>
      </c>
      <c r="D605">
        <v>1</v>
      </c>
      <c r="E605" t="s">
        <v>14</v>
      </c>
      <c r="F605" t="s">
        <v>20</v>
      </c>
      <c r="G605">
        <v>9778.3472000000002</v>
      </c>
      <c r="H605" t="s">
        <v>16</v>
      </c>
      <c r="I605" t="s">
        <v>17</v>
      </c>
      <c r="J605" t="s">
        <v>17</v>
      </c>
      <c r="K605" t="s">
        <v>17</v>
      </c>
      <c r="L605" t="s">
        <v>17</v>
      </c>
      <c r="M605" t="s">
        <v>17</v>
      </c>
      <c r="N605">
        <f>insurance[[#This Row],[age]]^2</f>
        <v>2401</v>
      </c>
      <c r="O605">
        <f>insurance[[#This Row],[smoker_yes]]*insurance[[#This Row],[bmi]]</f>
        <v>0</v>
      </c>
      <c r="P605">
        <f>insurance[[#This Row],[smoker_yes]]*insurance[[#This Row],[age]]</f>
        <v>0</v>
      </c>
      <c r="Q605">
        <f>insurance[[#This Row],[bmi]]*insurance[[#This Row],[age]]</f>
        <v>1508.22</v>
      </c>
      <c r="R605" t="s">
        <v>32</v>
      </c>
      <c r="S605">
        <f>(insurance[[#This Row],[age]]-Notes!$B$2)/Notes!$B$3</f>
        <v>0.69727144661928109</v>
      </c>
      <c r="T605">
        <f>(insurance[[#This Row],[bmi]]-Notes!$B$4)/Notes!$B$5</f>
        <v>1.9128101321272635E-2</v>
      </c>
      <c r="U605">
        <f>(insurance[[#This Row],[children]]-Notes!$B$6)/Notes!$B$7</f>
        <v>-7.8767191646533979E-2</v>
      </c>
      <c r="V605" s="14">
        <f t="shared" si="9"/>
        <v>13130.638654799817</v>
      </c>
      <c r="W605" s="15">
        <f>IF(insurance[[#This Row],[split]]="Test", (insurance[[#This Row],[charges]]-insurance[[#This Row],[yhat_base]])^2, "")</f>
        <v>11237857.997923873</v>
      </c>
      <c r="X605" s="15">
        <f>IF(insurance[[#This Row],[split]]="Test", ABS(insurance[[#This Row],[charges]]-insurance[[#This Row],[yhat_base]])^2, "")</f>
        <v>11237857.997923873</v>
      </c>
      <c r="Y605">
        <f>IF(insurance[[#This Row],[split]]="Test", (insurance[[#This Row],[charges]]-insurance[[#This Row],[yhat]])^2,"")</f>
        <v>3184684.4419022333</v>
      </c>
      <c r="Z605">
        <f>IF(insurance[[#This Row],[split]]="Test",ABS(insurance[[#This Row],[charges]]-insurance[[#This Row],[yhat]])^2,"")</f>
        <v>3184684.4419022333</v>
      </c>
      <c r="AA605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11562.915618946787</v>
      </c>
      <c r="AB605">
        <f>insurance[[#This Row],[charges]]-insurance[[#This Row],[yhat]]</f>
        <v>-1784.5684189467866</v>
      </c>
      <c r="AC605">
        <f>IF(insurance[[#This Row],[split]]="Test",
  COUNTIFS(insurance[split], "Test", insurance[yhat], "&gt;" &amp; insurance[[#This Row],[yhat]]) + 1,
  ""
)</f>
        <v>118</v>
      </c>
      <c r="AD605">
        <f>IF(insurance[[#This Row],[split]]="Test", CEILING(insurance[[#This Row],[rank_test]]/(COUNTIF(insurance[split],"Test")/10), 1), "")</f>
        <v>5</v>
      </c>
      <c r="AE605">
        <f>IF(insurance[[#This Row],[split]]="Test", --(insurance[[#This Row],[charges]] &gt;= Classify!$C$5), "")</f>
        <v>0</v>
      </c>
      <c r="AF605">
        <f>IF(insurance[[#This Row],[split]]="Test", --(insurance[[#This Row],[yhat]] &gt;= Classify!$C$8), "")</f>
        <v>0</v>
      </c>
    </row>
    <row r="606" spans="1:32" x14ac:dyDescent="0.35">
      <c r="A606">
        <v>42</v>
      </c>
      <c r="B606" t="s">
        <v>13</v>
      </c>
      <c r="C606">
        <v>33.155000000000001</v>
      </c>
      <c r="D606">
        <v>1</v>
      </c>
      <c r="E606" t="s">
        <v>14</v>
      </c>
      <c r="F606" t="s">
        <v>20</v>
      </c>
      <c r="G606">
        <v>7639.4174499999999</v>
      </c>
      <c r="H606" t="s">
        <v>16</v>
      </c>
      <c r="I606" t="s">
        <v>17</v>
      </c>
      <c r="J606" t="s">
        <v>17</v>
      </c>
      <c r="K606" t="s">
        <v>17</v>
      </c>
      <c r="L606" t="s">
        <v>17</v>
      </c>
      <c r="M606" t="s">
        <v>17</v>
      </c>
      <c r="N606">
        <f>insurance[[#This Row],[age]]^2</f>
        <v>1764</v>
      </c>
      <c r="O606">
        <f>insurance[[#This Row],[smoker_yes]]*insurance[[#This Row],[bmi]]</f>
        <v>0</v>
      </c>
      <c r="P606">
        <f>insurance[[#This Row],[smoker_yes]]*insurance[[#This Row],[age]]</f>
        <v>0</v>
      </c>
      <c r="Q606">
        <f>insurance[[#This Row],[bmi]]*insurance[[#This Row],[age]]</f>
        <v>1392.51</v>
      </c>
      <c r="R606" t="s">
        <v>31</v>
      </c>
      <c r="S606">
        <f>(insurance[[#This Row],[age]]-Notes!$B$2)/Notes!$B$3</f>
        <v>0.19886311501306964</v>
      </c>
      <c r="T606">
        <f>(insurance[[#This Row],[bmi]]-Notes!$B$4)/Notes!$B$5</f>
        <v>0.40873374163585618</v>
      </c>
      <c r="U606">
        <f>(insurance[[#This Row],[children]]-Notes!$B$6)/Notes!$B$7</f>
        <v>-7.8767191646533979E-2</v>
      </c>
      <c r="V606" s="14">
        <f t="shared" si="9"/>
        <v>13130.638654799817</v>
      </c>
      <c r="W606" s="15" t="str">
        <f>IF(insurance[[#This Row],[split]]="Test", (insurance[[#This Row],[charges]]-insurance[[#This Row],[yhat_base]])^2, "")</f>
        <v/>
      </c>
      <c r="X606" s="15" t="str">
        <f>IF(insurance[[#This Row],[split]]="Test", ABS(insurance[[#This Row],[charges]]-insurance[[#This Row],[yhat_base]])^2, "")</f>
        <v/>
      </c>
      <c r="Y606" t="str">
        <f>IF(insurance[[#This Row],[split]]="Test", (insurance[[#This Row],[charges]]-insurance[[#This Row],[yhat]])^2,"")</f>
        <v/>
      </c>
      <c r="Z606" t="str">
        <f>IF(insurance[[#This Row],[split]]="Test",ABS(insurance[[#This Row],[charges]]-insurance[[#This Row],[yhat]])^2,"")</f>
        <v/>
      </c>
      <c r="AA606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9430.7402601915655</v>
      </c>
      <c r="AB606">
        <f>insurance[[#This Row],[charges]]-insurance[[#This Row],[yhat]]</f>
        <v>-1791.3228101915656</v>
      </c>
      <c r="AC606" t="str">
        <f>IF(insurance[[#This Row],[split]]="Test",
  COUNTIFS(insurance[split], "Test", insurance[yhat], "&gt;" &amp; insurance[[#This Row],[yhat]]) + 1,
  ""
)</f>
        <v/>
      </c>
      <c r="AD606" t="str">
        <f>IF(insurance[[#This Row],[split]]="Test", CEILING(insurance[[#This Row],[rank_test]]/(COUNTIF(insurance[split],"Test")/10), 1), "")</f>
        <v/>
      </c>
      <c r="AE606" t="str">
        <f>IF(insurance[[#This Row],[split]]="Test", --(insurance[[#This Row],[charges]] &gt;= Classify!$C$5), "")</f>
        <v/>
      </c>
      <c r="AF606" t="str">
        <f>IF(insurance[[#This Row],[split]]="Test", --(insurance[[#This Row],[yhat]] &gt;= Classify!$C$8), "")</f>
        <v/>
      </c>
    </row>
    <row r="607" spans="1:32" x14ac:dyDescent="0.35">
      <c r="A607">
        <v>48</v>
      </c>
      <c r="B607" t="s">
        <v>19</v>
      </c>
      <c r="C607">
        <v>31.445</v>
      </c>
      <c r="D607">
        <v>1</v>
      </c>
      <c r="E607" t="s">
        <v>14</v>
      </c>
      <c r="F607" t="s">
        <v>20</v>
      </c>
      <c r="G607">
        <v>8964.0605500000001</v>
      </c>
      <c r="H607" t="s">
        <v>16</v>
      </c>
      <c r="I607" t="s">
        <v>18</v>
      </c>
      <c r="J607" t="s">
        <v>17</v>
      </c>
      <c r="K607" t="s">
        <v>17</v>
      </c>
      <c r="L607" t="s">
        <v>17</v>
      </c>
      <c r="M607" t="s">
        <v>17</v>
      </c>
      <c r="N607">
        <f>insurance[[#This Row],[age]]^2</f>
        <v>2304</v>
      </c>
      <c r="O607">
        <f>insurance[[#This Row],[smoker_yes]]*insurance[[#This Row],[bmi]]</f>
        <v>0</v>
      </c>
      <c r="P607">
        <f>insurance[[#This Row],[smoker_yes]]*insurance[[#This Row],[age]]</f>
        <v>0</v>
      </c>
      <c r="Q607">
        <f>insurance[[#This Row],[bmi]]*insurance[[#This Row],[age]]</f>
        <v>1509.3600000000001</v>
      </c>
      <c r="R607" t="s">
        <v>32</v>
      </c>
      <c r="S607">
        <f>(insurance[[#This Row],[age]]-Notes!$B$2)/Notes!$B$3</f>
        <v>0.62607025638982228</v>
      </c>
      <c r="T607">
        <f>(insurance[[#This Row],[bmi]]-Notes!$B$4)/Notes!$B$5</f>
        <v>0.1282176806093559</v>
      </c>
      <c r="U607">
        <f>(insurance[[#This Row],[children]]-Notes!$B$6)/Notes!$B$7</f>
        <v>-7.8767191646533979E-2</v>
      </c>
      <c r="V607" s="14">
        <f t="shared" si="9"/>
        <v>13130.638654799817</v>
      </c>
      <c r="W607" s="15">
        <f>IF(insurance[[#This Row],[split]]="Test", (insurance[[#This Row],[charges]]-insurance[[#This Row],[yhat_base]])^2, "")</f>
        <v>17360373.103397235</v>
      </c>
      <c r="X607" s="15">
        <f>IF(insurance[[#This Row],[split]]="Test", ABS(insurance[[#This Row],[charges]]-insurance[[#This Row],[yhat_base]])^2, "")</f>
        <v>17360373.103397235</v>
      </c>
      <c r="Y607">
        <f>IF(insurance[[#This Row],[split]]="Test", (insurance[[#This Row],[charges]]-insurance[[#This Row],[yhat]])^2,"")</f>
        <v>2704174.3216832266</v>
      </c>
      <c r="Z607">
        <f>IF(insurance[[#This Row],[split]]="Test",ABS(insurance[[#This Row],[charges]]-insurance[[#This Row],[yhat]])^2,"")</f>
        <v>2704174.3216832266</v>
      </c>
      <c r="AA607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10608.497937583737</v>
      </c>
      <c r="AB607">
        <f>insurance[[#This Row],[charges]]-insurance[[#This Row],[yhat]]</f>
        <v>-1644.4373875837373</v>
      </c>
      <c r="AC607">
        <f>IF(insurance[[#This Row],[split]]="Test",
  COUNTIFS(insurance[split], "Test", insurance[yhat], "&gt;" &amp; insurance[[#This Row],[yhat]]) + 1,
  ""
)</f>
        <v>137</v>
      </c>
      <c r="AD607">
        <f>IF(insurance[[#This Row],[split]]="Test", CEILING(insurance[[#This Row],[rank_test]]/(COUNTIF(insurance[split],"Test")/10), 1), "")</f>
        <v>5</v>
      </c>
      <c r="AE607">
        <f>IF(insurance[[#This Row],[split]]="Test", --(insurance[[#This Row],[charges]] &gt;= Classify!$C$5), "")</f>
        <v>0</v>
      </c>
      <c r="AF607">
        <f>IF(insurance[[#This Row],[split]]="Test", --(insurance[[#This Row],[yhat]] &gt;= Classify!$C$8), "")</f>
        <v>0</v>
      </c>
    </row>
    <row r="608" spans="1:32" x14ac:dyDescent="0.35">
      <c r="A608">
        <v>49</v>
      </c>
      <c r="B608" t="s">
        <v>19</v>
      </c>
      <c r="C608">
        <v>31.35</v>
      </c>
      <c r="D608">
        <v>1</v>
      </c>
      <c r="E608" t="s">
        <v>14</v>
      </c>
      <c r="F608" t="s">
        <v>20</v>
      </c>
      <c r="G608">
        <v>9290.1394999999993</v>
      </c>
      <c r="H608" t="s">
        <v>16</v>
      </c>
      <c r="I608" t="s">
        <v>18</v>
      </c>
      <c r="J608" t="s">
        <v>17</v>
      </c>
      <c r="K608" t="s">
        <v>17</v>
      </c>
      <c r="L608" t="s">
        <v>17</v>
      </c>
      <c r="M608" t="s">
        <v>17</v>
      </c>
      <c r="N608">
        <f>insurance[[#This Row],[age]]^2</f>
        <v>2401</v>
      </c>
      <c r="O608">
        <f>insurance[[#This Row],[smoker_yes]]*insurance[[#This Row],[bmi]]</f>
        <v>0</v>
      </c>
      <c r="P608">
        <f>insurance[[#This Row],[smoker_yes]]*insurance[[#This Row],[age]]</f>
        <v>0</v>
      </c>
      <c r="Q608">
        <f>insurance[[#This Row],[bmi]]*insurance[[#This Row],[age]]</f>
        <v>1536.15</v>
      </c>
      <c r="R608" t="s">
        <v>32</v>
      </c>
      <c r="S608">
        <f>(insurance[[#This Row],[age]]-Notes!$B$2)/Notes!$B$3</f>
        <v>0.69727144661928109</v>
      </c>
      <c r="T608">
        <f>(insurance[[#This Row],[bmi]]-Notes!$B$4)/Notes!$B$5</f>
        <v>0.11263345499677274</v>
      </c>
      <c r="U608">
        <f>(insurance[[#This Row],[children]]-Notes!$B$6)/Notes!$B$7</f>
        <v>-7.8767191646533979E-2</v>
      </c>
      <c r="V608" s="14">
        <f t="shared" si="9"/>
        <v>13130.638654799817</v>
      </c>
      <c r="W608" s="15">
        <f>IF(insurance[[#This Row],[split]]="Test", (insurance[[#This Row],[charges]]-insurance[[#This Row],[yhat_base]])^2, "")</f>
        <v>14749433.758018116</v>
      </c>
      <c r="X608" s="15">
        <f>IF(insurance[[#This Row],[split]]="Test", ABS(insurance[[#This Row],[charges]]-insurance[[#This Row],[yhat_base]])^2, "")</f>
        <v>14749433.758018116</v>
      </c>
      <c r="Y608">
        <f>IF(insurance[[#This Row],[split]]="Test", (insurance[[#This Row],[charges]]-insurance[[#This Row],[yhat]])^2,"")</f>
        <v>2721214.1846886515</v>
      </c>
      <c r="Z608">
        <f>IF(insurance[[#This Row],[split]]="Test",ABS(insurance[[#This Row],[charges]]-insurance[[#This Row],[yhat]])^2,"")</f>
        <v>2721214.1846886515</v>
      </c>
      <c r="AA608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10939.749812979599</v>
      </c>
      <c r="AB608">
        <f>insurance[[#This Row],[charges]]-insurance[[#This Row],[yhat]]</f>
        <v>-1649.6103129795993</v>
      </c>
      <c r="AC608">
        <f>IF(insurance[[#This Row],[split]]="Test",
  COUNTIFS(insurance[split], "Test", insurance[yhat], "&gt;" &amp; insurance[[#This Row],[yhat]]) + 1,
  ""
)</f>
        <v>130</v>
      </c>
      <c r="AD608">
        <f>IF(insurance[[#This Row],[split]]="Test", CEILING(insurance[[#This Row],[rank_test]]/(COUNTIF(insurance[split],"Test")/10), 1), "")</f>
        <v>5</v>
      </c>
      <c r="AE608">
        <f>IF(insurance[[#This Row],[split]]="Test", --(insurance[[#This Row],[charges]] &gt;= Classify!$C$5), "")</f>
        <v>0</v>
      </c>
      <c r="AF608">
        <f>IF(insurance[[#This Row],[split]]="Test", --(insurance[[#This Row],[yhat]] &gt;= Classify!$C$8), "")</f>
        <v>0</v>
      </c>
    </row>
    <row r="609" spans="1:32" x14ac:dyDescent="0.35">
      <c r="A609">
        <v>38</v>
      </c>
      <c r="B609" t="s">
        <v>13</v>
      </c>
      <c r="C609">
        <v>27.265000000000001</v>
      </c>
      <c r="D609">
        <v>1</v>
      </c>
      <c r="E609" t="s">
        <v>14</v>
      </c>
      <c r="F609" t="s">
        <v>20</v>
      </c>
      <c r="G609">
        <v>6555.07035</v>
      </c>
      <c r="H609" t="s">
        <v>16</v>
      </c>
      <c r="I609" t="s">
        <v>17</v>
      </c>
      <c r="J609" t="s">
        <v>17</v>
      </c>
      <c r="K609" t="s">
        <v>17</v>
      </c>
      <c r="L609" t="s">
        <v>17</v>
      </c>
      <c r="M609" t="s">
        <v>17</v>
      </c>
      <c r="N609">
        <f>insurance[[#This Row],[age]]^2</f>
        <v>1444</v>
      </c>
      <c r="O609">
        <f>insurance[[#This Row],[smoker_yes]]*insurance[[#This Row],[bmi]]</f>
        <v>0</v>
      </c>
      <c r="P609">
        <f>insurance[[#This Row],[smoker_yes]]*insurance[[#This Row],[age]]</f>
        <v>0</v>
      </c>
      <c r="Q609">
        <f>insurance[[#This Row],[bmi]]*insurance[[#This Row],[age]]</f>
        <v>1036.07</v>
      </c>
      <c r="R609" t="s">
        <v>31</v>
      </c>
      <c r="S609">
        <f>(insurance[[#This Row],[age]]-Notes!$B$2)/Notes!$B$3</f>
        <v>-8.5941645904765426E-2</v>
      </c>
      <c r="T609">
        <f>(insurance[[#This Row],[bmi]]-Notes!$B$4)/Notes!$B$5</f>
        <v>-0.55748824634431116</v>
      </c>
      <c r="U609">
        <f>(insurance[[#This Row],[children]]-Notes!$B$6)/Notes!$B$7</f>
        <v>-7.8767191646533979E-2</v>
      </c>
      <c r="V609" s="14">
        <f t="shared" si="9"/>
        <v>13130.638654799817</v>
      </c>
      <c r="W609" s="15" t="str">
        <f>IF(insurance[[#This Row],[split]]="Test", (insurance[[#This Row],[charges]]-insurance[[#This Row],[yhat_base]])^2, "")</f>
        <v/>
      </c>
      <c r="X609" s="15" t="str">
        <f>IF(insurance[[#This Row],[split]]="Test", ABS(insurance[[#This Row],[charges]]-insurance[[#This Row],[yhat_base]])^2, "")</f>
        <v/>
      </c>
      <c r="Y609" t="str">
        <f>IF(insurance[[#This Row],[split]]="Test", (insurance[[#This Row],[charges]]-insurance[[#This Row],[yhat]])^2,"")</f>
        <v/>
      </c>
      <c r="Z609" t="str">
        <f>IF(insurance[[#This Row],[split]]="Test",ABS(insurance[[#This Row],[charges]]-insurance[[#This Row],[yhat]])^2,"")</f>
        <v/>
      </c>
      <c r="AA609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8319.2832765988351</v>
      </c>
      <c r="AB609">
        <f>insurance[[#This Row],[charges]]-insurance[[#This Row],[yhat]]</f>
        <v>-1764.2129265988351</v>
      </c>
      <c r="AC609" t="str">
        <f>IF(insurance[[#This Row],[split]]="Test",
  COUNTIFS(insurance[split], "Test", insurance[yhat], "&gt;" &amp; insurance[[#This Row],[yhat]]) + 1,
  ""
)</f>
        <v/>
      </c>
      <c r="AD609" t="str">
        <f>IF(insurance[[#This Row],[split]]="Test", CEILING(insurance[[#This Row],[rank_test]]/(COUNTIF(insurance[split],"Test")/10), 1), "")</f>
        <v/>
      </c>
      <c r="AE609" t="str">
        <f>IF(insurance[[#This Row],[split]]="Test", --(insurance[[#This Row],[charges]] &gt;= Classify!$C$5), "")</f>
        <v/>
      </c>
      <c r="AF609" t="str">
        <f>IF(insurance[[#This Row],[split]]="Test", --(insurance[[#This Row],[yhat]] &gt;= Classify!$C$8), "")</f>
        <v/>
      </c>
    </row>
    <row r="610" spans="1:32" x14ac:dyDescent="0.35">
      <c r="A610">
        <v>35</v>
      </c>
      <c r="B610" t="s">
        <v>19</v>
      </c>
      <c r="C610">
        <v>38.6</v>
      </c>
      <c r="D610">
        <v>1</v>
      </c>
      <c r="E610" t="s">
        <v>14</v>
      </c>
      <c r="F610" t="s">
        <v>21</v>
      </c>
      <c r="G610">
        <v>4762.3289999999997</v>
      </c>
      <c r="H610" t="s">
        <v>16</v>
      </c>
      <c r="I610" t="s">
        <v>18</v>
      </c>
      <c r="J610" t="s">
        <v>17</v>
      </c>
      <c r="K610" t="s">
        <v>17</v>
      </c>
      <c r="L610" t="s">
        <v>17</v>
      </c>
      <c r="M610" t="s">
        <v>18</v>
      </c>
      <c r="N610">
        <f>insurance[[#This Row],[age]]^2</f>
        <v>1225</v>
      </c>
      <c r="O610">
        <f>insurance[[#This Row],[smoker_yes]]*insurance[[#This Row],[bmi]]</f>
        <v>0</v>
      </c>
      <c r="P610">
        <f>insurance[[#This Row],[smoker_yes]]*insurance[[#This Row],[age]]</f>
        <v>0</v>
      </c>
      <c r="Q610">
        <f>insurance[[#This Row],[bmi]]*insurance[[#This Row],[age]]</f>
        <v>1351</v>
      </c>
      <c r="R610" t="s">
        <v>32</v>
      </c>
      <c r="S610">
        <f>(insurance[[#This Row],[age]]-Notes!$B$2)/Notes!$B$3</f>
        <v>-0.29954521659314176</v>
      </c>
      <c r="T610">
        <f>(insurance[[#This Row],[bmi]]-Notes!$B$4)/Notes!$B$5</f>
        <v>1.3019559359570805</v>
      </c>
      <c r="U610">
        <f>(insurance[[#This Row],[children]]-Notes!$B$6)/Notes!$B$7</f>
        <v>-7.8767191646533979E-2</v>
      </c>
      <c r="V610" s="14">
        <f t="shared" si="9"/>
        <v>13130.638654799817</v>
      </c>
      <c r="W610" s="15">
        <f>IF(insurance[[#This Row],[split]]="Test", (insurance[[#This Row],[charges]]-insurance[[#This Row],[yhat_base]])^2, "")</f>
        <v>70028606.478615835</v>
      </c>
      <c r="X610" s="15">
        <f>IF(insurance[[#This Row],[split]]="Test", ABS(insurance[[#This Row],[charges]]-insurance[[#This Row],[yhat_base]])^2, "")</f>
        <v>70028606.478615835</v>
      </c>
      <c r="Y610">
        <f>IF(insurance[[#This Row],[split]]="Test", (insurance[[#This Row],[charges]]-insurance[[#This Row],[yhat]])^2,"")</f>
        <v>1578388.9799118403</v>
      </c>
      <c r="Z610">
        <f>IF(insurance[[#This Row],[split]]="Test",ABS(insurance[[#This Row],[charges]]-insurance[[#This Row],[yhat]])^2,"")</f>
        <v>1578388.9799118403</v>
      </c>
      <c r="AA610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6018.6685161785845</v>
      </c>
      <c r="AB610">
        <f>insurance[[#This Row],[charges]]-insurance[[#This Row],[yhat]]</f>
        <v>-1256.3395161785847</v>
      </c>
      <c r="AC610">
        <f>IF(insurance[[#This Row],[split]]="Test",
  COUNTIFS(insurance[split], "Test", insurance[yhat], "&gt;" &amp; insurance[[#This Row],[yhat]]) + 1,
  ""
)</f>
        <v>218</v>
      </c>
      <c r="AD610">
        <f>IF(insurance[[#This Row],[split]]="Test", CEILING(insurance[[#This Row],[rank_test]]/(COUNTIF(insurance[split],"Test")/10), 1), "")</f>
        <v>8</v>
      </c>
      <c r="AE610">
        <f>IF(insurance[[#This Row],[split]]="Test", --(insurance[[#This Row],[charges]] &gt;= Classify!$C$5), "")</f>
        <v>0</v>
      </c>
      <c r="AF610">
        <f>IF(insurance[[#This Row],[split]]="Test", --(insurance[[#This Row],[yhat]] &gt;= Classify!$C$8), "")</f>
        <v>0</v>
      </c>
    </row>
    <row r="611" spans="1:32" x14ac:dyDescent="0.35">
      <c r="A611">
        <v>60</v>
      </c>
      <c r="B611" t="s">
        <v>13</v>
      </c>
      <c r="C611">
        <v>28.7</v>
      </c>
      <c r="D611">
        <v>1</v>
      </c>
      <c r="E611" t="s">
        <v>14</v>
      </c>
      <c r="F611" t="s">
        <v>21</v>
      </c>
      <c r="G611">
        <v>13224.692999999999</v>
      </c>
      <c r="H611" t="s">
        <v>16</v>
      </c>
      <c r="I611" t="s">
        <v>17</v>
      </c>
      <c r="J611" t="s">
        <v>17</v>
      </c>
      <c r="K611" t="s">
        <v>17</v>
      </c>
      <c r="L611" t="s">
        <v>17</v>
      </c>
      <c r="M611" t="s">
        <v>18</v>
      </c>
      <c r="N611">
        <f>insurance[[#This Row],[age]]^2</f>
        <v>3600</v>
      </c>
      <c r="O611">
        <f>insurance[[#This Row],[smoker_yes]]*insurance[[#This Row],[bmi]]</f>
        <v>0</v>
      </c>
      <c r="P611">
        <f>insurance[[#This Row],[smoker_yes]]*insurance[[#This Row],[age]]</f>
        <v>0</v>
      </c>
      <c r="Q611">
        <f>insurance[[#This Row],[bmi]]*insurance[[#This Row],[age]]</f>
        <v>1722</v>
      </c>
      <c r="R611" t="s">
        <v>31</v>
      </c>
      <c r="S611">
        <f>(insurance[[#This Row],[age]]-Notes!$B$2)/Notes!$B$3</f>
        <v>1.4804845391433274</v>
      </c>
      <c r="T611">
        <f>(insurance[[#This Row],[bmi]]-Notes!$B$4)/Notes!$B$5</f>
        <v>-0.32208441735423665</v>
      </c>
      <c r="U611">
        <f>(insurance[[#This Row],[children]]-Notes!$B$6)/Notes!$B$7</f>
        <v>-7.8767191646533979E-2</v>
      </c>
      <c r="V611" s="14">
        <f t="shared" si="9"/>
        <v>13130.638654799817</v>
      </c>
      <c r="W611" s="15" t="str">
        <f>IF(insurance[[#This Row],[split]]="Test", (insurance[[#This Row],[charges]]-insurance[[#This Row],[yhat_base]])^2, "")</f>
        <v/>
      </c>
      <c r="X611" s="15" t="str">
        <f>IF(insurance[[#This Row],[split]]="Test", ABS(insurance[[#This Row],[charges]]-insurance[[#This Row],[yhat_base]])^2, "")</f>
        <v/>
      </c>
      <c r="Y611" t="str">
        <f>IF(insurance[[#This Row],[split]]="Test", (insurance[[#This Row],[charges]]-insurance[[#This Row],[yhat]])^2,"")</f>
        <v/>
      </c>
      <c r="Z611" t="str">
        <f>IF(insurance[[#This Row],[split]]="Test",ABS(insurance[[#This Row],[charges]]-insurance[[#This Row],[yhat]])^2,"")</f>
        <v/>
      </c>
      <c r="AA611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14652.81243420964</v>
      </c>
      <c r="AB611">
        <f>insurance[[#This Row],[charges]]-insurance[[#This Row],[yhat]]</f>
        <v>-1428.1194342096405</v>
      </c>
      <c r="AC611" t="str">
        <f>IF(insurance[[#This Row],[split]]="Test",
  COUNTIFS(insurance[split], "Test", insurance[yhat], "&gt;" &amp; insurance[[#This Row],[yhat]]) + 1,
  ""
)</f>
        <v/>
      </c>
      <c r="AD611" t="str">
        <f>IF(insurance[[#This Row],[split]]="Test", CEILING(insurance[[#This Row],[rank_test]]/(COUNTIF(insurance[split],"Test")/10), 1), "")</f>
        <v/>
      </c>
      <c r="AE611" t="str">
        <f>IF(insurance[[#This Row],[split]]="Test", --(insurance[[#This Row],[charges]] &gt;= Classify!$C$5), "")</f>
        <v/>
      </c>
      <c r="AF611" t="str">
        <f>IF(insurance[[#This Row],[split]]="Test", --(insurance[[#This Row],[yhat]] &gt;= Classify!$C$8), "")</f>
        <v/>
      </c>
    </row>
    <row r="612" spans="1:32" x14ac:dyDescent="0.35">
      <c r="A612">
        <v>51</v>
      </c>
      <c r="B612" t="s">
        <v>13</v>
      </c>
      <c r="C612">
        <v>39.5</v>
      </c>
      <c r="D612">
        <v>1</v>
      </c>
      <c r="E612" t="s">
        <v>14</v>
      </c>
      <c r="F612" t="s">
        <v>21</v>
      </c>
      <c r="G612">
        <v>9880.0679999999993</v>
      </c>
      <c r="H612" t="s">
        <v>16</v>
      </c>
      <c r="I612" t="s">
        <v>17</v>
      </c>
      <c r="J612" t="s">
        <v>17</v>
      </c>
      <c r="K612" t="s">
        <v>17</v>
      </c>
      <c r="L612" t="s">
        <v>17</v>
      </c>
      <c r="M612" t="s">
        <v>18</v>
      </c>
      <c r="N612">
        <f>insurance[[#This Row],[age]]^2</f>
        <v>2601</v>
      </c>
      <c r="O612">
        <f>insurance[[#This Row],[smoker_yes]]*insurance[[#This Row],[bmi]]</f>
        <v>0</v>
      </c>
      <c r="P612">
        <f>insurance[[#This Row],[smoker_yes]]*insurance[[#This Row],[age]]</f>
        <v>0</v>
      </c>
      <c r="Q612">
        <f>insurance[[#This Row],[bmi]]*insurance[[#This Row],[age]]</f>
        <v>2014.5</v>
      </c>
      <c r="R612" t="s">
        <v>32</v>
      </c>
      <c r="S612">
        <f>(insurance[[#This Row],[age]]-Notes!$B$2)/Notes!$B$3</f>
        <v>0.8396738270781986</v>
      </c>
      <c r="T612">
        <f>(insurance[[#This Row],[bmi]]-Notes!$B$4)/Notes!$B$5</f>
        <v>1.4495959680762909</v>
      </c>
      <c r="U612">
        <f>(insurance[[#This Row],[children]]-Notes!$B$6)/Notes!$B$7</f>
        <v>-7.8767191646533979E-2</v>
      </c>
      <c r="V612" s="14">
        <f t="shared" si="9"/>
        <v>13130.638654799817</v>
      </c>
      <c r="W612" s="15">
        <f>IF(insurance[[#This Row],[split]]="Test", (insurance[[#This Row],[charges]]-insurance[[#This Row],[yhat_base]])^2, "")</f>
        <v>10566209.581845718</v>
      </c>
      <c r="X612" s="15">
        <f>IF(insurance[[#This Row],[split]]="Test", ABS(insurance[[#This Row],[charges]]-insurance[[#This Row],[yhat_base]])^2, "")</f>
        <v>10566209.581845718</v>
      </c>
      <c r="Y612">
        <f>IF(insurance[[#This Row],[split]]="Test", (insurance[[#This Row],[charges]]-insurance[[#This Row],[yhat]])^2,"")</f>
        <v>1902723.6236769373</v>
      </c>
      <c r="Z612">
        <f>IF(insurance[[#This Row],[split]]="Test",ABS(insurance[[#This Row],[charges]]-insurance[[#This Row],[yhat]])^2,"")</f>
        <v>1902723.6236769373</v>
      </c>
      <c r="AA612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11259.460483550978</v>
      </c>
      <c r="AB612">
        <f>insurance[[#This Row],[charges]]-insurance[[#This Row],[yhat]]</f>
        <v>-1379.3924835509788</v>
      </c>
      <c r="AC612">
        <f>IF(insurance[[#This Row],[split]]="Test",
  COUNTIFS(insurance[split], "Test", insurance[yhat], "&gt;" &amp; insurance[[#This Row],[yhat]]) + 1,
  ""
)</f>
        <v>125</v>
      </c>
      <c r="AD612">
        <f>IF(insurance[[#This Row],[split]]="Test", CEILING(insurance[[#This Row],[rank_test]]/(COUNTIF(insurance[split],"Test")/10), 1), "")</f>
        <v>5</v>
      </c>
      <c r="AE612">
        <f>IF(insurance[[#This Row],[split]]="Test", --(insurance[[#This Row],[charges]] &gt;= Classify!$C$5), "")</f>
        <v>0</v>
      </c>
      <c r="AF612">
        <f>IF(insurance[[#This Row],[split]]="Test", --(insurance[[#This Row],[yhat]] &gt;= Classify!$C$8), "")</f>
        <v>0</v>
      </c>
    </row>
    <row r="613" spans="1:32" x14ac:dyDescent="0.35">
      <c r="A613">
        <v>56</v>
      </c>
      <c r="B613" t="s">
        <v>19</v>
      </c>
      <c r="C613">
        <v>32.11</v>
      </c>
      <c r="D613">
        <v>1</v>
      </c>
      <c r="E613" t="s">
        <v>14</v>
      </c>
      <c r="F613" t="s">
        <v>20</v>
      </c>
      <c r="G613">
        <v>11763.000899999999</v>
      </c>
      <c r="H613" t="s">
        <v>16</v>
      </c>
      <c r="I613" t="s">
        <v>18</v>
      </c>
      <c r="J613" t="s">
        <v>17</v>
      </c>
      <c r="K613" t="s">
        <v>17</v>
      </c>
      <c r="L613" t="s">
        <v>17</v>
      </c>
      <c r="M613" t="s">
        <v>17</v>
      </c>
      <c r="N613">
        <f>insurance[[#This Row],[age]]^2</f>
        <v>3136</v>
      </c>
      <c r="O613">
        <f>insurance[[#This Row],[smoker_yes]]*insurance[[#This Row],[bmi]]</f>
        <v>0</v>
      </c>
      <c r="P613">
        <f>insurance[[#This Row],[smoker_yes]]*insurance[[#This Row],[age]]</f>
        <v>0</v>
      </c>
      <c r="Q613">
        <f>insurance[[#This Row],[bmi]]*insurance[[#This Row],[age]]</f>
        <v>1798.1599999999999</v>
      </c>
      <c r="R613" t="s">
        <v>31</v>
      </c>
      <c r="S613">
        <f>(insurance[[#This Row],[age]]-Notes!$B$2)/Notes!$B$3</f>
        <v>1.1956797782254924</v>
      </c>
      <c r="T613">
        <f>(insurance[[#This Row],[bmi]]-Notes!$B$4)/Notes!$B$5</f>
        <v>0.23730725989743914</v>
      </c>
      <c r="U613">
        <f>(insurance[[#This Row],[children]]-Notes!$B$6)/Notes!$B$7</f>
        <v>-7.8767191646533979E-2</v>
      </c>
      <c r="V613" s="14">
        <f t="shared" si="9"/>
        <v>13130.638654799817</v>
      </c>
      <c r="W613" s="15" t="str">
        <f>IF(insurance[[#This Row],[split]]="Test", (insurance[[#This Row],[charges]]-insurance[[#This Row],[yhat_base]])^2, "")</f>
        <v/>
      </c>
      <c r="X613" s="15" t="str">
        <f>IF(insurance[[#This Row],[split]]="Test", ABS(insurance[[#This Row],[charges]]-insurance[[#This Row],[yhat_base]])^2, "")</f>
        <v/>
      </c>
      <c r="Y613" t="str">
        <f>IF(insurance[[#This Row],[split]]="Test", (insurance[[#This Row],[charges]]-insurance[[#This Row],[yhat]])^2,"")</f>
        <v/>
      </c>
      <c r="Z613" t="str">
        <f>IF(insurance[[#This Row],[split]]="Test",ABS(insurance[[#This Row],[charges]]-insurance[[#This Row],[yhat]])^2,"")</f>
        <v/>
      </c>
      <c r="AA613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13498.920852281895</v>
      </c>
      <c r="AB613">
        <f>insurance[[#This Row],[charges]]-insurance[[#This Row],[yhat]]</f>
        <v>-1735.9199522818963</v>
      </c>
      <c r="AC613" t="str">
        <f>IF(insurance[[#This Row],[split]]="Test",
  COUNTIFS(insurance[split], "Test", insurance[yhat], "&gt;" &amp; insurance[[#This Row],[yhat]]) + 1,
  ""
)</f>
        <v/>
      </c>
      <c r="AD613" t="str">
        <f>IF(insurance[[#This Row],[split]]="Test", CEILING(insurance[[#This Row],[rank_test]]/(COUNTIF(insurance[split],"Test")/10), 1), "")</f>
        <v/>
      </c>
      <c r="AE613" t="str">
        <f>IF(insurance[[#This Row],[split]]="Test", --(insurance[[#This Row],[charges]] &gt;= Classify!$C$5), "")</f>
        <v/>
      </c>
      <c r="AF613" t="str">
        <f>IF(insurance[[#This Row],[split]]="Test", --(insurance[[#This Row],[yhat]] &gt;= Classify!$C$8), "")</f>
        <v/>
      </c>
    </row>
    <row r="614" spans="1:32" x14ac:dyDescent="0.35">
      <c r="A614">
        <v>35</v>
      </c>
      <c r="B614" t="s">
        <v>13</v>
      </c>
      <c r="C614">
        <v>31</v>
      </c>
      <c r="D614">
        <v>1</v>
      </c>
      <c r="E614" t="s">
        <v>14</v>
      </c>
      <c r="F614" t="s">
        <v>21</v>
      </c>
      <c r="G614">
        <v>5240.7650000000003</v>
      </c>
      <c r="H614" t="s">
        <v>16</v>
      </c>
      <c r="I614" t="s">
        <v>17</v>
      </c>
      <c r="J614" t="s">
        <v>17</v>
      </c>
      <c r="K614" t="s">
        <v>17</v>
      </c>
      <c r="L614" t="s">
        <v>17</v>
      </c>
      <c r="M614" t="s">
        <v>18</v>
      </c>
      <c r="N614">
        <f>insurance[[#This Row],[age]]^2</f>
        <v>1225</v>
      </c>
      <c r="O614">
        <f>insurance[[#This Row],[smoker_yes]]*insurance[[#This Row],[bmi]]</f>
        <v>0</v>
      </c>
      <c r="P614">
        <f>insurance[[#This Row],[smoker_yes]]*insurance[[#This Row],[age]]</f>
        <v>0</v>
      </c>
      <c r="Q614">
        <f>insurance[[#This Row],[bmi]]*insurance[[#This Row],[age]]</f>
        <v>1085</v>
      </c>
      <c r="R614" t="s">
        <v>32</v>
      </c>
      <c r="S614">
        <f>(insurance[[#This Row],[age]]-Notes!$B$2)/Notes!$B$3</f>
        <v>-0.29954521659314176</v>
      </c>
      <c r="T614">
        <f>(insurance[[#This Row],[bmi]]-Notes!$B$4)/Notes!$B$5</f>
        <v>5.5217886950412819E-2</v>
      </c>
      <c r="U614">
        <f>(insurance[[#This Row],[children]]-Notes!$B$6)/Notes!$B$7</f>
        <v>-7.8767191646533979E-2</v>
      </c>
      <c r="V614" s="14">
        <f t="shared" si="9"/>
        <v>13130.638654799817</v>
      </c>
      <c r="W614" s="15">
        <f>IF(insurance[[#This Row],[split]]="Test", (insurance[[#This Row],[charges]]-insurance[[#This Row],[yhat_base]])^2, "")</f>
        <v>62250106.288704224</v>
      </c>
      <c r="X614" s="15">
        <f>IF(insurance[[#This Row],[split]]="Test", ABS(insurance[[#This Row],[charges]]-insurance[[#This Row],[yhat_base]])^2, "")</f>
        <v>62250106.288704224</v>
      </c>
      <c r="Y614">
        <f>IF(insurance[[#This Row],[split]]="Test", (insurance[[#This Row],[charges]]-insurance[[#This Row],[yhat]])^2,"")</f>
        <v>1774761.6190687835</v>
      </c>
      <c r="Z614">
        <f>IF(insurance[[#This Row],[split]]="Test",ABS(insurance[[#This Row],[charges]]-insurance[[#This Row],[yhat]])^2,"")</f>
        <v>1774761.6190687835</v>
      </c>
      <c r="AA614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6572.9667936742107</v>
      </c>
      <c r="AB614">
        <f>insurance[[#This Row],[charges]]-insurance[[#This Row],[yhat]]</f>
        <v>-1332.2017936742104</v>
      </c>
      <c r="AC614">
        <f>IF(insurance[[#This Row],[split]]="Test",
  COUNTIFS(insurance[split], "Test", insurance[yhat], "&gt;" &amp; insurance[[#This Row],[yhat]]) + 1,
  ""
)</f>
        <v>206</v>
      </c>
      <c r="AD614">
        <f>IF(insurance[[#This Row],[split]]="Test", CEILING(insurance[[#This Row],[rank_test]]/(COUNTIF(insurance[split],"Test")/10), 1), "")</f>
        <v>8</v>
      </c>
      <c r="AE614">
        <f>IF(insurance[[#This Row],[split]]="Test", --(insurance[[#This Row],[charges]] &gt;= Classify!$C$5), "")</f>
        <v>0</v>
      </c>
      <c r="AF614">
        <f>IF(insurance[[#This Row],[split]]="Test", --(insurance[[#This Row],[yhat]] &gt;= Classify!$C$8), "")</f>
        <v>0</v>
      </c>
    </row>
    <row r="615" spans="1:32" x14ac:dyDescent="0.35">
      <c r="A615">
        <v>51</v>
      </c>
      <c r="B615" t="s">
        <v>13</v>
      </c>
      <c r="C615">
        <v>25.8</v>
      </c>
      <c r="D615">
        <v>1</v>
      </c>
      <c r="E615" t="s">
        <v>14</v>
      </c>
      <c r="F615" t="s">
        <v>21</v>
      </c>
      <c r="G615">
        <v>9861.0249999999996</v>
      </c>
      <c r="H615" t="s">
        <v>16</v>
      </c>
      <c r="I615" t="s">
        <v>17</v>
      </c>
      <c r="J615" t="s">
        <v>17</v>
      </c>
      <c r="K615" t="s">
        <v>17</v>
      </c>
      <c r="L615" t="s">
        <v>17</v>
      </c>
      <c r="M615" t="s">
        <v>18</v>
      </c>
      <c r="N615">
        <f>insurance[[#This Row],[age]]^2</f>
        <v>2601</v>
      </c>
      <c r="O615">
        <f>insurance[[#This Row],[smoker_yes]]*insurance[[#This Row],[bmi]]</f>
        <v>0</v>
      </c>
      <c r="P615">
        <f>insurance[[#This Row],[smoker_yes]]*insurance[[#This Row],[age]]</f>
        <v>0</v>
      </c>
      <c r="Q615">
        <f>insurance[[#This Row],[bmi]]*insurance[[#This Row],[age]]</f>
        <v>1315.8</v>
      </c>
      <c r="R615" t="s">
        <v>31</v>
      </c>
      <c r="S615">
        <f>(insurance[[#This Row],[age]]-Notes!$B$2)/Notes!$B$3</f>
        <v>0.8396738270781986</v>
      </c>
      <c r="T615">
        <f>(insurance[[#This Row],[bmi]]-Notes!$B$4)/Notes!$B$5</f>
        <v>-0.79781340973835946</v>
      </c>
      <c r="U615">
        <f>(insurance[[#This Row],[children]]-Notes!$B$6)/Notes!$B$7</f>
        <v>-7.8767191646533979E-2</v>
      </c>
      <c r="V615" s="14">
        <f t="shared" si="9"/>
        <v>13130.638654799817</v>
      </c>
      <c r="W615" s="15" t="str">
        <f>IF(insurance[[#This Row],[split]]="Test", (insurance[[#This Row],[charges]]-insurance[[#This Row],[yhat_base]])^2, "")</f>
        <v/>
      </c>
      <c r="X615" s="15" t="str">
        <f>IF(insurance[[#This Row],[split]]="Test", ABS(insurance[[#This Row],[charges]]-insurance[[#This Row],[yhat_base]])^2, "")</f>
        <v/>
      </c>
      <c r="Y615" t="str">
        <f>IF(insurance[[#This Row],[split]]="Test", (insurance[[#This Row],[charges]]-insurance[[#This Row],[yhat]])^2,"")</f>
        <v/>
      </c>
      <c r="Z615" t="str">
        <f>IF(insurance[[#This Row],[split]]="Test",ABS(insurance[[#This Row],[charges]]-insurance[[#This Row],[yhat]])^2,"")</f>
        <v/>
      </c>
      <c r="AA615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11125.252071024604</v>
      </c>
      <c r="AB615">
        <f>insurance[[#This Row],[charges]]-insurance[[#This Row],[yhat]]</f>
        <v>-1264.2270710246048</v>
      </c>
      <c r="AC615" t="str">
        <f>IF(insurance[[#This Row],[split]]="Test",
  COUNTIFS(insurance[split], "Test", insurance[yhat], "&gt;" &amp; insurance[[#This Row],[yhat]]) + 1,
  ""
)</f>
        <v/>
      </c>
      <c r="AD615" t="str">
        <f>IF(insurance[[#This Row],[split]]="Test", CEILING(insurance[[#This Row],[rank_test]]/(COUNTIF(insurance[split],"Test")/10), 1), "")</f>
        <v/>
      </c>
      <c r="AE615" t="str">
        <f>IF(insurance[[#This Row],[split]]="Test", --(insurance[[#This Row],[charges]] &gt;= Classify!$C$5), "")</f>
        <v/>
      </c>
      <c r="AF615" t="str">
        <f>IF(insurance[[#This Row],[split]]="Test", --(insurance[[#This Row],[yhat]] &gt;= Classify!$C$8), "")</f>
        <v/>
      </c>
    </row>
    <row r="616" spans="1:32" x14ac:dyDescent="0.35">
      <c r="A616">
        <v>46</v>
      </c>
      <c r="B616" t="s">
        <v>19</v>
      </c>
      <c r="C616">
        <v>39.424999999999997</v>
      </c>
      <c r="D616">
        <v>1</v>
      </c>
      <c r="E616" t="s">
        <v>14</v>
      </c>
      <c r="F616" t="s">
        <v>20</v>
      </c>
      <c r="G616">
        <v>8342.9087500000005</v>
      </c>
      <c r="H616" t="s">
        <v>16</v>
      </c>
      <c r="I616" t="s">
        <v>18</v>
      </c>
      <c r="J616" t="s">
        <v>17</v>
      </c>
      <c r="K616" t="s">
        <v>17</v>
      </c>
      <c r="L616" t="s">
        <v>17</v>
      </c>
      <c r="M616" t="s">
        <v>17</v>
      </c>
      <c r="N616">
        <f>insurance[[#This Row],[age]]^2</f>
        <v>2116</v>
      </c>
      <c r="O616">
        <f>insurance[[#This Row],[smoker_yes]]*insurance[[#This Row],[bmi]]</f>
        <v>0</v>
      </c>
      <c r="P616">
        <f>insurance[[#This Row],[smoker_yes]]*insurance[[#This Row],[age]]</f>
        <v>0</v>
      </c>
      <c r="Q616">
        <f>insurance[[#This Row],[bmi]]*insurance[[#This Row],[age]]</f>
        <v>1813.55</v>
      </c>
      <c r="R616" t="s">
        <v>32</v>
      </c>
      <c r="S616">
        <f>(insurance[[#This Row],[age]]-Notes!$B$2)/Notes!$B$3</f>
        <v>0.48366787593090471</v>
      </c>
      <c r="T616">
        <f>(insurance[[#This Row],[bmi]]-Notes!$B$4)/Notes!$B$5</f>
        <v>1.4372926320663562</v>
      </c>
      <c r="U616">
        <f>(insurance[[#This Row],[children]]-Notes!$B$6)/Notes!$B$7</f>
        <v>-7.8767191646533979E-2</v>
      </c>
      <c r="V616" s="14">
        <f t="shared" si="9"/>
        <v>13130.638654799817</v>
      </c>
      <c r="W616" s="15">
        <f>IF(insurance[[#This Row],[split]]="Test", (insurance[[#This Row],[charges]]-insurance[[#This Row],[yhat_base]])^2, "")</f>
        <v>22922357.641314462</v>
      </c>
      <c r="X616" s="15">
        <f>IF(insurance[[#This Row],[split]]="Test", ABS(insurance[[#This Row],[charges]]-insurance[[#This Row],[yhat_base]])^2, "")</f>
        <v>22922357.641314462</v>
      </c>
      <c r="Y616">
        <f>IF(insurance[[#This Row],[split]]="Test", (insurance[[#This Row],[charges]]-insurance[[#This Row],[yhat]])^2,"")</f>
        <v>2902458.8229621951</v>
      </c>
      <c r="Z616">
        <f>IF(insurance[[#This Row],[split]]="Test",ABS(insurance[[#This Row],[charges]]-insurance[[#This Row],[yhat]])^2,"")</f>
        <v>2902458.8229621951</v>
      </c>
      <c r="AA616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10046.56916891047</v>
      </c>
      <c r="AB616">
        <f>insurance[[#This Row],[charges]]-insurance[[#This Row],[yhat]]</f>
        <v>-1703.6604189104692</v>
      </c>
      <c r="AC616">
        <f>IF(insurance[[#This Row],[split]]="Test",
  COUNTIFS(insurance[split], "Test", insurance[yhat], "&gt;" &amp; insurance[[#This Row],[yhat]]) + 1,
  ""
)</f>
        <v>142</v>
      </c>
      <c r="AD616">
        <f>IF(insurance[[#This Row],[split]]="Test", CEILING(insurance[[#This Row],[rank_test]]/(COUNTIF(insurance[split],"Test")/10), 1), "")</f>
        <v>5</v>
      </c>
      <c r="AE616">
        <f>IF(insurance[[#This Row],[split]]="Test", --(insurance[[#This Row],[charges]] &gt;= Classify!$C$5), "")</f>
        <v>0</v>
      </c>
      <c r="AF616">
        <f>IF(insurance[[#This Row],[split]]="Test", --(insurance[[#This Row],[yhat]] &gt;= Classify!$C$8), "")</f>
        <v>0</v>
      </c>
    </row>
    <row r="617" spans="1:32" x14ac:dyDescent="0.35">
      <c r="A617">
        <v>38</v>
      </c>
      <c r="B617" t="s">
        <v>19</v>
      </c>
      <c r="C617">
        <v>28.024999999999999</v>
      </c>
      <c r="D617">
        <v>1</v>
      </c>
      <c r="E617" t="s">
        <v>14</v>
      </c>
      <c r="F617" t="s">
        <v>20</v>
      </c>
      <c r="G617">
        <v>6067.1267500000004</v>
      </c>
      <c r="H617" t="s">
        <v>16</v>
      </c>
      <c r="I617" t="s">
        <v>18</v>
      </c>
      <c r="J617" t="s">
        <v>17</v>
      </c>
      <c r="K617" t="s">
        <v>17</v>
      </c>
      <c r="L617" t="s">
        <v>17</v>
      </c>
      <c r="M617" t="s">
        <v>17</v>
      </c>
      <c r="N617">
        <f>insurance[[#This Row],[age]]^2</f>
        <v>1444</v>
      </c>
      <c r="O617">
        <f>insurance[[#This Row],[smoker_yes]]*insurance[[#This Row],[bmi]]</f>
        <v>0</v>
      </c>
      <c r="P617">
        <f>insurance[[#This Row],[smoker_yes]]*insurance[[#This Row],[age]]</f>
        <v>0</v>
      </c>
      <c r="Q617">
        <f>insurance[[#This Row],[bmi]]*insurance[[#This Row],[age]]</f>
        <v>1064.95</v>
      </c>
      <c r="R617" t="s">
        <v>31</v>
      </c>
      <c r="S617">
        <f>(insurance[[#This Row],[age]]-Notes!$B$2)/Notes!$B$3</f>
        <v>-8.5941645904765426E-2</v>
      </c>
      <c r="T617">
        <f>(insurance[[#This Row],[bmi]]-Notes!$B$4)/Notes!$B$5</f>
        <v>-0.43281444144364473</v>
      </c>
      <c r="U617">
        <f>(insurance[[#This Row],[children]]-Notes!$B$6)/Notes!$B$7</f>
        <v>-7.8767191646533979E-2</v>
      </c>
      <c r="V617" s="14">
        <f t="shared" si="9"/>
        <v>13130.638654799817</v>
      </c>
      <c r="W617" s="15" t="str">
        <f>IF(insurance[[#This Row],[split]]="Test", (insurance[[#This Row],[charges]]-insurance[[#This Row],[yhat_base]])^2, "")</f>
        <v/>
      </c>
      <c r="X617" s="15" t="str">
        <f>IF(insurance[[#This Row],[split]]="Test", ABS(insurance[[#This Row],[charges]]-insurance[[#This Row],[yhat_base]])^2, "")</f>
        <v/>
      </c>
      <c r="Y617" t="str">
        <f>IF(insurance[[#This Row],[split]]="Test", (insurance[[#This Row],[charges]]-insurance[[#This Row],[yhat]])^2,"")</f>
        <v/>
      </c>
      <c r="Z617" t="str">
        <f>IF(insurance[[#This Row],[split]]="Test",ABS(insurance[[#This Row],[charges]]-insurance[[#This Row],[yhat]])^2,"")</f>
        <v/>
      </c>
      <c r="AA617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7697.9787551849313</v>
      </c>
      <c r="AB617">
        <f>insurance[[#This Row],[charges]]-insurance[[#This Row],[yhat]]</f>
        <v>-1630.8520051849309</v>
      </c>
      <c r="AC617" t="str">
        <f>IF(insurance[[#This Row],[split]]="Test",
  COUNTIFS(insurance[split], "Test", insurance[yhat], "&gt;" &amp; insurance[[#This Row],[yhat]]) + 1,
  ""
)</f>
        <v/>
      </c>
      <c r="AD617" t="str">
        <f>IF(insurance[[#This Row],[split]]="Test", CEILING(insurance[[#This Row],[rank_test]]/(COUNTIF(insurance[split],"Test")/10), 1), "")</f>
        <v/>
      </c>
      <c r="AE617" t="str">
        <f>IF(insurance[[#This Row],[split]]="Test", --(insurance[[#This Row],[charges]] &gt;= Classify!$C$5), "")</f>
        <v/>
      </c>
      <c r="AF617" t="str">
        <f>IF(insurance[[#This Row],[split]]="Test", --(insurance[[#This Row],[yhat]] &gt;= Classify!$C$8), "")</f>
        <v/>
      </c>
    </row>
    <row r="618" spans="1:32" x14ac:dyDescent="0.35">
      <c r="A618">
        <v>46</v>
      </c>
      <c r="B618" t="s">
        <v>19</v>
      </c>
      <c r="C618">
        <v>33.44</v>
      </c>
      <c r="D618">
        <v>1</v>
      </c>
      <c r="E618" t="s">
        <v>14</v>
      </c>
      <c r="F618" t="s">
        <v>20</v>
      </c>
      <c r="G618">
        <v>8334.5895999999993</v>
      </c>
      <c r="H618" t="s">
        <v>16</v>
      </c>
      <c r="I618" t="s">
        <v>18</v>
      </c>
      <c r="J618" t="s">
        <v>17</v>
      </c>
      <c r="K618" t="s">
        <v>17</v>
      </c>
      <c r="L618" t="s">
        <v>17</v>
      </c>
      <c r="M618" t="s">
        <v>17</v>
      </c>
      <c r="N618">
        <f>insurance[[#This Row],[age]]^2</f>
        <v>2116</v>
      </c>
      <c r="O618">
        <f>insurance[[#This Row],[smoker_yes]]*insurance[[#This Row],[bmi]]</f>
        <v>0</v>
      </c>
      <c r="P618">
        <f>insurance[[#This Row],[smoker_yes]]*insurance[[#This Row],[age]]</f>
        <v>0</v>
      </c>
      <c r="Q618">
        <f>insurance[[#This Row],[bmi]]*insurance[[#This Row],[age]]</f>
        <v>1538.2399999999998</v>
      </c>
      <c r="R618" t="s">
        <v>32</v>
      </c>
      <c r="S618">
        <f>(insurance[[#This Row],[age]]-Notes!$B$2)/Notes!$B$3</f>
        <v>0.48366787593090471</v>
      </c>
      <c r="T618">
        <f>(insurance[[#This Row],[bmi]]-Notes!$B$4)/Notes!$B$5</f>
        <v>0.45548641847360566</v>
      </c>
      <c r="U618">
        <f>(insurance[[#This Row],[children]]-Notes!$B$6)/Notes!$B$7</f>
        <v>-7.8767191646533979E-2</v>
      </c>
      <c r="V618" s="14">
        <f t="shared" si="9"/>
        <v>13130.638654799817</v>
      </c>
      <c r="W618" s="15">
        <f>IF(insurance[[#This Row],[split]]="Test", (insurance[[#This Row],[charges]]-insurance[[#This Row],[yhat_base]])^2, "")</f>
        <v>23002086.536046226</v>
      </c>
      <c r="X618" s="15">
        <f>IF(insurance[[#This Row],[split]]="Test", ABS(insurance[[#This Row],[charges]]-insurance[[#This Row],[yhat_base]])^2, "")</f>
        <v>23002086.536046226</v>
      </c>
      <c r="Y618">
        <f>IF(insurance[[#This Row],[split]]="Test", (insurance[[#This Row],[charges]]-insurance[[#This Row],[yhat]])^2,"")</f>
        <v>2733563.2645980595</v>
      </c>
      <c r="Z618">
        <f>IF(insurance[[#This Row],[split]]="Test",ABS(insurance[[#This Row],[charges]]-insurance[[#This Row],[yhat]])^2,"")</f>
        <v>2733563.2645980595</v>
      </c>
      <c r="AA618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9987.9387054819781</v>
      </c>
      <c r="AB618">
        <f>insurance[[#This Row],[charges]]-insurance[[#This Row],[yhat]]</f>
        <v>-1653.3491054819788</v>
      </c>
      <c r="AC618">
        <f>IF(insurance[[#This Row],[split]]="Test",
  COUNTIFS(insurance[split], "Test", insurance[yhat], "&gt;" &amp; insurance[[#This Row],[yhat]]) + 1,
  ""
)</f>
        <v>145</v>
      </c>
      <c r="AD618">
        <f>IF(insurance[[#This Row],[split]]="Test", CEILING(insurance[[#This Row],[rank_test]]/(COUNTIF(insurance[split],"Test")/10), 1), "")</f>
        <v>6</v>
      </c>
      <c r="AE618">
        <f>IF(insurance[[#This Row],[split]]="Test", --(insurance[[#This Row],[charges]] &gt;= Classify!$C$5), "")</f>
        <v>0</v>
      </c>
      <c r="AF618">
        <f>IF(insurance[[#This Row],[split]]="Test", --(insurance[[#This Row],[yhat]] &gt;= Classify!$C$8), "")</f>
        <v>0</v>
      </c>
    </row>
    <row r="619" spans="1:32" x14ac:dyDescent="0.35">
      <c r="A619">
        <v>62</v>
      </c>
      <c r="B619" t="s">
        <v>13</v>
      </c>
      <c r="C619">
        <v>36.86</v>
      </c>
      <c r="D619">
        <v>1</v>
      </c>
      <c r="E619" t="s">
        <v>14</v>
      </c>
      <c r="F619" t="s">
        <v>20</v>
      </c>
      <c r="G619">
        <v>31620.001059999999</v>
      </c>
      <c r="H619" t="s">
        <v>16</v>
      </c>
      <c r="I619" t="s">
        <v>17</v>
      </c>
      <c r="J619" t="s">
        <v>17</v>
      </c>
      <c r="K619" t="s">
        <v>17</v>
      </c>
      <c r="L619" t="s">
        <v>17</v>
      </c>
      <c r="M619" t="s">
        <v>17</v>
      </c>
      <c r="N619">
        <f>insurance[[#This Row],[age]]^2</f>
        <v>3844</v>
      </c>
      <c r="O619">
        <f>insurance[[#This Row],[smoker_yes]]*insurance[[#This Row],[bmi]]</f>
        <v>0</v>
      </c>
      <c r="P619">
        <f>insurance[[#This Row],[smoker_yes]]*insurance[[#This Row],[age]]</f>
        <v>0</v>
      </c>
      <c r="Q619">
        <f>insurance[[#This Row],[bmi]]*insurance[[#This Row],[age]]</f>
        <v>2285.3200000000002</v>
      </c>
      <c r="R619" t="s">
        <v>31</v>
      </c>
      <c r="S619">
        <f>(insurance[[#This Row],[age]]-Notes!$B$2)/Notes!$B$3</f>
        <v>1.6228869196022451</v>
      </c>
      <c r="T619">
        <f>(insurance[[#This Row],[bmi]]-Notes!$B$4)/Notes!$B$5</f>
        <v>1.0165185405266062</v>
      </c>
      <c r="U619">
        <f>(insurance[[#This Row],[children]]-Notes!$B$6)/Notes!$B$7</f>
        <v>-7.8767191646533979E-2</v>
      </c>
      <c r="V619" s="14">
        <f t="shared" si="9"/>
        <v>13130.638654799817</v>
      </c>
      <c r="W619" s="15" t="str">
        <f>IF(insurance[[#This Row],[split]]="Test", (insurance[[#This Row],[charges]]-insurance[[#This Row],[yhat_base]])^2, "")</f>
        <v/>
      </c>
      <c r="X619" s="15" t="str">
        <f>IF(insurance[[#This Row],[split]]="Test", ABS(insurance[[#This Row],[charges]]-insurance[[#This Row],[yhat_base]])^2, "")</f>
        <v/>
      </c>
      <c r="Y619" t="str">
        <f>IF(insurance[[#This Row],[split]]="Test", (insurance[[#This Row],[charges]]-insurance[[#This Row],[yhat]])^2,"")</f>
        <v/>
      </c>
      <c r="Z619" t="str">
        <f>IF(insurance[[#This Row],[split]]="Test",ABS(insurance[[#This Row],[charges]]-insurance[[#This Row],[yhat]])^2,"")</f>
        <v/>
      </c>
      <c r="AA619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16676.806355884775</v>
      </c>
      <c r="AB619">
        <f>insurance[[#This Row],[charges]]-insurance[[#This Row],[yhat]]</f>
        <v>14943.194704115223</v>
      </c>
      <c r="AC619" t="str">
        <f>IF(insurance[[#This Row],[split]]="Test",
  COUNTIFS(insurance[split], "Test", insurance[yhat], "&gt;" &amp; insurance[[#This Row],[yhat]]) + 1,
  ""
)</f>
        <v/>
      </c>
      <c r="AD619" t="str">
        <f>IF(insurance[[#This Row],[split]]="Test", CEILING(insurance[[#This Row],[rank_test]]/(COUNTIF(insurance[split],"Test")/10), 1), "")</f>
        <v/>
      </c>
      <c r="AE619" t="str">
        <f>IF(insurance[[#This Row],[split]]="Test", --(insurance[[#This Row],[charges]] &gt;= Classify!$C$5), "")</f>
        <v/>
      </c>
      <c r="AF619" t="str">
        <f>IF(insurance[[#This Row],[split]]="Test", --(insurance[[#This Row],[yhat]] &gt;= Classify!$C$8), "")</f>
        <v/>
      </c>
    </row>
    <row r="620" spans="1:32" x14ac:dyDescent="0.35">
      <c r="A620">
        <v>52</v>
      </c>
      <c r="B620" t="s">
        <v>19</v>
      </c>
      <c r="C620">
        <v>30.2</v>
      </c>
      <c r="D620">
        <v>1</v>
      </c>
      <c r="E620" t="s">
        <v>14</v>
      </c>
      <c r="F620" t="s">
        <v>21</v>
      </c>
      <c r="G620">
        <v>9724.5300000000007</v>
      </c>
      <c r="H620" t="s">
        <v>16</v>
      </c>
      <c r="I620" t="s">
        <v>18</v>
      </c>
      <c r="J620" t="s">
        <v>17</v>
      </c>
      <c r="K620" t="s">
        <v>17</v>
      </c>
      <c r="L620" t="s">
        <v>17</v>
      </c>
      <c r="M620" t="s">
        <v>18</v>
      </c>
      <c r="N620">
        <f>insurance[[#This Row],[age]]^2</f>
        <v>2704</v>
      </c>
      <c r="O620">
        <f>insurance[[#This Row],[smoker_yes]]*insurance[[#This Row],[bmi]]</f>
        <v>0</v>
      </c>
      <c r="P620">
        <f>insurance[[#This Row],[smoker_yes]]*insurance[[#This Row],[age]]</f>
        <v>0</v>
      </c>
      <c r="Q620">
        <f>insurance[[#This Row],[bmi]]*insurance[[#This Row],[age]]</f>
        <v>1570.3999999999999</v>
      </c>
      <c r="R620" t="s">
        <v>31</v>
      </c>
      <c r="S620">
        <f>(insurance[[#This Row],[age]]-Notes!$B$2)/Notes!$B$3</f>
        <v>0.9108750173076573</v>
      </c>
      <c r="T620">
        <f>(insurance[[#This Row],[bmi]]-Notes!$B$4)/Notes!$B$5</f>
        <v>-7.6017697155552288E-2</v>
      </c>
      <c r="U620">
        <f>(insurance[[#This Row],[children]]-Notes!$B$6)/Notes!$B$7</f>
        <v>-7.8767191646533979E-2</v>
      </c>
      <c r="V620" s="14">
        <f t="shared" si="9"/>
        <v>13130.638654799817</v>
      </c>
      <c r="W620" s="15" t="str">
        <f>IF(insurance[[#This Row],[split]]="Test", (insurance[[#This Row],[charges]]-insurance[[#This Row],[yhat_base]])^2, "")</f>
        <v/>
      </c>
      <c r="X620" s="15" t="str">
        <f>IF(insurance[[#This Row],[split]]="Test", ABS(insurance[[#This Row],[charges]]-insurance[[#This Row],[yhat_base]])^2, "")</f>
        <v/>
      </c>
      <c r="Y620" t="str">
        <f>IF(insurance[[#This Row],[split]]="Test", (insurance[[#This Row],[charges]]-insurance[[#This Row],[yhat]])^2,"")</f>
        <v/>
      </c>
      <c r="Z620" t="str">
        <f>IF(insurance[[#This Row],[split]]="Test",ABS(insurance[[#This Row],[charges]]-insurance[[#This Row],[yhat]])^2,"")</f>
        <v/>
      </c>
      <c r="AA620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10896.050676264105</v>
      </c>
      <c r="AB620">
        <f>insurance[[#This Row],[charges]]-insurance[[#This Row],[yhat]]</f>
        <v>-1171.5206762641046</v>
      </c>
      <c r="AC620" t="str">
        <f>IF(insurance[[#This Row],[split]]="Test",
  COUNTIFS(insurance[split], "Test", insurance[yhat], "&gt;" &amp; insurance[[#This Row],[yhat]]) + 1,
  ""
)</f>
        <v/>
      </c>
      <c r="AD620" t="str">
        <f>IF(insurance[[#This Row],[split]]="Test", CEILING(insurance[[#This Row],[rank_test]]/(COUNTIF(insurance[split],"Test")/10), 1), "")</f>
        <v/>
      </c>
      <c r="AE620" t="str">
        <f>IF(insurance[[#This Row],[split]]="Test", --(insurance[[#This Row],[charges]] &gt;= Classify!$C$5), "")</f>
        <v/>
      </c>
      <c r="AF620" t="str">
        <f>IF(insurance[[#This Row],[split]]="Test", --(insurance[[#This Row],[yhat]] &gt;= Classify!$C$8), "")</f>
        <v/>
      </c>
    </row>
    <row r="621" spans="1:32" x14ac:dyDescent="0.35">
      <c r="A621">
        <v>59</v>
      </c>
      <c r="B621" t="s">
        <v>19</v>
      </c>
      <c r="C621">
        <v>25.46</v>
      </c>
      <c r="D621">
        <v>1</v>
      </c>
      <c r="E621" t="s">
        <v>14</v>
      </c>
      <c r="F621" t="s">
        <v>20</v>
      </c>
      <c r="G621">
        <v>12913.992399999999</v>
      </c>
      <c r="H621" t="s">
        <v>16</v>
      </c>
      <c r="I621" t="s">
        <v>18</v>
      </c>
      <c r="J621" t="s">
        <v>17</v>
      </c>
      <c r="K621" t="s">
        <v>17</v>
      </c>
      <c r="L621" t="s">
        <v>17</v>
      </c>
      <c r="M621" t="s">
        <v>17</v>
      </c>
      <c r="N621">
        <f>insurance[[#This Row],[age]]^2</f>
        <v>3481</v>
      </c>
      <c r="O621">
        <f>insurance[[#This Row],[smoker_yes]]*insurance[[#This Row],[bmi]]</f>
        <v>0</v>
      </c>
      <c r="P621">
        <f>insurance[[#This Row],[smoker_yes]]*insurance[[#This Row],[age]]</f>
        <v>0</v>
      </c>
      <c r="Q621">
        <f>insurance[[#This Row],[bmi]]*insurance[[#This Row],[age]]</f>
        <v>1502.14</v>
      </c>
      <c r="R621" t="s">
        <v>31</v>
      </c>
      <c r="S621">
        <f>(insurance[[#This Row],[age]]-Notes!$B$2)/Notes!$B$3</f>
        <v>1.4092833489138687</v>
      </c>
      <c r="T621">
        <f>(insurance[[#This Row],[bmi]]-Notes!$B$4)/Notes!$B$5</f>
        <v>-0.85358853298339454</v>
      </c>
      <c r="U621">
        <f>(insurance[[#This Row],[children]]-Notes!$B$6)/Notes!$B$7</f>
        <v>-7.8767191646533979E-2</v>
      </c>
      <c r="V621" s="14">
        <f t="shared" si="9"/>
        <v>13130.638654799817</v>
      </c>
      <c r="W621" s="15" t="str">
        <f>IF(insurance[[#This Row],[split]]="Test", (insurance[[#This Row],[charges]]-insurance[[#This Row],[yhat_base]])^2, "")</f>
        <v/>
      </c>
      <c r="X621" s="15" t="str">
        <f>IF(insurance[[#This Row],[split]]="Test", ABS(insurance[[#This Row],[charges]]-insurance[[#This Row],[yhat_base]])^2, "")</f>
        <v/>
      </c>
      <c r="Y621" t="str">
        <f>IF(insurance[[#This Row],[split]]="Test", (insurance[[#This Row],[charges]]-insurance[[#This Row],[yhat]])^2,"")</f>
        <v/>
      </c>
      <c r="Z621" t="str">
        <f>IF(insurance[[#This Row],[split]]="Test",ABS(insurance[[#This Row],[charges]]-insurance[[#This Row],[yhat]])^2,"")</f>
        <v/>
      </c>
      <c r="AA621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14648.684284838131</v>
      </c>
      <c r="AB621">
        <f>insurance[[#This Row],[charges]]-insurance[[#This Row],[yhat]]</f>
        <v>-1734.691884838132</v>
      </c>
      <c r="AC621" t="str">
        <f>IF(insurance[[#This Row],[split]]="Test",
  COUNTIFS(insurance[split], "Test", insurance[yhat], "&gt;" &amp; insurance[[#This Row],[yhat]]) + 1,
  ""
)</f>
        <v/>
      </c>
      <c r="AD621" t="str">
        <f>IF(insurance[[#This Row],[split]]="Test", CEILING(insurance[[#This Row],[rank_test]]/(COUNTIF(insurance[split],"Test")/10), 1), "")</f>
        <v/>
      </c>
      <c r="AE621" t="str">
        <f>IF(insurance[[#This Row],[split]]="Test", --(insurance[[#This Row],[charges]] &gt;= Classify!$C$5), "")</f>
        <v/>
      </c>
      <c r="AF621" t="str">
        <f>IF(insurance[[#This Row],[split]]="Test", --(insurance[[#This Row],[yhat]] &gt;= Classify!$C$8), "")</f>
        <v/>
      </c>
    </row>
    <row r="622" spans="1:32" x14ac:dyDescent="0.35">
      <c r="A622">
        <v>46</v>
      </c>
      <c r="B622" t="s">
        <v>13</v>
      </c>
      <c r="C622">
        <v>33.725000000000001</v>
      </c>
      <c r="D622">
        <v>1</v>
      </c>
      <c r="E622" t="s">
        <v>14</v>
      </c>
      <c r="F622" t="s">
        <v>20</v>
      </c>
      <c r="G622">
        <v>8823.9857499999998</v>
      </c>
      <c r="H622" t="s">
        <v>16</v>
      </c>
      <c r="I622" t="s">
        <v>17</v>
      </c>
      <c r="J622" t="s">
        <v>17</v>
      </c>
      <c r="K622" t="s">
        <v>17</v>
      </c>
      <c r="L622" t="s">
        <v>17</v>
      </c>
      <c r="M622" t="s">
        <v>17</v>
      </c>
      <c r="N622">
        <f>insurance[[#This Row],[age]]^2</f>
        <v>2116</v>
      </c>
      <c r="O622">
        <f>insurance[[#This Row],[smoker_yes]]*insurance[[#This Row],[bmi]]</f>
        <v>0</v>
      </c>
      <c r="P622">
        <f>insurance[[#This Row],[smoker_yes]]*insurance[[#This Row],[age]]</f>
        <v>0</v>
      </c>
      <c r="Q622">
        <f>insurance[[#This Row],[bmi]]*insurance[[#This Row],[age]]</f>
        <v>1551.3500000000001</v>
      </c>
      <c r="R622" t="s">
        <v>32</v>
      </c>
      <c r="S622">
        <f>(insurance[[#This Row],[age]]-Notes!$B$2)/Notes!$B$3</f>
        <v>0.48366787593090471</v>
      </c>
      <c r="T622">
        <f>(insurance[[#This Row],[bmi]]-Notes!$B$4)/Notes!$B$5</f>
        <v>0.50223909531135624</v>
      </c>
      <c r="U622">
        <f>(insurance[[#This Row],[children]]-Notes!$B$6)/Notes!$B$7</f>
        <v>-7.8767191646533979E-2</v>
      </c>
      <c r="V622" s="14">
        <f t="shared" si="9"/>
        <v>13130.638654799817</v>
      </c>
      <c r="W622" s="15">
        <f>IF(insurance[[#This Row],[split]]="Test", (insurance[[#This Row],[charges]]-insurance[[#This Row],[yhat_base]])^2, "")</f>
        <v>18547259.242420707</v>
      </c>
      <c r="X622" s="15">
        <f>IF(insurance[[#This Row],[split]]="Test", ABS(insurance[[#This Row],[charges]]-insurance[[#This Row],[yhat_base]])^2, "")</f>
        <v>18547259.242420707</v>
      </c>
      <c r="Y622">
        <f>IF(insurance[[#This Row],[split]]="Test", (insurance[[#This Row],[charges]]-insurance[[#This Row],[yhat]])^2,"")</f>
        <v>3223800.6501325583</v>
      </c>
      <c r="Z622">
        <f>IF(insurance[[#This Row],[split]]="Test",ABS(insurance[[#This Row],[charges]]-insurance[[#This Row],[yhat]])^2,"")</f>
        <v>3223800.6501325583</v>
      </c>
      <c r="AA622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10619.480291938949</v>
      </c>
      <c r="AB622">
        <f>insurance[[#This Row],[charges]]-insurance[[#This Row],[yhat]]</f>
        <v>-1795.4945419389496</v>
      </c>
      <c r="AC622">
        <f>IF(insurance[[#This Row],[split]]="Test",
  COUNTIFS(insurance[split], "Test", insurance[yhat], "&gt;" &amp; insurance[[#This Row],[yhat]]) + 1,
  ""
)</f>
        <v>136</v>
      </c>
      <c r="AD622">
        <f>IF(insurance[[#This Row],[split]]="Test", CEILING(insurance[[#This Row],[rank_test]]/(COUNTIF(insurance[split],"Test")/10), 1), "")</f>
        <v>5</v>
      </c>
      <c r="AE622">
        <f>IF(insurance[[#This Row],[split]]="Test", --(insurance[[#This Row],[charges]] &gt;= Classify!$C$5), "")</f>
        <v>0</v>
      </c>
      <c r="AF622">
        <f>IF(insurance[[#This Row],[split]]="Test", --(insurance[[#This Row],[yhat]] &gt;= Classify!$C$8), "")</f>
        <v>0</v>
      </c>
    </row>
    <row r="623" spans="1:32" x14ac:dyDescent="0.35">
      <c r="A623">
        <v>34</v>
      </c>
      <c r="B623" t="s">
        <v>13</v>
      </c>
      <c r="C623">
        <v>33.25</v>
      </c>
      <c r="D623">
        <v>1</v>
      </c>
      <c r="E623" t="s">
        <v>14</v>
      </c>
      <c r="F623" t="s">
        <v>20</v>
      </c>
      <c r="G623">
        <v>5594.8455000000004</v>
      </c>
      <c r="H623" t="s">
        <v>16</v>
      </c>
      <c r="I623" t="s">
        <v>17</v>
      </c>
      <c r="J623" t="s">
        <v>17</v>
      </c>
      <c r="K623" t="s">
        <v>17</v>
      </c>
      <c r="L623" t="s">
        <v>17</v>
      </c>
      <c r="M623" t="s">
        <v>17</v>
      </c>
      <c r="N623">
        <f>insurance[[#This Row],[age]]^2</f>
        <v>1156</v>
      </c>
      <c r="O623">
        <f>insurance[[#This Row],[smoker_yes]]*insurance[[#This Row],[bmi]]</f>
        <v>0</v>
      </c>
      <c r="P623">
        <f>insurance[[#This Row],[smoker_yes]]*insurance[[#This Row],[age]]</f>
        <v>0</v>
      </c>
      <c r="Q623">
        <f>insurance[[#This Row],[bmi]]*insurance[[#This Row],[age]]</f>
        <v>1130.5</v>
      </c>
      <c r="R623" t="s">
        <v>31</v>
      </c>
      <c r="S623">
        <f>(insurance[[#This Row],[age]]-Notes!$B$2)/Notes!$B$3</f>
        <v>-0.37074640682260052</v>
      </c>
      <c r="T623">
        <f>(insurance[[#This Row],[bmi]]-Notes!$B$4)/Notes!$B$5</f>
        <v>0.42431796724843934</v>
      </c>
      <c r="U623">
        <f>(insurance[[#This Row],[children]]-Notes!$B$6)/Notes!$B$7</f>
        <v>-7.8767191646533979E-2</v>
      </c>
      <c r="V623" s="14">
        <f t="shared" si="9"/>
        <v>13130.638654799817</v>
      </c>
      <c r="W623" s="15" t="str">
        <f>IF(insurance[[#This Row],[split]]="Test", (insurance[[#This Row],[charges]]-insurance[[#This Row],[yhat_base]])^2, "")</f>
        <v/>
      </c>
      <c r="X623" s="15" t="str">
        <f>IF(insurance[[#This Row],[split]]="Test", ABS(insurance[[#This Row],[charges]]-insurance[[#This Row],[yhat_base]])^2, "")</f>
        <v/>
      </c>
      <c r="Y623" t="str">
        <f>IF(insurance[[#This Row],[split]]="Test", (insurance[[#This Row],[charges]]-insurance[[#This Row],[yhat]])^2,"")</f>
        <v/>
      </c>
      <c r="Z623" t="str">
        <f>IF(insurance[[#This Row],[split]]="Test",ABS(insurance[[#This Row],[charges]]-insurance[[#This Row],[yhat]])^2,"")</f>
        <v/>
      </c>
      <c r="AA623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7453.5555932330963</v>
      </c>
      <c r="AB623">
        <f>insurance[[#This Row],[charges]]-insurance[[#This Row],[yhat]]</f>
        <v>-1858.7100932330959</v>
      </c>
      <c r="AC623" t="str">
        <f>IF(insurance[[#This Row],[split]]="Test",
  COUNTIFS(insurance[split], "Test", insurance[yhat], "&gt;" &amp; insurance[[#This Row],[yhat]]) + 1,
  ""
)</f>
        <v/>
      </c>
      <c r="AD623" t="str">
        <f>IF(insurance[[#This Row],[split]]="Test", CEILING(insurance[[#This Row],[rank_test]]/(COUNTIF(insurance[split],"Test")/10), 1), "")</f>
        <v/>
      </c>
      <c r="AE623" t="str">
        <f>IF(insurance[[#This Row],[split]]="Test", --(insurance[[#This Row],[charges]] &gt;= Classify!$C$5), "")</f>
        <v/>
      </c>
      <c r="AF623" t="str">
        <f>IF(insurance[[#This Row],[split]]="Test", --(insurance[[#This Row],[yhat]] &gt;= Classify!$C$8), "")</f>
        <v/>
      </c>
    </row>
    <row r="624" spans="1:32" x14ac:dyDescent="0.35">
      <c r="A624">
        <v>30</v>
      </c>
      <c r="B624" t="s">
        <v>19</v>
      </c>
      <c r="C624">
        <v>31.4</v>
      </c>
      <c r="D624">
        <v>1</v>
      </c>
      <c r="E624" t="s">
        <v>14</v>
      </c>
      <c r="F624" t="s">
        <v>21</v>
      </c>
      <c r="G624">
        <v>3659.346</v>
      </c>
      <c r="H624" t="s">
        <v>16</v>
      </c>
      <c r="I624" t="s">
        <v>18</v>
      </c>
      <c r="J624" t="s">
        <v>17</v>
      </c>
      <c r="K624" t="s">
        <v>17</v>
      </c>
      <c r="L624" t="s">
        <v>17</v>
      </c>
      <c r="M624" t="s">
        <v>18</v>
      </c>
      <c r="N624">
        <f>insurance[[#This Row],[age]]^2</f>
        <v>900</v>
      </c>
      <c r="O624">
        <f>insurance[[#This Row],[smoker_yes]]*insurance[[#This Row],[bmi]]</f>
        <v>0</v>
      </c>
      <c r="P624">
        <f>insurance[[#This Row],[smoker_yes]]*insurance[[#This Row],[age]]</f>
        <v>0</v>
      </c>
      <c r="Q624">
        <f>insurance[[#This Row],[bmi]]*insurance[[#This Row],[age]]</f>
        <v>942</v>
      </c>
      <c r="R624" t="s">
        <v>31</v>
      </c>
      <c r="S624">
        <f>(insurance[[#This Row],[age]]-Notes!$B$2)/Notes!$B$3</f>
        <v>-0.65555116774043554</v>
      </c>
      <c r="T624">
        <f>(insurance[[#This Row],[bmi]]-Notes!$B$4)/Notes!$B$5</f>
        <v>0.12083567900339508</v>
      </c>
      <c r="U624">
        <f>(insurance[[#This Row],[children]]-Notes!$B$6)/Notes!$B$7</f>
        <v>-7.8767191646533979E-2</v>
      </c>
      <c r="V624" s="14">
        <f t="shared" si="9"/>
        <v>13130.638654799817</v>
      </c>
      <c r="W624" s="15" t="str">
        <f>IF(insurance[[#This Row],[split]]="Test", (insurance[[#This Row],[charges]]-insurance[[#This Row],[yhat_base]])^2, "")</f>
        <v/>
      </c>
      <c r="X624" s="15" t="str">
        <f>IF(insurance[[#This Row],[split]]="Test", ABS(insurance[[#This Row],[charges]]-insurance[[#This Row],[yhat_base]])^2, "")</f>
        <v/>
      </c>
      <c r="Y624" t="str">
        <f>IF(insurance[[#This Row],[split]]="Test", (insurance[[#This Row],[charges]]-insurance[[#This Row],[yhat]])^2,"")</f>
        <v/>
      </c>
      <c r="Z624" t="str">
        <f>IF(insurance[[#This Row],[split]]="Test",ABS(insurance[[#This Row],[charges]]-insurance[[#This Row],[yhat]])^2,"")</f>
        <v/>
      </c>
      <c r="AA624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4934.2181177142902</v>
      </c>
      <c r="AB624">
        <f>insurance[[#This Row],[charges]]-insurance[[#This Row],[yhat]]</f>
        <v>-1274.8721177142902</v>
      </c>
      <c r="AC624" t="str">
        <f>IF(insurance[[#This Row],[split]]="Test",
  COUNTIFS(insurance[split], "Test", insurance[yhat], "&gt;" &amp; insurance[[#This Row],[yhat]]) + 1,
  ""
)</f>
        <v/>
      </c>
      <c r="AD624" t="str">
        <f>IF(insurance[[#This Row],[split]]="Test", CEILING(insurance[[#This Row],[rank_test]]/(COUNTIF(insurance[split],"Test")/10), 1), "")</f>
        <v/>
      </c>
      <c r="AE624" t="str">
        <f>IF(insurance[[#This Row],[split]]="Test", --(insurance[[#This Row],[charges]] &gt;= Classify!$C$5), "")</f>
        <v/>
      </c>
      <c r="AF624" t="str">
        <f>IF(insurance[[#This Row],[split]]="Test", --(insurance[[#This Row],[yhat]] &gt;= Classify!$C$8), "")</f>
        <v/>
      </c>
    </row>
    <row r="625" spans="1:32" x14ac:dyDescent="0.35">
      <c r="A625">
        <v>53</v>
      </c>
      <c r="B625" t="s">
        <v>19</v>
      </c>
      <c r="C625">
        <v>36.1</v>
      </c>
      <c r="D625">
        <v>1</v>
      </c>
      <c r="E625" t="s">
        <v>14</v>
      </c>
      <c r="F625" t="s">
        <v>21</v>
      </c>
      <c r="G625">
        <v>10085.846</v>
      </c>
      <c r="H625" t="s">
        <v>16</v>
      </c>
      <c r="I625" t="s">
        <v>18</v>
      </c>
      <c r="J625" t="s">
        <v>17</v>
      </c>
      <c r="K625" t="s">
        <v>17</v>
      </c>
      <c r="L625" t="s">
        <v>17</v>
      </c>
      <c r="M625" t="s">
        <v>18</v>
      </c>
      <c r="N625">
        <f>insurance[[#This Row],[age]]^2</f>
        <v>2809</v>
      </c>
      <c r="O625">
        <f>insurance[[#This Row],[smoker_yes]]*insurance[[#This Row],[bmi]]</f>
        <v>0</v>
      </c>
      <c r="P625">
        <f>insurance[[#This Row],[smoker_yes]]*insurance[[#This Row],[age]]</f>
        <v>0</v>
      </c>
      <c r="Q625">
        <f>insurance[[#This Row],[bmi]]*insurance[[#This Row],[age]]</f>
        <v>1913.3000000000002</v>
      </c>
      <c r="R625" t="s">
        <v>32</v>
      </c>
      <c r="S625">
        <f>(insurance[[#This Row],[age]]-Notes!$B$2)/Notes!$B$3</f>
        <v>0.98207620753711611</v>
      </c>
      <c r="T625">
        <f>(insurance[[#This Row],[bmi]]-Notes!$B$4)/Notes!$B$5</f>
        <v>0.8918447356259398</v>
      </c>
      <c r="U625">
        <f>(insurance[[#This Row],[children]]-Notes!$B$6)/Notes!$B$7</f>
        <v>-7.8767191646533979E-2</v>
      </c>
      <c r="V625" s="14">
        <f t="shared" si="9"/>
        <v>13130.638654799817</v>
      </c>
      <c r="W625" s="15">
        <f>IF(insurance[[#This Row],[split]]="Test", (insurance[[#This Row],[charges]]-insurance[[#This Row],[yhat_base]])^2, "")</f>
        <v>9270762.310722921</v>
      </c>
      <c r="X625" s="15">
        <f>IF(insurance[[#This Row],[split]]="Test", ABS(insurance[[#This Row],[charges]]-insurance[[#This Row],[yhat_base]])^2, "")</f>
        <v>9270762.310722921</v>
      </c>
      <c r="Y625">
        <f>IF(insurance[[#This Row],[split]]="Test", (insurance[[#This Row],[charges]]-insurance[[#This Row],[yhat]])^2,"")</f>
        <v>1519141.8639717591</v>
      </c>
      <c r="Z625">
        <f>IF(insurance[[#This Row],[split]]="Test",ABS(insurance[[#This Row],[charges]]-insurance[[#This Row],[yhat]])^2,"")</f>
        <v>1519141.8639717591</v>
      </c>
      <c r="AA625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11318.380731345027</v>
      </c>
      <c r="AB625">
        <f>insurance[[#This Row],[charges]]-insurance[[#This Row],[yhat]]</f>
        <v>-1232.5347313450275</v>
      </c>
      <c r="AC625">
        <f>IF(insurance[[#This Row],[split]]="Test",
  COUNTIFS(insurance[split], "Test", insurance[yhat], "&gt;" &amp; insurance[[#This Row],[yhat]]) + 1,
  ""
)</f>
        <v>123</v>
      </c>
      <c r="AD625">
        <f>IF(insurance[[#This Row],[split]]="Test", CEILING(insurance[[#This Row],[rank_test]]/(COUNTIF(insurance[split],"Test")/10), 1), "")</f>
        <v>5</v>
      </c>
      <c r="AE625">
        <f>IF(insurance[[#This Row],[split]]="Test", --(insurance[[#This Row],[charges]] &gt;= Classify!$C$5), "")</f>
        <v>0</v>
      </c>
      <c r="AF625">
        <f>IF(insurance[[#This Row],[split]]="Test", --(insurance[[#This Row],[yhat]] &gt;= Classify!$C$8), "")</f>
        <v>0</v>
      </c>
    </row>
    <row r="626" spans="1:32" x14ac:dyDescent="0.35">
      <c r="A626">
        <v>51</v>
      </c>
      <c r="B626" t="s">
        <v>19</v>
      </c>
      <c r="C626">
        <v>39.700000000000003</v>
      </c>
      <c r="D626">
        <v>1</v>
      </c>
      <c r="E626" t="s">
        <v>14</v>
      </c>
      <c r="F626" t="s">
        <v>21</v>
      </c>
      <c r="G626">
        <v>9391.3459999999995</v>
      </c>
      <c r="H626" t="s">
        <v>16</v>
      </c>
      <c r="I626" t="s">
        <v>18</v>
      </c>
      <c r="J626" t="s">
        <v>17</v>
      </c>
      <c r="K626" t="s">
        <v>17</v>
      </c>
      <c r="L626" t="s">
        <v>17</v>
      </c>
      <c r="M626" t="s">
        <v>18</v>
      </c>
      <c r="N626">
        <f>insurance[[#This Row],[age]]^2</f>
        <v>2601</v>
      </c>
      <c r="O626">
        <f>insurance[[#This Row],[smoker_yes]]*insurance[[#This Row],[bmi]]</f>
        <v>0</v>
      </c>
      <c r="P626">
        <f>insurance[[#This Row],[smoker_yes]]*insurance[[#This Row],[age]]</f>
        <v>0</v>
      </c>
      <c r="Q626">
        <f>insurance[[#This Row],[bmi]]*insurance[[#This Row],[age]]</f>
        <v>2024.7</v>
      </c>
      <c r="R626" t="s">
        <v>31</v>
      </c>
      <c r="S626">
        <f>(insurance[[#This Row],[age]]-Notes!$B$2)/Notes!$B$3</f>
        <v>0.8396738270781986</v>
      </c>
      <c r="T626">
        <f>(insurance[[#This Row],[bmi]]-Notes!$B$4)/Notes!$B$5</f>
        <v>1.4824048641027825</v>
      </c>
      <c r="U626">
        <f>(insurance[[#This Row],[children]]-Notes!$B$6)/Notes!$B$7</f>
        <v>-7.8767191646533979E-2</v>
      </c>
      <c r="V626" s="14">
        <f t="shared" si="9"/>
        <v>13130.638654799817</v>
      </c>
      <c r="W626" s="15" t="str">
        <f>IF(insurance[[#This Row],[split]]="Test", (insurance[[#This Row],[charges]]-insurance[[#This Row],[yhat_base]])^2, "")</f>
        <v/>
      </c>
      <c r="X626" s="15" t="str">
        <f>IF(insurance[[#This Row],[split]]="Test", ABS(insurance[[#This Row],[charges]]-insurance[[#This Row],[yhat_base]])^2, "")</f>
        <v/>
      </c>
      <c r="Y626" t="str">
        <f>IF(insurance[[#This Row],[split]]="Test", (insurance[[#This Row],[charges]]-insurance[[#This Row],[yhat]])^2,"")</f>
        <v/>
      </c>
      <c r="Z626" t="str">
        <f>IF(insurance[[#This Row],[split]]="Test",ABS(insurance[[#This Row],[charges]]-insurance[[#This Row],[yhat]])^2,"")</f>
        <v/>
      </c>
      <c r="AA626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10632.670070822127</v>
      </c>
      <c r="AB626">
        <f>insurance[[#This Row],[charges]]-insurance[[#This Row],[yhat]]</f>
        <v>-1241.3240708221274</v>
      </c>
      <c r="AC626" t="str">
        <f>IF(insurance[[#This Row],[split]]="Test",
  COUNTIFS(insurance[split], "Test", insurance[yhat], "&gt;" &amp; insurance[[#This Row],[yhat]]) + 1,
  ""
)</f>
        <v/>
      </c>
      <c r="AD626" t="str">
        <f>IF(insurance[[#This Row],[split]]="Test", CEILING(insurance[[#This Row],[rank_test]]/(COUNTIF(insurance[split],"Test")/10), 1), "")</f>
        <v/>
      </c>
      <c r="AE626" t="str">
        <f>IF(insurance[[#This Row],[split]]="Test", --(insurance[[#This Row],[charges]] &gt;= Classify!$C$5), "")</f>
        <v/>
      </c>
      <c r="AF626" t="str">
        <f>IF(insurance[[#This Row],[split]]="Test", --(insurance[[#This Row],[yhat]] &gt;= Classify!$C$8), "")</f>
        <v/>
      </c>
    </row>
    <row r="627" spans="1:32" x14ac:dyDescent="0.35">
      <c r="A627">
        <v>26</v>
      </c>
      <c r="B627" t="s">
        <v>13</v>
      </c>
      <c r="C627">
        <v>42.4</v>
      </c>
      <c r="D627">
        <v>1</v>
      </c>
      <c r="E627" t="s">
        <v>14</v>
      </c>
      <c r="F627" t="s">
        <v>21</v>
      </c>
      <c r="G627">
        <v>3410.3240000000001</v>
      </c>
      <c r="H627" t="s">
        <v>16</v>
      </c>
      <c r="I627" t="s">
        <v>17</v>
      </c>
      <c r="J627" t="s">
        <v>17</v>
      </c>
      <c r="K627" t="s">
        <v>17</v>
      </c>
      <c r="L627" t="s">
        <v>17</v>
      </c>
      <c r="M627" t="s">
        <v>18</v>
      </c>
      <c r="N627">
        <f>insurance[[#This Row],[age]]^2</f>
        <v>676</v>
      </c>
      <c r="O627">
        <f>insurance[[#This Row],[smoker_yes]]*insurance[[#This Row],[bmi]]</f>
        <v>0</v>
      </c>
      <c r="P627">
        <f>insurance[[#This Row],[smoker_yes]]*insurance[[#This Row],[age]]</f>
        <v>0</v>
      </c>
      <c r="Q627">
        <f>insurance[[#This Row],[bmi]]*insurance[[#This Row],[age]]</f>
        <v>1102.3999999999999</v>
      </c>
      <c r="R627" t="s">
        <v>32</v>
      </c>
      <c r="S627">
        <f>(insurance[[#This Row],[age]]-Notes!$B$2)/Notes!$B$3</f>
        <v>-0.94035592865827067</v>
      </c>
      <c r="T627">
        <f>(insurance[[#This Row],[bmi]]-Notes!$B$4)/Notes!$B$5</f>
        <v>1.9253249604604137</v>
      </c>
      <c r="U627">
        <f>(insurance[[#This Row],[children]]-Notes!$B$6)/Notes!$B$7</f>
        <v>-7.8767191646533979E-2</v>
      </c>
      <c r="V627" s="14">
        <f t="shared" si="9"/>
        <v>13130.638654799817</v>
      </c>
      <c r="W627" s="15">
        <f>IF(insurance[[#This Row],[split]]="Test", (insurance[[#This Row],[charges]]-insurance[[#This Row],[yhat_base]])^2, "")</f>
        <v>94484516.988316074</v>
      </c>
      <c r="X627" s="15">
        <f>IF(insurance[[#This Row],[split]]="Test", ABS(insurance[[#This Row],[charges]]-insurance[[#This Row],[yhat_base]])^2, "")</f>
        <v>94484516.988316074</v>
      </c>
      <c r="Y627">
        <f>IF(insurance[[#This Row],[split]]="Test", (insurance[[#This Row],[charges]]-insurance[[#This Row],[yhat]])^2,"")</f>
        <v>2543521.7744470616</v>
      </c>
      <c r="Z627">
        <f>IF(insurance[[#This Row],[split]]="Test",ABS(insurance[[#This Row],[charges]]-insurance[[#This Row],[yhat]])^2,"")</f>
        <v>2543521.7744470616</v>
      </c>
      <c r="AA627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5005.1662412411397</v>
      </c>
      <c r="AB627">
        <f>insurance[[#This Row],[charges]]-insurance[[#This Row],[yhat]]</f>
        <v>-1594.8422412411396</v>
      </c>
      <c r="AC627">
        <f>IF(insurance[[#This Row],[split]]="Test",
  COUNTIFS(insurance[split], "Test", insurance[yhat], "&gt;" &amp; insurance[[#This Row],[yhat]]) + 1,
  ""
)</f>
        <v>237</v>
      </c>
      <c r="AD627">
        <f>IF(insurance[[#This Row],[split]]="Test", CEILING(insurance[[#This Row],[rank_test]]/(COUNTIF(insurance[split],"Test")/10), 1), "")</f>
        <v>9</v>
      </c>
      <c r="AE627">
        <f>IF(insurance[[#This Row],[split]]="Test", --(insurance[[#This Row],[charges]] &gt;= Classify!$C$5), "")</f>
        <v>0</v>
      </c>
      <c r="AF627">
        <f>IF(insurance[[#This Row],[split]]="Test", --(insurance[[#This Row],[yhat]] &gt;= Classify!$C$8), "")</f>
        <v>0</v>
      </c>
    </row>
    <row r="628" spans="1:32" x14ac:dyDescent="0.35">
      <c r="A628">
        <v>48</v>
      </c>
      <c r="B628" t="s">
        <v>13</v>
      </c>
      <c r="C628">
        <v>35.909999999999997</v>
      </c>
      <c r="D628">
        <v>1</v>
      </c>
      <c r="E628" t="s">
        <v>14</v>
      </c>
      <c r="F628" t="s">
        <v>20</v>
      </c>
      <c r="G628">
        <v>26392.260289999998</v>
      </c>
      <c r="H628" t="s">
        <v>16</v>
      </c>
      <c r="I628" t="s">
        <v>17</v>
      </c>
      <c r="J628" t="s">
        <v>17</v>
      </c>
      <c r="K628" t="s">
        <v>17</v>
      </c>
      <c r="L628" t="s">
        <v>17</v>
      </c>
      <c r="M628" t="s">
        <v>17</v>
      </c>
      <c r="N628">
        <f>insurance[[#This Row],[age]]^2</f>
        <v>2304</v>
      </c>
      <c r="O628">
        <f>insurance[[#This Row],[smoker_yes]]*insurance[[#This Row],[bmi]]</f>
        <v>0</v>
      </c>
      <c r="P628">
        <f>insurance[[#This Row],[smoker_yes]]*insurance[[#This Row],[age]]</f>
        <v>0</v>
      </c>
      <c r="Q628">
        <f>insurance[[#This Row],[bmi]]*insurance[[#This Row],[age]]</f>
        <v>1723.6799999999998</v>
      </c>
      <c r="R628" t="s">
        <v>32</v>
      </c>
      <c r="S628">
        <f>(insurance[[#This Row],[age]]-Notes!$B$2)/Notes!$B$3</f>
        <v>0.62607025638982228</v>
      </c>
      <c r="T628">
        <f>(insurance[[#This Row],[bmi]]-Notes!$B$4)/Notes!$B$5</f>
        <v>0.86067628440077237</v>
      </c>
      <c r="U628">
        <f>(insurance[[#This Row],[children]]-Notes!$B$6)/Notes!$B$7</f>
        <v>-7.8767191646533979E-2</v>
      </c>
      <c r="V628" s="14">
        <f t="shared" si="9"/>
        <v>13130.638654799817</v>
      </c>
      <c r="W628" s="15">
        <f>IF(insurance[[#This Row],[split]]="Test", (insurance[[#This Row],[charges]]-insurance[[#This Row],[yhat_base]])^2, "")</f>
        <v>175870608.39520952</v>
      </c>
      <c r="X628" s="15">
        <f>IF(insurance[[#This Row],[split]]="Test", ABS(insurance[[#This Row],[charges]]-insurance[[#This Row],[yhat_base]])^2, "")</f>
        <v>175870608.39520952</v>
      </c>
      <c r="Y628">
        <f>IF(insurance[[#This Row],[split]]="Test", (insurance[[#This Row],[charges]]-insurance[[#This Row],[yhat]])^2,"")</f>
        <v>228350556.74415436</v>
      </c>
      <c r="Z628">
        <f>IF(insurance[[#This Row],[split]]="Test",ABS(insurance[[#This Row],[charges]]-insurance[[#This Row],[yhat]])^2,"")</f>
        <v>228350556.74415436</v>
      </c>
      <c r="AA628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11280.98778421299</v>
      </c>
      <c r="AB628">
        <f>insurance[[#This Row],[charges]]-insurance[[#This Row],[yhat]]</f>
        <v>15111.272505787008</v>
      </c>
      <c r="AC628">
        <f>IF(insurance[[#This Row],[split]]="Test",
  COUNTIFS(insurance[split], "Test", insurance[yhat], "&gt;" &amp; insurance[[#This Row],[yhat]]) + 1,
  ""
)</f>
        <v>124</v>
      </c>
      <c r="AD628">
        <f>IF(insurance[[#This Row],[split]]="Test", CEILING(insurance[[#This Row],[rank_test]]/(COUNTIF(insurance[split],"Test")/10), 1), "")</f>
        <v>5</v>
      </c>
      <c r="AE628">
        <f>IF(insurance[[#This Row],[split]]="Test", --(insurance[[#This Row],[charges]] &gt;= Classify!$C$5), "")</f>
        <v>1</v>
      </c>
      <c r="AF628">
        <f>IF(insurance[[#This Row],[split]]="Test", --(insurance[[#This Row],[yhat]] &gt;= Classify!$C$8), "")</f>
        <v>0</v>
      </c>
    </row>
    <row r="629" spans="1:32" x14ac:dyDescent="0.35">
      <c r="A629">
        <v>32</v>
      </c>
      <c r="B629" t="s">
        <v>13</v>
      </c>
      <c r="C629">
        <v>31.54</v>
      </c>
      <c r="D629">
        <v>1</v>
      </c>
      <c r="E629" t="s">
        <v>14</v>
      </c>
      <c r="F629" t="s">
        <v>20</v>
      </c>
      <c r="G629">
        <v>5148.5526</v>
      </c>
      <c r="H629" t="s">
        <v>16</v>
      </c>
      <c r="I629" t="s">
        <v>17</v>
      </c>
      <c r="J629" t="s">
        <v>17</v>
      </c>
      <c r="K629" t="s">
        <v>17</v>
      </c>
      <c r="L629" t="s">
        <v>17</v>
      </c>
      <c r="M629" t="s">
        <v>17</v>
      </c>
      <c r="N629">
        <f>insurance[[#This Row],[age]]^2</f>
        <v>1024</v>
      </c>
      <c r="O629">
        <f>insurance[[#This Row],[smoker_yes]]*insurance[[#This Row],[bmi]]</f>
        <v>0</v>
      </c>
      <c r="P629">
        <f>insurance[[#This Row],[smoker_yes]]*insurance[[#This Row],[age]]</f>
        <v>0</v>
      </c>
      <c r="Q629">
        <f>insurance[[#This Row],[bmi]]*insurance[[#This Row],[age]]</f>
        <v>1009.28</v>
      </c>
      <c r="R629" t="s">
        <v>32</v>
      </c>
      <c r="S629">
        <f>(insurance[[#This Row],[age]]-Notes!$B$2)/Notes!$B$3</f>
        <v>-0.51314878728151803</v>
      </c>
      <c r="T629">
        <f>(insurance[[#This Row],[bmi]]-Notes!$B$4)/Notes!$B$5</f>
        <v>0.14380190622193906</v>
      </c>
      <c r="U629">
        <f>(insurance[[#This Row],[children]]-Notes!$B$6)/Notes!$B$7</f>
        <v>-7.8767191646533979E-2</v>
      </c>
      <c r="V629" s="14">
        <f t="shared" si="9"/>
        <v>13130.638654799817</v>
      </c>
      <c r="W629" s="15">
        <f>IF(insurance[[#This Row],[split]]="Test", (insurance[[#This Row],[charges]]-insurance[[#This Row],[yhat_base]])^2, "")</f>
        <v>63713697.786229715</v>
      </c>
      <c r="X629" s="15">
        <f>IF(insurance[[#This Row],[split]]="Test", ABS(insurance[[#This Row],[charges]]-insurance[[#This Row],[yhat_base]])^2, "")</f>
        <v>63713697.786229715</v>
      </c>
      <c r="Y629">
        <f>IF(insurance[[#This Row],[split]]="Test", (insurance[[#This Row],[charges]]-insurance[[#This Row],[yhat]])^2,"")</f>
        <v>3514113.8738819254</v>
      </c>
      <c r="Z629">
        <f>IF(insurance[[#This Row],[split]]="Test",ABS(insurance[[#This Row],[charges]]-insurance[[#This Row],[yhat]])^2,"")</f>
        <v>3514113.8738819254</v>
      </c>
      <c r="AA629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7023.1495897239047</v>
      </c>
      <c r="AB629">
        <f>insurance[[#This Row],[charges]]-insurance[[#This Row],[yhat]]</f>
        <v>-1874.5969897239047</v>
      </c>
      <c r="AC629">
        <f>IF(insurance[[#This Row],[split]]="Test",
  COUNTIFS(insurance[split], "Test", insurance[yhat], "&gt;" &amp; insurance[[#This Row],[yhat]]) + 1,
  ""
)</f>
        <v>201</v>
      </c>
      <c r="AD629">
        <f>IF(insurance[[#This Row],[split]]="Test", CEILING(insurance[[#This Row],[rank_test]]/(COUNTIF(insurance[split],"Test")/10), 1), "")</f>
        <v>8</v>
      </c>
      <c r="AE629">
        <f>IF(insurance[[#This Row],[split]]="Test", --(insurance[[#This Row],[charges]] &gt;= Classify!$C$5), "")</f>
        <v>0</v>
      </c>
      <c r="AF629">
        <f>IF(insurance[[#This Row],[split]]="Test", --(insurance[[#This Row],[yhat]] &gt;= Classify!$C$8), "")</f>
        <v>0</v>
      </c>
    </row>
    <row r="630" spans="1:32" x14ac:dyDescent="0.35">
      <c r="A630">
        <v>49</v>
      </c>
      <c r="B630" t="s">
        <v>19</v>
      </c>
      <c r="C630">
        <v>28.7</v>
      </c>
      <c r="D630">
        <v>1</v>
      </c>
      <c r="E630" t="s">
        <v>14</v>
      </c>
      <c r="F630" t="s">
        <v>21</v>
      </c>
      <c r="G630">
        <v>8703.4560000000001</v>
      </c>
      <c r="H630" t="s">
        <v>16</v>
      </c>
      <c r="I630" t="s">
        <v>18</v>
      </c>
      <c r="J630" t="s">
        <v>17</v>
      </c>
      <c r="K630" t="s">
        <v>17</v>
      </c>
      <c r="L630" t="s">
        <v>17</v>
      </c>
      <c r="M630" t="s">
        <v>18</v>
      </c>
      <c r="N630">
        <f>insurance[[#This Row],[age]]^2</f>
        <v>2401</v>
      </c>
      <c r="O630">
        <f>insurance[[#This Row],[smoker_yes]]*insurance[[#This Row],[bmi]]</f>
        <v>0</v>
      </c>
      <c r="P630">
        <f>insurance[[#This Row],[smoker_yes]]*insurance[[#This Row],[age]]</f>
        <v>0</v>
      </c>
      <c r="Q630">
        <f>insurance[[#This Row],[bmi]]*insurance[[#This Row],[age]]</f>
        <v>1406.3</v>
      </c>
      <c r="R630" t="s">
        <v>31</v>
      </c>
      <c r="S630">
        <f>(insurance[[#This Row],[age]]-Notes!$B$2)/Notes!$B$3</f>
        <v>0.69727144661928109</v>
      </c>
      <c r="T630">
        <f>(insurance[[#This Row],[bmi]]-Notes!$B$4)/Notes!$B$5</f>
        <v>-0.32208441735423665</v>
      </c>
      <c r="U630">
        <f>(insurance[[#This Row],[children]]-Notes!$B$6)/Notes!$B$7</f>
        <v>-7.8767191646533979E-2</v>
      </c>
      <c r="V630" s="14">
        <f t="shared" si="9"/>
        <v>13130.638654799817</v>
      </c>
      <c r="W630" s="15" t="str">
        <f>IF(insurance[[#This Row],[split]]="Test", (insurance[[#This Row],[charges]]-insurance[[#This Row],[yhat_base]])^2, "")</f>
        <v/>
      </c>
      <c r="X630" s="15" t="str">
        <f>IF(insurance[[#This Row],[split]]="Test", ABS(insurance[[#This Row],[charges]]-insurance[[#This Row],[yhat_base]])^2, "")</f>
        <v/>
      </c>
      <c r="Y630" t="str">
        <f>IF(insurance[[#This Row],[split]]="Test", (insurance[[#This Row],[charges]]-insurance[[#This Row],[yhat]])^2,"")</f>
        <v/>
      </c>
      <c r="Z630" t="str">
        <f>IF(insurance[[#This Row],[split]]="Test",ABS(insurance[[#This Row],[charges]]-insurance[[#This Row],[yhat]])^2,"")</f>
        <v/>
      </c>
      <c r="AA630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9836.2841406426378</v>
      </c>
      <c r="AB630">
        <f>insurance[[#This Row],[charges]]-insurance[[#This Row],[yhat]]</f>
        <v>-1132.8281406426377</v>
      </c>
      <c r="AC630" t="str">
        <f>IF(insurance[[#This Row],[split]]="Test",
  COUNTIFS(insurance[split], "Test", insurance[yhat], "&gt;" &amp; insurance[[#This Row],[yhat]]) + 1,
  ""
)</f>
        <v/>
      </c>
      <c r="AD630" t="str">
        <f>IF(insurance[[#This Row],[split]]="Test", CEILING(insurance[[#This Row],[rank_test]]/(COUNTIF(insurance[split],"Test")/10), 1), "")</f>
        <v/>
      </c>
      <c r="AE630" t="str">
        <f>IF(insurance[[#This Row],[split]]="Test", --(insurance[[#This Row],[charges]] &gt;= Classify!$C$5), "")</f>
        <v/>
      </c>
      <c r="AF630" t="str">
        <f>IF(insurance[[#This Row],[split]]="Test", --(insurance[[#This Row],[yhat]] &gt;= Classify!$C$8), "")</f>
        <v/>
      </c>
    </row>
    <row r="631" spans="1:32" x14ac:dyDescent="0.35">
      <c r="A631">
        <v>47</v>
      </c>
      <c r="B631" t="s">
        <v>19</v>
      </c>
      <c r="C631">
        <v>36.200000000000003</v>
      </c>
      <c r="D631">
        <v>1</v>
      </c>
      <c r="E631" t="s">
        <v>14</v>
      </c>
      <c r="F631" t="s">
        <v>21</v>
      </c>
      <c r="G631">
        <v>8068.1850000000004</v>
      </c>
      <c r="H631" t="s">
        <v>16</v>
      </c>
      <c r="I631" t="s">
        <v>18</v>
      </c>
      <c r="J631" t="s">
        <v>17</v>
      </c>
      <c r="K631" t="s">
        <v>17</v>
      </c>
      <c r="L631" t="s">
        <v>17</v>
      </c>
      <c r="M631" t="s">
        <v>18</v>
      </c>
      <c r="N631">
        <f>insurance[[#This Row],[age]]^2</f>
        <v>2209</v>
      </c>
      <c r="O631">
        <f>insurance[[#This Row],[smoker_yes]]*insurance[[#This Row],[bmi]]</f>
        <v>0</v>
      </c>
      <c r="P631">
        <f>insurance[[#This Row],[smoker_yes]]*insurance[[#This Row],[age]]</f>
        <v>0</v>
      </c>
      <c r="Q631">
        <f>insurance[[#This Row],[bmi]]*insurance[[#This Row],[age]]</f>
        <v>1701.4</v>
      </c>
      <c r="R631" t="s">
        <v>32</v>
      </c>
      <c r="S631">
        <f>(insurance[[#This Row],[age]]-Notes!$B$2)/Notes!$B$3</f>
        <v>0.55486906616036347</v>
      </c>
      <c r="T631">
        <f>(insurance[[#This Row],[bmi]]-Notes!$B$4)/Notes!$B$5</f>
        <v>0.90824918363918572</v>
      </c>
      <c r="U631">
        <f>(insurance[[#This Row],[children]]-Notes!$B$6)/Notes!$B$7</f>
        <v>-7.8767191646533979E-2</v>
      </c>
      <c r="V631" s="14">
        <f t="shared" si="9"/>
        <v>13130.638654799817</v>
      </c>
      <c r="W631" s="15">
        <f>IF(insurance[[#This Row],[split]]="Test", (insurance[[#This Row],[charges]]-insurance[[#This Row],[yhat_base]])^2, "")</f>
        <v>25628437.006996024</v>
      </c>
      <c r="X631" s="15">
        <f>IF(insurance[[#This Row],[split]]="Test", ABS(insurance[[#This Row],[charges]]-insurance[[#This Row],[yhat_base]])^2, "")</f>
        <v>25628437.006996024</v>
      </c>
      <c r="Y631">
        <f>IF(insurance[[#This Row],[split]]="Test", (insurance[[#This Row],[charges]]-insurance[[#This Row],[yhat]])^2,"")</f>
        <v>1404920.2128514873</v>
      </c>
      <c r="Z631">
        <f>IF(insurance[[#This Row],[split]]="Test",ABS(insurance[[#This Row],[charges]]-insurance[[#This Row],[yhat]])^2,"")</f>
        <v>1404920.2128514873</v>
      </c>
      <c r="AA631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9253.4783024578719</v>
      </c>
      <c r="AB631">
        <f>insurance[[#This Row],[charges]]-insurance[[#This Row],[yhat]]</f>
        <v>-1185.2933024578715</v>
      </c>
      <c r="AC631">
        <f>IF(insurance[[#This Row],[split]]="Test",
  COUNTIFS(insurance[split], "Test", insurance[yhat], "&gt;" &amp; insurance[[#This Row],[yhat]]) + 1,
  ""
)</f>
        <v>154</v>
      </c>
      <c r="AD631">
        <f>IF(insurance[[#This Row],[split]]="Test", CEILING(insurance[[#This Row],[rank_test]]/(COUNTIF(insurance[split],"Test")/10), 1), "")</f>
        <v>6</v>
      </c>
      <c r="AE631">
        <f>IF(insurance[[#This Row],[split]]="Test", --(insurance[[#This Row],[charges]] &gt;= Classify!$C$5), "")</f>
        <v>0</v>
      </c>
      <c r="AF631">
        <f>IF(insurance[[#This Row],[split]]="Test", --(insurance[[#This Row],[yhat]] &gt;= Classify!$C$8), "")</f>
        <v>0</v>
      </c>
    </row>
    <row r="632" spans="1:32" x14ac:dyDescent="0.35">
      <c r="A632">
        <v>27</v>
      </c>
      <c r="B632" t="s">
        <v>13</v>
      </c>
      <c r="C632">
        <v>34.799999999999997</v>
      </c>
      <c r="D632">
        <v>1</v>
      </c>
      <c r="E632" t="s">
        <v>14</v>
      </c>
      <c r="F632" t="s">
        <v>21</v>
      </c>
      <c r="G632">
        <v>3577.9989999999998</v>
      </c>
      <c r="H632" t="s">
        <v>16</v>
      </c>
      <c r="I632" t="s">
        <v>17</v>
      </c>
      <c r="J632" t="s">
        <v>17</v>
      </c>
      <c r="K632" t="s">
        <v>17</v>
      </c>
      <c r="L632" t="s">
        <v>17</v>
      </c>
      <c r="M632" t="s">
        <v>18</v>
      </c>
      <c r="N632">
        <f>insurance[[#This Row],[age]]^2</f>
        <v>729</v>
      </c>
      <c r="O632">
        <f>insurance[[#This Row],[smoker_yes]]*insurance[[#This Row],[bmi]]</f>
        <v>0</v>
      </c>
      <c r="P632">
        <f>insurance[[#This Row],[smoker_yes]]*insurance[[#This Row],[age]]</f>
        <v>0</v>
      </c>
      <c r="Q632">
        <f>insurance[[#This Row],[bmi]]*insurance[[#This Row],[age]]</f>
        <v>939.59999999999991</v>
      </c>
      <c r="R632" t="s">
        <v>31</v>
      </c>
      <c r="S632">
        <f>(insurance[[#This Row],[age]]-Notes!$B$2)/Notes!$B$3</f>
        <v>-0.86915473842881186</v>
      </c>
      <c r="T632">
        <f>(insurance[[#This Row],[bmi]]-Notes!$B$4)/Notes!$B$5</f>
        <v>0.67858691145374606</v>
      </c>
      <c r="U632">
        <f>(insurance[[#This Row],[children]]-Notes!$B$6)/Notes!$B$7</f>
        <v>-7.8767191646533979E-2</v>
      </c>
      <c r="V632" s="14">
        <f t="shared" si="9"/>
        <v>13130.638654799817</v>
      </c>
      <c r="W632" s="15" t="str">
        <f>IF(insurance[[#This Row],[split]]="Test", (insurance[[#This Row],[charges]]-insurance[[#This Row],[yhat_base]])^2, "")</f>
        <v/>
      </c>
      <c r="X632" s="15" t="str">
        <f>IF(insurance[[#This Row],[split]]="Test", ABS(insurance[[#This Row],[charges]]-insurance[[#This Row],[yhat_base]])^2, "")</f>
        <v/>
      </c>
      <c r="Y632" t="str">
        <f>IF(insurance[[#This Row],[split]]="Test", (insurance[[#This Row],[charges]]-insurance[[#This Row],[yhat]])^2,"")</f>
        <v/>
      </c>
      <c r="Z632" t="str">
        <f>IF(insurance[[#This Row],[split]]="Test",ABS(insurance[[#This Row],[charges]]-insurance[[#This Row],[yhat]])^2,"")</f>
        <v/>
      </c>
      <c r="AA632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5084.9737302680805</v>
      </c>
      <c r="AB632">
        <f>insurance[[#This Row],[charges]]-insurance[[#This Row],[yhat]]</f>
        <v>-1506.9747302680807</v>
      </c>
      <c r="AC632" t="str">
        <f>IF(insurance[[#This Row],[split]]="Test",
  COUNTIFS(insurance[split], "Test", insurance[yhat], "&gt;" &amp; insurance[[#This Row],[yhat]]) + 1,
  ""
)</f>
        <v/>
      </c>
      <c r="AD632" t="str">
        <f>IF(insurance[[#This Row],[split]]="Test", CEILING(insurance[[#This Row],[rank_test]]/(COUNTIF(insurance[split],"Test")/10), 1), "")</f>
        <v/>
      </c>
      <c r="AE632" t="str">
        <f>IF(insurance[[#This Row],[split]]="Test", --(insurance[[#This Row],[charges]] &gt;= Classify!$C$5), "")</f>
        <v/>
      </c>
      <c r="AF632" t="str">
        <f>IF(insurance[[#This Row],[split]]="Test", --(insurance[[#This Row],[yhat]] &gt;= Classify!$C$8), "")</f>
        <v/>
      </c>
    </row>
    <row r="633" spans="1:32" x14ac:dyDescent="0.35">
      <c r="A633">
        <v>50</v>
      </c>
      <c r="B633" t="s">
        <v>13</v>
      </c>
      <c r="C633">
        <v>27.074999999999999</v>
      </c>
      <c r="D633">
        <v>1</v>
      </c>
      <c r="E633" t="s">
        <v>14</v>
      </c>
      <c r="F633" t="s">
        <v>20</v>
      </c>
      <c r="G633">
        <v>10106.134249999999</v>
      </c>
      <c r="H633" t="s">
        <v>16</v>
      </c>
      <c r="I633" t="s">
        <v>17</v>
      </c>
      <c r="J633" t="s">
        <v>17</v>
      </c>
      <c r="K633" t="s">
        <v>17</v>
      </c>
      <c r="L633" t="s">
        <v>17</v>
      </c>
      <c r="M633" t="s">
        <v>17</v>
      </c>
      <c r="N633">
        <f>insurance[[#This Row],[age]]^2</f>
        <v>2500</v>
      </c>
      <c r="O633">
        <f>insurance[[#This Row],[smoker_yes]]*insurance[[#This Row],[bmi]]</f>
        <v>0</v>
      </c>
      <c r="P633">
        <f>insurance[[#This Row],[smoker_yes]]*insurance[[#This Row],[age]]</f>
        <v>0</v>
      </c>
      <c r="Q633">
        <f>insurance[[#This Row],[bmi]]*insurance[[#This Row],[age]]</f>
        <v>1353.75</v>
      </c>
      <c r="R633" t="s">
        <v>32</v>
      </c>
      <c r="S633">
        <f>(insurance[[#This Row],[age]]-Notes!$B$2)/Notes!$B$3</f>
        <v>0.76847263684873979</v>
      </c>
      <c r="T633">
        <f>(insurance[[#This Row],[bmi]]-Notes!$B$4)/Notes!$B$5</f>
        <v>-0.58865669756947803</v>
      </c>
      <c r="U633">
        <f>(insurance[[#This Row],[children]]-Notes!$B$6)/Notes!$B$7</f>
        <v>-7.8767191646533979E-2</v>
      </c>
      <c r="V633" s="14">
        <f t="shared" si="9"/>
        <v>13130.638654799817</v>
      </c>
      <c r="W633" s="15">
        <f>IF(insurance[[#This Row],[split]]="Test", (insurance[[#This Row],[charges]]-insurance[[#This Row],[yhat_base]])^2, "")</f>
        <v>9147626.894653501</v>
      </c>
      <c r="X633" s="15">
        <f>IF(insurance[[#This Row],[split]]="Test", ABS(insurance[[#This Row],[charges]]-insurance[[#This Row],[yhat_base]])^2, "")</f>
        <v>9147626.894653501</v>
      </c>
      <c r="Y633">
        <f>IF(insurance[[#This Row],[split]]="Test", (insurance[[#This Row],[charges]]-insurance[[#This Row],[yhat]])^2,"")</f>
        <v>3100262.6645585089</v>
      </c>
      <c r="Z633">
        <f>IF(insurance[[#This Row],[split]]="Test",ABS(insurance[[#This Row],[charges]]-insurance[[#This Row],[yhat]])^2,"")</f>
        <v>3100262.6645585089</v>
      </c>
      <c r="AA633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11866.89052630814</v>
      </c>
      <c r="AB633">
        <f>insurance[[#This Row],[charges]]-insurance[[#This Row],[yhat]]</f>
        <v>-1760.7562763081405</v>
      </c>
      <c r="AC633">
        <f>IF(insurance[[#This Row],[split]]="Test",
  COUNTIFS(insurance[split], "Test", insurance[yhat], "&gt;" &amp; insurance[[#This Row],[yhat]]) + 1,
  ""
)</f>
        <v>114</v>
      </c>
      <c r="AD633">
        <f>IF(insurance[[#This Row],[split]]="Test", CEILING(insurance[[#This Row],[rank_test]]/(COUNTIF(insurance[split],"Test")/10), 1), "")</f>
        <v>5</v>
      </c>
      <c r="AE633">
        <f>IF(insurance[[#This Row],[split]]="Test", --(insurance[[#This Row],[charges]] &gt;= Classify!$C$5), "")</f>
        <v>0</v>
      </c>
      <c r="AF633">
        <f>IF(insurance[[#This Row],[split]]="Test", --(insurance[[#This Row],[yhat]] &gt;= Classify!$C$8), "")</f>
        <v>0</v>
      </c>
    </row>
    <row r="634" spans="1:32" x14ac:dyDescent="0.35">
      <c r="A634">
        <v>48</v>
      </c>
      <c r="B634" t="s">
        <v>13</v>
      </c>
      <c r="C634">
        <v>27.265000000000001</v>
      </c>
      <c r="D634">
        <v>1</v>
      </c>
      <c r="E634" t="s">
        <v>14</v>
      </c>
      <c r="F634" t="s">
        <v>20</v>
      </c>
      <c r="G634">
        <v>9447.2503500000003</v>
      </c>
      <c r="H634" t="s">
        <v>16</v>
      </c>
      <c r="I634" t="s">
        <v>17</v>
      </c>
      <c r="J634" t="s">
        <v>17</v>
      </c>
      <c r="K634" t="s">
        <v>17</v>
      </c>
      <c r="L634" t="s">
        <v>17</v>
      </c>
      <c r="M634" t="s">
        <v>17</v>
      </c>
      <c r="N634">
        <f>insurance[[#This Row],[age]]^2</f>
        <v>2304</v>
      </c>
      <c r="O634">
        <f>insurance[[#This Row],[smoker_yes]]*insurance[[#This Row],[bmi]]</f>
        <v>0</v>
      </c>
      <c r="P634">
        <f>insurance[[#This Row],[smoker_yes]]*insurance[[#This Row],[age]]</f>
        <v>0</v>
      </c>
      <c r="Q634">
        <f>insurance[[#This Row],[bmi]]*insurance[[#This Row],[age]]</f>
        <v>1308.72</v>
      </c>
      <c r="R634" t="s">
        <v>31</v>
      </c>
      <c r="S634">
        <f>(insurance[[#This Row],[age]]-Notes!$B$2)/Notes!$B$3</f>
        <v>0.62607025638982228</v>
      </c>
      <c r="T634">
        <f>(insurance[[#This Row],[bmi]]-Notes!$B$4)/Notes!$B$5</f>
        <v>-0.55748824634431116</v>
      </c>
      <c r="U634">
        <f>(insurance[[#This Row],[children]]-Notes!$B$6)/Notes!$B$7</f>
        <v>-7.8767191646533979E-2</v>
      </c>
      <c r="V634" s="14">
        <f t="shared" si="9"/>
        <v>13130.638654799817</v>
      </c>
      <c r="W634" s="15" t="str">
        <f>IF(insurance[[#This Row],[split]]="Test", (insurance[[#This Row],[charges]]-insurance[[#This Row],[yhat_base]])^2, "")</f>
        <v/>
      </c>
      <c r="X634" s="15" t="str">
        <f>IF(insurance[[#This Row],[split]]="Test", ABS(insurance[[#This Row],[charges]]-insurance[[#This Row],[yhat_base]])^2, "")</f>
        <v/>
      </c>
      <c r="Y634" t="str">
        <f>IF(insurance[[#This Row],[split]]="Test", (insurance[[#This Row],[charges]]-insurance[[#This Row],[yhat]])^2,"")</f>
        <v/>
      </c>
      <c r="Z634" t="str">
        <f>IF(insurance[[#This Row],[split]]="Test",ABS(insurance[[#This Row],[charges]]-insurance[[#This Row],[yhat]])^2,"")</f>
        <v/>
      </c>
      <c r="AA634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11196.299337038503</v>
      </c>
      <c r="AB634">
        <f>insurance[[#This Row],[charges]]-insurance[[#This Row],[yhat]]</f>
        <v>-1749.0489870385027</v>
      </c>
      <c r="AC634" t="str">
        <f>IF(insurance[[#This Row],[split]]="Test",
  COUNTIFS(insurance[split], "Test", insurance[yhat], "&gt;" &amp; insurance[[#This Row],[yhat]]) + 1,
  ""
)</f>
        <v/>
      </c>
      <c r="AD634" t="str">
        <f>IF(insurance[[#This Row],[split]]="Test", CEILING(insurance[[#This Row],[rank_test]]/(COUNTIF(insurance[split],"Test")/10), 1), "")</f>
        <v/>
      </c>
      <c r="AE634" t="str">
        <f>IF(insurance[[#This Row],[split]]="Test", --(insurance[[#This Row],[charges]] &gt;= Classify!$C$5), "")</f>
        <v/>
      </c>
      <c r="AF634" t="str">
        <f>IF(insurance[[#This Row],[split]]="Test", --(insurance[[#This Row],[yhat]] &gt;= Classify!$C$8), "")</f>
        <v/>
      </c>
    </row>
    <row r="635" spans="1:32" x14ac:dyDescent="0.35">
      <c r="A635">
        <v>47</v>
      </c>
      <c r="B635" t="s">
        <v>13</v>
      </c>
      <c r="C635">
        <v>36</v>
      </c>
      <c r="D635">
        <v>1</v>
      </c>
      <c r="E635" t="s">
        <v>14</v>
      </c>
      <c r="F635" t="s">
        <v>21</v>
      </c>
      <c r="G635">
        <v>8556.9069999999992</v>
      </c>
      <c r="H635" t="s">
        <v>16</v>
      </c>
      <c r="I635" t="s">
        <v>17</v>
      </c>
      <c r="J635" t="s">
        <v>17</v>
      </c>
      <c r="K635" t="s">
        <v>17</v>
      </c>
      <c r="L635" t="s">
        <v>17</v>
      </c>
      <c r="M635" t="s">
        <v>18</v>
      </c>
      <c r="N635">
        <f>insurance[[#This Row],[age]]^2</f>
        <v>2209</v>
      </c>
      <c r="O635">
        <f>insurance[[#This Row],[smoker_yes]]*insurance[[#This Row],[bmi]]</f>
        <v>0</v>
      </c>
      <c r="P635">
        <f>insurance[[#This Row],[smoker_yes]]*insurance[[#This Row],[age]]</f>
        <v>0</v>
      </c>
      <c r="Q635">
        <f>insurance[[#This Row],[bmi]]*insurance[[#This Row],[age]]</f>
        <v>1692</v>
      </c>
      <c r="R635" t="s">
        <v>31</v>
      </c>
      <c r="S635">
        <f>(insurance[[#This Row],[age]]-Notes!$B$2)/Notes!$B$3</f>
        <v>0.55486906616036347</v>
      </c>
      <c r="T635">
        <f>(insurance[[#This Row],[bmi]]-Notes!$B$4)/Notes!$B$5</f>
        <v>0.87544028761269399</v>
      </c>
      <c r="U635">
        <f>(insurance[[#This Row],[children]]-Notes!$B$6)/Notes!$B$7</f>
        <v>-7.8767191646533979E-2</v>
      </c>
      <c r="V635" s="14">
        <f t="shared" si="9"/>
        <v>13130.638654799817</v>
      </c>
      <c r="W635" s="15" t="str">
        <f>IF(insurance[[#This Row],[split]]="Test", (insurance[[#This Row],[charges]]-insurance[[#This Row],[yhat_base]])^2, "")</f>
        <v/>
      </c>
      <c r="X635" s="15" t="str">
        <f>IF(insurance[[#This Row],[split]]="Test", ABS(insurance[[#This Row],[charges]]-insurance[[#This Row],[yhat_base]])^2, "")</f>
        <v/>
      </c>
      <c r="Y635" t="str">
        <f>IF(insurance[[#This Row],[split]]="Test", (insurance[[#This Row],[charges]]-insurance[[#This Row],[yhat]])^2,"")</f>
        <v/>
      </c>
      <c r="Z635" t="str">
        <f>IF(insurance[[#This Row],[split]]="Test",ABS(insurance[[#This Row],[charges]]-insurance[[#This Row],[yhat]])^2,"")</f>
        <v/>
      </c>
      <c r="AA635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9880.2687151867212</v>
      </c>
      <c r="AB635">
        <f>insurance[[#This Row],[charges]]-insurance[[#This Row],[yhat]]</f>
        <v>-1323.361715186722</v>
      </c>
      <c r="AC635" t="str">
        <f>IF(insurance[[#This Row],[split]]="Test",
  COUNTIFS(insurance[split], "Test", insurance[yhat], "&gt;" &amp; insurance[[#This Row],[yhat]]) + 1,
  ""
)</f>
        <v/>
      </c>
      <c r="AD635" t="str">
        <f>IF(insurance[[#This Row],[split]]="Test", CEILING(insurance[[#This Row],[rank_test]]/(COUNTIF(insurance[split],"Test")/10), 1), "")</f>
        <v/>
      </c>
      <c r="AE635" t="str">
        <f>IF(insurance[[#This Row],[split]]="Test", --(insurance[[#This Row],[charges]] &gt;= Classify!$C$5), "")</f>
        <v/>
      </c>
      <c r="AF635" t="str">
        <f>IF(insurance[[#This Row],[split]]="Test", --(insurance[[#This Row],[yhat]] &gt;= Classify!$C$8), "")</f>
        <v/>
      </c>
    </row>
    <row r="636" spans="1:32" x14ac:dyDescent="0.35">
      <c r="A636">
        <v>23</v>
      </c>
      <c r="B636" t="s">
        <v>19</v>
      </c>
      <c r="C636">
        <v>35.200000000000003</v>
      </c>
      <c r="D636">
        <v>1</v>
      </c>
      <c r="E636" t="s">
        <v>14</v>
      </c>
      <c r="F636" t="s">
        <v>21</v>
      </c>
      <c r="G636">
        <v>2416.9549999999999</v>
      </c>
      <c r="H636" t="s">
        <v>16</v>
      </c>
      <c r="I636" t="s">
        <v>18</v>
      </c>
      <c r="J636" t="s">
        <v>17</v>
      </c>
      <c r="K636" t="s">
        <v>17</v>
      </c>
      <c r="L636" t="s">
        <v>17</v>
      </c>
      <c r="M636" t="s">
        <v>18</v>
      </c>
      <c r="N636">
        <f>insurance[[#This Row],[age]]^2</f>
        <v>529</v>
      </c>
      <c r="O636">
        <f>insurance[[#This Row],[smoker_yes]]*insurance[[#This Row],[bmi]]</f>
        <v>0</v>
      </c>
      <c r="P636">
        <f>insurance[[#This Row],[smoker_yes]]*insurance[[#This Row],[age]]</f>
        <v>0</v>
      </c>
      <c r="Q636">
        <f>insurance[[#This Row],[bmi]]*insurance[[#This Row],[age]]</f>
        <v>809.6</v>
      </c>
      <c r="R636" t="s">
        <v>32</v>
      </c>
      <c r="S636">
        <f>(insurance[[#This Row],[age]]-Notes!$B$2)/Notes!$B$3</f>
        <v>-1.1539594993466469</v>
      </c>
      <c r="T636">
        <f>(insurance[[#This Row],[bmi]]-Notes!$B$4)/Notes!$B$5</f>
        <v>0.74420470350672951</v>
      </c>
      <c r="U636">
        <f>(insurance[[#This Row],[children]]-Notes!$B$6)/Notes!$B$7</f>
        <v>-7.8767191646533979E-2</v>
      </c>
      <c r="V636" s="14">
        <f t="shared" si="9"/>
        <v>13130.638654799817</v>
      </c>
      <c r="W636" s="15">
        <f>IF(insurance[[#This Row],[split]]="Test", (insurance[[#This Row],[charges]]-insurance[[#This Row],[yhat_base]])^2, "")</f>
        <v>114783017.45512477</v>
      </c>
      <c r="X636" s="15">
        <f>IF(insurance[[#This Row],[split]]="Test", ABS(insurance[[#This Row],[charges]]-insurance[[#This Row],[yhat_base]])^2, "")</f>
        <v>114783017.45512477</v>
      </c>
      <c r="Y636">
        <f>IF(insurance[[#This Row],[split]]="Test", (insurance[[#This Row],[charges]]-insurance[[#This Row],[yhat]])^2,"")</f>
        <v>2174671.4009968578</v>
      </c>
      <c r="Z636">
        <f>IF(insurance[[#This Row],[split]]="Test",ABS(insurance[[#This Row],[charges]]-insurance[[#This Row],[yhat]])^2,"")</f>
        <v>2174671.4009968578</v>
      </c>
      <c r="AA636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3891.6317106714805</v>
      </c>
      <c r="AB636">
        <f>insurance[[#This Row],[charges]]-insurance[[#This Row],[yhat]]</f>
        <v>-1474.6767106714806</v>
      </c>
      <c r="AC636">
        <f>IF(insurance[[#This Row],[split]]="Test",
  COUNTIFS(insurance[split], "Test", insurance[yhat], "&gt;" &amp; insurance[[#This Row],[yhat]]) + 1,
  ""
)</f>
        <v>260</v>
      </c>
      <c r="AD636">
        <f>IF(insurance[[#This Row],[split]]="Test", CEILING(insurance[[#This Row],[rank_test]]/(COUNTIF(insurance[split],"Test")/10), 1), "")</f>
        <v>10</v>
      </c>
      <c r="AE636">
        <f>IF(insurance[[#This Row],[split]]="Test", --(insurance[[#This Row],[charges]] &gt;= Classify!$C$5), "")</f>
        <v>0</v>
      </c>
      <c r="AF636">
        <f>IF(insurance[[#This Row],[split]]="Test", --(insurance[[#This Row],[yhat]] &gt;= Classify!$C$8), "")</f>
        <v>0</v>
      </c>
    </row>
    <row r="637" spans="1:32" x14ac:dyDescent="0.35">
      <c r="A637">
        <v>47</v>
      </c>
      <c r="B637" t="s">
        <v>19</v>
      </c>
      <c r="C637">
        <v>32.299999999999997</v>
      </c>
      <c r="D637">
        <v>1</v>
      </c>
      <c r="E637" t="s">
        <v>14</v>
      </c>
      <c r="F637" t="s">
        <v>21</v>
      </c>
      <c r="G637">
        <v>8062.7640000000001</v>
      </c>
      <c r="H637" t="s">
        <v>16</v>
      </c>
      <c r="I637" t="s">
        <v>18</v>
      </c>
      <c r="J637" t="s">
        <v>17</v>
      </c>
      <c r="K637" t="s">
        <v>17</v>
      </c>
      <c r="L637" t="s">
        <v>17</v>
      </c>
      <c r="M637" t="s">
        <v>18</v>
      </c>
      <c r="N637">
        <f>insurance[[#This Row],[age]]^2</f>
        <v>2209</v>
      </c>
      <c r="O637">
        <f>insurance[[#This Row],[smoker_yes]]*insurance[[#This Row],[bmi]]</f>
        <v>0</v>
      </c>
      <c r="P637">
        <f>insurance[[#This Row],[smoker_yes]]*insurance[[#This Row],[age]]</f>
        <v>0</v>
      </c>
      <c r="Q637">
        <f>insurance[[#This Row],[bmi]]*insurance[[#This Row],[age]]</f>
        <v>1518.1</v>
      </c>
      <c r="R637" t="s">
        <v>31</v>
      </c>
      <c r="S637">
        <f>(insurance[[#This Row],[age]]-Notes!$B$2)/Notes!$B$3</f>
        <v>0.55486906616036347</v>
      </c>
      <c r="T637">
        <f>(insurance[[#This Row],[bmi]]-Notes!$B$4)/Notes!$B$5</f>
        <v>0.26847571112260549</v>
      </c>
      <c r="U637">
        <f>(insurance[[#This Row],[children]]-Notes!$B$6)/Notes!$B$7</f>
        <v>-7.8767191646533979E-2</v>
      </c>
      <c r="V637" s="14">
        <f t="shared" si="9"/>
        <v>13130.638654799817</v>
      </c>
      <c r="W637" s="15" t="str">
        <f>IF(insurance[[#This Row],[split]]="Test", (insurance[[#This Row],[charges]]-insurance[[#This Row],[yhat_base]])^2, "")</f>
        <v/>
      </c>
      <c r="X637" s="15" t="str">
        <f>IF(insurance[[#This Row],[split]]="Test", ABS(insurance[[#This Row],[charges]]-insurance[[#This Row],[yhat_base]])^2, "")</f>
        <v/>
      </c>
      <c r="Y637" t="str">
        <f>IF(insurance[[#This Row],[split]]="Test", (insurance[[#This Row],[charges]]-insurance[[#This Row],[yhat]])^2,"")</f>
        <v/>
      </c>
      <c r="Z637" t="str">
        <f>IF(insurance[[#This Row],[split]]="Test",ABS(insurance[[#This Row],[charges]]-insurance[[#This Row],[yhat]])^2,"")</f>
        <v/>
      </c>
      <c r="AA637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9215.2729879430644</v>
      </c>
      <c r="AB637">
        <f>insurance[[#This Row],[charges]]-insurance[[#This Row],[yhat]]</f>
        <v>-1152.5089879430643</v>
      </c>
      <c r="AC637" t="str">
        <f>IF(insurance[[#This Row],[split]]="Test",
  COUNTIFS(insurance[split], "Test", insurance[yhat], "&gt;" &amp; insurance[[#This Row],[yhat]]) + 1,
  ""
)</f>
        <v/>
      </c>
      <c r="AD637" t="str">
        <f>IF(insurance[[#This Row],[split]]="Test", CEILING(insurance[[#This Row],[rank_test]]/(COUNTIF(insurance[split],"Test")/10), 1), "")</f>
        <v/>
      </c>
      <c r="AE637" t="str">
        <f>IF(insurance[[#This Row],[split]]="Test", --(insurance[[#This Row],[charges]] &gt;= Classify!$C$5), "")</f>
        <v/>
      </c>
      <c r="AF637" t="str">
        <f>IF(insurance[[#This Row],[split]]="Test", --(insurance[[#This Row],[yhat]] &gt;= Classify!$C$8), "")</f>
        <v/>
      </c>
    </row>
    <row r="638" spans="1:32" x14ac:dyDescent="0.35">
      <c r="A638">
        <v>42</v>
      </c>
      <c r="B638" t="s">
        <v>13</v>
      </c>
      <c r="C638">
        <v>29</v>
      </c>
      <c r="D638">
        <v>1</v>
      </c>
      <c r="E638" t="s">
        <v>14</v>
      </c>
      <c r="F638" t="s">
        <v>21</v>
      </c>
      <c r="G638">
        <v>7050.6419999999998</v>
      </c>
      <c r="H638" t="s">
        <v>16</v>
      </c>
      <c r="I638" t="s">
        <v>17</v>
      </c>
      <c r="J638" t="s">
        <v>17</v>
      </c>
      <c r="K638" t="s">
        <v>17</v>
      </c>
      <c r="L638" t="s">
        <v>17</v>
      </c>
      <c r="M638" t="s">
        <v>18</v>
      </c>
      <c r="N638">
        <f>insurance[[#This Row],[age]]^2</f>
        <v>1764</v>
      </c>
      <c r="O638">
        <f>insurance[[#This Row],[smoker_yes]]*insurance[[#This Row],[bmi]]</f>
        <v>0</v>
      </c>
      <c r="P638">
        <f>insurance[[#This Row],[smoker_yes]]*insurance[[#This Row],[age]]</f>
        <v>0</v>
      </c>
      <c r="Q638">
        <f>insurance[[#This Row],[bmi]]*insurance[[#This Row],[age]]</f>
        <v>1218</v>
      </c>
      <c r="R638" t="s">
        <v>31</v>
      </c>
      <c r="S638">
        <f>(insurance[[#This Row],[age]]-Notes!$B$2)/Notes!$B$3</f>
        <v>0.19886311501306964</v>
      </c>
      <c r="T638">
        <f>(insurance[[#This Row],[bmi]]-Notes!$B$4)/Notes!$B$5</f>
        <v>-0.27287107331449967</v>
      </c>
      <c r="U638">
        <f>(insurance[[#This Row],[children]]-Notes!$B$6)/Notes!$B$7</f>
        <v>-7.8767191646533979E-2</v>
      </c>
      <c r="V638" s="14">
        <f t="shared" si="9"/>
        <v>13130.638654799817</v>
      </c>
      <c r="W638" s="15" t="str">
        <f>IF(insurance[[#This Row],[split]]="Test", (insurance[[#This Row],[charges]]-insurance[[#This Row],[yhat_base]])^2, "")</f>
        <v/>
      </c>
      <c r="X638" s="15" t="str">
        <f>IF(insurance[[#This Row],[split]]="Test", ABS(insurance[[#This Row],[charges]]-insurance[[#This Row],[yhat_base]])^2, "")</f>
        <v/>
      </c>
      <c r="Y638" t="str">
        <f>IF(insurance[[#This Row],[split]]="Test", (insurance[[#This Row],[charges]]-insurance[[#This Row],[yhat]])^2,"")</f>
        <v/>
      </c>
      <c r="Z638" t="str">
        <f>IF(insurance[[#This Row],[split]]="Test",ABS(insurance[[#This Row],[charges]]-insurance[[#This Row],[yhat]])^2,"")</f>
        <v/>
      </c>
      <c r="AA638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8312.5312549456867</v>
      </c>
      <c r="AB638">
        <f>insurance[[#This Row],[charges]]-insurance[[#This Row],[yhat]]</f>
        <v>-1261.8892549456868</v>
      </c>
      <c r="AC638" t="str">
        <f>IF(insurance[[#This Row],[split]]="Test",
  COUNTIFS(insurance[split], "Test", insurance[yhat], "&gt;" &amp; insurance[[#This Row],[yhat]]) + 1,
  ""
)</f>
        <v/>
      </c>
      <c r="AD638" t="str">
        <f>IF(insurance[[#This Row],[split]]="Test", CEILING(insurance[[#This Row],[rank_test]]/(COUNTIF(insurance[split],"Test")/10), 1), "")</f>
        <v/>
      </c>
      <c r="AE638" t="str">
        <f>IF(insurance[[#This Row],[split]]="Test", --(insurance[[#This Row],[charges]] &gt;= Classify!$C$5), "")</f>
        <v/>
      </c>
      <c r="AF638" t="str">
        <f>IF(insurance[[#This Row],[split]]="Test", --(insurance[[#This Row],[yhat]] &gt;= Classify!$C$8), "")</f>
        <v/>
      </c>
    </row>
    <row r="639" spans="1:32" x14ac:dyDescent="0.35">
      <c r="A639">
        <v>25</v>
      </c>
      <c r="B639" t="s">
        <v>19</v>
      </c>
      <c r="C639">
        <v>25.84</v>
      </c>
      <c r="D639">
        <v>1</v>
      </c>
      <c r="E639" t="s">
        <v>14</v>
      </c>
      <c r="F639" t="s">
        <v>20</v>
      </c>
      <c r="G639">
        <v>3309.7926000000002</v>
      </c>
      <c r="H639" t="s">
        <v>16</v>
      </c>
      <c r="I639" t="s">
        <v>18</v>
      </c>
      <c r="J639" t="s">
        <v>17</v>
      </c>
      <c r="K639" t="s">
        <v>17</v>
      </c>
      <c r="L639" t="s">
        <v>17</v>
      </c>
      <c r="M639" t="s">
        <v>17</v>
      </c>
      <c r="N639">
        <f>insurance[[#This Row],[age]]^2</f>
        <v>625</v>
      </c>
      <c r="O639">
        <f>insurance[[#This Row],[smoker_yes]]*insurance[[#This Row],[bmi]]</f>
        <v>0</v>
      </c>
      <c r="P639">
        <f>insurance[[#This Row],[smoker_yes]]*insurance[[#This Row],[age]]</f>
        <v>0</v>
      </c>
      <c r="Q639">
        <f>insurance[[#This Row],[bmi]]*insurance[[#This Row],[age]]</f>
        <v>646</v>
      </c>
      <c r="R639" t="s">
        <v>31</v>
      </c>
      <c r="S639">
        <f>(insurance[[#This Row],[age]]-Notes!$B$2)/Notes!$B$3</f>
        <v>-1.0115571188877295</v>
      </c>
      <c r="T639">
        <f>(insurance[[#This Row],[bmi]]-Notes!$B$4)/Notes!$B$5</f>
        <v>-0.79125163053306136</v>
      </c>
      <c r="U639">
        <f>(insurance[[#This Row],[children]]-Notes!$B$6)/Notes!$B$7</f>
        <v>-7.8767191646533979E-2</v>
      </c>
      <c r="V639" s="14">
        <f t="shared" si="9"/>
        <v>13130.638654799817</v>
      </c>
      <c r="W639" s="15" t="str">
        <f>IF(insurance[[#This Row],[split]]="Test", (insurance[[#This Row],[charges]]-insurance[[#This Row],[yhat_base]])^2, "")</f>
        <v/>
      </c>
      <c r="X639" s="15" t="str">
        <f>IF(insurance[[#This Row],[split]]="Test", ABS(insurance[[#This Row],[charges]]-insurance[[#This Row],[yhat_base]])^2, "")</f>
        <v/>
      </c>
      <c r="Y639" t="str">
        <f>IF(insurance[[#This Row],[split]]="Test", (insurance[[#This Row],[charges]]-insurance[[#This Row],[yhat]])^2,"")</f>
        <v/>
      </c>
      <c r="Z639" t="str">
        <f>IF(insurance[[#This Row],[split]]="Test",ABS(insurance[[#This Row],[charges]]-insurance[[#This Row],[yhat]])^2,"")</f>
        <v/>
      </c>
      <c r="AA639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5145.52515669896</v>
      </c>
      <c r="AB639">
        <f>insurance[[#This Row],[charges]]-insurance[[#This Row],[yhat]]</f>
        <v>-1835.7325566989598</v>
      </c>
      <c r="AC639" t="str">
        <f>IF(insurance[[#This Row],[split]]="Test",
  COUNTIFS(insurance[split], "Test", insurance[yhat], "&gt;" &amp; insurance[[#This Row],[yhat]]) + 1,
  ""
)</f>
        <v/>
      </c>
      <c r="AD639" t="str">
        <f>IF(insurance[[#This Row],[split]]="Test", CEILING(insurance[[#This Row],[rank_test]]/(COUNTIF(insurance[split],"Test")/10), 1), "")</f>
        <v/>
      </c>
      <c r="AE639" t="str">
        <f>IF(insurance[[#This Row],[split]]="Test", --(insurance[[#This Row],[charges]] &gt;= Classify!$C$5), "")</f>
        <v/>
      </c>
      <c r="AF639" t="str">
        <f>IF(insurance[[#This Row],[split]]="Test", --(insurance[[#This Row],[yhat]] &gt;= Classify!$C$8), "")</f>
        <v/>
      </c>
    </row>
    <row r="640" spans="1:32" x14ac:dyDescent="0.35">
      <c r="A640">
        <v>45</v>
      </c>
      <c r="B640" t="s">
        <v>19</v>
      </c>
      <c r="C640">
        <v>33.700000000000003</v>
      </c>
      <c r="D640">
        <v>1</v>
      </c>
      <c r="E640" t="s">
        <v>14</v>
      </c>
      <c r="F640" t="s">
        <v>21</v>
      </c>
      <c r="G640">
        <v>7445.9179999999997</v>
      </c>
      <c r="H640" t="s">
        <v>16</v>
      </c>
      <c r="I640" t="s">
        <v>18</v>
      </c>
      <c r="J640" t="s">
        <v>17</v>
      </c>
      <c r="K640" t="s">
        <v>17</v>
      </c>
      <c r="L640" t="s">
        <v>17</v>
      </c>
      <c r="M640" t="s">
        <v>18</v>
      </c>
      <c r="N640">
        <f>insurance[[#This Row],[age]]^2</f>
        <v>2025</v>
      </c>
      <c r="O640">
        <f>insurance[[#This Row],[smoker_yes]]*insurance[[#This Row],[bmi]]</f>
        <v>0</v>
      </c>
      <c r="P640">
        <f>insurance[[#This Row],[smoker_yes]]*insurance[[#This Row],[age]]</f>
        <v>0</v>
      </c>
      <c r="Q640">
        <f>insurance[[#This Row],[bmi]]*insurance[[#This Row],[age]]</f>
        <v>1516.5000000000002</v>
      </c>
      <c r="R640" t="s">
        <v>31</v>
      </c>
      <c r="S640">
        <f>(insurance[[#This Row],[age]]-Notes!$B$2)/Notes!$B$3</f>
        <v>0.41246668570144596</v>
      </c>
      <c r="T640">
        <f>(insurance[[#This Row],[bmi]]-Notes!$B$4)/Notes!$B$5</f>
        <v>0.4981379833080451</v>
      </c>
      <c r="U640">
        <f>(insurance[[#This Row],[children]]-Notes!$B$6)/Notes!$B$7</f>
        <v>-7.8767191646533979E-2</v>
      </c>
      <c r="V640" s="14">
        <f t="shared" si="9"/>
        <v>13130.638654799817</v>
      </c>
      <c r="W640" s="15" t="str">
        <f>IF(insurance[[#This Row],[split]]="Test", (insurance[[#This Row],[charges]]-insurance[[#This Row],[yhat_base]])^2, "")</f>
        <v/>
      </c>
      <c r="X640" s="15" t="str">
        <f>IF(insurance[[#This Row],[split]]="Test", ABS(insurance[[#This Row],[charges]]-insurance[[#This Row],[yhat_base]])^2, "")</f>
        <v/>
      </c>
      <c r="Y640" t="str">
        <f>IF(insurance[[#This Row],[split]]="Test", (insurance[[#This Row],[charges]]-insurance[[#This Row],[yhat]])^2,"")</f>
        <v/>
      </c>
      <c r="Z640" t="str">
        <f>IF(insurance[[#This Row],[split]]="Test",ABS(insurance[[#This Row],[charges]]-insurance[[#This Row],[yhat]])^2,"")</f>
        <v/>
      </c>
      <c r="AA640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8605.0598732750022</v>
      </c>
      <c r="AB640">
        <f>insurance[[#This Row],[charges]]-insurance[[#This Row],[yhat]]</f>
        <v>-1159.1418732750026</v>
      </c>
      <c r="AC640" t="str">
        <f>IF(insurance[[#This Row],[split]]="Test",
  COUNTIFS(insurance[split], "Test", insurance[yhat], "&gt;" &amp; insurance[[#This Row],[yhat]]) + 1,
  ""
)</f>
        <v/>
      </c>
      <c r="AD640" t="str">
        <f>IF(insurance[[#This Row],[split]]="Test", CEILING(insurance[[#This Row],[rank_test]]/(COUNTIF(insurance[split],"Test")/10), 1), "")</f>
        <v/>
      </c>
      <c r="AE640" t="str">
        <f>IF(insurance[[#This Row],[split]]="Test", --(insurance[[#This Row],[charges]] &gt;= Classify!$C$5), "")</f>
        <v/>
      </c>
      <c r="AF640" t="str">
        <f>IF(insurance[[#This Row],[split]]="Test", --(insurance[[#This Row],[yhat]] &gt;= Classify!$C$8), "")</f>
        <v/>
      </c>
    </row>
    <row r="641" spans="1:32" x14ac:dyDescent="0.35">
      <c r="A641">
        <v>51</v>
      </c>
      <c r="B641" t="s">
        <v>13</v>
      </c>
      <c r="C641">
        <v>34.200000000000003</v>
      </c>
      <c r="D641">
        <v>1</v>
      </c>
      <c r="E641" t="s">
        <v>14</v>
      </c>
      <c r="F641" t="s">
        <v>21</v>
      </c>
      <c r="G641">
        <v>9872.7009999999991</v>
      </c>
      <c r="H641" t="s">
        <v>16</v>
      </c>
      <c r="I641" t="s">
        <v>17</v>
      </c>
      <c r="J641" t="s">
        <v>17</v>
      </c>
      <c r="K641" t="s">
        <v>17</v>
      </c>
      <c r="L641" t="s">
        <v>17</v>
      </c>
      <c r="M641" t="s">
        <v>18</v>
      </c>
      <c r="N641">
        <f>insurance[[#This Row],[age]]^2</f>
        <v>2601</v>
      </c>
      <c r="O641">
        <f>insurance[[#This Row],[smoker_yes]]*insurance[[#This Row],[bmi]]</f>
        <v>0</v>
      </c>
      <c r="P641">
        <f>insurance[[#This Row],[smoker_yes]]*insurance[[#This Row],[age]]</f>
        <v>0</v>
      </c>
      <c r="Q641">
        <f>insurance[[#This Row],[bmi]]*insurance[[#This Row],[age]]</f>
        <v>1744.2</v>
      </c>
      <c r="R641" t="s">
        <v>31</v>
      </c>
      <c r="S641">
        <f>(insurance[[#This Row],[age]]-Notes!$B$2)/Notes!$B$3</f>
        <v>0.8396738270781986</v>
      </c>
      <c r="T641">
        <f>(insurance[[#This Row],[bmi]]-Notes!$B$4)/Notes!$B$5</f>
        <v>0.5801602233742732</v>
      </c>
      <c r="U641">
        <f>(insurance[[#This Row],[children]]-Notes!$B$6)/Notes!$B$7</f>
        <v>-7.8767191646533979E-2</v>
      </c>
      <c r="V641" s="14">
        <f t="shared" si="9"/>
        <v>13130.638654799817</v>
      </c>
      <c r="W641" s="15" t="str">
        <f>IF(insurance[[#This Row],[split]]="Test", (insurance[[#This Row],[charges]]-insurance[[#This Row],[yhat_base]])^2, "")</f>
        <v/>
      </c>
      <c r="X641" s="15" t="str">
        <f>IF(insurance[[#This Row],[split]]="Test", ABS(insurance[[#This Row],[charges]]-insurance[[#This Row],[yhat_base]])^2, "")</f>
        <v/>
      </c>
      <c r="Y641" t="str">
        <f>IF(insurance[[#This Row],[split]]="Test", (insurance[[#This Row],[charges]]-insurance[[#This Row],[yhat]])^2,"")</f>
        <v/>
      </c>
      <c r="Z641" t="str">
        <f>IF(insurance[[#This Row],[split]]="Test",ABS(insurance[[#This Row],[charges]]-insurance[[#This Row],[yhat]])^2,"")</f>
        <v/>
      </c>
      <c r="AA641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11207.540440748804</v>
      </c>
      <c r="AB641">
        <f>insurance[[#This Row],[charges]]-insurance[[#This Row],[yhat]]</f>
        <v>-1334.8394407488049</v>
      </c>
      <c r="AC641" t="str">
        <f>IF(insurance[[#This Row],[split]]="Test",
  COUNTIFS(insurance[split], "Test", insurance[yhat], "&gt;" &amp; insurance[[#This Row],[yhat]]) + 1,
  ""
)</f>
        <v/>
      </c>
      <c r="AD641" t="str">
        <f>IF(insurance[[#This Row],[split]]="Test", CEILING(insurance[[#This Row],[rank_test]]/(COUNTIF(insurance[split],"Test")/10), 1), "")</f>
        <v/>
      </c>
      <c r="AE641" t="str">
        <f>IF(insurance[[#This Row],[split]]="Test", --(insurance[[#This Row],[charges]] &gt;= Classify!$C$5), "")</f>
        <v/>
      </c>
      <c r="AF641" t="str">
        <f>IF(insurance[[#This Row],[split]]="Test", --(insurance[[#This Row],[yhat]] &gt;= Classify!$C$8), "")</f>
        <v/>
      </c>
    </row>
    <row r="642" spans="1:32" x14ac:dyDescent="0.35">
      <c r="A642">
        <v>57</v>
      </c>
      <c r="B642" t="s">
        <v>19</v>
      </c>
      <c r="C642">
        <v>43.7</v>
      </c>
      <c r="D642">
        <v>1</v>
      </c>
      <c r="E642" t="s">
        <v>14</v>
      </c>
      <c r="F642" t="s">
        <v>21</v>
      </c>
      <c r="G642">
        <v>11576.13</v>
      </c>
      <c r="H642" t="s">
        <v>16</v>
      </c>
      <c r="I642" t="s">
        <v>18</v>
      </c>
      <c r="J642" t="s">
        <v>17</v>
      </c>
      <c r="K642" t="s">
        <v>17</v>
      </c>
      <c r="L642" t="s">
        <v>17</v>
      </c>
      <c r="M642" t="s">
        <v>18</v>
      </c>
      <c r="N642">
        <f>insurance[[#This Row],[age]]^2</f>
        <v>3249</v>
      </c>
      <c r="O642">
        <f>insurance[[#This Row],[smoker_yes]]*insurance[[#This Row],[bmi]]</f>
        <v>0</v>
      </c>
      <c r="P642">
        <f>insurance[[#This Row],[smoker_yes]]*insurance[[#This Row],[age]]</f>
        <v>0</v>
      </c>
      <c r="Q642">
        <f>insurance[[#This Row],[bmi]]*insurance[[#This Row],[age]]</f>
        <v>2490.9</v>
      </c>
      <c r="R642" t="s">
        <v>31</v>
      </c>
      <c r="S642">
        <f>(insurance[[#This Row],[age]]-Notes!$B$2)/Notes!$B$3</f>
        <v>1.2668809684549511</v>
      </c>
      <c r="T642">
        <f>(insurance[[#This Row],[bmi]]-Notes!$B$4)/Notes!$B$5</f>
        <v>2.1385827846326073</v>
      </c>
      <c r="U642">
        <f>(insurance[[#This Row],[children]]-Notes!$B$6)/Notes!$B$7</f>
        <v>-7.8767191646533979E-2</v>
      </c>
      <c r="V642" s="14">
        <f t="shared" ref="V642:V705" si="10">base_mean</f>
        <v>13130.638654799817</v>
      </c>
      <c r="W642" s="15" t="str">
        <f>IF(insurance[[#This Row],[split]]="Test", (insurance[[#This Row],[charges]]-insurance[[#This Row],[yhat_base]])^2, "")</f>
        <v/>
      </c>
      <c r="X642" s="15" t="str">
        <f>IF(insurance[[#This Row],[split]]="Test", ABS(insurance[[#This Row],[charges]]-insurance[[#This Row],[yhat_base]])^2, "")</f>
        <v/>
      </c>
      <c r="Y642" t="str">
        <f>IF(insurance[[#This Row],[split]]="Test", (insurance[[#This Row],[charges]]-insurance[[#This Row],[yhat]])^2,"")</f>
        <v/>
      </c>
      <c r="Z642" t="str">
        <f>IF(insurance[[#This Row],[split]]="Test",ABS(insurance[[#This Row],[charges]]-insurance[[#This Row],[yhat]])^2,"")</f>
        <v/>
      </c>
      <c r="AA642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12931.835584592262</v>
      </c>
      <c r="AB642">
        <f>insurance[[#This Row],[charges]]-insurance[[#This Row],[yhat]]</f>
        <v>-1355.7055845922623</v>
      </c>
      <c r="AC642" t="str">
        <f>IF(insurance[[#This Row],[split]]="Test",
  COUNTIFS(insurance[split], "Test", insurance[yhat], "&gt;" &amp; insurance[[#This Row],[yhat]]) + 1,
  ""
)</f>
        <v/>
      </c>
      <c r="AD642" t="str">
        <f>IF(insurance[[#This Row],[split]]="Test", CEILING(insurance[[#This Row],[rank_test]]/(COUNTIF(insurance[split],"Test")/10), 1), "")</f>
        <v/>
      </c>
      <c r="AE642" t="str">
        <f>IF(insurance[[#This Row],[split]]="Test", --(insurance[[#This Row],[charges]] &gt;= Classify!$C$5), "")</f>
        <v/>
      </c>
      <c r="AF642" t="str">
        <f>IF(insurance[[#This Row],[split]]="Test", --(insurance[[#This Row],[yhat]] &gt;= Classify!$C$8), "")</f>
        <v/>
      </c>
    </row>
    <row r="643" spans="1:32" x14ac:dyDescent="0.35">
      <c r="A643">
        <v>43</v>
      </c>
      <c r="B643" t="s">
        <v>19</v>
      </c>
      <c r="C643">
        <v>30.1</v>
      </c>
      <c r="D643">
        <v>1</v>
      </c>
      <c r="E643" t="s">
        <v>14</v>
      </c>
      <c r="F643" t="s">
        <v>21</v>
      </c>
      <c r="G643">
        <v>6849.0259999999998</v>
      </c>
      <c r="H643" t="s">
        <v>16</v>
      </c>
      <c r="I643" t="s">
        <v>18</v>
      </c>
      <c r="J643" t="s">
        <v>17</v>
      </c>
      <c r="K643" t="s">
        <v>17</v>
      </c>
      <c r="L643" t="s">
        <v>17</v>
      </c>
      <c r="M643" t="s">
        <v>18</v>
      </c>
      <c r="N643">
        <f>insurance[[#This Row],[age]]^2</f>
        <v>1849</v>
      </c>
      <c r="O643">
        <f>insurance[[#This Row],[smoker_yes]]*insurance[[#This Row],[bmi]]</f>
        <v>0</v>
      </c>
      <c r="P643">
        <f>insurance[[#This Row],[smoker_yes]]*insurance[[#This Row],[age]]</f>
        <v>0</v>
      </c>
      <c r="Q643">
        <f>insurance[[#This Row],[bmi]]*insurance[[#This Row],[age]]</f>
        <v>1294.3</v>
      </c>
      <c r="R643" t="s">
        <v>31</v>
      </c>
      <c r="S643">
        <f>(insurance[[#This Row],[age]]-Notes!$B$2)/Notes!$B$3</f>
        <v>0.27006430524252845</v>
      </c>
      <c r="T643">
        <f>(insurance[[#This Row],[bmi]]-Notes!$B$4)/Notes!$B$5</f>
        <v>-9.2422145168797556E-2</v>
      </c>
      <c r="U643">
        <f>(insurance[[#This Row],[children]]-Notes!$B$6)/Notes!$B$7</f>
        <v>-7.8767191646533979E-2</v>
      </c>
      <c r="V643" s="14">
        <f t="shared" si="10"/>
        <v>13130.638654799817</v>
      </c>
      <c r="W643" s="15" t="str">
        <f>IF(insurance[[#This Row],[split]]="Test", (insurance[[#This Row],[charges]]-insurance[[#This Row],[yhat_base]])^2, "")</f>
        <v/>
      </c>
      <c r="X643" s="15" t="str">
        <f>IF(insurance[[#This Row],[split]]="Test", ABS(insurance[[#This Row],[charges]]-insurance[[#This Row],[yhat_base]])^2, "")</f>
        <v/>
      </c>
      <c r="Y643" t="str">
        <f>IF(insurance[[#This Row],[split]]="Test", (insurance[[#This Row],[charges]]-insurance[[#This Row],[yhat]])^2,"")</f>
        <v/>
      </c>
      <c r="Z643" t="str">
        <f>IF(insurance[[#This Row],[split]]="Test",ABS(insurance[[#This Row],[charges]]-insurance[[#This Row],[yhat]])^2,"")</f>
        <v/>
      </c>
      <c r="AA643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7978.2153400637244</v>
      </c>
      <c r="AB643">
        <f>insurance[[#This Row],[charges]]-insurance[[#This Row],[yhat]]</f>
        <v>-1129.1893400637246</v>
      </c>
      <c r="AC643" t="str">
        <f>IF(insurance[[#This Row],[split]]="Test",
  COUNTIFS(insurance[split], "Test", insurance[yhat], "&gt;" &amp; insurance[[#This Row],[yhat]]) + 1,
  ""
)</f>
        <v/>
      </c>
      <c r="AD643" t="str">
        <f>IF(insurance[[#This Row],[split]]="Test", CEILING(insurance[[#This Row],[rank_test]]/(COUNTIF(insurance[split],"Test")/10), 1), "")</f>
        <v/>
      </c>
      <c r="AE643" t="str">
        <f>IF(insurance[[#This Row],[split]]="Test", --(insurance[[#This Row],[charges]] &gt;= Classify!$C$5), "")</f>
        <v/>
      </c>
      <c r="AF643" t="str">
        <f>IF(insurance[[#This Row],[split]]="Test", --(insurance[[#This Row],[yhat]] &gt;= Classify!$C$8), "")</f>
        <v/>
      </c>
    </row>
    <row r="644" spans="1:32" x14ac:dyDescent="0.35">
      <c r="A644">
        <v>49</v>
      </c>
      <c r="B644" t="s">
        <v>13</v>
      </c>
      <c r="C644">
        <v>27.1</v>
      </c>
      <c r="D644">
        <v>1</v>
      </c>
      <c r="E644" t="s">
        <v>14</v>
      </c>
      <c r="F644" t="s">
        <v>21</v>
      </c>
      <c r="G644">
        <v>26140.3603</v>
      </c>
      <c r="H644" t="s">
        <v>16</v>
      </c>
      <c r="I644" t="s">
        <v>17</v>
      </c>
      <c r="J644" t="s">
        <v>17</v>
      </c>
      <c r="K644" t="s">
        <v>17</v>
      </c>
      <c r="L644" t="s">
        <v>17</v>
      </c>
      <c r="M644" t="s">
        <v>18</v>
      </c>
      <c r="N644">
        <f>insurance[[#This Row],[age]]^2</f>
        <v>2401</v>
      </c>
      <c r="O644">
        <f>insurance[[#This Row],[smoker_yes]]*insurance[[#This Row],[bmi]]</f>
        <v>0</v>
      </c>
      <c r="P644">
        <f>insurance[[#This Row],[smoker_yes]]*insurance[[#This Row],[age]]</f>
        <v>0</v>
      </c>
      <c r="Q644">
        <f>insurance[[#This Row],[bmi]]*insurance[[#This Row],[age]]</f>
        <v>1327.9</v>
      </c>
      <c r="R644" t="s">
        <v>31</v>
      </c>
      <c r="S644">
        <f>(insurance[[#This Row],[age]]-Notes!$B$2)/Notes!$B$3</f>
        <v>0.69727144661928109</v>
      </c>
      <c r="T644">
        <f>(insurance[[#This Row],[bmi]]-Notes!$B$4)/Notes!$B$5</f>
        <v>-0.58455558556616627</v>
      </c>
      <c r="U644">
        <f>(insurance[[#This Row],[children]]-Notes!$B$6)/Notes!$B$7</f>
        <v>-7.8767191646533979E-2</v>
      </c>
      <c r="V644" s="14">
        <f t="shared" si="10"/>
        <v>13130.638654799817</v>
      </c>
      <c r="W644" s="15" t="str">
        <f>IF(insurance[[#This Row],[split]]="Test", (insurance[[#This Row],[charges]]-insurance[[#This Row],[yhat_base]])^2, "")</f>
        <v/>
      </c>
      <c r="X644" s="15" t="str">
        <f>IF(insurance[[#This Row],[split]]="Test", ABS(insurance[[#This Row],[charges]]-insurance[[#This Row],[yhat_base]])^2, "")</f>
        <v/>
      </c>
      <c r="Y644" t="str">
        <f>IF(insurance[[#This Row],[split]]="Test", (insurance[[#This Row],[charges]]-insurance[[#This Row],[yhat]])^2,"")</f>
        <v/>
      </c>
      <c r="Z644" t="str">
        <f>IF(insurance[[#This Row],[split]]="Test",ABS(insurance[[#This Row],[charges]]-insurance[[#This Row],[yhat]])^2,"")</f>
        <v/>
      </c>
      <c r="AA644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10449.359825084122</v>
      </c>
      <c r="AB644">
        <f>insurance[[#This Row],[charges]]-insurance[[#This Row],[yhat]]</f>
        <v>15691.000474915878</v>
      </c>
      <c r="AC644" t="str">
        <f>IF(insurance[[#This Row],[split]]="Test",
  COUNTIFS(insurance[split], "Test", insurance[yhat], "&gt;" &amp; insurance[[#This Row],[yhat]]) + 1,
  ""
)</f>
        <v/>
      </c>
      <c r="AD644" t="str">
        <f>IF(insurance[[#This Row],[split]]="Test", CEILING(insurance[[#This Row],[rank_test]]/(COUNTIF(insurance[split],"Test")/10), 1), "")</f>
        <v/>
      </c>
      <c r="AE644" t="str">
        <f>IF(insurance[[#This Row],[split]]="Test", --(insurance[[#This Row],[charges]] &gt;= Classify!$C$5), "")</f>
        <v/>
      </c>
      <c r="AF644" t="str">
        <f>IF(insurance[[#This Row],[split]]="Test", --(insurance[[#This Row],[yhat]] &gt;= Classify!$C$8), "")</f>
        <v/>
      </c>
    </row>
    <row r="645" spans="1:32" x14ac:dyDescent="0.35">
      <c r="A645">
        <v>41</v>
      </c>
      <c r="B645" t="s">
        <v>19</v>
      </c>
      <c r="C645">
        <v>28.8</v>
      </c>
      <c r="D645">
        <v>1</v>
      </c>
      <c r="E645" t="s">
        <v>14</v>
      </c>
      <c r="F645" t="s">
        <v>21</v>
      </c>
      <c r="G645">
        <v>6282.2349999999997</v>
      </c>
      <c r="H645" t="s">
        <v>16</v>
      </c>
      <c r="I645" t="s">
        <v>18</v>
      </c>
      <c r="J645" t="s">
        <v>17</v>
      </c>
      <c r="K645" t="s">
        <v>17</v>
      </c>
      <c r="L645" t="s">
        <v>17</v>
      </c>
      <c r="M645" t="s">
        <v>18</v>
      </c>
      <c r="N645">
        <f>insurance[[#This Row],[age]]^2</f>
        <v>1681</v>
      </c>
      <c r="O645">
        <f>insurance[[#This Row],[smoker_yes]]*insurance[[#This Row],[bmi]]</f>
        <v>0</v>
      </c>
      <c r="P645">
        <f>insurance[[#This Row],[smoker_yes]]*insurance[[#This Row],[age]]</f>
        <v>0</v>
      </c>
      <c r="Q645">
        <f>insurance[[#This Row],[bmi]]*insurance[[#This Row],[age]]</f>
        <v>1180.8</v>
      </c>
      <c r="R645" t="s">
        <v>32</v>
      </c>
      <c r="S645">
        <f>(insurance[[#This Row],[age]]-Notes!$B$2)/Notes!$B$3</f>
        <v>0.12766192478361088</v>
      </c>
      <c r="T645">
        <f>(insurance[[#This Row],[bmi]]-Notes!$B$4)/Notes!$B$5</f>
        <v>-0.30567996934099079</v>
      </c>
      <c r="U645">
        <f>(insurance[[#This Row],[children]]-Notes!$B$6)/Notes!$B$7</f>
        <v>-7.8767191646533979E-2</v>
      </c>
      <c r="V645" s="14">
        <f t="shared" si="10"/>
        <v>13130.638654799817</v>
      </c>
      <c r="W645" s="15">
        <f>IF(insurance[[#This Row],[split]]="Test", (insurance[[#This Row],[charges]]-insurance[[#This Row],[yhat_base]])^2, "")</f>
        <v>46900632.619075499</v>
      </c>
      <c r="X645" s="15">
        <f>IF(insurance[[#This Row],[split]]="Test", ABS(insurance[[#This Row],[charges]]-insurance[[#This Row],[yhat_base]])^2, "")</f>
        <v>46900632.619075499</v>
      </c>
      <c r="Y645">
        <f>IF(insurance[[#This Row],[split]]="Test", (insurance[[#This Row],[charges]]-insurance[[#This Row],[yhat]])^2,"")</f>
        <v>1263413.9916954665</v>
      </c>
      <c r="Z645">
        <f>IF(insurance[[#This Row],[split]]="Test",ABS(insurance[[#This Row],[charges]]-insurance[[#This Row],[yhat]])^2,"")</f>
        <v>1263413.9916954665</v>
      </c>
      <c r="AA645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7406.2519000933507</v>
      </c>
      <c r="AB645">
        <f>insurance[[#This Row],[charges]]-insurance[[#This Row],[yhat]]</f>
        <v>-1124.0169000933511</v>
      </c>
      <c r="AC645">
        <f>IF(insurance[[#This Row],[split]]="Test",
  COUNTIFS(insurance[split], "Test", insurance[yhat], "&gt;" &amp; insurance[[#This Row],[yhat]]) + 1,
  ""
)</f>
        <v>196</v>
      </c>
      <c r="AD645">
        <f>IF(insurance[[#This Row],[split]]="Test", CEILING(insurance[[#This Row],[rank_test]]/(COUNTIF(insurance[split],"Test")/10), 1), "")</f>
        <v>7</v>
      </c>
      <c r="AE645">
        <f>IF(insurance[[#This Row],[split]]="Test", --(insurance[[#This Row],[charges]] &gt;= Classify!$C$5), "")</f>
        <v>0</v>
      </c>
      <c r="AF645">
        <f>IF(insurance[[#This Row],[split]]="Test", --(insurance[[#This Row],[yhat]] &gt;= Classify!$C$8), "")</f>
        <v>0</v>
      </c>
    </row>
    <row r="646" spans="1:32" x14ac:dyDescent="0.35">
      <c r="A646">
        <v>44</v>
      </c>
      <c r="B646" t="s">
        <v>13</v>
      </c>
      <c r="C646">
        <v>27.5</v>
      </c>
      <c r="D646">
        <v>1</v>
      </c>
      <c r="E646" t="s">
        <v>14</v>
      </c>
      <c r="F646" t="s">
        <v>21</v>
      </c>
      <c r="G646">
        <v>7626.9930000000004</v>
      </c>
      <c r="H646" t="s">
        <v>16</v>
      </c>
      <c r="I646" t="s">
        <v>17</v>
      </c>
      <c r="J646" t="s">
        <v>17</v>
      </c>
      <c r="K646" t="s">
        <v>17</v>
      </c>
      <c r="L646" t="s">
        <v>17</v>
      </c>
      <c r="M646" t="s">
        <v>18</v>
      </c>
      <c r="N646">
        <f>insurance[[#This Row],[age]]^2</f>
        <v>1936</v>
      </c>
      <c r="O646">
        <f>insurance[[#This Row],[smoker_yes]]*insurance[[#This Row],[bmi]]</f>
        <v>0</v>
      </c>
      <c r="P646">
        <f>insurance[[#This Row],[smoker_yes]]*insurance[[#This Row],[age]]</f>
        <v>0</v>
      </c>
      <c r="Q646">
        <f>insurance[[#This Row],[bmi]]*insurance[[#This Row],[age]]</f>
        <v>1210</v>
      </c>
      <c r="R646" t="s">
        <v>31</v>
      </c>
      <c r="S646">
        <f>(insurance[[#This Row],[age]]-Notes!$B$2)/Notes!$B$3</f>
        <v>0.3412654954719872</v>
      </c>
      <c r="T646">
        <f>(insurance[[#This Row],[bmi]]-Notes!$B$4)/Notes!$B$5</f>
        <v>-0.51893779351318403</v>
      </c>
      <c r="U646">
        <f>(insurance[[#This Row],[children]]-Notes!$B$6)/Notes!$B$7</f>
        <v>-7.8767191646533979E-2</v>
      </c>
      <c r="V646" s="14">
        <f t="shared" si="10"/>
        <v>13130.638654799817</v>
      </c>
      <c r="W646" s="15" t="str">
        <f>IF(insurance[[#This Row],[split]]="Test", (insurance[[#This Row],[charges]]-insurance[[#This Row],[yhat_base]])^2, "")</f>
        <v/>
      </c>
      <c r="X646" s="15" t="str">
        <f>IF(insurance[[#This Row],[split]]="Test", ABS(insurance[[#This Row],[charges]]-insurance[[#This Row],[yhat_base]])^2, "")</f>
        <v/>
      </c>
      <c r="Y646" t="str">
        <f>IF(insurance[[#This Row],[split]]="Test", (insurance[[#This Row],[charges]]-insurance[[#This Row],[yhat]])^2,"")</f>
        <v/>
      </c>
      <c r="Z646" t="str">
        <f>IF(insurance[[#This Row],[split]]="Test",ABS(insurance[[#This Row],[charges]]-insurance[[#This Row],[yhat]])^2,"")</f>
        <v/>
      </c>
      <c r="AA646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8873.2401152971543</v>
      </c>
      <c r="AB646">
        <f>insurance[[#This Row],[charges]]-insurance[[#This Row],[yhat]]</f>
        <v>-1246.2471152971539</v>
      </c>
      <c r="AC646" t="str">
        <f>IF(insurance[[#This Row],[split]]="Test",
  COUNTIFS(insurance[split], "Test", insurance[yhat], "&gt;" &amp; insurance[[#This Row],[yhat]]) + 1,
  ""
)</f>
        <v/>
      </c>
      <c r="AD646" t="str">
        <f>IF(insurance[[#This Row],[split]]="Test", CEILING(insurance[[#This Row],[rank_test]]/(COUNTIF(insurance[split],"Test")/10), 1), "")</f>
        <v/>
      </c>
      <c r="AE646" t="str">
        <f>IF(insurance[[#This Row],[split]]="Test", --(insurance[[#This Row],[charges]] &gt;= Classify!$C$5), "")</f>
        <v/>
      </c>
      <c r="AF646" t="str">
        <f>IF(insurance[[#This Row],[split]]="Test", --(insurance[[#This Row],[yhat]] &gt;= Classify!$C$8), "")</f>
        <v/>
      </c>
    </row>
    <row r="647" spans="1:32" x14ac:dyDescent="0.35">
      <c r="A647">
        <v>38</v>
      </c>
      <c r="B647" t="s">
        <v>19</v>
      </c>
      <c r="C647">
        <v>31</v>
      </c>
      <c r="D647">
        <v>1</v>
      </c>
      <c r="E647" t="s">
        <v>14</v>
      </c>
      <c r="F647" t="s">
        <v>21</v>
      </c>
      <c r="G647">
        <v>5488.2619999999997</v>
      </c>
      <c r="H647" t="s">
        <v>16</v>
      </c>
      <c r="I647" t="s">
        <v>18</v>
      </c>
      <c r="J647" t="s">
        <v>17</v>
      </c>
      <c r="K647" t="s">
        <v>17</v>
      </c>
      <c r="L647" t="s">
        <v>17</v>
      </c>
      <c r="M647" t="s">
        <v>18</v>
      </c>
      <c r="N647">
        <f>insurance[[#This Row],[age]]^2</f>
        <v>1444</v>
      </c>
      <c r="O647">
        <f>insurance[[#This Row],[smoker_yes]]*insurance[[#This Row],[bmi]]</f>
        <v>0</v>
      </c>
      <c r="P647">
        <f>insurance[[#This Row],[smoker_yes]]*insurance[[#This Row],[age]]</f>
        <v>0</v>
      </c>
      <c r="Q647">
        <f>insurance[[#This Row],[bmi]]*insurance[[#This Row],[age]]</f>
        <v>1178</v>
      </c>
      <c r="R647" t="s">
        <v>31</v>
      </c>
      <c r="S647">
        <f>(insurance[[#This Row],[age]]-Notes!$B$2)/Notes!$B$3</f>
        <v>-8.5941645904765426E-2</v>
      </c>
      <c r="T647">
        <f>(insurance[[#This Row],[bmi]]-Notes!$B$4)/Notes!$B$5</f>
        <v>5.5217886950412819E-2</v>
      </c>
      <c r="U647">
        <f>(insurance[[#This Row],[children]]-Notes!$B$6)/Notes!$B$7</f>
        <v>-7.8767191646533979E-2</v>
      </c>
      <c r="V647" s="14">
        <f t="shared" si="10"/>
        <v>13130.638654799817</v>
      </c>
      <c r="W647" s="15" t="str">
        <f>IF(insurance[[#This Row],[split]]="Test", (insurance[[#This Row],[charges]]-insurance[[#This Row],[yhat_base]])^2, "")</f>
        <v/>
      </c>
      <c r="X647" s="15" t="str">
        <f>IF(insurance[[#This Row],[split]]="Test", ABS(insurance[[#This Row],[charges]]-insurance[[#This Row],[yhat_base]])^2, "")</f>
        <v/>
      </c>
      <c r="Y647" t="str">
        <f>IF(insurance[[#This Row],[split]]="Test", (insurance[[#This Row],[charges]]-insurance[[#This Row],[yhat]])^2,"")</f>
        <v/>
      </c>
      <c r="Z647" t="str">
        <f>IF(insurance[[#This Row],[split]]="Test",ABS(insurance[[#This Row],[charges]]-insurance[[#This Row],[yhat]])^2,"")</f>
        <v/>
      </c>
      <c r="AA647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6649.6169018597129</v>
      </c>
      <c r="AB647">
        <f>insurance[[#This Row],[charges]]-insurance[[#This Row],[yhat]]</f>
        <v>-1161.3549018597132</v>
      </c>
      <c r="AC647" t="str">
        <f>IF(insurance[[#This Row],[split]]="Test",
  COUNTIFS(insurance[split], "Test", insurance[yhat], "&gt;" &amp; insurance[[#This Row],[yhat]]) + 1,
  ""
)</f>
        <v/>
      </c>
      <c r="AD647" t="str">
        <f>IF(insurance[[#This Row],[split]]="Test", CEILING(insurance[[#This Row],[rank_test]]/(COUNTIF(insurance[split],"Test")/10), 1), "")</f>
        <v/>
      </c>
      <c r="AE647" t="str">
        <f>IF(insurance[[#This Row],[split]]="Test", --(insurance[[#This Row],[charges]] &gt;= Classify!$C$5), "")</f>
        <v/>
      </c>
      <c r="AF647" t="str">
        <f>IF(insurance[[#This Row],[split]]="Test", --(insurance[[#This Row],[yhat]] &gt;= Classify!$C$8), "")</f>
        <v/>
      </c>
    </row>
    <row r="648" spans="1:32" x14ac:dyDescent="0.35">
      <c r="A648">
        <v>39</v>
      </c>
      <c r="B648" t="s">
        <v>13</v>
      </c>
      <c r="C648">
        <v>32.5</v>
      </c>
      <c r="D648">
        <v>1</v>
      </c>
      <c r="E648" t="s">
        <v>14</v>
      </c>
      <c r="F648" t="s">
        <v>21</v>
      </c>
      <c r="G648">
        <v>6238.2979999999998</v>
      </c>
      <c r="H648" t="s">
        <v>16</v>
      </c>
      <c r="I648" t="s">
        <v>17</v>
      </c>
      <c r="J648" t="s">
        <v>17</v>
      </c>
      <c r="K648" t="s">
        <v>17</v>
      </c>
      <c r="L648" t="s">
        <v>17</v>
      </c>
      <c r="M648" t="s">
        <v>18</v>
      </c>
      <c r="N648">
        <f>insurance[[#This Row],[age]]^2</f>
        <v>1521</v>
      </c>
      <c r="O648">
        <f>insurance[[#This Row],[smoker_yes]]*insurance[[#This Row],[bmi]]</f>
        <v>0</v>
      </c>
      <c r="P648">
        <f>insurance[[#This Row],[smoker_yes]]*insurance[[#This Row],[age]]</f>
        <v>0</v>
      </c>
      <c r="Q648">
        <f>insurance[[#This Row],[bmi]]*insurance[[#This Row],[age]]</f>
        <v>1267.5</v>
      </c>
      <c r="R648" t="s">
        <v>32</v>
      </c>
      <c r="S648">
        <f>(insurance[[#This Row],[age]]-Notes!$B$2)/Notes!$B$3</f>
        <v>-1.4740455675306659E-2</v>
      </c>
      <c r="T648">
        <f>(insurance[[#This Row],[bmi]]-Notes!$B$4)/Notes!$B$5</f>
        <v>0.30128460714909716</v>
      </c>
      <c r="U648">
        <f>(insurance[[#This Row],[children]]-Notes!$B$6)/Notes!$B$7</f>
        <v>-7.8767191646533979E-2</v>
      </c>
      <c r="V648" s="14">
        <f t="shared" si="10"/>
        <v>13130.638654799817</v>
      </c>
      <c r="W648" s="15">
        <f>IF(insurance[[#This Row],[split]]="Test", (insurance[[#This Row],[charges]]-insurance[[#This Row],[yhat_base]])^2, "")</f>
        <v>47504359.701806374</v>
      </c>
      <c r="X648" s="15">
        <f>IF(insurance[[#This Row],[split]]="Test", ABS(insurance[[#This Row],[charges]]-insurance[[#This Row],[yhat_base]])^2, "")</f>
        <v>47504359.701806374</v>
      </c>
      <c r="Y648">
        <f>IF(insurance[[#This Row],[split]]="Test", (insurance[[#This Row],[charges]]-insurance[[#This Row],[yhat]])^2,"")</f>
        <v>1705821.5775040244</v>
      </c>
      <c r="Z648">
        <f>IF(insurance[[#This Row],[split]]="Test",ABS(insurance[[#This Row],[charges]]-insurance[[#This Row],[yhat]])^2,"")</f>
        <v>1705821.5775040244</v>
      </c>
      <c r="AA648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7544.369046116567</v>
      </c>
      <c r="AB648">
        <f>insurance[[#This Row],[charges]]-insurance[[#This Row],[yhat]]</f>
        <v>-1306.0710461165672</v>
      </c>
      <c r="AC648">
        <f>IF(insurance[[#This Row],[split]]="Test",
  COUNTIFS(insurance[split], "Test", insurance[yhat], "&gt;" &amp; insurance[[#This Row],[yhat]]) + 1,
  ""
)</f>
        <v>193</v>
      </c>
      <c r="AD648">
        <f>IF(insurance[[#This Row],[split]]="Test", CEILING(insurance[[#This Row],[rank_test]]/(COUNTIF(insurance[split],"Test")/10), 1), "")</f>
        <v>7</v>
      </c>
      <c r="AE648">
        <f>IF(insurance[[#This Row],[split]]="Test", --(insurance[[#This Row],[charges]] &gt;= Classify!$C$5), "")</f>
        <v>0</v>
      </c>
      <c r="AF648">
        <f>IF(insurance[[#This Row],[split]]="Test", --(insurance[[#This Row],[yhat]] &gt;= Classify!$C$8), "")</f>
        <v>0</v>
      </c>
    </row>
    <row r="649" spans="1:32" x14ac:dyDescent="0.35">
      <c r="A649">
        <v>56</v>
      </c>
      <c r="B649" t="s">
        <v>13</v>
      </c>
      <c r="C649">
        <v>35.799999999999997</v>
      </c>
      <c r="D649">
        <v>1</v>
      </c>
      <c r="E649" t="s">
        <v>14</v>
      </c>
      <c r="F649" t="s">
        <v>21</v>
      </c>
      <c r="G649">
        <v>11674.13</v>
      </c>
      <c r="H649" t="s">
        <v>16</v>
      </c>
      <c r="I649" t="s">
        <v>17</v>
      </c>
      <c r="J649" t="s">
        <v>17</v>
      </c>
      <c r="K649" t="s">
        <v>17</v>
      </c>
      <c r="L649" t="s">
        <v>17</v>
      </c>
      <c r="M649" t="s">
        <v>18</v>
      </c>
      <c r="N649">
        <f>insurance[[#This Row],[age]]^2</f>
        <v>3136</v>
      </c>
      <c r="O649">
        <f>insurance[[#This Row],[smoker_yes]]*insurance[[#This Row],[bmi]]</f>
        <v>0</v>
      </c>
      <c r="P649">
        <f>insurance[[#This Row],[smoker_yes]]*insurance[[#This Row],[age]]</f>
        <v>0</v>
      </c>
      <c r="Q649">
        <f>insurance[[#This Row],[bmi]]*insurance[[#This Row],[age]]</f>
        <v>2004.7999999999997</v>
      </c>
      <c r="R649" t="s">
        <v>31</v>
      </c>
      <c r="S649">
        <f>(insurance[[#This Row],[age]]-Notes!$B$2)/Notes!$B$3</f>
        <v>1.1956797782254924</v>
      </c>
      <c r="T649">
        <f>(insurance[[#This Row],[bmi]]-Notes!$B$4)/Notes!$B$5</f>
        <v>0.84263139158620226</v>
      </c>
      <c r="U649">
        <f>(insurance[[#This Row],[children]]-Notes!$B$6)/Notes!$B$7</f>
        <v>-7.8767191646533979E-2</v>
      </c>
      <c r="V649" s="14">
        <f t="shared" si="10"/>
        <v>13130.638654799817</v>
      </c>
      <c r="W649" s="15" t="str">
        <f>IF(insurance[[#This Row],[split]]="Test", (insurance[[#This Row],[charges]]-insurance[[#This Row],[yhat_base]])^2, "")</f>
        <v/>
      </c>
      <c r="X649" s="15" t="str">
        <f>IF(insurance[[#This Row],[split]]="Test", ABS(insurance[[#This Row],[charges]]-insurance[[#This Row],[yhat_base]])^2, "")</f>
        <v/>
      </c>
      <c r="Y649" t="str">
        <f>IF(insurance[[#This Row],[split]]="Test", (insurance[[#This Row],[charges]]-insurance[[#This Row],[yhat]])^2,"")</f>
        <v/>
      </c>
      <c r="Z649" t="str">
        <f>IF(insurance[[#This Row],[split]]="Test",ABS(insurance[[#This Row],[charges]]-insurance[[#This Row],[yhat]])^2,"")</f>
        <v/>
      </c>
      <c r="AA649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13086.31296624477</v>
      </c>
      <c r="AB649">
        <f>insurance[[#This Row],[charges]]-insurance[[#This Row],[yhat]]</f>
        <v>-1412.1829662447708</v>
      </c>
      <c r="AC649" t="str">
        <f>IF(insurance[[#This Row],[split]]="Test",
  COUNTIFS(insurance[split], "Test", insurance[yhat], "&gt;" &amp; insurance[[#This Row],[yhat]]) + 1,
  ""
)</f>
        <v/>
      </c>
      <c r="AD649" t="str">
        <f>IF(insurance[[#This Row],[split]]="Test", CEILING(insurance[[#This Row],[rank_test]]/(COUNTIF(insurance[split],"Test")/10), 1), "")</f>
        <v/>
      </c>
      <c r="AE649" t="str">
        <f>IF(insurance[[#This Row],[split]]="Test", --(insurance[[#This Row],[charges]] &gt;= Classify!$C$5), "")</f>
        <v/>
      </c>
      <c r="AF649" t="str">
        <f>IF(insurance[[#This Row],[split]]="Test", --(insurance[[#This Row],[yhat]] &gt;= Classify!$C$8), "")</f>
        <v/>
      </c>
    </row>
    <row r="650" spans="1:32" x14ac:dyDescent="0.35">
      <c r="A650">
        <v>35</v>
      </c>
      <c r="B650" t="s">
        <v>19</v>
      </c>
      <c r="C650">
        <v>27.1</v>
      </c>
      <c r="D650">
        <v>1</v>
      </c>
      <c r="E650" t="s">
        <v>14</v>
      </c>
      <c r="F650" t="s">
        <v>21</v>
      </c>
      <c r="G650">
        <v>4746.3440000000001</v>
      </c>
      <c r="H650" t="s">
        <v>16</v>
      </c>
      <c r="I650" t="s">
        <v>18</v>
      </c>
      <c r="J650" t="s">
        <v>17</v>
      </c>
      <c r="K650" t="s">
        <v>17</v>
      </c>
      <c r="L650" t="s">
        <v>17</v>
      </c>
      <c r="M650" t="s">
        <v>18</v>
      </c>
      <c r="N650">
        <f>insurance[[#This Row],[age]]^2</f>
        <v>1225</v>
      </c>
      <c r="O650">
        <f>insurance[[#This Row],[smoker_yes]]*insurance[[#This Row],[bmi]]</f>
        <v>0</v>
      </c>
      <c r="P650">
        <f>insurance[[#This Row],[smoker_yes]]*insurance[[#This Row],[age]]</f>
        <v>0</v>
      </c>
      <c r="Q650">
        <f>insurance[[#This Row],[bmi]]*insurance[[#This Row],[age]]</f>
        <v>948.5</v>
      </c>
      <c r="R650" t="s">
        <v>31</v>
      </c>
      <c r="S650">
        <f>(insurance[[#This Row],[age]]-Notes!$B$2)/Notes!$B$3</f>
        <v>-0.29954521659314176</v>
      </c>
      <c r="T650">
        <f>(insurance[[#This Row],[bmi]]-Notes!$B$4)/Notes!$B$5</f>
        <v>-0.58455558556616627</v>
      </c>
      <c r="U650">
        <f>(insurance[[#This Row],[children]]-Notes!$B$6)/Notes!$B$7</f>
        <v>-7.8767191646533979E-2</v>
      </c>
      <c r="V650" s="14">
        <f t="shared" si="10"/>
        <v>13130.638654799817</v>
      </c>
      <c r="W650" s="15" t="str">
        <f>IF(insurance[[#This Row],[split]]="Test", (insurance[[#This Row],[charges]]-insurance[[#This Row],[yhat_base]])^2, "")</f>
        <v/>
      </c>
      <c r="X650" s="15" t="str">
        <f>IF(insurance[[#This Row],[split]]="Test", ABS(insurance[[#This Row],[charges]]-insurance[[#This Row],[yhat_base]])^2, "")</f>
        <v/>
      </c>
      <c r="Y650" t="str">
        <f>IF(insurance[[#This Row],[split]]="Test", (insurance[[#This Row],[charges]]-insurance[[#This Row],[yhat]])^2,"")</f>
        <v/>
      </c>
      <c r="Z650" t="str">
        <f>IF(insurance[[#This Row],[split]]="Test",ABS(insurance[[#This Row],[charges]]-insurance[[#This Row],[yhat]])^2,"")</f>
        <v/>
      </c>
      <c r="AA650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5906.0118195323585</v>
      </c>
      <c r="AB650">
        <f>insurance[[#This Row],[charges]]-insurance[[#This Row],[yhat]]</f>
        <v>-1159.6678195323584</v>
      </c>
      <c r="AC650" t="str">
        <f>IF(insurance[[#This Row],[split]]="Test",
  COUNTIFS(insurance[split], "Test", insurance[yhat], "&gt;" &amp; insurance[[#This Row],[yhat]]) + 1,
  ""
)</f>
        <v/>
      </c>
      <c r="AD650" t="str">
        <f>IF(insurance[[#This Row],[split]]="Test", CEILING(insurance[[#This Row],[rank_test]]/(COUNTIF(insurance[split],"Test")/10), 1), "")</f>
        <v/>
      </c>
      <c r="AE650" t="str">
        <f>IF(insurance[[#This Row],[split]]="Test", --(insurance[[#This Row],[charges]] &gt;= Classify!$C$5), "")</f>
        <v/>
      </c>
      <c r="AF650" t="str">
        <f>IF(insurance[[#This Row],[split]]="Test", --(insurance[[#This Row],[yhat]] &gt;= Classify!$C$8), "")</f>
        <v/>
      </c>
    </row>
    <row r="651" spans="1:32" x14ac:dyDescent="0.35">
      <c r="A651">
        <v>54</v>
      </c>
      <c r="B651" t="s">
        <v>19</v>
      </c>
      <c r="C651">
        <v>25.46</v>
      </c>
      <c r="D651">
        <v>1</v>
      </c>
      <c r="E651" t="s">
        <v>14</v>
      </c>
      <c r="F651" t="s">
        <v>20</v>
      </c>
      <c r="G651">
        <v>25517.11363</v>
      </c>
      <c r="H651" t="s">
        <v>16</v>
      </c>
      <c r="I651" t="s">
        <v>18</v>
      </c>
      <c r="J651" t="s">
        <v>17</v>
      </c>
      <c r="K651" t="s">
        <v>17</v>
      </c>
      <c r="L651" t="s">
        <v>17</v>
      </c>
      <c r="M651" t="s">
        <v>17</v>
      </c>
      <c r="N651">
        <f>insurance[[#This Row],[age]]^2</f>
        <v>2916</v>
      </c>
      <c r="O651">
        <f>insurance[[#This Row],[smoker_yes]]*insurance[[#This Row],[bmi]]</f>
        <v>0</v>
      </c>
      <c r="P651">
        <f>insurance[[#This Row],[smoker_yes]]*insurance[[#This Row],[age]]</f>
        <v>0</v>
      </c>
      <c r="Q651">
        <f>insurance[[#This Row],[bmi]]*insurance[[#This Row],[age]]</f>
        <v>1374.8400000000001</v>
      </c>
      <c r="R651" t="s">
        <v>31</v>
      </c>
      <c r="S651">
        <f>(insurance[[#This Row],[age]]-Notes!$B$2)/Notes!$B$3</f>
        <v>1.0532773977665748</v>
      </c>
      <c r="T651">
        <f>(insurance[[#This Row],[bmi]]-Notes!$B$4)/Notes!$B$5</f>
        <v>-0.85358853298339454</v>
      </c>
      <c r="U651">
        <f>(insurance[[#This Row],[children]]-Notes!$B$6)/Notes!$B$7</f>
        <v>-7.8767191646533979E-2</v>
      </c>
      <c r="V651" s="14">
        <f t="shared" si="10"/>
        <v>13130.638654799817</v>
      </c>
      <c r="W651" s="15" t="str">
        <f>IF(insurance[[#This Row],[split]]="Test", (insurance[[#This Row],[charges]]-insurance[[#This Row],[yhat_base]])^2, "")</f>
        <v/>
      </c>
      <c r="X651" s="15" t="str">
        <f>IF(insurance[[#This Row],[split]]="Test", ABS(insurance[[#This Row],[charges]]-insurance[[#This Row],[yhat_base]])^2, "")</f>
        <v/>
      </c>
      <c r="Y651" t="str">
        <f>IF(insurance[[#This Row],[split]]="Test", (insurance[[#This Row],[charges]]-insurance[[#This Row],[yhat]])^2,"")</f>
        <v/>
      </c>
      <c r="Z651" t="str">
        <f>IF(insurance[[#This Row],[split]]="Test",ABS(insurance[[#This Row],[charges]]-insurance[[#This Row],[yhat]])^2,"")</f>
        <v/>
      </c>
      <c r="AA651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12664.274157358996</v>
      </c>
      <c r="AB651">
        <f>insurance[[#This Row],[charges]]-insurance[[#This Row],[yhat]]</f>
        <v>12852.839472641004</v>
      </c>
      <c r="AC651" t="str">
        <f>IF(insurance[[#This Row],[split]]="Test",
  COUNTIFS(insurance[split], "Test", insurance[yhat], "&gt;" &amp; insurance[[#This Row],[yhat]]) + 1,
  ""
)</f>
        <v/>
      </c>
      <c r="AD651" t="str">
        <f>IF(insurance[[#This Row],[split]]="Test", CEILING(insurance[[#This Row],[rank_test]]/(COUNTIF(insurance[split],"Test")/10), 1), "")</f>
        <v/>
      </c>
      <c r="AE651" t="str">
        <f>IF(insurance[[#This Row],[split]]="Test", --(insurance[[#This Row],[charges]] &gt;= Classify!$C$5), "")</f>
        <v/>
      </c>
      <c r="AF651" t="str">
        <f>IF(insurance[[#This Row],[split]]="Test", --(insurance[[#This Row],[yhat]] &gt;= Classify!$C$8), "")</f>
        <v/>
      </c>
    </row>
    <row r="652" spans="1:32" x14ac:dyDescent="0.35">
      <c r="A652">
        <v>27</v>
      </c>
      <c r="B652" t="s">
        <v>13</v>
      </c>
      <c r="C652">
        <v>30.59</v>
      </c>
      <c r="D652">
        <v>1</v>
      </c>
      <c r="E652" t="s">
        <v>14</v>
      </c>
      <c r="F652" t="s">
        <v>20</v>
      </c>
      <c r="G652">
        <v>16796.411940000002</v>
      </c>
      <c r="H652" t="s">
        <v>16</v>
      </c>
      <c r="I652" t="s">
        <v>17</v>
      </c>
      <c r="J652" t="s">
        <v>17</v>
      </c>
      <c r="K652" t="s">
        <v>17</v>
      </c>
      <c r="L652" t="s">
        <v>17</v>
      </c>
      <c r="M652" t="s">
        <v>17</v>
      </c>
      <c r="N652">
        <f>insurance[[#This Row],[age]]^2</f>
        <v>729</v>
      </c>
      <c r="O652">
        <f>insurance[[#This Row],[smoker_yes]]*insurance[[#This Row],[bmi]]</f>
        <v>0</v>
      </c>
      <c r="P652">
        <f>insurance[[#This Row],[smoker_yes]]*insurance[[#This Row],[age]]</f>
        <v>0</v>
      </c>
      <c r="Q652">
        <f>insurance[[#This Row],[bmi]]*insurance[[#This Row],[age]]</f>
        <v>825.93</v>
      </c>
      <c r="R652" t="s">
        <v>31</v>
      </c>
      <c r="S652">
        <f>(insurance[[#This Row],[age]]-Notes!$B$2)/Notes!$B$3</f>
        <v>-0.86915473842881186</v>
      </c>
      <c r="T652">
        <f>(insurance[[#This Row],[bmi]]-Notes!$B$4)/Notes!$B$5</f>
        <v>-1.2040349903894259E-2</v>
      </c>
      <c r="U652">
        <f>(insurance[[#This Row],[children]]-Notes!$B$6)/Notes!$B$7</f>
        <v>-7.8767191646533979E-2</v>
      </c>
      <c r="V652" s="14">
        <f t="shared" si="10"/>
        <v>13130.638654799817</v>
      </c>
      <c r="W652" s="15" t="str">
        <f>IF(insurance[[#This Row],[split]]="Test", (insurance[[#This Row],[charges]]-insurance[[#This Row],[yhat_base]])^2, "")</f>
        <v/>
      </c>
      <c r="X652" s="15" t="str">
        <f>IF(insurance[[#This Row],[split]]="Test", ABS(insurance[[#This Row],[charges]]-insurance[[#This Row],[yhat_base]])^2, "")</f>
        <v/>
      </c>
      <c r="Y652" t="str">
        <f>IF(insurance[[#This Row],[split]]="Test", (insurance[[#This Row],[charges]]-insurance[[#This Row],[yhat]])^2,"")</f>
        <v/>
      </c>
      <c r="Z652" t="str">
        <f>IF(insurance[[#This Row],[split]]="Test",ABS(insurance[[#This Row],[charges]]-insurance[[#This Row],[yhat]])^2,"")</f>
        <v/>
      </c>
      <c r="AA652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6121.2372339969452</v>
      </c>
      <c r="AB652">
        <f>insurance[[#This Row],[charges]]-insurance[[#This Row],[yhat]]</f>
        <v>10675.174706003058</v>
      </c>
      <c r="AC652" t="str">
        <f>IF(insurance[[#This Row],[split]]="Test",
  COUNTIFS(insurance[split], "Test", insurance[yhat], "&gt;" &amp; insurance[[#This Row],[yhat]]) + 1,
  ""
)</f>
        <v/>
      </c>
      <c r="AD652" t="str">
        <f>IF(insurance[[#This Row],[split]]="Test", CEILING(insurance[[#This Row],[rank_test]]/(COUNTIF(insurance[split],"Test")/10), 1), "")</f>
        <v/>
      </c>
      <c r="AE652" t="str">
        <f>IF(insurance[[#This Row],[split]]="Test", --(insurance[[#This Row],[charges]] &gt;= Classify!$C$5), "")</f>
        <v/>
      </c>
      <c r="AF652" t="str">
        <f>IF(insurance[[#This Row],[split]]="Test", --(insurance[[#This Row],[yhat]] &gt;= Classify!$C$8), "")</f>
        <v/>
      </c>
    </row>
    <row r="653" spans="1:32" x14ac:dyDescent="0.35">
      <c r="A653">
        <v>44</v>
      </c>
      <c r="B653" t="s">
        <v>13</v>
      </c>
      <c r="C653">
        <v>25.8</v>
      </c>
      <c r="D653">
        <v>1</v>
      </c>
      <c r="E653" t="s">
        <v>14</v>
      </c>
      <c r="F653" t="s">
        <v>21</v>
      </c>
      <c r="G653">
        <v>7624.63</v>
      </c>
      <c r="H653" t="s">
        <v>16</v>
      </c>
      <c r="I653" t="s">
        <v>17</v>
      </c>
      <c r="J653" t="s">
        <v>17</v>
      </c>
      <c r="K653" t="s">
        <v>17</v>
      </c>
      <c r="L653" t="s">
        <v>17</v>
      </c>
      <c r="M653" t="s">
        <v>18</v>
      </c>
      <c r="N653">
        <f>insurance[[#This Row],[age]]^2</f>
        <v>1936</v>
      </c>
      <c r="O653">
        <f>insurance[[#This Row],[smoker_yes]]*insurance[[#This Row],[bmi]]</f>
        <v>0</v>
      </c>
      <c r="P653">
        <f>insurance[[#This Row],[smoker_yes]]*insurance[[#This Row],[age]]</f>
        <v>0</v>
      </c>
      <c r="Q653">
        <f>insurance[[#This Row],[bmi]]*insurance[[#This Row],[age]]</f>
        <v>1135.2</v>
      </c>
      <c r="R653" t="s">
        <v>31</v>
      </c>
      <c r="S653">
        <f>(insurance[[#This Row],[age]]-Notes!$B$2)/Notes!$B$3</f>
        <v>0.3412654954719872</v>
      </c>
      <c r="T653">
        <f>(insurance[[#This Row],[bmi]]-Notes!$B$4)/Notes!$B$5</f>
        <v>-0.79781340973835946</v>
      </c>
      <c r="U653">
        <f>(insurance[[#This Row],[children]]-Notes!$B$6)/Notes!$B$7</f>
        <v>-7.8767191646533979E-2</v>
      </c>
      <c r="V653" s="14">
        <f t="shared" si="10"/>
        <v>13130.638654799817</v>
      </c>
      <c r="W653" s="15" t="str">
        <f>IF(insurance[[#This Row],[split]]="Test", (insurance[[#This Row],[charges]]-insurance[[#This Row],[yhat_base]])^2, "")</f>
        <v/>
      </c>
      <c r="X653" s="15" t="str">
        <f>IF(insurance[[#This Row],[split]]="Test", ABS(insurance[[#This Row],[charges]]-insurance[[#This Row],[yhat_base]])^2, "")</f>
        <v/>
      </c>
      <c r="Y653" t="str">
        <f>IF(insurance[[#This Row],[split]]="Test", (insurance[[#This Row],[charges]]-insurance[[#This Row],[yhat]])^2,"")</f>
        <v/>
      </c>
      <c r="Z653" t="str">
        <f>IF(insurance[[#This Row],[split]]="Test",ABS(insurance[[#This Row],[charges]]-insurance[[#This Row],[yhat]])^2,"")</f>
        <v/>
      </c>
      <c r="AA653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8856.5865166624953</v>
      </c>
      <c r="AB653">
        <f>insurance[[#This Row],[charges]]-insurance[[#This Row],[yhat]]</f>
        <v>-1231.9565166624952</v>
      </c>
      <c r="AC653" t="str">
        <f>IF(insurance[[#This Row],[split]]="Test",
  COUNTIFS(insurance[split], "Test", insurance[yhat], "&gt;" &amp; insurance[[#This Row],[yhat]]) + 1,
  ""
)</f>
        <v/>
      </c>
      <c r="AD653" t="str">
        <f>IF(insurance[[#This Row],[split]]="Test", CEILING(insurance[[#This Row],[rank_test]]/(COUNTIF(insurance[split],"Test")/10), 1), "")</f>
        <v/>
      </c>
      <c r="AE653" t="str">
        <f>IF(insurance[[#This Row],[split]]="Test", --(insurance[[#This Row],[charges]] &gt;= Classify!$C$5), "")</f>
        <v/>
      </c>
      <c r="AF653" t="str">
        <f>IF(insurance[[#This Row],[split]]="Test", --(insurance[[#This Row],[yhat]] &gt;= Classify!$C$8), "")</f>
        <v/>
      </c>
    </row>
    <row r="654" spans="1:32" x14ac:dyDescent="0.35">
      <c r="A654">
        <v>51</v>
      </c>
      <c r="B654" t="s">
        <v>19</v>
      </c>
      <c r="C654">
        <v>27.74</v>
      </c>
      <c r="D654">
        <v>1</v>
      </c>
      <c r="E654" t="s">
        <v>14</v>
      </c>
      <c r="F654" t="s">
        <v>20</v>
      </c>
      <c r="G654">
        <v>9957.7216000000008</v>
      </c>
      <c r="H654" t="s">
        <v>16</v>
      </c>
      <c r="I654" t="s">
        <v>18</v>
      </c>
      <c r="J654" t="s">
        <v>17</v>
      </c>
      <c r="K654" t="s">
        <v>17</v>
      </c>
      <c r="L654" t="s">
        <v>17</v>
      </c>
      <c r="M654" t="s">
        <v>17</v>
      </c>
      <c r="N654">
        <f>insurance[[#This Row],[age]]^2</f>
        <v>2601</v>
      </c>
      <c r="O654">
        <f>insurance[[#This Row],[smoker_yes]]*insurance[[#This Row],[bmi]]</f>
        <v>0</v>
      </c>
      <c r="P654">
        <f>insurance[[#This Row],[smoker_yes]]*insurance[[#This Row],[age]]</f>
        <v>0</v>
      </c>
      <c r="Q654">
        <f>insurance[[#This Row],[bmi]]*insurance[[#This Row],[age]]</f>
        <v>1414.74</v>
      </c>
      <c r="R654" t="s">
        <v>31</v>
      </c>
      <c r="S654">
        <f>(insurance[[#This Row],[age]]-Notes!$B$2)/Notes!$B$3</f>
        <v>0.8396738270781986</v>
      </c>
      <c r="T654">
        <f>(insurance[[#This Row],[bmi]]-Notes!$B$4)/Notes!$B$5</f>
        <v>-0.47956711828139476</v>
      </c>
      <c r="U654">
        <f>(insurance[[#This Row],[children]]-Notes!$B$6)/Notes!$B$7</f>
        <v>-7.8767191646533979E-2</v>
      </c>
      <c r="V654" s="14">
        <f t="shared" si="10"/>
        <v>13130.638654799817</v>
      </c>
      <c r="W654" s="15" t="str">
        <f>IF(insurance[[#This Row],[split]]="Test", (insurance[[#This Row],[charges]]-insurance[[#This Row],[yhat_base]])^2, "")</f>
        <v/>
      </c>
      <c r="X654" s="15" t="str">
        <f>IF(insurance[[#This Row],[split]]="Test", ABS(insurance[[#This Row],[charges]]-insurance[[#This Row],[yhat_base]])^2, "")</f>
        <v/>
      </c>
      <c r="Y654" t="str">
        <f>IF(insurance[[#This Row],[split]]="Test", (insurance[[#This Row],[charges]]-insurance[[#This Row],[yhat]])^2,"")</f>
        <v/>
      </c>
      <c r="Z654" t="str">
        <f>IF(insurance[[#This Row],[split]]="Test",ABS(insurance[[#This Row],[charges]]-insurance[[#This Row],[yhat]])^2,"")</f>
        <v/>
      </c>
      <c r="AA654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11593.012757245926</v>
      </c>
      <c r="AB654">
        <f>insurance[[#This Row],[charges]]-insurance[[#This Row],[yhat]]</f>
        <v>-1635.2911572459252</v>
      </c>
      <c r="AC654" t="str">
        <f>IF(insurance[[#This Row],[split]]="Test",
  COUNTIFS(insurance[split], "Test", insurance[yhat], "&gt;" &amp; insurance[[#This Row],[yhat]]) + 1,
  ""
)</f>
        <v/>
      </c>
      <c r="AD654" t="str">
        <f>IF(insurance[[#This Row],[split]]="Test", CEILING(insurance[[#This Row],[rank_test]]/(COUNTIF(insurance[split],"Test")/10), 1), "")</f>
        <v/>
      </c>
      <c r="AE654" t="str">
        <f>IF(insurance[[#This Row],[split]]="Test", --(insurance[[#This Row],[charges]] &gt;= Classify!$C$5), "")</f>
        <v/>
      </c>
      <c r="AF654" t="str">
        <f>IF(insurance[[#This Row],[split]]="Test", --(insurance[[#This Row],[yhat]] &gt;= Classify!$C$8), "")</f>
        <v/>
      </c>
    </row>
    <row r="655" spans="1:32" x14ac:dyDescent="0.35">
      <c r="A655">
        <v>55</v>
      </c>
      <c r="B655" t="s">
        <v>19</v>
      </c>
      <c r="C655">
        <v>35.244999999999997</v>
      </c>
      <c r="D655">
        <v>1</v>
      </c>
      <c r="E655" t="s">
        <v>14</v>
      </c>
      <c r="F655" t="s">
        <v>20</v>
      </c>
      <c r="G655">
        <v>11394.065549999999</v>
      </c>
      <c r="H655" t="s">
        <v>16</v>
      </c>
      <c r="I655" t="s">
        <v>18</v>
      </c>
      <c r="J655" t="s">
        <v>17</v>
      </c>
      <c r="K655" t="s">
        <v>17</v>
      </c>
      <c r="L655" t="s">
        <v>17</v>
      </c>
      <c r="M655" t="s">
        <v>17</v>
      </c>
      <c r="N655">
        <f>insurance[[#This Row],[age]]^2</f>
        <v>3025</v>
      </c>
      <c r="O655">
        <f>insurance[[#This Row],[smoker_yes]]*insurance[[#This Row],[bmi]]</f>
        <v>0</v>
      </c>
      <c r="P655">
        <f>insurance[[#This Row],[smoker_yes]]*insurance[[#This Row],[age]]</f>
        <v>0</v>
      </c>
      <c r="Q655">
        <f>insurance[[#This Row],[bmi]]*insurance[[#This Row],[age]]</f>
        <v>1938.4749999999999</v>
      </c>
      <c r="R655" t="s">
        <v>31</v>
      </c>
      <c r="S655">
        <f>(insurance[[#This Row],[age]]-Notes!$B$2)/Notes!$B$3</f>
        <v>1.1244785879960337</v>
      </c>
      <c r="T655">
        <f>(insurance[[#This Row],[bmi]]-Notes!$B$4)/Notes!$B$5</f>
        <v>0.7515867051126891</v>
      </c>
      <c r="U655">
        <f>(insurance[[#This Row],[children]]-Notes!$B$6)/Notes!$B$7</f>
        <v>-7.8767191646533979E-2</v>
      </c>
      <c r="V655" s="14">
        <f t="shared" si="10"/>
        <v>13130.638654799817</v>
      </c>
      <c r="W655" s="15" t="str">
        <f>IF(insurance[[#This Row],[split]]="Test", (insurance[[#This Row],[charges]]-insurance[[#This Row],[yhat_base]])^2, "")</f>
        <v/>
      </c>
      <c r="X655" s="15" t="str">
        <f>IF(insurance[[#This Row],[split]]="Test", ABS(insurance[[#This Row],[charges]]-insurance[[#This Row],[yhat_base]])^2, "")</f>
        <v/>
      </c>
      <c r="Y655" t="str">
        <f>IF(insurance[[#This Row],[split]]="Test", (insurance[[#This Row],[charges]]-insurance[[#This Row],[yhat]])^2,"")</f>
        <v/>
      </c>
      <c r="Z655" t="str">
        <f>IF(insurance[[#This Row],[split]]="Test",ABS(insurance[[#This Row],[charges]]-insurance[[#This Row],[yhat]])^2,"")</f>
        <v/>
      </c>
      <c r="AA655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13140.837460393192</v>
      </c>
      <c r="AB655">
        <f>insurance[[#This Row],[charges]]-insurance[[#This Row],[yhat]]</f>
        <v>-1746.7719103931922</v>
      </c>
      <c r="AC655" t="str">
        <f>IF(insurance[[#This Row],[split]]="Test",
  COUNTIFS(insurance[split], "Test", insurance[yhat], "&gt;" &amp; insurance[[#This Row],[yhat]]) + 1,
  ""
)</f>
        <v/>
      </c>
      <c r="AD655" t="str">
        <f>IF(insurance[[#This Row],[split]]="Test", CEILING(insurance[[#This Row],[rank_test]]/(COUNTIF(insurance[split],"Test")/10), 1), "")</f>
        <v/>
      </c>
      <c r="AE655" t="str">
        <f>IF(insurance[[#This Row],[split]]="Test", --(insurance[[#This Row],[charges]] &gt;= Classify!$C$5), "")</f>
        <v/>
      </c>
      <c r="AF655" t="str">
        <f>IF(insurance[[#This Row],[split]]="Test", --(insurance[[#This Row],[yhat]] &gt;= Classify!$C$8), "")</f>
        <v/>
      </c>
    </row>
    <row r="656" spans="1:32" x14ac:dyDescent="0.35">
      <c r="A656">
        <v>49</v>
      </c>
      <c r="B656" t="s">
        <v>19</v>
      </c>
      <c r="C656">
        <v>29.83</v>
      </c>
      <c r="D656">
        <v>1</v>
      </c>
      <c r="E656" t="s">
        <v>14</v>
      </c>
      <c r="F656" t="s">
        <v>20</v>
      </c>
      <c r="G656">
        <v>9288.0267000000003</v>
      </c>
      <c r="H656" t="s">
        <v>16</v>
      </c>
      <c r="I656" t="s">
        <v>18</v>
      </c>
      <c r="J656" t="s">
        <v>17</v>
      </c>
      <c r="K656" t="s">
        <v>17</v>
      </c>
      <c r="L656" t="s">
        <v>17</v>
      </c>
      <c r="M656" t="s">
        <v>17</v>
      </c>
      <c r="N656">
        <f>insurance[[#This Row],[age]]^2</f>
        <v>2401</v>
      </c>
      <c r="O656">
        <f>insurance[[#This Row],[smoker_yes]]*insurance[[#This Row],[bmi]]</f>
        <v>0</v>
      </c>
      <c r="P656">
        <f>insurance[[#This Row],[smoker_yes]]*insurance[[#This Row],[age]]</f>
        <v>0</v>
      </c>
      <c r="Q656">
        <f>insurance[[#This Row],[bmi]]*insurance[[#This Row],[age]]</f>
        <v>1461.6699999999998</v>
      </c>
      <c r="R656" t="s">
        <v>31</v>
      </c>
      <c r="S656">
        <f>(insurance[[#This Row],[age]]-Notes!$B$2)/Notes!$B$3</f>
        <v>0.69727144661928109</v>
      </c>
      <c r="T656">
        <f>(insurance[[#This Row],[bmi]]-Notes!$B$4)/Notes!$B$5</f>
        <v>-0.13671415480456126</v>
      </c>
      <c r="U656">
        <f>(insurance[[#This Row],[children]]-Notes!$B$6)/Notes!$B$7</f>
        <v>-7.8767191646533979E-2</v>
      </c>
      <c r="V656" s="14">
        <f t="shared" si="10"/>
        <v>13130.638654799817</v>
      </c>
      <c r="W656" s="15" t="str">
        <f>IF(insurance[[#This Row],[split]]="Test", (insurance[[#This Row],[charges]]-insurance[[#This Row],[yhat_base]])^2, "")</f>
        <v/>
      </c>
      <c r="X656" s="15" t="str">
        <f>IF(insurance[[#This Row],[split]]="Test", ABS(insurance[[#This Row],[charges]]-insurance[[#This Row],[yhat_base]])^2, "")</f>
        <v/>
      </c>
      <c r="Y656" t="str">
        <f>IF(insurance[[#This Row],[split]]="Test", (insurance[[#This Row],[charges]]-insurance[[#This Row],[yhat]])^2,"")</f>
        <v/>
      </c>
      <c r="Z656" t="str">
        <f>IF(insurance[[#This Row],[split]]="Test",ABS(insurance[[#This Row],[charges]]-insurance[[#This Row],[yhat]])^2,"")</f>
        <v/>
      </c>
      <c r="AA656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10924.859536553315</v>
      </c>
      <c r="AB656">
        <f>insurance[[#This Row],[charges]]-insurance[[#This Row],[yhat]]</f>
        <v>-1636.8328365533143</v>
      </c>
      <c r="AC656" t="str">
        <f>IF(insurance[[#This Row],[split]]="Test",
  COUNTIFS(insurance[split], "Test", insurance[yhat], "&gt;" &amp; insurance[[#This Row],[yhat]]) + 1,
  ""
)</f>
        <v/>
      </c>
      <c r="AD656" t="str">
        <f>IF(insurance[[#This Row],[split]]="Test", CEILING(insurance[[#This Row],[rank_test]]/(COUNTIF(insurance[split],"Test")/10), 1), "")</f>
        <v/>
      </c>
      <c r="AE656" t="str">
        <f>IF(insurance[[#This Row],[split]]="Test", --(insurance[[#This Row],[charges]] &gt;= Classify!$C$5), "")</f>
        <v/>
      </c>
      <c r="AF656" t="str">
        <f>IF(insurance[[#This Row],[split]]="Test", --(insurance[[#This Row],[yhat]] &gt;= Classify!$C$8), "")</f>
        <v/>
      </c>
    </row>
    <row r="657" spans="1:32" x14ac:dyDescent="0.35">
      <c r="A657">
        <v>42</v>
      </c>
      <c r="B657" t="s">
        <v>13</v>
      </c>
      <c r="C657">
        <v>25.3</v>
      </c>
      <c r="D657">
        <v>1</v>
      </c>
      <c r="E657" t="s">
        <v>14</v>
      </c>
      <c r="F657" t="s">
        <v>21</v>
      </c>
      <c r="G657">
        <v>7045.4989999999998</v>
      </c>
      <c r="H657" t="s">
        <v>16</v>
      </c>
      <c r="I657" t="s">
        <v>17</v>
      </c>
      <c r="J657" t="s">
        <v>17</v>
      </c>
      <c r="K657" t="s">
        <v>17</v>
      </c>
      <c r="L657" t="s">
        <v>17</v>
      </c>
      <c r="M657" t="s">
        <v>18</v>
      </c>
      <c r="N657">
        <f>insurance[[#This Row],[age]]^2</f>
        <v>1764</v>
      </c>
      <c r="O657">
        <f>insurance[[#This Row],[smoker_yes]]*insurance[[#This Row],[bmi]]</f>
        <v>0</v>
      </c>
      <c r="P657">
        <f>insurance[[#This Row],[smoker_yes]]*insurance[[#This Row],[age]]</f>
        <v>0</v>
      </c>
      <c r="Q657">
        <f>insurance[[#This Row],[bmi]]*insurance[[#This Row],[age]]</f>
        <v>1062.6000000000001</v>
      </c>
      <c r="R657" t="s">
        <v>31</v>
      </c>
      <c r="S657">
        <f>(insurance[[#This Row],[age]]-Notes!$B$2)/Notes!$B$3</f>
        <v>0.19886311501306964</v>
      </c>
      <c r="T657">
        <f>(insurance[[#This Row],[bmi]]-Notes!$B$4)/Notes!$B$5</f>
        <v>-0.87983564980458762</v>
      </c>
      <c r="U657">
        <f>(insurance[[#This Row],[children]]-Notes!$B$6)/Notes!$B$7</f>
        <v>-7.8767191646533979E-2</v>
      </c>
      <c r="V657" s="14">
        <f t="shared" si="10"/>
        <v>13130.638654799817</v>
      </c>
      <c r="W657" s="15" t="str">
        <f>IF(insurance[[#This Row],[split]]="Test", (insurance[[#This Row],[charges]]-insurance[[#This Row],[yhat_base]])^2, "")</f>
        <v/>
      </c>
      <c r="X657" s="15" t="str">
        <f>IF(insurance[[#This Row],[split]]="Test", ABS(insurance[[#This Row],[charges]]-insurance[[#This Row],[yhat_base]])^2, "")</f>
        <v/>
      </c>
      <c r="Y657" t="str">
        <f>IF(insurance[[#This Row],[split]]="Test", (insurance[[#This Row],[charges]]-insurance[[#This Row],[yhat]])^2,"")</f>
        <v/>
      </c>
      <c r="Z657" t="str">
        <f>IF(insurance[[#This Row],[split]]="Test",ABS(insurance[[#This Row],[charges]]-insurance[[#This Row],[yhat]])^2,"")</f>
        <v/>
      </c>
      <c r="AA657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8276.2851873290747</v>
      </c>
      <c r="AB657">
        <f>insurance[[#This Row],[charges]]-insurance[[#This Row],[yhat]]</f>
        <v>-1230.7861873290749</v>
      </c>
      <c r="AC657" t="str">
        <f>IF(insurance[[#This Row],[split]]="Test",
  COUNTIFS(insurance[split], "Test", insurance[yhat], "&gt;" &amp; insurance[[#This Row],[yhat]]) + 1,
  ""
)</f>
        <v/>
      </c>
      <c r="AD657" t="str">
        <f>IF(insurance[[#This Row],[split]]="Test", CEILING(insurance[[#This Row],[rank_test]]/(COUNTIF(insurance[split],"Test")/10), 1), "")</f>
        <v/>
      </c>
      <c r="AE657" t="str">
        <f>IF(insurance[[#This Row],[split]]="Test", --(insurance[[#This Row],[charges]] &gt;= Classify!$C$5), "")</f>
        <v/>
      </c>
      <c r="AF657" t="str">
        <f>IF(insurance[[#This Row],[split]]="Test", --(insurance[[#This Row],[yhat]] &gt;= Classify!$C$8), "")</f>
        <v/>
      </c>
    </row>
    <row r="658" spans="1:32" x14ac:dyDescent="0.35">
      <c r="A658">
        <v>47</v>
      </c>
      <c r="B658" t="s">
        <v>13</v>
      </c>
      <c r="C658">
        <v>32</v>
      </c>
      <c r="D658">
        <v>1</v>
      </c>
      <c r="E658" t="s">
        <v>14</v>
      </c>
      <c r="F658" t="s">
        <v>21</v>
      </c>
      <c r="G658">
        <v>8551.3469999999998</v>
      </c>
      <c r="H658" t="s">
        <v>16</v>
      </c>
      <c r="I658" t="s">
        <v>17</v>
      </c>
      <c r="J658" t="s">
        <v>17</v>
      </c>
      <c r="K658" t="s">
        <v>17</v>
      </c>
      <c r="L658" t="s">
        <v>17</v>
      </c>
      <c r="M658" t="s">
        <v>18</v>
      </c>
      <c r="N658">
        <f>insurance[[#This Row],[age]]^2</f>
        <v>2209</v>
      </c>
      <c r="O658">
        <f>insurance[[#This Row],[smoker_yes]]*insurance[[#This Row],[bmi]]</f>
        <v>0</v>
      </c>
      <c r="P658">
        <f>insurance[[#This Row],[smoker_yes]]*insurance[[#This Row],[age]]</f>
        <v>0</v>
      </c>
      <c r="Q658">
        <f>insurance[[#This Row],[bmi]]*insurance[[#This Row],[age]]</f>
        <v>1504</v>
      </c>
      <c r="R658" t="s">
        <v>32</v>
      </c>
      <c r="S658">
        <f>(insurance[[#This Row],[age]]-Notes!$B$2)/Notes!$B$3</f>
        <v>0.55486906616036347</v>
      </c>
      <c r="T658">
        <f>(insurance[[#This Row],[bmi]]-Notes!$B$4)/Notes!$B$5</f>
        <v>0.21926236708286906</v>
      </c>
      <c r="U658">
        <f>(insurance[[#This Row],[children]]-Notes!$B$6)/Notes!$B$7</f>
        <v>-7.8767191646533979E-2</v>
      </c>
      <c r="V658" s="14">
        <f t="shared" si="10"/>
        <v>13130.638654799817</v>
      </c>
      <c r="W658" s="15">
        <f>IF(insurance[[#This Row],[split]]="Test", (insurance[[#This Row],[charges]]-insurance[[#This Row],[yhat_base]])^2, "")</f>
        <v>20969912.05971925</v>
      </c>
      <c r="X658" s="15">
        <f>IF(insurance[[#This Row],[split]]="Test", ABS(insurance[[#This Row],[charges]]-insurance[[#This Row],[yhat_base]])^2, "")</f>
        <v>20969912.05971925</v>
      </c>
      <c r="Y658">
        <f>IF(insurance[[#This Row],[split]]="Test", (insurance[[#This Row],[charges]]-insurance[[#This Row],[yhat]])^2,"")</f>
        <v>1663420.9545210989</v>
      </c>
      <c r="Z658">
        <f>IF(insurance[[#This Row],[split]]="Test",ABS(insurance[[#This Row],[charges]]-insurance[[#This Row],[yhat]])^2,"")</f>
        <v>1663420.9545210989</v>
      </c>
      <c r="AA658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9841.0837772228169</v>
      </c>
      <c r="AB658">
        <f>insurance[[#This Row],[charges]]-insurance[[#This Row],[yhat]]</f>
        <v>-1289.7367772228172</v>
      </c>
      <c r="AC658">
        <f>IF(insurance[[#This Row],[split]]="Test",
  COUNTIFS(insurance[split], "Test", insurance[yhat], "&gt;" &amp; insurance[[#This Row],[yhat]]) + 1,
  ""
)</f>
        <v>150</v>
      </c>
      <c r="AD658">
        <f>IF(insurance[[#This Row],[split]]="Test", CEILING(insurance[[#This Row],[rank_test]]/(COUNTIF(insurance[split],"Test")/10), 1), "")</f>
        <v>6</v>
      </c>
      <c r="AE658">
        <f>IF(insurance[[#This Row],[split]]="Test", --(insurance[[#This Row],[charges]] &gt;= Classify!$C$5), "")</f>
        <v>0</v>
      </c>
      <c r="AF658">
        <f>IF(insurance[[#This Row],[split]]="Test", --(insurance[[#This Row],[yhat]] &gt;= Classify!$C$8), "")</f>
        <v>0</v>
      </c>
    </row>
    <row r="659" spans="1:32" x14ac:dyDescent="0.35">
      <c r="A659">
        <v>32</v>
      </c>
      <c r="B659" t="s">
        <v>19</v>
      </c>
      <c r="C659">
        <v>31.5</v>
      </c>
      <c r="D659">
        <v>1</v>
      </c>
      <c r="E659" t="s">
        <v>14</v>
      </c>
      <c r="F659" t="s">
        <v>21</v>
      </c>
      <c r="G659">
        <v>4076.4969999999998</v>
      </c>
      <c r="H659" t="s">
        <v>16</v>
      </c>
      <c r="I659" t="s">
        <v>18</v>
      </c>
      <c r="J659" t="s">
        <v>17</v>
      </c>
      <c r="K659" t="s">
        <v>17</v>
      </c>
      <c r="L659" t="s">
        <v>17</v>
      </c>
      <c r="M659" t="s">
        <v>18</v>
      </c>
      <c r="N659">
        <f>insurance[[#This Row],[age]]^2</f>
        <v>1024</v>
      </c>
      <c r="O659">
        <f>insurance[[#This Row],[smoker_yes]]*insurance[[#This Row],[bmi]]</f>
        <v>0</v>
      </c>
      <c r="P659">
        <f>insurance[[#This Row],[smoker_yes]]*insurance[[#This Row],[age]]</f>
        <v>0</v>
      </c>
      <c r="Q659">
        <f>insurance[[#This Row],[bmi]]*insurance[[#This Row],[age]]</f>
        <v>1008</v>
      </c>
      <c r="R659" t="s">
        <v>31</v>
      </c>
      <c r="S659">
        <f>(insurance[[#This Row],[age]]-Notes!$B$2)/Notes!$B$3</f>
        <v>-0.51314878728151803</v>
      </c>
      <c r="T659">
        <f>(insurance[[#This Row],[bmi]]-Notes!$B$4)/Notes!$B$5</f>
        <v>0.13724012701664093</v>
      </c>
      <c r="U659">
        <f>(insurance[[#This Row],[children]]-Notes!$B$6)/Notes!$B$7</f>
        <v>-7.8767191646533979E-2</v>
      </c>
      <c r="V659" s="14">
        <f t="shared" si="10"/>
        <v>13130.638654799817</v>
      </c>
      <c r="W659" s="15" t="str">
        <f>IF(insurance[[#This Row],[split]]="Test", (insurance[[#This Row],[charges]]-insurance[[#This Row],[yhat_base]])^2, "")</f>
        <v/>
      </c>
      <c r="X659" s="15" t="str">
        <f>IF(insurance[[#This Row],[split]]="Test", ABS(insurance[[#This Row],[charges]]-insurance[[#This Row],[yhat_base]])^2, "")</f>
        <v/>
      </c>
      <c r="Y659" t="str">
        <f>IF(insurance[[#This Row],[split]]="Test", (insurance[[#This Row],[charges]]-insurance[[#This Row],[yhat]])^2,"")</f>
        <v/>
      </c>
      <c r="Z659" t="str">
        <f>IF(insurance[[#This Row],[split]]="Test",ABS(insurance[[#This Row],[charges]]-insurance[[#This Row],[yhat]])^2,"")</f>
        <v/>
      </c>
      <c r="AA659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5316.502429781347</v>
      </c>
      <c r="AB659">
        <f>insurance[[#This Row],[charges]]-insurance[[#This Row],[yhat]]</f>
        <v>-1240.0054297813472</v>
      </c>
      <c r="AC659" t="str">
        <f>IF(insurance[[#This Row],[split]]="Test",
  COUNTIFS(insurance[split], "Test", insurance[yhat], "&gt;" &amp; insurance[[#This Row],[yhat]]) + 1,
  ""
)</f>
        <v/>
      </c>
      <c r="AD659" t="str">
        <f>IF(insurance[[#This Row],[split]]="Test", CEILING(insurance[[#This Row],[rank_test]]/(COUNTIF(insurance[split],"Test")/10), 1), "")</f>
        <v/>
      </c>
      <c r="AE659" t="str">
        <f>IF(insurance[[#This Row],[split]]="Test", --(insurance[[#This Row],[charges]] &gt;= Classify!$C$5), "")</f>
        <v/>
      </c>
      <c r="AF659" t="str">
        <f>IF(insurance[[#This Row],[split]]="Test", --(insurance[[#This Row],[yhat]] &gt;= Classify!$C$8), "")</f>
        <v/>
      </c>
    </row>
    <row r="660" spans="1:32" x14ac:dyDescent="0.35">
      <c r="A660">
        <v>26</v>
      </c>
      <c r="B660" t="s">
        <v>19</v>
      </c>
      <c r="C660">
        <v>30</v>
      </c>
      <c r="D660">
        <v>1</v>
      </c>
      <c r="E660" t="s">
        <v>14</v>
      </c>
      <c r="F660" t="s">
        <v>21</v>
      </c>
      <c r="G660">
        <v>2904.0880000000002</v>
      </c>
      <c r="H660" t="s">
        <v>16</v>
      </c>
      <c r="I660" t="s">
        <v>18</v>
      </c>
      <c r="J660" t="s">
        <v>17</v>
      </c>
      <c r="K660" t="s">
        <v>17</v>
      </c>
      <c r="L660" t="s">
        <v>17</v>
      </c>
      <c r="M660" t="s">
        <v>18</v>
      </c>
      <c r="N660">
        <f>insurance[[#This Row],[age]]^2</f>
        <v>676</v>
      </c>
      <c r="O660">
        <f>insurance[[#This Row],[smoker_yes]]*insurance[[#This Row],[bmi]]</f>
        <v>0</v>
      </c>
      <c r="P660">
        <f>insurance[[#This Row],[smoker_yes]]*insurance[[#This Row],[age]]</f>
        <v>0</v>
      </c>
      <c r="Q660">
        <f>insurance[[#This Row],[bmi]]*insurance[[#This Row],[age]]</f>
        <v>780</v>
      </c>
      <c r="R660" t="s">
        <v>31</v>
      </c>
      <c r="S660">
        <f>(insurance[[#This Row],[age]]-Notes!$B$2)/Notes!$B$3</f>
        <v>-0.94035592865827067</v>
      </c>
      <c r="T660">
        <f>(insurance[[#This Row],[bmi]]-Notes!$B$4)/Notes!$B$5</f>
        <v>-0.10882659318204341</v>
      </c>
      <c r="U660">
        <f>(insurance[[#This Row],[children]]-Notes!$B$6)/Notes!$B$7</f>
        <v>-7.8767191646533979E-2</v>
      </c>
      <c r="V660" s="14">
        <f t="shared" si="10"/>
        <v>13130.638654799817</v>
      </c>
      <c r="W660" s="15" t="str">
        <f>IF(insurance[[#This Row],[split]]="Test", (insurance[[#This Row],[charges]]-insurance[[#This Row],[yhat_base]])^2, "")</f>
        <v/>
      </c>
      <c r="X660" s="15" t="str">
        <f>IF(insurance[[#This Row],[split]]="Test", ABS(insurance[[#This Row],[charges]]-insurance[[#This Row],[yhat_base]])^2, "")</f>
        <v/>
      </c>
      <c r="Y660" t="str">
        <f>IF(insurance[[#This Row],[split]]="Test", (insurance[[#This Row],[charges]]-insurance[[#This Row],[yhat]])^2,"")</f>
        <v/>
      </c>
      <c r="Z660" t="str">
        <f>IF(insurance[[#This Row],[split]]="Test",ABS(insurance[[#This Row],[charges]]-insurance[[#This Row],[yhat]])^2,"")</f>
        <v/>
      </c>
      <c r="AA660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4254.943273925991</v>
      </c>
      <c r="AB660">
        <f>insurance[[#This Row],[charges]]-insurance[[#This Row],[yhat]]</f>
        <v>-1350.8552739259908</v>
      </c>
      <c r="AC660" t="str">
        <f>IF(insurance[[#This Row],[split]]="Test",
  COUNTIFS(insurance[split], "Test", insurance[yhat], "&gt;" &amp; insurance[[#This Row],[yhat]]) + 1,
  ""
)</f>
        <v/>
      </c>
      <c r="AD660" t="str">
        <f>IF(insurance[[#This Row],[split]]="Test", CEILING(insurance[[#This Row],[rank_test]]/(COUNTIF(insurance[split],"Test")/10), 1), "")</f>
        <v/>
      </c>
      <c r="AE660" t="str">
        <f>IF(insurance[[#This Row],[split]]="Test", --(insurance[[#This Row],[charges]] &gt;= Classify!$C$5), "")</f>
        <v/>
      </c>
      <c r="AF660" t="str">
        <f>IF(insurance[[#This Row],[split]]="Test", --(insurance[[#This Row],[yhat]] &gt;= Classify!$C$8), "")</f>
        <v/>
      </c>
    </row>
    <row r="661" spans="1:32" x14ac:dyDescent="0.35">
      <c r="A661">
        <v>54</v>
      </c>
      <c r="B661" t="s">
        <v>13</v>
      </c>
      <c r="C661">
        <v>32.299999999999997</v>
      </c>
      <c r="D661">
        <v>1</v>
      </c>
      <c r="E661" t="s">
        <v>14</v>
      </c>
      <c r="F661" t="s">
        <v>20</v>
      </c>
      <c r="G661">
        <v>11512.405000000001</v>
      </c>
      <c r="H661" t="s">
        <v>16</v>
      </c>
      <c r="I661" t="s">
        <v>17</v>
      </c>
      <c r="J661" t="s">
        <v>17</v>
      </c>
      <c r="K661" t="s">
        <v>17</v>
      </c>
      <c r="L661" t="s">
        <v>17</v>
      </c>
      <c r="M661" t="s">
        <v>17</v>
      </c>
      <c r="N661">
        <f>insurance[[#This Row],[age]]^2</f>
        <v>2916</v>
      </c>
      <c r="O661">
        <f>insurance[[#This Row],[smoker_yes]]*insurance[[#This Row],[bmi]]</f>
        <v>0</v>
      </c>
      <c r="P661">
        <f>insurance[[#This Row],[smoker_yes]]*insurance[[#This Row],[age]]</f>
        <v>0</v>
      </c>
      <c r="Q661">
        <f>insurance[[#This Row],[bmi]]*insurance[[#This Row],[age]]</f>
        <v>1744.1999999999998</v>
      </c>
      <c r="R661" t="s">
        <v>32</v>
      </c>
      <c r="S661">
        <f>(insurance[[#This Row],[age]]-Notes!$B$2)/Notes!$B$3</f>
        <v>1.0532773977665748</v>
      </c>
      <c r="T661">
        <f>(insurance[[#This Row],[bmi]]-Notes!$B$4)/Notes!$B$5</f>
        <v>0.26847571112260549</v>
      </c>
      <c r="U661">
        <f>(insurance[[#This Row],[children]]-Notes!$B$6)/Notes!$B$7</f>
        <v>-7.8767191646533979E-2</v>
      </c>
      <c r="V661" s="14">
        <f t="shared" si="10"/>
        <v>13130.638654799817</v>
      </c>
      <c r="W661" s="15">
        <f>IF(insurance[[#This Row],[split]]="Test", (insurance[[#This Row],[charges]]-insurance[[#This Row],[yhat_base]])^2, "")</f>
        <v>2618680.1615267717</v>
      </c>
      <c r="X661" s="15">
        <f>IF(insurance[[#This Row],[split]]="Test", ABS(insurance[[#This Row],[charges]]-insurance[[#This Row],[yhat_base]])^2, "")</f>
        <v>2618680.1615267717</v>
      </c>
      <c r="Y661">
        <f>IF(insurance[[#This Row],[split]]="Test", (insurance[[#This Row],[charges]]-insurance[[#This Row],[yhat]])^2,"")</f>
        <v>3413718.3656816785</v>
      </c>
      <c r="Z661">
        <f>IF(insurance[[#This Row],[split]]="Test",ABS(insurance[[#This Row],[charges]]-insurance[[#This Row],[yhat]])^2,"")</f>
        <v>3413718.3656816785</v>
      </c>
      <c r="AA661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13360.030060904317</v>
      </c>
      <c r="AB661">
        <f>insurance[[#This Row],[charges]]-insurance[[#This Row],[yhat]]</f>
        <v>-1847.6250609043163</v>
      </c>
      <c r="AC661">
        <f>IF(insurance[[#This Row],[split]]="Test",
  COUNTIFS(insurance[split], "Test", insurance[yhat], "&gt;" &amp; insurance[[#This Row],[yhat]]) + 1,
  ""
)</f>
        <v>93</v>
      </c>
      <c r="AD661">
        <f>IF(insurance[[#This Row],[split]]="Test", CEILING(insurance[[#This Row],[rank_test]]/(COUNTIF(insurance[split],"Test")/10), 1), "")</f>
        <v>4</v>
      </c>
      <c r="AE661">
        <f>IF(insurance[[#This Row],[split]]="Test", --(insurance[[#This Row],[charges]] &gt;= Classify!$C$5), "")</f>
        <v>0</v>
      </c>
      <c r="AF661">
        <f>IF(insurance[[#This Row],[split]]="Test", --(insurance[[#This Row],[yhat]] &gt;= Classify!$C$8), "")</f>
        <v>0</v>
      </c>
    </row>
    <row r="662" spans="1:32" x14ac:dyDescent="0.35">
      <c r="A662">
        <v>27</v>
      </c>
      <c r="B662" t="s">
        <v>13</v>
      </c>
      <c r="C662">
        <v>32.395000000000003</v>
      </c>
      <c r="D662">
        <v>1</v>
      </c>
      <c r="E662" t="s">
        <v>14</v>
      </c>
      <c r="F662" t="s">
        <v>20</v>
      </c>
      <c r="G662">
        <v>18903.491409999999</v>
      </c>
      <c r="H662" t="s">
        <v>16</v>
      </c>
      <c r="I662" t="s">
        <v>17</v>
      </c>
      <c r="J662" t="s">
        <v>17</v>
      </c>
      <c r="K662" t="s">
        <v>17</v>
      </c>
      <c r="L662" t="s">
        <v>17</v>
      </c>
      <c r="M662" t="s">
        <v>17</v>
      </c>
      <c r="N662">
        <f>insurance[[#This Row],[age]]^2</f>
        <v>729</v>
      </c>
      <c r="O662">
        <f>insurance[[#This Row],[smoker_yes]]*insurance[[#This Row],[bmi]]</f>
        <v>0</v>
      </c>
      <c r="P662">
        <f>insurance[[#This Row],[smoker_yes]]*insurance[[#This Row],[age]]</f>
        <v>0</v>
      </c>
      <c r="Q662">
        <f>insurance[[#This Row],[bmi]]*insurance[[#This Row],[age]]</f>
        <v>874.66500000000008</v>
      </c>
      <c r="R662" t="s">
        <v>31</v>
      </c>
      <c r="S662">
        <f>(insurance[[#This Row],[age]]-Notes!$B$2)/Notes!$B$3</f>
        <v>-0.86915473842881186</v>
      </c>
      <c r="T662">
        <f>(insurance[[#This Row],[bmi]]-Notes!$B$4)/Notes!$B$5</f>
        <v>0.28405993673518976</v>
      </c>
      <c r="U662">
        <f>(insurance[[#This Row],[children]]-Notes!$B$6)/Notes!$B$7</f>
        <v>-7.8767191646533979E-2</v>
      </c>
      <c r="V662" s="14">
        <f t="shared" si="10"/>
        <v>13130.638654799817</v>
      </c>
      <c r="W662" s="15" t="str">
        <f>IF(insurance[[#This Row],[split]]="Test", (insurance[[#This Row],[charges]]-insurance[[#This Row],[yhat_base]])^2, "")</f>
        <v/>
      </c>
      <c r="X662" s="15" t="str">
        <f>IF(insurance[[#This Row],[split]]="Test", ABS(insurance[[#This Row],[charges]]-insurance[[#This Row],[yhat_base]])^2, "")</f>
        <v/>
      </c>
      <c r="Y662" t="str">
        <f>IF(insurance[[#This Row],[split]]="Test", (insurance[[#This Row],[charges]]-insurance[[#This Row],[yhat]])^2,"")</f>
        <v/>
      </c>
      <c r="Z662" t="str">
        <f>IF(insurance[[#This Row],[split]]="Test",ABS(insurance[[#This Row],[charges]]-insurance[[#This Row],[yhat]])^2,"")</f>
        <v/>
      </c>
      <c r="AA662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6138.9194372531565</v>
      </c>
      <c r="AB662">
        <f>insurance[[#This Row],[charges]]-insurance[[#This Row],[yhat]]</f>
        <v>12764.571972746842</v>
      </c>
      <c r="AC662" t="str">
        <f>IF(insurance[[#This Row],[split]]="Test",
  COUNTIFS(insurance[split], "Test", insurance[yhat], "&gt;" &amp; insurance[[#This Row],[yhat]]) + 1,
  ""
)</f>
        <v/>
      </c>
      <c r="AD662" t="str">
        <f>IF(insurance[[#This Row],[split]]="Test", CEILING(insurance[[#This Row],[rank_test]]/(COUNTIF(insurance[split],"Test")/10), 1), "")</f>
        <v/>
      </c>
      <c r="AE662" t="str">
        <f>IF(insurance[[#This Row],[split]]="Test", --(insurance[[#This Row],[charges]] &gt;= Classify!$C$5), "")</f>
        <v/>
      </c>
      <c r="AF662" t="str">
        <f>IF(insurance[[#This Row],[split]]="Test", --(insurance[[#This Row],[yhat]] &gt;= Classify!$C$8), "")</f>
        <v/>
      </c>
    </row>
    <row r="663" spans="1:32" x14ac:dyDescent="0.35">
      <c r="A663">
        <v>34</v>
      </c>
      <c r="B663" t="s">
        <v>19</v>
      </c>
      <c r="C663">
        <v>32.799999999999997</v>
      </c>
      <c r="D663">
        <v>1</v>
      </c>
      <c r="E663" t="s">
        <v>14</v>
      </c>
      <c r="F663" t="s">
        <v>21</v>
      </c>
      <c r="G663">
        <v>14358.364369999999</v>
      </c>
      <c r="H663" t="s">
        <v>16</v>
      </c>
      <c r="I663" t="s">
        <v>18</v>
      </c>
      <c r="J663" t="s">
        <v>17</v>
      </c>
      <c r="K663" t="s">
        <v>17</v>
      </c>
      <c r="L663" t="s">
        <v>17</v>
      </c>
      <c r="M663" t="s">
        <v>18</v>
      </c>
      <c r="N663">
        <f>insurance[[#This Row],[age]]^2</f>
        <v>1156</v>
      </c>
      <c r="O663">
        <f>insurance[[#This Row],[smoker_yes]]*insurance[[#This Row],[bmi]]</f>
        <v>0</v>
      </c>
      <c r="P663">
        <f>insurance[[#This Row],[smoker_yes]]*insurance[[#This Row],[age]]</f>
        <v>0</v>
      </c>
      <c r="Q663">
        <f>insurance[[#This Row],[bmi]]*insurance[[#This Row],[age]]</f>
        <v>1115.1999999999998</v>
      </c>
      <c r="R663" t="s">
        <v>31</v>
      </c>
      <c r="S663">
        <f>(insurance[[#This Row],[age]]-Notes!$B$2)/Notes!$B$3</f>
        <v>-0.37074640682260052</v>
      </c>
      <c r="T663">
        <f>(insurance[[#This Row],[bmi]]-Notes!$B$4)/Notes!$B$5</f>
        <v>0.35049795118883359</v>
      </c>
      <c r="U663">
        <f>(insurance[[#This Row],[children]]-Notes!$B$6)/Notes!$B$7</f>
        <v>-7.8767191646533979E-2</v>
      </c>
      <c r="V663" s="14">
        <f t="shared" si="10"/>
        <v>13130.638654799817</v>
      </c>
      <c r="W663" s="15" t="str">
        <f>IF(insurance[[#This Row],[split]]="Test", (insurance[[#This Row],[charges]]-insurance[[#This Row],[yhat_base]])^2, "")</f>
        <v/>
      </c>
      <c r="X663" s="15" t="str">
        <f>IF(insurance[[#This Row],[split]]="Test", ABS(insurance[[#This Row],[charges]]-insurance[[#This Row],[yhat_base]])^2, "")</f>
        <v/>
      </c>
      <c r="Y663" t="str">
        <f>IF(insurance[[#This Row],[split]]="Test", (insurance[[#This Row],[charges]]-insurance[[#This Row],[yhat]])^2,"")</f>
        <v/>
      </c>
      <c r="Z663" t="str">
        <f>IF(insurance[[#This Row],[split]]="Test",ABS(insurance[[#This Row],[charges]]-insurance[[#This Row],[yhat]])^2,"")</f>
        <v/>
      </c>
      <c r="AA663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5742.8919771492383</v>
      </c>
      <c r="AB663">
        <f>insurance[[#This Row],[charges]]-insurance[[#This Row],[yhat]]</f>
        <v>8615.472392850761</v>
      </c>
      <c r="AC663" t="str">
        <f>IF(insurance[[#This Row],[split]]="Test",
  COUNTIFS(insurance[split], "Test", insurance[yhat], "&gt;" &amp; insurance[[#This Row],[yhat]]) + 1,
  ""
)</f>
        <v/>
      </c>
      <c r="AD663" t="str">
        <f>IF(insurance[[#This Row],[split]]="Test", CEILING(insurance[[#This Row],[rank_test]]/(COUNTIF(insurance[split],"Test")/10), 1), "")</f>
        <v/>
      </c>
      <c r="AE663" t="str">
        <f>IF(insurance[[#This Row],[split]]="Test", --(insurance[[#This Row],[charges]] &gt;= Classify!$C$5), "")</f>
        <v/>
      </c>
      <c r="AF663" t="str">
        <f>IF(insurance[[#This Row],[split]]="Test", --(insurance[[#This Row],[yhat]] &gt;= Classify!$C$8), "")</f>
        <v/>
      </c>
    </row>
    <row r="664" spans="1:32" x14ac:dyDescent="0.35">
      <c r="A664">
        <v>44</v>
      </c>
      <c r="B664" t="s">
        <v>13</v>
      </c>
      <c r="C664">
        <v>25</v>
      </c>
      <c r="D664">
        <v>1</v>
      </c>
      <c r="E664" t="s">
        <v>14</v>
      </c>
      <c r="F664" t="s">
        <v>21</v>
      </c>
      <c r="G664">
        <v>7623.518</v>
      </c>
      <c r="H664" t="s">
        <v>16</v>
      </c>
      <c r="I664" t="s">
        <v>17</v>
      </c>
      <c r="J664" t="s">
        <v>17</v>
      </c>
      <c r="K664" t="s">
        <v>17</v>
      </c>
      <c r="L664" t="s">
        <v>17</v>
      </c>
      <c r="M664" t="s">
        <v>18</v>
      </c>
      <c r="N664">
        <f>insurance[[#This Row],[age]]^2</f>
        <v>1936</v>
      </c>
      <c r="O664">
        <f>insurance[[#This Row],[smoker_yes]]*insurance[[#This Row],[bmi]]</f>
        <v>0</v>
      </c>
      <c r="P664">
        <f>insurance[[#This Row],[smoker_yes]]*insurance[[#This Row],[age]]</f>
        <v>0</v>
      </c>
      <c r="Q664">
        <f>insurance[[#This Row],[bmi]]*insurance[[#This Row],[age]]</f>
        <v>1100</v>
      </c>
      <c r="R664" t="s">
        <v>32</v>
      </c>
      <c r="S664">
        <f>(insurance[[#This Row],[age]]-Notes!$B$2)/Notes!$B$3</f>
        <v>0.3412654954719872</v>
      </c>
      <c r="T664">
        <f>(insurance[[#This Row],[bmi]]-Notes!$B$4)/Notes!$B$5</f>
        <v>-0.9290489938443246</v>
      </c>
      <c r="U664">
        <f>(insurance[[#This Row],[children]]-Notes!$B$6)/Notes!$B$7</f>
        <v>-7.8767191646533979E-2</v>
      </c>
      <c r="V664" s="14">
        <f t="shared" si="10"/>
        <v>13130.638654799817</v>
      </c>
      <c r="W664" s="15">
        <f>IF(insurance[[#This Row],[split]]="Test", (insurance[[#This Row],[charges]]-insurance[[#This Row],[yhat_base]])^2, "")</f>
        <v>30328377.906522766</v>
      </c>
      <c r="X664" s="15">
        <f>IF(insurance[[#This Row],[split]]="Test", ABS(insurance[[#This Row],[charges]]-insurance[[#This Row],[yhat_base]])^2, "")</f>
        <v>30328377.906522766</v>
      </c>
      <c r="Y664">
        <f>IF(insurance[[#This Row],[split]]="Test", (insurance[[#This Row],[charges]]-insurance[[#This Row],[yhat]])^2,"")</f>
        <v>1501192.2998265123</v>
      </c>
      <c r="Z664">
        <f>IF(insurance[[#This Row],[split]]="Test",ABS(insurance[[#This Row],[charges]]-insurance[[#This Row],[yhat]])^2,"")</f>
        <v>1501192.2998265123</v>
      </c>
      <c r="AA664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8848.7495290697152</v>
      </c>
      <c r="AB664">
        <f>insurance[[#This Row],[charges]]-insurance[[#This Row],[yhat]]</f>
        <v>-1225.2315290697152</v>
      </c>
      <c r="AC664">
        <f>IF(insurance[[#This Row],[split]]="Test",
  COUNTIFS(insurance[split], "Test", insurance[yhat], "&gt;" &amp; insurance[[#This Row],[yhat]]) + 1,
  ""
)</f>
        <v>165</v>
      </c>
      <c r="AD664">
        <f>IF(insurance[[#This Row],[split]]="Test", CEILING(insurance[[#This Row],[rank_test]]/(COUNTIF(insurance[split],"Test")/10), 1), "")</f>
        <v>6</v>
      </c>
      <c r="AE664">
        <f>IF(insurance[[#This Row],[split]]="Test", --(insurance[[#This Row],[charges]] &gt;= Classify!$C$5), "")</f>
        <v>0</v>
      </c>
      <c r="AF664">
        <f>IF(insurance[[#This Row],[split]]="Test", --(insurance[[#This Row],[yhat]] &gt;= Classify!$C$8), "")</f>
        <v>0</v>
      </c>
    </row>
    <row r="665" spans="1:32" x14ac:dyDescent="0.35">
      <c r="A665">
        <v>40</v>
      </c>
      <c r="B665" t="s">
        <v>13</v>
      </c>
      <c r="C665">
        <v>27.4</v>
      </c>
      <c r="D665">
        <v>1</v>
      </c>
      <c r="E665" t="s">
        <v>14</v>
      </c>
      <c r="F665" t="s">
        <v>21</v>
      </c>
      <c r="G665">
        <v>6496.8860000000004</v>
      </c>
      <c r="H665" t="s">
        <v>16</v>
      </c>
      <c r="I665" t="s">
        <v>17</v>
      </c>
      <c r="J665" t="s">
        <v>17</v>
      </c>
      <c r="K665" t="s">
        <v>17</v>
      </c>
      <c r="L665" t="s">
        <v>17</v>
      </c>
      <c r="M665" t="s">
        <v>18</v>
      </c>
      <c r="N665">
        <f>insurance[[#This Row],[age]]^2</f>
        <v>1600</v>
      </c>
      <c r="O665">
        <f>insurance[[#This Row],[smoker_yes]]*insurance[[#This Row],[bmi]]</f>
        <v>0</v>
      </c>
      <c r="P665">
        <f>insurance[[#This Row],[smoker_yes]]*insurance[[#This Row],[age]]</f>
        <v>0</v>
      </c>
      <c r="Q665">
        <f>insurance[[#This Row],[bmi]]*insurance[[#This Row],[age]]</f>
        <v>1096</v>
      </c>
      <c r="R665" t="s">
        <v>32</v>
      </c>
      <c r="S665">
        <f>(insurance[[#This Row],[age]]-Notes!$B$2)/Notes!$B$3</f>
        <v>5.6460734554152112E-2</v>
      </c>
      <c r="T665">
        <f>(insurance[[#This Row],[bmi]]-Notes!$B$4)/Notes!$B$5</f>
        <v>-0.53534224152642984</v>
      </c>
      <c r="U665">
        <f>(insurance[[#This Row],[children]]-Notes!$B$6)/Notes!$B$7</f>
        <v>-7.8767191646533979E-2</v>
      </c>
      <c r="V665" s="14">
        <f t="shared" si="10"/>
        <v>13130.638654799817</v>
      </c>
      <c r="W665" s="15">
        <f>IF(insurance[[#This Row],[split]]="Test", (insurance[[#This Row],[charges]]-insurance[[#This Row],[yhat_base]])^2, "")</f>
        <v>44006674.285063617</v>
      </c>
      <c r="X665" s="15">
        <f>IF(insurance[[#This Row],[split]]="Test", ABS(insurance[[#This Row],[charges]]-insurance[[#This Row],[yhat_base]])^2, "")</f>
        <v>44006674.285063617</v>
      </c>
      <c r="Y665">
        <f>IF(insurance[[#This Row],[split]]="Test", (insurance[[#This Row],[charges]]-insurance[[#This Row],[yhat]])^2,"")</f>
        <v>1579842.4102150958</v>
      </c>
      <c r="Z665">
        <f>IF(insurance[[#This Row],[split]]="Test",ABS(insurance[[#This Row],[charges]]-insurance[[#This Row],[yhat]])^2,"")</f>
        <v>1579842.4102150958</v>
      </c>
      <c r="AA665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7753.8038215838524</v>
      </c>
      <c r="AB665">
        <f>insurance[[#This Row],[charges]]-insurance[[#This Row],[yhat]]</f>
        <v>-1256.9178215838519</v>
      </c>
      <c r="AC665">
        <f>IF(insurance[[#This Row],[split]]="Test",
  COUNTIFS(insurance[split], "Test", insurance[yhat], "&gt;" &amp; insurance[[#This Row],[yhat]]) + 1,
  ""
)</f>
        <v>185</v>
      </c>
      <c r="AD665">
        <f>IF(insurance[[#This Row],[split]]="Test", CEILING(insurance[[#This Row],[rank_test]]/(COUNTIF(insurance[split],"Test")/10), 1), "")</f>
        <v>7</v>
      </c>
      <c r="AE665">
        <f>IF(insurance[[#This Row],[split]]="Test", --(insurance[[#This Row],[charges]] &gt;= Classify!$C$5), "")</f>
        <v>0</v>
      </c>
      <c r="AF665">
        <f>IF(insurance[[#This Row],[split]]="Test", --(insurance[[#This Row],[yhat]] &gt;= Classify!$C$8), "")</f>
        <v>0</v>
      </c>
    </row>
    <row r="666" spans="1:32" x14ac:dyDescent="0.35">
      <c r="A666">
        <v>42</v>
      </c>
      <c r="B666" t="s">
        <v>13</v>
      </c>
      <c r="C666">
        <v>41.325000000000003</v>
      </c>
      <c r="D666">
        <v>1</v>
      </c>
      <c r="E666" t="s">
        <v>14</v>
      </c>
      <c r="F666" t="s">
        <v>20</v>
      </c>
      <c r="G666">
        <v>7650.7737500000003</v>
      </c>
      <c r="H666" t="s">
        <v>16</v>
      </c>
      <c r="I666" t="s">
        <v>17</v>
      </c>
      <c r="J666" t="s">
        <v>17</v>
      </c>
      <c r="K666" t="s">
        <v>17</v>
      </c>
      <c r="L666" t="s">
        <v>17</v>
      </c>
      <c r="M666" t="s">
        <v>17</v>
      </c>
      <c r="N666">
        <f>insurance[[#This Row],[age]]^2</f>
        <v>1764</v>
      </c>
      <c r="O666">
        <f>insurance[[#This Row],[smoker_yes]]*insurance[[#This Row],[bmi]]</f>
        <v>0</v>
      </c>
      <c r="P666">
        <f>insurance[[#This Row],[smoker_yes]]*insurance[[#This Row],[age]]</f>
        <v>0</v>
      </c>
      <c r="Q666">
        <f>insurance[[#This Row],[bmi]]*insurance[[#This Row],[age]]</f>
        <v>1735.65</v>
      </c>
      <c r="R666" t="s">
        <v>31</v>
      </c>
      <c r="S666">
        <f>(insurance[[#This Row],[age]]-Notes!$B$2)/Notes!$B$3</f>
        <v>0.19886311501306964</v>
      </c>
      <c r="T666">
        <f>(insurance[[#This Row],[bmi]]-Notes!$B$4)/Notes!$B$5</f>
        <v>1.748977144318024</v>
      </c>
      <c r="U666">
        <f>(insurance[[#This Row],[children]]-Notes!$B$6)/Notes!$B$7</f>
        <v>-7.8767191646533979E-2</v>
      </c>
      <c r="V666" s="14">
        <f t="shared" si="10"/>
        <v>13130.638654799817</v>
      </c>
      <c r="W666" s="15" t="str">
        <f>IF(insurance[[#This Row],[split]]="Test", (insurance[[#This Row],[charges]]-insurance[[#This Row],[yhat_base]])^2, "")</f>
        <v/>
      </c>
      <c r="X666" s="15" t="str">
        <f>IF(insurance[[#This Row],[split]]="Test", ABS(insurance[[#This Row],[charges]]-insurance[[#This Row],[yhat_base]])^2, "")</f>
        <v/>
      </c>
      <c r="Y666" t="str">
        <f>IF(insurance[[#This Row],[split]]="Test", (insurance[[#This Row],[charges]]-insurance[[#This Row],[yhat]])^2,"")</f>
        <v/>
      </c>
      <c r="Z666" t="str">
        <f>IF(insurance[[#This Row],[split]]="Test",ABS(insurance[[#This Row],[charges]]-insurance[[#This Row],[yhat]])^2,"")</f>
        <v/>
      </c>
      <c r="AA666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9510.7754959828399</v>
      </c>
      <c r="AB666">
        <f>insurance[[#This Row],[charges]]-insurance[[#This Row],[yhat]]</f>
        <v>-1860.0017459828396</v>
      </c>
      <c r="AC666" t="str">
        <f>IF(insurance[[#This Row],[split]]="Test",
  COUNTIFS(insurance[split], "Test", insurance[yhat], "&gt;" &amp; insurance[[#This Row],[yhat]]) + 1,
  ""
)</f>
        <v/>
      </c>
      <c r="AD666" t="str">
        <f>IF(insurance[[#This Row],[split]]="Test", CEILING(insurance[[#This Row],[rank_test]]/(COUNTIF(insurance[split],"Test")/10), 1), "")</f>
        <v/>
      </c>
      <c r="AE666" t="str">
        <f>IF(insurance[[#This Row],[split]]="Test", --(insurance[[#This Row],[charges]] &gt;= Classify!$C$5), "")</f>
        <v/>
      </c>
      <c r="AF666" t="str">
        <f>IF(insurance[[#This Row],[split]]="Test", --(insurance[[#This Row],[yhat]] &gt;= Classify!$C$8), "")</f>
        <v/>
      </c>
    </row>
    <row r="667" spans="1:32" x14ac:dyDescent="0.35">
      <c r="A667">
        <v>48</v>
      </c>
      <c r="B667" t="s">
        <v>13</v>
      </c>
      <c r="C667">
        <v>27.36</v>
      </c>
      <c r="D667">
        <v>1</v>
      </c>
      <c r="E667" t="s">
        <v>14</v>
      </c>
      <c r="F667" t="s">
        <v>20</v>
      </c>
      <c r="G667">
        <v>9447.3824000000004</v>
      </c>
      <c r="H667" t="s">
        <v>16</v>
      </c>
      <c r="I667" t="s">
        <v>17</v>
      </c>
      <c r="J667" t="s">
        <v>17</v>
      </c>
      <c r="K667" t="s">
        <v>17</v>
      </c>
      <c r="L667" t="s">
        <v>17</v>
      </c>
      <c r="M667" t="s">
        <v>17</v>
      </c>
      <c r="N667">
        <f>insurance[[#This Row],[age]]^2</f>
        <v>2304</v>
      </c>
      <c r="O667">
        <f>insurance[[#This Row],[smoker_yes]]*insurance[[#This Row],[bmi]]</f>
        <v>0</v>
      </c>
      <c r="P667">
        <f>insurance[[#This Row],[smoker_yes]]*insurance[[#This Row],[age]]</f>
        <v>0</v>
      </c>
      <c r="Q667">
        <f>insurance[[#This Row],[bmi]]*insurance[[#This Row],[age]]</f>
        <v>1313.28</v>
      </c>
      <c r="R667" t="s">
        <v>31</v>
      </c>
      <c r="S667">
        <f>(insurance[[#This Row],[age]]-Notes!$B$2)/Notes!$B$3</f>
        <v>0.62607025638982228</v>
      </c>
      <c r="T667">
        <f>(insurance[[#This Row],[bmi]]-Notes!$B$4)/Notes!$B$5</f>
        <v>-0.54190402073172794</v>
      </c>
      <c r="U667">
        <f>(insurance[[#This Row],[children]]-Notes!$B$6)/Notes!$B$7</f>
        <v>-7.8767191646533979E-2</v>
      </c>
      <c r="V667" s="14">
        <f t="shared" si="10"/>
        <v>13130.638654799817</v>
      </c>
      <c r="W667" s="15" t="str">
        <f>IF(insurance[[#This Row],[split]]="Test", (insurance[[#This Row],[charges]]-insurance[[#This Row],[yhat_base]])^2, "")</f>
        <v/>
      </c>
      <c r="X667" s="15" t="str">
        <f>IF(insurance[[#This Row],[split]]="Test", ABS(insurance[[#This Row],[charges]]-insurance[[#This Row],[yhat_base]])^2, "")</f>
        <v/>
      </c>
      <c r="Y667" t="str">
        <f>IF(insurance[[#This Row],[split]]="Test", (insurance[[#This Row],[charges]]-insurance[[#This Row],[yhat]])^2,"")</f>
        <v/>
      </c>
      <c r="Z667" t="str">
        <f>IF(insurance[[#This Row],[split]]="Test",ABS(insurance[[#This Row],[charges]]-insurance[[#This Row],[yhat]])^2,"")</f>
        <v/>
      </c>
      <c r="AA667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11197.229979315145</v>
      </c>
      <c r="AB667">
        <f>insurance[[#This Row],[charges]]-insurance[[#This Row],[yhat]]</f>
        <v>-1749.8475793151447</v>
      </c>
      <c r="AC667" t="str">
        <f>IF(insurance[[#This Row],[split]]="Test",
  COUNTIFS(insurance[split], "Test", insurance[yhat], "&gt;" &amp; insurance[[#This Row],[yhat]]) + 1,
  ""
)</f>
        <v/>
      </c>
      <c r="AD667" t="str">
        <f>IF(insurance[[#This Row],[split]]="Test", CEILING(insurance[[#This Row],[rank_test]]/(COUNTIF(insurance[split],"Test")/10), 1), "")</f>
        <v/>
      </c>
      <c r="AE667" t="str">
        <f>IF(insurance[[#This Row],[split]]="Test", --(insurance[[#This Row],[charges]] &gt;= Classify!$C$5), "")</f>
        <v/>
      </c>
      <c r="AF667" t="str">
        <f>IF(insurance[[#This Row],[split]]="Test", --(insurance[[#This Row],[yhat]] &gt;= Classify!$C$8), "")</f>
        <v/>
      </c>
    </row>
    <row r="668" spans="1:32" x14ac:dyDescent="0.35">
      <c r="A668">
        <v>58</v>
      </c>
      <c r="B668" t="s">
        <v>13</v>
      </c>
      <c r="C668">
        <v>32.395000000000003</v>
      </c>
      <c r="D668">
        <v>1</v>
      </c>
      <c r="E668" t="s">
        <v>14</v>
      </c>
      <c r="F668" t="s">
        <v>20</v>
      </c>
      <c r="G668">
        <v>13019.161050000001</v>
      </c>
      <c r="H668" t="s">
        <v>16</v>
      </c>
      <c r="I668" t="s">
        <v>17</v>
      </c>
      <c r="J668" t="s">
        <v>17</v>
      </c>
      <c r="K668" t="s">
        <v>17</v>
      </c>
      <c r="L668" t="s">
        <v>17</v>
      </c>
      <c r="M668" t="s">
        <v>17</v>
      </c>
      <c r="N668">
        <f>insurance[[#This Row],[age]]^2</f>
        <v>3364</v>
      </c>
      <c r="O668">
        <f>insurance[[#This Row],[smoker_yes]]*insurance[[#This Row],[bmi]]</f>
        <v>0</v>
      </c>
      <c r="P668">
        <f>insurance[[#This Row],[smoker_yes]]*insurance[[#This Row],[age]]</f>
        <v>0</v>
      </c>
      <c r="Q668">
        <f>insurance[[#This Row],[bmi]]*insurance[[#This Row],[age]]</f>
        <v>1878.91</v>
      </c>
      <c r="R668" t="s">
        <v>31</v>
      </c>
      <c r="S668">
        <f>(insurance[[#This Row],[age]]-Notes!$B$2)/Notes!$B$3</f>
        <v>1.3380821586844101</v>
      </c>
      <c r="T668">
        <f>(insurance[[#This Row],[bmi]]-Notes!$B$4)/Notes!$B$5</f>
        <v>0.28405993673518976</v>
      </c>
      <c r="U668">
        <f>(insurance[[#This Row],[children]]-Notes!$B$6)/Notes!$B$7</f>
        <v>-7.8767191646533979E-2</v>
      </c>
      <c r="V668" s="14">
        <f t="shared" si="10"/>
        <v>13130.638654799817</v>
      </c>
      <c r="W668" s="15" t="str">
        <f>IF(insurance[[#This Row],[split]]="Test", (insurance[[#This Row],[charges]]-insurance[[#This Row],[yhat_base]])^2, "")</f>
        <v/>
      </c>
      <c r="X668" s="15" t="str">
        <f>IF(insurance[[#This Row],[split]]="Test", ABS(insurance[[#This Row],[charges]]-insurance[[#This Row],[yhat_base]])^2, "")</f>
        <v/>
      </c>
      <c r="Y668" t="str">
        <f>IF(insurance[[#This Row],[split]]="Test", (insurance[[#This Row],[charges]]-insurance[[#This Row],[yhat]])^2,"")</f>
        <v/>
      </c>
      <c r="Z668" t="str">
        <f>IF(insurance[[#This Row],[split]]="Test",ABS(insurance[[#This Row],[charges]]-insurance[[#This Row],[yhat]])^2,"")</f>
        <v/>
      </c>
      <c r="AA668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14932.313928208438</v>
      </c>
      <c r="AB668">
        <f>insurance[[#This Row],[charges]]-insurance[[#This Row],[yhat]]</f>
        <v>-1913.152878208437</v>
      </c>
      <c r="AC668" t="str">
        <f>IF(insurance[[#This Row],[split]]="Test",
  COUNTIFS(insurance[split], "Test", insurance[yhat], "&gt;" &amp; insurance[[#This Row],[yhat]]) + 1,
  ""
)</f>
        <v/>
      </c>
      <c r="AD668" t="str">
        <f>IF(insurance[[#This Row],[split]]="Test", CEILING(insurance[[#This Row],[rank_test]]/(COUNTIF(insurance[split],"Test")/10), 1), "")</f>
        <v/>
      </c>
      <c r="AE668" t="str">
        <f>IF(insurance[[#This Row],[split]]="Test", --(insurance[[#This Row],[charges]] &gt;= Classify!$C$5), "")</f>
        <v/>
      </c>
      <c r="AF668" t="str">
        <f>IF(insurance[[#This Row],[split]]="Test", --(insurance[[#This Row],[yhat]] &gt;= Classify!$C$8), "")</f>
        <v/>
      </c>
    </row>
    <row r="669" spans="1:32" x14ac:dyDescent="0.35">
      <c r="A669">
        <v>51</v>
      </c>
      <c r="B669" t="s">
        <v>19</v>
      </c>
      <c r="C669">
        <v>32.299999999999997</v>
      </c>
      <c r="D669">
        <v>1</v>
      </c>
      <c r="E669" t="s">
        <v>14</v>
      </c>
      <c r="F669" t="s">
        <v>20</v>
      </c>
      <c r="G669">
        <v>9964.06</v>
      </c>
      <c r="H669" t="s">
        <v>16</v>
      </c>
      <c r="I669" t="s">
        <v>18</v>
      </c>
      <c r="J669" t="s">
        <v>17</v>
      </c>
      <c r="K669" t="s">
        <v>17</v>
      </c>
      <c r="L669" t="s">
        <v>17</v>
      </c>
      <c r="M669" t="s">
        <v>17</v>
      </c>
      <c r="N669">
        <f>insurance[[#This Row],[age]]^2</f>
        <v>2601</v>
      </c>
      <c r="O669">
        <f>insurance[[#This Row],[smoker_yes]]*insurance[[#This Row],[bmi]]</f>
        <v>0</v>
      </c>
      <c r="P669">
        <f>insurance[[#This Row],[smoker_yes]]*insurance[[#This Row],[age]]</f>
        <v>0</v>
      </c>
      <c r="Q669">
        <f>insurance[[#This Row],[bmi]]*insurance[[#This Row],[age]]</f>
        <v>1647.3</v>
      </c>
      <c r="R669" t="s">
        <v>31</v>
      </c>
      <c r="S669">
        <f>(insurance[[#This Row],[age]]-Notes!$B$2)/Notes!$B$3</f>
        <v>0.8396738270781986</v>
      </c>
      <c r="T669">
        <f>(insurance[[#This Row],[bmi]]-Notes!$B$4)/Notes!$B$5</f>
        <v>0.26847571112260549</v>
      </c>
      <c r="U669">
        <f>(insurance[[#This Row],[children]]-Notes!$B$6)/Notes!$B$7</f>
        <v>-7.8767191646533979E-2</v>
      </c>
      <c r="V669" s="14">
        <f t="shared" si="10"/>
        <v>13130.638654799817</v>
      </c>
      <c r="W669" s="15" t="str">
        <f>IF(insurance[[#This Row],[split]]="Test", (insurance[[#This Row],[charges]]-insurance[[#This Row],[yhat_base]])^2, "")</f>
        <v/>
      </c>
      <c r="X669" s="15" t="str">
        <f>IF(insurance[[#This Row],[split]]="Test", ABS(insurance[[#This Row],[charges]]-insurance[[#This Row],[yhat_base]])^2, "")</f>
        <v/>
      </c>
      <c r="Y669" t="str">
        <f>IF(insurance[[#This Row],[split]]="Test", (insurance[[#This Row],[charges]]-insurance[[#This Row],[yhat]])^2,"")</f>
        <v/>
      </c>
      <c r="Z669" t="str">
        <f>IF(insurance[[#This Row],[split]]="Test",ABS(insurance[[#This Row],[charges]]-insurance[[#This Row],[yhat]])^2,"")</f>
        <v/>
      </c>
      <c r="AA669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11637.683586524778</v>
      </c>
      <c r="AB669">
        <f>insurance[[#This Row],[charges]]-insurance[[#This Row],[yhat]]</f>
        <v>-1673.6235865247781</v>
      </c>
      <c r="AC669" t="str">
        <f>IF(insurance[[#This Row],[split]]="Test",
  COUNTIFS(insurance[split], "Test", insurance[yhat], "&gt;" &amp; insurance[[#This Row],[yhat]]) + 1,
  ""
)</f>
        <v/>
      </c>
      <c r="AD669" t="str">
        <f>IF(insurance[[#This Row],[split]]="Test", CEILING(insurance[[#This Row],[rank_test]]/(COUNTIF(insurance[split],"Test")/10), 1), "")</f>
        <v/>
      </c>
      <c r="AE669" t="str">
        <f>IF(insurance[[#This Row],[split]]="Test", --(insurance[[#This Row],[charges]] &gt;= Classify!$C$5), "")</f>
        <v/>
      </c>
      <c r="AF669" t="str">
        <f>IF(insurance[[#This Row],[split]]="Test", --(insurance[[#This Row],[yhat]] &gt;= Classify!$C$8), "")</f>
        <v/>
      </c>
    </row>
    <row r="670" spans="1:32" x14ac:dyDescent="0.35">
      <c r="A670">
        <v>59</v>
      </c>
      <c r="B670" t="s">
        <v>19</v>
      </c>
      <c r="C670">
        <v>37.1</v>
      </c>
      <c r="D670">
        <v>1</v>
      </c>
      <c r="E670" t="s">
        <v>14</v>
      </c>
      <c r="F670" t="s">
        <v>21</v>
      </c>
      <c r="G670">
        <v>12347.172</v>
      </c>
      <c r="H670" t="s">
        <v>16</v>
      </c>
      <c r="I670" t="s">
        <v>18</v>
      </c>
      <c r="J670" t="s">
        <v>17</v>
      </c>
      <c r="K670" t="s">
        <v>17</v>
      </c>
      <c r="L670" t="s">
        <v>17</v>
      </c>
      <c r="M670" t="s">
        <v>18</v>
      </c>
      <c r="N670">
        <f>insurance[[#This Row],[age]]^2</f>
        <v>3481</v>
      </c>
      <c r="O670">
        <f>insurance[[#This Row],[smoker_yes]]*insurance[[#This Row],[bmi]]</f>
        <v>0</v>
      </c>
      <c r="P670">
        <f>insurance[[#This Row],[smoker_yes]]*insurance[[#This Row],[age]]</f>
        <v>0</v>
      </c>
      <c r="Q670">
        <f>insurance[[#This Row],[bmi]]*insurance[[#This Row],[age]]</f>
        <v>2188.9</v>
      </c>
      <c r="R670" t="s">
        <v>31</v>
      </c>
      <c r="S670">
        <f>(insurance[[#This Row],[age]]-Notes!$B$2)/Notes!$B$3</f>
        <v>1.4092833489138687</v>
      </c>
      <c r="T670">
        <f>(insurance[[#This Row],[bmi]]-Notes!$B$4)/Notes!$B$5</f>
        <v>1.0558892157583961</v>
      </c>
      <c r="U670">
        <f>(insurance[[#This Row],[children]]-Notes!$B$6)/Notes!$B$7</f>
        <v>-7.8767191646533979E-2</v>
      </c>
      <c r="V670" s="14">
        <f t="shared" si="10"/>
        <v>13130.638654799817</v>
      </c>
      <c r="W670" s="15" t="str">
        <f>IF(insurance[[#This Row],[split]]="Test", (insurance[[#This Row],[charges]]-insurance[[#This Row],[yhat_base]])^2, "")</f>
        <v/>
      </c>
      <c r="X670" s="15" t="str">
        <f>IF(insurance[[#This Row],[split]]="Test", ABS(insurance[[#This Row],[charges]]-insurance[[#This Row],[yhat_base]])^2, "")</f>
        <v/>
      </c>
      <c r="Y670" t="str">
        <f>IF(insurance[[#This Row],[split]]="Test", (insurance[[#This Row],[charges]]-insurance[[#This Row],[yhat]])^2,"")</f>
        <v/>
      </c>
      <c r="Z670" t="str">
        <f>IF(insurance[[#This Row],[split]]="Test",ABS(insurance[[#This Row],[charges]]-insurance[[#This Row],[yhat]])^2,"")</f>
        <v/>
      </c>
      <c r="AA670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13685.206803377219</v>
      </c>
      <c r="AB670">
        <f>insurance[[#This Row],[charges]]-insurance[[#This Row],[yhat]]</f>
        <v>-1338.0348033772189</v>
      </c>
      <c r="AC670" t="str">
        <f>IF(insurance[[#This Row],[split]]="Test",
  COUNTIFS(insurance[split], "Test", insurance[yhat], "&gt;" &amp; insurance[[#This Row],[yhat]]) + 1,
  ""
)</f>
        <v/>
      </c>
      <c r="AD670" t="str">
        <f>IF(insurance[[#This Row],[split]]="Test", CEILING(insurance[[#This Row],[rank_test]]/(COUNTIF(insurance[split],"Test")/10), 1), "")</f>
        <v/>
      </c>
      <c r="AE670" t="str">
        <f>IF(insurance[[#This Row],[split]]="Test", --(insurance[[#This Row],[charges]] &gt;= Classify!$C$5), "")</f>
        <v/>
      </c>
      <c r="AF670" t="str">
        <f>IF(insurance[[#This Row],[split]]="Test", --(insurance[[#This Row],[yhat]] &gt;= Classify!$C$8), "")</f>
        <v/>
      </c>
    </row>
    <row r="671" spans="1:32" x14ac:dyDescent="0.35">
      <c r="A671">
        <v>28</v>
      </c>
      <c r="B671" t="s">
        <v>19</v>
      </c>
      <c r="C671">
        <v>37.1</v>
      </c>
      <c r="D671">
        <v>1</v>
      </c>
      <c r="E671" t="s">
        <v>14</v>
      </c>
      <c r="F671" t="s">
        <v>21</v>
      </c>
      <c r="G671">
        <v>3277.1610000000001</v>
      </c>
      <c r="H671" t="s">
        <v>16</v>
      </c>
      <c r="I671" t="s">
        <v>18</v>
      </c>
      <c r="J671" t="s">
        <v>17</v>
      </c>
      <c r="K671" t="s">
        <v>17</v>
      </c>
      <c r="L671" t="s">
        <v>17</v>
      </c>
      <c r="M671" t="s">
        <v>18</v>
      </c>
      <c r="N671">
        <f>insurance[[#This Row],[age]]^2</f>
        <v>784</v>
      </c>
      <c r="O671">
        <f>insurance[[#This Row],[smoker_yes]]*insurance[[#This Row],[bmi]]</f>
        <v>0</v>
      </c>
      <c r="P671">
        <f>insurance[[#This Row],[smoker_yes]]*insurance[[#This Row],[age]]</f>
        <v>0</v>
      </c>
      <c r="Q671">
        <f>insurance[[#This Row],[bmi]]*insurance[[#This Row],[age]]</f>
        <v>1038.8</v>
      </c>
      <c r="R671" t="s">
        <v>31</v>
      </c>
      <c r="S671">
        <f>(insurance[[#This Row],[age]]-Notes!$B$2)/Notes!$B$3</f>
        <v>-0.79795354819935316</v>
      </c>
      <c r="T671">
        <f>(insurance[[#This Row],[bmi]]-Notes!$B$4)/Notes!$B$5</f>
        <v>1.0558892157583961</v>
      </c>
      <c r="U671">
        <f>(insurance[[#This Row],[children]]-Notes!$B$6)/Notes!$B$7</f>
        <v>-7.8767191646533979E-2</v>
      </c>
      <c r="V671" s="14">
        <f t="shared" si="10"/>
        <v>13130.638654799817</v>
      </c>
      <c r="W671" s="15" t="str">
        <f>IF(insurance[[#This Row],[split]]="Test", (insurance[[#This Row],[charges]]-insurance[[#This Row],[yhat_base]])^2, "")</f>
        <v/>
      </c>
      <c r="X671" s="15" t="str">
        <f>IF(insurance[[#This Row],[split]]="Test", ABS(insurance[[#This Row],[charges]]-insurance[[#This Row],[yhat_base]])^2, "")</f>
        <v/>
      </c>
      <c r="Y671" t="str">
        <f>IF(insurance[[#This Row],[split]]="Test", (insurance[[#This Row],[charges]]-insurance[[#This Row],[yhat]])^2,"")</f>
        <v/>
      </c>
      <c r="Z671" t="str">
        <f>IF(insurance[[#This Row],[split]]="Test",ABS(insurance[[#This Row],[charges]]-insurance[[#This Row],[yhat]])^2,"")</f>
        <v/>
      </c>
      <c r="AA671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4641.1017196065568</v>
      </c>
      <c r="AB671">
        <f>insurance[[#This Row],[charges]]-insurance[[#This Row],[yhat]]</f>
        <v>-1363.9407196065567</v>
      </c>
      <c r="AC671" t="str">
        <f>IF(insurance[[#This Row],[split]]="Test",
  COUNTIFS(insurance[split], "Test", insurance[yhat], "&gt;" &amp; insurance[[#This Row],[yhat]]) + 1,
  ""
)</f>
        <v/>
      </c>
      <c r="AD671" t="str">
        <f>IF(insurance[[#This Row],[split]]="Test", CEILING(insurance[[#This Row],[rank_test]]/(COUNTIF(insurance[split],"Test")/10), 1), "")</f>
        <v/>
      </c>
      <c r="AE671" t="str">
        <f>IF(insurance[[#This Row],[split]]="Test", --(insurance[[#This Row],[charges]] &gt;= Classify!$C$5), "")</f>
        <v/>
      </c>
      <c r="AF671" t="str">
        <f>IF(insurance[[#This Row],[split]]="Test", --(insurance[[#This Row],[yhat]] &gt;= Classify!$C$8), "")</f>
        <v/>
      </c>
    </row>
    <row r="672" spans="1:32" x14ac:dyDescent="0.35">
      <c r="A672">
        <v>43</v>
      </c>
      <c r="B672" t="s">
        <v>13</v>
      </c>
      <c r="C672">
        <v>29.9</v>
      </c>
      <c r="D672">
        <v>1</v>
      </c>
      <c r="E672" t="s">
        <v>14</v>
      </c>
      <c r="F672" t="s">
        <v>21</v>
      </c>
      <c r="G672">
        <v>7337.7479999999996</v>
      </c>
      <c r="H672" t="s">
        <v>16</v>
      </c>
      <c r="I672" t="s">
        <v>17</v>
      </c>
      <c r="J672" t="s">
        <v>17</v>
      </c>
      <c r="K672" t="s">
        <v>17</v>
      </c>
      <c r="L672" t="s">
        <v>17</v>
      </c>
      <c r="M672" t="s">
        <v>18</v>
      </c>
      <c r="N672">
        <f>insurance[[#This Row],[age]]^2</f>
        <v>1849</v>
      </c>
      <c r="O672">
        <f>insurance[[#This Row],[smoker_yes]]*insurance[[#This Row],[bmi]]</f>
        <v>0</v>
      </c>
      <c r="P672">
        <f>insurance[[#This Row],[smoker_yes]]*insurance[[#This Row],[age]]</f>
        <v>0</v>
      </c>
      <c r="Q672">
        <f>insurance[[#This Row],[bmi]]*insurance[[#This Row],[age]]</f>
        <v>1285.7</v>
      </c>
      <c r="R672" t="s">
        <v>31</v>
      </c>
      <c r="S672">
        <f>(insurance[[#This Row],[age]]-Notes!$B$2)/Notes!$B$3</f>
        <v>0.27006430524252845</v>
      </c>
      <c r="T672">
        <f>(insurance[[#This Row],[bmi]]-Notes!$B$4)/Notes!$B$5</f>
        <v>-0.12523104119528927</v>
      </c>
      <c r="U672">
        <f>(insurance[[#This Row],[children]]-Notes!$B$6)/Notes!$B$7</f>
        <v>-7.8767191646533979E-2</v>
      </c>
      <c r="V672" s="14">
        <f t="shared" si="10"/>
        <v>13130.638654799817</v>
      </c>
      <c r="W672" s="15" t="str">
        <f>IF(insurance[[#This Row],[split]]="Test", (insurance[[#This Row],[charges]]-insurance[[#This Row],[yhat_base]])^2, "")</f>
        <v/>
      </c>
      <c r="X672" s="15" t="str">
        <f>IF(insurance[[#This Row],[split]]="Test", ABS(insurance[[#This Row],[charges]]-insurance[[#This Row],[yhat_base]])^2, "")</f>
        <v/>
      </c>
      <c r="Y672" t="str">
        <f>IF(insurance[[#This Row],[split]]="Test", (insurance[[#This Row],[charges]]-insurance[[#This Row],[yhat]])^2,"")</f>
        <v/>
      </c>
      <c r="Z672" t="str">
        <f>IF(insurance[[#This Row],[split]]="Test",ABS(insurance[[#This Row],[charges]]-insurance[[#This Row],[yhat]])^2,"")</f>
        <v/>
      </c>
      <c r="AA672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8605.0057527925746</v>
      </c>
      <c r="AB672">
        <f>insurance[[#This Row],[charges]]-insurance[[#This Row],[yhat]]</f>
        <v>-1267.257752792575</v>
      </c>
      <c r="AC672" t="str">
        <f>IF(insurance[[#This Row],[split]]="Test",
  COUNTIFS(insurance[split], "Test", insurance[yhat], "&gt;" &amp; insurance[[#This Row],[yhat]]) + 1,
  ""
)</f>
        <v/>
      </c>
      <c r="AD672" t="str">
        <f>IF(insurance[[#This Row],[split]]="Test", CEILING(insurance[[#This Row],[rank_test]]/(COUNTIF(insurance[split],"Test")/10), 1), "")</f>
        <v/>
      </c>
      <c r="AE672" t="str">
        <f>IF(insurance[[#This Row],[split]]="Test", --(insurance[[#This Row],[charges]] &gt;= Classify!$C$5), "")</f>
        <v/>
      </c>
      <c r="AF672" t="str">
        <f>IF(insurance[[#This Row],[split]]="Test", --(insurance[[#This Row],[yhat]] &gt;= Classify!$C$8), "")</f>
        <v/>
      </c>
    </row>
    <row r="673" spans="1:32" x14ac:dyDescent="0.35">
      <c r="A673">
        <v>36</v>
      </c>
      <c r="B673" t="s">
        <v>13</v>
      </c>
      <c r="C673">
        <v>25.9</v>
      </c>
      <c r="D673">
        <v>1</v>
      </c>
      <c r="E673" t="s">
        <v>14</v>
      </c>
      <c r="F673" t="s">
        <v>21</v>
      </c>
      <c r="G673">
        <v>5472.4489999999996</v>
      </c>
      <c r="H673" t="s">
        <v>16</v>
      </c>
      <c r="I673" t="s">
        <v>17</v>
      </c>
      <c r="J673" t="s">
        <v>17</v>
      </c>
      <c r="K673" t="s">
        <v>17</v>
      </c>
      <c r="L673" t="s">
        <v>17</v>
      </c>
      <c r="M673" t="s">
        <v>18</v>
      </c>
      <c r="N673">
        <f>insurance[[#This Row],[age]]^2</f>
        <v>1296</v>
      </c>
      <c r="O673">
        <f>insurance[[#This Row],[smoker_yes]]*insurance[[#This Row],[bmi]]</f>
        <v>0</v>
      </c>
      <c r="P673">
        <f>insurance[[#This Row],[smoker_yes]]*insurance[[#This Row],[age]]</f>
        <v>0</v>
      </c>
      <c r="Q673">
        <f>insurance[[#This Row],[bmi]]*insurance[[#This Row],[age]]</f>
        <v>932.4</v>
      </c>
      <c r="R673" t="s">
        <v>31</v>
      </c>
      <c r="S673">
        <f>(insurance[[#This Row],[age]]-Notes!$B$2)/Notes!$B$3</f>
        <v>-0.22834402636368298</v>
      </c>
      <c r="T673">
        <f>(insurance[[#This Row],[bmi]]-Notes!$B$4)/Notes!$B$5</f>
        <v>-0.7814089617251142</v>
      </c>
      <c r="U673">
        <f>(insurance[[#This Row],[children]]-Notes!$B$6)/Notes!$B$7</f>
        <v>-7.8767191646533979E-2</v>
      </c>
      <c r="V673" s="14">
        <f t="shared" si="10"/>
        <v>13130.638654799817</v>
      </c>
      <c r="W673" s="15" t="str">
        <f>IF(insurance[[#This Row],[split]]="Test", (insurance[[#This Row],[charges]]-insurance[[#This Row],[yhat_base]])^2, "")</f>
        <v/>
      </c>
      <c r="X673" s="15" t="str">
        <f>IF(insurance[[#This Row],[split]]="Test", ABS(insurance[[#This Row],[charges]]-insurance[[#This Row],[yhat_base]])^2, "")</f>
        <v/>
      </c>
      <c r="Y673" t="str">
        <f>IF(insurance[[#This Row],[split]]="Test", (insurance[[#This Row],[charges]]-insurance[[#This Row],[yhat]])^2,"")</f>
        <v/>
      </c>
      <c r="Z673" t="str">
        <f>IF(insurance[[#This Row],[split]]="Test",ABS(insurance[[#This Row],[charges]]-insurance[[#This Row],[yhat]])^2,"")</f>
        <v/>
      </c>
      <c r="AA673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6750.0518152298328</v>
      </c>
      <c r="AB673">
        <f>insurance[[#This Row],[charges]]-insurance[[#This Row],[yhat]]</f>
        <v>-1277.6028152298331</v>
      </c>
      <c r="AC673" t="str">
        <f>IF(insurance[[#This Row],[split]]="Test",
  COUNTIFS(insurance[split], "Test", insurance[yhat], "&gt;" &amp; insurance[[#This Row],[yhat]]) + 1,
  ""
)</f>
        <v/>
      </c>
      <c r="AD673" t="str">
        <f>IF(insurance[[#This Row],[split]]="Test", CEILING(insurance[[#This Row],[rank_test]]/(COUNTIF(insurance[split],"Test")/10), 1), "")</f>
        <v/>
      </c>
      <c r="AE673" t="str">
        <f>IF(insurance[[#This Row],[split]]="Test", --(insurance[[#This Row],[charges]] &gt;= Classify!$C$5), "")</f>
        <v/>
      </c>
      <c r="AF673" t="str">
        <f>IF(insurance[[#This Row],[split]]="Test", --(insurance[[#This Row],[yhat]] &gt;= Classify!$C$8), "")</f>
        <v/>
      </c>
    </row>
    <row r="674" spans="1:32" x14ac:dyDescent="0.35">
      <c r="A674">
        <v>34</v>
      </c>
      <c r="B674" t="s">
        <v>19</v>
      </c>
      <c r="C674">
        <v>42.9</v>
      </c>
      <c r="D674">
        <v>1</v>
      </c>
      <c r="E674" t="s">
        <v>14</v>
      </c>
      <c r="F674" t="s">
        <v>21</v>
      </c>
      <c r="G674">
        <v>4536.259</v>
      </c>
      <c r="H674" t="s">
        <v>16</v>
      </c>
      <c r="I674" t="s">
        <v>18</v>
      </c>
      <c r="J674" t="s">
        <v>17</v>
      </c>
      <c r="K674" t="s">
        <v>17</v>
      </c>
      <c r="L674" t="s">
        <v>17</v>
      </c>
      <c r="M674" t="s">
        <v>18</v>
      </c>
      <c r="N674">
        <f>insurance[[#This Row],[age]]^2</f>
        <v>1156</v>
      </c>
      <c r="O674">
        <f>insurance[[#This Row],[smoker_yes]]*insurance[[#This Row],[bmi]]</f>
        <v>0</v>
      </c>
      <c r="P674">
        <f>insurance[[#This Row],[smoker_yes]]*insurance[[#This Row],[age]]</f>
        <v>0</v>
      </c>
      <c r="Q674">
        <f>insurance[[#This Row],[bmi]]*insurance[[#This Row],[age]]</f>
        <v>1458.6</v>
      </c>
      <c r="R674" t="s">
        <v>31</v>
      </c>
      <c r="S674">
        <f>(insurance[[#This Row],[age]]-Notes!$B$2)/Notes!$B$3</f>
        <v>-0.37074640682260052</v>
      </c>
      <c r="T674">
        <f>(insurance[[#This Row],[bmi]]-Notes!$B$4)/Notes!$B$5</f>
        <v>2.0073472005266417</v>
      </c>
      <c r="U674">
        <f>(insurance[[#This Row],[children]]-Notes!$B$6)/Notes!$B$7</f>
        <v>-7.8767191646533979E-2</v>
      </c>
      <c r="V674" s="14">
        <f t="shared" si="10"/>
        <v>13130.638654799817</v>
      </c>
      <c r="W674" s="15" t="str">
        <f>IF(insurance[[#This Row],[split]]="Test", (insurance[[#This Row],[charges]]-insurance[[#This Row],[yhat_base]])^2, "")</f>
        <v/>
      </c>
      <c r="X674" s="15" t="str">
        <f>IF(insurance[[#This Row],[split]]="Test", ABS(insurance[[#This Row],[charges]]-insurance[[#This Row],[yhat_base]])^2, "")</f>
        <v/>
      </c>
      <c r="Y674" t="str">
        <f>IF(insurance[[#This Row],[split]]="Test", (insurance[[#This Row],[charges]]-insurance[[#This Row],[yhat]])^2,"")</f>
        <v/>
      </c>
      <c r="Z674" t="str">
        <f>IF(insurance[[#This Row],[split]]="Test",ABS(insurance[[#This Row],[charges]]-insurance[[#This Row],[yhat]])^2,"")</f>
        <v/>
      </c>
      <c r="AA674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5841.8339455080968</v>
      </c>
      <c r="AB674">
        <f>insurance[[#This Row],[charges]]-insurance[[#This Row],[yhat]]</f>
        <v>-1305.5749455080968</v>
      </c>
      <c r="AC674" t="str">
        <f>IF(insurance[[#This Row],[split]]="Test",
  COUNTIFS(insurance[split], "Test", insurance[yhat], "&gt;" &amp; insurance[[#This Row],[yhat]]) + 1,
  ""
)</f>
        <v/>
      </c>
      <c r="AD674" t="str">
        <f>IF(insurance[[#This Row],[split]]="Test", CEILING(insurance[[#This Row],[rank_test]]/(COUNTIF(insurance[split],"Test")/10), 1), "")</f>
        <v/>
      </c>
      <c r="AE674" t="str">
        <f>IF(insurance[[#This Row],[split]]="Test", --(insurance[[#This Row],[charges]] &gt;= Classify!$C$5), "")</f>
        <v/>
      </c>
      <c r="AF674" t="str">
        <f>IF(insurance[[#This Row],[split]]="Test", --(insurance[[#This Row],[yhat]] &gt;= Classify!$C$8), "")</f>
        <v/>
      </c>
    </row>
    <row r="675" spans="1:32" x14ac:dyDescent="0.35">
      <c r="A675">
        <v>18</v>
      </c>
      <c r="B675" t="s">
        <v>19</v>
      </c>
      <c r="C675">
        <v>28.31</v>
      </c>
      <c r="D675">
        <v>1</v>
      </c>
      <c r="E675" t="s">
        <v>14</v>
      </c>
      <c r="F675" t="s">
        <v>20</v>
      </c>
      <c r="G675">
        <v>11272.331389999999</v>
      </c>
      <c r="H675" t="s">
        <v>16</v>
      </c>
      <c r="I675" t="s">
        <v>18</v>
      </c>
      <c r="J675" t="s">
        <v>17</v>
      </c>
      <c r="K675" t="s">
        <v>17</v>
      </c>
      <c r="L675" t="s">
        <v>17</v>
      </c>
      <c r="M675" t="s">
        <v>17</v>
      </c>
      <c r="N675">
        <f>insurance[[#This Row],[age]]^2</f>
        <v>324</v>
      </c>
      <c r="O675">
        <f>insurance[[#This Row],[smoker_yes]]*insurance[[#This Row],[bmi]]</f>
        <v>0</v>
      </c>
      <c r="P675">
        <f>insurance[[#This Row],[smoker_yes]]*insurance[[#This Row],[age]]</f>
        <v>0</v>
      </c>
      <c r="Q675">
        <f>insurance[[#This Row],[bmi]]*insurance[[#This Row],[age]]</f>
        <v>509.58</v>
      </c>
      <c r="R675" t="s">
        <v>32</v>
      </c>
      <c r="S675">
        <f>(insurance[[#This Row],[age]]-Notes!$B$2)/Notes!$B$3</f>
        <v>-1.5099654504939408</v>
      </c>
      <c r="T675">
        <f>(insurance[[#This Row],[bmi]]-Notes!$B$4)/Notes!$B$5</f>
        <v>-0.38606176460589464</v>
      </c>
      <c r="U675">
        <f>(insurance[[#This Row],[children]]-Notes!$B$6)/Notes!$B$7</f>
        <v>-7.8767191646533979E-2</v>
      </c>
      <c r="V675" s="14">
        <f t="shared" si="10"/>
        <v>13130.638654799817</v>
      </c>
      <c r="W675" s="15">
        <f>IF(insurance[[#This Row],[split]]="Test", (insurance[[#This Row],[charges]]-insurance[[#This Row],[yhat_base]])^2, "")</f>
        <v>3453305.8904077802</v>
      </c>
      <c r="X675" s="15">
        <f>IF(insurance[[#This Row],[split]]="Test", ABS(insurance[[#This Row],[charges]]-insurance[[#This Row],[yhat_base]])^2, "")</f>
        <v>3453305.8904077802</v>
      </c>
      <c r="Y675">
        <f>IF(insurance[[#This Row],[split]]="Test", (insurance[[#This Row],[charges]]-insurance[[#This Row],[yhat]])^2,"")</f>
        <v>47601186.147715479</v>
      </c>
      <c r="Z675">
        <f>IF(insurance[[#This Row],[split]]="Test",ABS(insurance[[#This Row],[charges]]-insurance[[#This Row],[yhat]])^2,"")</f>
        <v>47601186.147715479</v>
      </c>
      <c r="AA675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4372.9701045101983</v>
      </c>
      <c r="AB675">
        <f>insurance[[#This Row],[charges]]-insurance[[#This Row],[yhat]]</f>
        <v>6899.361285489801</v>
      </c>
      <c r="AC675">
        <f>IF(insurance[[#This Row],[split]]="Test",
  COUNTIFS(insurance[split], "Test", insurance[yhat], "&gt;" &amp; insurance[[#This Row],[yhat]]) + 1,
  ""
)</f>
        <v>255</v>
      </c>
      <c r="AD675">
        <f>IF(insurance[[#This Row],[split]]="Test", CEILING(insurance[[#This Row],[rank_test]]/(COUNTIF(insurance[split],"Test")/10), 1), "")</f>
        <v>9</v>
      </c>
      <c r="AE675">
        <f>IF(insurance[[#This Row],[split]]="Test", --(insurance[[#This Row],[charges]] &gt;= Classify!$C$5), "")</f>
        <v>0</v>
      </c>
      <c r="AF675">
        <f>IF(insurance[[#This Row],[split]]="Test", --(insurance[[#This Row],[yhat]] &gt;= Classify!$C$8), "")</f>
        <v>0</v>
      </c>
    </row>
    <row r="676" spans="1:32" x14ac:dyDescent="0.35">
      <c r="A676">
        <v>18</v>
      </c>
      <c r="B676" t="s">
        <v>19</v>
      </c>
      <c r="C676">
        <v>33.770000000000003</v>
      </c>
      <c r="D676">
        <v>1</v>
      </c>
      <c r="E676" t="s">
        <v>14</v>
      </c>
      <c r="F676" t="s">
        <v>15</v>
      </c>
      <c r="G676">
        <v>1725.5523000000001</v>
      </c>
      <c r="H676" t="s">
        <v>16</v>
      </c>
      <c r="I676" t="s">
        <v>18</v>
      </c>
      <c r="J676" t="s">
        <v>17</v>
      </c>
      <c r="K676" t="s">
        <v>17</v>
      </c>
      <c r="L676" t="s">
        <v>18</v>
      </c>
      <c r="M676" t="s">
        <v>17</v>
      </c>
      <c r="N676">
        <f>insurance[[#This Row],[age]]^2</f>
        <v>324</v>
      </c>
      <c r="O676">
        <f>insurance[[#This Row],[smoker_yes]]*insurance[[#This Row],[bmi]]</f>
        <v>0</v>
      </c>
      <c r="P676">
        <f>insurance[[#This Row],[smoker_yes]]*insurance[[#This Row],[age]]</f>
        <v>0</v>
      </c>
      <c r="Q676">
        <f>insurance[[#This Row],[bmi]]*insurance[[#This Row],[age]]</f>
        <v>607.86</v>
      </c>
      <c r="R676" t="s">
        <v>31</v>
      </c>
      <c r="S676">
        <f>(insurance[[#This Row],[age]]-Notes!$B$2)/Notes!$B$3</f>
        <v>-1.5099654504939408</v>
      </c>
      <c r="T676">
        <f>(insurance[[#This Row],[bmi]]-Notes!$B$4)/Notes!$B$5</f>
        <v>0.50962109691731705</v>
      </c>
      <c r="U676">
        <f>(insurance[[#This Row],[children]]-Notes!$B$6)/Notes!$B$7</f>
        <v>-7.8767191646533979E-2</v>
      </c>
      <c r="V676" s="14">
        <f t="shared" si="10"/>
        <v>13130.638654799817</v>
      </c>
      <c r="W676" s="15" t="str">
        <f>IF(insurance[[#This Row],[split]]="Test", (insurance[[#This Row],[charges]]-insurance[[#This Row],[yhat_base]])^2, "")</f>
        <v/>
      </c>
      <c r="X676" s="15" t="str">
        <f>IF(insurance[[#This Row],[split]]="Test", ABS(insurance[[#This Row],[charges]]-insurance[[#This Row],[yhat_base]])^2, "")</f>
        <v/>
      </c>
      <c r="Y676" t="str">
        <f>IF(insurance[[#This Row],[split]]="Test", (insurance[[#This Row],[charges]]-insurance[[#This Row],[yhat]])^2,"")</f>
        <v/>
      </c>
      <c r="Z676" t="str">
        <f>IF(insurance[[#This Row],[split]]="Test",ABS(insurance[[#This Row],[charges]]-insurance[[#This Row],[yhat]])^2,"")</f>
        <v/>
      </c>
      <c r="AA676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3207.2392565392711</v>
      </c>
      <c r="AB676">
        <f>insurance[[#This Row],[charges]]-insurance[[#This Row],[yhat]]</f>
        <v>-1481.686956539271</v>
      </c>
      <c r="AC676" t="str">
        <f>IF(insurance[[#This Row],[split]]="Test",
  COUNTIFS(insurance[split], "Test", insurance[yhat], "&gt;" &amp; insurance[[#This Row],[yhat]]) + 1,
  ""
)</f>
        <v/>
      </c>
      <c r="AD676" t="str">
        <f>IF(insurance[[#This Row],[split]]="Test", CEILING(insurance[[#This Row],[rank_test]]/(COUNTIF(insurance[split],"Test")/10), 1), "")</f>
        <v/>
      </c>
      <c r="AE676" t="str">
        <f>IF(insurance[[#This Row],[split]]="Test", --(insurance[[#This Row],[charges]] &gt;= Classify!$C$5), "")</f>
        <v/>
      </c>
      <c r="AF676" t="str">
        <f>IF(insurance[[#This Row],[split]]="Test", --(insurance[[#This Row],[yhat]] &gt;= Classify!$C$8), "")</f>
        <v/>
      </c>
    </row>
    <row r="677" spans="1:32" x14ac:dyDescent="0.35">
      <c r="A677">
        <v>46</v>
      </c>
      <c r="B677" t="s">
        <v>13</v>
      </c>
      <c r="C677">
        <v>33.44</v>
      </c>
      <c r="D677">
        <v>1</v>
      </c>
      <c r="E677" t="s">
        <v>14</v>
      </c>
      <c r="F677" t="s">
        <v>15</v>
      </c>
      <c r="G677">
        <v>8240.5895999999993</v>
      </c>
      <c r="H677" t="s">
        <v>16</v>
      </c>
      <c r="I677" t="s">
        <v>17</v>
      </c>
      <c r="J677" t="s">
        <v>17</v>
      </c>
      <c r="K677" t="s">
        <v>17</v>
      </c>
      <c r="L677" t="s">
        <v>18</v>
      </c>
      <c r="M677" t="s">
        <v>17</v>
      </c>
      <c r="N677">
        <f>insurance[[#This Row],[age]]^2</f>
        <v>2116</v>
      </c>
      <c r="O677">
        <f>insurance[[#This Row],[smoker_yes]]*insurance[[#This Row],[bmi]]</f>
        <v>0</v>
      </c>
      <c r="P677">
        <f>insurance[[#This Row],[smoker_yes]]*insurance[[#This Row],[age]]</f>
        <v>0</v>
      </c>
      <c r="Q677">
        <f>insurance[[#This Row],[bmi]]*insurance[[#This Row],[age]]</f>
        <v>1538.2399999999998</v>
      </c>
      <c r="R677" t="s">
        <v>31</v>
      </c>
      <c r="S677">
        <f>(insurance[[#This Row],[age]]-Notes!$B$2)/Notes!$B$3</f>
        <v>0.48366787593090471</v>
      </c>
      <c r="T677">
        <f>(insurance[[#This Row],[bmi]]-Notes!$B$4)/Notes!$B$5</f>
        <v>0.45548641847360566</v>
      </c>
      <c r="U677">
        <f>(insurance[[#This Row],[children]]-Notes!$B$6)/Notes!$B$7</f>
        <v>-7.8767191646533979E-2</v>
      </c>
      <c r="V677" s="14">
        <f t="shared" si="10"/>
        <v>13130.638654799817</v>
      </c>
      <c r="W677" s="15" t="str">
        <f>IF(insurance[[#This Row],[split]]="Test", (insurance[[#This Row],[charges]]-insurance[[#This Row],[yhat_base]])^2, "")</f>
        <v/>
      </c>
      <c r="X677" s="15" t="str">
        <f>IF(insurance[[#This Row],[split]]="Test", ABS(insurance[[#This Row],[charges]]-insurance[[#This Row],[yhat_base]])^2, "")</f>
        <v/>
      </c>
      <c r="Y677" t="str">
        <f>IF(insurance[[#This Row],[split]]="Test", (insurance[[#This Row],[charges]]-insurance[[#This Row],[yhat]])^2,"")</f>
        <v/>
      </c>
      <c r="Z677" t="str">
        <f>IF(insurance[[#This Row],[split]]="Test",ABS(insurance[[#This Row],[charges]]-insurance[[#This Row],[yhat]])^2,"")</f>
        <v/>
      </c>
      <c r="AA677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9397.4700768173661</v>
      </c>
      <c r="AB677">
        <f>insurance[[#This Row],[charges]]-insurance[[#This Row],[yhat]]</f>
        <v>-1156.8804768173668</v>
      </c>
      <c r="AC677" t="str">
        <f>IF(insurance[[#This Row],[split]]="Test",
  COUNTIFS(insurance[split], "Test", insurance[yhat], "&gt;" &amp; insurance[[#This Row],[yhat]]) + 1,
  ""
)</f>
        <v/>
      </c>
      <c r="AD677" t="str">
        <f>IF(insurance[[#This Row],[split]]="Test", CEILING(insurance[[#This Row],[rank_test]]/(COUNTIF(insurance[split],"Test")/10), 1), "")</f>
        <v/>
      </c>
      <c r="AE677" t="str">
        <f>IF(insurance[[#This Row],[split]]="Test", --(insurance[[#This Row],[charges]] &gt;= Classify!$C$5), "")</f>
        <v/>
      </c>
      <c r="AF677" t="str">
        <f>IF(insurance[[#This Row],[split]]="Test", --(insurance[[#This Row],[yhat]] &gt;= Classify!$C$8), "")</f>
        <v/>
      </c>
    </row>
    <row r="678" spans="1:32" x14ac:dyDescent="0.35">
      <c r="A678">
        <v>58</v>
      </c>
      <c r="B678" t="s">
        <v>19</v>
      </c>
      <c r="C678">
        <v>32.01</v>
      </c>
      <c r="D678">
        <v>1</v>
      </c>
      <c r="E678" t="s">
        <v>14</v>
      </c>
      <c r="F678" t="s">
        <v>15</v>
      </c>
      <c r="G678">
        <v>11946.625899999999</v>
      </c>
      <c r="H678" t="s">
        <v>16</v>
      </c>
      <c r="I678" t="s">
        <v>18</v>
      </c>
      <c r="J678" t="s">
        <v>17</v>
      </c>
      <c r="K678" t="s">
        <v>17</v>
      </c>
      <c r="L678" t="s">
        <v>18</v>
      </c>
      <c r="M678" t="s">
        <v>17</v>
      </c>
      <c r="N678">
        <f>insurance[[#This Row],[age]]^2</f>
        <v>3364</v>
      </c>
      <c r="O678">
        <f>insurance[[#This Row],[smoker_yes]]*insurance[[#This Row],[bmi]]</f>
        <v>0</v>
      </c>
      <c r="P678">
        <f>insurance[[#This Row],[smoker_yes]]*insurance[[#This Row],[age]]</f>
        <v>0</v>
      </c>
      <c r="Q678">
        <f>insurance[[#This Row],[bmi]]*insurance[[#This Row],[age]]</f>
        <v>1856.58</v>
      </c>
      <c r="R678" t="s">
        <v>31</v>
      </c>
      <c r="S678">
        <f>(insurance[[#This Row],[age]]-Notes!$B$2)/Notes!$B$3</f>
        <v>1.3380821586844101</v>
      </c>
      <c r="T678">
        <f>(insurance[[#This Row],[bmi]]-Notes!$B$4)/Notes!$B$5</f>
        <v>0.22090281188419328</v>
      </c>
      <c r="U678">
        <f>(insurance[[#This Row],[children]]-Notes!$B$6)/Notes!$B$7</f>
        <v>-7.8767191646533979E-2</v>
      </c>
      <c r="V678" s="14">
        <f t="shared" si="10"/>
        <v>13130.638654799817</v>
      </c>
      <c r="W678" s="15" t="str">
        <f>IF(insurance[[#This Row],[split]]="Test", (insurance[[#This Row],[charges]]-insurance[[#This Row],[yhat_base]])^2, "")</f>
        <v/>
      </c>
      <c r="X678" s="15" t="str">
        <f>IF(insurance[[#This Row],[split]]="Test", ABS(insurance[[#This Row],[charges]]-insurance[[#This Row],[yhat_base]])^2, "")</f>
        <v/>
      </c>
      <c r="Y678" t="str">
        <f>IF(insurance[[#This Row],[split]]="Test", (insurance[[#This Row],[charges]]-insurance[[#This Row],[yhat]])^2,"")</f>
        <v/>
      </c>
      <c r="Z678" t="str">
        <f>IF(insurance[[#This Row],[split]]="Test",ABS(insurance[[#This Row],[charges]]-insurance[[#This Row],[yhat]])^2,"")</f>
        <v/>
      </c>
      <c r="AA678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13080.574430010711</v>
      </c>
      <c r="AB678">
        <f>insurance[[#This Row],[charges]]-insurance[[#This Row],[yhat]]</f>
        <v>-1133.9485300107117</v>
      </c>
      <c r="AC678" t="str">
        <f>IF(insurance[[#This Row],[split]]="Test",
  COUNTIFS(insurance[split], "Test", insurance[yhat], "&gt;" &amp; insurance[[#This Row],[yhat]]) + 1,
  ""
)</f>
        <v/>
      </c>
      <c r="AD678" t="str">
        <f>IF(insurance[[#This Row],[split]]="Test", CEILING(insurance[[#This Row],[rank_test]]/(COUNTIF(insurance[split],"Test")/10), 1), "")</f>
        <v/>
      </c>
      <c r="AE678" t="str">
        <f>IF(insurance[[#This Row],[split]]="Test", --(insurance[[#This Row],[charges]] &gt;= Classify!$C$5), "")</f>
        <v/>
      </c>
      <c r="AF678" t="str">
        <f>IF(insurance[[#This Row],[split]]="Test", --(insurance[[#This Row],[yhat]] &gt;= Classify!$C$8), "")</f>
        <v/>
      </c>
    </row>
    <row r="679" spans="1:32" x14ac:dyDescent="0.35">
      <c r="A679">
        <v>29</v>
      </c>
      <c r="B679" t="s">
        <v>13</v>
      </c>
      <c r="C679">
        <v>29.59</v>
      </c>
      <c r="D679">
        <v>1</v>
      </c>
      <c r="E679" t="s">
        <v>14</v>
      </c>
      <c r="F679" t="s">
        <v>15</v>
      </c>
      <c r="G679">
        <v>3947.4131000000002</v>
      </c>
      <c r="H679" t="s">
        <v>16</v>
      </c>
      <c r="I679" t="s">
        <v>17</v>
      </c>
      <c r="J679" t="s">
        <v>17</v>
      </c>
      <c r="K679" t="s">
        <v>17</v>
      </c>
      <c r="L679" t="s">
        <v>18</v>
      </c>
      <c r="M679" t="s">
        <v>17</v>
      </c>
      <c r="N679">
        <f>insurance[[#This Row],[age]]^2</f>
        <v>841</v>
      </c>
      <c r="O679">
        <f>insurance[[#This Row],[smoker_yes]]*insurance[[#This Row],[bmi]]</f>
        <v>0</v>
      </c>
      <c r="P679">
        <f>insurance[[#This Row],[smoker_yes]]*insurance[[#This Row],[age]]</f>
        <v>0</v>
      </c>
      <c r="Q679">
        <f>insurance[[#This Row],[bmi]]*insurance[[#This Row],[age]]</f>
        <v>858.11</v>
      </c>
      <c r="R679" t="s">
        <v>31</v>
      </c>
      <c r="S679">
        <f>(insurance[[#This Row],[age]]-Notes!$B$2)/Notes!$B$3</f>
        <v>-0.72675235796989435</v>
      </c>
      <c r="T679">
        <f>(insurance[[#This Row],[bmi]]-Notes!$B$4)/Notes!$B$5</f>
        <v>-0.1760848300363505</v>
      </c>
      <c r="U679">
        <f>(insurance[[#This Row],[children]]-Notes!$B$6)/Notes!$B$7</f>
        <v>-7.8767191646533979E-2</v>
      </c>
      <c r="V679" s="14">
        <f t="shared" si="10"/>
        <v>13130.638654799817</v>
      </c>
      <c r="W679" s="15" t="str">
        <f>IF(insurance[[#This Row],[split]]="Test", (insurance[[#This Row],[charges]]-insurance[[#This Row],[yhat_base]])^2, "")</f>
        <v/>
      </c>
      <c r="X679" s="15" t="str">
        <f>IF(insurance[[#This Row],[split]]="Test", ABS(insurance[[#This Row],[charges]]-insurance[[#This Row],[yhat_base]])^2, "")</f>
        <v/>
      </c>
      <c r="Y679" t="str">
        <f>IF(insurance[[#This Row],[split]]="Test", (insurance[[#This Row],[charges]]-insurance[[#This Row],[yhat]])^2,"")</f>
        <v/>
      </c>
      <c r="Z679" t="str">
        <f>IF(insurance[[#This Row],[split]]="Test",ABS(insurance[[#This Row],[charges]]-insurance[[#This Row],[yhat]])^2,"")</f>
        <v/>
      </c>
      <c r="AA679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5225.0027689647786</v>
      </c>
      <c r="AB679">
        <f>insurance[[#This Row],[charges]]-insurance[[#This Row],[yhat]]</f>
        <v>-1277.5896689647784</v>
      </c>
      <c r="AC679" t="str">
        <f>IF(insurance[[#This Row],[split]]="Test",
  COUNTIFS(insurance[split], "Test", insurance[yhat], "&gt;" &amp; insurance[[#This Row],[yhat]]) + 1,
  ""
)</f>
        <v/>
      </c>
      <c r="AD679" t="str">
        <f>IF(insurance[[#This Row],[split]]="Test", CEILING(insurance[[#This Row],[rank_test]]/(COUNTIF(insurance[split],"Test")/10), 1), "")</f>
        <v/>
      </c>
      <c r="AE679" t="str">
        <f>IF(insurance[[#This Row],[split]]="Test", --(insurance[[#This Row],[charges]] &gt;= Classify!$C$5), "")</f>
        <v/>
      </c>
      <c r="AF679" t="str">
        <f>IF(insurance[[#This Row],[split]]="Test", --(insurance[[#This Row],[yhat]] &gt;= Classify!$C$8), "")</f>
        <v/>
      </c>
    </row>
    <row r="680" spans="1:32" x14ac:dyDescent="0.35">
      <c r="A680">
        <v>28</v>
      </c>
      <c r="B680" t="s">
        <v>13</v>
      </c>
      <c r="C680">
        <v>37.619999999999997</v>
      </c>
      <c r="D680">
        <v>1</v>
      </c>
      <c r="E680" t="s">
        <v>14</v>
      </c>
      <c r="F680" t="s">
        <v>15</v>
      </c>
      <c r="G680">
        <v>3766.8838000000001</v>
      </c>
      <c r="H680" t="s">
        <v>16</v>
      </c>
      <c r="I680" t="s">
        <v>17</v>
      </c>
      <c r="J680" t="s">
        <v>17</v>
      </c>
      <c r="K680" t="s">
        <v>17</v>
      </c>
      <c r="L680" t="s">
        <v>18</v>
      </c>
      <c r="M680" t="s">
        <v>17</v>
      </c>
      <c r="N680">
        <f>insurance[[#This Row],[age]]^2</f>
        <v>784</v>
      </c>
      <c r="O680">
        <f>insurance[[#This Row],[smoker_yes]]*insurance[[#This Row],[bmi]]</f>
        <v>0</v>
      </c>
      <c r="P680">
        <f>insurance[[#This Row],[smoker_yes]]*insurance[[#This Row],[age]]</f>
        <v>0</v>
      </c>
      <c r="Q680">
        <f>insurance[[#This Row],[bmi]]*insurance[[#This Row],[age]]</f>
        <v>1053.3599999999999</v>
      </c>
      <c r="R680" t="s">
        <v>31</v>
      </c>
      <c r="S680">
        <f>(insurance[[#This Row],[age]]-Notes!$B$2)/Notes!$B$3</f>
        <v>-0.79795354819935316</v>
      </c>
      <c r="T680">
        <f>(insurance[[#This Row],[bmi]]-Notes!$B$4)/Notes!$B$5</f>
        <v>1.1411923454272728</v>
      </c>
      <c r="U680">
        <f>(insurance[[#This Row],[children]]-Notes!$B$6)/Notes!$B$7</f>
        <v>-7.8767191646533979E-2</v>
      </c>
      <c r="V680" s="14">
        <f t="shared" si="10"/>
        <v>13130.638654799817</v>
      </c>
      <c r="W680" s="15" t="str">
        <f>IF(insurance[[#This Row],[split]]="Test", (insurance[[#This Row],[charges]]-insurance[[#This Row],[yhat_base]])^2, "")</f>
        <v/>
      </c>
      <c r="X680" s="15" t="str">
        <f>IF(insurance[[#This Row],[split]]="Test", ABS(insurance[[#This Row],[charges]]-insurance[[#This Row],[yhat_base]])^2, "")</f>
        <v/>
      </c>
      <c r="Y680" t="str">
        <f>IF(insurance[[#This Row],[split]]="Test", (insurance[[#This Row],[charges]]-insurance[[#This Row],[yhat]])^2,"")</f>
        <v/>
      </c>
      <c r="Z680" t="str">
        <f>IF(insurance[[#This Row],[split]]="Test",ABS(insurance[[#This Row],[charges]]-insurance[[#This Row],[yhat]])^2,"")</f>
        <v/>
      </c>
      <c r="AA680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5133.2327838131259</v>
      </c>
      <c r="AB680">
        <f>insurance[[#This Row],[charges]]-insurance[[#This Row],[yhat]]</f>
        <v>-1366.3489838131259</v>
      </c>
      <c r="AC680" t="str">
        <f>IF(insurance[[#This Row],[split]]="Test",
  COUNTIFS(insurance[split], "Test", insurance[yhat], "&gt;" &amp; insurance[[#This Row],[yhat]]) + 1,
  ""
)</f>
        <v/>
      </c>
      <c r="AD680" t="str">
        <f>IF(insurance[[#This Row],[split]]="Test", CEILING(insurance[[#This Row],[rank_test]]/(COUNTIF(insurance[split],"Test")/10), 1), "")</f>
        <v/>
      </c>
      <c r="AE680" t="str">
        <f>IF(insurance[[#This Row],[split]]="Test", --(insurance[[#This Row],[charges]] &gt;= Classify!$C$5), "")</f>
        <v/>
      </c>
      <c r="AF680" t="str">
        <f>IF(insurance[[#This Row],[split]]="Test", --(insurance[[#This Row],[yhat]] &gt;= Classify!$C$8), "")</f>
        <v/>
      </c>
    </row>
    <row r="681" spans="1:32" x14ac:dyDescent="0.35">
      <c r="A681">
        <v>51</v>
      </c>
      <c r="B681" t="s">
        <v>13</v>
      </c>
      <c r="C681">
        <v>37.729999999999997</v>
      </c>
      <c r="D681">
        <v>1</v>
      </c>
      <c r="E681" t="s">
        <v>14</v>
      </c>
      <c r="F681" t="s">
        <v>15</v>
      </c>
      <c r="G681">
        <v>9877.6077000000005</v>
      </c>
      <c r="H681" t="s">
        <v>16</v>
      </c>
      <c r="I681" t="s">
        <v>17</v>
      </c>
      <c r="J681" t="s">
        <v>17</v>
      </c>
      <c r="K681" t="s">
        <v>17</v>
      </c>
      <c r="L681" t="s">
        <v>18</v>
      </c>
      <c r="M681" t="s">
        <v>17</v>
      </c>
      <c r="N681">
        <f>insurance[[#This Row],[age]]^2</f>
        <v>2601</v>
      </c>
      <c r="O681">
        <f>insurance[[#This Row],[smoker_yes]]*insurance[[#This Row],[bmi]]</f>
        <v>0</v>
      </c>
      <c r="P681">
        <f>insurance[[#This Row],[smoker_yes]]*insurance[[#This Row],[age]]</f>
        <v>0</v>
      </c>
      <c r="Q681">
        <f>insurance[[#This Row],[bmi]]*insurance[[#This Row],[age]]</f>
        <v>1924.2299999999998</v>
      </c>
      <c r="R681" t="s">
        <v>31</v>
      </c>
      <c r="S681">
        <f>(insurance[[#This Row],[age]]-Notes!$B$2)/Notes!$B$3</f>
        <v>0.8396738270781986</v>
      </c>
      <c r="T681">
        <f>(insurance[[#This Row],[bmi]]-Notes!$B$4)/Notes!$B$5</f>
        <v>1.1592372382418428</v>
      </c>
      <c r="U681">
        <f>(insurance[[#This Row],[children]]-Notes!$B$6)/Notes!$B$7</f>
        <v>-7.8767191646533979E-2</v>
      </c>
      <c r="V681" s="14">
        <f t="shared" si="10"/>
        <v>13130.638654799817</v>
      </c>
      <c r="W681" s="15" t="str">
        <f>IF(insurance[[#This Row],[split]]="Test", (insurance[[#This Row],[charges]]-insurance[[#This Row],[yhat_base]])^2, "")</f>
        <v/>
      </c>
      <c r="X681" s="15" t="str">
        <f>IF(insurance[[#This Row],[split]]="Test", ABS(insurance[[#This Row],[charges]]-insurance[[#This Row],[yhat_base]])^2, "")</f>
        <v/>
      </c>
      <c r="Y681" t="str">
        <f>IF(insurance[[#This Row],[split]]="Test", (insurance[[#This Row],[charges]]-insurance[[#This Row],[yhat]])^2,"")</f>
        <v/>
      </c>
      <c r="Z681" t="str">
        <f>IF(insurance[[#This Row],[split]]="Test",ABS(insurance[[#This Row],[charges]]-insurance[[#This Row],[yhat]])^2,"")</f>
        <v/>
      </c>
      <c r="AA681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11100.408511146166</v>
      </c>
      <c r="AB681">
        <f>insurance[[#This Row],[charges]]-insurance[[#This Row],[yhat]]</f>
        <v>-1222.8008111461659</v>
      </c>
      <c r="AC681" t="str">
        <f>IF(insurance[[#This Row],[split]]="Test",
  COUNTIFS(insurance[split], "Test", insurance[yhat], "&gt;" &amp; insurance[[#This Row],[yhat]]) + 1,
  ""
)</f>
        <v/>
      </c>
      <c r="AD681" t="str">
        <f>IF(insurance[[#This Row],[split]]="Test", CEILING(insurance[[#This Row],[rank_test]]/(COUNTIF(insurance[split],"Test")/10), 1), "")</f>
        <v/>
      </c>
      <c r="AE681" t="str">
        <f>IF(insurance[[#This Row],[split]]="Test", --(insurance[[#This Row],[charges]] &gt;= Classify!$C$5), "")</f>
        <v/>
      </c>
      <c r="AF681" t="str">
        <f>IF(insurance[[#This Row],[split]]="Test", --(insurance[[#This Row],[yhat]] &gt;= Classify!$C$8), "")</f>
        <v/>
      </c>
    </row>
    <row r="682" spans="1:32" x14ac:dyDescent="0.35">
      <c r="A682">
        <v>48</v>
      </c>
      <c r="B682" t="s">
        <v>13</v>
      </c>
      <c r="C682">
        <v>32.229999999999997</v>
      </c>
      <c r="D682">
        <v>1</v>
      </c>
      <c r="E682" t="s">
        <v>14</v>
      </c>
      <c r="F682" t="s">
        <v>15</v>
      </c>
      <c r="G682">
        <v>8871.1517000000003</v>
      </c>
      <c r="H682" t="s">
        <v>16</v>
      </c>
      <c r="I682" t="s">
        <v>17</v>
      </c>
      <c r="J682" t="s">
        <v>17</v>
      </c>
      <c r="K682" t="s">
        <v>17</v>
      </c>
      <c r="L682" t="s">
        <v>18</v>
      </c>
      <c r="M682" t="s">
        <v>17</v>
      </c>
      <c r="N682">
        <f>insurance[[#This Row],[age]]^2</f>
        <v>2304</v>
      </c>
      <c r="O682">
        <f>insurance[[#This Row],[smoker_yes]]*insurance[[#This Row],[bmi]]</f>
        <v>0</v>
      </c>
      <c r="P682">
        <f>insurance[[#This Row],[smoker_yes]]*insurance[[#This Row],[age]]</f>
        <v>0</v>
      </c>
      <c r="Q682">
        <f>insurance[[#This Row],[bmi]]*insurance[[#This Row],[age]]</f>
        <v>1547.04</v>
      </c>
      <c r="R682" t="s">
        <v>31</v>
      </c>
      <c r="S682">
        <f>(insurance[[#This Row],[age]]-Notes!$B$2)/Notes!$B$3</f>
        <v>0.62607025638982228</v>
      </c>
      <c r="T682">
        <f>(insurance[[#This Row],[bmi]]-Notes!$B$4)/Notes!$B$5</f>
        <v>0.25699259751333348</v>
      </c>
      <c r="U682">
        <f>(insurance[[#This Row],[children]]-Notes!$B$6)/Notes!$B$7</f>
        <v>-7.8767191646533979E-2</v>
      </c>
      <c r="V682" s="14">
        <f t="shared" si="10"/>
        <v>13130.638654799817</v>
      </c>
      <c r="W682" s="15" t="str">
        <f>IF(insurance[[#This Row],[split]]="Test", (insurance[[#This Row],[charges]]-insurance[[#This Row],[yhat_base]])^2, "")</f>
        <v/>
      </c>
      <c r="X682" s="15" t="str">
        <f>IF(insurance[[#This Row],[split]]="Test", ABS(insurance[[#This Row],[charges]]-insurance[[#This Row],[yhat_base]])^2, "")</f>
        <v/>
      </c>
      <c r="Y682" t="str">
        <f>IF(insurance[[#This Row],[split]]="Test", (insurance[[#This Row],[charges]]-insurance[[#This Row],[yhat]])^2,"")</f>
        <v/>
      </c>
      <c r="Z682" t="str">
        <f>IF(insurance[[#This Row],[split]]="Test",ABS(insurance[[#This Row],[charges]]-insurance[[#This Row],[yhat]])^2,"")</f>
        <v/>
      </c>
      <c r="AA682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10025.719352994542</v>
      </c>
      <c r="AB682">
        <f>insurance[[#This Row],[charges]]-insurance[[#This Row],[yhat]]</f>
        <v>-1154.5676529945413</v>
      </c>
      <c r="AC682" t="str">
        <f>IF(insurance[[#This Row],[split]]="Test",
  COUNTIFS(insurance[split], "Test", insurance[yhat], "&gt;" &amp; insurance[[#This Row],[yhat]]) + 1,
  ""
)</f>
        <v/>
      </c>
      <c r="AD682" t="str">
        <f>IF(insurance[[#This Row],[split]]="Test", CEILING(insurance[[#This Row],[rank_test]]/(COUNTIF(insurance[split],"Test")/10), 1), "")</f>
        <v/>
      </c>
      <c r="AE682" t="str">
        <f>IF(insurance[[#This Row],[split]]="Test", --(insurance[[#This Row],[charges]] &gt;= Classify!$C$5), "")</f>
        <v/>
      </c>
      <c r="AF682" t="str">
        <f>IF(insurance[[#This Row],[split]]="Test", --(insurance[[#This Row],[yhat]] &gt;= Classify!$C$8), "")</f>
        <v/>
      </c>
    </row>
    <row r="683" spans="1:32" x14ac:dyDescent="0.35">
      <c r="A683">
        <v>34</v>
      </c>
      <c r="B683" t="s">
        <v>13</v>
      </c>
      <c r="C683">
        <v>26.73</v>
      </c>
      <c r="D683">
        <v>1</v>
      </c>
      <c r="E683" t="s">
        <v>14</v>
      </c>
      <c r="F683" t="s">
        <v>15</v>
      </c>
      <c r="G683">
        <v>5002.7826999999997</v>
      </c>
      <c r="H683" t="s">
        <v>16</v>
      </c>
      <c r="I683" t="s">
        <v>17</v>
      </c>
      <c r="J683" t="s">
        <v>17</v>
      </c>
      <c r="K683" t="s">
        <v>17</v>
      </c>
      <c r="L683" t="s">
        <v>18</v>
      </c>
      <c r="M683" t="s">
        <v>17</v>
      </c>
      <c r="N683">
        <f>insurance[[#This Row],[age]]^2</f>
        <v>1156</v>
      </c>
      <c r="O683">
        <f>insurance[[#This Row],[smoker_yes]]*insurance[[#This Row],[bmi]]</f>
        <v>0</v>
      </c>
      <c r="P683">
        <f>insurance[[#This Row],[smoker_yes]]*insurance[[#This Row],[age]]</f>
        <v>0</v>
      </c>
      <c r="Q683">
        <f>insurance[[#This Row],[bmi]]*insurance[[#This Row],[age]]</f>
        <v>908.82</v>
      </c>
      <c r="R683" t="s">
        <v>31</v>
      </c>
      <c r="S683">
        <f>(insurance[[#This Row],[age]]-Notes!$B$2)/Notes!$B$3</f>
        <v>-0.37074640682260052</v>
      </c>
      <c r="T683">
        <f>(insurance[[#This Row],[bmi]]-Notes!$B$4)/Notes!$B$5</f>
        <v>-0.64525204321517526</v>
      </c>
      <c r="U683">
        <f>(insurance[[#This Row],[children]]-Notes!$B$6)/Notes!$B$7</f>
        <v>-7.8767191646533979E-2</v>
      </c>
      <c r="V683" s="14">
        <f t="shared" si="10"/>
        <v>13130.638654799817</v>
      </c>
      <c r="W683" s="15" t="str">
        <f>IF(insurance[[#This Row],[split]]="Test", (insurance[[#This Row],[charges]]-insurance[[#This Row],[yhat_base]])^2, "")</f>
        <v/>
      </c>
      <c r="X683" s="15" t="str">
        <f>IF(insurance[[#This Row],[split]]="Test", ABS(insurance[[#This Row],[charges]]-insurance[[#This Row],[yhat_base]])^2, "")</f>
        <v/>
      </c>
      <c r="Y683" t="str">
        <f>IF(insurance[[#This Row],[split]]="Test", (insurance[[#This Row],[charges]]-insurance[[#This Row],[yhat]])^2,"")</f>
        <v/>
      </c>
      <c r="Z683" t="str">
        <f>IF(insurance[[#This Row],[split]]="Test",ABS(insurance[[#This Row],[charges]]-insurance[[#This Row],[yhat]])^2,"")</f>
        <v/>
      </c>
      <c r="AA683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6170.4658560602747</v>
      </c>
      <c r="AB683">
        <f>insurance[[#This Row],[charges]]-insurance[[#This Row],[yhat]]</f>
        <v>-1167.683156060275</v>
      </c>
      <c r="AC683" t="str">
        <f>IF(insurance[[#This Row],[split]]="Test",
  COUNTIFS(insurance[split], "Test", insurance[yhat], "&gt;" &amp; insurance[[#This Row],[yhat]]) + 1,
  ""
)</f>
        <v/>
      </c>
      <c r="AD683" t="str">
        <f>IF(insurance[[#This Row],[split]]="Test", CEILING(insurance[[#This Row],[rank_test]]/(COUNTIF(insurance[split],"Test")/10), 1), "")</f>
        <v/>
      </c>
      <c r="AE683" t="str">
        <f>IF(insurance[[#This Row],[split]]="Test", --(insurance[[#This Row],[charges]] &gt;= Classify!$C$5), "")</f>
        <v/>
      </c>
      <c r="AF683" t="str">
        <f>IF(insurance[[#This Row],[split]]="Test", --(insurance[[#This Row],[yhat]] &gt;= Classify!$C$8), "")</f>
        <v/>
      </c>
    </row>
    <row r="684" spans="1:32" x14ac:dyDescent="0.35">
      <c r="A684">
        <v>26</v>
      </c>
      <c r="B684" t="s">
        <v>13</v>
      </c>
      <c r="C684">
        <v>29.92</v>
      </c>
      <c r="D684">
        <v>1</v>
      </c>
      <c r="E684" t="s">
        <v>14</v>
      </c>
      <c r="F684" t="s">
        <v>15</v>
      </c>
      <c r="G684">
        <v>3392.9767999999999</v>
      </c>
      <c r="H684" t="s">
        <v>16</v>
      </c>
      <c r="I684" t="s">
        <v>17</v>
      </c>
      <c r="J684" t="s">
        <v>17</v>
      </c>
      <c r="K684" t="s">
        <v>17</v>
      </c>
      <c r="L684" t="s">
        <v>18</v>
      </c>
      <c r="M684" t="s">
        <v>17</v>
      </c>
      <c r="N684">
        <f>insurance[[#This Row],[age]]^2</f>
        <v>676</v>
      </c>
      <c r="O684">
        <f>insurance[[#This Row],[smoker_yes]]*insurance[[#This Row],[bmi]]</f>
        <v>0</v>
      </c>
      <c r="P684">
        <f>insurance[[#This Row],[smoker_yes]]*insurance[[#This Row],[age]]</f>
        <v>0</v>
      </c>
      <c r="Q684">
        <f>insurance[[#This Row],[bmi]]*insurance[[#This Row],[age]]</f>
        <v>777.92000000000007</v>
      </c>
      <c r="R684" t="s">
        <v>31</v>
      </c>
      <c r="S684">
        <f>(insurance[[#This Row],[age]]-Notes!$B$2)/Notes!$B$3</f>
        <v>-0.94035592865827067</v>
      </c>
      <c r="T684">
        <f>(insurance[[#This Row],[bmi]]-Notes!$B$4)/Notes!$B$5</f>
        <v>-0.12195015159263964</v>
      </c>
      <c r="U684">
        <f>(insurance[[#This Row],[children]]-Notes!$B$6)/Notes!$B$7</f>
        <v>-7.8767191646533979E-2</v>
      </c>
      <c r="V684" s="14">
        <f t="shared" si="10"/>
        <v>13130.638654799817</v>
      </c>
      <c r="W684" s="15" t="str">
        <f>IF(insurance[[#This Row],[split]]="Test", (insurance[[#This Row],[charges]]-insurance[[#This Row],[yhat_base]])^2, "")</f>
        <v/>
      </c>
      <c r="X684" s="15" t="str">
        <f>IF(insurance[[#This Row],[split]]="Test", ABS(insurance[[#This Row],[charges]]-insurance[[#This Row],[yhat_base]])^2, "")</f>
        <v/>
      </c>
      <c r="Y684" t="str">
        <f>IF(insurance[[#This Row],[split]]="Test", (insurance[[#This Row],[charges]]-insurance[[#This Row],[yhat]])^2,"")</f>
        <v/>
      </c>
      <c r="Z684" t="str">
        <f>IF(insurance[[#This Row],[split]]="Test",ABS(insurance[[#This Row],[charges]]-insurance[[#This Row],[yhat]])^2,"")</f>
        <v/>
      </c>
      <c r="AA684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4741.1965974379746</v>
      </c>
      <c r="AB684">
        <f>insurance[[#This Row],[charges]]-insurance[[#This Row],[yhat]]</f>
        <v>-1348.2197974379746</v>
      </c>
      <c r="AC684" t="str">
        <f>IF(insurance[[#This Row],[split]]="Test",
  COUNTIFS(insurance[split], "Test", insurance[yhat], "&gt;" &amp; insurance[[#This Row],[yhat]]) + 1,
  ""
)</f>
        <v/>
      </c>
      <c r="AD684" t="str">
        <f>IF(insurance[[#This Row],[split]]="Test", CEILING(insurance[[#This Row],[rank_test]]/(COUNTIF(insurance[split],"Test")/10), 1), "")</f>
        <v/>
      </c>
      <c r="AE684" t="str">
        <f>IF(insurance[[#This Row],[split]]="Test", --(insurance[[#This Row],[charges]] &gt;= Classify!$C$5), "")</f>
        <v/>
      </c>
      <c r="AF684" t="str">
        <f>IF(insurance[[#This Row],[split]]="Test", --(insurance[[#This Row],[yhat]] &gt;= Classify!$C$8), "")</f>
        <v/>
      </c>
    </row>
    <row r="685" spans="1:32" x14ac:dyDescent="0.35">
      <c r="A685">
        <v>44</v>
      </c>
      <c r="B685" t="s">
        <v>19</v>
      </c>
      <c r="C685">
        <v>38.06</v>
      </c>
      <c r="D685">
        <v>1</v>
      </c>
      <c r="E685" t="s">
        <v>14</v>
      </c>
      <c r="F685" t="s">
        <v>15</v>
      </c>
      <c r="G685">
        <v>7152.6714000000002</v>
      </c>
      <c r="H685" t="s">
        <v>16</v>
      </c>
      <c r="I685" t="s">
        <v>18</v>
      </c>
      <c r="J685" t="s">
        <v>17</v>
      </c>
      <c r="K685" t="s">
        <v>17</v>
      </c>
      <c r="L685" t="s">
        <v>18</v>
      </c>
      <c r="M685" t="s">
        <v>17</v>
      </c>
      <c r="N685">
        <f>insurance[[#This Row],[age]]^2</f>
        <v>1936</v>
      </c>
      <c r="O685">
        <f>insurance[[#This Row],[smoker_yes]]*insurance[[#This Row],[bmi]]</f>
        <v>0</v>
      </c>
      <c r="P685">
        <f>insurance[[#This Row],[smoker_yes]]*insurance[[#This Row],[age]]</f>
        <v>0</v>
      </c>
      <c r="Q685">
        <f>insurance[[#This Row],[bmi]]*insurance[[#This Row],[age]]</f>
        <v>1674.64</v>
      </c>
      <c r="R685" t="s">
        <v>31</v>
      </c>
      <c r="S685">
        <f>(insurance[[#This Row],[age]]-Notes!$B$2)/Notes!$B$3</f>
        <v>0.3412654954719872</v>
      </c>
      <c r="T685">
        <f>(insurance[[#This Row],[bmi]]-Notes!$B$4)/Notes!$B$5</f>
        <v>1.2133719166855541</v>
      </c>
      <c r="U685">
        <f>(insurance[[#This Row],[children]]-Notes!$B$6)/Notes!$B$7</f>
        <v>-7.8767191646533979E-2</v>
      </c>
      <c r="V685" s="14">
        <f t="shared" si="10"/>
        <v>13130.638654799817</v>
      </c>
      <c r="W685" s="15" t="str">
        <f>IF(insurance[[#This Row],[split]]="Test", (insurance[[#This Row],[charges]]-insurance[[#This Row],[yhat_base]])^2, "")</f>
        <v/>
      </c>
      <c r="X685" s="15" t="str">
        <f>IF(insurance[[#This Row],[split]]="Test", ABS(insurance[[#This Row],[charges]]-insurance[[#This Row],[yhat_base]])^2, "")</f>
        <v/>
      </c>
      <c r="Y685" t="str">
        <f>IF(insurance[[#This Row],[split]]="Test", (insurance[[#This Row],[charges]]-insurance[[#This Row],[yhat]])^2,"")</f>
        <v/>
      </c>
      <c r="Z685" t="str">
        <f>IF(insurance[[#This Row],[split]]="Test",ABS(insurance[[#This Row],[charges]]-insurance[[#This Row],[yhat]])^2,"")</f>
        <v/>
      </c>
      <c r="AA685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8206.2260545390345</v>
      </c>
      <c r="AB685">
        <f>insurance[[#This Row],[charges]]-insurance[[#This Row],[yhat]]</f>
        <v>-1053.5546545390343</v>
      </c>
      <c r="AC685" t="str">
        <f>IF(insurance[[#This Row],[split]]="Test",
  COUNTIFS(insurance[split], "Test", insurance[yhat], "&gt;" &amp; insurance[[#This Row],[yhat]]) + 1,
  ""
)</f>
        <v/>
      </c>
      <c r="AD685" t="str">
        <f>IF(insurance[[#This Row],[split]]="Test", CEILING(insurance[[#This Row],[rank_test]]/(COUNTIF(insurance[split],"Test")/10), 1), "")</f>
        <v/>
      </c>
      <c r="AE685" t="str">
        <f>IF(insurance[[#This Row],[split]]="Test", --(insurance[[#This Row],[charges]] &gt;= Classify!$C$5), "")</f>
        <v/>
      </c>
      <c r="AF685" t="str">
        <f>IF(insurance[[#This Row],[split]]="Test", --(insurance[[#This Row],[yhat]] &gt;= Classify!$C$8), "")</f>
        <v/>
      </c>
    </row>
    <row r="686" spans="1:32" x14ac:dyDescent="0.35">
      <c r="A686">
        <v>18</v>
      </c>
      <c r="B686" t="s">
        <v>19</v>
      </c>
      <c r="C686">
        <v>29.37</v>
      </c>
      <c r="D686">
        <v>1</v>
      </c>
      <c r="E686" t="s">
        <v>14</v>
      </c>
      <c r="F686" t="s">
        <v>15</v>
      </c>
      <c r="G686">
        <v>1719.4363000000001</v>
      </c>
      <c r="H686" t="s">
        <v>16</v>
      </c>
      <c r="I686" t="s">
        <v>18</v>
      </c>
      <c r="J686" t="s">
        <v>17</v>
      </c>
      <c r="K686" t="s">
        <v>17</v>
      </c>
      <c r="L686" t="s">
        <v>18</v>
      </c>
      <c r="M686" t="s">
        <v>17</v>
      </c>
      <c r="N686">
        <f>insurance[[#This Row],[age]]^2</f>
        <v>324</v>
      </c>
      <c r="O686">
        <f>insurance[[#This Row],[smoker_yes]]*insurance[[#This Row],[bmi]]</f>
        <v>0</v>
      </c>
      <c r="P686">
        <f>insurance[[#This Row],[smoker_yes]]*insurance[[#This Row],[age]]</f>
        <v>0</v>
      </c>
      <c r="Q686">
        <f>insurance[[#This Row],[bmi]]*insurance[[#This Row],[age]]</f>
        <v>528.66</v>
      </c>
      <c r="R686" t="s">
        <v>31</v>
      </c>
      <c r="S686">
        <f>(insurance[[#This Row],[age]]-Notes!$B$2)/Notes!$B$3</f>
        <v>-1.5099654504939408</v>
      </c>
      <c r="T686">
        <f>(insurance[[#This Row],[bmi]]-Notes!$B$4)/Notes!$B$5</f>
        <v>-0.21217461566549067</v>
      </c>
      <c r="U686">
        <f>(insurance[[#This Row],[children]]-Notes!$B$6)/Notes!$B$7</f>
        <v>-7.8767191646533979E-2</v>
      </c>
      <c r="V686" s="14">
        <f t="shared" si="10"/>
        <v>13130.638654799817</v>
      </c>
      <c r="W686" s="15" t="str">
        <f>IF(insurance[[#This Row],[split]]="Test", (insurance[[#This Row],[charges]]-insurance[[#This Row],[yhat_base]])^2, "")</f>
        <v/>
      </c>
      <c r="X686" s="15" t="str">
        <f>IF(insurance[[#This Row],[split]]="Test", ABS(insurance[[#This Row],[charges]]-insurance[[#This Row],[yhat_base]])^2, "")</f>
        <v/>
      </c>
      <c r="Y686" t="str">
        <f>IF(insurance[[#This Row],[split]]="Test", (insurance[[#This Row],[charges]]-insurance[[#This Row],[yhat]])^2,"")</f>
        <v/>
      </c>
      <c r="Z686" t="str">
        <f>IF(insurance[[#This Row],[split]]="Test",ABS(insurance[[#This Row],[charges]]-insurance[[#This Row],[yhat]])^2,"")</f>
        <v/>
      </c>
      <c r="AA686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3164.1358247789758</v>
      </c>
      <c r="AB686">
        <f>insurance[[#This Row],[charges]]-insurance[[#This Row],[yhat]]</f>
        <v>-1444.6995247789757</v>
      </c>
      <c r="AC686" t="str">
        <f>IF(insurance[[#This Row],[split]]="Test",
  COUNTIFS(insurance[split], "Test", insurance[yhat], "&gt;" &amp; insurance[[#This Row],[yhat]]) + 1,
  ""
)</f>
        <v/>
      </c>
      <c r="AD686" t="str">
        <f>IF(insurance[[#This Row],[split]]="Test", CEILING(insurance[[#This Row],[rank_test]]/(COUNTIF(insurance[split],"Test")/10), 1), "")</f>
        <v/>
      </c>
      <c r="AE686" t="str">
        <f>IF(insurance[[#This Row],[split]]="Test", --(insurance[[#This Row],[charges]] &gt;= Classify!$C$5), "")</f>
        <v/>
      </c>
      <c r="AF686" t="str">
        <f>IF(insurance[[#This Row],[split]]="Test", --(insurance[[#This Row],[yhat]] &gt;= Classify!$C$8), "")</f>
        <v/>
      </c>
    </row>
    <row r="687" spans="1:32" x14ac:dyDescent="0.35">
      <c r="A687">
        <v>46</v>
      </c>
      <c r="B687" t="s">
        <v>19</v>
      </c>
      <c r="C687">
        <v>26.62</v>
      </c>
      <c r="D687">
        <v>1</v>
      </c>
      <c r="E687" t="s">
        <v>14</v>
      </c>
      <c r="F687" t="s">
        <v>15</v>
      </c>
      <c r="G687">
        <v>7742.1098000000002</v>
      </c>
      <c r="H687" t="s">
        <v>16</v>
      </c>
      <c r="I687" t="s">
        <v>18</v>
      </c>
      <c r="J687" t="s">
        <v>17</v>
      </c>
      <c r="K687" t="s">
        <v>17</v>
      </c>
      <c r="L687" t="s">
        <v>18</v>
      </c>
      <c r="M687" t="s">
        <v>17</v>
      </c>
      <c r="N687">
        <f>insurance[[#This Row],[age]]^2</f>
        <v>2116</v>
      </c>
      <c r="O687">
        <f>insurance[[#This Row],[smoker_yes]]*insurance[[#This Row],[bmi]]</f>
        <v>0</v>
      </c>
      <c r="P687">
        <f>insurance[[#This Row],[smoker_yes]]*insurance[[#This Row],[age]]</f>
        <v>0</v>
      </c>
      <c r="Q687">
        <f>insurance[[#This Row],[bmi]]*insurance[[#This Row],[age]]</f>
        <v>1224.52</v>
      </c>
      <c r="R687" t="s">
        <v>32</v>
      </c>
      <c r="S687">
        <f>(insurance[[#This Row],[age]]-Notes!$B$2)/Notes!$B$3</f>
        <v>0.48366787593090471</v>
      </c>
      <c r="T687">
        <f>(insurance[[#This Row],[bmi]]-Notes!$B$4)/Notes!$B$5</f>
        <v>-0.66329693602974538</v>
      </c>
      <c r="U687">
        <f>(insurance[[#This Row],[children]]-Notes!$B$6)/Notes!$B$7</f>
        <v>-7.8767191646533979E-2</v>
      </c>
      <c r="V687" s="14">
        <f t="shared" si="10"/>
        <v>13130.638654799817</v>
      </c>
      <c r="W687" s="15">
        <f>IF(insurance[[#This Row],[split]]="Test", (insurance[[#This Row],[charges]]-insurance[[#This Row],[yhat_base]])^2, "")</f>
        <v>29036243.219010226</v>
      </c>
      <c r="X687" s="15">
        <f>IF(insurance[[#This Row],[split]]="Test", ABS(insurance[[#This Row],[charges]]-insurance[[#This Row],[yhat_base]])^2, "")</f>
        <v>29036243.219010226</v>
      </c>
      <c r="Y687">
        <f>IF(insurance[[#This Row],[split]]="Test", (insurance[[#This Row],[charges]]-insurance[[#This Row],[yhat]])^2,"")</f>
        <v>921216.61196768133</v>
      </c>
      <c r="Z687">
        <f>IF(insurance[[#This Row],[split]]="Test",ABS(insurance[[#This Row],[charges]]-insurance[[#This Row],[yhat]])^2,"")</f>
        <v>921216.61196768133</v>
      </c>
      <c r="AA687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8701.9100979618634</v>
      </c>
      <c r="AB687">
        <f>insurance[[#This Row],[charges]]-insurance[[#This Row],[yhat]]</f>
        <v>-959.80029796186318</v>
      </c>
      <c r="AC687">
        <f>IF(insurance[[#This Row],[split]]="Test",
  COUNTIFS(insurance[split], "Test", insurance[yhat], "&gt;" &amp; insurance[[#This Row],[yhat]]) + 1,
  ""
)</f>
        <v>168</v>
      </c>
      <c r="AD687">
        <f>IF(insurance[[#This Row],[split]]="Test", CEILING(insurance[[#This Row],[rank_test]]/(COUNTIF(insurance[split],"Test")/10), 1), "")</f>
        <v>6</v>
      </c>
      <c r="AE687">
        <f>IF(insurance[[#This Row],[split]]="Test", --(insurance[[#This Row],[charges]] &gt;= Classify!$C$5), "")</f>
        <v>0</v>
      </c>
      <c r="AF687">
        <f>IF(insurance[[#This Row],[split]]="Test", --(insurance[[#This Row],[yhat]] &gt;= Classify!$C$8), "")</f>
        <v>0</v>
      </c>
    </row>
    <row r="688" spans="1:32" x14ac:dyDescent="0.35">
      <c r="A688">
        <v>30</v>
      </c>
      <c r="B688" t="s">
        <v>13</v>
      </c>
      <c r="C688">
        <v>33.33</v>
      </c>
      <c r="D688">
        <v>1</v>
      </c>
      <c r="E688" t="s">
        <v>14</v>
      </c>
      <c r="F688" t="s">
        <v>15</v>
      </c>
      <c r="G688">
        <v>4151.0286999999998</v>
      </c>
      <c r="H688" t="s">
        <v>16</v>
      </c>
      <c r="I688" t="s">
        <v>17</v>
      </c>
      <c r="J688" t="s">
        <v>17</v>
      </c>
      <c r="K688" t="s">
        <v>17</v>
      </c>
      <c r="L688" t="s">
        <v>18</v>
      </c>
      <c r="M688" t="s">
        <v>17</v>
      </c>
      <c r="N688">
        <f>insurance[[#This Row],[age]]^2</f>
        <v>900</v>
      </c>
      <c r="O688">
        <f>insurance[[#This Row],[smoker_yes]]*insurance[[#This Row],[bmi]]</f>
        <v>0</v>
      </c>
      <c r="P688">
        <f>insurance[[#This Row],[smoker_yes]]*insurance[[#This Row],[age]]</f>
        <v>0</v>
      </c>
      <c r="Q688">
        <f>insurance[[#This Row],[bmi]]*insurance[[#This Row],[age]]</f>
        <v>999.9</v>
      </c>
      <c r="R688" t="s">
        <v>32</v>
      </c>
      <c r="S688">
        <f>(insurance[[#This Row],[age]]-Notes!$B$2)/Notes!$B$3</f>
        <v>-0.65555116774043554</v>
      </c>
      <c r="T688">
        <f>(insurance[[#This Row],[bmi]]-Notes!$B$4)/Notes!$B$5</f>
        <v>0.43744152565903555</v>
      </c>
      <c r="U688">
        <f>(insurance[[#This Row],[children]]-Notes!$B$6)/Notes!$B$7</f>
        <v>-7.8767191646533979E-2</v>
      </c>
      <c r="V688" s="14">
        <f t="shared" si="10"/>
        <v>13130.638654799817</v>
      </c>
      <c r="W688" s="15">
        <f>IF(insurance[[#This Row],[split]]="Test", (insurance[[#This Row],[charges]]-insurance[[#This Row],[yhat_base]])^2, "")</f>
        <v>80633394.940339968</v>
      </c>
      <c r="X688" s="15">
        <f>IF(insurance[[#This Row],[split]]="Test", ABS(insurance[[#This Row],[charges]]-insurance[[#This Row],[yhat_base]])^2, "")</f>
        <v>80633394.940339968</v>
      </c>
      <c r="Y688">
        <f>IF(insurance[[#This Row],[split]]="Test", (insurance[[#This Row],[charges]]-insurance[[#This Row],[yhat]])^2,"")</f>
        <v>1661864.3365769144</v>
      </c>
      <c r="Z688">
        <f>IF(insurance[[#This Row],[split]]="Test",ABS(insurance[[#This Row],[charges]]-insurance[[#This Row],[yhat]])^2,"")</f>
        <v>1661864.3365769144</v>
      </c>
      <c r="AA688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5440.1618725531362</v>
      </c>
      <c r="AB688">
        <f>insurance[[#This Row],[charges]]-insurance[[#This Row],[yhat]]</f>
        <v>-1289.1331725531363</v>
      </c>
      <c r="AC688">
        <f>IF(insurance[[#This Row],[split]]="Test",
  COUNTIFS(insurance[split], "Test", insurance[yhat], "&gt;" &amp; insurance[[#This Row],[yhat]]) + 1,
  ""
)</f>
        <v>230</v>
      </c>
      <c r="AD688">
        <f>IF(insurance[[#This Row],[split]]="Test", CEILING(insurance[[#This Row],[rank_test]]/(COUNTIF(insurance[split],"Test")/10), 1), "")</f>
        <v>9</v>
      </c>
      <c r="AE688">
        <f>IF(insurance[[#This Row],[split]]="Test", --(insurance[[#This Row],[charges]] &gt;= Classify!$C$5), "")</f>
        <v>0</v>
      </c>
      <c r="AF688">
        <f>IF(insurance[[#This Row],[split]]="Test", --(insurance[[#This Row],[yhat]] &gt;= Classify!$C$8), "")</f>
        <v>0</v>
      </c>
    </row>
    <row r="689" spans="1:32" x14ac:dyDescent="0.35">
      <c r="A689">
        <v>46</v>
      </c>
      <c r="B689" t="s">
        <v>13</v>
      </c>
      <c r="C689">
        <v>27.72</v>
      </c>
      <c r="D689">
        <v>1</v>
      </c>
      <c r="E689" t="s">
        <v>14</v>
      </c>
      <c r="F689" t="s">
        <v>15</v>
      </c>
      <c r="G689">
        <v>8232.6388000000006</v>
      </c>
      <c r="H689" t="s">
        <v>16</v>
      </c>
      <c r="I689" t="s">
        <v>17</v>
      </c>
      <c r="J689" t="s">
        <v>17</v>
      </c>
      <c r="K689" t="s">
        <v>17</v>
      </c>
      <c r="L689" t="s">
        <v>18</v>
      </c>
      <c r="M689" t="s">
        <v>17</v>
      </c>
      <c r="N689">
        <f>insurance[[#This Row],[age]]^2</f>
        <v>2116</v>
      </c>
      <c r="O689">
        <f>insurance[[#This Row],[smoker_yes]]*insurance[[#This Row],[bmi]]</f>
        <v>0</v>
      </c>
      <c r="P689">
        <f>insurance[[#This Row],[smoker_yes]]*insurance[[#This Row],[age]]</f>
        <v>0</v>
      </c>
      <c r="Q689">
        <f>insurance[[#This Row],[bmi]]*insurance[[#This Row],[age]]</f>
        <v>1275.1199999999999</v>
      </c>
      <c r="R689" t="s">
        <v>31</v>
      </c>
      <c r="S689">
        <f>(insurance[[#This Row],[age]]-Notes!$B$2)/Notes!$B$3</f>
        <v>0.48366787593090471</v>
      </c>
      <c r="T689">
        <f>(insurance[[#This Row],[bmi]]-Notes!$B$4)/Notes!$B$5</f>
        <v>-0.48284800788404381</v>
      </c>
      <c r="U689">
        <f>(insurance[[#This Row],[children]]-Notes!$B$6)/Notes!$B$7</f>
        <v>-7.8767191646533979E-2</v>
      </c>
      <c r="V689" s="14">
        <f t="shared" si="10"/>
        <v>13130.638654799817</v>
      </c>
      <c r="W689" s="15" t="str">
        <f>IF(insurance[[#This Row],[split]]="Test", (insurance[[#This Row],[charges]]-insurance[[#This Row],[yhat_base]])^2, "")</f>
        <v/>
      </c>
      <c r="X689" s="15" t="str">
        <f>IF(insurance[[#This Row],[split]]="Test", ABS(insurance[[#This Row],[charges]]-insurance[[#This Row],[yhat_base]])^2, "")</f>
        <v/>
      </c>
      <c r="Y689" t="str">
        <f>IF(insurance[[#This Row],[split]]="Test", (insurance[[#This Row],[charges]]-insurance[[#This Row],[yhat]])^2,"")</f>
        <v/>
      </c>
      <c r="Z689" t="str">
        <f>IF(insurance[[#This Row],[split]]="Test",ABS(insurance[[#This Row],[charges]]-insurance[[#This Row],[yhat]])^2,"")</f>
        <v/>
      </c>
      <c r="AA689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9341.4356155289825</v>
      </c>
      <c r="AB689">
        <f>insurance[[#This Row],[charges]]-insurance[[#This Row],[yhat]]</f>
        <v>-1108.7968155289818</v>
      </c>
      <c r="AC689" t="str">
        <f>IF(insurance[[#This Row],[split]]="Test",
  COUNTIFS(insurance[split], "Test", insurance[yhat], "&gt;" &amp; insurance[[#This Row],[yhat]]) + 1,
  ""
)</f>
        <v/>
      </c>
      <c r="AD689" t="str">
        <f>IF(insurance[[#This Row],[split]]="Test", CEILING(insurance[[#This Row],[rank_test]]/(COUNTIF(insurance[split],"Test")/10), 1), "")</f>
        <v/>
      </c>
      <c r="AE689" t="str">
        <f>IF(insurance[[#This Row],[split]]="Test", --(insurance[[#This Row],[charges]] &gt;= Classify!$C$5), "")</f>
        <v/>
      </c>
      <c r="AF689" t="str">
        <f>IF(insurance[[#This Row],[split]]="Test", --(insurance[[#This Row],[yhat]] &gt;= Classify!$C$8), "")</f>
        <v/>
      </c>
    </row>
    <row r="690" spans="1:32" x14ac:dyDescent="0.35">
      <c r="A690">
        <v>36</v>
      </c>
      <c r="B690" t="s">
        <v>13</v>
      </c>
      <c r="C690">
        <v>29.92</v>
      </c>
      <c r="D690">
        <v>1</v>
      </c>
      <c r="E690" t="s">
        <v>14</v>
      </c>
      <c r="F690" t="s">
        <v>15</v>
      </c>
      <c r="G690">
        <v>5478.0367999999999</v>
      </c>
      <c r="H690" t="s">
        <v>16</v>
      </c>
      <c r="I690" t="s">
        <v>17</v>
      </c>
      <c r="J690" t="s">
        <v>17</v>
      </c>
      <c r="K690" t="s">
        <v>17</v>
      </c>
      <c r="L690" t="s">
        <v>18</v>
      </c>
      <c r="M690" t="s">
        <v>17</v>
      </c>
      <c r="N690">
        <f>insurance[[#This Row],[age]]^2</f>
        <v>1296</v>
      </c>
      <c r="O690">
        <f>insurance[[#This Row],[smoker_yes]]*insurance[[#This Row],[bmi]]</f>
        <v>0</v>
      </c>
      <c r="P690">
        <f>insurance[[#This Row],[smoker_yes]]*insurance[[#This Row],[age]]</f>
        <v>0</v>
      </c>
      <c r="Q690">
        <f>insurance[[#This Row],[bmi]]*insurance[[#This Row],[age]]</f>
        <v>1077.1200000000001</v>
      </c>
      <c r="R690" t="s">
        <v>31</v>
      </c>
      <c r="S690">
        <f>(insurance[[#This Row],[age]]-Notes!$B$2)/Notes!$B$3</f>
        <v>-0.22834402636368298</v>
      </c>
      <c r="T690">
        <f>(insurance[[#This Row],[bmi]]-Notes!$B$4)/Notes!$B$5</f>
        <v>-0.12195015159263964</v>
      </c>
      <c r="U690">
        <f>(insurance[[#This Row],[children]]-Notes!$B$6)/Notes!$B$7</f>
        <v>-7.8767191646533979E-2</v>
      </c>
      <c r="V690" s="14">
        <f t="shared" si="10"/>
        <v>13130.638654799817</v>
      </c>
      <c r="W690" s="15" t="str">
        <f>IF(insurance[[#This Row],[split]]="Test", (insurance[[#This Row],[charges]]-insurance[[#This Row],[yhat_base]])^2, "")</f>
        <v/>
      </c>
      <c r="X690" s="15" t="str">
        <f>IF(insurance[[#This Row],[split]]="Test", ABS(insurance[[#This Row],[charges]]-insurance[[#This Row],[yhat_base]])^2, "")</f>
        <v/>
      </c>
      <c r="Y690" t="str">
        <f>IF(insurance[[#This Row],[split]]="Test", (insurance[[#This Row],[charges]]-insurance[[#This Row],[yhat]])^2,"")</f>
        <v/>
      </c>
      <c r="Z690" t="str">
        <f>IF(insurance[[#This Row],[split]]="Test",ABS(insurance[[#This Row],[charges]]-insurance[[#This Row],[yhat]])^2,"")</f>
        <v/>
      </c>
      <c r="AA690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6647.7200405277736</v>
      </c>
      <c r="AB690">
        <f>insurance[[#This Row],[charges]]-insurance[[#This Row],[yhat]]</f>
        <v>-1169.6832405277737</v>
      </c>
      <c r="AC690" t="str">
        <f>IF(insurance[[#This Row],[split]]="Test",
  COUNTIFS(insurance[split], "Test", insurance[yhat], "&gt;" &amp; insurance[[#This Row],[yhat]]) + 1,
  ""
)</f>
        <v/>
      </c>
      <c r="AD690" t="str">
        <f>IF(insurance[[#This Row],[split]]="Test", CEILING(insurance[[#This Row],[rank_test]]/(COUNTIF(insurance[split],"Test")/10), 1), "")</f>
        <v/>
      </c>
      <c r="AE690" t="str">
        <f>IF(insurance[[#This Row],[split]]="Test", --(insurance[[#This Row],[charges]] &gt;= Classify!$C$5), "")</f>
        <v/>
      </c>
      <c r="AF690" t="str">
        <f>IF(insurance[[#This Row],[split]]="Test", --(insurance[[#This Row],[yhat]] &gt;= Classify!$C$8), "")</f>
        <v/>
      </c>
    </row>
    <row r="691" spans="1:32" x14ac:dyDescent="0.35">
      <c r="A691">
        <v>62</v>
      </c>
      <c r="B691" t="s">
        <v>19</v>
      </c>
      <c r="C691">
        <v>31.46</v>
      </c>
      <c r="D691">
        <v>1</v>
      </c>
      <c r="E691" t="s">
        <v>14</v>
      </c>
      <c r="F691" t="s">
        <v>15</v>
      </c>
      <c r="G691">
        <v>27000.98473</v>
      </c>
      <c r="H691" t="s">
        <v>16</v>
      </c>
      <c r="I691" t="s">
        <v>18</v>
      </c>
      <c r="J691" t="s">
        <v>17</v>
      </c>
      <c r="K691" t="s">
        <v>17</v>
      </c>
      <c r="L691" t="s">
        <v>18</v>
      </c>
      <c r="M691" t="s">
        <v>17</v>
      </c>
      <c r="N691">
        <f>insurance[[#This Row],[age]]^2</f>
        <v>3844</v>
      </c>
      <c r="O691">
        <f>insurance[[#This Row],[smoker_yes]]*insurance[[#This Row],[bmi]]</f>
        <v>0</v>
      </c>
      <c r="P691">
        <f>insurance[[#This Row],[smoker_yes]]*insurance[[#This Row],[age]]</f>
        <v>0</v>
      </c>
      <c r="Q691">
        <f>insurance[[#This Row],[bmi]]*insurance[[#This Row],[age]]</f>
        <v>1950.52</v>
      </c>
      <c r="R691" t="s">
        <v>31</v>
      </c>
      <c r="S691">
        <f>(insurance[[#This Row],[age]]-Notes!$B$2)/Notes!$B$3</f>
        <v>1.6228869196022451</v>
      </c>
      <c r="T691">
        <f>(insurance[[#This Row],[bmi]]-Notes!$B$4)/Notes!$B$5</f>
        <v>0.13067834781134283</v>
      </c>
      <c r="U691">
        <f>(insurance[[#This Row],[children]]-Notes!$B$6)/Notes!$B$7</f>
        <v>-7.8767191646533979E-2</v>
      </c>
      <c r="V691" s="14">
        <f t="shared" si="10"/>
        <v>13130.638654799817</v>
      </c>
      <c r="W691" s="15" t="str">
        <f>IF(insurance[[#This Row],[split]]="Test", (insurance[[#This Row],[charges]]-insurance[[#This Row],[yhat_base]])^2, "")</f>
        <v/>
      </c>
      <c r="X691" s="15" t="str">
        <f>IF(insurance[[#This Row],[split]]="Test", ABS(insurance[[#This Row],[charges]]-insurance[[#This Row],[yhat_base]])^2, "")</f>
        <v/>
      </c>
      <c r="Y691" t="str">
        <f>IF(insurance[[#This Row],[split]]="Test", (insurance[[#This Row],[charges]]-insurance[[#This Row],[yhat]])^2,"")</f>
        <v/>
      </c>
      <c r="Z691" t="str">
        <f>IF(insurance[[#This Row],[split]]="Test",ABS(insurance[[#This Row],[charges]]-insurance[[#This Row],[yhat]])^2,"")</f>
        <v/>
      </c>
      <c r="AA691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14775.938741714801</v>
      </c>
      <c r="AB691">
        <f>insurance[[#This Row],[charges]]-insurance[[#This Row],[yhat]]</f>
        <v>12225.045988285199</v>
      </c>
      <c r="AC691" t="str">
        <f>IF(insurance[[#This Row],[split]]="Test",
  COUNTIFS(insurance[split], "Test", insurance[yhat], "&gt;" &amp; insurance[[#This Row],[yhat]]) + 1,
  ""
)</f>
        <v/>
      </c>
      <c r="AD691" t="str">
        <f>IF(insurance[[#This Row],[split]]="Test", CEILING(insurance[[#This Row],[rank_test]]/(COUNTIF(insurance[split],"Test")/10), 1), "")</f>
        <v/>
      </c>
      <c r="AE691" t="str">
        <f>IF(insurance[[#This Row],[split]]="Test", --(insurance[[#This Row],[charges]] &gt;= Classify!$C$5), "")</f>
        <v/>
      </c>
      <c r="AF691" t="str">
        <f>IF(insurance[[#This Row],[split]]="Test", --(insurance[[#This Row],[yhat]] &gt;= Classify!$C$8), "")</f>
        <v/>
      </c>
    </row>
    <row r="692" spans="1:32" x14ac:dyDescent="0.35">
      <c r="A692">
        <v>47</v>
      </c>
      <c r="B692" t="s">
        <v>19</v>
      </c>
      <c r="C692">
        <v>47.52</v>
      </c>
      <c r="D692">
        <v>1</v>
      </c>
      <c r="E692" t="s">
        <v>14</v>
      </c>
      <c r="F692" t="s">
        <v>15</v>
      </c>
      <c r="G692">
        <v>8083.9197999999997</v>
      </c>
      <c r="H692" t="s">
        <v>16</v>
      </c>
      <c r="I692" t="s">
        <v>18</v>
      </c>
      <c r="J692" t="s">
        <v>17</v>
      </c>
      <c r="K692" t="s">
        <v>17</v>
      </c>
      <c r="L692" t="s">
        <v>18</v>
      </c>
      <c r="M692" t="s">
        <v>17</v>
      </c>
      <c r="N692">
        <f>insurance[[#This Row],[age]]^2</f>
        <v>2209</v>
      </c>
      <c r="O692">
        <f>insurance[[#This Row],[smoker_yes]]*insurance[[#This Row],[bmi]]</f>
        <v>0</v>
      </c>
      <c r="P692">
        <f>insurance[[#This Row],[smoker_yes]]*insurance[[#This Row],[age]]</f>
        <v>0</v>
      </c>
      <c r="Q692">
        <f>insurance[[#This Row],[bmi]]*insurance[[#This Row],[age]]</f>
        <v>2233.44</v>
      </c>
      <c r="R692" t="s">
        <v>31</v>
      </c>
      <c r="S692">
        <f>(insurance[[#This Row],[age]]-Notes!$B$2)/Notes!$B$3</f>
        <v>0.55486906616036347</v>
      </c>
      <c r="T692">
        <f>(insurance[[#This Row],[bmi]]-Notes!$B$4)/Notes!$B$5</f>
        <v>2.7652326987385902</v>
      </c>
      <c r="U692">
        <f>(insurance[[#This Row],[children]]-Notes!$B$6)/Notes!$B$7</f>
        <v>-7.8767191646533979E-2</v>
      </c>
      <c r="V692" s="14">
        <f t="shared" si="10"/>
        <v>13130.638654799817</v>
      </c>
      <c r="W692" s="15" t="str">
        <f>IF(insurance[[#This Row],[split]]="Test", (insurance[[#This Row],[charges]]-insurance[[#This Row],[yhat_base]])^2, "")</f>
        <v/>
      </c>
      <c r="X692" s="15" t="str">
        <f>IF(insurance[[#This Row],[split]]="Test", ABS(insurance[[#This Row],[charges]]-insurance[[#This Row],[yhat_base]])^2, "")</f>
        <v/>
      </c>
      <c r="Y692" t="str">
        <f>IF(insurance[[#This Row],[split]]="Test", (insurance[[#This Row],[charges]]-insurance[[#This Row],[yhat]])^2,"")</f>
        <v/>
      </c>
      <c r="Z692" t="str">
        <f>IF(insurance[[#This Row],[split]]="Test",ABS(insurance[[#This Row],[charges]]-insurance[[#This Row],[yhat]])^2,"")</f>
        <v/>
      </c>
      <c r="AA692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9222.6590395399362</v>
      </c>
      <c r="AB692">
        <f>insurance[[#This Row],[charges]]-insurance[[#This Row],[yhat]]</f>
        <v>-1138.7392395399365</v>
      </c>
      <c r="AC692" t="str">
        <f>IF(insurance[[#This Row],[split]]="Test",
  COUNTIFS(insurance[split], "Test", insurance[yhat], "&gt;" &amp; insurance[[#This Row],[yhat]]) + 1,
  ""
)</f>
        <v/>
      </c>
      <c r="AD692" t="str">
        <f>IF(insurance[[#This Row],[split]]="Test", CEILING(insurance[[#This Row],[rank_test]]/(COUNTIF(insurance[split],"Test")/10), 1), "")</f>
        <v/>
      </c>
      <c r="AE692" t="str">
        <f>IF(insurance[[#This Row],[split]]="Test", --(insurance[[#This Row],[charges]] &gt;= Classify!$C$5), "")</f>
        <v/>
      </c>
      <c r="AF692" t="str">
        <f>IF(insurance[[#This Row],[split]]="Test", --(insurance[[#This Row],[yhat]] &gt;= Classify!$C$8), "")</f>
        <v/>
      </c>
    </row>
    <row r="693" spans="1:32" x14ac:dyDescent="0.35">
      <c r="A693">
        <v>32</v>
      </c>
      <c r="B693" t="s">
        <v>19</v>
      </c>
      <c r="C693">
        <v>30.03</v>
      </c>
      <c r="D693">
        <v>1</v>
      </c>
      <c r="E693" t="s">
        <v>14</v>
      </c>
      <c r="F693" t="s">
        <v>15</v>
      </c>
      <c r="G693">
        <v>4074.4537</v>
      </c>
      <c r="H693" t="s">
        <v>16</v>
      </c>
      <c r="I693" t="s">
        <v>18</v>
      </c>
      <c r="J693" t="s">
        <v>17</v>
      </c>
      <c r="K693" t="s">
        <v>17</v>
      </c>
      <c r="L693" t="s">
        <v>18</v>
      </c>
      <c r="M693" t="s">
        <v>17</v>
      </c>
      <c r="N693">
        <f>insurance[[#This Row],[age]]^2</f>
        <v>1024</v>
      </c>
      <c r="O693">
        <f>insurance[[#This Row],[smoker_yes]]*insurance[[#This Row],[bmi]]</f>
        <v>0</v>
      </c>
      <c r="P693">
        <f>insurance[[#This Row],[smoker_yes]]*insurance[[#This Row],[age]]</f>
        <v>0</v>
      </c>
      <c r="Q693">
        <f>insurance[[#This Row],[bmi]]*insurance[[#This Row],[age]]</f>
        <v>960.96</v>
      </c>
      <c r="R693" t="s">
        <v>31</v>
      </c>
      <c r="S693">
        <f>(insurance[[#This Row],[age]]-Notes!$B$2)/Notes!$B$3</f>
        <v>-0.51314878728151803</v>
      </c>
      <c r="T693">
        <f>(insurance[[#This Row],[bmi]]-Notes!$B$4)/Notes!$B$5</f>
        <v>-0.10390525877806954</v>
      </c>
      <c r="U693">
        <f>(insurance[[#This Row],[children]]-Notes!$B$6)/Notes!$B$7</f>
        <v>-7.8767191646533979E-2</v>
      </c>
      <c r="V693" s="14">
        <f t="shared" si="10"/>
        <v>13130.638654799817</v>
      </c>
      <c r="W693" s="15" t="str">
        <f>IF(insurance[[#This Row],[split]]="Test", (insurance[[#This Row],[charges]]-insurance[[#This Row],[yhat_base]])^2, "")</f>
        <v/>
      </c>
      <c r="X693" s="15" t="str">
        <f>IF(insurance[[#This Row],[split]]="Test", ABS(insurance[[#This Row],[charges]]-insurance[[#This Row],[yhat_base]])^2, "")</f>
        <v/>
      </c>
      <c r="Y693" t="str">
        <f>IF(insurance[[#This Row],[split]]="Test", (insurance[[#This Row],[charges]]-insurance[[#This Row],[yhat]])^2,"")</f>
        <v/>
      </c>
      <c r="Z693" t="str">
        <f>IF(insurance[[#This Row],[split]]="Test",ABS(insurance[[#This Row],[charges]]-insurance[[#This Row],[yhat]])^2,"")</f>
        <v/>
      </c>
      <c r="AA693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5160.3893277238294</v>
      </c>
      <c r="AB693">
        <f>insurance[[#This Row],[charges]]-insurance[[#This Row],[yhat]]</f>
        <v>-1085.9356277238294</v>
      </c>
      <c r="AC693" t="str">
        <f>IF(insurance[[#This Row],[split]]="Test",
  COUNTIFS(insurance[split], "Test", insurance[yhat], "&gt;" &amp; insurance[[#This Row],[yhat]]) + 1,
  ""
)</f>
        <v/>
      </c>
      <c r="AD693" t="str">
        <f>IF(insurance[[#This Row],[split]]="Test", CEILING(insurance[[#This Row],[rank_test]]/(COUNTIF(insurance[split],"Test")/10), 1), "")</f>
        <v/>
      </c>
      <c r="AE693" t="str">
        <f>IF(insurance[[#This Row],[split]]="Test", --(insurance[[#This Row],[charges]] &gt;= Classify!$C$5), "")</f>
        <v/>
      </c>
      <c r="AF693" t="str">
        <f>IF(insurance[[#This Row],[split]]="Test", --(insurance[[#This Row],[yhat]] &gt;= Classify!$C$8), "")</f>
        <v/>
      </c>
    </row>
    <row r="694" spans="1:32" x14ac:dyDescent="0.35">
      <c r="A694">
        <v>43</v>
      </c>
      <c r="B694" t="s">
        <v>13</v>
      </c>
      <c r="C694">
        <v>35.64</v>
      </c>
      <c r="D694">
        <v>1</v>
      </c>
      <c r="E694" t="s">
        <v>14</v>
      </c>
      <c r="F694" t="s">
        <v>15</v>
      </c>
      <c r="G694">
        <v>7345.7266</v>
      </c>
      <c r="H694" t="s">
        <v>16</v>
      </c>
      <c r="I694" t="s">
        <v>17</v>
      </c>
      <c r="J694" t="s">
        <v>17</v>
      </c>
      <c r="K694" t="s">
        <v>17</v>
      </c>
      <c r="L694" t="s">
        <v>18</v>
      </c>
      <c r="M694" t="s">
        <v>17</v>
      </c>
      <c r="N694">
        <f>insurance[[#This Row],[age]]^2</f>
        <v>1849</v>
      </c>
      <c r="O694">
        <f>insurance[[#This Row],[smoker_yes]]*insurance[[#This Row],[bmi]]</f>
        <v>0</v>
      </c>
      <c r="P694">
        <f>insurance[[#This Row],[smoker_yes]]*insurance[[#This Row],[age]]</f>
        <v>0</v>
      </c>
      <c r="Q694">
        <f>insurance[[#This Row],[bmi]]*insurance[[#This Row],[age]]</f>
        <v>1532.52</v>
      </c>
      <c r="R694" t="s">
        <v>31</v>
      </c>
      <c r="S694">
        <f>(insurance[[#This Row],[age]]-Notes!$B$2)/Notes!$B$3</f>
        <v>0.27006430524252845</v>
      </c>
      <c r="T694">
        <f>(insurance[[#This Row],[bmi]]-Notes!$B$4)/Notes!$B$5</f>
        <v>0.81638427476500985</v>
      </c>
      <c r="U694">
        <f>(insurance[[#This Row],[children]]-Notes!$B$6)/Notes!$B$7</f>
        <v>-7.8767191646533979E-2</v>
      </c>
      <c r="V694" s="14">
        <f t="shared" si="10"/>
        <v>13130.638654799817</v>
      </c>
      <c r="W694" s="15" t="str">
        <f>IF(insurance[[#This Row],[split]]="Test", (insurance[[#This Row],[charges]]-insurance[[#This Row],[yhat_base]])^2, "")</f>
        <v/>
      </c>
      <c r="X694" s="15" t="str">
        <f>IF(insurance[[#This Row],[split]]="Test", ABS(insurance[[#This Row],[charges]]-insurance[[#This Row],[yhat_base]])^2, "")</f>
        <v/>
      </c>
      <c r="Y694" t="str">
        <f>IF(insurance[[#This Row],[split]]="Test", (insurance[[#This Row],[charges]]-insurance[[#This Row],[yhat]])^2,"")</f>
        <v/>
      </c>
      <c r="Z694" t="str">
        <f>IF(insurance[[#This Row],[split]]="Test",ABS(insurance[[#This Row],[charges]]-insurance[[#This Row],[yhat]])^2,"")</f>
        <v/>
      </c>
      <c r="AA694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8519.523501414993</v>
      </c>
      <c r="AB694">
        <f>insurance[[#This Row],[charges]]-insurance[[#This Row],[yhat]]</f>
        <v>-1173.796901414993</v>
      </c>
      <c r="AC694" t="str">
        <f>IF(insurance[[#This Row],[split]]="Test",
  COUNTIFS(insurance[split], "Test", insurance[yhat], "&gt;" &amp; insurance[[#This Row],[yhat]]) + 1,
  ""
)</f>
        <v/>
      </c>
      <c r="AD694" t="str">
        <f>IF(insurance[[#This Row],[split]]="Test", CEILING(insurance[[#This Row],[rank_test]]/(COUNTIF(insurance[split],"Test")/10), 1), "")</f>
        <v/>
      </c>
      <c r="AE694" t="str">
        <f>IF(insurance[[#This Row],[split]]="Test", --(insurance[[#This Row],[charges]] &gt;= Classify!$C$5), "")</f>
        <v/>
      </c>
      <c r="AF694" t="str">
        <f>IF(insurance[[#This Row],[split]]="Test", --(insurance[[#This Row],[yhat]] &gt;= Classify!$C$8), "")</f>
        <v/>
      </c>
    </row>
    <row r="695" spans="1:32" x14ac:dyDescent="0.35">
      <c r="A695">
        <v>64</v>
      </c>
      <c r="B695" t="s">
        <v>19</v>
      </c>
      <c r="C695">
        <v>39.159999999999997</v>
      </c>
      <c r="D695">
        <v>1</v>
      </c>
      <c r="E695" t="s">
        <v>14</v>
      </c>
      <c r="F695" t="s">
        <v>15</v>
      </c>
      <c r="G695">
        <v>14418.2804</v>
      </c>
      <c r="H695" t="s">
        <v>16</v>
      </c>
      <c r="I695" t="s">
        <v>18</v>
      </c>
      <c r="J695" t="s">
        <v>17</v>
      </c>
      <c r="K695" t="s">
        <v>17</v>
      </c>
      <c r="L695" t="s">
        <v>18</v>
      </c>
      <c r="M695" t="s">
        <v>17</v>
      </c>
      <c r="N695">
        <f>insurance[[#This Row],[age]]^2</f>
        <v>4096</v>
      </c>
      <c r="O695">
        <f>insurance[[#This Row],[smoker_yes]]*insurance[[#This Row],[bmi]]</f>
        <v>0</v>
      </c>
      <c r="P695">
        <f>insurance[[#This Row],[smoker_yes]]*insurance[[#This Row],[age]]</f>
        <v>0</v>
      </c>
      <c r="Q695">
        <f>insurance[[#This Row],[bmi]]*insurance[[#This Row],[age]]</f>
        <v>2506.2399999999998</v>
      </c>
      <c r="R695" t="s">
        <v>31</v>
      </c>
      <c r="S695">
        <f>(insurance[[#This Row],[age]]-Notes!$B$2)/Notes!$B$3</f>
        <v>1.7652893000611625</v>
      </c>
      <c r="T695">
        <f>(insurance[[#This Row],[bmi]]-Notes!$B$4)/Notes!$B$5</f>
        <v>1.3938208448312552</v>
      </c>
      <c r="U695">
        <f>(insurance[[#This Row],[children]]-Notes!$B$6)/Notes!$B$7</f>
        <v>-7.8767191646533979E-2</v>
      </c>
      <c r="V695" s="14">
        <f t="shared" si="10"/>
        <v>13130.638654799817</v>
      </c>
      <c r="W695" s="15" t="str">
        <f>IF(insurance[[#This Row],[split]]="Test", (insurance[[#This Row],[charges]]-insurance[[#This Row],[yhat_base]])^2, "")</f>
        <v/>
      </c>
      <c r="X695" s="15" t="str">
        <f>IF(insurance[[#This Row],[split]]="Test", ABS(insurance[[#This Row],[charges]]-insurance[[#This Row],[yhat_base]])^2, "")</f>
        <v/>
      </c>
      <c r="Y695" t="str">
        <f>IF(insurance[[#This Row],[split]]="Test", (insurance[[#This Row],[charges]]-insurance[[#This Row],[yhat]])^2,"")</f>
        <v/>
      </c>
      <c r="Z695" t="str">
        <f>IF(insurance[[#This Row],[split]]="Test",ABS(insurance[[#This Row],[charges]]-insurance[[#This Row],[yhat]])^2,"")</f>
        <v/>
      </c>
      <c r="AA695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15750.270498499878</v>
      </c>
      <c r="AB695">
        <f>insurance[[#This Row],[charges]]-insurance[[#This Row],[yhat]]</f>
        <v>-1331.9900984998785</v>
      </c>
      <c r="AC695" t="str">
        <f>IF(insurance[[#This Row],[split]]="Test",
  COUNTIFS(insurance[split], "Test", insurance[yhat], "&gt;" &amp; insurance[[#This Row],[yhat]]) + 1,
  ""
)</f>
        <v/>
      </c>
      <c r="AD695" t="str">
        <f>IF(insurance[[#This Row],[split]]="Test", CEILING(insurance[[#This Row],[rank_test]]/(COUNTIF(insurance[split],"Test")/10), 1), "")</f>
        <v/>
      </c>
      <c r="AE695" t="str">
        <f>IF(insurance[[#This Row],[split]]="Test", --(insurance[[#This Row],[charges]] &gt;= Classify!$C$5), "")</f>
        <v/>
      </c>
      <c r="AF695" t="str">
        <f>IF(insurance[[#This Row],[split]]="Test", --(insurance[[#This Row],[yhat]] &gt;= Classify!$C$8), "")</f>
        <v/>
      </c>
    </row>
    <row r="696" spans="1:32" x14ac:dyDescent="0.35">
      <c r="A696">
        <v>59</v>
      </c>
      <c r="B696" t="s">
        <v>13</v>
      </c>
      <c r="C696">
        <v>36.520000000000003</v>
      </c>
      <c r="D696">
        <v>1</v>
      </c>
      <c r="E696" t="s">
        <v>14</v>
      </c>
      <c r="F696" t="s">
        <v>15</v>
      </c>
      <c r="G696">
        <v>28287.897659999999</v>
      </c>
      <c r="H696" t="s">
        <v>16</v>
      </c>
      <c r="I696" t="s">
        <v>17</v>
      </c>
      <c r="J696" t="s">
        <v>17</v>
      </c>
      <c r="K696" t="s">
        <v>17</v>
      </c>
      <c r="L696" t="s">
        <v>18</v>
      </c>
      <c r="M696" t="s">
        <v>17</v>
      </c>
      <c r="N696">
        <f>insurance[[#This Row],[age]]^2</f>
        <v>3481</v>
      </c>
      <c r="O696">
        <f>insurance[[#This Row],[smoker_yes]]*insurance[[#This Row],[bmi]]</f>
        <v>0</v>
      </c>
      <c r="P696">
        <f>insurance[[#This Row],[smoker_yes]]*insurance[[#This Row],[age]]</f>
        <v>0</v>
      </c>
      <c r="Q696">
        <f>insurance[[#This Row],[bmi]]*insurance[[#This Row],[age]]</f>
        <v>2154.6800000000003</v>
      </c>
      <c r="R696" t="s">
        <v>32</v>
      </c>
      <c r="S696">
        <f>(insurance[[#This Row],[age]]-Notes!$B$2)/Notes!$B$3</f>
        <v>1.4092833489138687</v>
      </c>
      <c r="T696">
        <f>(insurance[[#This Row],[bmi]]-Notes!$B$4)/Notes!$B$5</f>
        <v>0.96074341728157175</v>
      </c>
      <c r="U696">
        <f>(insurance[[#This Row],[children]]-Notes!$B$6)/Notes!$B$7</f>
        <v>-7.8767191646533979E-2</v>
      </c>
      <c r="V696" s="14">
        <f t="shared" si="10"/>
        <v>13130.638654799817</v>
      </c>
      <c r="W696" s="15">
        <f>IF(insurance[[#This Row],[split]]="Test", (insurance[[#This Row],[charges]]-insurance[[#This Row],[yhat_base]])^2, "")</f>
        <v>229742500.550722</v>
      </c>
      <c r="X696" s="15">
        <f>IF(insurance[[#This Row],[split]]="Test", ABS(insurance[[#This Row],[charges]]-insurance[[#This Row],[yhat_base]])^2, "")</f>
        <v>229742500.550722</v>
      </c>
      <c r="Y696">
        <f>IF(insurance[[#This Row],[split]]="Test", (insurance[[#This Row],[charges]]-insurance[[#This Row],[yhat]])^2,"")</f>
        <v>199412120.55002335</v>
      </c>
      <c r="Z696">
        <f>IF(insurance[[#This Row],[split]]="Test",ABS(insurance[[#This Row],[charges]]-insurance[[#This Row],[yhat]])^2,"")</f>
        <v>199412120.55002335</v>
      </c>
      <c r="AA696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14166.562009643714</v>
      </c>
      <c r="AB696">
        <f>insurance[[#This Row],[charges]]-insurance[[#This Row],[yhat]]</f>
        <v>14121.335650356285</v>
      </c>
      <c r="AC696">
        <f>IF(insurance[[#This Row],[split]]="Test",
  COUNTIFS(insurance[split], "Test", insurance[yhat], "&gt;" &amp; insurance[[#This Row],[yhat]]) + 1,
  ""
)</f>
        <v>82</v>
      </c>
      <c r="AD696">
        <f>IF(insurance[[#This Row],[split]]="Test", CEILING(insurance[[#This Row],[rank_test]]/(COUNTIF(insurance[split],"Test")/10), 1), "")</f>
        <v>3</v>
      </c>
      <c r="AE696">
        <f>IF(insurance[[#This Row],[split]]="Test", --(insurance[[#This Row],[charges]] &gt;= Classify!$C$5), "")</f>
        <v>1</v>
      </c>
      <c r="AF696">
        <f>IF(insurance[[#This Row],[split]]="Test", --(insurance[[#This Row],[yhat]] &gt;= Classify!$C$8), "")</f>
        <v>0</v>
      </c>
    </row>
    <row r="697" spans="1:32" x14ac:dyDescent="0.35">
      <c r="A697">
        <v>38</v>
      </c>
      <c r="B697" t="s">
        <v>13</v>
      </c>
      <c r="C697">
        <v>28.93</v>
      </c>
      <c r="D697">
        <v>1</v>
      </c>
      <c r="E697" t="s">
        <v>14</v>
      </c>
      <c r="F697" t="s">
        <v>15</v>
      </c>
      <c r="G697">
        <v>5974.3846999999996</v>
      </c>
      <c r="H697" t="s">
        <v>16</v>
      </c>
      <c r="I697" t="s">
        <v>17</v>
      </c>
      <c r="J697" t="s">
        <v>17</v>
      </c>
      <c r="K697" t="s">
        <v>17</v>
      </c>
      <c r="L697" t="s">
        <v>18</v>
      </c>
      <c r="M697" t="s">
        <v>17</v>
      </c>
      <c r="N697">
        <f>insurance[[#This Row],[age]]^2</f>
        <v>1444</v>
      </c>
      <c r="O697">
        <f>insurance[[#This Row],[smoker_yes]]*insurance[[#This Row],[bmi]]</f>
        <v>0</v>
      </c>
      <c r="P697">
        <f>insurance[[#This Row],[smoker_yes]]*insurance[[#This Row],[age]]</f>
        <v>0</v>
      </c>
      <c r="Q697">
        <f>insurance[[#This Row],[bmi]]*insurance[[#This Row],[age]]</f>
        <v>1099.3399999999999</v>
      </c>
      <c r="R697" t="s">
        <v>32</v>
      </c>
      <c r="S697">
        <f>(insurance[[#This Row],[age]]-Notes!$B$2)/Notes!$B$3</f>
        <v>-8.5941645904765426E-2</v>
      </c>
      <c r="T697">
        <f>(insurance[[#This Row],[bmi]]-Notes!$B$4)/Notes!$B$5</f>
        <v>-0.28435418692377162</v>
      </c>
      <c r="U697">
        <f>(insurance[[#This Row],[children]]-Notes!$B$6)/Notes!$B$7</f>
        <v>-7.8767191646533979E-2</v>
      </c>
      <c r="V697" s="14">
        <f t="shared" si="10"/>
        <v>13130.638654799817</v>
      </c>
      <c r="W697" s="15">
        <f>IF(insurance[[#This Row],[split]]="Test", (insurance[[#This Row],[charges]]-insurance[[#This Row],[yhat_base]])^2, "")</f>
        <v>51211970.665588029</v>
      </c>
      <c r="X697" s="15">
        <f>IF(insurance[[#This Row],[split]]="Test", ABS(insurance[[#This Row],[charges]]-insurance[[#This Row],[yhat_base]])^2, "")</f>
        <v>51211970.665588029</v>
      </c>
      <c r="Y697">
        <f>IF(insurance[[#This Row],[split]]="Test", (insurance[[#This Row],[charges]]-insurance[[#This Row],[yhat]])^2,"")</f>
        <v>1304143.4868706109</v>
      </c>
      <c r="Z697">
        <f>IF(insurance[[#This Row],[split]]="Test",ABS(insurance[[#This Row],[charges]]-insurance[[#This Row],[yhat]])^2,"")</f>
        <v>1304143.4868706109</v>
      </c>
      <c r="AA697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7116.3757187346528</v>
      </c>
      <c r="AB697">
        <f>insurance[[#This Row],[charges]]-insurance[[#This Row],[yhat]]</f>
        <v>-1141.9910187346532</v>
      </c>
      <c r="AC697">
        <f>IF(insurance[[#This Row],[split]]="Test",
  COUNTIFS(insurance[split], "Test", insurance[yhat], "&gt;" &amp; insurance[[#This Row],[yhat]]) + 1,
  ""
)</f>
        <v>200</v>
      </c>
      <c r="AD697">
        <f>IF(insurance[[#This Row],[split]]="Test", CEILING(insurance[[#This Row],[rank_test]]/(COUNTIF(insurance[split],"Test")/10), 1), "")</f>
        <v>8</v>
      </c>
      <c r="AE697">
        <f>IF(insurance[[#This Row],[split]]="Test", --(insurance[[#This Row],[charges]] &gt;= Classify!$C$5), "")</f>
        <v>0</v>
      </c>
      <c r="AF697">
        <f>IF(insurance[[#This Row],[split]]="Test", --(insurance[[#This Row],[yhat]] &gt;= Classify!$C$8), "")</f>
        <v>0</v>
      </c>
    </row>
    <row r="698" spans="1:32" x14ac:dyDescent="0.35">
      <c r="A698">
        <v>20</v>
      </c>
      <c r="B698" t="s">
        <v>19</v>
      </c>
      <c r="C698">
        <v>35.31</v>
      </c>
      <c r="D698">
        <v>1</v>
      </c>
      <c r="E698" t="s">
        <v>14</v>
      </c>
      <c r="F698" t="s">
        <v>15</v>
      </c>
      <c r="G698">
        <v>27724.28875</v>
      </c>
      <c r="H698" t="s">
        <v>16</v>
      </c>
      <c r="I698" t="s">
        <v>18</v>
      </c>
      <c r="J698" t="s">
        <v>17</v>
      </c>
      <c r="K698" t="s">
        <v>17</v>
      </c>
      <c r="L698" t="s">
        <v>18</v>
      </c>
      <c r="M698" t="s">
        <v>17</v>
      </c>
      <c r="N698">
        <f>insurance[[#This Row],[age]]^2</f>
        <v>400</v>
      </c>
      <c r="O698">
        <f>insurance[[#This Row],[smoker_yes]]*insurance[[#This Row],[bmi]]</f>
        <v>0</v>
      </c>
      <c r="P698">
        <f>insurance[[#This Row],[smoker_yes]]*insurance[[#This Row],[age]]</f>
        <v>0</v>
      </c>
      <c r="Q698">
        <f>insurance[[#This Row],[bmi]]*insurance[[#This Row],[age]]</f>
        <v>706.2</v>
      </c>
      <c r="R698" t="s">
        <v>31</v>
      </c>
      <c r="S698">
        <f>(insurance[[#This Row],[age]]-Notes!$B$2)/Notes!$B$3</f>
        <v>-1.3675630700350232</v>
      </c>
      <c r="T698">
        <f>(insurance[[#This Row],[bmi]]-Notes!$B$4)/Notes!$B$5</f>
        <v>0.76224959632129952</v>
      </c>
      <c r="U698">
        <f>(insurance[[#This Row],[children]]-Notes!$B$6)/Notes!$B$7</f>
        <v>-7.8767191646533979E-2</v>
      </c>
      <c r="V698" s="14">
        <f t="shared" si="10"/>
        <v>13130.638654799817</v>
      </c>
      <c r="W698" s="15" t="str">
        <f>IF(insurance[[#This Row],[split]]="Test", (insurance[[#This Row],[charges]]-insurance[[#This Row],[yhat_base]])^2, "")</f>
        <v/>
      </c>
      <c r="X698" s="15" t="str">
        <f>IF(insurance[[#This Row],[split]]="Test", ABS(insurance[[#This Row],[charges]]-insurance[[#This Row],[yhat_base]])^2, "")</f>
        <v/>
      </c>
      <c r="Y698" t="str">
        <f>IF(insurance[[#This Row],[split]]="Test", (insurance[[#This Row],[charges]]-insurance[[#This Row],[yhat]])^2,"")</f>
        <v/>
      </c>
      <c r="Z698" t="str">
        <f>IF(insurance[[#This Row],[split]]="Test",ABS(insurance[[#This Row],[charges]]-insurance[[#This Row],[yhat]])^2,"")</f>
        <v/>
      </c>
      <c r="AA698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3409.5316228033598</v>
      </c>
      <c r="AB698">
        <f>insurance[[#This Row],[charges]]-insurance[[#This Row],[yhat]]</f>
        <v>24314.757127196641</v>
      </c>
      <c r="AC698" t="str">
        <f>IF(insurance[[#This Row],[split]]="Test",
  COUNTIFS(insurance[split], "Test", insurance[yhat], "&gt;" &amp; insurance[[#This Row],[yhat]]) + 1,
  ""
)</f>
        <v/>
      </c>
      <c r="AD698" t="str">
        <f>IF(insurance[[#This Row],[split]]="Test", CEILING(insurance[[#This Row],[rank_test]]/(COUNTIF(insurance[split],"Test")/10), 1), "")</f>
        <v/>
      </c>
      <c r="AE698" t="str">
        <f>IF(insurance[[#This Row],[split]]="Test", --(insurance[[#This Row],[charges]] &gt;= Classify!$C$5), "")</f>
        <v/>
      </c>
      <c r="AF698" t="str">
        <f>IF(insurance[[#This Row],[split]]="Test", --(insurance[[#This Row],[yhat]] &gt;= Classify!$C$8), "")</f>
        <v/>
      </c>
    </row>
    <row r="699" spans="1:32" x14ac:dyDescent="0.35">
      <c r="A699">
        <v>46</v>
      </c>
      <c r="B699" t="s">
        <v>13</v>
      </c>
      <c r="C699">
        <v>28.05</v>
      </c>
      <c r="D699">
        <v>1</v>
      </c>
      <c r="E699" t="s">
        <v>14</v>
      </c>
      <c r="F699" t="s">
        <v>15</v>
      </c>
      <c r="G699">
        <v>8233.0974999999999</v>
      </c>
      <c r="H699" t="s">
        <v>16</v>
      </c>
      <c r="I699" t="s">
        <v>17</v>
      </c>
      <c r="J699" t="s">
        <v>17</v>
      </c>
      <c r="K699" t="s">
        <v>17</v>
      </c>
      <c r="L699" t="s">
        <v>18</v>
      </c>
      <c r="M699" t="s">
        <v>17</v>
      </c>
      <c r="N699">
        <f>insurance[[#This Row],[age]]^2</f>
        <v>2116</v>
      </c>
      <c r="O699">
        <f>insurance[[#This Row],[smoker_yes]]*insurance[[#This Row],[bmi]]</f>
        <v>0</v>
      </c>
      <c r="P699">
        <f>insurance[[#This Row],[smoker_yes]]*insurance[[#This Row],[age]]</f>
        <v>0</v>
      </c>
      <c r="Q699">
        <f>insurance[[#This Row],[bmi]]*insurance[[#This Row],[age]]</f>
        <v>1290.3</v>
      </c>
      <c r="R699" t="s">
        <v>31</v>
      </c>
      <c r="S699">
        <f>(insurance[[#This Row],[age]]-Notes!$B$2)/Notes!$B$3</f>
        <v>0.48366787593090471</v>
      </c>
      <c r="T699">
        <f>(insurance[[#This Row],[bmi]]-Notes!$B$4)/Notes!$B$5</f>
        <v>-0.42871332944033297</v>
      </c>
      <c r="U699">
        <f>(insurance[[#This Row],[children]]-Notes!$B$6)/Notes!$B$7</f>
        <v>-7.8767191646533979E-2</v>
      </c>
      <c r="V699" s="14">
        <f t="shared" si="10"/>
        <v>13130.638654799817</v>
      </c>
      <c r="W699" s="15" t="str">
        <f>IF(insurance[[#This Row],[split]]="Test", (insurance[[#This Row],[charges]]-insurance[[#This Row],[yhat_base]])^2, "")</f>
        <v/>
      </c>
      <c r="X699" s="15" t="str">
        <f>IF(insurance[[#This Row],[split]]="Test", ABS(insurance[[#This Row],[charges]]-insurance[[#This Row],[yhat_base]])^2, "")</f>
        <v/>
      </c>
      <c r="Y699" t="str">
        <f>IF(insurance[[#This Row],[split]]="Test", (insurance[[#This Row],[charges]]-insurance[[#This Row],[yhat]])^2,"")</f>
        <v/>
      </c>
      <c r="Z699" t="str">
        <f>IF(insurance[[#This Row],[split]]="Test",ABS(insurance[[#This Row],[charges]]-insurance[[#This Row],[yhat]])^2,"")</f>
        <v/>
      </c>
      <c r="AA699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9344.6683729110046</v>
      </c>
      <c r="AB699">
        <f>insurance[[#This Row],[charges]]-insurance[[#This Row],[yhat]]</f>
        <v>-1111.5708729110047</v>
      </c>
      <c r="AC699" t="str">
        <f>IF(insurance[[#This Row],[split]]="Test",
  COUNTIFS(insurance[split], "Test", insurance[yhat], "&gt;" &amp; insurance[[#This Row],[yhat]]) + 1,
  ""
)</f>
        <v/>
      </c>
      <c r="AD699" t="str">
        <f>IF(insurance[[#This Row],[split]]="Test", CEILING(insurance[[#This Row],[rank_test]]/(COUNTIF(insurance[split],"Test")/10), 1), "")</f>
        <v/>
      </c>
      <c r="AE699" t="str">
        <f>IF(insurance[[#This Row],[split]]="Test", --(insurance[[#This Row],[charges]] &gt;= Classify!$C$5), "")</f>
        <v/>
      </c>
      <c r="AF699" t="str">
        <f>IF(insurance[[#This Row],[split]]="Test", --(insurance[[#This Row],[yhat]] &gt;= Classify!$C$8), "")</f>
        <v/>
      </c>
    </row>
    <row r="700" spans="1:32" x14ac:dyDescent="0.35">
      <c r="A700">
        <v>50</v>
      </c>
      <c r="B700" t="s">
        <v>19</v>
      </c>
      <c r="C700">
        <v>44.77</v>
      </c>
      <c r="D700">
        <v>1</v>
      </c>
      <c r="E700" t="s">
        <v>14</v>
      </c>
      <c r="F700" t="s">
        <v>15</v>
      </c>
      <c r="G700">
        <v>9058.7302999999993</v>
      </c>
      <c r="H700" t="s">
        <v>16</v>
      </c>
      <c r="I700" t="s">
        <v>18</v>
      </c>
      <c r="J700" t="s">
        <v>17</v>
      </c>
      <c r="K700" t="s">
        <v>17</v>
      </c>
      <c r="L700" t="s">
        <v>18</v>
      </c>
      <c r="M700" t="s">
        <v>17</v>
      </c>
      <c r="N700">
        <f>insurance[[#This Row],[age]]^2</f>
        <v>2500</v>
      </c>
      <c r="O700">
        <f>insurance[[#This Row],[smoker_yes]]*insurance[[#This Row],[bmi]]</f>
        <v>0</v>
      </c>
      <c r="P700">
        <f>insurance[[#This Row],[smoker_yes]]*insurance[[#This Row],[age]]</f>
        <v>0</v>
      </c>
      <c r="Q700">
        <f>insurance[[#This Row],[bmi]]*insurance[[#This Row],[age]]</f>
        <v>2238.5</v>
      </c>
      <c r="R700" t="s">
        <v>31</v>
      </c>
      <c r="S700">
        <f>(insurance[[#This Row],[age]]-Notes!$B$2)/Notes!$B$3</f>
        <v>0.76847263684873979</v>
      </c>
      <c r="T700">
        <f>(insurance[[#This Row],[bmi]]-Notes!$B$4)/Notes!$B$5</f>
        <v>2.3141103783743358</v>
      </c>
      <c r="U700">
        <f>(insurance[[#This Row],[children]]-Notes!$B$6)/Notes!$B$7</f>
        <v>-7.8767191646533979E-2</v>
      </c>
      <c r="V700" s="14">
        <f t="shared" si="10"/>
        <v>13130.638654799817</v>
      </c>
      <c r="W700" s="15" t="str">
        <f>IF(insurance[[#This Row],[split]]="Test", (insurance[[#This Row],[charges]]-insurance[[#This Row],[yhat_base]])^2, "")</f>
        <v/>
      </c>
      <c r="X700" s="15" t="str">
        <f>IF(insurance[[#This Row],[split]]="Test", ABS(insurance[[#This Row],[charges]]-insurance[[#This Row],[yhat_base]])^2, "")</f>
        <v/>
      </c>
      <c r="Y700" t="str">
        <f>IF(insurance[[#This Row],[split]]="Test", (insurance[[#This Row],[charges]]-insurance[[#This Row],[yhat]])^2,"")</f>
        <v/>
      </c>
      <c r="Z700" t="str">
        <f>IF(insurance[[#This Row],[split]]="Test",ABS(insurance[[#This Row],[charges]]-insurance[[#This Row],[yhat]])^2,"")</f>
        <v/>
      </c>
      <c r="AA700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10192.266947707261</v>
      </c>
      <c r="AB700">
        <f>insurance[[#This Row],[charges]]-insurance[[#This Row],[yhat]]</f>
        <v>-1133.5366477072621</v>
      </c>
      <c r="AC700" t="str">
        <f>IF(insurance[[#This Row],[split]]="Test",
  COUNTIFS(insurance[split], "Test", insurance[yhat], "&gt;" &amp; insurance[[#This Row],[yhat]]) + 1,
  ""
)</f>
        <v/>
      </c>
      <c r="AD700" t="str">
        <f>IF(insurance[[#This Row],[split]]="Test", CEILING(insurance[[#This Row],[rank_test]]/(COUNTIF(insurance[split],"Test")/10), 1), "")</f>
        <v/>
      </c>
      <c r="AE700" t="str">
        <f>IF(insurance[[#This Row],[split]]="Test", --(insurance[[#This Row],[charges]] &gt;= Classify!$C$5), "")</f>
        <v/>
      </c>
      <c r="AF700" t="str">
        <f>IF(insurance[[#This Row],[split]]="Test", --(insurance[[#This Row],[yhat]] &gt;= Classify!$C$8), "")</f>
        <v/>
      </c>
    </row>
    <row r="701" spans="1:32" x14ac:dyDescent="0.35">
      <c r="A701">
        <v>18</v>
      </c>
      <c r="B701" t="s">
        <v>13</v>
      </c>
      <c r="C701">
        <v>37.29</v>
      </c>
      <c r="D701">
        <v>1</v>
      </c>
      <c r="E701" t="s">
        <v>14</v>
      </c>
      <c r="F701" t="s">
        <v>15</v>
      </c>
      <c r="G701">
        <v>2219.4450999999999</v>
      </c>
      <c r="H701" t="s">
        <v>16</v>
      </c>
      <c r="I701" t="s">
        <v>17</v>
      </c>
      <c r="J701" t="s">
        <v>17</v>
      </c>
      <c r="K701" t="s">
        <v>17</v>
      </c>
      <c r="L701" t="s">
        <v>18</v>
      </c>
      <c r="M701" t="s">
        <v>17</v>
      </c>
      <c r="N701">
        <f>insurance[[#This Row],[age]]^2</f>
        <v>324</v>
      </c>
      <c r="O701">
        <f>insurance[[#This Row],[smoker_yes]]*insurance[[#This Row],[bmi]]</f>
        <v>0</v>
      </c>
      <c r="P701">
        <f>insurance[[#This Row],[smoker_yes]]*insurance[[#This Row],[age]]</f>
        <v>0</v>
      </c>
      <c r="Q701">
        <f>insurance[[#This Row],[bmi]]*insurance[[#This Row],[age]]</f>
        <v>671.22</v>
      </c>
      <c r="R701" t="s">
        <v>32</v>
      </c>
      <c r="S701">
        <f>(insurance[[#This Row],[age]]-Notes!$B$2)/Notes!$B$3</f>
        <v>-1.5099654504939408</v>
      </c>
      <c r="T701">
        <f>(insurance[[#This Row],[bmi]]-Notes!$B$4)/Notes!$B$5</f>
        <v>1.0870576669835623</v>
      </c>
      <c r="U701">
        <f>(insurance[[#This Row],[children]]-Notes!$B$6)/Notes!$B$7</f>
        <v>-7.8767191646533979E-2</v>
      </c>
      <c r="V701" s="14">
        <f t="shared" si="10"/>
        <v>13130.638654799817</v>
      </c>
      <c r="W701" s="15">
        <f>IF(insurance[[#This Row],[split]]="Test", (insurance[[#This Row],[charges]]-insurance[[#This Row],[yhat_base]])^2, "")</f>
        <v>119054144.79030509</v>
      </c>
      <c r="X701" s="15">
        <f>IF(insurance[[#This Row],[split]]="Test", ABS(insurance[[#This Row],[charges]]-insurance[[#This Row],[yhat_base]])^2, "")</f>
        <v>119054144.79030509</v>
      </c>
      <c r="Y701">
        <f>IF(insurance[[#This Row],[split]]="Test", (insurance[[#This Row],[charges]]-insurance[[#This Row],[yhat]])^2,"")</f>
        <v>2725888.7070246851</v>
      </c>
      <c r="Z701">
        <f>IF(insurance[[#This Row],[split]]="Test",ABS(insurance[[#This Row],[charges]]-insurance[[#This Row],[yhat]])^2,"")</f>
        <v>2725888.7070246851</v>
      </c>
      <c r="AA701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3870.471661574551</v>
      </c>
      <c r="AB701">
        <f>insurance[[#This Row],[charges]]-insurance[[#This Row],[yhat]]</f>
        <v>-1651.0265615745511</v>
      </c>
      <c r="AC701">
        <f>IF(insurance[[#This Row],[split]]="Test",
  COUNTIFS(insurance[split], "Test", insurance[yhat], "&gt;" &amp; insurance[[#This Row],[yhat]]) + 1,
  ""
)</f>
        <v>261</v>
      </c>
      <c r="AD701">
        <f>IF(insurance[[#This Row],[split]]="Test", CEILING(insurance[[#This Row],[rank_test]]/(COUNTIF(insurance[split],"Test")/10), 1), "")</f>
        <v>10</v>
      </c>
      <c r="AE701">
        <f>IF(insurance[[#This Row],[split]]="Test", --(insurance[[#This Row],[charges]] &gt;= Classify!$C$5), "")</f>
        <v>0</v>
      </c>
      <c r="AF701">
        <f>IF(insurance[[#This Row],[split]]="Test", --(insurance[[#This Row],[yhat]] &gt;= Classify!$C$8), "")</f>
        <v>0</v>
      </c>
    </row>
    <row r="702" spans="1:32" x14ac:dyDescent="0.35">
      <c r="A702">
        <v>33</v>
      </c>
      <c r="B702" t="s">
        <v>13</v>
      </c>
      <c r="C702">
        <v>28.27</v>
      </c>
      <c r="D702">
        <v>1</v>
      </c>
      <c r="E702" t="s">
        <v>14</v>
      </c>
      <c r="F702" t="s">
        <v>15</v>
      </c>
      <c r="G702">
        <v>4779.6022999999996</v>
      </c>
      <c r="H702" t="s">
        <v>16</v>
      </c>
      <c r="I702" t="s">
        <v>17</v>
      </c>
      <c r="J702" t="s">
        <v>17</v>
      </c>
      <c r="K702" t="s">
        <v>17</v>
      </c>
      <c r="L702" t="s">
        <v>18</v>
      </c>
      <c r="M702" t="s">
        <v>17</v>
      </c>
      <c r="N702">
        <f>insurance[[#This Row],[age]]^2</f>
        <v>1089</v>
      </c>
      <c r="O702">
        <f>insurance[[#This Row],[smoker_yes]]*insurance[[#This Row],[bmi]]</f>
        <v>0</v>
      </c>
      <c r="P702">
        <f>insurance[[#This Row],[smoker_yes]]*insurance[[#This Row],[age]]</f>
        <v>0</v>
      </c>
      <c r="Q702">
        <f>insurance[[#This Row],[bmi]]*insurance[[#This Row],[age]]</f>
        <v>932.91</v>
      </c>
      <c r="R702" t="s">
        <v>31</v>
      </c>
      <c r="S702">
        <f>(insurance[[#This Row],[age]]-Notes!$B$2)/Notes!$B$3</f>
        <v>-0.44194759705205927</v>
      </c>
      <c r="T702">
        <f>(insurance[[#This Row],[bmi]]-Notes!$B$4)/Notes!$B$5</f>
        <v>-0.39262354381119274</v>
      </c>
      <c r="U702">
        <f>(insurance[[#This Row],[children]]-Notes!$B$6)/Notes!$B$7</f>
        <v>-7.8767191646533979E-2</v>
      </c>
      <c r="V702" s="14">
        <f t="shared" si="10"/>
        <v>13130.638654799817</v>
      </c>
      <c r="W702" s="15" t="str">
        <f>IF(insurance[[#This Row],[split]]="Test", (insurance[[#This Row],[charges]]-insurance[[#This Row],[yhat_base]])^2, "")</f>
        <v/>
      </c>
      <c r="X702" s="15" t="str">
        <f>IF(insurance[[#This Row],[split]]="Test", ABS(insurance[[#This Row],[charges]]-insurance[[#This Row],[yhat_base]])^2, "")</f>
        <v/>
      </c>
      <c r="Y702" t="str">
        <f>IF(insurance[[#This Row],[split]]="Test", (insurance[[#This Row],[charges]]-insurance[[#This Row],[yhat]])^2,"")</f>
        <v/>
      </c>
      <c r="Z702" t="str">
        <f>IF(insurance[[#This Row],[split]]="Test",ABS(insurance[[#This Row],[charges]]-insurance[[#This Row],[yhat]])^2,"")</f>
        <v/>
      </c>
      <c r="AA702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5974.6811166726093</v>
      </c>
      <c r="AB702">
        <f>insurance[[#This Row],[charges]]-insurance[[#This Row],[yhat]]</f>
        <v>-1195.0788166726097</v>
      </c>
      <c r="AC702" t="str">
        <f>IF(insurance[[#This Row],[split]]="Test",
  COUNTIFS(insurance[split], "Test", insurance[yhat], "&gt;" &amp; insurance[[#This Row],[yhat]]) + 1,
  ""
)</f>
        <v/>
      </c>
      <c r="AD702" t="str">
        <f>IF(insurance[[#This Row],[split]]="Test", CEILING(insurance[[#This Row],[rank_test]]/(COUNTIF(insurance[split],"Test")/10), 1), "")</f>
        <v/>
      </c>
      <c r="AE702" t="str">
        <f>IF(insurance[[#This Row],[split]]="Test", --(insurance[[#This Row],[charges]] &gt;= Classify!$C$5), "")</f>
        <v/>
      </c>
      <c r="AF702" t="str">
        <f>IF(insurance[[#This Row],[split]]="Test", --(insurance[[#This Row],[yhat]] &gt;= Classify!$C$8), "")</f>
        <v/>
      </c>
    </row>
    <row r="703" spans="1:32" x14ac:dyDescent="0.35">
      <c r="A703">
        <v>38</v>
      </c>
      <c r="B703" t="s">
        <v>13</v>
      </c>
      <c r="C703">
        <v>30.69</v>
      </c>
      <c r="D703">
        <v>1</v>
      </c>
      <c r="E703" t="s">
        <v>14</v>
      </c>
      <c r="F703" t="s">
        <v>15</v>
      </c>
      <c r="G703">
        <v>5976.8311000000003</v>
      </c>
      <c r="H703" t="s">
        <v>16</v>
      </c>
      <c r="I703" t="s">
        <v>17</v>
      </c>
      <c r="J703" t="s">
        <v>17</v>
      </c>
      <c r="K703" t="s">
        <v>17</v>
      </c>
      <c r="L703" t="s">
        <v>18</v>
      </c>
      <c r="M703" t="s">
        <v>17</v>
      </c>
      <c r="N703">
        <f>insurance[[#This Row],[age]]^2</f>
        <v>1444</v>
      </c>
      <c r="O703">
        <f>insurance[[#This Row],[smoker_yes]]*insurance[[#This Row],[bmi]]</f>
        <v>0</v>
      </c>
      <c r="P703">
        <f>insurance[[#This Row],[smoker_yes]]*insurance[[#This Row],[age]]</f>
        <v>0</v>
      </c>
      <c r="Q703">
        <f>insurance[[#This Row],[bmi]]*insurance[[#This Row],[age]]</f>
        <v>1166.22</v>
      </c>
      <c r="R703" t="s">
        <v>31</v>
      </c>
      <c r="S703">
        <f>(insurance[[#This Row],[age]]-Notes!$B$2)/Notes!$B$3</f>
        <v>-8.5941645904765426E-2</v>
      </c>
      <c r="T703">
        <f>(insurance[[#This Row],[bmi]]-Notes!$B$4)/Notes!$B$5</f>
        <v>4.3640981093515975E-3</v>
      </c>
      <c r="U703">
        <f>(insurance[[#This Row],[children]]-Notes!$B$6)/Notes!$B$7</f>
        <v>-7.8767191646533979E-2</v>
      </c>
      <c r="V703" s="14">
        <f t="shared" si="10"/>
        <v>13130.638654799817</v>
      </c>
      <c r="W703" s="15" t="str">
        <f>IF(insurance[[#This Row],[split]]="Test", (insurance[[#This Row],[charges]]-insurance[[#This Row],[yhat_base]])^2, "")</f>
        <v/>
      </c>
      <c r="X703" s="15" t="str">
        <f>IF(insurance[[#This Row],[split]]="Test", ABS(insurance[[#This Row],[charges]]-insurance[[#This Row],[yhat_base]])^2, "")</f>
        <v/>
      </c>
      <c r="Y703" t="str">
        <f>IF(insurance[[#This Row],[split]]="Test", (insurance[[#This Row],[charges]]-insurance[[#This Row],[yhat]])^2,"")</f>
        <v/>
      </c>
      <c r="Z703" t="str">
        <f>IF(insurance[[#This Row],[split]]="Test",ABS(insurance[[#This Row],[charges]]-insurance[[#This Row],[yhat]])^2,"")</f>
        <v/>
      </c>
      <c r="AA703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7133.6170914387712</v>
      </c>
      <c r="AB703">
        <f>insurance[[#This Row],[charges]]-insurance[[#This Row],[yhat]]</f>
        <v>-1156.7859914387709</v>
      </c>
      <c r="AC703" t="str">
        <f>IF(insurance[[#This Row],[split]]="Test",
  COUNTIFS(insurance[split], "Test", insurance[yhat], "&gt;" &amp; insurance[[#This Row],[yhat]]) + 1,
  ""
)</f>
        <v/>
      </c>
      <c r="AD703" t="str">
        <f>IF(insurance[[#This Row],[split]]="Test", CEILING(insurance[[#This Row],[rank_test]]/(COUNTIF(insurance[split],"Test")/10), 1), "")</f>
        <v/>
      </c>
      <c r="AE703" t="str">
        <f>IF(insurance[[#This Row],[split]]="Test", --(insurance[[#This Row],[charges]] &gt;= Classify!$C$5), "")</f>
        <v/>
      </c>
      <c r="AF703" t="str">
        <f>IF(insurance[[#This Row],[split]]="Test", --(insurance[[#This Row],[yhat]] &gt;= Classify!$C$8), "")</f>
        <v/>
      </c>
    </row>
    <row r="704" spans="1:32" x14ac:dyDescent="0.35">
      <c r="A704">
        <v>47</v>
      </c>
      <c r="B704" t="s">
        <v>13</v>
      </c>
      <c r="C704">
        <v>29.37</v>
      </c>
      <c r="D704">
        <v>1</v>
      </c>
      <c r="E704" t="s">
        <v>14</v>
      </c>
      <c r="F704" t="s">
        <v>15</v>
      </c>
      <c r="G704">
        <v>8547.6913000000004</v>
      </c>
      <c r="H704" t="s">
        <v>16</v>
      </c>
      <c r="I704" t="s">
        <v>17</v>
      </c>
      <c r="J704" t="s">
        <v>17</v>
      </c>
      <c r="K704" t="s">
        <v>17</v>
      </c>
      <c r="L704" t="s">
        <v>18</v>
      </c>
      <c r="M704" t="s">
        <v>17</v>
      </c>
      <c r="N704">
        <f>insurance[[#This Row],[age]]^2</f>
        <v>2209</v>
      </c>
      <c r="O704">
        <f>insurance[[#This Row],[smoker_yes]]*insurance[[#This Row],[bmi]]</f>
        <v>0</v>
      </c>
      <c r="P704">
        <f>insurance[[#This Row],[smoker_yes]]*insurance[[#This Row],[age]]</f>
        <v>0</v>
      </c>
      <c r="Q704">
        <f>insurance[[#This Row],[bmi]]*insurance[[#This Row],[age]]</f>
        <v>1380.39</v>
      </c>
      <c r="R704" t="s">
        <v>32</v>
      </c>
      <c r="S704">
        <f>(insurance[[#This Row],[age]]-Notes!$B$2)/Notes!$B$3</f>
        <v>0.55486906616036347</v>
      </c>
      <c r="T704">
        <f>(insurance[[#This Row],[bmi]]-Notes!$B$4)/Notes!$B$5</f>
        <v>-0.21217461566549067</v>
      </c>
      <c r="U704">
        <f>(insurance[[#This Row],[children]]-Notes!$B$6)/Notes!$B$7</f>
        <v>-7.8767191646533979E-2</v>
      </c>
      <c r="V704" s="14">
        <f t="shared" si="10"/>
        <v>13130.638654799817</v>
      </c>
      <c r="W704" s="15">
        <f>IF(insurance[[#This Row],[split]]="Test", (insurance[[#This Row],[charges]]-insurance[[#This Row],[yhat_base]])^2, "")</f>
        <v>21003406.456866637</v>
      </c>
      <c r="X704" s="15">
        <f>IF(insurance[[#This Row],[split]]="Test", ABS(insurance[[#This Row],[charges]]-insurance[[#This Row],[yhat_base]])^2, "")</f>
        <v>21003406.456866637</v>
      </c>
      <c r="Y704">
        <f>IF(insurance[[#This Row],[split]]="Test", (insurance[[#This Row],[charges]]-insurance[[#This Row],[yhat]])^2,"")</f>
        <v>1267686.2606859987</v>
      </c>
      <c r="Z704">
        <f>IF(insurance[[#This Row],[split]]="Test",ABS(insurance[[#This Row],[charges]]-insurance[[#This Row],[yhat]])^2,"")</f>
        <v>1267686.2606859987</v>
      </c>
      <c r="AA704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9673.6070431557655</v>
      </c>
      <c r="AB704">
        <f>insurance[[#This Row],[charges]]-insurance[[#This Row],[yhat]]</f>
        <v>-1125.9157431557651</v>
      </c>
      <c r="AC704">
        <f>IF(insurance[[#This Row],[split]]="Test",
  COUNTIFS(insurance[split], "Test", insurance[yhat], "&gt;" &amp; insurance[[#This Row],[yhat]]) + 1,
  ""
)</f>
        <v>151</v>
      </c>
      <c r="AD704">
        <f>IF(insurance[[#This Row],[split]]="Test", CEILING(insurance[[#This Row],[rank_test]]/(COUNTIF(insurance[split],"Test")/10), 1), "")</f>
        <v>6</v>
      </c>
      <c r="AE704">
        <f>IF(insurance[[#This Row],[split]]="Test", --(insurance[[#This Row],[charges]] &gt;= Classify!$C$5), "")</f>
        <v>0</v>
      </c>
      <c r="AF704">
        <f>IF(insurance[[#This Row],[split]]="Test", --(insurance[[#This Row],[yhat]] &gt;= Classify!$C$8), "")</f>
        <v>0</v>
      </c>
    </row>
    <row r="705" spans="1:32" x14ac:dyDescent="0.35">
      <c r="A705">
        <v>33</v>
      </c>
      <c r="B705" t="s">
        <v>19</v>
      </c>
      <c r="C705">
        <v>42.46</v>
      </c>
      <c r="D705">
        <v>1</v>
      </c>
      <c r="E705" t="s">
        <v>14</v>
      </c>
      <c r="F705" t="s">
        <v>15</v>
      </c>
      <c r="G705">
        <v>11326.71487</v>
      </c>
      <c r="H705" t="s">
        <v>16</v>
      </c>
      <c r="I705" t="s">
        <v>18</v>
      </c>
      <c r="J705" t="s">
        <v>17</v>
      </c>
      <c r="K705" t="s">
        <v>17</v>
      </c>
      <c r="L705" t="s">
        <v>18</v>
      </c>
      <c r="M705" t="s">
        <v>17</v>
      </c>
      <c r="N705">
        <f>insurance[[#This Row],[age]]^2</f>
        <v>1089</v>
      </c>
      <c r="O705">
        <f>insurance[[#This Row],[smoker_yes]]*insurance[[#This Row],[bmi]]</f>
        <v>0</v>
      </c>
      <c r="P705">
        <f>insurance[[#This Row],[smoker_yes]]*insurance[[#This Row],[age]]</f>
        <v>0</v>
      </c>
      <c r="Q705">
        <f>insurance[[#This Row],[bmi]]*insurance[[#This Row],[age]]</f>
        <v>1401.18</v>
      </c>
      <c r="R705" t="s">
        <v>32</v>
      </c>
      <c r="S705">
        <f>(insurance[[#This Row],[age]]-Notes!$B$2)/Notes!$B$3</f>
        <v>-0.44194759705205927</v>
      </c>
      <c r="T705">
        <f>(insurance[[#This Row],[bmi]]-Notes!$B$4)/Notes!$B$5</f>
        <v>1.9351676292683615</v>
      </c>
      <c r="U705">
        <f>(insurance[[#This Row],[children]]-Notes!$B$6)/Notes!$B$7</f>
        <v>-7.8767191646533979E-2</v>
      </c>
      <c r="V705" s="14">
        <f t="shared" si="10"/>
        <v>13130.638654799817</v>
      </c>
      <c r="W705" s="15">
        <f>IF(insurance[[#This Row],[split]]="Test", (insurance[[#This Row],[charges]]-insurance[[#This Row],[yhat_base]])^2, "")</f>
        <v>3254141.021366498</v>
      </c>
      <c r="X705" s="15">
        <f>IF(insurance[[#This Row],[split]]="Test", ABS(insurance[[#This Row],[charges]]-insurance[[#This Row],[yhat_base]])^2, "")</f>
        <v>3254141.021366498</v>
      </c>
      <c r="Y705">
        <f>IF(insurance[[#This Row],[split]]="Test", (insurance[[#This Row],[charges]]-insurance[[#This Row],[yhat]])^2,"")</f>
        <v>34126333.34583766</v>
      </c>
      <c r="Z705">
        <f>IF(insurance[[#This Row],[split]]="Test",ABS(insurance[[#This Row],[charges]]-insurance[[#This Row],[yhat]])^2,"")</f>
        <v>34126333.34583766</v>
      </c>
      <c r="AA705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5484.9400244725157</v>
      </c>
      <c r="AB705">
        <f>insurance[[#This Row],[charges]]-insurance[[#This Row],[yhat]]</f>
        <v>5841.7748455274841</v>
      </c>
      <c r="AC705">
        <f>IF(insurance[[#This Row],[split]]="Test",
  COUNTIFS(insurance[split], "Test", insurance[yhat], "&gt;" &amp; insurance[[#This Row],[yhat]]) + 1,
  ""
)</f>
        <v>227</v>
      </c>
      <c r="AD705">
        <f>IF(insurance[[#This Row],[split]]="Test", CEILING(insurance[[#This Row],[rank_test]]/(COUNTIF(insurance[split],"Test")/10), 1), "")</f>
        <v>8</v>
      </c>
      <c r="AE705">
        <f>IF(insurance[[#This Row],[split]]="Test", --(insurance[[#This Row],[charges]] &gt;= Classify!$C$5), "")</f>
        <v>0</v>
      </c>
      <c r="AF705">
        <f>IF(insurance[[#This Row],[split]]="Test", --(insurance[[#This Row],[yhat]] &gt;= Classify!$C$8), "")</f>
        <v>0</v>
      </c>
    </row>
    <row r="706" spans="1:32" x14ac:dyDescent="0.35">
      <c r="A706">
        <v>53</v>
      </c>
      <c r="B706" t="s">
        <v>13</v>
      </c>
      <c r="C706">
        <v>39.6</v>
      </c>
      <c r="D706">
        <v>1</v>
      </c>
      <c r="E706" t="s">
        <v>14</v>
      </c>
      <c r="F706" t="s">
        <v>15</v>
      </c>
      <c r="G706">
        <v>10579.710999999999</v>
      </c>
      <c r="H706" t="s">
        <v>16</v>
      </c>
      <c r="I706" t="s">
        <v>17</v>
      </c>
      <c r="J706" t="s">
        <v>17</v>
      </c>
      <c r="K706" t="s">
        <v>17</v>
      </c>
      <c r="L706" t="s">
        <v>18</v>
      </c>
      <c r="M706" t="s">
        <v>17</v>
      </c>
      <c r="N706">
        <f>insurance[[#This Row],[age]]^2</f>
        <v>2809</v>
      </c>
      <c r="O706">
        <f>insurance[[#This Row],[smoker_yes]]*insurance[[#This Row],[bmi]]</f>
        <v>0</v>
      </c>
      <c r="P706">
        <f>insurance[[#This Row],[smoker_yes]]*insurance[[#This Row],[age]]</f>
        <v>0</v>
      </c>
      <c r="Q706">
        <f>insurance[[#This Row],[bmi]]*insurance[[#This Row],[age]]</f>
        <v>2098.8000000000002</v>
      </c>
      <c r="R706" t="s">
        <v>31</v>
      </c>
      <c r="S706">
        <f>(insurance[[#This Row],[age]]-Notes!$B$2)/Notes!$B$3</f>
        <v>0.98207620753711611</v>
      </c>
      <c r="T706">
        <f>(insurance[[#This Row],[bmi]]-Notes!$B$4)/Notes!$B$5</f>
        <v>1.4660004160895366</v>
      </c>
      <c r="U706">
        <f>(insurance[[#This Row],[children]]-Notes!$B$6)/Notes!$B$7</f>
        <v>-7.8767191646533979E-2</v>
      </c>
      <c r="V706" s="14">
        <f t="shared" ref="V706:V769" si="11">base_mean</f>
        <v>13130.638654799817</v>
      </c>
      <c r="W706" s="15" t="str">
        <f>IF(insurance[[#This Row],[split]]="Test", (insurance[[#This Row],[charges]]-insurance[[#This Row],[yhat_base]])^2, "")</f>
        <v/>
      </c>
      <c r="X706" s="15" t="str">
        <f>IF(insurance[[#This Row],[split]]="Test", ABS(insurance[[#This Row],[charges]]-insurance[[#This Row],[yhat_base]])^2, "")</f>
        <v/>
      </c>
      <c r="Y706" t="str">
        <f>IF(insurance[[#This Row],[split]]="Test", (insurance[[#This Row],[charges]]-insurance[[#This Row],[yhat]])^2,"")</f>
        <v/>
      </c>
      <c r="Z706" t="str">
        <f>IF(insurance[[#This Row],[split]]="Test",ABS(insurance[[#This Row],[charges]]-insurance[[#This Row],[yhat]])^2,"")</f>
        <v/>
      </c>
      <c r="AA706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11839.704574334704</v>
      </c>
      <c r="AB706">
        <f>insurance[[#This Row],[charges]]-insurance[[#This Row],[yhat]]</f>
        <v>-1259.993574334705</v>
      </c>
      <c r="AC706" t="str">
        <f>IF(insurance[[#This Row],[split]]="Test",
  COUNTIFS(insurance[split], "Test", insurance[yhat], "&gt;" &amp; insurance[[#This Row],[yhat]]) + 1,
  ""
)</f>
        <v/>
      </c>
      <c r="AD706" t="str">
        <f>IF(insurance[[#This Row],[split]]="Test", CEILING(insurance[[#This Row],[rank_test]]/(COUNTIF(insurance[split],"Test")/10), 1), "")</f>
        <v/>
      </c>
      <c r="AE706" t="str">
        <f>IF(insurance[[#This Row],[split]]="Test", --(insurance[[#This Row],[charges]] &gt;= Classify!$C$5), "")</f>
        <v/>
      </c>
      <c r="AF706" t="str">
        <f>IF(insurance[[#This Row],[split]]="Test", --(insurance[[#This Row],[yhat]] &gt;= Classify!$C$8), "")</f>
        <v/>
      </c>
    </row>
    <row r="707" spans="1:32" x14ac:dyDescent="0.35">
      <c r="A707">
        <v>40</v>
      </c>
      <c r="B707" t="s">
        <v>13</v>
      </c>
      <c r="C707">
        <v>29.81</v>
      </c>
      <c r="D707">
        <v>1</v>
      </c>
      <c r="E707" t="s">
        <v>14</v>
      </c>
      <c r="F707" t="s">
        <v>15</v>
      </c>
      <c r="G707">
        <v>6500.2358999999997</v>
      </c>
      <c r="H707" t="s">
        <v>16</v>
      </c>
      <c r="I707" t="s">
        <v>17</v>
      </c>
      <c r="J707" t="s">
        <v>17</v>
      </c>
      <c r="K707" t="s">
        <v>17</v>
      </c>
      <c r="L707" t="s">
        <v>18</v>
      </c>
      <c r="M707" t="s">
        <v>17</v>
      </c>
      <c r="N707">
        <f>insurance[[#This Row],[age]]^2</f>
        <v>1600</v>
      </c>
      <c r="O707">
        <f>insurance[[#This Row],[smoker_yes]]*insurance[[#This Row],[bmi]]</f>
        <v>0</v>
      </c>
      <c r="P707">
        <f>insurance[[#This Row],[smoker_yes]]*insurance[[#This Row],[age]]</f>
        <v>0</v>
      </c>
      <c r="Q707">
        <f>insurance[[#This Row],[bmi]]*insurance[[#This Row],[age]]</f>
        <v>1192.3999999999999</v>
      </c>
      <c r="R707" t="s">
        <v>31</v>
      </c>
      <c r="S707">
        <f>(insurance[[#This Row],[age]]-Notes!$B$2)/Notes!$B$3</f>
        <v>5.6460734554152112E-2</v>
      </c>
      <c r="T707">
        <f>(insurance[[#This Row],[bmi]]-Notes!$B$4)/Notes!$B$5</f>
        <v>-0.13999504440721031</v>
      </c>
      <c r="U707">
        <f>(insurance[[#This Row],[children]]-Notes!$B$6)/Notes!$B$7</f>
        <v>-7.8767191646533979E-2</v>
      </c>
      <c r="V707" s="14">
        <f t="shared" si="11"/>
        <v>13130.638654799817</v>
      </c>
      <c r="W707" s="15" t="str">
        <f>IF(insurance[[#This Row],[split]]="Test", (insurance[[#This Row],[charges]]-insurance[[#This Row],[yhat_base]])^2, "")</f>
        <v/>
      </c>
      <c r="X707" s="15" t="str">
        <f>IF(insurance[[#This Row],[split]]="Test", ABS(insurance[[#This Row],[charges]]-insurance[[#This Row],[yhat_base]])^2, "")</f>
        <v/>
      </c>
      <c r="Y707" t="str">
        <f>IF(insurance[[#This Row],[split]]="Test", (insurance[[#This Row],[charges]]-insurance[[#This Row],[yhat]])^2,"")</f>
        <v/>
      </c>
      <c r="Z707" t="str">
        <f>IF(insurance[[#This Row],[split]]="Test",ABS(insurance[[#This Row],[charges]]-insurance[[#This Row],[yhat]])^2,"")</f>
        <v/>
      </c>
      <c r="AA707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7635.7001093513209</v>
      </c>
      <c r="AB707">
        <f>insurance[[#This Row],[charges]]-insurance[[#This Row],[yhat]]</f>
        <v>-1135.4642093513212</v>
      </c>
      <c r="AC707" t="str">
        <f>IF(insurance[[#This Row],[split]]="Test",
  COUNTIFS(insurance[split], "Test", insurance[yhat], "&gt;" &amp; insurance[[#This Row],[yhat]]) + 1,
  ""
)</f>
        <v/>
      </c>
      <c r="AD707" t="str">
        <f>IF(insurance[[#This Row],[split]]="Test", CEILING(insurance[[#This Row],[rank_test]]/(COUNTIF(insurance[split],"Test")/10), 1), "")</f>
        <v/>
      </c>
      <c r="AE707" t="str">
        <f>IF(insurance[[#This Row],[split]]="Test", --(insurance[[#This Row],[charges]] &gt;= Classify!$C$5), "")</f>
        <v/>
      </c>
      <c r="AF707" t="str">
        <f>IF(insurance[[#This Row],[split]]="Test", --(insurance[[#This Row],[yhat]] &gt;= Classify!$C$8), "")</f>
        <v/>
      </c>
    </row>
    <row r="708" spans="1:32" x14ac:dyDescent="0.35">
      <c r="A708">
        <v>18</v>
      </c>
      <c r="B708" t="s">
        <v>19</v>
      </c>
      <c r="C708">
        <v>35.200000000000003</v>
      </c>
      <c r="D708">
        <v>1</v>
      </c>
      <c r="E708" t="s">
        <v>14</v>
      </c>
      <c r="F708" t="s">
        <v>15</v>
      </c>
      <c r="G708">
        <v>1727.54</v>
      </c>
      <c r="H708" t="s">
        <v>16</v>
      </c>
      <c r="I708" t="s">
        <v>18</v>
      </c>
      <c r="J708" t="s">
        <v>17</v>
      </c>
      <c r="K708" t="s">
        <v>17</v>
      </c>
      <c r="L708" t="s">
        <v>18</v>
      </c>
      <c r="M708" t="s">
        <v>17</v>
      </c>
      <c r="N708">
        <f>insurance[[#This Row],[age]]^2</f>
        <v>324</v>
      </c>
      <c r="O708">
        <f>insurance[[#This Row],[smoker_yes]]*insurance[[#This Row],[bmi]]</f>
        <v>0</v>
      </c>
      <c r="P708">
        <f>insurance[[#This Row],[smoker_yes]]*insurance[[#This Row],[age]]</f>
        <v>0</v>
      </c>
      <c r="Q708">
        <f>insurance[[#This Row],[bmi]]*insurance[[#This Row],[age]]</f>
        <v>633.6</v>
      </c>
      <c r="R708" t="s">
        <v>31</v>
      </c>
      <c r="S708">
        <f>(insurance[[#This Row],[age]]-Notes!$B$2)/Notes!$B$3</f>
        <v>-1.5099654504939408</v>
      </c>
      <c r="T708">
        <f>(insurance[[#This Row],[bmi]]-Notes!$B$4)/Notes!$B$5</f>
        <v>0.74420470350672951</v>
      </c>
      <c r="U708">
        <f>(insurance[[#This Row],[children]]-Notes!$B$6)/Notes!$B$7</f>
        <v>-7.8767191646533979E-2</v>
      </c>
      <c r="V708" s="14">
        <f t="shared" si="11"/>
        <v>13130.638654799817</v>
      </c>
      <c r="W708" s="15" t="str">
        <f>IF(insurance[[#This Row],[split]]="Test", (insurance[[#This Row],[charges]]-insurance[[#This Row],[yhat_base]])^2, "")</f>
        <v/>
      </c>
      <c r="X708" s="15" t="str">
        <f>IF(insurance[[#This Row],[split]]="Test", ABS(insurance[[#This Row],[charges]]-insurance[[#This Row],[yhat_base]])^2, "")</f>
        <v/>
      </c>
      <c r="Y708" t="str">
        <f>IF(insurance[[#This Row],[split]]="Test", (insurance[[#This Row],[charges]]-insurance[[#This Row],[yhat]])^2,"")</f>
        <v/>
      </c>
      <c r="Z708" t="str">
        <f>IF(insurance[[#This Row],[split]]="Test",ABS(insurance[[#This Row],[charges]]-insurance[[#This Row],[yhat]])^2,"")</f>
        <v/>
      </c>
      <c r="AA708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3221.2478718613665</v>
      </c>
      <c r="AB708">
        <f>insurance[[#This Row],[charges]]-insurance[[#This Row],[yhat]]</f>
        <v>-1493.7078718613666</v>
      </c>
      <c r="AC708" t="str">
        <f>IF(insurance[[#This Row],[split]]="Test",
  COUNTIFS(insurance[split], "Test", insurance[yhat], "&gt;" &amp; insurance[[#This Row],[yhat]]) + 1,
  ""
)</f>
        <v/>
      </c>
      <c r="AD708" t="str">
        <f>IF(insurance[[#This Row],[split]]="Test", CEILING(insurance[[#This Row],[rank_test]]/(COUNTIF(insurance[split],"Test")/10), 1), "")</f>
        <v/>
      </c>
      <c r="AE708" t="str">
        <f>IF(insurance[[#This Row],[split]]="Test", --(insurance[[#This Row],[charges]] &gt;= Classify!$C$5), "")</f>
        <v/>
      </c>
      <c r="AF708" t="str">
        <f>IF(insurance[[#This Row],[split]]="Test", --(insurance[[#This Row],[yhat]] &gt;= Classify!$C$8), "")</f>
        <v/>
      </c>
    </row>
    <row r="709" spans="1:32" x14ac:dyDescent="0.35">
      <c r="A709">
        <v>41</v>
      </c>
      <c r="B709" t="s">
        <v>13</v>
      </c>
      <c r="C709">
        <v>36.08</v>
      </c>
      <c r="D709">
        <v>1</v>
      </c>
      <c r="E709" t="s">
        <v>14</v>
      </c>
      <c r="F709" t="s">
        <v>15</v>
      </c>
      <c r="G709">
        <v>6781.3541999999998</v>
      </c>
      <c r="H709" t="s">
        <v>16</v>
      </c>
      <c r="I709" t="s">
        <v>17</v>
      </c>
      <c r="J709" t="s">
        <v>17</v>
      </c>
      <c r="K709" t="s">
        <v>17</v>
      </c>
      <c r="L709" t="s">
        <v>18</v>
      </c>
      <c r="M709" t="s">
        <v>17</v>
      </c>
      <c r="N709">
        <f>insurance[[#This Row],[age]]^2</f>
        <v>1681</v>
      </c>
      <c r="O709">
        <f>insurance[[#This Row],[smoker_yes]]*insurance[[#This Row],[bmi]]</f>
        <v>0</v>
      </c>
      <c r="P709">
        <f>insurance[[#This Row],[smoker_yes]]*insurance[[#This Row],[age]]</f>
        <v>0</v>
      </c>
      <c r="Q709">
        <f>insurance[[#This Row],[bmi]]*insurance[[#This Row],[age]]</f>
        <v>1479.28</v>
      </c>
      <c r="R709" t="s">
        <v>32</v>
      </c>
      <c r="S709">
        <f>(insurance[[#This Row],[age]]-Notes!$B$2)/Notes!$B$3</f>
        <v>0.12766192478361088</v>
      </c>
      <c r="T709">
        <f>(insurance[[#This Row],[bmi]]-Notes!$B$4)/Notes!$B$5</f>
        <v>0.88856384602329019</v>
      </c>
      <c r="U709">
        <f>(insurance[[#This Row],[children]]-Notes!$B$6)/Notes!$B$7</f>
        <v>-7.8767191646533979E-2</v>
      </c>
      <c r="V709" s="14">
        <f t="shared" si="11"/>
        <v>13130.638654799817</v>
      </c>
      <c r="W709" s="15">
        <f>IF(insurance[[#This Row],[split]]="Test", (insurance[[#This Row],[charges]]-insurance[[#This Row],[yhat_base]])^2, "")</f>
        <v>40313413.087962613</v>
      </c>
      <c r="X709" s="15">
        <f>IF(insurance[[#This Row],[split]]="Test", ABS(insurance[[#This Row],[charges]]-insurance[[#This Row],[yhat_base]])^2, "")</f>
        <v>40313413.087962613</v>
      </c>
      <c r="Y709">
        <f>IF(insurance[[#This Row],[split]]="Test", (insurance[[#This Row],[charges]]-insurance[[#This Row],[yhat]])^2,"")</f>
        <v>1400083.6613362476</v>
      </c>
      <c r="Z709">
        <f>IF(insurance[[#This Row],[split]]="Test",ABS(insurance[[#This Row],[charges]]-insurance[[#This Row],[yhat]])^2,"")</f>
        <v>1400083.6613362476</v>
      </c>
      <c r="AA709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7964.6055094589192</v>
      </c>
      <c r="AB709">
        <f>insurance[[#This Row],[charges]]-insurance[[#This Row],[yhat]]</f>
        <v>-1183.2513094589194</v>
      </c>
      <c r="AC709">
        <f>IF(insurance[[#This Row],[split]]="Test",
  COUNTIFS(insurance[split], "Test", insurance[yhat], "&gt;" &amp; insurance[[#This Row],[yhat]]) + 1,
  ""
)</f>
        <v>182</v>
      </c>
      <c r="AD709">
        <f>IF(insurance[[#This Row],[split]]="Test", CEILING(insurance[[#This Row],[rank_test]]/(COUNTIF(insurance[split],"Test")/10), 1), "")</f>
        <v>7</v>
      </c>
      <c r="AE709">
        <f>IF(insurance[[#This Row],[split]]="Test", --(insurance[[#This Row],[charges]] &gt;= Classify!$C$5), "")</f>
        <v>0</v>
      </c>
      <c r="AF709">
        <f>IF(insurance[[#This Row],[split]]="Test", --(insurance[[#This Row],[yhat]] &gt;= Classify!$C$8), "")</f>
        <v>0</v>
      </c>
    </row>
    <row r="710" spans="1:32" x14ac:dyDescent="0.35">
      <c r="A710">
        <v>51</v>
      </c>
      <c r="B710" t="s">
        <v>19</v>
      </c>
      <c r="C710">
        <v>35.97</v>
      </c>
      <c r="D710">
        <v>1</v>
      </c>
      <c r="E710" t="s">
        <v>14</v>
      </c>
      <c r="F710" t="s">
        <v>15</v>
      </c>
      <c r="G710">
        <v>9386.1612999999998</v>
      </c>
      <c r="H710" t="s">
        <v>16</v>
      </c>
      <c r="I710" t="s">
        <v>18</v>
      </c>
      <c r="J710" t="s">
        <v>17</v>
      </c>
      <c r="K710" t="s">
        <v>17</v>
      </c>
      <c r="L710" t="s">
        <v>18</v>
      </c>
      <c r="M710" t="s">
        <v>17</v>
      </c>
      <c r="N710">
        <f>insurance[[#This Row],[age]]^2</f>
        <v>2601</v>
      </c>
      <c r="O710">
        <f>insurance[[#This Row],[smoker_yes]]*insurance[[#This Row],[bmi]]</f>
        <v>0</v>
      </c>
      <c r="P710">
        <f>insurance[[#This Row],[smoker_yes]]*insurance[[#This Row],[age]]</f>
        <v>0</v>
      </c>
      <c r="Q710">
        <f>insurance[[#This Row],[bmi]]*insurance[[#This Row],[age]]</f>
        <v>1834.47</v>
      </c>
      <c r="R710" t="s">
        <v>31</v>
      </c>
      <c r="S710">
        <f>(insurance[[#This Row],[age]]-Notes!$B$2)/Notes!$B$3</f>
        <v>0.8396738270781986</v>
      </c>
      <c r="T710">
        <f>(insurance[[#This Row],[bmi]]-Notes!$B$4)/Notes!$B$5</f>
        <v>0.87051895320872008</v>
      </c>
      <c r="U710">
        <f>(insurance[[#This Row],[children]]-Notes!$B$6)/Notes!$B$7</f>
        <v>-7.8767191646533979E-2</v>
      </c>
      <c r="V710" s="14">
        <f t="shared" si="11"/>
        <v>13130.638654799817</v>
      </c>
      <c r="W710" s="15" t="str">
        <f>IF(insurance[[#This Row],[split]]="Test", (insurance[[#This Row],[charges]]-insurance[[#This Row],[yhat_base]])^2, "")</f>
        <v/>
      </c>
      <c r="X710" s="15" t="str">
        <f>IF(insurance[[#This Row],[split]]="Test", ABS(insurance[[#This Row],[charges]]-insurance[[#This Row],[yhat_base]])^2, "")</f>
        <v/>
      </c>
      <c r="Y710" t="str">
        <f>IF(insurance[[#This Row],[split]]="Test", (insurance[[#This Row],[charges]]-insurance[[#This Row],[yhat]])^2,"")</f>
        <v/>
      </c>
      <c r="Z710" t="str">
        <f>IF(insurance[[#This Row],[split]]="Test",ABS(insurance[[#This Row],[charges]]-insurance[[#This Row],[yhat]])^2,"")</f>
        <v/>
      </c>
      <c r="AA710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10454.417478815003</v>
      </c>
      <c r="AB710">
        <f>insurance[[#This Row],[charges]]-insurance[[#This Row],[yhat]]</f>
        <v>-1068.2561788150033</v>
      </c>
      <c r="AC710" t="str">
        <f>IF(insurance[[#This Row],[split]]="Test",
  COUNTIFS(insurance[split], "Test", insurance[yhat], "&gt;" &amp; insurance[[#This Row],[yhat]]) + 1,
  ""
)</f>
        <v/>
      </c>
      <c r="AD710" t="str">
        <f>IF(insurance[[#This Row],[split]]="Test", CEILING(insurance[[#This Row],[rank_test]]/(COUNTIF(insurance[split],"Test")/10), 1), "")</f>
        <v/>
      </c>
      <c r="AE710" t="str">
        <f>IF(insurance[[#This Row],[split]]="Test", --(insurance[[#This Row],[charges]] &gt;= Classify!$C$5), "")</f>
        <v/>
      </c>
      <c r="AF710" t="str">
        <f>IF(insurance[[#This Row],[split]]="Test", --(insurance[[#This Row],[yhat]] &gt;= Classify!$C$8), "")</f>
        <v/>
      </c>
    </row>
    <row r="711" spans="1:32" x14ac:dyDescent="0.35">
      <c r="A711">
        <v>31</v>
      </c>
      <c r="B711" t="s">
        <v>13</v>
      </c>
      <c r="C711">
        <v>29.26</v>
      </c>
      <c r="D711">
        <v>1</v>
      </c>
      <c r="E711" t="s">
        <v>14</v>
      </c>
      <c r="F711" t="s">
        <v>15</v>
      </c>
      <c r="G711">
        <v>4350.5144</v>
      </c>
      <c r="H711" t="s">
        <v>16</v>
      </c>
      <c r="I711" t="s">
        <v>17</v>
      </c>
      <c r="J711" t="s">
        <v>17</v>
      </c>
      <c r="K711" t="s">
        <v>17</v>
      </c>
      <c r="L711" t="s">
        <v>18</v>
      </c>
      <c r="M711" t="s">
        <v>17</v>
      </c>
      <c r="N711">
        <f>insurance[[#This Row],[age]]^2</f>
        <v>961</v>
      </c>
      <c r="O711">
        <f>insurance[[#This Row],[smoker_yes]]*insurance[[#This Row],[bmi]]</f>
        <v>0</v>
      </c>
      <c r="P711">
        <f>insurance[[#This Row],[smoker_yes]]*insurance[[#This Row],[age]]</f>
        <v>0</v>
      </c>
      <c r="Q711">
        <f>insurance[[#This Row],[bmi]]*insurance[[#This Row],[age]]</f>
        <v>907.06000000000006</v>
      </c>
      <c r="R711" t="s">
        <v>31</v>
      </c>
      <c r="S711">
        <f>(insurance[[#This Row],[age]]-Notes!$B$2)/Notes!$B$3</f>
        <v>-0.58434997751097684</v>
      </c>
      <c r="T711">
        <f>(insurance[[#This Row],[bmi]]-Notes!$B$4)/Notes!$B$5</f>
        <v>-0.23021950848006076</v>
      </c>
      <c r="U711">
        <f>(insurance[[#This Row],[children]]-Notes!$B$6)/Notes!$B$7</f>
        <v>-7.8767191646533979E-2</v>
      </c>
      <c r="V711" s="14">
        <f t="shared" si="11"/>
        <v>13130.638654799817</v>
      </c>
      <c r="W711" s="15" t="str">
        <f>IF(insurance[[#This Row],[split]]="Test", (insurance[[#This Row],[charges]]-insurance[[#This Row],[yhat_base]])^2, "")</f>
        <v/>
      </c>
      <c r="X711" s="15" t="str">
        <f>IF(insurance[[#This Row],[split]]="Test", ABS(insurance[[#This Row],[charges]]-insurance[[#This Row],[yhat_base]])^2, "")</f>
        <v/>
      </c>
      <c r="Y711" t="str">
        <f>IF(insurance[[#This Row],[split]]="Test", (insurance[[#This Row],[charges]]-insurance[[#This Row],[yhat]])^2,"")</f>
        <v/>
      </c>
      <c r="Z711" t="str">
        <f>IF(insurance[[#This Row],[split]]="Test",ABS(insurance[[#This Row],[charges]]-insurance[[#This Row],[yhat]])^2,"")</f>
        <v/>
      </c>
      <c r="AA711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5586.8998232448848</v>
      </c>
      <c r="AB711">
        <f>insurance[[#This Row],[charges]]-insurance[[#This Row],[yhat]]</f>
        <v>-1236.3854232448848</v>
      </c>
      <c r="AC711" t="str">
        <f>IF(insurance[[#This Row],[split]]="Test",
  COUNTIFS(insurance[split], "Test", insurance[yhat], "&gt;" &amp; insurance[[#This Row],[yhat]]) + 1,
  ""
)</f>
        <v/>
      </c>
      <c r="AD711" t="str">
        <f>IF(insurance[[#This Row],[split]]="Test", CEILING(insurance[[#This Row],[rank_test]]/(COUNTIF(insurance[split],"Test")/10), 1), "")</f>
        <v/>
      </c>
      <c r="AE711" t="str">
        <f>IF(insurance[[#This Row],[split]]="Test", --(insurance[[#This Row],[charges]] &gt;= Classify!$C$5), "")</f>
        <v/>
      </c>
      <c r="AF711" t="str">
        <f>IF(insurance[[#This Row],[split]]="Test", --(insurance[[#This Row],[yhat]] &gt;= Classify!$C$8), "")</f>
        <v/>
      </c>
    </row>
    <row r="712" spans="1:32" x14ac:dyDescent="0.35">
      <c r="A712">
        <v>42</v>
      </c>
      <c r="B712" t="s">
        <v>13</v>
      </c>
      <c r="C712">
        <v>26.18</v>
      </c>
      <c r="D712">
        <v>1</v>
      </c>
      <c r="E712" t="s">
        <v>14</v>
      </c>
      <c r="F712" t="s">
        <v>15</v>
      </c>
      <c r="G712">
        <v>7046.7222000000002</v>
      </c>
      <c r="H712" t="s">
        <v>16</v>
      </c>
      <c r="I712" t="s">
        <v>17</v>
      </c>
      <c r="J712" t="s">
        <v>17</v>
      </c>
      <c r="K712" t="s">
        <v>17</v>
      </c>
      <c r="L712" t="s">
        <v>18</v>
      </c>
      <c r="M712" t="s">
        <v>17</v>
      </c>
      <c r="N712">
        <f>insurance[[#This Row],[age]]^2</f>
        <v>1764</v>
      </c>
      <c r="O712">
        <f>insurance[[#This Row],[smoker_yes]]*insurance[[#This Row],[bmi]]</f>
        <v>0</v>
      </c>
      <c r="P712">
        <f>insurance[[#This Row],[smoker_yes]]*insurance[[#This Row],[age]]</f>
        <v>0</v>
      </c>
      <c r="Q712">
        <f>insurance[[#This Row],[bmi]]*insurance[[#This Row],[age]]</f>
        <v>1099.56</v>
      </c>
      <c r="R712" t="s">
        <v>31</v>
      </c>
      <c r="S712">
        <f>(insurance[[#This Row],[age]]-Notes!$B$2)/Notes!$B$3</f>
        <v>0.19886311501306964</v>
      </c>
      <c r="T712">
        <f>(insurance[[#This Row],[bmi]]-Notes!$B$4)/Notes!$B$5</f>
        <v>-0.73547650728802627</v>
      </c>
      <c r="U712">
        <f>(insurance[[#This Row],[children]]-Notes!$B$6)/Notes!$B$7</f>
        <v>-7.8767191646533979E-2</v>
      </c>
      <c r="V712" s="14">
        <f t="shared" si="11"/>
        <v>13130.638654799817</v>
      </c>
      <c r="W712" s="15" t="str">
        <f>IF(insurance[[#This Row],[split]]="Test", (insurance[[#This Row],[charges]]-insurance[[#This Row],[yhat_base]])^2, "")</f>
        <v/>
      </c>
      <c r="X712" s="15" t="str">
        <f>IF(insurance[[#This Row],[split]]="Test", ABS(insurance[[#This Row],[charges]]-insurance[[#This Row],[yhat_base]])^2, "")</f>
        <v/>
      </c>
      <c r="Y712" t="str">
        <f>IF(insurance[[#This Row],[split]]="Test", (insurance[[#This Row],[charges]]-insurance[[#This Row],[yhat]])^2,"")</f>
        <v/>
      </c>
      <c r="Z712" t="str">
        <f>IF(insurance[[#This Row],[split]]="Test",ABS(insurance[[#This Row],[charges]]-insurance[[#This Row],[yhat]])^2,"")</f>
        <v/>
      </c>
      <c r="AA712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8143.1932363253491</v>
      </c>
      <c r="AB712">
        <f>insurance[[#This Row],[charges]]-insurance[[#This Row],[yhat]]</f>
        <v>-1096.4710363253489</v>
      </c>
      <c r="AC712" t="str">
        <f>IF(insurance[[#This Row],[split]]="Test",
  COUNTIFS(insurance[split], "Test", insurance[yhat], "&gt;" &amp; insurance[[#This Row],[yhat]]) + 1,
  ""
)</f>
        <v/>
      </c>
      <c r="AD712" t="str">
        <f>IF(insurance[[#This Row],[split]]="Test", CEILING(insurance[[#This Row],[rank_test]]/(COUNTIF(insurance[split],"Test")/10), 1), "")</f>
        <v/>
      </c>
      <c r="AE712" t="str">
        <f>IF(insurance[[#This Row],[split]]="Test", --(insurance[[#This Row],[charges]] &gt;= Classify!$C$5), "")</f>
        <v/>
      </c>
      <c r="AF712" t="str">
        <f>IF(insurance[[#This Row],[split]]="Test", --(insurance[[#This Row],[yhat]] &gt;= Classify!$C$8), "")</f>
        <v/>
      </c>
    </row>
    <row r="713" spans="1:32" x14ac:dyDescent="0.35">
      <c r="A713">
        <v>23</v>
      </c>
      <c r="B713" t="s">
        <v>19</v>
      </c>
      <c r="C713">
        <v>50.38</v>
      </c>
      <c r="D713">
        <v>1</v>
      </c>
      <c r="E713" t="s">
        <v>14</v>
      </c>
      <c r="F713" t="s">
        <v>15</v>
      </c>
      <c r="G713">
        <v>2438.0551999999998</v>
      </c>
      <c r="H713" t="s">
        <v>16</v>
      </c>
      <c r="I713" t="s">
        <v>18</v>
      </c>
      <c r="J713" t="s">
        <v>17</v>
      </c>
      <c r="K713" t="s">
        <v>17</v>
      </c>
      <c r="L713" t="s">
        <v>18</v>
      </c>
      <c r="M713" t="s">
        <v>17</v>
      </c>
      <c r="N713">
        <f>insurance[[#This Row],[age]]^2</f>
        <v>529</v>
      </c>
      <c r="O713">
        <f>insurance[[#This Row],[smoker_yes]]*insurance[[#This Row],[bmi]]</f>
        <v>0</v>
      </c>
      <c r="P713">
        <f>insurance[[#This Row],[smoker_yes]]*insurance[[#This Row],[age]]</f>
        <v>0</v>
      </c>
      <c r="Q713">
        <f>insurance[[#This Row],[bmi]]*insurance[[#This Row],[age]]</f>
        <v>1158.74</v>
      </c>
      <c r="R713" t="s">
        <v>31</v>
      </c>
      <c r="S713">
        <f>(insurance[[#This Row],[age]]-Notes!$B$2)/Notes!$B$3</f>
        <v>-1.1539594993466469</v>
      </c>
      <c r="T713">
        <f>(insurance[[#This Row],[bmi]]-Notes!$B$4)/Notes!$B$5</f>
        <v>3.2343999119174152</v>
      </c>
      <c r="U713">
        <f>(insurance[[#This Row],[children]]-Notes!$B$6)/Notes!$B$7</f>
        <v>-7.8767191646533979E-2</v>
      </c>
      <c r="V713" s="14">
        <f t="shared" si="11"/>
        <v>13130.638654799817</v>
      </c>
      <c r="W713" s="15" t="str">
        <f>IF(insurance[[#This Row],[split]]="Test", (insurance[[#This Row],[charges]]-insurance[[#This Row],[yhat_base]])^2, "")</f>
        <v/>
      </c>
      <c r="X713" s="15" t="str">
        <f>IF(insurance[[#This Row],[split]]="Test", ABS(insurance[[#This Row],[charges]]-insurance[[#This Row],[yhat_base]])^2, "")</f>
        <v/>
      </c>
      <c r="Y713" t="str">
        <f>IF(insurance[[#This Row],[split]]="Test", (insurance[[#This Row],[charges]]-insurance[[#This Row],[yhat]])^2,"")</f>
        <v/>
      </c>
      <c r="Z713" t="str">
        <f>IF(insurance[[#This Row],[split]]="Test",ABS(insurance[[#This Row],[charges]]-insurance[[#This Row],[yhat]])^2,"")</f>
        <v/>
      </c>
      <c r="AA713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3898.6259128887141</v>
      </c>
      <c r="AB713">
        <f>insurance[[#This Row],[charges]]-insurance[[#This Row],[yhat]]</f>
        <v>-1460.5707128887143</v>
      </c>
      <c r="AC713" t="str">
        <f>IF(insurance[[#This Row],[split]]="Test",
  COUNTIFS(insurance[split], "Test", insurance[yhat], "&gt;" &amp; insurance[[#This Row],[yhat]]) + 1,
  ""
)</f>
        <v/>
      </c>
      <c r="AD713" t="str">
        <f>IF(insurance[[#This Row],[split]]="Test", CEILING(insurance[[#This Row],[rank_test]]/(COUNTIF(insurance[split],"Test")/10), 1), "")</f>
        <v/>
      </c>
      <c r="AE713" t="str">
        <f>IF(insurance[[#This Row],[split]]="Test", --(insurance[[#This Row],[charges]] &gt;= Classify!$C$5), "")</f>
        <v/>
      </c>
      <c r="AF713" t="str">
        <f>IF(insurance[[#This Row],[split]]="Test", --(insurance[[#This Row],[yhat]] &gt;= Classify!$C$8), "")</f>
        <v/>
      </c>
    </row>
    <row r="714" spans="1:32" x14ac:dyDescent="0.35">
      <c r="A714">
        <v>25</v>
      </c>
      <c r="B714" t="s">
        <v>13</v>
      </c>
      <c r="C714">
        <v>32.229999999999997</v>
      </c>
      <c r="D714">
        <v>1</v>
      </c>
      <c r="E714" t="s">
        <v>14</v>
      </c>
      <c r="F714" t="s">
        <v>15</v>
      </c>
      <c r="G714">
        <v>18218.161390000001</v>
      </c>
      <c r="H714" t="s">
        <v>16</v>
      </c>
      <c r="I714" t="s">
        <v>17</v>
      </c>
      <c r="J714" t="s">
        <v>17</v>
      </c>
      <c r="K714" t="s">
        <v>17</v>
      </c>
      <c r="L714" t="s">
        <v>18</v>
      </c>
      <c r="M714" t="s">
        <v>17</v>
      </c>
      <c r="N714">
        <f>insurance[[#This Row],[age]]^2</f>
        <v>625</v>
      </c>
      <c r="O714">
        <f>insurance[[#This Row],[smoker_yes]]*insurance[[#This Row],[bmi]]</f>
        <v>0</v>
      </c>
      <c r="P714">
        <f>insurance[[#This Row],[smoker_yes]]*insurance[[#This Row],[age]]</f>
        <v>0</v>
      </c>
      <c r="Q714">
        <f>insurance[[#This Row],[bmi]]*insurance[[#This Row],[age]]</f>
        <v>805.74999999999989</v>
      </c>
      <c r="R714" t="s">
        <v>31</v>
      </c>
      <c r="S714">
        <f>(insurance[[#This Row],[age]]-Notes!$B$2)/Notes!$B$3</f>
        <v>-1.0115571188877295</v>
      </c>
      <c r="T714">
        <f>(insurance[[#This Row],[bmi]]-Notes!$B$4)/Notes!$B$5</f>
        <v>0.25699259751333348</v>
      </c>
      <c r="U714">
        <f>(insurance[[#This Row],[children]]-Notes!$B$6)/Notes!$B$7</f>
        <v>-7.8767191646533979E-2</v>
      </c>
      <c r="V714" s="14">
        <f t="shared" si="11"/>
        <v>13130.638654799817</v>
      </c>
      <c r="W714" s="15" t="str">
        <f>IF(insurance[[#This Row],[split]]="Test", (insurance[[#This Row],[charges]]-insurance[[#This Row],[yhat_base]])^2, "")</f>
        <v/>
      </c>
      <c r="X714" s="15" t="str">
        <f>IF(insurance[[#This Row],[split]]="Test", ABS(insurance[[#This Row],[charges]]-insurance[[#This Row],[yhat_base]])^2, "")</f>
        <v/>
      </c>
      <c r="Y714" t="str">
        <f>IF(insurance[[#This Row],[split]]="Test", (insurance[[#This Row],[charges]]-insurance[[#This Row],[yhat]])^2,"")</f>
        <v/>
      </c>
      <c r="Z714" t="str">
        <f>IF(insurance[[#This Row],[split]]="Test",ABS(insurance[[#This Row],[charges]]-insurance[[#This Row],[yhat]])^2,"")</f>
        <v/>
      </c>
      <c r="AA714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4617.6544664316853</v>
      </c>
      <c r="AB714">
        <f>insurance[[#This Row],[charges]]-insurance[[#This Row],[yhat]]</f>
        <v>13600.506923568315</v>
      </c>
      <c r="AC714" t="str">
        <f>IF(insurance[[#This Row],[split]]="Test",
  COUNTIFS(insurance[split], "Test", insurance[yhat], "&gt;" &amp; insurance[[#This Row],[yhat]]) + 1,
  ""
)</f>
        <v/>
      </c>
      <c r="AD714" t="str">
        <f>IF(insurance[[#This Row],[split]]="Test", CEILING(insurance[[#This Row],[rank_test]]/(COUNTIF(insurance[split],"Test")/10), 1), "")</f>
        <v/>
      </c>
      <c r="AE714" t="str">
        <f>IF(insurance[[#This Row],[split]]="Test", --(insurance[[#This Row],[charges]] &gt;= Classify!$C$5), "")</f>
        <v/>
      </c>
      <c r="AF714" t="str">
        <f>IF(insurance[[#This Row],[split]]="Test", --(insurance[[#This Row],[yhat]] &gt;= Classify!$C$8), "")</f>
        <v/>
      </c>
    </row>
    <row r="715" spans="1:32" x14ac:dyDescent="0.35">
      <c r="A715">
        <v>26</v>
      </c>
      <c r="B715" t="s">
        <v>13</v>
      </c>
      <c r="C715">
        <v>29.48</v>
      </c>
      <c r="D715">
        <v>1</v>
      </c>
      <c r="E715" t="s">
        <v>14</v>
      </c>
      <c r="F715" t="s">
        <v>15</v>
      </c>
      <c r="G715">
        <v>3392.3652000000002</v>
      </c>
      <c r="H715" t="s">
        <v>16</v>
      </c>
      <c r="I715" t="s">
        <v>17</v>
      </c>
      <c r="J715" t="s">
        <v>17</v>
      </c>
      <c r="K715" t="s">
        <v>17</v>
      </c>
      <c r="L715" t="s">
        <v>18</v>
      </c>
      <c r="M715" t="s">
        <v>17</v>
      </c>
      <c r="N715">
        <f>insurance[[#This Row],[age]]^2</f>
        <v>676</v>
      </c>
      <c r="O715">
        <f>insurance[[#This Row],[smoker_yes]]*insurance[[#This Row],[bmi]]</f>
        <v>0</v>
      </c>
      <c r="P715">
        <f>insurance[[#This Row],[smoker_yes]]*insurance[[#This Row],[age]]</f>
        <v>0</v>
      </c>
      <c r="Q715">
        <f>insurance[[#This Row],[bmi]]*insurance[[#This Row],[age]]</f>
        <v>766.48</v>
      </c>
      <c r="R715" t="s">
        <v>31</v>
      </c>
      <c r="S715">
        <f>(insurance[[#This Row],[age]]-Notes!$B$2)/Notes!$B$3</f>
        <v>-0.94035592865827067</v>
      </c>
      <c r="T715">
        <f>(insurance[[#This Row],[bmi]]-Notes!$B$4)/Notes!$B$5</f>
        <v>-0.19412972285092059</v>
      </c>
      <c r="U715">
        <f>(insurance[[#This Row],[children]]-Notes!$B$6)/Notes!$B$7</f>
        <v>-7.8767191646533979E-2</v>
      </c>
      <c r="V715" s="14">
        <f t="shared" si="11"/>
        <v>13130.638654799817</v>
      </c>
      <c r="W715" s="15" t="str">
        <f>IF(insurance[[#This Row],[split]]="Test", (insurance[[#This Row],[charges]]-insurance[[#This Row],[yhat_base]])^2, "")</f>
        <v/>
      </c>
      <c r="X715" s="15" t="str">
        <f>IF(insurance[[#This Row],[split]]="Test", ABS(insurance[[#This Row],[charges]]-insurance[[#This Row],[yhat_base]])^2, "")</f>
        <v/>
      </c>
      <c r="Y715" t="str">
        <f>IF(insurance[[#This Row],[split]]="Test", (insurance[[#This Row],[charges]]-insurance[[#This Row],[yhat]])^2,"")</f>
        <v/>
      </c>
      <c r="Z715" t="str">
        <f>IF(insurance[[#This Row],[split]]="Test",ABS(insurance[[#This Row],[charges]]-insurance[[#This Row],[yhat]])^2,"")</f>
        <v/>
      </c>
      <c r="AA715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4736.8862542619454</v>
      </c>
      <c r="AB715">
        <f>insurance[[#This Row],[charges]]-insurance[[#This Row],[yhat]]</f>
        <v>-1344.5210542619452</v>
      </c>
      <c r="AC715" t="str">
        <f>IF(insurance[[#This Row],[split]]="Test",
  COUNTIFS(insurance[split], "Test", insurance[yhat], "&gt;" &amp; insurance[[#This Row],[yhat]]) + 1,
  ""
)</f>
        <v/>
      </c>
      <c r="AD715" t="str">
        <f>IF(insurance[[#This Row],[split]]="Test", CEILING(insurance[[#This Row],[rank_test]]/(COUNTIF(insurance[split],"Test")/10), 1), "")</f>
        <v/>
      </c>
      <c r="AE715" t="str">
        <f>IF(insurance[[#This Row],[split]]="Test", --(insurance[[#This Row],[charges]] &gt;= Classify!$C$5), "")</f>
        <v/>
      </c>
      <c r="AF715" t="str">
        <f>IF(insurance[[#This Row],[split]]="Test", --(insurance[[#This Row],[yhat]] &gt;= Classify!$C$8), "")</f>
        <v/>
      </c>
    </row>
    <row r="716" spans="1:32" x14ac:dyDescent="0.35">
      <c r="A716">
        <v>44</v>
      </c>
      <c r="B716" t="s">
        <v>13</v>
      </c>
      <c r="C716">
        <v>32.340000000000003</v>
      </c>
      <c r="D716">
        <v>1</v>
      </c>
      <c r="E716" t="s">
        <v>14</v>
      </c>
      <c r="F716" t="s">
        <v>15</v>
      </c>
      <c r="G716">
        <v>7633.7205999999996</v>
      </c>
      <c r="H716" t="s">
        <v>16</v>
      </c>
      <c r="I716" t="s">
        <v>17</v>
      </c>
      <c r="J716" t="s">
        <v>17</v>
      </c>
      <c r="K716" t="s">
        <v>17</v>
      </c>
      <c r="L716" t="s">
        <v>18</v>
      </c>
      <c r="M716" t="s">
        <v>17</v>
      </c>
      <c r="N716">
        <f>insurance[[#This Row],[age]]^2</f>
        <v>1936</v>
      </c>
      <c r="O716">
        <f>insurance[[#This Row],[smoker_yes]]*insurance[[#This Row],[bmi]]</f>
        <v>0</v>
      </c>
      <c r="P716">
        <f>insurance[[#This Row],[smoker_yes]]*insurance[[#This Row],[age]]</f>
        <v>0</v>
      </c>
      <c r="Q716">
        <f>insurance[[#This Row],[bmi]]*insurance[[#This Row],[age]]</f>
        <v>1422.96</v>
      </c>
      <c r="R716" t="s">
        <v>31</v>
      </c>
      <c r="S716">
        <f>(insurance[[#This Row],[age]]-Notes!$B$2)/Notes!$B$3</f>
        <v>0.3412654954719872</v>
      </c>
      <c r="T716">
        <f>(insurance[[#This Row],[bmi]]-Notes!$B$4)/Notes!$B$5</f>
        <v>0.27503749032790475</v>
      </c>
      <c r="U716">
        <f>(insurance[[#This Row],[children]]-Notes!$B$6)/Notes!$B$7</f>
        <v>-7.8767191646533979E-2</v>
      </c>
      <c r="V716" s="14">
        <f t="shared" si="11"/>
        <v>13130.638654799817</v>
      </c>
      <c r="W716" s="15" t="str">
        <f>IF(insurance[[#This Row],[split]]="Test", (insurance[[#This Row],[charges]]-insurance[[#This Row],[yhat_base]])^2, "")</f>
        <v/>
      </c>
      <c r="X716" s="15" t="str">
        <f>IF(insurance[[#This Row],[split]]="Test", ABS(insurance[[#This Row],[charges]]-insurance[[#This Row],[yhat_base]])^2, "")</f>
        <v/>
      </c>
      <c r="Y716" t="str">
        <f>IF(insurance[[#This Row],[split]]="Test", (insurance[[#This Row],[charges]]-insurance[[#This Row],[yhat]])^2,"")</f>
        <v/>
      </c>
      <c r="Z716" t="str">
        <f>IF(insurance[[#This Row],[split]]="Test",ABS(insurance[[#This Row],[charges]]-insurance[[#This Row],[yhat]])^2,"")</f>
        <v/>
      </c>
      <c r="AA716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8778.9412528776957</v>
      </c>
      <c r="AB716">
        <f>insurance[[#This Row],[charges]]-insurance[[#This Row],[yhat]]</f>
        <v>-1145.220652877696</v>
      </c>
      <c r="AC716" t="str">
        <f>IF(insurance[[#This Row],[split]]="Test",
  COUNTIFS(insurance[split], "Test", insurance[yhat], "&gt;" &amp; insurance[[#This Row],[yhat]]) + 1,
  ""
)</f>
        <v/>
      </c>
      <c r="AD716" t="str">
        <f>IF(insurance[[#This Row],[split]]="Test", CEILING(insurance[[#This Row],[rank_test]]/(COUNTIF(insurance[split],"Test")/10), 1), "")</f>
        <v/>
      </c>
      <c r="AE716" t="str">
        <f>IF(insurance[[#This Row],[split]]="Test", --(insurance[[#This Row],[charges]] &gt;= Classify!$C$5), "")</f>
        <v/>
      </c>
      <c r="AF716" t="str">
        <f>IF(insurance[[#This Row],[split]]="Test", --(insurance[[#This Row],[yhat]] &gt;= Classify!$C$8), "")</f>
        <v/>
      </c>
    </row>
    <row r="717" spans="1:32" x14ac:dyDescent="0.35">
      <c r="A717">
        <v>35</v>
      </c>
      <c r="B717" t="s">
        <v>13</v>
      </c>
      <c r="C717">
        <v>34.21</v>
      </c>
      <c r="D717">
        <v>1</v>
      </c>
      <c r="E717" t="s">
        <v>14</v>
      </c>
      <c r="F717" t="s">
        <v>15</v>
      </c>
      <c r="G717">
        <v>5245.2268999999997</v>
      </c>
      <c r="H717" t="s">
        <v>16</v>
      </c>
      <c r="I717" t="s">
        <v>17</v>
      </c>
      <c r="J717" t="s">
        <v>17</v>
      </c>
      <c r="K717" t="s">
        <v>17</v>
      </c>
      <c r="L717" t="s">
        <v>18</v>
      </c>
      <c r="M717" t="s">
        <v>17</v>
      </c>
      <c r="N717">
        <f>insurance[[#This Row],[age]]^2</f>
        <v>1225</v>
      </c>
      <c r="O717">
        <f>insurance[[#This Row],[smoker_yes]]*insurance[[#This Row],[bmi]]</f>
        <v>0</v>
      </c>
      <c r="P717">
        <f>insurance[[#This Row],[smoker_yes]]*insurance[[#This Row],[age]]</f>
        <v>0</v>
      </c>
      <c r="Q717">
        <f>insurance[[#This Row],[bmi]]*insurance[[#This Row],[age]]</f>
        <v>1197.3500000000001</v>
      </c>
      <c r="R717" t="s">
        <v>32</v>
      </c>
      <c r="S717">
        <f>(insurance[[#This Row],[age]]-Notes!$B$2)/Notes!$B$3</f>
        <v>-0.29954521659314176</v>
      </c>
      <c r="T717">
        <f>(insurance[[#This Row],[bmi]]-Notes!$B$4)/Notes!$B$5</f>
        <v>0.5818006681755975</v>
      </c>
      <c r="U717">
        <f>(insurance[[#This Row],[children]]-Notes!$B$6)/Notes!$B$7</f>
        <v>-7.8767191646533979E-2</v>
      </c>
      <c r="V717" s="14">
        <f t="shared" si="11"/>
        <v>13130.638654799817</v>
      </c>
      <c r="W717" s="15">
        <f>IF(insurance[[#This Row],[split]]="Test", (insurance[[#This Row],[charges]]-insurance[[#This Row],[yhat_base]])^2, "")</f>
        <v>62179718.542735137</v>
      </c>
      <c r="X717" s="15">
        <f>IF(insurance[[#This Row],[split]]="Test", ABS(insurance[[#This Row],[charges]]-insurance[[#This Row],[yhat_base]])^2, "")</f>
        <v>62179718.542735137</v>
      </c>
      <c r="Y717">
        <f>IF(insurance[[#This Row],[split]]="Test", (insurance[[#This Row],[charges]]-insurance[[#This Row],[yhat]])^2,"")</f>
        <v>1482240.9173188123</v>
      </c>
      <c r="Z717">
        <f>IF(insurance[[#This Row],[split]]="Test",ABS(insurance[[#This Row],[charges]]-insurance[[#This Row],[yhat]])^2,"")</f>
        <v>1482240.9173188123</v>
      </c>
      <c r="AA717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6462.7000690344603</v>
      </c>
      <c r="AB717">
        <f>insurance[[#This Row],[charges]]-insurance[[#This Row],[yhat]]</f>
        <v>-1217.4731690344606</v>
      </c>
      <c r="AC717">
        <f>IF(insurance[[#This Row],[split]]="Test",
  COUNTIFS(insurance[split], "Test", insurance[yhat], "&gt;" &amp; insurance[[#This Row],[yhat]]) + 1,
  ""
)</f>
        <v>210</v>
      </c>
      <c r="AD717">
        <f>IF(insurance[[#This Row],[split]]="Test", CEILING(insurance[[#This Row],[rank_test]]/(COUNTIF(insurance[split],"Test")/10), 1), "")</f>
        <v>8</v>
      </c>
      <c r="AE717">
        <f>IF(insurance[[#This Row],[split]]="Test", --(insurance[[#This Row],[charges]] &gt;= Classify!$C$5), "")</f>
        <v>0</v>
      </c>
      <c r="AF717">
        <f>IF(insurance[[#This Row],[split]]="Test", --(insurance[[#This Row],[yhat]] &gt;= Classify!$C$8), "")</f>
        <v>0</v>
      </c>
    </row>
    <row r="718" spans="1:32" x14ac:dyDescent="0.35">
      <c r="A718">
        <v>41</v>
      </c>
      <c r="B718" t="s">
        <v>19</v>
      </c>
      <c r="C718">
        <v>34.21</v>
      </c>
      <c r="D718">
        <v>1</v>
      </c>
      <c r="E718" t="s">
        <v>14</v>
      </c>
      <c r="F718" t="s">
        <v>15</v>
      </c>
      <c r="G718">
        <v>6289.7548999999999</v>
      </c>
      <c r="H718" t="s">
        <v>16</v>
      </c>
      <c r="I718" t="s">
        <v>18</v>
      </c>
      <c r="J718" t="s">
        <v>17</v>
      </c>
      <c r="K718" t="s">
        <v>17</v>
      </c>
      <c r="L718" t="s">
        <v>18</v>
      </c>
      <c r="M718" t="s">
        <v>17</v>
      </c>
      <c r="N718">
        <f>insurance[[#This Row],[age]]^2</f>
        <v>1681</v>
      </c>
      <c r="O718">
        <f>insurance[[#This Row],[smoker_yes]]*insurance[[#This Row],[bmi]]</f>
        <v>0</v>
      </c>
      <c r="P718">
        <f>insurance[[#This Row],[smoker_yes]]*insurance[[#This Row],[age]]</f>
        <v>0</v>
      </c>
      <c r="Q718">
        <f>insurance[[#This Row],[bmi]]*insurance[[#This Row],[age]]</f>
        <v>1402.6100000000001</v>
      </c>
      <c r="R718" t="s">
        <v>31</v>
      </c>
      <c r="S718">
        <f>(insurance[[#This Row],[age]]-Notes!$B$2)/Notes!$B$3</f>
        <v>0.12766192478361088</v>
      </c>
      <c r="T718">
        <f>(insurance[[#This Row],[bmi]]-Notes!$B$4)/Notes!$B$5</f>
        <v>0.5818006681755975</v>
      </c>
      <c r="U718">
        <f>(insurance[[#This Row],[children]]-Notes!$B$6)/Notes!$B$7</f>
        <v>-7.8767191646533979E-2</v>
      </c>
      <c r="V718" s="14">
        <f t="shared" si="11"/>
        <v>13130.638654799817</v>
      </c>
      <c r="W718" s="15" t="str">
        <f>IF(insurance[[#This Row],[split]]="Test", (insurance[[#This Row],[charges]]-insurance[[#This Row],[yhat_base]])^2, "")</f>
        <v/>
      </c>
      <c r="X718" s="15" t="str">
        <f>IF(insurance[[#This Row],[split]]="Test", ABS(insurance[[#This Row],[charges]]-insurance[[#This Row],[yhat_base]])^2, "")</f>
        <v/>
      </c>
      <c r="Y718" t="str">
        <f>IF(insurance[[#This Row],[split]]="Test", (insurance[[#This Row],[charges]]-insurance[[#This Row],[yhat]])^2,"")</f>
        <v/>
      </c>
      <c r="Z718" t="str">
        <f>IF(insurance[[#This Row],[split]]="Test",ABS(insurance[[#This Row],[charges]]-insurance[[#This Row],[yhat]])^2,"")</f>
        <v/>
      </c>
      <c r="AA718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7317.5368913337479</v>
      </c>
      <c r="AB718">
        <f>insurance[[#This Row],[charges]]-insurance[[#This Row],[yhat]]</f>
        <v>-1027.781991333748</v>
      </c>
      <c r="AC718" t="str">
        <f>IF(insurance[[#This Row],[split]]="Test",
  COUNTIFS(insurance[split], "Test", insurance[yhat], "&gt;" &amp; insurance[[#This Row],[yhat]]) + 1,
  ""
)</f>
        <v/>
      </c>
      <c r="AD718" t="str">
        <f>IF(insurance[[#This Row],[split]]="Test", CEILING(insurance[[#This Row],[rank_test]]/(COUNTIF(insurance[split],"Test")/10), 1), "")</f>
        <v/>
      </c>
      <c r="AE718" t="str">
        <f>IF(insurance[[#This Row],[split]]="Test", --(insurance[[#This Row],[charges]] &gt;= Classify!$C$5), "")</f>
        <v/>
      </c>
      <c r="AF718" t="str">
        <f>IF(insurance[[#This Row],[split]]="Test", --(insurance[[#This Row],[yhat]] &gt;= Classify!$C$8), "")</f>
        <v/>
      </c>
    </row>
    <row r="719" spans="1:32" x14ac:dyDescent="0.35">
      <c r="A719">
        <v>26</v>
      </c>
      <c r="B719" t="s">
        <v>19</v>
      </c>
      <c r="C719">
        <v>46.53</v>
      </c>
      <c r="D719">
        <v>1</v>
      </c>
      <c r="E719" t="s">
        <v>14</v>
      </c>
      <c r="F719" t="s">
        <v>15</v>
      </c>
      <c r="G719">
        <v>2927.0646999999999</v>
      </c>
      <c r="H719" t="s">
        <v>16</v>
      </c>
      <c r="I719" t="s">
        <v>18</v>
      </c>
      <c r="J719" t="s">
        <v>17</v>
      </c>
      <c r="K719" t="s">
        <v>17</v>
      </c>
      <c r="L719" t="s">
        <v>18</v>
      </c>
      <c r="M719" t="s">
        <v>17</v>
      </c>
      <c r="N719">
        <f>insurance[[#This Row],[age]]^2</f>
        <v>676</v>
      </c>
      <c r="O719">
        <f>insurance[[#This Row],[smoker_yes]]*insurance[[#This Row],[bmi]]</f>
        <v>0</v>
      </c>
      <c r="P719">
        <f>insurance[[#This Row],[smoker_yes]]*insurance[[#This Row],[age]]</f>
        <v>0</v>
      </c>
      <c r="Q719">
        <f>insurance[[#This Row],[bmi]]*insurance[[#This Row],[age]]</f>
        <v>1209.78</v>
      </c>
      <c r="R719" t="s">
        <v>31</v>
      </c>
      <c r="S719">
        <f>(insurance[[#This Row],[age]]-Notes!$B$2)/Notes!$B$3</f>
        <v>-0.94035592865827067</v>
      </c>
      <c r="T719">
        <f>(insurance[[#This Row],[bmi]]-Notes!$B$4)/Notes!$B$5</f>
        <v>2.6028286634074584</v>
      </c>
      <c r="U719">
        <f>(insurance[[#This Row],[children]]-Notes!$B$6)/Notes!$B$7</f>
        <v>-7.8767191646533979E-2</v>
      </c>
      <c r="V719" s="14">
        <f t="shared" si="11"/>
        <v>13130.638654799817</v>
      </c>
      <c r="W719" s="15" t="str">
        <f>IF(insurance[[#This Row],[split]]="Test", (insurance[[#This Row],[charges]]-insurance[[#This Row],[yhat_base]])^2, "")</f>
        <v/>
      </c>
      <c r="X719" s="15" t="str">
        <f>IF(insurance[[#This Row],[split]]="Test", ABS(insurance[[#This Row],[charges]]-insurance[[#This Row],[yhat_base]])^2, "")</f>
        <v/>
      </c>
      <c r="Y719" t="str">
        <f>IF(insurance[[#This Row],[split]]="Test", (insurance[[#This Row],[charges]]-insurance[[#This Row],[yhat]])^2,"")</f>
        <v/>
      </c>
      <c r="Z719" t="str">
        <f>IF(insurance[[#This Row],[split]]="Test",ABS(insurance[[#This Row],[charges]]-insurance[[#This Row],[yhat]])^2,"")</f>
        <v/>
      </c>
      <c r="AA719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4275.1623927060427</v>
      </c>
      <c r="AB719">
        <f>insurance[[#This Row],[charges]]-insurance[[#This Row],[yhat]]</f>
        <v>-1348.0976927060428</v>
      </c>
      <c r="AC719" t="str">
        <f>IF(insurance[[#This Row],[split]]="Test",
  COUNTIFS(insurance[split], "Test", insurance[yhat], "&gt;" &amp; insurance[[#This Row],[yhat]]) + 1,
  ""
)</f>
        <v/>
      </c>
      <c r="AD719" t="str">
        <f>IF(insurance[[#This Row],[split]]="Test", CEILING(insurance[[#This Row],[rank_test]]/(COUNTIF(insurance[split],"Test")/10), 1), "")</f>
        <v/>
      </c>
      <c r="AE719" t="str">
        <f>IF(insurance[[#This Row],[split]]="Test", --(insurance[[#This Row],[charges]] &gt;= Classify!$C$5), "")</f>
        <v/>
      </c>
      <c r="AF719" t="str">
        <f>IF(insurance[[#This Row],[split]]="Test", --(insurance[[#This Row],[yhat]] &gt;= Classify!$C$8), "")</f>
        <v/>
      </c>
    </row>
    <row r="720" spans="1:32" x14ac:dyDescent="0.35">
      <c r="A720">
        <v>50</v>
      </c>
      <c r="B720" t="s">
        <v>13</v>
      </c>
      <c r="C720">
        <v>46.09</v>
      </c>
      <c r="D720">
        <v>1</v>
      </c>
      <c r="E720" t="s">
        <v>14</v>
      </c>
      <c r="F720" t="s">
        <v>15</v>
      </c>
      <c r="G720">
        <v>9549.5650999999998</v>
      </c>
      <c r="H720" t="s">
        <v>16</v>
      </c>
      <c r="I720" t="s">
        <v>17</v>
      </c>
      <c r="J720" t="s">
        <v>17</v>
      </c>
      <c r="K720" t="s">
        <v>17</v>
      </c>
      <c r="L720" t="s">
        <v>18</v>
      </c>
      <c r="M720" t="s">
        <v>17</v>
      </c>
      <c r="N720">
        <f>insurance[[#This Row],[age]]^2</f>
        <v>2500</v>
      </c>
      <c r="O720">
        <f>insurance[[#This Row],[smoker_yes]]*insurance[[#This Row],[bmi]]</f>
        <v>0</v>
      </c>
      <c r="P720">
        <f>insurance[[#This Row],[smoker_yes]]*insurance[[#This Row],[age]]</f>
        <v>0</v>
      </c>
      <c r="Q720">
        <f>insurance[[#This Row],[bmi]]*insurance[[#This Row],[age]]</f>
        <v>2304.5</v>
      </c>
      <c r="R720" t="s">
        <v>31</v>
      </c>
      <c r="S720">
        <f>(insurance[[#This Row],[age]]-Notes!$B$2)/Notes!$B$3</f>
        <v>0.76847263684873979</v>
      </c>
      <c r="T720">
        <f>(insurance[[#This Row],[bmi]]-Notes!$B$4)/Notes!$B$5</f>
        <v>2.530649092149178</v>
      </c>
      <c r="U720">
        <f>(insurance[[#This Row],[children]]-Notes!$B$6)/Notes!$B$7</f>
        <v>-7.8767191646533979E-2</v>
      </c>
      <c r="V720" s="14">
        <f t="shared" si="11"/>
        <v>13130.638654799817</v>
      </c>
      <c r="W720" s="15" t="str">
        <f>IF(insurance[[#This Row],[split]]="Test", (insurance[[#This Row],[charges]]-insurance[[#This Row],[yhat_base]])^2, "")</f>
        <v/>
      </c>
      <c r="X720" s="15" t="str">
        <f>IF(insurance[[#This Row],[split]]="Test", ABS(insurance[[#This Row],[charges]]-insurance[[#This Row],[yhat_base]])^2, "")</f>
        <v/>
      </c>
      <c r="Y720" t="str">
        <f>IF(insurance[[#This Row],[split]]="Test", (insurance[[#This Row],[charges]]-insurance[[#This Row],[yhat]])^2,"")</f>
        <v/>
      </c>
      <c r="Z720" t="str">
        <f>IF(insurance[[#This Row],[split]]="Test",ABS(insurance[[#This Row],[charges]]-insurance[[#This Row],[yhat]])^2,"")</f>
        <v/>
      </c>
      <c r="AA720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10833.947636862395</v>
      </c>
      <c r="AB720">
        <f>insurance[[#This Row],[charges]]-insurance[[#This Row],[yhat]]</f>
        <v>-1284.3825368623948</v>
      </c>
      <c r="AC720" t="str">
        <f>IF(insurance[[#This Row],[split]]="Test",
  COUNTIFS(insurance[split], "Test", insurance[yhat], "&gt;" &amp; insurance[[#This Row],[yhat]]) + 1,
  ""
)</f>
        <v/>
      </c>
      <c r="AD720" t="str">
        <f>IF(insurance[[#This Row],[split]]="Test", CEILING(insurance[[#This Row],[rank_test]]/(COUNTIF(insurance[split],"Test")/10), 1), "")</f>
        <v/>
      </c>
      <c r="AE720" t="str">
        <f>IF(insurance[[#This Row],[split]]="Test", --(insurance[[#This Row],[charges]] &gt;= Classify!$C$5), "")</f>
        <v/>
      </c>
      <c r="AF720" t="str">
        <f>IF(insurance[[#This Row],[split]]="Test", --(insurance[[#This Row],[yhat]] &gt;= Classify!$C$8), "")</f>
        <v/>
      </c>
    </row>
    <row r="721" spans="1:32" x14ac:dyDescent="0.35">
      <c r="A721">
        <v>31</v>
      </c>
      <c r="B721" t="s">
        <v>19</v>
      </c>
      <c r="C721">
        <v>39.49</v>
      </c>
      <c r="D721">
        <v>1</v>
      </c>
      <c r="E721" t="s">
        <v>14</v>
      </c>
      <c r="F721" t="s">
        <v>15</v>
      </c>
      <c r="G721">
        <v>3875.7341000000001</v>
      </c>
      <c r="H721" t="s">
        <v>16</v>
      </c>
      <c r="I721" t="s">
        <v>18</v>
      </c>
      <c r="J721" t="s">
        <v>17</v>
      </c>
      <c r="K721" t="s">
        <v>17</v>
      </c>
      <c r="L721" t="s">
        <v>18</v>
      </c>
      <c r="M721" t="s">
        <v>17</v>
      </c>
      <c r="N721">
        <f>insurance[[#This Row],[age]]^2</f>
        <v>961</v>
      </c>
      <c r="O721">
        <f>insurance[[#This Row],[smoker_yes]]*insurance[[#This Row],[bmi]]</f>
        <v>0</v>
      </c>
      <c r="P721">
        <f>insurance[[#This Row],[smoker_yes]]*insurance[[#This Row],[age]]</f>
        <v>0</v>
      </c>
      <c r="Q721">
        <f>insurance[[#This Row],[bmi]]*insurance[[#This Row],[age]]</f>
        <v>1224.19</v>
      </c>
      <c r="R721" t="s">
        <v>31</v>
      </c>
      <c r="S721">
        <f>(insurance[[#This Row],[age]]-Notes!$B$2)/Notes!$B$3</f>
        <v>-0.58434997751097684</v>
      </c>
      <c r="T721">
        <f>(insurance[[#This Row],[bmi]]-Notes!$B$4)/Notes!$B$5</f>
        <v>1.4479555232749666</v>
      </c>
      <c r="U721">
        <f>(insurance[[#This Row],[children]]-Notes!$B$6)/Notes!$B$7</f>
        <v>-7.8767191646533979E-2</v>
      </c>
      <c r="V721" s="14">
        <f t="shared" si="11"/>
        <v>13130.638654799817</v>
      </c>
      <c r="W721" s="15" t="str">
        <f>IF(insurance[[#This Row],[split]]="Test", (insurance[[#This Row],[charges]]-insurance[[#This Row],[yhat_base]])^2, "")</f>
        <v/>
      </c>
      <c r="X721" s="15" t="str">
        <f>IF(insurance[[#This Row],[split]]="Test", ABS(insurance[[#This Row],[charges]]-insurance[[#This Row],[yhat_base]])^2, "")</f>
        <v/>
      </c>
      <c r="Y721" t="str">
        <f>IF(insurance[[#This Row],[split]]="Test", (insurance[[#This Row],[charges]]-insurance[[#This Row],[yhat]])^2,"")</f>
        <v/>
      </c>
      <c r="Z721" t="str">
        <f>IF(insurance[[#This Row],[split]]="Test",ABS(insurance[[#This Row],[charges]]-insurance[[#This Row],[yhat]])^2,"")</f>
        <v/>
      </c>
      <c r="AA721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5058.365642460526</v>
      </c>
      <c r="AB721">
        <f>insurance[[#This Row],[charges]]-insurance[[#This Row],[yhat]]</f>
        <v>-1182.6315424605259</v>
      </c>
      <c r="AC721" t="str">
        <f>IF(insurance[[#This Row],[split]]="Test",
  COUNTIFS(insurance[split], "Test", insurance[yhat], "&gt;" &amp; insurance[[#This Row],[yhat]]) + 1,
  ""
)</f>
        <v/>
      </c>
      <c r="AD721" t="str">
        <f>IF(insurance[[#This Row],[split]]="Test", CEILING(insurance[[#This Row],[rank_test]]/(COUNTIF(insurance[split],"Test")/10), 1), "")</f>
        <v/>
      </c>
      <c r="AE721" t="str">
        <f>IF(insurance[[#This Row],[split]]="Test", --(insurance[[#This Row],[charges]] &gt;= Classify!$C$5), "")</f>
        <v/>
      </c>
      <c r="AF721" t="str">
        <f>IF(insurance[[#This Row],[split]]="Test", --(insurance[[#This Row],[yhat]] &gt;= Classify!$C$8), "")</f>
        <v/>
      </c>
    </row>
    <row r="722" spans="1:32" x14ac:dyDescent="0.35">
      <c r="A722">
        <v>63</v>
      </c>
      <c r="B722" t="s">
        <v>13</v>
      </c>
      <c r="C722">
        <v>35.200000000000003</v>
      </c>
      <c r="D722">
        <v>1</v>
      </c>
      <c r="E722" t="s">
        <v>14</v>
      </c>
      <c r="F722" t="s">
        <v>15</v>
      </c>
      <c r="G722">
        <v>14474.674999999999</v>
      </c>
      <c r="H722" t="s">
        <v>16</v>
      </c>
      <c r="I722" t="s">
        <v>17</v>
      </c>
      <c r="J722" t="s">
        <v>17</v>
      </c>
      <c r="K722" t="s">
        <v>17</v>
      </c>
      <c r="L722" t="s">
        <v>18</v>
      </c>
      <c r="M722" t="s">
        <v>17</v>
      </c>
      <c r="N722">
        <f>insurance[[#This Row],[age]]^2</f>
        <v>3969</v>
      </c>
      <c r="O722">
        <f>insurance[[#This Row],[smoker_yes]]*insurance[[#This Row],[bmi]]</f>
        <v>0</v>
      </c>
      <c r="P722">
        <f>insurance[[#This Row],[smoker_yes]]*insurance[[#This Row],[age]]</f>
        <v>0</v>
      </c>
      <c r="Q722">
        <f>insurance[[#This Row],[bmi]]*insurance[[#This Row],[age]]</f>
        <v>2217.6000000000004</v>
      </c>
      <c r="R722" t="s">
        <v>31</v>
      </c>
      <c r="S722">
        <f>(insurance[[#This Row],[age]]-Notes!$B$2)/Notes!$B$3</f>
        <v>1.6940881098317038</v>
      </c>
      <c r="T722">
        <f>(insurance[[#This Row],[bmi]]-Notes!$B$4)/Notes!$B$5</f>
        <v>0.74420470350672951</v>
      </c>
      <c r="U722">
        <f>(insurance[[#This Row],[children]]-Notes!$B$6)/Notes!$B$7</f>
        <v>-7.8767191646533979E-2</v>
      </c>
      <c r="V722" s="14">
        <f t="shared" si="11"/>
        <v>13130.638654799817</v>
      </c>
      <c r="W722" s="15" t="str">
        <f>IF(insurance[[#This Row],[split]]="Test", (insurance[[#This Row],[charges]]-insurance[[#This Row],[yhat_base]])^2, "")</f>
        <v/>
      </c>
      <c r="X722" s="15" t="str">
        <f>IF(insurance[[#This Row],[split]]="Test", ABS(insurance[[#This Row],[charges]]-insurance[[#This Row],[yhat_base]])^2, "")</f>
        <v/>
      </c>
      <c r="Y722" t="str">
        <f>IF(insurance[[#This Row],[split]]="Test", (insurance[[#This Row],[charges]]-insurance[[#This Row],[yhat]])^2,"")</f>
        <v/>
      </c>
      <c r="Z722" t="str">
        <f>IF(insurance[[#This Row],[split]]="Test",ABS(insurance[[#This Row],[charges]]-insurance[[#This Row],[yhat]])^2,"")</f>
        <v/>
      </c>
      <c r="AA722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15886.732974701419</v>
      </c>
      <c r="AB722">
        <f>insurance[[#This Row],[charges]]-insurance[[#This Row],[yhat]]</f>
        <v>-1412.0579747014199</v>
      </c>
      <c r="AC722" t="str">
        <f>IF(insurance[[#This Row],[split]]="Test",
  COUNTIFS(insurance[split], "Test", insurance[yhat], "&gt;" &amp; insurance[[#This Row],[yhat]]) + 1,
  ""
)</f>
        <v/>
      </c>
      <c r="AD722" t="str">
        <f>IF(insurance[[#This Row],[split]]="Test", CEILING(insurance[[#This Row],[rank_test]]/(COUNTIF(insurance[split],"Test")/10), 1), "")</f>
        <v/>
      </c>
      <c r="AE722" t="str">
        <f>IF(insurance[[#This Row],[split]]="Test", --(insurance[[#This Row],[charges]] &gt;= Classify!$C$5), "")</f>
        <v/>
      </c>
      <c r="AF722" t="str">
        <f>IF(insurance[[#This Row],[split]]="Test", --(insurance[[#This Row],[yhat]] &gt;= Classify!$C$8), "")</f>
        <v/>
      </c>
    </row>
    <row r="723" spans="1:32" x14ac:dyDescent="0.35">
      <c r="A723">
        <v>26</v>
      </c>
      <c r="B723" t="s">
        <v>19</v>
      </c>
      <c r="C723">
        <v>29.15</v>
      </c>
      <c r="D723">
        <v>1</v>
      </c>
      <c r="E723" t="s">
        <v>14</v>
      </c>
      <c r="F723" t="s">
        <v>15</v>
      </c>
      <c r="G723">
        <v>2902.9065000000001</v>
      </c>
      <c r="H723" t="s">
        <v>16</v>
      </c>
      <c r="I723" t="s">
        <v>18</v>
      </c>
      <c r="J723" t="s">
        <v>17</v>
      </c>
      <c r="K723" t="s">
        <v>17</v>
      </c>
      <c r="L723" t="s">
        <v>18</v>
      </c>
      <c r="M723" t="s">
        <v>17</v>
      </c>
      <c r="N723">
        <f>insurance[[#This Row],[age]]^2</f>
        <v>676</v>
      </c>
      <c r="O723">
        <f>insurance[[#This Row],[smoker_yes]]*insurance[[#This Row],[bmi]]</f>
        <v>0</v>
      </c>
      <c r="P723">
        <f>insurance[[#This Row],[smoker_yes]]*insurance[[#This Row],[age]]</f>
        <v>0</v>
      </c>
      <c r="Q723">
        <f>insurance[[#This Row],[bmi]]*insurance[[#This Row],[age]]</f>
        <v>757.9</v>
      </c>
      <c r="R723" t="s">
        <v>31</v>
      </c>
      <c r="S723">
        <f>(insurance[[#This Row],[age]]-Notes!$B$2)/Notes!$B$3</f>
        <v>-0.94035592865827067</v>
      </c>
      <c r="T723">
        <f>(insurance[[#This Row],[bmi]]-Notes!$B$4)/Notes!$B$5</f>
        <v>-0.24826440129463145</v>
      </c>
      <c r="U723">
        <f>(insurance[[#This Row],[children]]-Notes!$B$6)/Notes!$B$7</f>
        <v>-7.8767191646533979E-2</v>
      </c>
      <c r="V723" s="14">
        <f t="shared" si="11"/>
        <v>13130.638654799817</v>
      </c>
      <c r="W723" s="15" t="str">
        <f>IF(insurance[[#This Row],[split]]="Test", (insurance[[#This Row],[charges]]-insurance[[#This Row],[yhat_base]])^2, "")</f>
        <v/>
      </c>
      <c r="X723" s="15" t="str">
        <f>IF(insurance[[#This Row],[split]]="Test", ABS(insurance[[#This Row],[charges]]-insurance[[#This Row],[yhat_base]])^2, "")</f>
        <v/>
      </c>
      <c r="Y723" t="str">
        <f>IF(insurance[[#This Row],[split]]="Test", (insurance[[#This Row],[charges]]-insurance[[#This Row],[yhat]])^2,"")</f>
        <v/>
      </c>
      <c r="Z723" t="str">
        <f>IF(insurance[[#This Row],[split]]="Test",ABS(insurance[[#This Row],[charges]]-insurance[[#This Row],[yhat]])^2,"")</f>
        <v/>
      </c>
      <c r="AA723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4104.9038372528785</v>
      </c>
      <c r="AB723">
        <f>insurance[[#This Row],[charges]]-insurance[[#This Row],[yhat]]</f>
        <v>-1201.9973372528784</v>
      </c>
      <c r="AC723" t="str">
        <f>IF(insurance[[#This Row],[split]]="Test",
  COUNTIFS(insurance[split], "Test", insurance[yhat], "&gt;" &amp; insurance[[#This Row],[yhat]]) + 1,
  ""
)</f>
        <v/>
      </c>
      <c r="AD723" t="str">
        <f>IF(insurance[[#This Row],[split]]="Test", CEILING(insurance[[#This Row],[rank_test]]/(COUNTIF(insurance[split],"Test")/10), 1), "")</f>
        <v/>
      </c>
      <c r="AE723" t="str">
        <f>IF(insurance[[#This Row],[split]]="Test", --(insurance[[#This Row],[charges]] &gt;= Classify!$C$5), "")</f>
        <v/>
      </c>
      <c r="AF723" t="str">
        <f>IF(insurance[[#This Row],[split]]="Test", --(insurance[[#This Row],[yhat]] &gt;= Classify!$C$8), "")</f>
        <v/>
      </c>
    </row>
    <row r="724" spans="1:32" x14ac:dyDescent="0.35">
      <c r="A724">
        <v>38</v>
      </c>
      <c r="B724" t="s">
        <v>19</v>
      </c>
      <c r="C724">
        <v>28.27</v>
      </c>
      <c r="D724">
        <v>1</v>
      </c>
      <c r="E724" t="s">
        <v>14</v>
      </c>
      <c r="F724" t="s">
        <v>15</v>
      </c>
      <c r="G724">
        <v>5484.4673000000003</v>
      </c>
      <c r="H724" t="s">
        <v>16</v>
      </c>
      <c r="I724" t="s">
        <v>18</v>
      </c>
      <c r="J724" t="s">
        <v>17</v>
      </c>
      <c r="K724" t="s">
        <v>17</v>
      </c>
      <c r="L724" t="s">
        <v>18</v>
      </c>
      <c r="M724" t="s">
        <v>17</v>
      </c>
      <c r="N724">
        <f>insurance[[#This Row],[age]]^2</f>
        <v>1444</v>
      </c>
      <c r="O724">
        <f>insurance[[#This Row],[smoker_yes]]*insurance[[#This Row],[bmi]]</f>
        <v>0</v>
      </c>
      <c r="P724">
        <f>insurance[[#This Row],[smoker_yes]]*insurance[[#This Row],[age]]</f>
        <v>0</v>
      </c>
      <c r="Q724">
        <f>insurance[[#This Row],[bmi]]*insurance[[#This Row],[age]]</f>
        <v>1074.26</v>
      </c>
      <c r="R724" t="s">
        <v>31</v>
      </c>
      <c r="S724">
        <f>(insurance[[#This Row],[age]]-Notes!$B$2)/Notes!$B$3</f>
        <v>-8.5941645904765426E-2</v>
      </c>
      <c r="T724">
        <f>(insurance[[#This Row],[bmi]]-Notes!$B$4)/Notes!$B$5</f>
        <v>-0.39262354381119274</v>
      </c>
      <c r="U724">
        <f>(insurance[[#This Row],[children]]-Notes!$B$6)/Notes!$B$7</f>
        <v>-7.8767191646533979E-2</v>
      </c>
      <c r="V724" s="14">
        <f t="shared" si="11"/>
        <v>13130.638654799817</v>
      </c>
      <c r="W724" s="15" t="str">
        <f>IF(insurance[[#This Row],[split]]="Test", (insurance[[#This Row],[charges]]-insurance[[#This Row],[yhat_base]])^2, "")</f>
        <v/>
      </c>
      <c r="X724" s="15" t="str">
        <f>IF(insurance[[#This Row],[split]]="Test", ABS(insurance[[#This Row],[charges]]-insurance[[#This Row],[yhat_base]])^2, "")</f>
        <v/>
      </c>
      <c r="Y724" t="str">
        <f>IF(insurance[[#This Row],[split]]="Test", (insurance[[#This Row],[charges]]-insurance[[#This Row],[yhat]])^2,"")</f>
        <v/>
      </c>
      <c r="Z724" t="str">
        <f>IF(insurance[[#This Row],[split]]="Test",ABS(insurance[[#This Row],[charges]]-insurance[[#This Row],[yhat]])^2,"")</f>
        <v/>
      </c>
      <c r="AA724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6481.1605443435637</v>
      </c>
      <c r="AB724">
        <f>insurance[[#This Row],[charges]]-insurance[[#This Row],[yhat]]</f>
        <v>-996.69324434356349</v>
      </c>
      <c r="AC724" t="str">
        <f>IF(insurance[[#This Row],[split]]="Test",
  COUNTIFS(insurance[split], "Test", insurance[yhat], "&gt;" &amp; insurance[[#This Row],[yhat]]) + 1,
  ""
)</f>
        <v/>
      </c>
      <c r="AD724" t="str">
        <f>IF(insurance[[#This Row],[split]]="Test", CEILING(insurance[[#This Row],[rank_test]]/(COUNTIF(insurance[split],"Test")/10), 1), "")</f>
        <v/>
      </c>
      <c r="AE724" t="str">
        <f>IF(insurance[[#This Row],[split]]="Test", --(insurance[[#This Row],[charges]] &gt;= Classify!$C$5), "")</f>
        <v/>
      </c>
      <c r="AF724" t="str">
        <f>IF(insurance[[#This Row],[split]]="Test", --(insurance[[#This Row],[yhat]] &gt;= Classify!$C$8), "")</f>
        <v/>
      </c>
    </row>
    <row r="725" spans="1:32" x14ac:dyDescent="0.35">
      <c r="A725">
        <v>47</v>
      </c>
      <c r="B725" t="s">
        <v>13</v>
      </c>
      <c r="C725">
        <v>45.32</v>
      </c>
      <c r="D725">
        <v>1</v>
      </c>
      <c r="E725" t="s">
        <v>14</v>
      </c>
      <c r="F725" t="s">
        <v>15</v>
      </c>
      <c r="G725">
        <v>8569.8618000000006</v>
      </c>
      <c r="H725" t="s">
        <v>16</v>
      </c>
      <c r="I725" t="s">
        <v>17</v>
      </c>
      <c r="J725" t="s">
        <v>17</v>
      </c>
      <c r="K725" t="s">
        <v>17</v>
      </c>
      <c r="L725" t="s">
        <v>18</v>
      </c>
      <c r="M725" t="s">
        <v>17</v>
      </c>
      <c r="N725">
        <f>insurance[[#This Row],[age]]^2</f>
        <v>2209</v>
      </c>
      <c r="O725">
        <f>insurance[[#This Row],[smoker_yes]]*insurance[[#This Row],[bmi]]</f>
        <v>0</v>
      </c>
      <c r="P725">
        <f>insurance[[#This Row],[smoker_yes]]*insurance[[#This Row],[age]]</f>
        <v>0</v>
      </c>
      <c r="Q725">
        <f>insurance[[#This Row],[bmi]]*insurance[[#This Row],[age]]</f>
        <v>2130.04</v>
      </c>
      <c r="R725" t="s">
        <v>31</v>
      </c>
      <c r="S725">
        <f>(insurance[[#This Row],[age]]-Notes!$B$2)/Notes!$B$3</f>
        <v>0.55486906616036347</v>
      </c>
      <c r="T725">
        <f>(insurance[[#This Row],[bmi]]-Notes!$B$4)/Notes!$B$5</f>
        <v>2.4043348424471862</v>
      </c>
      <c r="U725">
        <f>(insurance[[#This Row],[children]]-Notes!$B$6)/Notes!$B$7</f>
        <v>-7.8767191646533979E-2</v>
      </c>
      <c r="V725" s="14">
        <f t="shared" si="11"/>
        <v>13130.638654799817</v>
      </c>
      <c r="W725" s="15" t="str">
        <f>IF(insurance[[#This Row],[split]]="Test", (insurance[[#This Row],[charges]]-insurance[[#This Row],[yhat_base]])^2, "")</f>
        <v/>
      </c>
      <c r="X725" s="15" t="str">
        <f>IF(insurance[[#This Row],[split]]="Test", ABS(insurance[[#This Row],[charges]]-insurance[[#This Row],[yhat_base]])^2, "")</f>
        <v/>
      </c>
      <c r="Y725" t="str">
        <f>IF(insurance[[#This Row],[split]]="Test", (insurance[[#This Row],[charges]]-insurance[[#This Row],[yhat]])^2,"")</f>
        <v/>
      </c>
      <c r="Z725" t="str">
        <f>IF(insurance[[#This Row],[split]]="Test",ABS(insurance[[#This Row],[charges]]-insurance[[#This Row],[yhat]])^2,"")</f>
        <v/>
      </c>
      <c r="AA725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9829.8569832868343</v>
      </c>
      <c r="AB725">
        <f>insurance[[#This Row],[charges]]-insurance[[#This Row],[yhat]]</f>
        <v>-1259.9951832868337</v>
      </c>
      <c r="AC725" t="str">
        <f>IF(insurance[[#This Row],[split]]="Test",
  COUNTIFS(insurance[split], "Test", insurance[yhat], "&gt;" &amp; insurance[[#This Row],[yhat]]) + 1,
  ""
)</f>
        <v/>
      </c>
      <c r="AD725" t="str">
        <f>IF(insurance[[#This Row],[split]]="Test", CEILING(insurance[[#This Row],[rank_test]]/(COUNTIF(insurance[split],"Test")/10), 1), "")</f>
        <v/>
      </c>
      <c r="AE725" t="str">
        <f>IF(insurance[[#This Row],[split]]="Test", --(insurance[[#This Row],[charges]] &gt;= Classify!$C$5), "")</f>
        <v/>
      </c>
      <c r="AF725" t="str">
        <f>IF(insurance[[#This Row],[split]]="Test", --(insurance[[#This Row],[yhat]] &gt;= Classify!$C$8), "")</f>
        <v/>
      </c>
    </row>
    <row r="726" spans="1:32" x14ac:dyDescent="0.35">
      <c r="A726">
        <v>57</v>
      </c>
      <c r="B726" t="s">
        <v>19</v>
      </c>
      <c r="C726">
        <v>27.94</v>
      </c>
      <c r="D726">
        <v>1</v>
      </c>
      <c r="E726" t="s">
        <v>14</v>
      </c>
      <c r="F726" t="s">
        <v>15</v>
      </c>
      <c r="G726">
        <v>11554.223599999999</v>
      </c>
      <c r="H726" t="s">
        <v>16</v>
      </c>
      <c r="I726" t="s">
        <v>18</v>
      </c>
      <c r="J726" t="s">
        <v>17</v>
      </c>
      <c r="K726" t="s">
        <v>17</v>
      </c>
      <c r="L726" t="s">
        <v>18</v>
      </c>
      <c r="M726" t="s">
        <v>17</v>
      </c>
      <c r="N726">
        <f>insurance[[#This Row],[age]]^2</f>
        <v>3249</v>
      </c>
      <c r="O726">
        <f>insurance[[#This Row],[smoker_yes]]*insurance[[#This Row],[bmi]]</f>
        <v>0</v>
      </c>
      <c r="P726">
        <f>insurance[[#This Row],[smoker_yes]]*insurance[[#This Row],[age]]</f>
        <v>0</v>
      </c>
      <c r="Q726">
        <f>insurance[[#This Row],[bmi]]*insurance[[#This Row],[age]]</f>
        <v>1592.5800000000002</v>
      </c>
      <c r="R726" t="s">
        <v>31</v>
      </c>
      <c r="S726">
        <f>(insurance[[#This Row],[age]]-Notes!$B$2)/Notes!$B$3</f>
        <v>1.2668809684549511</v>
      </c>
      <c r="T726">
        <f>(insurance[[#This Row],[bmi]]-Notes!$B$4)/Notes!$B$5</f>
        <v>-0.44675822225490303</v>
      </c>
      <c r="U726">
        <f>(insurance[[#This Row],[children]]-Notes!$B$6)/Notes!$B$7</f>
        <v>-7.8767191646533979E-2</v>
      </c>
      <c r="V726" s="14">
        <f t="shared" si="11"/>
        <v>13130.638654799817</v>
      </c>
      <c r="W726" s="15" t="str">
        <f>IF(insurance[[#This Row],[split]]="Test", (insurance[[#This Row],[charges]]-insurance[[#This Row],[yhat_base]])^2, "")</f>
        <v/>
      </c>
      <c r="X726" s="15" t="str">
        <f>IF(insurance[[#This Row],[split]]="Test", ABS(insurance[[#This Row],[charges]]-insurance[[#This Row],[yhat_base]])^2, "")</f>
        <v/>
      </c>
      <c r="Y726" t="str">
        <f>IF(insurance[[#This Row],[split]]="Test", (insurance[[#This Row],[charges]]-insurance[[#This Row],[yhat]])^2,"")</f>
        <v/>
      </c>
      <c r="Z726" t="str">
        <f>IF(insurance[[#This Row],[split]]="Test",ABS(insurance[[#This Row],[charges]]-insurance[[#This Row],[yhat]])^2,"")</f>
        <v/>
      </c>
      <c r="AA726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12635.734291658693</v>
      </c>
      <c r="AB726">
        <f>insurance[[#This Row],[charges]]-insurance[[#This Row],[yhat]]</f>
        <v>-1081.5106916586938</v>
      </c>
      <c r="AC726" t="str">
        <f>IF(insurance[[#This Row],[split]]="Test",
  COUNTIFS(insurance[split], "Test", insurance[yhat], "&gt;" &amp; insurance[[#This Row],[yhat]]) + 1,
  ""
)</f>
        <v/>
      </c>
      <c r="AD726" t="str">
        <f>IF(insurance[[#This Row],[split]]="Test", CEILING(insurance[[#This Row],[rank_test]]/(COUNTIF(insurance[split],"Test")/10), 1), "")</f>
        <v/>
      </c>
      <c r="AE726" t="str">
        <f>IF(insurance[[#This Row],[split]]="Test", --(insurance[[#This Row],[charges]] &gt;= Classify!$C$5), "")</f>
        <v/>
      </c>
      <c r="AF726" t="str">
        <f>IF(insurance[[#This Row],[split]]="Test", --(insurance[[#This Row],[yhat]] &gt;= Classify!$C$8), "")</f>
        <v/>
      </c>
    </row>
    <row r="727" spans="1:32" x14ac:dyDescent="0.35">
      <c r="A727">
        <v>54</v>
      </c>
      <c r="B727" t="s">
        <v>13</v>
      </c>
      <c r="C727">
        <v>31.9</v>
      </c>
      <c r="D727">
        <v>1</v>
      </c>
      <c r="E727" t="s">
        <v>14</v>
      </c>
      <c r="F727" t="s">
        <v>15</v>
      </c>
      <c r="G727">
        <v>10928.849</v>
      </c>
      <c r="H727" t="s">
        <v>16</v>
      </c>
      <c r="I727" t="s">
        <v>17</v>
      </c>
      <c r="J727" t="s">
        <v>17</v>
      </c>
      <c r="K727" t="s">
        <v>17</v>
      </c>
      <c r="L727" t="s">
        <v>18</v>
      </c>
      <c r="M727" t="s">
        <v>17</v>
      </c>
      <c r="N727">
        <f>insurance[[#This Row],[age]]^2</f>
        <v>2916</v>
      </c>
      <c r="O727">
        <f>insurance[[#This Row],[smoker_yes]]*insurance[[#This Row],[bmi]]</f>
        <v>0</v>
      </c>
      <c r="P727">
        <f>insurance[[#This Row],[smoker_yes]]*insurance[[#This Row],[age]]</f>
        <v>0</v>
      </c>
      <c r="Q727">
        <f>insurance[[#This Row],[bmi]]*insurance[[#This Row],[age]]</f>
        <v>1722.6</v>
      </c>
      <c r="R727" t="s">
        <v>31</v>
      </c>
      <c r="S727">
        <f>(insurance[[#This Row],[age]]-Notes!$B$2)/Notes!$B$3</f>
        <v>1.0532773977665748</v>
      </c>
      <c r="T727">
        <f>(insurance[[#This Row],[bmi]]-Notes!$B$4)/Notes!$B$5</f>
        <v>0.20285791906962319</v>
      </c>
      <c r="U727">
        <f>(insurance[[#This Row],[children]]-Notes!$B$6)/Notes!$B$7</f>
        <v>-7.8767191646533979E-2</v>
      </c>
      <c r="V727" s="14">
        <f t="shared" si="11"/>
        <v>13130.638654799817</v>
      </c>
      <c r="W727" s="15" t="str">
        <f>IF(insurance[[#This Row],[split]]="Test", (insurance[[#This Row],[charges]]-insurance[[#This Row],[yhat_base]])^2, "")</f>
        <v/>
      </c>
      <c r="X727" s="15" t="str">
        <f>IF(insurance[[#This Row],[split]]="Test", ABS(insurance[[#This Row],[charges]]-insurance[[#This Row],[yhat_base]])^2, "")</f>
        <v/>
      </c>
      <c r="Y727" t="str">
        <f>IF(insurance[[#This Row],[split]]="Test", (insurance[[#This Row],[charges]]-insurance[[#This Row],[yhat]])^2,"")</f>
        <v/>
      </c>
      <c r="Z727" t="str">
        <f>IF(insurance[[#This Row],[split]]="Test",ABS(insurance[[#This Row],[charges]]-insurance[[#This Row],[yhat]])^2,"")</f>
        <v/>
      </c>
      <c r="AA727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12136.893278816269</v>
      </c>
      <c r="AB727">
        <f>insurance[[#This Row],[charges]]-insurance[[#This Row],[yhat]]</f>
        <v>-1208.0442788162691</v>
      </c>
      <c r="AC727" t="str">
        <f>IF(insurance[[#This Row],[split]]="Test",
  COUNTIFS(insurance[split], "Test", insurance[yhat], "&gt;" &amp; insurance[[#This Row],[yhat]]) + 1,
  ""
)</f>
        <v/>
      </c>
      <c r="AD727" t="str">
        <f>IF(insurance[[#This Row],[split]]="Test", CEILING(insurance[[#This Row],[rank_test]]/(COUNTIF(insurance[split],"Test")/10), 1), "")</f>
        <v/>
      </c>
      <c r="AE727" t="str">
        <f>IF(insurance[[#This Row],[split]]="Test", --(insurance[[#This Row],[charges]] &gt;= Classify!$C$5), "")</f>
        <v/>
      </c>
      <c r="AF727" t="str">
        <f>IF(insurance[[#This Row],[split]]="Test", --(insurance[[#This Row],[yhat]] &gt;= Classify!$C$8), "")</f>
        <v/>
      </c>
    </row>
    <row r="728" spans="1:32" x14ac:dyDescent="0.35">
      <c r="A728">
        <v>32</v>
      </c>
      <c r="B728" t="s">
        <v>13</v>
      </c>
      <c r="C728">
        <v>29.59</v>
      </c>
      <c r="D728">
        <v>1</v>
      </c>
      <c r="E728" t="s">
        <v>14</v>
      </c>
      <c r="F728" t="s">
        <v>15</v>
      </c>
      <c r="G728">
        <v>4562.8420999999998</v>
      </c>
      <c r="H728" t="s">
        <v>16</v>
      </c>
      <c r="I728" t="s">
        <v>17</v>
      </c>
      <c r="J728" t="s">
        <v>17</v>
      </c>
      <c r="K728" t="s">
        <v>17</v>
      </c>
      <c r="L728" t="s">
        <v>18</v>
      </c>
      <c r="M728" t="s">
        <v>17</v>
      </c>
      <c r="N728">
        <f>insurance[[#This Row],[age]]^2</f>
        <v>1024</v>
      </c>
      <c r="O728">
        <f>insurance[[#This Row],[smoker_yes]]*insurance[[#This Row],[bmi]]</f>
        <v>0</v>
      </c>
      <c r="P728">
        <f>insurance[[#This Row],[smoker_yes]]*insurance[[#This Row],[age]]</f>
        <v>0</v>
      </c>
      <c r="Q728">
        <f>insurance[[#This Row],[bmi]]*insurance[[#This Row],[age]]</f>
        <v>946.88</v>
      </c>
      <c r="R728" t="s">
        <v>31</v>
      </c>
      <c r="S728">
        <f>(insurance[[#This Row],[age]]-Notes!$B$2)/Notes!$B$3</f>
        <v>-0.51314878728151803</v>
      </c>
      <c r="T728">
        <f>(insurance[[#This Row],[bmi]]-Notes!$B$4)/Notes!$B$5</f>
        <v>-0.1760848300363505</v>
      </c>
      <c r="U728">
        <f>(insurance[[#This Row],[children]]-Notes!$B$6)/Notes!$B$7</f>
        <v>-7.8767191646533979E-2</v>
      </c>
      <c r="V728" s="14">
        <f t="shared" si="11"/>
        <v>13130.638654799817</v>
      </c>
      <c r="W728" s="15" t="str">
        <f>IF(insurance[[#This Row],[split]]="Test", (insurance[[#This Row],[charges]]-insurance[[#This Row],[yhat_base]])^2, "")</f>
        <v/>
      </c>
      <c r="X728" s="15" t="str">
        <f>IF(insurance[[#This Row],[split]]="Test", ABS(insurance[[#This Row],[charges]]-insurance[[#This Row],[yhat_base]])^2, "")</f>
        <v/>
      </c>
      <c r="Y728" t="str">
        <f>IF(insurance[[#This Row],[split]]="Test", (insurance[[#This Row],[charges]]-insurance[[#This Row],[yhat]])^2,"")</f>
        <v/>
      </c>
      <c r="Z728" t="str">
        <f>IF(insurance[[#This Row],[split]]="Test",ABS(insurance[[#This Row],[charges]]-insurance[[#This Row],[yhat]])^2,"")</f>
        <v/>
      </c>
      <c r="AA728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5784.8286441748442</v>
      </c>
      <c r="AB728">
        <f>insurance[[#This Row],[charges]]-insurance[[#This Row],[yhat]]</f>
        <v>-1221.9865441748443</v>
      </c>
      <c r="AC728" t="str">
        <f>IF(insurance[[#This Row],[split]]="Test",
  COUNTIFS(insurance[split], "Test", insurance[yhat], "&gt;" &amp; insurance[[#This Row],[yhat]]) + 1,
  ""
)</f>
        <v/>
      </c>
      <c r="AD728" t="str">
        <f>IF(insurance[[#This Row],[split]]="Test", CEILING(insurance[[#This Row],[rank_test]]/(COUNTIF(insurance[split],"Test")/10), 1), "")</f>
        <v/>
      </c>
      <c r="AE728" t="str">
        <f>IF(insurance[[#This Row],[split]]="Test", --(insurance[[#This Row],[charges]] &gt;= Classify!$C$5), "")</f>
        <v/>
      </c>
      <c r="AF728" t="str">
        <f>IF(insurance[[#This Row],[split]]="Test", --(insurance[[#This Row],[yhat]] &gt;= Classify!$C$8), "")</f>
        <v/>
      </c>
    </row>
    <row r="729" spans="1:32" x14ac:dyDescent="0.35">
      <c r="A729">
        <v>52</v>
      </c>
      <c r="B729" t="s">
        <v>19</v>
      </c>
      <c r="C729">
        <v>47.74</v>
      </c>
      <c r="D729">
        <v>1</v>
      </c>
      <c r="E729" t="s">
        <v>14</v>
      </c>
      <c r="F729" t="s">
        <v>15</v>
      </c>
      <c r="G729">
        <v>9748.9105999999992</v>
      </c>
      <c r="H729" t="s">
        <v>16</v>
      </c>
      <c r="I729" t="s">
        <v>18</v>
      </c>
      <c r="J729" t="s">
        <v>17</v>
      </c>
      <c r="K729" t="s">
        <v>17</v>
      </c>
      <c r="L729" t="s">
        <v>18</v>
      </c>
      <c r="M729" t="s">
        <v>17</v>
      </c>
      <c r="N729">
        <f>insurance[[#This Row],[age]]^2</f>
        <v>2704</v>
      </c>
      <c r="O729">
        <f>insurance[[#This Row],[smoker_yes]]*insurance[[#This Row],[bmi]]</f>
        <v>0</v>
      </c>
      <c r="P729">
        <f>insurance[[#This Row],[smoker_yes]]*insurance[[#This Row],[age]]</f>
        <v>0</v>
      </c>
      <c r="Q729">
        <f>insurance[[#This Row],[bmi]]*insurance[[#This Row],[age]]</f>
        <v>2482.48</v>
      </c>
      <c r="R729" t="s">
        <v>32</v>
      </c>
      <c r="S729">
        <f>(insurance[[#This Row],[age]]-Notes!$B$2)/Notes!$B$3</f>
        <v>0.9108750173076573</v>
      </c>
      <c r="T729">
        <f>(insurance[[#This Row],[bmi]]-Notes!$B$4)/Notes!$B$5</f>
        <v>2.8013224843677307</v>
      </c>
      <c r="U729">
        <f>(insurance[[#This Row],[children]]-Notes!$B$6)/Notes!$B$7</f>
        <v>-7.8767191646533979E-2</v>
      </c>
      <c r="V729" s="14">
        <f t="shared" si="11"/>
        <v>13130.638654799817</v>
      </c>
      <c r="W729" s="15">
        <f>IF(insurance[[#This Row],[split]]="Test", (insurance[[#This Row],[charges]]-insurance[[#This Row],[yhat_base]])^2, "")</f>
        <v>11436084.63662016</v>
      </c>
      <c r="X729" s="15">
        <f>IF(insurance[[#This Row],[split]]="Test", ABS(insurance[[#This Row],[charges]]-insurance[[#This Row],[yhat_base]])^2, "")</f>
        <v>11436084.63662016</v>
      </c>
      <c r="Y729">
        <f>IF(insurance[[#This Row],[split]]="Test", (insurance[[#This Row],[charges]]-insurance[[#This Row],[yhat]])^2,"")</f>
        <v>1385925.5486930676</v>
      </c>
      <c r="Z729">
        <f>IF(insurance[[#This Row],[split]]="Test",ABS(insurance[[#This Row],[charges]]-insurance[[#This Row],[yhat]])^2,"")</f>
        <v>1385925.5486930676</v>
      </c>
      <c r="AA729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10926.163991880043</v>
      </c>
      <c r="AB729">
        <f>insurance[[#This Row],[charges]]-insurance[[#This Row],[yhat]]</f>
        <v>-1177.2533918800436</v>
      </c>
      <c r="AC729">
        <f>IF(insurance[[#This Row],[split]]="Test",
  COUNTIFS(insurance[split], "Test", insurance[yhat], "&gt;" &amp; insurance[[#This Row],[yhat]]) + 1,
  ""
)</f>
        <v>131</v>
      </c>
      <c r="AD729">
        <f>IF(insurance[[#This Row],[split]]="Test", CEILING(insurance[[#This Row],[rank_test]]/(COUNTIF(insurance[split],"Test")/10), 1), "")</f>
        <v>5</v>
      </c>
      <c r="AE729">
        <f>IF(insurance[[#This Row],[split]]="Test", --(insurance[[#This Row],[charges]] &gt;= Classify!$C$5), "")</f>
        <v>0</v>
      </c>
      <c r="AF729">
        <f>IF(insurance[[#This Row],[split]]="Test", --(insurance[[#This Row],[yhat]] &gt;= Classify!$C$8), "")</f>
        <v>0</v>
      </c>
    </row>
    <row r="730" spans="1:32" x14ac:dyDescent="0.35">
      <c r="A730">
        <v>25</v>
      </c>
      <c r="B730" t="s">
        <v>13</v>
      </c>
      <c r="C730">
        <v>33.99</v>
      </c>
      <c r="D730">
        <v>1</v>
      </c>
      <c r="E730" t="s">
        <v>14</v>
      </c>
      <c r="F730" t="s">
        <v>15</v>
      </c>
      <c r="G730">
        <v>3227.1210999999998</v>
      </c>
      <c r="H730" t="s">
        <v>16</v>
      </c>
      <c r="I730" t="s">
        <v>17</v>
      </c>
      <c r="J730" t="s">
        <v>17</v>
      </c>
      <c r="K730" t="s">
        <v>17</v>
      </c>
      <c r="L730" t="s">
        <v>18</v>
      </c>
      <c r="M730" t="s">
        <v>17</v>
      </c>
      <c r="N730">
        <f>insurance[[#This Row],[age]]^2</f>
        <v>625</v>
      </c>
      <c r="O730">
        <f>insurance[[#This Row],[smoker_yes]]*insurance[[#This Row],[bmi]]</f>
        <v>0</v>
      </c>
      <c r="P730">
        <f>insurance[[#This Row],[smoker_yes]]*insurance[[#This Row],[age]]</f>
        <v>0</v>
      </c>
      <c r="Q730">
        <f>insurance[[#This Row],[bmi]]*insurance[[#This Row],[age]]</f>
        <v>849.75</v>
      </c>
      <c r="R730" t="s">
        <v>32</v>
      </c>
      <c r="S730">
        <f>(insurance[[#This Row],[age]]-Notes!$B$2)/Notes!$B$3</f>
        <v>-1.0115571188877295</v>
      </c>
      <c r="T730">
        <f>(insurance[[#This Row],[bmi]]-Notes!$B$4)/Notes!$B$5</f>
        <v>0.54571088254645728</v>
      </c>
      <c r="U730">
        <f>(insurance[[#This Row],[children]]-Notes!$B$6)/Notes!$B$7</f>
        <v>-7.8767191646533979E-2</v>
      </c>
      <c r="V730" s="14">
        <f t="shared" si="11"/>
        <v>13130.638654799817</v>
      </c>
      <c r="W730" s="15">
        <f>IF(insurance[[#This Row],[split]]="Test", (insurance[[#This Row],[charges]]-insurance[[#This Row],[yhat_base]])^2, "")</f>
        <v>98079659.958228141</v>
      </c>
      <c r="X730" s="15">
        <f>IF(insurance[[#This Row],[split]]="Test", ABS(insurance[[#This Row],[charges]]-insurance[[#This Row],[yhat_base]])^2, "")</f>
        <v>98079659.958228141</v>
      </c>
      <c r="Y730">
        <f>IF(insurance[[#This Row],[split]]="Test", (insurance[[#This Row],[charges]]-insurance[[#This Row],[yhat]])^2,"")</f>
        <v>1981829.7161488808</v>
      </c>
      <c r="Z730">
        <f>IF(insurance[[#This Row],[split]]="Test",ABS(insurance[[#This Row],[charges]]-insurance[[#This Row],[yhat]])^2,"")</f>
        <v>1981829.7161488808</v>
      </c>
      <c r="AA730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4634.8958391358037</v>
      </c>
      <c r="AB730">
        <f>insurance[[#This Row],[charges]]-insurance[[#This Row],[yhat]]</f>
        <v>-1407.7747391358039</v>
      </c>
      <c r="AC730">
        <f>IF(insurance[[#This Row],[split]]="Test",
  COUNTIFS(insurance[split], "Test", insurance[yhat], "&gt;" &amp; insurance[[#This Row],[yhat]]) + 1,
  ""
)</f>
        <v>248</v>
      </c>
      <c r="AD730">
        <f>IF(insurance[[#This Row],[split]]="Test", CEILING(insurance[[#This Row],[rank_test]]/(COUNTIF(insurance[split],"Test")/10), 1), "")</f>
        <v>9</v>
      </c>
      <c r="AE730">
        <f>IF(insurance[[#This Row],[split]]="Test", --(insurance[[#This Row],[charges]] &gt;= Classify!$C$5), "")</f>
        <v>0</v>
      </c>
      <c r="AF730">
        <f>IF(insurance[[#This Row],[split]]="Test", --(insurance[[#This Row],[yhat]] &gt;= Classify!$C$8), "")</f>
        <v>0</v>
      </c>
    </row>
    <row r="731" spans="1:32" x14ac:dyDescent="0.35">
      <c r="A731">
        <v>29</v>
      </c>
      <c r="B731" t="s">
        <v>19</v>
      </c>
      <c r="C731">
        <v>38.94</v>
      </c>
      <c r="D731">
        <v>1</v>
      </c>
      <c r="E731" t="s">
        <v>14</v>
      </c>
      <c r="F731" t="s">
        <v>15</v>
      </c>
      <c r="G731">
        <v>3471.4096</v>
      </c>
      <c r="H731" t="s">
        <v>16</v>
      </c>
      <c r="I731" t="s">
        <v>18</v>
      </c>
      <c r="J731" t="s">
        <v>17</v>
      </c>
      <c r="K731" t="s">
        <v>17</v>
      </c>
      <c r="L731" t="s">
        <v>18</v>
      </c>
      <c r="M731" t="s">
        <v>17</v>
      </c>
      <c r="N731">
        <f>insurance[[#This Row],[age]]^2</f>
        <v>841</v>
      </c>
      <c r="O731">
        <f>insurance[[#This Row],[smoker_yes]]*insurance[[#This Row],[bmi]]</f>
        <v>0</v>
      </c>
      <c r="P731">
        <f>insurance[[#This Row],[smoker_yes]]*insurance[[#This Row],[age]]</f>
        <v>0</v>
      </c>
      <c r="Q731">
        <f>insurance[[#This Row],[bmi]]*insurance[[#This Row],[age]]</f>
        <v>1129.26</v>
      </c>
      <c r="R731" t="s">
        <v>32</v>
      </c>
      <c r="S731">
        <f>(insurance[[#This Row],[age]]-Notes!$B$2)/Notes!$B$3</f>
        <v>-0.72675235796989435</v>
      </c>
      <c r="T731">
        <f>(insurance[[#This Row],[bmi]]-Notes!$B$4)/Notes!$B$5</f>
        <v>1.357731059202115</v>
      </c>
      <c r="U731">
        <f>(insurance[[#This Row],[children]]-Notes!$B$6)/Notes!$B$7</f>
        <v>-7.8767191646533979E-2</v>
      </c>
      <c r="V731" s="14">
        <f t="shared" si="11"/>
        <v>13130.638654799817</v>
      </c>
      <c r="W731" s="15">
        <f>IF(insurance[[#This Row],[split]]="Test", (insurance[[#This Row],[charges]]-insurance[[#This Row],[yhat_base]])^2, "")</f>
        <v>93300705.933088958</v>
      </c>
      <c r="X731" s="15">
        <f>IF(insurance[[#This Row],[split]]="Test", ABS(insurance[[#This Row],[charges]]-insurance[[#This Row],[yhat_base]])^2, "")</f>
        <v>93300705.933088958</v>
      </c>
      <c r="Y731">
        <f>IF(insurance[[#This Row],[split]]="Test", (insurance[[#This Row],[charges]]-insurance[[#This Row],[yhat]])^2,"")</f>
        <v>1479722.1421550659</v>
      </c>
      <c r="Z731">
        <f>IF(insurance[[#This Row],[split]]="Test",ABS(insurance[[#This Row],[charges]]-insurance[[#This Row],[yhat]])^2,"")</f>
        <v>1479722.1421550659</v>
      </c>
      <c r="AA731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4687.8479018283606</v>
      </c>
      <c r="AB731">
        <f>insurance[[#This Row],[charges]]-insurance[[#This Row],[yhat]]</f>
        <v>-1216.4383018283606</v>
      </c>
      <c r="AC731">
        <f>IF(insurance[[#This Row],[split]]="Test",
  COUNTIFS(insurance[split], "Test", insurance[yhat], "&gt;" &amp; insurance[[#This Row],[yhat]]) + 1,
  ""
)</f>
        <v>245</v>
      </c>
      <c r="AD731">
        <f>IF(insurance[[#This Row],[split]]="Test", CEILING(insurance[[#This Row],[rank_test]]/(COUNTIF(insurance[split],"Test")/10), 1), "")</f>
        <v>9</v>
      </c>
      <c r="AE731">
        <f>IF(insurance[[#This Row],[split]]="Test", --(insurance[[#This Row],[charges]] &gt;= Classify!$C$5), "")</f>
        <v>0</v>
      </c>
      <c r="AF731">
        <f>IF(insurance[[#This Row],[split]]="Test", --(insurance[[#This Row],[yhat]] &gt;= Classify!$C$8), "")</f>
        <v>0</v>
      </c>
    </row>
    <row r="732" spans="1:32" x14ac:dyDescent="0.35">
      <c r="A732">
        <v>55</v>
      </c>
      <c r="B732" t="s">
        <v>19</v>
      </c>
      <c r="C732">
        <v>32.67</v>
      </c>
      <c r="D732">
        <v>1</v>
      </c>
      <c r="E732" t="s">
        <v>14</v>
      </c>
      <c r="F732" t="s">
        <v>15</v>
      </c>
      <c r="G732">
        <v>10807.4863</v>
      </c>
      <c r="H732" t="s">
        <v>16</v>
      </c>
      <c r="I732" t="s">
        <v>18</v>
      </c>
      <c r="J732" t="s">
        <v>17</v>
      </c>
      <c r="K732" t="s">
        <v>17</v>
      </c>
      <c r="L732" t="s">
        <v>18</v>
      </c>
      <c r="M732" t="s">
        <v>17</v>
      </c>
      <c r="N732">
        <f>insurance[[#This Row],[age]]^2</f>
        <v>3025</v>
      </c>
      <c r="O732">
        <f>insurance[[#This Row],[smoker_yes]]*insurance[[#This Row],[bmi]]</f>
        <v>0</v>
      </c>
      <c r="P732">
        <f>insurance[[#This Row],[smoker_yes]]*insurance[[#This Row],[age]]</f>
        <v>0</v>
      </c>
      <c r="Q732">
        <f>insurance[[#This Row],[bmi]]*insurance[[#This Row],[age]]</f>
        <v>1796.8500000000001</v>
      </c>
      <c r="R732" t="s">
        <v>32</v>
      </c>
      <c r="S732">
        <f>(insurance[[#This Row],[age]]-Notes!$B$2)/Notes!$B$3</f>
        <v>1.1244785879960337</v>
      </c>
      <c r="T732">
        <f>(insurance[[#This Row],[bmi]]-Notes!$B$4)/Notes!$B$5</f>
        <v>0.32917216877161504</v>
      </c>
      <c r="U732">
        <f>(insurance[[#This Row],[children]]-Notes!$B$6)/Notes!$B$7</f>
        <v>-7.8767191646533979E-2</v>
      </c>
      <c r="V732" s="14">
        <f t="shared" si="11"/>
        <v>13130.638654799817</v>
      </c>
      <c r="W732" s="15">
        <f>IF(insurance[[#This Row],[split]]="Test", (insurance[[#This Row],[charges]]-insurance[[#This Row],[yhat_base]])^2, "")</f>
        <v>5397036.8636119338</v>
      </c>
      <c r="X732" s="15">
        <f>IF(insurance[[#This Row],[split]]="Test", ABS(insurance[[#This Row],[charges]]-insurance[[#This Row],[yhat_base]])^2, "")</f>
        <v>5397036.8636119338</v>
      </c>
      <c r="Y732">
        <f>IF(insurance[[#This Row],[split]]="Test", (insurance[[#This Row],[charges]]-insurance[[#This Row],[yhat]])^2,"")</f>
        <v>1185719.6922732992</v>
      </c>
      <c r="Z732">
        <f>IF(insurance[[#This Row],[split]]="Test",ABS(insurance[[#This Row],[charges]]-insurance[[#This Row],[yhat]])^2,"")</f>
        <v>1185719.6922732992</v>
      </c>
      <c r="AA732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11896.393868287272</v>
      </c>
      <c r="AB732">
        <f>insurance[[#This Row],[charges]]-insurance[[#This Row],[yhat]]</f>
        <v>-1088.9075682872717</v>
      </c>
      <c r="AC732">
        <f>IF(insurance[[#This Row],[split]]="Test",
  COUNTIFS(insurance[split], "Test", insurance[yhat], "&gt;" &amp; insurance[[#This Row],[yhat]]) + 1,
  ""
)</f>
        <v>113</v>
      </c>
      <c r="AD732">
        <f>IF(insurance[[#This Row],[split]]="Test", CEILING(insurance[[#This Row],[rank_test]]/(COUNTIF(insurance[split],"Test")/10), 1), "")</f>
        <v>4</v>
      </c>
      <c r="AE732">
        <f>IF(insurance[[#This Row],[split]]="Test", --(insurance[[#This Row],[charges]] &gt;= Classify!$C$5), "")</f>
        <v>0</v>
      </c>
      <c r="AF732">
        <f>IF(insurance[[#This Row],[split]]="Test", --(insurance[[#This Row],[yhat]] &gt;= Classify!$C$8), "")</f>
        <v>0</v>
      </c>
    </row>
    <row r="733" spans="1:32" x14ac:dyDescent="0.35">
      <c r="A733">
        <v>50</v>
      </c>
      <c r="B733" t="s">
        <v>19</v>
      </c>
      <c r="C733">
        <v>37.07</v>
      </c>
      <c r="D733">
        <v>1</v>
      </c>
      <c r="E733" t="s">
        <v>14</v>
      </c>
      <c r="F733" t="s">
        <v>15</v>
      </c>
      <c r="G733">
        <v>9048.0272999999997</v>
      </c>
      <c r="H733" t="s">
        <v>16</v>
      </c>
      <c r="I733" t="s">
        <v>18</v>
      </c>
      <c r="J733" t="s">
        <v>17</v>
      </c>
      <c r="K733" t="s">
        <v>17</v>
      </c>
      <c r="L733" t="s">
        <v>18</v>
      </c>
      <c r="M733" t="s">
        <v>17</v>
      </c>
      <c r="N733">
        <f>insurance[[#This Row],[age]]^2</f>
        <v>2500</v>
      </c>
      <c r="O733">
        <f>insurance[[#This Row],[smoker_yes]]*insurance[[#This Row],[bmi]]</f>
        <v>0</v>
      </c>
      <c r="P733">
        <f>insurance[[#This Row],[smoker_yes]]*insurance[[#This Row],[age]]</f>
        <v>0</v>
      </c>
      <c r="Q733">
        <f>insurance[[#This Row],[bmi]]*insurance[[#This Row],[age]]</f>
        <v>1853.5</v>
      </c>
      <c r="R733" t="s">
        <v>31</v>
      </c>
      <c r="S733">
        <f>(insurance[[#This Row],[age]]-Notes!$B$2)/Notes!$B$3</f>
        <v>0.76847263684873979</v>
      </c>
      <c r="T733">
        <f>(insurance[[#This Row],[bmi]]-Notes!$B$4)/Notes!$B$5</f>
        <v>1.0509678813544223</v>
      </c>
      <c r="U733">
        <f>(insurance[[#This Row],[children]]-Notes!$B$6)/Notes!$B$7</f>
        <v>-7.8767191646533979E-2</v>
      </c>
      <c r="V733" s="14">
        <f t="shared" si="11"/>
        <v>13130.638654799817</v>
      </c>
      <c r="W733" s="15" t="str">
        <f>IF(insurance[[#This Row],[split]]="Test", (insurance[[#This Row],[charges]]-insurance[[#This Row],[yhat_base]])^2, "")</f>
        <v/>
      </c>
      <c r="X733" s="15" t="str">
        <f>IF(insurance[[#This Row],[split]]="Test", ABS(insurance[[#This Row],[charges]]-insurance[[#This Row],[yhat_base]])^2, "")</f>
        <v/>
      </c>
      <c r="Y733" t="str">
        <f>IF(insurance[[#This Row],[split]]="Test", (insurance[[#This Row],[charges]]-insurance[[#This Row],[yhat]])^2,"")</f>
        <v/>
      </c>
      <c r="Z733" t="str">
        <f>IF(insurance[[#This Row],[split]]="Test",ABS(insurance[[#This Row],[charges]]-insurance[[#This Row],[yhat]])^2,"")</f>
        <v/>
      </c>
      <c r="AA733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10116.835942126745</v>
      </c>
      <c r="AB733">
        <f>insurance[[#This Row],[charges]]-insurance[[#This Row],[yhat]]</f>
        <v>-1068.8086421267453</v>
      </c>
      <c r="AC733" t="str">
        <f>IF(insurance[[#This Row],[split]]="Test",
  COUNTIFS(insurance[split], "Test", insurance[yhat], "&gt;" &amp; insurance[[#This Row],[yhat]]) + 1,
  ""
)</f>
        <v/>
      </c>
      <c r="AD733" t="str">
        <f>IF(insurance[[#This Row],[split]]="Test", CEILING(insurance[[#This Row],[rank_test]]/(COUNTIF(insurance[split],"Test")/10), 1), "")</f>
        <v/>
      </c>
      <c r="AE733" t="str">
        <f>IF(insurance[[#This Row],[split]]="Test", --(insurance[[#This Row],[charges]] &gt;= Classify!$C$5), "")</f>
        <v/>
      </c>
      <c r="AF733" t="str">
        <f>IF(insurance[[#This Row],[split]]="Test", --(insurance[[#This Row],[yhat]] &gt;= Classify!$C$8), "")</f>
        <v/>
      </c>
    </row>
    <row r="734" spans="1:32" x14ac:dyDescent="0.35">
      <c r="A734">
        <v>30</v>
      </c>
      <c r="B734" t="s">
        <v>19</v>
      </c>
      <c r="C734">
        <v>38.83</v>
      </c>
      <c r="D734">
        <v>1</v>
      </c>
      <c r="E734" t="s">
        <v>14</v>
      </c>
      <c r="F734" t="s">
        <v>15</v>
      </c>
      <c r="G734">
        <v>18963.171920000001</v>
      </c>
      <c r="H734" t="s">
        <v>16</v>
      </c>
      <c r="I734" t="s">
        <v>18</v>
      </c>
      <c r="J734" t="s">
        <v>17</v>
      </c>
      <c r="K734" t="s">
        <v>17</v>
      </c>
      <c r="L734" t="s">
        <v>18</v>
      </c>
      <c r="M734" t="s">
        <v>17</v>
      </c>
      <c r="N734">
        <f>insurance[[#This Row],[age]]^2</f>
        <v>900</v>
      </c>
      <c r="O734">
        <f>insurance[[#This Row],[smoker_yes]]*insurance[[#This Row],[bmi]]</f>
        <v>0</v>
      </c>
      <c r="P734">
        <f>insurance[[#This Row],[smoker_yes]]*insurance[[#This Row],[age]]</f>
        <v>0</v>
      </c>
      <c r="Q734">
        <f>insurance[[#This Row],[bmi]]*insurance[[#This Row],[age]]</f>
        <v>1164.8999999999999</v>
      </c>
      <c r="R734" t="s">
        <v>31</v>
      </c>
      <c r="S734">
        <f>(insurance[[#This Row],[age]]-Notes!$B$2)/Notes!$B$3</f>
        <v>-0.65555116774043554</v>
      </c>
      <c r="T734">
        <f>(insurance[[#This Row],[bmi]]-Notes!$B$4)/Notes!$B$5</f>
        <v>1.3396861663875448</v>
      </c>
      <c r="U734">
        <f>(insurance[[#This Row],[children]]-Notes!$B$6)/Notes!$B$7</f>
        <v>-7.8767191646533979E-2</v>
      </c>
      <c r="V734" s="14">
        <f t="shared" si="11"/>
        <v>13130.638654799817</v>
      </c>
      <c r="W734" s="15" t="str">
        <f>IF(insurance[[#This Row],[split]]="Test", (insurance[[#This Row],[charges]]-insurance[[#This Row],[yhat_base]])^2, "")</f>
        <v/>
      </c>
      <c r="X734" s="15" t="str">
        <f>IF(insurance[[#This Row],[split]]="Test", ABS(insurance[[#This Row],[charges]]-insurance[[#This Row],[yhat_base]])^2, "")</f>
        <v/>
      </c>
      <c r="Y734" t="str">
        <f>IF(insurance[[#This Row],[split]]="Test", (insurance[[#This Row],[charges]]-insurance[[#This Row],[yhat]])^2,"")</f>
        <v/>
      </c>
      <c r="Z734" t="str">
        <f>IF(insurance[[#This Row],[split]]="Test",ABS(insurance[[#This Row],[charges]]-insurance[[#This Row],[yhat]])^2,"")</f>
        <v/>
      </c>
      <c r="AA734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4865.29150262646</v>
      </c>
      <c r="AB734">
        <f>insurance[[#This Row],[charges]]-insurance[[#This Row],[yhat]]</f>
        <v>14097.880417373541</v>
      </c>
      <c r="AC734" t="str">
        <f>IF(insurance[[#This Row],[split]]="Test",
  COUNTIFS(insurance[split], "Test", insurance[yhat], "&gt;" &amp; insurance[[#This Row],[yhat]]) + 1,
  ""
)</f>
        <v/>
      </c>
      <c r="AD734" t="str">
        <f>IF(insurance[[#This Row],[split]]="Test", CEILING(insurance[[#This Row],[rank_test]]/(COUNTIF(insurance[split],"Test")/10), 1), "")</f>
        <v/>
      </c>
      <c r="AE734" t="str">
        <f>IF(insurance[[#This Row],[split]]="Test", --(insurance[[#This Row],[charges]] &gt;= Classify!$C$5), "")</f>
        <v/>
      </c>
      <c r="AF734" t="str">
        <f>IF(insurance[[#This Row],[split]]="Test", --(insurance[[#This Row],[yhat]] &gt;= Classify!$C$8), "")</f>
        <v/>
      </c>
    </row>
    <row r="735" spans="1:32" x14ac:dyDescent="0.35">
      <c r="A735">
        <v>33</v>
      </c>
      <c r="B735" t="s">
        <v>13</v>
      </c>
      <c r="C735">
        <v>39.82</v>
      </c>
      <c r="D735">
        <v>1</v>
      </c>
      <c r="E735" t="s">
        <v>14</v>
      </c>
      <c r="F735" t="s">
        <v>15</v>
      </c>
      <c r="G735">
        <v>4795.6567999999997</v>
      </c>
      <c r="H735" t="s">
        <v>16</v>
      </c>
      <c r="I735" t="s">
        <v>17</v>
      </c>
      <c r="J735" t="s">
        <v>17</v>
      </c>
      <c r="K735" t="s">
        <v>17</v>
      </c>
      <c r="L735" t="s">
        <v>18</v>
      </c>
      <c r="M735" t="s">
        <v>17</v>
      </c>
      <c r="N735">
        <f>insurance[[#This Row],[age]]^2</f>
        <v>1089</v>
      </c>
      <c r="O735">
        <f>insurance[[#This Row],[smoker_yes]]*insurance[[#This Row],[bmi]]</f>
        <v>0</v>
      </c>
      <c r="P735">
        <f>insurance[[#This Row],[smoker_yes]]*insurance[[#This Row],[age]]</f>
        <v>0</v>
      </c>
      <c r="Q735">
        <f>insurance[[#This Row],[bmi]]*insurance[[#This Row],[age]]</f>
        <v>1314.06</v>
      </c>
      <c r="R735" t="s">
        <v>32</v>
      </c>
      <c r="S735">
        <f>(insurance[[#This Row],[age]]-Notes!$B$2)/Notes!$B$3</f>
        <v>-0.44194759705205927</v>
      </c>
      <c r="T735">
        <f>(insurance[[#This Row],[bmi]]-Notes!$B$4)/Notes!$B$5</f>
        <v>1.5020902017186768</v>
      </c>
      <c r="U735">
        <f>(insurance[[#This Row],[children]]-Notes!$B$6)/Notes!$B$7</f>
        <v>-7.8767191646533979E-2</v>
      </c>
      <c r="V735" s="14">
        <f t="shared" si="11"/>
        <v>13130.638654799817</v>
      </c>
      <c r="W735" s="15">
        <f>IF(insurance[[#This Row],[split]]="Test", (insurance[[#This Row],[charges]]-insurance[[#This Row],[yhat_base]])^2, "")</f>
        <v>69471922.519842222</v>
      </c>
      <c r="X735" s="15">
        <f>IF(insurance[[#This Row],[split]]="Test", ABS(insurance[[#This Row],[charges]]-insurance[[#This Row],[yhat_base]])^2, "")</f>
        <v>69471922.519842222</v>
      </c>
      <c r="Y735">
        <f>IF(insurance[[#This Row],[split]]="Test", (insurance[[#This Row],[charges]]-insurance[[#This Row],[yhat]])^2,"")</f>
        <v>1669705.4410932995</v>
      </c>
      <c r="Z735">
        <f>IF(insurance[[#This Row],[split]]="Test",ABS(insurance[[#This Row],[charges]]-insurance[[#This Row],[yhat]])^2,"")</f>
        <v>1669705.4410932995</v>
      </c>
      <c r="AA735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6087.8276250433837</v>
      </c>
      <c r="AB735">
        <f>insurance[[#This Row],[charges]]-insurance[[#This Row],[yhat]]</f>
        <v>-1292.170825043384</v>
      </c>
      <c r="AC735">
        <f>IF(insurance[[#This Row],[split]]="Test",
  COUNTIFS(insurance[split], "Test", insurance[yhat], "&gt;" &amp; insurance[[#This Row],[yhat]]) + 1,
  ""
)</f>
        <v>217</v>
      </c>
      <c r="AD735">
        <f>IF(insurance[[#This Row],[split]]="Test", CEILING(insurance[[#This Row],[rank_test]]/(COUNTIF(insurance[split],"Test")/10), 1), "")</f>
        <v>8</v>
      </c>
      <c r="AE735">
        <f>IF(insurance[[#This Row],[split]]="Test", --(insurance[[#This Row],[charges]] &gt;= Classify!$C$5), "")</f>
        <v>0</v>
      </c>
      <c r="AF735">
        <f>IF(insurance[[#This Row],[split]]="Test", --(insurance[[#This Row],[yhat]] &gt;= Classify!$C$8), "")</f>
        <v>0</v>
      </c>
    </row>
    <row r="736" spans="1:32" x14ac:dyDescent="0.35">
      <c r="A736">
        <v>25</v>
      </c>
      <c r="B736" t="s">
        <v>13</v>
      </c>
      <c r="C736">
        <v>42.13</v>
      </c>
      <c r="D736">
        <v>1</v>
      </c>
      <c r="E736" t="s">
        <v>14</v>
      </c>
      <c r="F736" t="s">
        <v>15</v>
      </c>
      <c r="G736">
        <v>3238.4357</v>
      </c>
      <c r="H736" t="s">
        <v>16</v>
      </c>
      <c r="I736" t="s">
        <v>17</v>
      </c>
      <c r="J736" t="s">
        <v>17</v>
      </c>
      <c r="K736" t="s">
        <v>17</v>
      </c>
      <c r="L736" t="s">
        <v>18</v>
      </c>
      <c r="M736" t="s">
        <v>17</v>
      </c>
      <c r="N736">
        <f>insurance[[#This Row],[age]]^2</f>
        <v>625</v>
      </c>
      <c r="O736">
        <f>insurance[[#This Row],[smoker_yes]]*insurance[[#This Row],[bmi]]</f>
        <v>0</v>
      </c>
      <c r="P736">
        <f>insurance[[#This Row],[smoker_yes]]*insurance[[#This Row],[age]]</f>
        <v>0</v>
      </c>
      <c r="Q736">
        <f>insurance[[#This Row],[bmi]]*insurance[[#This Row],[age]]</f>
        <v>1053.25</v>
      </c>
      <c r="R736" t="s">
        <v>32</v>
      </c>
      <c r="S736">
        <f>(insurance[[#This Row],[age]]-Notes!$B$2)/Notes!$B$3</f>
        <v>-1.0115571188877295</v>
      </c>
      <c r="T736">
        <f>(insurance[[#This Row],[bmi]]-Notes!$B$4)/Notes!$B$5</f>
        <v>1.8810329508246511</v>
      </c>
      <c r="U736">
        <f>(insurance[[#This Row],[children]]-Notes!$B$6)/Notes!$B$7</f>
        <v>-7.8767191646533979E-2</v>
      </c>
      <c r="V736" s="14">
        <f t="shared" si="11"/>
        <v>13130.638654799817</v>
      </c>
      <c r="W736" s="15">
        <f>IF(insurance[[#This Row],[split]]="Test", (insurance[[#This Row],[charges]]-insurance[[#This Row],[yhat_base]])^2, "")</f>
        <v>97855679.29895024</v>
      </c>
      <c r="X736" s="15">
        <f>IF(insurance[[#This Row],[split]]="Test", ABS(insurance[[#This Row],[charges]]-insurance[[#This Row],[yhat_base]])^2, "")</f>
        <v>97855679.29895024</v>
      </c>
      <c r="Y736">
        <f>IF(insurance[[#This Row],[split]]="Test", (insurance[[#This Row],[charges]]-insurance[[#This Row],[yhat]])^2,"")</f>
        <v>2179170.8328555855</v>
      </c>
      <c r="Z736">
        <f>IF(insurance[[#This Row],[split]]="Test",ABS(insurance[[#This Row],[charges]]-insurance[[#This Row],[yhat]])^2,"")</f>
        <v>2179170.8328555855</v>
      </c>
      <c r="AA736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4714.6371878923492</v>
      </c>
      <c r="AB736">
        <f>insurance[[#This Row],[charges]]-insurance[[#This Row],[yhat]]</f>
        <v>-1476.2014878923492</v>
      </c>
      <c r="AC736">
        <f>IF(insurance[[#This Row],[split]]="Test",
  COUNTIFS(insurance[split], "Test", insurance[yhat], "&gt;" &amp; insurance[[#This Row],[yhat]]) + 1,
  ""
)</f>
        <v>243</v>
      </c>
      <c r="AD736">
        <f>IF(insurance[[#This Row],[split]]="Test", CEILING(insurance[[#This Row],[rank_test]]/(COUNTIF(insurance[split],"Test")/10), 1), "")</f>
        <v>9</v>
      </c>
      <c r="AE736">
        <f>IF(insurance[[#This Row],[split]]="Test", --(insurance[[#This Row],[charges]] &gt;= Classify!$C$5), "")</f>
        <v>0</v>
      </c>
      <c r="AF736">
        <f>IF(insurance[[#This Row],[split]]="Test", --(insurance[[#This Row],[yhat]] &gt;= Classify!$C$8), "")</f>
        <v>0</v>
      </c>
    </row>
    <row r="737" spans="1:32" x14ac:dyDescent="0.35">
      <c r="A737">
        <v>41</v>
      </c>
      <c r="B737" t="s">
        <v>13</v>
      </c>
      <c r="C737">
        <v>28.05</v>
      </c>
      <c r="D737">
        <v>1</v>
      </c>
      <c r="E737" t="s">
        <v>14</v>
      </c>
      <c r="F737" t="s">
        <v>15</v>
      </c>
      <c r="G737">
        <v>6770.1925000000001</v>
      </c>
      <c r="H737" t="s">
        <v>16</v>
      </c>
      <c r="I737" t="s">
        <v>17</v>
      </c>
      <c r="J737" t="s">
        <v>17</v>
      </c>
      <c r="K737" t="s">
        <v>17</v>
      </c>
      <c r="L737" t="s">
        <v>18</v>
      </c>
      <c r="M737" t="s">
        <v>17</v>
      </c>
      <c r="N737">
        <f>insurance[[#This Row],[age]]^2</f>
        <v>1681</v>
      </c>
      <c r="O737">
        <f>insurance[[#This Row],[smoker_yes]]*insurance[[#This Row],[bmi]]</f>
        <v>0</v>
      </c>
      <c r="P737">
        <f>insurance[[#This Row],[smoker_yes]]*insurance[[#This Row],[age]]</f>
        <v>0</v>
      </c>
      <c r="Q737">
        <f>insurance[[#This Row],[bmi]]*insurance[[#This Row],[age]]</f>
        <v>1150.05</v>
      </c>
      <c r="R737" t="s">
        <v>31</v>
      </c>
      <c r="S737">
        <f>(insurance[[#This Row],[age]]-Notes!$B$2)/Notes!$B$3</f>
        <v>0.12766192478361088</v>
      </c>
      <c r="T737">
        <f>(insurance[[#This Row],[bmi]]-Notes!$B$4)/Notes!$B$5</f>
        <v>-0.42871332944033297</v>
      </c>
      <c r="U737">
        <f>(insurance[[#This Row],[children]]-Notes!$B$6)/Notes!$B$7</f>
        <v>-7.8767191646533979E-2</v>
      </c>
      <c r="V737" s="14">
        <f t="shared" si="11"/>
        <v>13130.638654799817</v>
      </c>
      <c r="W737" s="15" t="str">
        <f>IF(insurance[[#This Row],[split]]="Test", (insurance[[#This Row],[charges]]-insurance[[#This Row],[yhat_base]])^2, "")</f>
        <v/>
      </c>
      <c r="X737" s="15" t="str">
        <f>IF(insurance[[#This Row],[split]]="Test", ABS(insurance[[#This Row],[charges]]-insurance[[#This Row],[yhat_base]])^2, "")</f>
        <v/>
      </c>
      <c r="Y737" t="str">
        <f>IF(insurance[[#This Row],[split]]="Test", (insurance[[#This Row],[charges]]-insurance[[#This Row],[yhat]])^2,"")</f>
        <v/>
      </c>
      <c r="Z737" t="str">
        <f>IF(insurance[[#This Row],[split]]="Test",ABS(insurance[[#This Row],[charges]]-insurance[[#This Row],[yhat]])^2,"")</f>
        <v/>
      </c>
      <c r="AA737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7885.9417464963808</v>
      </c>
      <c r="AB737">
        <f>insurance[[#This Row],[charges]]-insurance[[#This Row],[yhat]]</f>
        <v>-1115.7492464963807</v>
      </c>
      <c r="AC737" t="str">
        <f>IF(insurance[[#This Row],[split]]="Test",
  COUNTIFS(insurance[split], "Test", insurance[yhat], "&gt;" &amp; insurance[[#This Row],[yhat]]) + 1,
  ""
)</f>
        <v/>
      </c>
      <c r="AD737" t="str">
        <f>IF(insurance[[#This Row],[split]]="Test", CEILING(insurance[[#This Row],[rank_test]]/(COUNTIF(insurance[split],"Test")/10), 1), "")</f>
        <v/>
      </c>
      <c r="AE737" t="str">
        <f>IF(insurance[[#This Row],[split]]="Test", --(insurance[[#This Row],[charges]] &gt;= Classify!$C$5), "")</f>
        <v/>
      </c>
      <c r="AF737" t="str">
        <f>IF(insurance[[#This Row],[split]]="Test", --(insurance[[#This Row],[yhat]] &gt;= Classify!$C$8), "")</f>
        <v/>
      </c>
    </row>
    <row r="738" spans="1:32" x14ac:dyDescent="0.35">
      <c r="A738">
        <v>35</v>
      </c>
      <c r="B738" t="s">
        <v>19</v>
      </c>
      <c r="C738">
        <v>27.61</v>
      </c>
      <c r="D738">
        <v>1</v>
      </c>
      <c r="E738" t="s">
        <v>14</v>
      </c>
      <c r="F738" t="s">
        <v>15</v>
      </c>
      <c r="G738">
        <v>4747.0528999999997</v>
      </c>
      <c r="H738" t="s">
        <v>16</v>
      </c>
      <c r="I738" t="s">
        <v>18</v>
      </c>
      <c r="J738" t="s">
        <v>17</v>
      </c>
      <c r="K738" t="s">
        <v>17</v>
      </c>
      <c r="L738" t="s">
        <v>18</v>
      </c>
      <c r="M738" t="s">
        <v>17</v>
      </c>
      <c r="N738">
        <f>insurance[[#This Row],[age]]^2</f>
        <v>1225</v>
      </c>
      <c r="O738">
        <f>insurance[[#This Row],[smoker_yes]]*insurance[[#This Row],[bmi]]</f>
        <v>0</v>
      </c>
      <c r="P738">
        <f>insurance[[#This Row],[smoker_yes]]*insurance[[#This Row],[age]]</f>
        <v>0</v>
      </c>
      <c r="Q738">
        <f>insurance[[#This Row],[bmi]]*insurance[[#This Row],[age]]</f>
        <v>966.35</v>
      </c>
      <c r="R738" t="s">
        <v>31</v>
      </c>
      <c r="S738">
        <f>(insurance[[#This Row],[age]]-Notes!$B$2)/Notes!$B$3</f>
        <v>-0.29954521659314176</v>
      </c>
      <c r="T738">
        <f>(insurance[[#This Row],[bmi]]-Notes!$B$4)/Notes!$B$5</f>
        <v>-0.50089290069861392</v>
      </c>
      <c r="U738">
        <f>(insurance[[#This Row],[children]]-Notes!$B$6)/Notes!$B$7</f>
        <v>-7.8767191646533979E-2</v>
      </c>
      <c r="V738" s="14">
        <f t="shared" si="11"/>
        <v>13130.638654799817</v>
      </c>
      <c r="W738" s="15" t="str">
        <f>IF(insurance[[#This Row],[split]]="Test", (insurance[[#This Row],[charges]]-insurance[[#This Row],[yhat_base]])^2, "")</f>
        <v/>
      </c>
      <c r="X738" s="15" t="str">
        <f>IF(insurance[[#This Row],[split]]="Test", ABS(insurance[[#This Row],[charges]]-insurance[[#This Row],[yhat_base]])^2, "")</f>
        <v/>
      </c>
      <c r="Y738" t="str">
        <f>IF(insurance[[#This Row],[split]]="Test", (insurance[[#This Row],[charges]]-insurance[[#This Row],[yhat]])^2,"")</f>
        <v/>
      </c>
      <c r="Z738" t="str">
        <f>IF(insurance[[#This Row],[split]]="Test",ABS(insurance[[#This Row],[charges]]-insurance[[#This Row],[yhat]])^2,"")</f>
        <v/>
      </c>
      <c r="AA738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5769.2952617669735</v>
      </c>
      <c r="AB738">
        <f>insurance[[#This Row],[charges]]-insurance[[#This Row],[yhat]]</f>
        <v>-1022.2423617669738</v>
      </c>
      <c r="AC738" t="str">
        <f>IF(insurance[[#This Row],[split]]="Test",
  COUNTIFS(insurance[split], "Test", insurance[yhat], "&gt;" &amp; insurance[[#This Row],[yhat]]) + 1,
  ""
)</f>
        <v/>
      </c>
      <c r="AD738" t="str">
        <f>IF(insurance[[#This Row],[split]]="Test", CEILING(insurance[[#This Row],[rank_test]]/(COUNTIF(insurance[split],"Test")/10), 1), "")</f>
        <v/>
      </c>
      <c r="AE738" t="str">
        <f>IF(insurance[[#This Row],[split]]="Test", --(insurance[[#This Row],[charges]] &gt;= Classify!$C$5), "")</f>
        <v/>
      </c>
      <c r="AF738" t="str">
        <f>IF(insurance[[#This Row],[split]]="Test", --(insurance[[#This Row],[yhat]] &gt;= Classify!$C$8), "")</f>
        <v/>
      </c>
    </row>
    <row r="739" spans="1:32" x14ac:dyDescent="0.35">
      <c r="A739">
        <v>18</v>
      </c>
      <c r="B739" t="s">
        <v>19</v>
      </c>
      <c r="C739">
        <v>30.03</v>
      </c>
      <c r="D739">
        <v>1</v>
      </c>
      <c r="E739" t="s">
        <v>14</v>
      </c>
      <c r="F739" t="s">
        <v>15</v>
      </c>
      <c r="G739">
        <v>1720.3536999999999</v>
      </c>
      <c r="H739" t="s">
        <v>16</v>
      </c>
      <c r="I739" t="s">
        <v>18</v>
      </c>
      <c r="J739" t="s">
        <v>17</v>
      </c>
      <c r="K739" t="s">
        <v>17</v>
      </c>
      <c r="L739" t="s">
        <v>18</v>
      </c>
      <c r="M739" t="s">
        <v>17</v>
      </c>
      <c r="N739">
        <f>insurance[[#This Row],[age]]^2</f>
        <v>324</v>
      </c>
      <c r="O739">
        <f>insurance[[#This Row],[smoker_yes]]*insurance[[#This Row],[bmi]]</f>
        <v>0</v>
      </c>
      <c r="P739">
        <f>insurance[[#This Row],[smoker_yes]]*insurance[[#This Row],[age]]</f>
        <v>0</v>
      </c>
      <c r="Q739">
        <f>insurance[[#This Row],[bmi]]*insurance[[#This Row],[age]]</f>
        <v>540.54</v>
      </c>
      <c r="R739" t="s">
        <v>32</v>
      </c>
      <c r="S739">
        <f>(insurance[[#This Row],[age]]-Notes!$B$2)/Notes!$B$3</f>
        <v>-1.5099654504939408</v>
      </c>
      <c r="T739">
        <f>(insurance[[#This Row],[bmi]]-Notes!$B$4)/Notes!$B$5</f>
        <v>-0.10390525877806954</v>
      </c>
      <c r="U739">
        <f>(insurance[[#This Row],[children]]-Notes!$B$6)/Notes!$B$7</f>
        <v>-7.8767191646533979E-2</v>
      </c>
      <c r="V739" s="14">
        <f t="shared" si="11"/>
        <v>13130.638654799817</v>
      </c>
      <c r="W739" s="15">
        <f>IF(insurance[[#This Row],[split]]="Test", (insurance[[#This Row],[charges]]-insurance[[#This Row],[yhat_base]])^2, "")</f>
        <v>130194602.74973108</v>
      </c>
      <c r="X739" s="15">
        <f>IF(insurance[[#This Row],[split]]="Test", ABS(insurance[[#This Row],[charges]]-insurance[[#This Row],[yhat_base]])^2, "")</f>
        <v>130194602.74973108</v>
      </c>
      <c r="Y739">
        <f>IF(insurance[[#This Row],[split]]="Test", (insurance[[#This Row],[charges]]-insurance[[#This Row],[yhat]])^2,"")</f>
        <v>2103218.2160001015</v>
      </c>
      <c r="Z739">
        <f>IF(insurance[[#This Row],[split]]="Test",ABS(insurance[[#This Row],[charges]]-insurance[[#This Row],[yhat]])^2,"")</f>
        <v>2103218.2160001015</v>
      </c>
      <c r="AA739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3170.60133954302</v>
      </c>
      <c r="AB739">
        <f>insurance[[#This Row],[charges]]-insurance[[#This Row],[yhat]]</f>
        <v>-1450.2476395430201</v>
      </c>
      <c r="AC739">
        <f>IF(insurance[[#This Row],[split]]="Test",
  COUNTIFS(insurance[split], "Test", insurance[yhat], "&gt;" &amp; insurance[[#This Row],[yhat]]) + 1,
  ""
)</f>
        <v>272</v>
      </c>
      <c r="AD739">
        <f>IF(insurance[[#This Row],[split]]="Test", CEILING(insurance[[#This Row],[rank_test]]/(COUNTIF(insurance[split],"Test")/10), 1), "")</f>
        <v>10</v>
      </c>
      <c r="AE739">
        <f>IF(insurance[[#This Row],[split]]="Test", --(insurance[[#This Row],[charges]] &gt;= Classify!$C$5), "")</f>
        <v>0</v>
      </c>
      <c r="AF739">
        <f>IF(insurance[[#This Row],[split]]="Test", --(insurance[[#This Row],[yhat]] &gt;= Classify!$C$8), "")</f>
        <v>0</v>
      </c>
    </row>
    <row r="740" spans="1:32" x14ac:dyDescent="0.35">
      <c r="A740">
        <v>44</v>
      </c>
      <c r="B740" t="s">
        <v>19</v>
      </c>
      <c r="C740">
        <v>34.32</v>
      </c>
      <c r="D740">
        <v>1</v>
      </c>
      <c r="E740" t="s">
        <v>14</v>
      </c>
      <c r="F740" t="s">
        <v>15</v>
      </c>
      <c r="G740">
        <v>7147.4727999999996</v>
      </c>
      <c r="H740" t="s">
        <v>16</v>
      </c>
      <c r="I740" t="s">
        <v>18</v>
      </c>
      <c r="J740" t="s">
        <v>17</v>
      </c>
      <c r="K740" t="s">
        <v>17</v>
      </c>
      <c r="L740" t="s">
        <v>18</v>
      </c>
      <c r="M740" t="s">
        <v>17</v>
      </c>
      <c r="N740">
        <f>insurance[[#This Row],[age]]^2</f>
        <v>1936</v>
      </c>
      <c r="O740">
        <f>insurance[[#This Row],[smoker_yes]]*insurance[[#This Row],[bmi]]</f>
        <v>0</v>
      </c>
      <c r="P740">
        <f>insurance[[#This Row],[smoker_yes]]*insurance[[#This Row],[age]]</f>
        <v>0</v>
      </c>
      <c r="Q740">
        <f>insurance[[#This Row],[bmi]]*insurance[[#This Row],[age]]</f>
        <v>1510.08</v>
      </c>
      <c r="R740" t="s">
        <v>31</v>
      </c>
      <c r="S740">
        <f>(insurance[[#This Row],[age]]-Notes!$B$2)/Notes!$B$3</f>
        <v>0.3412654954719872</v>
      </c>
      <c r="T740">
        <f>(insurance[[#This Row],[bmi]]-Notes!$B$4)/Notes!$B$5</f>
        <v>0.59984556099016761</v>
      </c>
      <c r="U740">
        <f>(insurance[[#This Row],[children]]-Notes!$B$6)/Notes!$B$7</f>
        <v>-7.8767191646533979E-2</v>
      </c>
      <c r="V740" s="14">
        <f t="shared" si="11"/>
        <v>13130.638654799817</v>
      </c>
      <c r="W740" s="15" t="str">
        <f>IF(insurance[[#This Row],[split]]="Test", (insurance[[#This Row],[charges]]-insurance[[#This Row],[yhat_base]])^2, "")</f>
        <v/>
      </c>
      <c r="X740" s="15" t="str">
        <f>IF(insurance[[#This Row],[split]]="Test", ABS(insurance[[#This Row],[charges]]-insurance[[#This Row],[yhat_base]])^2, "")</f>
        <v/>
      </c>
      <c r="Y740" t="str">
        <f>IF(insurance[[#This Row],[split]]="Test", (insurance[[#This Row],[charges]]-insurance[[#This Row],[yhat]])^2,"")</f>
        <v/>
      </c>
      <c r="Z740" t="str">
        <f>IF(insurance[[#This Row],[split]]="Test",ABS(insurance[[#This Row],[charges]]-insurance[[#This Row],[yhat]])^2,"")</f>
        <v/>
      </c>
      <c r="AA740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8169.5881375427834</v>
      </c>
      <c r="AB740">
        <f>insurance[[#This Row],[charges]]-insurance[[#This Row],[yhat]]</f>
        <v>-1022.1153375427839</v>
      </c>
      <c r="AC740" t="str">
        <f>IF(insurance[[#This Row],[split]]="Test",
  COUNTIFS(insurance[split], "Test", insurance[yhat], "&gt;" &amp; insurance[[#This Row],[yhat]]) + 1,
  ""
)</f>
        <v/>
      </c>
      <c r="AD740" t="str">
        <f>IF(insurance[[#This Row],[split]]="Test", CEILING(insurance[[#This Row],[rank_test]]/(COUNTIF(insurance[split],"Test")/10), 1), "")</f>
        <v/>
      </c>
      <c r="AE740" t="str">
        <f>IF(insurance[[#This Row],[split]]="Test", --(insurance[[#This Row],[charges]] &gt;= Classify!$C$5), "")</f>
        <v/>
      </c>
      <c r="AF740" t="str">
        <f>IF(insurance[[#This Row],[split]]="Test", --(insurance[[#This Row],[yhat]] &gt;= Classify!$C$8), "")</f>
        <v/>
      </c>
    </row>
    <row r="741" spans="1:32" x14ac:dyDescent="0.35">
      <c r="A741">
        <v>51</v>
      </c>
      <c r="B741" t="s">
        <v>19</v>
      </c>
      <c r="C741">
        <v>30.03</v>
      </c>
      <c r="D741">
        <v>1</v>
      </c>
      <c r="E741" t="s">
        <v>14</v>
      </c>
      <c r="F741" t="s">
        <v>15</v>
      </c>
      <c r="G741">
        <v>9377.9046999999991</v>
      </c>
      <c r="H741" t="s">
        <v>16</v>
      </c>
      <c r="I741" t="s">
        <v>18</v>
      </c>
      <c r="J741" t="s">
        <v>17</v>
      </c>
      <c r="K741" t="s">
        <v>17</v>
      </c>
      <c r="L741" t="s">
        <v>18</v>
      </c>
      <c r="M741" t="s">
        <v>17</v>
      </c>
      <c r="N741">
        <f>insurance[[#This Row],[age]]^2</f>
        <v>2601</v>
      </c>
      <c r="O741">
        <f>insurance[[#This Row],[smoker_yes]]*insurance[[#This Row],[bmi]]</f>
        <v>0</v>
      </c>
      <c r="P741">
        <f>insurance[[#This Row],[smoker_yes]]*insurance[[#This Row],[age]]</f>
        <v>0</v>
      </c>
      <c r="Q741">
        <f>insurance[[#This Row],[bmi]]*insurance[[#This Row],[age]]</f>
        <v>1531.53</v>
      </c>
      <c r="R741" t="s">
        <v>31</v>
      </c>
      <c r="S741">
        <f>(insurance[[#This Row],[age]]-Notes!$B$2)/Notes!$B$3</f>
        <v>0.8396738270781986</v>
      </c>
      <c r="T741">
        <f>(insurance[[#This Row],[bmi]]-Notes!$B$4)/Notes!$B$5</f>
        <v>-0.10390525877806954</v>
      </c>
      <c r="U741">
        <f>(insurance[[#This Row],[children]]-Notes!$B$6)/Notes!$B$7</f>
        <v>-7.8767191646533979E-2</v>
      </c>
      <c r="V741" s="14">
        <f t="shared" si="11"/>
        <v>13130.638654799817</v>
      </c>
      <c r="W741" s="15" t="str">
        <f>IF(insurance[[#This Row],[split]]="Test", (insurance[[#This Row],[charges]]-insurance[[#This Row],[yhat_base]])^2, "")</f>
        <v/>
      </c>
      <c r="X741" s="15" t="str">
        <f>IF(insurance[[#This Row],[split]]="Test", ABS(insurance[[#This Row],[charges]]-insurance[[#This Row],[yhat_base]])^2, "")</f>
        <v/>
      </c>
      <c r="Y741" t="str">
        <f>IF(insurance[[#This Row],[split]]="Test", (insurance[[#This Row],[charges]]-insurance[[#This Row],[yhat]])^2,"")</f>
        <v/>
      </c>
      <c r="Z741" t="str">
        <f>IF(insurance[[#This Row],[split]]="Test",ABS(insurance[[#This Row],[charges]]-insurance[[#This Row],[yhat]])^2,"")</f>
        <v/>
      </c>
      <c r="AA741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10396.227845938605</v>
      </c>
      <c r="AB741">
        <f>insurance[[#This Row],[charges]]-insurance[[#This Row],[yhat]]</f>
        <v>-1018.3231459386061</v>
      </c>
      <c r="AC741" t="str">
        <f>IF(insurance[[#This Row],[split]]="Test",
  COUNTIFS(insurance[split], "Test", insurance[yhat], "&gt;" &amp; insurance[[#This Row],[yhat]]) + 1,
  ""
)</f>
        <v/>
      </c>
      <c r="AD741" t="str">
        <f>IF(insurance[[#This Row],[split]]="Test", CEILING(insurance[[#This Row],[rank_test]]/(COUNTIF(insurance[split],"Test")/10), 1), "")</f>
        <v/>
      </c>
      <c r="AE741" t="str">
        <f>IF(insurance[[#This Row],[split]]="Test", --(insurance[[#This Row],[charges]] &gt;= Classify!$C$5), "")</f>
        <v/>
      </c>
      <c r="AF741" t="str">
        <f>IF(insurance[[#This Row],[split]]="Test", --(insurance[[#This Row],[yhat]] &gt;= Classify!$C$8), "")</f>
        <v/>
      </c>
    </row>
    <row r="742" spans="1:32" x14ac:dyDescent="0.35">
      <c r="A742">
        <v>61</v>
      </c>
      <c r="B742" t="s">
        <v>13</v>
      </c>
      <c r="C742">
        <v>39.1</v>
      </c>
      <c r="D742">
        <v>2</v>
      </c>
      <c r="E742" t="s">
        <v>14</v>
      </c>
      <c r="F742" t="s">
        <v>21</v>
      </c>
      <c r="G742">
        <v>14235.072</v>
      </c>
      <c r="H742" t="s">
        <v>16</v>
      </c>
      <c r="I742" t="s">
        <v>17</v>
      </c>
      <c r="J742" t="s">
        <v>17</v>
      </c>
      <c r="K742" t="s">
        <v>17</v>
      </c>
      <c r="L742" t="s">
        <v>17</v>
      </c>
      <c r="M742" t="s">
        <v>18</v>
      </c>
      <c r="N742">
        <f>insurance[[#This Row],[age]]^2</f>
        <v>3721</v>
      </c>
      <c r="O742">
        <f>insurance[[#This Row],[smoker_yes]]*insurance[[#This Row],[bmi]]</f>
        <v>0</v>
      </c>
      <c r="P742">
        <f>insurance[[#This Row],[smoker_yes]]*insurance[[#This Row],[age]]</f>
        <v>0</v>
      </c>
      <c r="Q742">
        <f>insurance[[#This Row],[bmi]]*insurance[[#This Row],[age]]</f>
        <v>2385.1</v>
      </c>
      <c r="R742" t="s">
        <v>31</v>
      </c>
      <c r="S742">
        <f>(insurance[[#This Row],[age]]-Notes!$B$2)/Notes!$B$3</f>
        <v>1.5516857293727864</v>
      </c>
      <c r="T742">
        <f>(insurance[[#This Row],[bmi]]-Notes!$B$4)/Notes!$B$5</f>
        <v>1.3839781760233085</v>
      </c>
      <c r="U742">
        <f>(insurance[[#This Row],[children]]-Notes!$B$6)/Notes!$B$7</f>
        <v>0.75107928412561065</v>
      </c>
      <c r="V742" s="14">
        <f t="shared" si="11"/>
        <v>13130.638654799817</v>
      </c>
      <c r="W742" s="15" t="str">
        <f>IF(insurance[[#This Row],[split]]="Test", (insurance[[#This Row],[charges]]-insurance[[#This Row],[yhat_base]])^2, "")</f>
        <v/>
      </c>
      <c r="X742" s="15" t="str">
        <f>IF(insurance[[#This Row],[split]]="Test", ABS(insurance[[#This Row],[charges]]-insurance[[#This Row],[yhat_base]])^2, "")</f>
        <v/>
      </c>
      <c r="Y742" t="str">
        <f>IF(insurance[[#This Row],[split]]="Test", (insurance[[#This Row],[charges]]-insurance[[#This Row],[yhat]])^2,"")</f>
        <v/>
      </c>
      <c r="Z742" t="str">
        <f>IF(insurance[[#This Row],[split]]="Test",ABS(insurance[[#This Row],[charges]]-insurance[[#This Row],[yhat]])^2,"")</f>
        <v/>
      </c>
      <c r="AA742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15921.776274306008</v>
      </c>
      <c r="AB742">
        <f>insurance[[#This Row],[charges]]-insurance[[#This Row],[yhat]]</f>
        <v>-1686.7042743060083</v>
      </c>
      <c r="AC742" t="str">
        <f>IF(insurance[[#This Row],[split]]="Test",
  COUNTIFS(insurance[split], "Test", insurance[yhat], "&gt;" &amp; insurance[[#This Row],[yhat]]) + 1,
  ""
)</f>
        <v/>
      </c>
      <c r="AD742" t="str">
        <f>IF(insurance[[#This Row],[split]]="Test", CEILING(insurance[[#This Row],[rank_test]]/(COUNTIF(insurance[split],"Test")/10), 1), "")</f>
        <v/>
      </c>
      <c r="AE742" t="str">
        <f>IF(insurance[[#This Row],[split]]="Test", --(insurance[[#This Row],[charges]] &gt;= Classify!$C$5), "")</f>
        <v/>
      </c>
      <c r="AF742" t="str">
        <f>IF(insurance[[#This Row],[split]]="Test", --(insurance[[#This Row],[yhat]] &gt;= Classify!$C$8), "")</f>
        <v/>
      </c>
    </row>
    <row r="743" spans="1:32" x14ac:dyDescent="0.35">
      <c r="A743">
        <v>44</v>
      </c>
      <c r="B743" t="s">
        <v>19</v>
      </c>
      <c r="C743">
        <v>27.4</v>
      </c>
      <c r="D743">
        <v>2</v>
      </c>
      <c r="E743" t="s">
        <v>14</v>
      </c>
      <c r="F743" t="s">
        <v>21</v>
      </c>
      <c r="G743">
        <v>7726.8540000000003</v>
      </c>
      <c r="H743" t="s">
        <v>16</v>
      </c>
      <c r="I743" t="s">
        <v>18</v>
      </c>
      <c r="J743" t="s">
        <v>17</v>
      </c>
      <c r="K743" t="s">
        <v>17</v>
      </c>
      <c r="L743" t="s">
        <v>17</v>
      </c>
      <c r="M743" t="s">
        <v>18</v>
      </c>
      <c r="N743">
        <f>insurance[[#This Row],[age]]^2</f>
        <v>1936</v>
      </c>
      <c r="O743">
        <f>insurance[[#This Row],[smoker_yes]]*insurance[[#This Row],[bmi]]</f>
        <v>0</v>
      </c>
      <c r="P743">
        <f>insurance[[#This Row],[smoker_yes]]*insurance[[#This Row],[age]]</f>
        <v>0</v>
      </c>
      <c r="Q743">
        <f>insurance[[#This Row],[bmi]]*insurance[[#This Row],[age]]</f>
        <v>1205.5999999999999</v>
      </c>
      <c r="R743" t="s">
        <v>32</v>
      </c>
      <c r="S743">
        <f>(insurance[[#This Row],[age]]-Notes!$B$2)/Notes!$B$3</f>
        <v>0.3412654954719872</v>
      </c>
      <c r="T743">
        <f>(insurance[[#This Row],[bmi]]-Notes!$B$4)/Notes!$B$5</f>
        <v>-0.53534224152642984</v>
      </c>
      <c r="U743">
        <f>(insurance[[#This Row],[children]]-Notes!$B$6)/Notes!$B$7</f>
        <v>0.75107928412561065</v>
      </c>
      <c r="V743" s="14">
        <f t="shared" si="11"/>
        <v>13130.638654799817</v>
      </c>
      <c r="W743" s="15">
        <f>IF(insurance[[#This Row],[split]]="Test", (insurance[[#This Row],[charges]]-insurance[[#This Row],[yhat_base]])^2, "")</f>
        <v>29200888.595449977</v>
      </c>
      <c r="X743" s="15">
        <f>IF(insurance[[#This Row],[split]]="Test", ABS(insurance[[#This Row],[charges]]-insurance[[#This Row],[yhat_base]])^2, "")</f>
        <v>29200888.595449977</v>
      </c>
      <c r="Y743">
        <f>IF(insurance[[#This Row],[split]]="Test", (insurance[[#This Row],[charges]]-insurance[[#This Row],[yhat]])^2,"")</f>
        <v>1573790.4580620548</v>
      </c>
      <c r="Z743">
        <f>IF(insurance[[#This Row],[split]]="Test",ABS(insurance[[#This Row],[charges]]-insurance[[#This Row],[yhat]])^2,"")</f>
        <v>1573790.4580620548</v>
      </c>
      <c r="AA743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8981.3620542037406</v>
      </c>
      <c r="AB743">
        <f>insurance[[#This Row],[charges]]-insurance[[#This Row],[yhat]]</f>
        <v>-1254.5080542037404</v>
      </c>
      <c r="AC743">
        <f>IF(insurance[[#This Row],[split]]="Test",
  COUNTIFS(insurance[split], "Test", insurance[yhat], "&gt;" &amp; insurance[[#This Row],[yhat]]) + 1,
  ""
)</f>
        <v>161</v>
      </c>
      <c r="AD743">
        <f>IF(insurance[[#This Row],[split]]="Test", CEILING(insurance[[#This Row],[rank_test]]/(COUNTIF(insurance[split],"Test")/10), 1), "")</f>
        <v>6</v>
      </c>
      <c r="AE743">
        <f>IF(insurance[[#This Row],[split]]="Test", --(insurance[[#This Row],[charges]] &gt;= Classify!$C$5), "")</f>
        <v>0</v>
      </c>
      <c r="AF743">
        <f>IF(insurance[[#This Row],[split]]="Test", --(insurance[[#This Row],[yhat]] &gt;= Classify!$C$8), "")</f>
        <v>0</v>
      </c>
    </row>
    <row r="744" spans="1:32" x14ac:dyDescent="0.35">
      <c r="A744">
        <v>55</v>
      </c>
      <c r="B744" t="s">
        <v>13</v>
      </c>
      <c r="C744">
        <v>29.7</v>
      </c>
      <c r="D744">
        <v>2</v>
      </c>
      <c r="E744" t="s">
        <v>14</v>
      </c>
      <c r="F744" t="s">
        <v>21</v>
      </c>
      <c r="G744">
        <v>11881.358</v>
      </c>
      <c r="H744" t="s">
        <v>16</v>
      </c>
      <c r="I744" t="s">
        <v>17</v>
      </c>
      <c r="J744" t="s">
        <v>17</v>
      </c>
      <c r="K744" t="s">
        <v>17</v>
      </c>
      <c r="L744" t="s">
        <v>17</v>
      </c>
      <c r="M744" t="s">
        <v>18</v>
      </c>
      <c r="N744">
        <f>insurance[[#This Row],[age]]^2</f>
        <v>3025</v>
      </c>
      <c r="O744">
        <f>insurance[[#This Row],[smoker_yes]]*insurance[[#This Row],[bmi]]</f>
        <v>0</v>
      </c>
      <c r="P744">
        <f>insurance[[#This Row],[smoker_yes]]*insurance[[#This Row],[age]]</f>
        <v>0</v>
      </c>
      <c r="Q744">
        <f>insurance[[#This Row],[bmi]]*insurance[[#This Row],[age]]</f>
        <v>1633.5</v>
      </c>
      <c r="R744" t="s">
        <v>31</v>
      </c>
      <c r="S744">
        <f>(insurance[[#This Row],[age]]-Notes!$B$2)/Notes!$B$3</f>
        <v>1.1244785879960337</v>
      </c>
      <c r="T744">
        <f>(insurance[[#This Row],[bmi]]-Notes!$B$4)/Notes!$B$5</f>
        <v>-0.15803993722178039</v>
      </c>
      <c r="U744">
        <f>(insurance[[#This Row],[children]]-Notes!$B$6)/Notes!$B$7</f>
        <v>0.75107928412561065</v>
      </c>
      <c r="V744" s="14">
        <f t="shared" si="11"/>
        <v>13130.638654799817</v>
      </c>
      <c r="W744" s="15" t="str">
        <f>IF(insurance[[#This Row],[split]]="Test", (insurance[[#This Row],[charges]]-insurance[[#This Row],[yhat_base]])^2, "")</f>
        <v/>
      </c>
      <c r="X744" s="15" t="str">
        <f>IF(insurance[[#This Row],[split]]="Test", ABS(insurance[[#This Row],[charges]]-insurance[[#This Row],[yhat_base]])^2, "")</f>
        <v/>
      </c>
      <c r="Y744" t="str">
        <f>IF(insurance[[#This Row],[split]]="Test", (insurance[[#This Row],[charges]]-insurance[[#This Row],[yhat]])^2,"")</f>
        <v/>
      </c>
      <c r="Z744" t="str">
        <f>IF(insurance[[#This Row],[split]]="Test",ABS(insurance[[#This Row],[charges]]-insurance[[#This Row],[yhat]])^2,"")</f>
        <v/>
      </c>
      <c r="AA744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13375.61257081463</v>
      </c>
      <c r="AB744">
        <f>insurance[[#This Row],[charges]]-insurance[[#This Row],[yhat]]</f>
        <v>-1494.2545708146299</v>
      </c>
      <c r="AC744" t="str">
        <f>IF(insurance[[#This Row],[split]]="Test",
  COUNTIFS(insurance[split], "Test", insurance[yhat], "&gt;" &amp; insurance[[#This Row],[yhat]]) + 1,
  ""
)</f>
        <v/>
      </c>
      <c r="AD744" t="str">
        <f>IF(insurance[[#This Row],[split]]="Test", CEILING(insurance[[#This Row],[rank_test]]/(COUNTIF(insurance[split],"Test")/10), 1), "")</f>
        <v/>
      </c>
      <c r="AE744" t="str">
        <f>IF(insurance[[#This Row],[split]]="Test", --(insurance[[#This Row],[charges]] &gt;= Classify!$C$5), "")</f>
        <v/>
      </c>
      <c r="AF744" t="str">
        <f>IF(insurance[[#This Row],[split]]="Test", --(insurance[[#This Row],[yhat]] &gt;= Classify!$C$8), "")</f>
        <v/>
      </c>
    </row>
    <row r="745" spans="1:32" x14ac:dyDescent="0.35">
      <c r="A745">
        <v>44</v>
      </c>
      <c r="B745" t="s">
        <v>19</v>
      </c>
      <c r="C745">
        <v>37.1</v>
      </c>
      <c r="D745">
        <v>2</v>
      </c>
      <c r="E745" t="s">
        <v>14</v>
      </c>
      <c r="F745" t="s">
        <v>21</v>
      </c>
      <c r="G745">
        <v>7740.3370000000004</v>
      </c>
      <c r="H745" t="s">
        <v>16</v>
      </c>
      <c r="I745" t="s">
        <v>18</v>
      </c>
      <c r="J745" t="s">
        <v>17</v>
      </c>
      <c r="K745" t="s">
        <v>17</v>
      </c>
      <c r="L745" t="s">
        <v>17</v>
      </c>
      <c r="M745" t="s">
        <v>18</v>
      </c>
      <c r="N745">
        <f>insurance[[#This Row],[age]]^2</f>
        <v>1936</v>
      </c>
      <c r="O745">
        <f>insurance[[#This Row],[smoker_yes]]*insurance[[#This Row],[bmi]]</f>
        <v>0</v>
      </c>
      <c r="P745">
        <f>insurance[[#This Row],[smoker_yes]]*insurance[[#This Row],[age]]</f>
        <v>0</v>
      </c>
      <c r="Q745">
        <f>insurance[[#This Row],[bmi]]*insurance[[#This Row],[age]]</f>
        <v>1632.4</v>
      </c>
      <c r="R745" t="s">
        <v>31</v>
      </c>
      <c r="S745">
        <f>(insurance[[#This Row],[age]]-Notes!$B$2)/Notes!$B$3</f>
        <v>0.3412654954719872</v>
      </c>
      <c r="T745">
        <f>(insurance[[#This Row],[bmi]]-Notes!$B$4)/Notes!$B$5</f>
        <v>1.0558892157583961</v>
      </c>
      <c r="U745">
        <f>(insurance[[#This Row],[children]]-Notes!$B$6)/Notes!$B$7</f>
        <v>0.75107928412561065</v>
      </c>
      <c r="V745" s="14">
        <f t="shared" si="11"/>
        <v>13130.638654799817</v>
      </c>
      <c r="W745" s="15" t="str">
        <f>IF(insurance[[#This Row],[split]]="Test", (insurance[[#This Row],[charges]]-insurance[[#This Row],[yhat_base]])^2, "")</f>
        <v/>
      </c>
      <c r="X745" s="15" t="str">
        <f>IF(insurance[[#This Row],[split]]="Test", ABS(insurance[[#This Row],[charges]]-insurance[[#This Row],[yhat_base]])^2, "")</f>
        <v/>
      </c>
      <c r="Y745" t="str">
        <f>IF(insurance[[#This Row],[split]]="Test", (insurance[[#This Row],[charges]]-insurance[[#This Row],[yhat]])^2,"")</f>
        <v/>
      </c>
      <c r="Z745" t="str">
        <f>IF(insurance[[#This Row],[split]]="Test",ABS(insurance[[#This Row],[charges]]-insurance[[#This Row],[yhat]])^2,"")</f>
        <v/>
      </c>
      <c r="AA745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9076.3855287662082</v>
      </c>
      <c r="AB745">
        <f>insurance[[#This Row],[charges]]-insurance[[#This Row],[yhat]]</f>
        <v>-1336.0485287662077</v>
      </c>
      <c r="AC745" t="str">
        <f>IF(insurance[[#This Row],[split]]="Test",
  COUNTIFS(insurance[split], "Test", insurance[yhat], "&gt;" &amp; insurance[[#This Row],[yhat]]) + 1,
  ""
)</f>
        <v/>
      </c>
      <c r="AD745" t="str">
        <f>IF(insurance[[#This Row],[split]]="Test", CEILING(insurance[[#This Row],[rank_test]]/(COUNTIF(insurance[split],"Test")/10), 1), "")</f>
        <v/>
      </c>
      <c r="AE745" t="str">
        <f>IF(insurance[[#This Row],[split]]="Test", --(insurance[[#This Row],[charges]] &gt;= Classify!$C$5), "")</f>
        <v/>
      </c>
      <c r="AF745" t="str">
        <f>IF(insurance[[#This Row],[split]]="Test", --(insurance[[#This Row],[yhat]] &gt;= Classify!$C$8), "")</f>
        <v/>
      </c>
    </row>
    <row r="746" spans="1:32" x14ac:dyDescent="0.35">
      <c r="A746">
        <v>38</v>
      </c>
      <c r="B746" t="s">
        <v>19</v>
      </c>
      <c r="C746">
        <v>34.700000000000003</v>
      </c>
      <c r="D746">
        <v>2</v>
      </c>
      <c r="E746" t="s">
        <v>14</v>
      </c>
      <c r="F746" t="s">
        <v>21</v>
      </c>
      <c r="G746">
        <v>6082.4049999999997</v>
      </c>
      <c r="H746" t="s">
        <v>16</v>
      </c>
      <c r="I746" t="s">
        <v>18</v>
      </c>
      <c r="J746" t="s">
        <v>17</v>
      </c>
      <c r="K746" t="s">
        <v>17</v>
      </c>
      <c r="L746" t="s">
        <v>17</v>
      </c>
      <c r="M746" t="s">
        <v>18</v>
      </c>
      <c r="N746">
        <f>insurance[[#This Row],[age]]^2</f>
        <v>1444</v>
      </c>
      <c r="O746">
        <f>insurance[[#This Row],[smoker_yes]]*insurance[[#This Row],[bmi]]</f>
        <v>0</v>
      </c>
      <c r="P746">
        <f>insurance[[#This Row],[smoker_yes]]*insurance[[#This Row],[age]]</f>
        <v>0</v>
      </c>
      <c r="Q746">
        <f>insurance[[#This Row],[bmi]]*insurance[[#This Row],[age]]</f>
        <v>1318.6000000000001</v>
      </c>
      <c r="R746" t="s">
        <v>31</v>
      </c>
      <c r="S746">
        <f>(insurance[[#This Row],[age]]-Notes!$B$2)/Notes!$B$3</f>
        <v>-8.5941645904765426E-2</v>
      </c>
      <c r="T746">
        <f>(insurance[[#This Row],[bmi]]-Notes!$B$4)/Notes!$B$5</f>
        <v>0.66218246344050136</v>
      </c>
      <c r="U746">
        <f>(insurance[[#This Row],[children]]-Notes!$B$6)/Notes!$B$7</f>
        <v>0.75107928412561065</v>
      </c>
      <c r="V746" s="14">
        <f t="shared" si="11"/>
        <v>13130.638654799817</v>
      </c>
      <c r="W746" s="15" t="str">
        <f>IF(insurance[[#This Row],[split]]="Test", (insurance[[#This Row],[charges]]-insurance[[#This Row],[yhat_base]])^2, "")</f>
        <v/>
      </c>
      <c r="X746" s="15" t="str">
        <f>IF(insurance[[#This Row],[split]]="Test", ABS(insurance[[#This Row],[charges]]-insurance[[#This Row],[yhat_base]])^2, "")</f>
        <v/>
      </c>
      <c r="Y746" t="str">
        <f>IF(insurance[[#This Row],[split]]="Test", (insurance[[#This Row],[charges]]-insurance[[#This Row],[yhat]])^2,"")</f>
        <v/>
      </c>
      <c r="Z746" t="str">
        <f>IF(insurance[[#This Row],[split]]="Test",ABS(insurance[[#This Row],[charges]]-insurance[[#This Row],[yhat]])^2,"")</f>
        <v/>
      </c>
      <c r="AA746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7423.7141914590511</v>
      </c>
      <c r="AB746">
        <f>insurance[[#This Row],[charges]]-insurance[[#This Row],[yhat]]</f>
        <v>-1341.3091914590514</v>
      </c>
      <c r="AC746" t="str">
        <f>IF(insurance[[#This Row],[split]]="Test",
  COUNTIFS(insurance[split], "Test", insurance[yhat], "&gt;" &amp; insurance[[#This Row],[yhat]]) + 1,
  ""
)</f>
        <v/>
      </c>
      <c r="AD746" t="str">
        <f>IF(insurance[[#This Row],[split]]="Test", CEILING(insurance[[#This Row],[rank_test]]/(COUNTIF(insurance[split],"Test")/10), 1), "")</f>
        <v/>
      </c>
      <c r="AE746" t="str">
        <f>IF(insurance[[#This Row],[split]]="Test", --(insurance[[#This Row],[charges]] &gt;= Classify!$C$5), "")</f>
        <v/>
      </c>
      <c r="AF746" t="str">
        <f>IF(insurance[[#This Row],[split]]="Test", --(insurance[[#This Row],[yhat]] &gt;= Classify!$C$8), "")</f>
        <v/>
      </c>
    </row>
    <row r="747" spans="1:32" x14ac:dyDescent="0.35">
      <c r="A747">
        <v>53</v>
      </c>
      <c r="B747" t="s">
        <v>13</v>
      </c>
      <c r="C747">
        <v>35.9</v>
      </c>
      <c r="D747">
        <v>2</v>
      </c>
      <c r="E747" t="s">
        <v>14</v>
      </c>
      <c r="F747" t="s">
        <v>21</v>
      </c>
      <c r="G747">
        <v>11163.567999999999</v>
      </c>
      <c r="H747" t="s">
        <v>16</v>
      </c>
      <c r="I747" t="s">
        <v>17</v>
      </c>
      <c r="J747" t="s">
        <v>17</v>
      </c>
      <c r="K747" t="s">
        <v>17</v>
      </c>
      <c r="L747" t="s">
        <v>17</v>
      </c>
      <c r="M747" t="s">
        <v>18</v>
      </c>
      <c r="N747">
        <f>insurance[[#This Row],[age]]^2</f>
        <v>2809</v>
      </c>
      <c r="O747">
        <f>insurance[[#This Row],[smoker_yes]]*insurance[[#This Row],[bmi]]</f>
        <v>0</v>
      </c>
      <c r="P747">
        <f>insurance[[#This Row],[smoker_yes]]*insurance[[#This Row],[age]]</f>
        <v>0</v>
      </c>
      <c r="Q747">
        <f>insurance[[#This Row],[bmi]]*insurance[[#This Row],[age]]</f>
        <v>1902.6999999999998</v>
      </c>
      <c r="R747" t="s">
        <v>31</v>
      </c>
      <c r="S747">
        <f>(insurance[[#This Row],[age]]-Notes!$B$2)/Notes!$B$3</f>
        <v>0.98207620753711611</v>
      </c>
      <c r="T747">
        <f>(insurance[[#This Row],[bmi]]-Notes!$B$4)/Notes!$B$5</f>
        <v>0.85903583959944818</v>
      </c>
      <c r="U747">
        <f>(insurance[[#This Row],[children]]-Notes!$B$6)/Notes!$B$7</f>
        <v>0.75107928412561065</v>
      </c>
      <c r="V747" s="14">
        <f t="shared" si="11"/>
        <v>13130.638654799817</v>
      </c>
      <c r="W747" s="15" t="str">
        <f>IF(insurance[[#This Row],[split]]="Test", (insurance[[#This Row],[charges]]-insurance[[#This Row],[yhat_base]])^2, "")</f>
        <v/>
      </c>
      <c r="X747" s="15" t="str">
        <f>IF(insurance[[#This Row],[split]]="Test", ABS(insurance[[#This Row],[charges]]-insurance[[#This Row],[yhat_base]])^2, "")</f>
        <v/>
      </c>
      <c r="Y747" t="str">
        <f>IF(insurance[[#This Row],[split]]="Test", (insurance[[#This Row],[charges]]-insurance[[#This Row],[yhat]])^2,"")</f>
        <v/>
      </c>
      <c r="Z747" t="str">
        <f>IF(insurance[[#This Row],[split]]="Test",ABS(insurance[[#This Row],[charges]]-insurance[[#This Row],[yhat]])^2,"")</f>
        <v/>
      </c>
      <c r="AA747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12683.022366056604</v>
      </c>
      <c r="AB747">
        <f>insurance[[#This Row],[charges]]-insurance[[#This Row],[yhat]]</f>
        <v>-1519.4543660566051</v>
      </c>
      <c r="AC747" t="str">
        <f>IF(insurance[[#This Row],[split]]="Test",
  COUNTIFS(insurance[split], "Test", insurance[yhat], "&gt;" &amp; insurance[[#This Row],[yhat]]) + 1,
  ""
)</f>
        <v/>
      </c>
      <c r="AD747" t="str">
        <f>IF(insurance[[#This Row],[split]]="Test", CEILING(insurance[[#This Row],[rank_test]]/(COUNTIF(insurance[split],"Test")/10), 1), "")</f>
        <v/>
      </c>
      <c r="AE747" t="str">
        <f>IF(insurance[[#This Row],[split]]="Test", --(insurance[[#This Row],[charges]] &gt;= Classify!$C$5), "")</f>
        <v/>
      </c>
      <c r="AF747" t="str">
        <f>IF(insurance[[#This Row],[split]]="Test", --(insurance[[#This Row],[yhat]] &gt;= Classify!$C$8), "")</f>
        <v/>
      </c>
    </row>
    <row r="748" spans="1:32" x14ac:dyDescent="0.35">
      <c r="A748">
        <v>32</v>
      </c>
      <c r="B748" t="s">
        <v>13</v>
      </c>
      <c r="C748">
        <v>29.8</v>
      </c>
      <c r="D748">
        <v>2</v>
      </c>
      <c r="E748" t="s">
        <v>14</v>
      </c>
      <c r="F748" t="s">
        <v>21</v>
      </c>
      <c r="G748">
        <v>5152.134</v>
      </c>
      <c r="H748" t="s">
        <v>16</v>
      </c>
      <c r="I748" t="s">
        <v>17</v>
      </c>
      <c r="J748" t="s">
        <v>17</v>
      </c>
      <c r="K748" t="s">
        <v>17</v>
      </c>
      <c r="L748" t="s">
        <v>17</v>
      </c>
      <c r="M748" t="s">
        <v>18</v>
      </c>
      <c r="N748">
        <f>insurance[[#This Row],[age]]^2</f>
        <v>1024</v>
      </c>
      <c r="O748">
        <f>insurance[[#This Row],[smoker_yes]]*insurance[[#This Row],[bmi]]</f>
        <v>0</v>
      </c>
      <c r="P748">
        <f>insurance[[#This Row],[smoker_yes]]*insurance[[#This Row],[age]]</f>
        <v>0</v>
      </c>
      <c r="Q748">
        <f>insurance[[#This Row],[bmi]]*insurance[[#This Row],[age]]</f>
        <v>953.6</v>
      </c>
      <c r="R748" t="s">
        <v>31</v>
      </c>
      <c r="S748">
        <f>(insurance[[#This Row],[age]]-Notes!$B$2)/Notes!$B$3</f>
        <v>-0.51314878728151803</v>
      </c>
      <c r="T748">
        <f>(insurance[[#This Row],[bmi]]-Notes!$B$4)/Notes!$B$5</f>
        <v>-0.14163548920853455</v>
      </c>
      <c r="U748">
        <f>(insurance[[#This Row],[children]]-Notes!$B$6)/Notes!$B$7</f>
        <v>0.75107928412561065</v>
      </c>
      <c r="V748" s="14">
        <f t="shared" si="11"/>
        <v>13130.638654799817</v>
      </c>
      <c r="W748" s="15" t="str">
        <f>IF(insurance[[#This Row],[split]]="Test", (insurance[[#This Row],[charges]]-insurance[[#This Row],[yhat_base]])^2, "")</f>
        <v/>
      </c>
      <c r="X748" s="15" t="str">
        <f>IF(insurance[[#This Row],[split]]="Test", ABS(insurance[[#This Row],[charges]]-insurance[[#This Row],[yhat_base]])^2, "")</f>
        <v/>
      </c>
      <c r="Y748" t="str">
        <f>IF(insurance[[#This Row],[split]]="Test", (insurance[[#This Row],[charges]]-insurance[[#This Row],[yhat]])^2,"")</f>
        <v/>
      </c>
      <c r="Z748" t="str">
        <f>IF(insurance[[#This Row],[split]]="Test",ABS(insurance[[#This Row],[charges]]-insurance[[#This Row],[yhat]])^2,"")</f>
        <v/>
      </c>
      <c r="AA748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6666.4497127564591</v>
      </c>
      <c r="AB748">
        <f>insurance[[#This Row],[charges]]-insurance[[#This Row],[yhat]]</f>
        <v>-1514.3157127564591</v>
      </c>
      <c r="AC748" t="str">
        <f>IF(insurance[[#This Row],[split]]="Test",
  COUNTIFS(insurance[split], "Test", insurance[yhat], "&gt;" &amp; insurance[[#This Row],[yhat]]) + 1,
  ""
)</f>
        <v/>
      </c>
      <c r="AD748" t="str">
        <f>IF(insurance[[#This Row],[split]]="Test", CEILING(insurance[[#This Row],[rank_test]]/(COUNTIF(insurance[split],"Test")/10), 1), "")</f>
        <v/>
      </c>
      <c r="AE748" t="str">
        <f>IF(insurance[[#This Row],[split]]="Test", --(insurance[[#This Row],[charges]] &gt;= Classify!$C$5), "")</f>
        <v/>
      </c>
      <c r="AF748" t="str">
        <f>IF(insurance[[#This Row],[split]]="Test", --(insurance[[#This Row],[yhat]] &gt;= Classify!$C$8), "")</f>
        <v/>
      </c>
    </row>
    <row r="749" spans="1:32" x14ac:dyDescent="0.35">
      <c r="A749">
        <v>46</v>
      </c>
      <c r="B749" t="s">
        <v>13</v>
      </c>
      <c r="C749">
        <v>28.9</v>
      </c>
      <c r="D749">
        <v>2</v>
      </c>
      <c r="E749" t="s">
        <v>14</v>
      </c>
      <c r="F749" t="s">
        <v>21</v>
      </c>
      <c r="G749">
        <v>8823.2790000000005</v>
      </c>
      <c r="H749" t="s">
        <v>16</v>
      </c>
      <c r="I749" t="s">
        <v>17</v>
      </c>
      <c r="J749" t="s">
        <v>17</v>
      </c>
      <c r="K749" t="s">
        <v>17</v>
      </c>
      <c r="L749" t="s">
        <v>17</v>
      </c>
      <c r="M749" t="s">
        <v>18</v>
      </c>
      <c r="N749">
        <f>insurance[[#This Row],[age]]^2</f>
        <v>2116</v>
      </c>
      <c r="O749">
        <f>insurance[[#This Row],[smoker_yes]]*insurance[[#This Row],[bmi]]</f>
        <v>0</v>
      </c>
      <c r="P749">
        <f>insurance[[#This Row],[smoker_yes]]*insurance[[#This Row],[age]]</f>
        <v>0</v>
      </c>
      <c r="Q749">
        <f>insurance[[#This Row],[bmi]]*insurance[[#This Row],[age]]</f>
        <v>1329.3999999999999</v>
      </c>
      <c r="R749" t="s">
        <v>31</v>
      </c>
      <c r="S749">
        <f>(insurance[[#This Row],[age]]-Notes!$B$2)/Notes!$B$3</f>
        <v>0.48366787593090471</v>
      </c>
      <c r="T749">
        <f>(insurance[[#This Row],[bmi]]-Notes!$B$4)/Notes!$B$5</f>
        <v>-0.28927552132774553</v>
      </c>
      <c r="U749">
        <f>(insurance[[#This Row],[children]]-Notes!$B$6)/Notes!$B$7</f>
        <v>0.75107928412561065</v>
      </c>
      <c r="V749" s="14">
        <f t="shared" si="11"/>
        <v>13130.638654799817</v>
      </c>
      <c r="W749" s="15" t="str">
        <f>IF(insurance[[#This Row],[split]]="Test", (insurance[[#This Row],[charges]]-insurance[[#This Row],[yhat_base]])^2, "")</f>
        <v/>
      </c>
      <c r="X749" s="15" t="str">
        <f>IF(insurance[[#This Row],[split]]="Test", ABS(insurance[[#This Row],[charges]]-insurance[[#This Row],[yhat_base]])^2, "")</f>
        <v/>
      </c>
      <c r="Y749" t="str">
        <f>IF(insurance[[#This Row],[split]]="Test", (insurance[[#This Row],[charges]]-insurance[[#This Row],[yhat]])^2,"")</f>
        <v/>
      </c>
      <c r="Z749" t="str">
        <f>IF(insurance[[#This Row],[split]]="Test",ABS(insurance[[#This Row],[charges]]-insurance[[#This Row],[yhat]])^2,"")</f>
        <v/>
      </c>
      <c r="AA749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10232.559031566845</v>
      </c>
      <c r="AB749">
        <f>insurance[[#This Row],[charges]]-insurance[[#This Row],[yhat]]</f>
        <v>-1409.2800315668446</v>
      </c>
      <c r="AC749" t="str">
        <f>IF(insurance[[#This Row],[split]]="Test",
  COUNTIFS(insurance[split], "Test", insurance[yhat], "&gt;" &amp; insurance[[#This Row],[yhat]]) + 1,
  ""
)</f>
        <v/>
      </c>
      <c r="AD749" t="str">
        <f>IF(insurance[[#This Row],[split]]="Test", CEILING(insurance[[#This Row],[rank_test]]/(COUNTIF(insurance[split],"Test")/10), 1), "")</f>
        <v/>
      </c>
      <c r="AE749" t="str">
        <f>IF(insurance[[#This Row],[split]]="Test", --(insurance[[#This Row],[charges]] &gt;= Classify!$C$5), "")</f>
        <v/>
      </c>
      <c r="AF749" t="str">
        <f>IF(insurance[[#This Row],[split]]="Test", --(insurance[[#This Row],[yhat]] &gt;= Classify!$C$8), "")</f>
        <v/>
      </c>
    </row>
    <row r="750" spans="1:32" x14ac:dyDescent="0.35">
      <c r="A750">
        <v>45</v>
      </c>
      <c r="B750" t="s">
        <v>13</v>
      </c>
      <c r="C750">
        <v>30.9</v>
      </c>
      <c r="D750">
        <v>2</v>
      </c>
      <c r="E750" t="s">
        <v>14</v>
      </c>
      <c r="F750" t="s">
        <v>21</v>
      </c>
      <c r="G750">
        <v>8520.0259999999998</v>
      </c>
      <c r="H750" t="s">
        <v>16</v>
      </c>
      <c r="I750" t="s">
        <v>17</v>
      </c>
      <c r="J750" t="s">
        <v>17</v>
      </c>
      <c r="K750" t="s">
        <v>17</v>
      </c>
      <c r="L750" t="s">
        <v>17</v>
      </c>
      <c r="M750" t="s">
        <v>18</v>
      </c>
      <c r="N750">
        <f>insurance[[#This Row],[age]]^2</f>
        <v>2025</v>
      </c>
      <c r="O750">
        <f>insurance[[#This Row],[smoker_yes]]*insurance[[#This Row],[bmi]]</f>
        <v>0</v>
      </c>
      <c r="P750">
        <f>insurance[[#This Row],[smoker_yes]]*insurance[[#This Row],[age]]</f>
        <v>0</v>
      </c>
      <c r="Q750">
        <f>insurance[[#This Row],[bmi]]*insurance[[#This Row],[age]]</f>
        <v>1390.5</v>
      </c>
      <c r="R750" t="s">
        <v>31</v>
      </c>
      <c r="S750">
        <f>(insurance[[#This Row],[age]]-Notes!$B$2)/Notes!$B$3</f>
        <v>0.41246668570144596</v>
      </c>
      <c r="T750">
        <f>(insurance[[#This Row],[bmi]]-Notes!$B$4)/Notes!$B$5</f>
        <v>3.8813438937166961E-2</v>
      </c>
      <c r="U750">
        <f>(insurance[[#This Row],[children]]-Notes!$B$6)/Notes!$B$7</f>
        <v>0.75107928412561065</v>
      </c>
      <c r="V750" s="14">
        <f t="shared" si="11"/>
        <v>13130.638654799817</v>
      </c>
      <c r="W750" s="15" t="str">
        <f>IF(insurance[[#This Row],[split]]="Test", (insurance[[#This Row],[charges]]-insurance[[#This Row],[yhat_base]])^2, "")</f>
        <v/>
      </c>
      <c r="X750" s="15" t="str">
        <f>IF(insurance[[#This Row],[split]]="Test", ABS(insurance[[#This Row],[charges]]-insurance[[#This Row],[yhat_base]])^2, "")</f>
        <v/>
      </c>
      <c r="Y750" t="str">
        <f>IF(insurance[[#This Row],[split]]="Test", (insurance[[#This Row],[charges]]-insurance[[#This Row],[yhat]])^2,"")</f>
        <v/>
      </c>
      <c r="Z750" t="str">
        <f>IF(insurance[[#This Row],[split]]="Test",ABS(insurance[[#This Row],[charges]]-insurance[[#This Row],[yhat]])^2,"")</f>
        <v/>
      </c>
      <c r="AA750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9944.2312983100419</v>
      </c>
      <c r="AB750">
        <f>insurance[[#This Row],[charges]]-insurance[[#This Row],[yhat]]</f>
        <v>-1424.2052983100421</v>
      </c>
      <c r="AC750" t="str">
        <f>IF(insurance[[#This Row],[split]]="Test",
  COUNTIFS(insurance[split], "Test", insurance[yhat], "&gt;" &amp; insurance[[#This Row],[yhat]]) + 1,
  ""
)</f>
        <v/>
      </c>
      <c r="AD750" t="str">
        <f>IF(insurance[[#This Row],[split]]="Test", CEILING(insurance[[#This Row],[rank_test]]/(COUNTIF(insurance[split],"Test")/10), 1), "")</f>
        <v/>
      </c>
      <c r="AE750" t="str">
        <f>IF(insurance[[#This Row],[split]]="Test", --(insurance[[#This Row],[charges]] &gt;= Classify!$C$5), "")</f>
        <v/>
      </c>
      <c r="AF750" t="str">
        <f>IF(insurance[[#This Row],[split]]="Test", --(insurance[[#This Row],[yhat]] &gt;= Classify!$C$8), "")</f>
        <v/>
      </c>
    </row>
    <row r="751" spans="1:32" x14ac:dyDescent="0.35">
      <c r="A751">
        <v>41</v>
      </c>
      <c r="B751" t="s">
        <v>13</v>
      </c>
      <c r="C751">
        <v>37.1</v>
      </c>
      <c r="D751">
        <v>2</v>
      </c>
      <c r="E751" t="s">
        <v>14</v>
      </c>
      <c r="F751" t="s">
        <v>21</v>
      </c>
      <c r="G751">
        <v>7371.7719999999999</v>
      </c>
      <c r="H751" t="s">
        <v>16</v>
      </c>
      <c r="I751" t="s">
        <v>17</v>
      </c>
      <c r="J751" t="s">
        <v>17</v>
      </c>
      <c r="K751" t="s">
        <v>17</v>
      </c>
      <c r="L751" t="s">
        <v>17</v>
      </c>
      <c r="M751" t="s">
        <v>18</v>
      </c>
      <c r="N751">
        <f>insurance[[#This Row],[age]]^2</f>
        <v>1681</v>
      </c>
      <c r="O751">
        <f>insurance[[#This Row],[smoker_yes]]*insurance[[#This Row],[bmi]]</f>
        <v>0</v>
      </c>
      <c r="P751">
        <f>insurance[[#This Row],[smoker_yes]]*insurance[[#This Row],[age]]</f>
        <v>0</v>
      </c>
      <c r="Q751">
        <f>insurance[[#This Row],[bmi]]*insurance[[#This Row],[age]]</f>
        <v>1521.1000000000001</v>
      </c>
      <c r="R751" t="s">
        <v>31</v>
      </c>
      <c r="S751">
        <f>(insurance[[#This Row],[age]]-Notes!$B$2)/Notes!$B$3</f>
        <v>0.12766192478361088</v>
      </c>
      <c r="T751">
        <f>(insurance[[#This Row],[bmi]]-Notes!$B$4)/Notes!$B$5</f>
        <v>1.0558892157583961</v>
      </c>
      <c r="U751">
        <f>(insurance[[#This Row],[children]]-Notes!$B$6)/Notes!$B$7</f>
        <v>0.75107928412561065</v>
      </c>
      <c r="V751" s="14">
        <f t="shared" si="11"/>
        <v>13130.638654799817</v>
      </c>
      <c r="W751" s="15" t="str">
        <f>IF(insurance[[#This Row],[split]]="Test", (insurance[[#This Row],[charges]]-insurance[[#This Row],[yhat_base]])^2, "")</f>
        <v/>
      </c>
      <c r="X751" s="15" t="str">
        <f>IF(insurance[[#This Row],[split]]="Test", ABS(insurance[[#This Row],[charges]]-insurance[[#This Row],[yhat_base]])^2, "")</f>
        <v/>
      </c>
      <c r="Y751" t="str">
        <f>IF(insurance[[#This Row],[split]]="Test", (insurance[[#This Row],[charges]]-insurance[[#This Row],[yhat]])^2,"")</f>
        <v/>
      </c>
      <c r="Z751" t="str">
        <f>IF(insurance[[#This Row],[split]]="Test",ABS(insurance[[#This Row],[charges]]-insurance[[#This Row],[yhat]])^2,"")</f>
        <v/>
      </c>
      <c r="AA751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8854.1615279782254</v>
      </c>
      <c r="AB751">
        <f>insurance[[#This Row],[charges]]-insurance[[#This Row],[yhat]]</f>
        <v>-1482.3895279782255</v>
      </c>
      <c r="AC751" t="str">
        <f>IF(insurance[[#This Row],[split]]="Test",
  COUNTIFS(insurance[split], "Test", insurance[yhat], "&gt;" &amp; insurance[[#This Row],[yhat]]) + 1,
  ""
)</f>
        <v/>
      </c>
      <c r="AD751" t="str">
        <f>IF(insurance[[#This Row],[split]]="Test", CEILING(insurance[[#This Row],[rank_test]]/(COUNTIF(insurance[split],"Test")/10), 1), "")</f>
        <v/>
      </c>
      <c r="AE751" t="str">
        <f>IF(insurance[[#This Row],[split]]="Test", --(insurance[[#This Row],[charges]] &gt;= Classify!$C$5), "")</f>
        <v/>
      </c>
      <c r="AF751" t="str">
        <f>IF(insurance[[#This Row],[split]]="Test", --(insurance[[#This Row],[yhat]] &gt;= Classify!$C$8), "")</f>
        <v/>
      </c>
    </row>
    <row r="752" spans="1:32" x14ac:dyDescent="0.35">
      <c r="A752">
        <v>57</v>
      </c>
      <c r="B752" t="s">
        <v>13</v>
      </c>
      <c r="C752">
        <v>38</v>
      </c>
      <c r="D752">
        <v>2</v>
      </c>
      <c r="E752" t="s">
        <v>14</v>
      </c>
      <c r="F752" t="s">
        <v>21</v>
      </c>
      <c r="G752">
        <v>12646.207</v>
      </c>
      <c r="H752" t="s">
        <v>16</v>
      </c>
      <c r="I752" t="s">
        <v>17</v>
      </c>
      <c r="J752" t="s">
        <v>17</v>
      </c>
      <c r="K752" t="s">
        <v>17</v>
      </c>
      <c r="L752" t="s">
        <v>17</v>
      </c>
      <c r="M752" t="s">
        <v>18</v>
      </c>
      <c r="N752">
        <f>insurance[[#This Row],[age]]^2</f>
        <v>3249</v>
      </c>
      <c r="O752">
        <f>insurance[[#This Row],[smoker_yes]]*insurance[[#This Row],[bmi]]</f>
        <v>0</v>
      </c>
      <c r="P752">
        <f>insurance[[#This Row],[smoker_yes]]*insurance[[#This Row],[age]]</f>
        <v>0</v>
      </c>
      <c r="Q752">
        <f>insurance[[#This Row],[bmi]]*insurance[[#This Row],[age]]</f>
        <v>2166</v>
      </c>
      <c r="R752" t="s">
        <v>32</v>
      </c>
      <c r="S752">
        <f>(insurance[[#This Row],[age]]-Notes!$B$2)/Notes!$B$3</f>
        <v>1.2668809684549511</v>
      </c>
      <c r="T752">
        <f>(insurance[[#This Row],[bmi]]-Notes!$B$4)/Notes!$B$5</f>
        <v>1.2035292478776065</v>
      </c>
      <c r="U752">
        <f>(insurance[[#This Row],[children]]-Notes!$B$6)/Notes!$B$7</f>
        <v>0.75107928412561065</v>
      </c>
      <c r="V752" s="14">
        <f t="shared" si="11"/>
        <v>13130.638654799817</v>
      </c>
      <c r="W752" s="15">
        <f>IF(insurance[[#This Row],[split]]="Test", (insurance[[#This Row],[charges]]-insurance[[#This Row],[yhat_base]])^2, "")</f>
        <v>234674.02817208896</v>
      </c>
      <c r="X752" s="15">
        <f>IF(insurance[[#This Row],[split]]="Test", ABS(insurance[[#This Row],[charges]]-insurance[[#This Row],[yhat_base]])^2, "")</f>
        <v>234674.02817208896</v>
      </c>
      <c r="Y752">
        <f>IF(insurance[[#This Row],[split]]="Test", (insurance[[#This Row],[charges]]-insurance[[#This Row],[yhat]])^2,"")</f>
        <v>2548464.0001202277</v>
      </c>
      <c r="Z752">
        <f>IF(insurance[[#This Row],[split]]="Test",ABS(insurance[[#This Row],[charges]]-insurance[[#This Row],[yhat]])^2,"")</f>
        <v>2548464.0001202277</v>
      </c>
      <c r="AA752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14242.597929603469</v>
      </c>
      <c r="AB752">
        <f>insurance[[#This Row],[charges]]-insurance[[#This Row],[yhat]]</f>
        <v>-1596.390929603469</v>
      </c>
      <c r="AC752">
        <f>IF(insurance[[#This Row],[split]]="Test",
  COUNTIFS(insurance[split], "Test", insurance[yhat], "&gt;" &amp; insurance[[#This Row],[yhat]]) + 1,
  ""
)</f>
        <v>81</v>
      </c>
      <c r="AD752">
        <f>IF(insurance[[#This Row],[split]]="Test", CEILING(insurance[[#This Row],[rank_test]]/(COUNTIF(insurance[split],"Test")/10), 1), "")</f>
        <v>3</v>
      </c>
      <c r="AE752">
        <f>IF(insurance[[#This Row],[split]]="Test", --(insurance[[#This Row],[charges]] &gt;= Classify!$C$5), "")</f>
        <v>0</v>
      </c>
      <c r="AF752">
        <f>IF(insurance[[#This Row],[split]]="Test", --(insurance[[#This Row],[yhat]] &gt;= Classify!$C$8), "")</f>
        <v>0</v>
      </c>
    </row>
    <row r="753" spans="1:32" x14ac:dyDescent="0.35">
      <c r="A753">
        <v>28</v>
      </c>
      <c r="B753" t="s">
        <v>13</v>
      </c>
      <c r="C753">
        <v>27.5</v>
      </c>
      <c r="D753">
        <v>2</v>
      </c>
      <c r="E753" t="s">
        <v>14</v>
      </c>
      <c r="F753" t="s">
        <v>21</v>
      </c>
      <c r="G753">
        <v>20177.671129999999</v>
      </c>
      <c r="H753" t="s">
        <v>16</v>
      </c>
      <c r="I753" t="s">
        <v>17</v>
      </c>
      <c r="J753" t="s">
        <v>17</v>
      </c>
      <c r="K753" t="s">
        <v>17</v>
      </c>
      <c r="L753" t="s">
        <v>17</v>
      </c>
      <c r="M753" t="s">
        <v>18</v>
      </c>
      <c r="N753">
        <f>insurance[[#This Row],[age]]^2</f>
        <v>784</v>
      </c>
      <c r="O753">
        <f>insurance[[#This Row],[smoker_yes]]*insurance[[#This Row],[bmi]]</f>
        <v>0</v>
      </c>
      <c r="P753">
        <f>insurance[[#This Row],[smoker_yes]]*insurance[[#This Row],[age]]</f>
        <v>0</v>
      </c>
      <c r="Q753">
        <f>insurance[[#This Row],[bmi]]*insurance[[#This Row],[age]]</f>
        <v>770</v>
      </c>
      <c r="R753" t="s">
        <v>31</v>
      </c>
      <c r="S753">
        <f>(insurance[[#This Row],[age]]-Notes!$B$2)/Notes!$B$3</f>
        <v>-0.79795354819935316</v>
      </c>
      <c r="T753">
        <f>(insurance[[#This Row],[bmi]]-Notes!$B$4)/Notes!$B$5</f>
        <v>-0.51893779351318403</v>
      </c>
      <c r="U753">
        <f>(insurance[[#This Row],[children]]-Notes!$B$6)/Notes!$B$7</f>
        <v>0.75107928412561065</v>
      </c>
      <c r="V753" s="14">
        <f t="shared" si="11"/>
        <v>13130.638654799817</v>
      </c>
      <c r="W753" s="15" t="str">
        <f>IF(insurance[[#This Row],[split]]="Test", (insurance[[#This Row],[charges]]-insurance[[#This Row],[yhat_base]])^2, "")</f>
        <v/>
      </c>
      <c r="X753" s="15" t="str">
        <f>IF(insurance[[#This Row],[split]]="Test", ABS(insurance[[#This Row],[charges]]-insurance[[#This Row],[yhat_base]])^2, "")</f>
        <v/>
      </c>
      <c r="Y753" t="str">
        <f>IF(insurance[[#This Row],[split]]="Test", (insurance[[#This Row],[charges]]-insurance[[#This Row],[yhat]])^2,"")</f>
        <v/>
      </c>
      <c r="Z753" t="str">
        <f>IF(insurance[[#This Row],[split]]="Test",ABS(insurance[[#This Row],[charges]]-insurance[[#This Row],[yhat]])^2,"")</f>
        <v/>
      </c>
      <c r="AA753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5913.658750102958</v>
      </c>
      <c r="AB753">
        <f>insurance[[#This Row],[charges]]-insurance[[#This Row],[yhat]]</f>
        <v>14264.012379897042</v>
      </c>
      <c r="AC753" t="str">
        <f>IF(insurance[[#This Row],[split]]="Test",
  COUNTIFS(insurance[split], "Test", insurance[yhat], "&gt;" &amp; insurance[[#This Row],[yhat]]) + 1,
  ""
)</f>
        <v/>
      </c>
      <c r="AD753" t="str">
        <f>IF(insurance[[#This Row],[split]]="Test", CEILING(insurance[[#This Row],[rank_test]]/(COUNTIF(insurance[split],"Test")/10), 1), "")</f>
        <v/>
      </c>
      <c r="AE753" t="str">
        <f>IF(insurance[[#This Row],[split]]="Test", --(insurance[[#This Row],[charges]] &gt;= Classify!$C$5), "")</f>
        <v/>
      </c>
      <c r="AF753" t="str">
        <f>IF(insurance[[#This Row],[split]]="Test", --(insurance[[#This Row],[yhat]] &gt;= Classify!$C$8), "")</f>
        <v/>
      </c>
    </row>
    <row r="754" spans="1:32" x14ac:dyDescent="0.35">
      <c r="A754">
        <v>64</v>
      </c>
      <c r="B754" t="s">
        <v>19</v>
      </c>
      <c r="C754">
        <v>25.6</v>
      </c>
      <c r="D754">
        <v>2</v>
      </c>
      <c r="E754" t="s">
        <v>14</v>
      </c>
      <c r="F754" t="s">
        <v>21</v>
      </c>
      <c r="G754">
        <v>14988.432000000001</v>
      </c>
      <c r="H754" t="s">
        <v>16</v>
      </c>
      <c r="I754" t="s">
        <v>18</v>
      </c>
      <c r="J754" t="s">
        <v>17</v>
      </c>
      <c r="K754" t="s">
        <v>17</v>
      </c>
      <c r="L754" t="s">
        <v>17</v>
      </c>
      <c r="M754" t="s">
        <v>18</v>
      </c>
      <c r="N754">
        <f>insurance[[#This Row],[age]]^2</f>
        <v>4096</v>
      </c>
      <c r="O754">
        <f>insurance[[#This Row],[smoker_yes]]*insurance[[#This Row],[bmi]]</f>
        <v>0</v>
      </c>
      <c r="P754">
        <f>insurance[[#This Row],[smoker_yes]]*insurance[[#This Row],[age]]</f>
        <v>0</v>
      </c>
      <c r="Q754">
        <f>insurance[[#This Row],[bmi]]*insurance[[#This Row],[age]]</f>
        <v>1638.4</v>
      </c>
      <c r="R754" t="s">
        <v>31</v>
      </c>
      <c r="S754">
        <f>(insurance[[#This Row],[age]]-Notes!$B$2)/Notes!$B$3</f>
        <v>1.7652893000611625</v>
      </c>
      <c r="T754">
        <f>(insurance[[#This Row],[bmi]]-Notes!$B$4)/Notes!$B$5</f>
        <v>-0.83062230576485063</v>
      </c>
      <c r="U754">
        <f>(insurance[[#This Row],[children]]-Notes!$B$6)/Notes!$B$7</f>
        <v>0.75107928412561065</v>
      </c>
      <c r="V754" s="14">
        <f t="shared" si="11"/>
        <v>13130.638654799817</v>
      </c>
      <c r="W754" s="15" t="str">
        <f>IF(insurance[[#This Row],[split]]="Test", (insurance[[#This Row],[charges]]-insurance[[#This Row],[yhat_base]])^2, "")</f>
        <v/>
      </c>
      <c r="X754" s="15" t="str">
        <f>IF(insurance[[#This Row],[split]]="Test", ABS(insurance[[#This Row],[charges]]-insurance[[#This Row],[yhat_base]])^2, "")</f>
        <v/>
      </c>
      <c r="Y754" t="str">
        <f>IF(insurance[[#This Row],[split]]="Test", (insurance[[#This Row],[charges]]-insurance[[#This Row],[yhat]])^2,"")</f>
        <v/>
      </c>
      <c r="Z754" t="str">
        <f>IF(insurance[[#This Row],[split]]="Test",ABS(insurance[[#This Row],[charges]]-insurance[[#This Row],[yhat]])^2,"")</f>
        <v/>
      </c>
      <c r="AA754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16496.997418140752</v>
      </c>
      <c r="AB754">
        <f>insurance[[#This Row],[charges]]-insurance[[#This Row],[yhat]]</f>
        <v>-1508.5654181407517</v>
      </c>
      <c r="AC754" t="str">
        <f>IF(insurance[[#This Row],[split]]="Test",
  COUNTIFS(insurance[split], "Test", insurance[yhat], "&gt;" &amp; insurance[[#This Row],[yhat]]) + 1,
  ""
)</f>
        <v/>
      </c>
      <c r="AD754" t="str">
        <f>IF(insurance[[#This Row],[split]]="Test", CEILING(insurance[[#This Row],[rank_test]]/(COUNTIF(insurance[split],"Test")/10), 1), "")</f>
        <v/>
      </c>
      <c r="AE754" t="str">
        <f>IF(insurance[[#This Row],[split]]="Test", --(insurance[[#This Row],[charges]] &gt;= Classify!$C$5), "")</f>
        <v/>
      </c>
      <c r="AF754" t="str">
        <f>IF(insurance[[#This Row],[split]]="Test", --(insurance[[#This Row],[yhat]] &gt;= Classify!$C$8), "")</f>
        <v/>
      </c>
    </row>
    <row r="755" spans="1:32" x14ac:dyDescent="0.35">
      <c r="A755">
        <v>48</v>
      </c>
      <c r="B755" t="s">
        <v>19</v>
      </c>
      <c r="C755">
        <v>30.2</v>
      </c>
      <c r="D755">
        <v>2</v>
      </c>
      <c r="E755" t="s">
        <v>14</v>
      </c>
      <c r="F755" t="s">
        <v>21</v>
      </c>
      <c r="G755">
        <v>8968.33</v>
      </c>
      <c r="H755" t="s">
        <v>16</v>
      </c>
      <c r="I755" t="s">
        <v>18</v>
      </c>
      <c r="J755" t="s">
        <v>17</v>
      </c>
      <c r="K755" t="s">
        <v>17</v>
      </c>
      <c r="L755" t="s">
        <v>17</v>
      </c>
      <c r="M755" t="s">
        <v>18</v>
      </c>
      <c r="N755">
        <f>insurance[[#This Row],[age]]^2</f>
        <v>2304</v>
      </c>
      <c r="O755">
        <f>insurance[[#This Row],[smoker_yes]]*insurance[[#This Row],[bmi]]</f>
        <v>0</v>
      </c>
      <c r="P755">
        <f>insurance[[#This Row],[smoker_yes]]*insurance[[#This Row],[age]]</f>
        <v>0</v>
      </c>
      <c r="Q755">
        <f>insurance[[#This Row],[bmi]]*insurance[[#This Row],[age]]</f>
        <v>1449.6</v>
      </c>
      <c r="R755" t="s">
        <v>31</v>
      </c>
      <c r="S755">
        <f>(insurance[[#This Row],[age]]-Notes!$B$2)/Notes!$B$3</f>
        <v>0.62607025638982228</v>
      </c>
      <c r="T755">
        <f>(insurance[[#This Row],[bmi]]-Notes!$B$4)/Notes!$B$5</f>
        <v>-7.6017697155552288E-2</v>
      </c>
      <c r="U755">
        <f>(insurance[[#This Row],[children]]-Notes!$B$6)/Notes!$B$7</f>
        <v>0.75107928412561065</v>
      </c>
      <c r="V755" s="14">
        <f t="shared" si="11"/>
        <v>13130.638654799817</v>
      </c>
      <c r="W755" s="15" t="str">
        <f>IF(insurance[[#This Row],[split]]="Test", (insurance[[#This Row],[charges]]-insurance[[#This Row],[yhat_base]])^2, "")</f>
        <v/>
      </c>
      <c r="X755" s="15" t="str">
        <f>IF(insurance[[#This Row],[split]]="Test", ABS(insurance[[#This Row],[charges]]-insurance[[#This Row],[yhat_base]])^2, "")</f>
        <v/>
      </c>
      <c r="Y755" t="str">
        <f>IF(insurance[[#This Row],[split]]="Test", (insurance[[#This Row],[charges]]-insurance[[#This Row],[yhat]])^2,"")</f>
        <v/>
      </c>
      <c r="Z755" t="str">
        <f>IF(insurance[[#This Row],[split]]="Test",ABS(insurance[[#This Row],[charges]]-insurance[[#This Row],[yhat]])^2,"")</f>
        <v/>
      </c>
      <c r="AA755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10256.647196689328</v>
      </c>
      <c r="AB755">
        <f>insurance[[#This Row],[charges]]-insurance[[#This Row],[yhat]]</f>
        <v>-1288.3171966893278</v>
      </c>
      <c r="AC755" t="str">
        <f>IF(insurance[[#This Row],[split]]="Test",
  COUNTIFS(insurance[split], "Test", insurance[yhat], "&gt;" &amp; insurance[[#This Row],[yhat]]) + 1,
  ""
)</f>
        <v/>
      </c>
      <c r="AD755" t="str">
        <f>IF(insurance[[#This Row],[split]]="Test", CEILING(insurance[[#This Row],[rank_test]]/(COUNTIF(insurance[split],"Test")/10), 1), "")</f>
        <v/>
      </c>
      <c r="AE755" t="str">
        <f>IF(insurance[[#This Row],[split]]="Test", --(insurance[[#This Row],[charges]] &gt;= Classify!$C$5), "")</f>
        <v/>
      </c>
      <c r="AF755" t="str">
        <f>IF(insurance[[#This Row],[split]]="Test", --(insurance[[#This Row],[yhat]] &gt;= Classify!$C$8), "")</f>
        <v/>
      </c>
    </row>
    <row r="756" spans="1:32" x14ac:dyDescent="0.35">
      <c r="A756">
        <v>45</v>
      </c>
      <c r="B756" t="s">
        <v>19</v>
      </c>
      <c r="C756">
        <v>28.7</v>
      </c>
      <c r="D756">
        <v>2</v>
      </c>
      <c r="E756" t="s">
        <v>14</v>
      </c>
      <c r="F756" t="s">
        <v>21</v>
      </c>
      <c r="G756">
        <v>8027.9679999999998</v>
      </c>
      <c r="H756" t="s">
        <v>16</v>
      </c>
      <c r="I756" t="s">
        <v>18</v>
      </c>
      <c r="J756" t="s">
        <v>17</v>
      </c>
      <c r="K756" t="s">
        <v>17</v>
      </c>
      <c r="L756" t="s">
        <v>17</v>
      </c>
      <c r="M756" t="s">
        <v>18</v>
      </c>
      <c r="N756">
        <f>insurance[[#This Row],[age]]^2</f>
        <v>2025</v>
      </c>
      <c r="O756">
        <f>insurance[[#This Row],[smoker_yes]]*insurance[[#This Row],[bmi]]</f>
        <v>0</v>
      </c>
      <c r="P756">
        <f>insurance[[#This Row],[smoker_yes]]*insurance[[#This Row],[age]]</f>
        <v>0</v>
      </c>
      <c r="Q756">
        <f>insurance[[#This Row],[bmi]]*insurance[[#This Row],[age]]</f>
        <v>1291.5</v>
      </c>
      <c r="R756" t="s">
        <v>31</v>
      </c>
      <c r="S756">
        <f>(insurance[[#This Row],[age]]-Notes!$B$2)/Notes!$B$3</f>
        <v>0.41246668570144596</v>
      </c>
      <c r="T756">
        <f>(insurance[[#This Row],[bmi]]-Notes!$B$4)/Notes!$B$5</f>
        <v>-0.32208441735423665</v>
      </c>
      <c r="U756">
        <f>(insurance[[#This Row],[children]]-Notes!$B$6)/Notes!$B$7</f>
        <v>0.75107928412561065</v>
      </c>
      <c r="V756" s="14">
        <f t="shared" si="11"/>
        <v>13130.638654799817</v>
      </c>
      <c r="W756" s="15" t="str">
        <f>IF(insurance[[#This Row],[split]]="Test", (insurance[[#This Row],[charges]]-insurance[[#This Row],[yhat_base]])^2, "")</f>
        <v/>
      </c>
      <c r="X756" s="15" t="str">
        <f>IF(insurance[[#This Row],[split]]="Test", ABS(insurance[[#This Row],[charges]]-insurance[[#This Row],[yhat_base]])^2, "")</f>
        <v/>
      </c>
      <c r="Y756" t="str">
        <f>IF(insurance[[#This Row],[split]]="Test", (insurance[[#This Row],[charges]]-insurance[[#This Row],[yhat]])^2,"")</f>
        <v/>
      </c>
      <c r="Z756" t="str">
        <f>IF(insurance[[#This Row],[split]]="Test",ABS(insurance[[#This Row],[charges]]-insurance[[#This Row],[yhat]])^2,"")</f>
        <v/>
      </c>
      <c r="AA756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9293.9299228028503</v>
      </c>
      <c r="AB756">
        <f>insurance[[#This Row],[charges]]-insurance[[#This Row],[yhat]]</f>
        <v>-1265.9619228028505</v>
      </c>
      <c r="AC756" t="str">
        <f>IF(insurance[[#This Row],[split]]="Test",
  COUNTIFS(insurance[split], "Test", insurance[yhat], "&gt;" &amp; insurance[[#This Row],[yhat]]) + 1,
  ""
)</f>
        <v/>
      </c>
      <c r="AD756" t="str">
        <f>IF(insurance[[#This Row],[split]]="Test", CEILING(insurance[[#This Row],[rank_test]]/(COUNTIF(insurance[split],"Test")/10), 1), "")</f>
        <v/>
      </c>
      <c r="AE756" t="str">
        <f>IF(insurance[[#This Row],[split]]="Test", --(insurance[[#This Row],[charges]] &gt;= Classify!$C$5), "")</f>
        <v/>
      </c>
      <c r="AF756" t="str">
        <f>IF(insurance[[#This Row],[split]]="Test", --(insurance[[#This Row],[yhat]] &gt;= Classify!$C$8), "")</f>
        <v/>
      </c>
    </row>
    <row r="757" spans="1:32" x14ac:dyDescent="0.35">
      <c r="A757">
        <v>46</v>
      </c>
      <c r="B757" t="s">
        <v>13</v>
      </c>
      <c r="C757">
        <v>30.2</v>
      </c>
      <c r="D757">
        <v>2</v>
      </c>
      <c r="E757" t="s">
        <v>14</v>
      </c>
      <c r="F757" t="s">
        <v>21</v>
      </c>
      <c r="G757">
        <v>8825.0859999999993</v>
      </c>
      <c r="H757" t="s">
        <v>16</v>
      </c>
      <c r="I757" t="s">
        <v>17</v>
      </c>
      <c r="J757" t="s">
        <v>17</v>
      </c>
      <c r="K757" t="s">
        <v>17</v>
      </c>
      <c r="L757" t="s">
        <v>17</v>
      </c>
      <c r="M757" t="s">
        <v>18</v>
      </c>
      <c r="N757">
        <f>insurance[[#This Row],[age]]^2</f>
        <v>2116</v>
      </c>
      <c r="O757">
        <f>insurance[[#This Row],[smoker_yes]]*insurance[[#This Row],[bmi]]</f>
        <v>0</v>
      </c>
      <c r="P757">
        <f>insurance[[#This Row],[smoker_yes]]*insurance[[#This Row],[age]]</f>
        <v>0</v>
      </c>
      <c r="Q757">
        <f>insurance[[#This Row],[bmi]]*insurance[[#This Row],[age]]</f>
        <v>1389.2</v>
      </c>
      <c r="R757" t="s">
        <v>31</v>
      </c>
      <c r="S757">
        <f>(insurance[[#This Row],[age]]-Notes!$B$2)/Notes!$B$3</f>
        <v>0.48366787593090471</v>
      </c>
      <c r="T757">
        <f>(insurance[[#This Row],[bmi]]-Notes!$B$4)/Notes!$B$5</f>
        <v>-7.6017697155552288E-2</v>
      </c>
      <c r="U757">
        <f>(insurance[[#This Row],[children]]-Notes!$B$6)/Notes!$B$7</f>
        <v>0.75107928412561065</v>
      </c>
      <c r="V757" s="14">
        <f t="shared" si="11"/>
        <v>13130.638654799817</v>
      </c>
      <c r="W757" s="15" t="str">
        <f>IF(insurance[[#This Row],[split]]="Test", (insurance[[#This Row],[charges]]-insurance[[#This Row],[yhat_base]])^2, "")</f>
        <v/>
      </c>
      <c r="X757" s="15" t="str">
        <f>IF(insurance[[#This Row],[split]]="Test", ABS(insurance[[#This Row],[charges]]-insurance[[#This Row],[yhat_base]])^2, "")</f>
        <v/>
      </c>
      <c r="Y757" t="str">
        <f>IF(insurance[[#This Row],[split]]="Test", (insurance[[#This Row],[charges]]-insurance[[#This Row],[yhat]])^2,"")</f>
        <v/>
      </c>
      <c r="Z757" t="str">
        <f>IF(insurance[[#This Row],[split]]="Test",ABS(insurance[[#This Row],[charges]]-insurance[[#This Row],[yhat]])^2,"")</f>
        <v/>
      </c>
      <c r="AA757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10245.294136405115</v>
      </c>
      <c r="AB757">
        <f>insurance[[#This Row],[charges]]-insurance[[#This Row],[yhat]]</f>
        <v>-1420.2081364051155</v>
      </c>
      <c r="AC757" t="str">
        <f>IF(insurance[[#This Row],[split]]="Test",
  COUNTIFS(insurance[split], "Test", insurance[yhat], "&gt;" &amp; insurance[[#This Row],[yhat]]) + 1,
  ""
)</f>
        <v/>
      </c>
      <c r="AD757" t="str">
        <f>IF(insurance[[#This Row],[split]]="Test", CEILING(insurance[[#This Row],[rank_test]]/(COUNTIF(insurance[split],"Test")/10), 1), "")</f>
        <v/>
      </c>
      <c r="AE757" t="str">
        <f>IF(insurance[[#This Row],[split]]="Test", --(insurance[[#This Row],[charges]] &gt;= Classify!$C$5), "")</f>
        <v/>
      </c>
      <c r="AF757" t="str">
        <f>IF(insurance[[#This Row],[split]]="Test", --(insurance[[#This Row],[yhat]] &gt;= Classify!$C$8), "")</f>
        <v/>
      </c>
    </row>
    <row r="758" spans="1:32" x14ac:dyDescent="0.35">
      <c r="A758">
        <v>54</v>
      </c>
      <c r="B758" t="s">
        <v>13</v>
      </c>
      <c r="C758">
        <v>46.7</v>
      </c>
      <c r="D758">
        <v>2</v>
      </c>
      <c r="E758" t="s">
        <v>14</v>
      </c>
      <c r="F758" t="s">
        <v>21</v>
      </c>
      <c r="G758">
        <v>11538.421</v>
      </c>
      <c r="H758" t="s">
        <v>16</v>
      </c>
      <c r="I758" t="s">
        <v>17</v>
      </c>
      <c r="J758" t="s">
        <v>17</v>
      </c>
      <c r="K758" t="s">
        <v>17</v>
      </c>
      <c r="L758" t="s">
        <v>17</v>
      </c>
      <c r="M758" t="s">
        <v>18</v>
      </c>
      <c r="N758">
        <f>insurance[[#This Row],[age]]^2</f>
        <v>2916</v>
      </c>
      <c r="O758">
        <f>insurance[[#This Row],[smoker_yes]]*insurance[[#This Row],[bmi]]</f>
        <v>0</v>
      </c>
      <c r="P758">
        <f>insurance[[#This Row],[smoker_yes]]*insurance[[#This Row],[age]]</f>
        <v>0</v>
      </c>
      <c r="Q758">
        <f>insurance[[#This Row],[bmi]]*insurance[[#This Row],[age]]</f>
        <v>2521.8000000000002</v>
      </c>
      <c r="R758" t="s">
        <v>31</v>
      </c>
      <c r="S758">
        <f>(insurance[[#This Row],[age]]-Notes!$B$2)/Notes!$B$3</f>
        <v>1.0532773977665748</v>
      </c>
      <c r="T758">
        <f>(insurance[[#This Row],[bmi]]-Notes!$B$4)/Notes!$B$5</f>
        <v>2.630716225029976</v>
      </c>
      <c r="U758">
        <f>(insurance[[#This Row],[children]]-Notes!$B$6)/Notes!$B$7</f>
        <v>0.75107928412561065</v>
      </c>
      <c r="V758" s="14">
        <f t="shared" si="11"/>
        <v>13130.638654799817</v>
      </c>
      <c r="W758" s="15" t="str">
        <f>IF(insurance[[#This Row],[split]]="Test", (insurance[[#This Row],[charges]]-insurance[[#This Row],[yhat_base]])^2, "")</f>
        <v/>
      </c>
      <c r="X758" s="15" t="str">
        <f>IF(insurance[[#This Row],[split]]="Test", ABS(insurance[[#This Row],[charges]]-insurance[[#This Row],[yhat_base]])^2, "")</f>
        <v/>
      </c>
      <c r="Y758" t="str">
        <f>IF(insurance[[#This Row],[split]]="Test", (insurance[[#This Row],[charges]]-insurance[[#This Row],[yhat]])^2,"")</f>
        <v/>
      </c>
      <c r="Z758" t="str">
        <f>IF(insurance[[#This Row],[split]]="Test",ABS(insurance[[#This Row],[charges]]-insurance[[#This Row],[yhat]])^2,"")</f>
        <v/>
      </c>
      <c r="AA758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13161.441408621227</v>
      </c>
      <c r="AB758">
        <f>insurance[[#This Row],[charges]]-insurance[[#This Row],[yhat]]</f>
        <v>-1623.020408621227</v>
      </c>
      <c r="AC758" t="str">
        <f>IF(insurance[[#This Row],[split]]="Test",
  COUNTIFS(insurance[split], "Test", insurance[yhat], "&gt;" &amp; insurance[[#This Row],[yhat]]) + 1,
  ""
)</f>
        <v/>
      </c>
      <c r="AD758" t="str">
        <f>IF(insurance[[#This Row],[split]]="Test", CEILING(insurance[[#This Row],[rank_test]]/(COUNTIF(insurance[split],"Test")/10), 1), "")</f>
        <v/>
      </c>
      <c r="AE758" t="str">
        <f>IF(insurance[[#This Row],[split]]="Test", --(insurance[[#This Row],[charges]] &gt;= Classify!$C$5), "")</f>
        <v/>
      </c>
      <c r="AF758" t="str">
        <f>IF(insurance[[#This Row],[split]]="Test", --(insurance[[#This Row],[yhat]] &gt;= Classify!$C$8), "")</f>
        <v/>
      </c>
    </row>
    <row r="759" spans="1:32" x14ac:dyDescent="0.35">
      <c r="A759">
        <v>43</v>
      </c>
      <c r="B759" t="s">
        <v>19</v>
      </c>
      <c r="C759">
        <v>32.6</v>
      </c>
      <c r="D759">
        <v>2</v>
      </c>
      <c r="E759" t="s">
        <v>14</v>
      </c>
      <c r="F759" t="s">
        <v>21</v>
      </c>
      <c r="G759">
        <v>7441.5010000000002</v>
      </c>
      <c r="H759" t="s">
        <v>16</v>
      </c>
      <c r="I759" t="s">
        <v>18</v>
      </c>
      <c r="J759" t="s">
        <v>17</v>
      </c>
      <c r="K759" t="s">
        <v>17</v>
      </c>
      <c r="L759" t="s">
        <v>17</v>
      </c>
      <c r="M759" t="s">
        <v>18</v>
      </c>
      <c r="N759">
        <f>insurance[[#This Row],[age]]^2</f>
        <v>1849</v>
      </c>
      <c r="O759">
        <f>insurance[[#This Row],[smoker_yes]]*insurance[[#This Row],[bmi]]</f>
        <v>0</v>
      </c>
      <c r="P759">
        <f>insurance[[#This Row],[smoker_yes]]*insurance[[#This Row],[age]]</f>
        <v>0</v>
      </c>
      <c r="Q759">
        <f>insurance[[#This Row],[bmi]]*insurance[[#This Row],[age]]</f>
        <v>1401.8</v>
      </c>
      <c r="R759" t="s">
        <v>31</v>
      </c>
      <c r="S759">
        <f>(insurance[[#This Row],[age]]-Notes!$B$2)/Notes!$B$3</f>
        <v>0.27006430524252845</v>
      </c>
      <c r="T759">
        <f>(insurance[[#This Row],[bmi]]-Notes!$B$4)/Notes!$B$5</f>
        <v>0.31768905516234303</v>
      </c>
      <c r="U759">
        <f>(insurance[[#This Row],[children]]-Notes!$B$6)/Notes!$B$7</f>
        <v>0.75107928412561065</v>
      </c>
      <c r="V759" s="14">
        <f t="shared" si="11"/>
        <v>13130.638654799817</v>
      </c>
      <c r="W759" s="15" t="str">
        <f>IF(insurance[[#This Row],[split]]="Test", (insurance[[#This Row],[charges]]-insurance[[#This Row],[yhat_base]])^2, "")</f>
        <v/>
      </c>
      <c r="X759" s="15" t="str">
        <f>IF(insurance[[#This Row],[split]]="Test", ABS(insurance[[#This Row],[charges]]-insurance[[#This Row],[yhat_base]])^2, "")</f>
        <v/>
      </c>
      <c r="Y759" t="str">
        <f>IF(insurance[[#This Row],[split]]="Test", (insurance[[#This Row],[charges]]-insurance[[#This Row],[yhat]])^2,"")</f>
        <v/>
      </c>
      <c r="Z759" t="str">
        <f>IF(insurance[[#This Row],[split]]="Test",ABS(insurance[[#This Row],[charges]]-insurance[[#This Row],[yhat]])^2,"")</f>
        <v/>
      </c>
      <c r="AA759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8740.5571482738924</v>
      </c>
      <c r="AB759">
        <f>insurance[[#This Row],[charges]]-insurance[[#This Row],[yhat]]</f>
        <v>-1299.0561482738922</v>
      </c>
      <c r="AC759" t="str">
        <f>IF(insurance[[#This Row],[split]]="Test",
  COUNTIFS(insurance[split], "Test", insurance[yhat], "&gt;" &amp; insurance[[#This Row],[yhat]]) + 1,
  ""
)</f>
        <v/>
      </c>
      <c r="AD759" t="str">
        <f>IF(insurance[[#This Row],[split]]="Test", CEILING(insurance[[#This Row],[rank_test]]/(COUNTIF(insurance[split],"Test")/10), 1), "")</f>
        <v/>
      </c>
      <c r="AE759" t="str">
        <f>IF(insurance[[#This Row],[split]]="Test", --(insurance[[#This Row],[charges]] &gt;= Classify!$C$5), "")</f>
        <v/>
      </c>
      <c r="AF759" t="str">
        <f>IF(insurance[[#This Row],[split]]="Test", --(insurance[[#This Row],[yhat]] &gt;= Classify!$C$8), "")</f>
        <v/>
      </c>
    </row>
    <row r="760" spans="1:32" x14ac:dyDescent="0.35">
      <c r="A760">
        <v>38</v>
      </c>
      <c r="B760" t="s">
        <v>13</v>
      </c>
      <c r="C760">
        <v>34.799999999999997</v>
      </c>
      <c r="D760">
        <v>2</v>
      </c>
      <c r="E760" t="s">
        <v>14</v>
      </c>
      <c r="F760" t="s">
        <v>21</v>
      </c>
      <c r="G760">
        <v>6571.5439999999999</v>
      </c>
      <c r="H760" t="s">
        <v>16</v>
      </c>
      <c r="I760" t="s">
        <v>17</v>
      </c>
      <c r="J760" t="s">
        <v>17</v>
      </c>
      <c r="K760" t="s">
        <v>17</v>
      </c>
      <c r="L760" t="s">
        <v>17</v>
      </c>
      <c r="M760" t="s">
        <v>18</v>
      </c>
      <c r="N760">
        <f>insurance[[#This Row],[age]]^2</f>
        <v>1444</v>
      </c>
      <c r="O760">
        <f>insurance[[#This Row],[smoker_yes]]*insurance[[#This Row],[bmi]]</f>
        <v>0</v>
      </c>
      <c r="P760">
        <f>insurance[[#This Row],[smoker_yes]]*insurance[[#This Row],[age]]</f>
        <v>0</v>
      </c>
      <c r="Q760">
        <f>insurance[[#This Row],[bmi]]*insurance[[#This Row],[age]]</f>
        <v>1322.3999999999999</v>
      </c>
      <c r="R760" t="s">
        <v>31</v>
      </c>
      <c r="S760">
        <f>(insurance[[#This Row],[age]]-Notes!$B$2)/Notes!$B$3</f>
        <v>-8.5941645904765426E-2</v>
      </c>
      <c r="T760">
        <f>(insurance[[#This Row],[bmi]]-Notes!$B$4)/Notes!$B$5</f>
        <v>0.67858691145374606</v>
      </c>
      <c r="U760">
        <f>(insurance[[#This Row],[children]]-Notes!$B$6)/Notes!$B$7</f>
        <v>0.75107928412561065</v>
      </c>
      <c r="V760" s="14">
        <f t="shared" si="11"/>
        <v>13130.638654799817</v>
      </c>
      <c r="W760" s="15" t="str">
        <f>IF(insurance[[#This Row],[split]]="Test", (insurance[[#This Row],[charges]]-insurance[[#This Row],[yhat_base]])^2, "")</f>
        <v/>
      </c>
      <c r="X760" s="15" t="str">
        <f>IF(insurance[[#This Row],[split]]="Test", ABS(insurance[[#This Row],[charges]]-insurance[[#This Row],[yhat_base]])^2, "")</f>
        <v/>
      </c>
      <c r="Y760" t="str">
        <f>IF(insurance[[#This Row],[split]]="Test", (insurance[[#This Row],[charges]]-insurance[[#This Row],[yhat]])^2,"")</f>
        <v/>
      </c>
      <c r="Z760" t="str">
        <f>IF(insurance[[#This Row],[split]]="Test",ABS(insurance[[#This Row],[charges]]-insurance[[#This Row],[yhat]])^2,"")</f>
        <v/>
      </c>
      <c r="AA760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8053.4434745351928</v>
      </c>
      <c r="AB760">
        <f>insurance[[#This Row],[charges]]-insurance[[#This Row],[yhat]]</f>
        <v>-1481.8994745351929</v>
      </c>
      <c r="AC760" t="str">
        <f>IF(insurance[[#This Row],[split]]="Test",
  COUNTIFS(insurance[split], "Test", insurance[yhat], "&gt;" &amp; insurance[[#This Row],[yhat]]) + 1,
  ""
)</f>
        <v/>
      </c>
      <c r="AD760" t="str">
        <f>IF(insurance[[#This Row],[split]]="Test", CEILING(insurance[[#This Row],[rank_test]]/(COUNTIF(insurance[split],"Test")/10), 1), "")</f>
        <v/>
      </c>
      <c r="AE760" t="str">
        <f>IF(insurance[[#This Row],[split]]="Test", --(insurance[[#This Row],[charges]] &gt;= Classify!$C$5), "")</f>
        <v/>
      </c>
      <c r="AF760" t="str">
        <f>IF(insurance[[#This Row],[split]]="Test", --(insurance[[#This Row],[yhat]] &gt;= Classify!$C$8), "")</f>
        <v/>
      </c>
    </row>
    <row r="761" spans="1:32" x14ac:dyDescent="0.35">
      <c r="A761">
        <v>33</v>
      </c>
      <c r="B761" t="s">
        <v>13</v>
      </c>
      <c r="C761">
        <v>32.9</v>
      </c>
      <c r="D761">
        <v>2</v>
      </c>
      <c r="E761" t="s">
        <v>14</v>
      </c>
      <c r="F761" t="s">
        <v>21</v>
      </c>
      <c r="G761">
        <v>5375.0379999999996</v>
      </c>
      <c r="H761" t="s">
        <v>16</v>
      </c>
      <c r="I761" t="s">
        <v>17</v>
      </c>
      <c r="J761" t="s">
        <v>17</v>
      </c>
      <c r="K761" t="s">
        <v>17</v>
      </c>
      <c r="L761" t="s">
        <v>17</v>
      </c>
      <c r="M761" t="s">
        <v>18</v>
      </c>
      <c r="N761">
        <f>insurance[[#This Row],[age]]^2</f>
        <v>1089</v>
      </c>
      <c r="O761">
        <f>insurance[[#This Row],[smoker_yes]]*insurance[[#This Row],[bmi]]</f>
        <v>0</v>
      </c>
      <c r="P761">
        <f>insurance[[#This Row],[smoker_yes]]*insurance[[#This Row],[age]]</f>
        <v>0</v>
      </c>
      <c r="Q761">
        <f>insurance[[#This Row],[bmi]]*insurance[[#This Row],[age]]</f>
        <v>1085.7</v>
      </c>
      <c r="R761" t="s">
        <v>31</v>
      </c>
      <c r="S761">
        <f>(insurance[[#This Row],[age]]-Notes!$B$2)/Notes!$B$3</f>
        <v>-0.44194759705205927</v>
      </c>
      <c r="T761">
        <f>(insurance[[#This Row],[bmi]]-Notes!$B$4)/Notes!$B$5</f>
        <v>0.36690239920207945</v>
      </c>
      <c r="U761">
        <f>(insurance[[#This Row],[children]]-Notes!$B$6)/Notes!$B$7</f>
        <v>0.75107928412561065</v>
      </c>
      <c r="V761" s="14">
        <f t="shared" si="11"/>
        <v>13130.638654799817</v>
      </c>
      <c r="W761" s="15" t="str">
        <f>IF(insurance[[#This Row],[split]]="Test", (insurance[[#This Row],[charges]]-insurance[[#This Row],[yhat_base]])^2, "")</f>
        <v/>
      </c>
      <c r="X761" s="15" t="str">
        <f>IF(insurance[[#This Row],[split]]="Test", ABS(insurance[[#This Row],[charges]]-insurance[[#This Row],[yhat_base]])^2, "")</f>
        <v/>
      </c>
      <c r="Y761" t="str">
        <f>IF(insurance[[#This Row],[split]]="Test", (insurance[[#This Row],[charges]]-insurance[[#This Row],[yhat]])^2,"")</f>
        <v/>
      </c>
      <c r="Z761" t="str">
        <f>IF(insurance[[#This Row],[split]]="Test",ABS(insurance[[#This Row],[charges]]-insurance[[#This Row],[yhat]])^2,"")</f>
        <v/>
      </c>
      <c r="AA761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6899.6015417043391</v>
      </c>
      <c r="AB761">
        <f>insurance[[#This Row],[charges]]-insurance[[#This Row],[yhat]]</f>
        <v>-1524.5635417043395</v>
      </c>
      <c r="AC761" t="str">
        <f>IF(insurance[[#This Row],[split]]="Test",
  COUNTIFS(insurance[split], "Test", insurance[yhat], "&gt;" &amp; insurance[[#This Row],[yhat]]) + 1,
  ""
)</f>
        <v/>
      </c>
      <c r="AD761" t="str">
        <f>IF(insurance[[#This Row],[split]]="Test", CEILING(insurance[[#This Row],[rank_test]]/(COUNTIF(insurance[split],"Test")/10), 1), "")</f>
        <v/>
      </c>
      <c r="AE761" t="str">
        <f>IF(insurance[[#This Row],[split]]="Test", --(insurance[[#This Row],[charges]] &gt;= Classify!$C$5), "")</f>
        <v/>
      </c>
      <c r="AF761" t="str">
        <f>IF(insurance[[#This Row],[split]]="Test", --(insurance[[#This Row],[yhat]] &gt;= Classify!$C$8), "")</f>
        <v/>
      </c>
    </row>
    <row r="762" spans="1:32" x14ac:dyDescent="0.35">
      <c r="A762">
        <v>34</v>
      </c>
      <c r="B762" t="s">
        <v>19</v>
      </c>
      <c r="C762">
        <v>27</v>
      </c>
      <c r="D762">
        <v>2</v>
      </c>
      <c r="E762" t="s">
        <v>14</v>
      </c>
      <c r="F762" t="s">
        <v>21</v>
      </c>
      <c r="G762">
        <v>11737.848840000001</v>
      </c>
      <c r="H762" t="s">
        <v>16</v>
      </c>
      <c r="I762" t="s">
        <v>18</v>
      </c>
      <c r="J762" t="s">
        <v>17</v>
      </c>
      <c r="K762" t="s">
        <v>17</v>
      </c>
      <c r="L762" t="s">
        <v>17</v>
      </c>
      <c r="M762" t="s">
        <v>18</v>
      </c>
      <c r="N762">
        <f>insurance[[#This Row],[age]]^2</f>
        <v>1156</v>
      </c>
      <c r="O762">
        <f>insurance[[#This Row],[smoker_yes]]*insurance[[#This Row],[bmi]]</f>
        <v>0</v>
      </c>
      <c r="P762">
        <f>insurance[[#This Row],[smoker_yes]]*insurance[[#This Row],[age]]</f>
        <v>0</v>
      </c>
      <c r="Q762">
        <f>insurance[[#This Row],[bmi]]*insurance[[#This Row],[age]]</f>
        <v>918</v>
      </c>
      <c r="R762" t="s">
        <v>31</v>
      </c>
      <c r="S762">
        <f>(insurance[[#This Row],[age]]-Notes!$B$2)/Notes!$B$3</f>
        <v>-0.37074640682260052</v>
      </c>
      <c r="T762">
        <f>(insurance[[#This Row],[bmi]]-Notes!$B$4)/Notes!$B$5</f>
        <v>-0.60096003357941208</v>
      </c>
      <c r="U762">
        <f>(insurance[[#This Row],[children]]-Notes!$B$6)/Notes!$B$7</f>
        <v>0.75107928412561065</v>
      </c>
      <c r="V762" s="14">
        <f t="shared" si="11"/>
        <v>13130.638654799817</v>
      </c>
      <c r="W762" s="15" t="str">
        <f>IF(insurance[[#This Row],[split]]="Test", (insurance[[#This Row],[charges]]-insurance[[#This Row],[yhat_base]])^2, "")</f>
        <v/>
      </c>
      <c r="X762" s="15" t="str">
        <f>IF(insurance[[#This Row],[split]]="Test", ABS(insurance[[#This Row],[charges]]-insurance[[#This Row],[yhat_base]])^2, "")</f>
        <v/>
      </c>
      <c r="Y762" t="str">
        <f>IF(insurance[[#This Row],[split]]="Test", (insurance[[#This Row],[charges]]-insurance[[#This Row],[yhat]])^2,"")</f>
        <v/>
      </c>
      <c r="Z762" t="str">
        <f>IF(insurance[[#This Row],[split]]="Test",ABS(insurance[[#This Row],[charges]]-insurance[[#This Row],[yhat]])^2,"")</f>
        <v/>
      </c>
      <c r="AA762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6423.9250390843035</v>
      </c>
      <c r="AB762">
        <f>insurance[[#This Row],[charges]]-insurance[[#This Row],[yhat]]</f>
        <v>5313.923800915697</v>
      </c>
      <c r="AC762" t="str">
        <f>IF(insurance[[#This Row],[split]]="Test",
  COUNTIFS(insurance[split], "Test", insurance[yhat], "&gt;" &amp; insurance[[#This Row],[yhat]]) + 1,
  ""
)</f>
        <v/>
      </c>
      <c r="AD762" t="str">
        <f>IF(insurance[[#This Row],[split]]="Test", CEILING(insurance[[#This Row],[rank_test]]/(COUNTIF(insurance[split],"Test")/10), 1), "")</f>
        <v/>
      </c>
      <c r="AE762" t="str">
        <f>IF(insurance[[#This Row],[split]]="Test", --(insurance[[#This Row],[charges]] &gt;= Classify!$C$5), "")</f>
        <v/>
      </c>
      <c r="AF762" t="str">
        <f>IF(insurance[[#This Row],[split]]="Test", --(insurance[[#This Row],[yhat]] &gt;= Classify!$C$8), "")</f>
        <v/>
      </c>
    </row>
    <row r="763" spans="1:32" x14ac:dyDescent="0.35">
      <c r="A763">
        <v>53</v>
      </c>
      <c r="B763" t="s">
        <v>13</v>
      </c>
      <c r="C763">
        <v>26.7</v>
      </c>
      <c r="D763">
        <v>2</v>
      </c>
      <c r="E763" t="s">
        <v>14</v>
      </c>
      <c r="F763" t="s">
        <v>21</v>
      </c>
      <c r="G763">
        <v>11150.78</v>
      </c>
      <c r="H763" t="s">
        <v>16</v>
      </c>
      <c r="I763" t="s">
        <v>17</v>
      </c>
      <c r="J763" t="s">
        <v>17</v>
      </c>
      <c r="K763" t="s">
        <v>17</v>
      </c>
      <c r="L763" t="s">
        <v>17</v>
      </c>
      <c r="M763" t="s">
        <v>18</v>
      </c>
      <c r="N763">
        <f>insurance[[#This Row],[age]]^2</f>
        <v>2809</v>
      </c>
      <c r="O763">
        <f>insurance[[#This Row],[smoker_yes]]*insurance[[#This Row],[bmi]]</f>
        <v>0</v>
      </c>
      <c r="P763">
        <f>insurance[[#This Row],[smoker_yes]]*insurance[[#This Row],[age]]</f>
        <v>0</v>
      </c>
      <c r="Q763">
        <f>insurance[[#This Row],[bmi]]*insurance[[#This Row],[age]]</f>
        <v>1415.1</v>
      </c>
      <c r="R763" t="s">
        <v>31</v>
      </c>
      <c r="S763">
        <f>(insurance[[#This Row],[age]]-Notes!$B$2)/Notes!$B$3</f>
        <v>0.98207620753711611</v>
      </c>
      <c r="T763">
        <f>(insurance[[#This Row],[bmi]]-Notes!$B$4)/Notes!$B$5</f>
        <v>-0.65017337761914906</v>
      </c>
      <c r="U763">
        <f>(insurance[[#This Row],[children]]-Notes!$B$6)/Notes!$B$7</f>
        <v>0.75107928412561065</v>
      </c>
      <c r="V763" s="14">
        <f t="shared" si="11"/>
        <v>13130.638654799817</v>
      </c>
      <c r="W763" s="15" t="str">
        <f>IF(insurance[[#This Row],[split]]="Test", (insurance[[#This Row],[charges]]-insurance[[#This Row],[yhat_base]])^2, "")</f>
        <v/>
      </c>
      <c r="X763" s="15" t="str">
        <f>IF(insurance[[#This Row],[split]]="Test", ABS(insurance[[#This Row],[charges]]-insurance[[#This Row],[yhat_base]])^2, "")</f>
        <v/>
      </c>
      <c r="Y763" t="str">
        <f>IF(insurance[[#This Row],[split]]="Test", (insurance[[#This Row],[charges]]-insurance[[#This Row],[yhat]])^2,"")</f>
        <v/>
      </c>
      <c r="Z763" t="str">
        <f>IF(insurance[[#This Row],[split]]="Test",ABS(insurance[[#This Row],[charges]]-insurance[[#This Row],[yhat]])^2,"")</f>
        <v/>
      </c>
      <c r="AA763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12592.897008739625</v>
      </c>
      <c r="AB763">
        <f>insurance[[#This Row],[charges]]-insurance[[#This Row],[yhat]]</f>
        <v>-1442.117008739624</v>
      </c>
      <c r="AC763" t="str">
        <f>IF(insurance[[#This Row],[split]]="Test",
  COUNTIFS(insurance[split], "Test", insurance[yhat], "&gt;" &amp; insurance[[#This Row],[yhat]]) + 1,
  ""
)</f>
        <v/>
      </c>
      <c r="AD763" t="str">
        <f>IF(insurance[[#This Row],[split]]="Test", CEILING(insurance[[#This Row],[rank_test]]/(COUNTIF(insurance[split],"Test")/10), 1), "")</f>
        <v/>
      </c>
      <c r="AE763" t="str">
        <f>IF(insurance[[#This Row],[split]]="Test", --(insurance[[#This Row],[charges]] &gt;= Classify!$C$5), "")</f>
        <v/>
      </c>
      <c r="AF763" t="str">
        <f>IF(insurance[[#This Row],[split]]="Test", --(insurance[[#This Row],[yhat]] &gt;= Classify!$C$8), "")</f>
        <v/>
      </c>
    </row>
    <row r="764" spans="1:32" x14ac:dyDescent="0.35">
      <c r="A764">
        <v>40</v>
      </c>
      <c r="B764" t="s">
        <v>19</v>
      </c>
      <c r="C764">
        <v>29.9</v>
      </c>
      <c r="D764">
        <v>2</v>
      </c>
      <c r="E764" t="s">
        <v>14</v>
      </c>
      <c r="F764" t="s">
        <v>21</v>
      </c>
      <c r="G764">
        <v>6600.3609999999999</v>
      </c>
      <c r="H764" t="s">
        <v>16</v>
      </c>
      <c r="I764" t="s">
        <v>18</v>
      </c>
      <c r="J764" t="s">
        <v>17</v>
      </c>
      <c r="K764" t="s">
        <v>17</v>
      </c>
      <c r="L764" t="s">
        <v>17</v>
      </c>
      <c r="M764" t="s">
        <v>18</v>
      </c>
      <c r="N764">
        <f>insurance[[#This Row],[age]]^2</f>
        <v>1600</v>
      </c>
      <c r="O764">
        <f>insurance[[#This Row],[smoker_yes]]*insurance[[#This Row],[bmi]]</f>
        <v>0</v>
      </c>
      <c r="P764">
        <f>insurance[[#This Row],[smoker_yes]]*insurance[[#This Row],[age]]</f>
        <v>0</v>
      </c>
      <c r="Q764">
        <f>insurance[[#This Row],[bmi]]*insurance[[#This Row],[age]]</f>
        <v>1196</v>
      </c>
      <c r="R764" t="s">
        <v>32</v>
      </c>
      <c r="S764">
        <f>(insurance[[#This Row],[age]]-Notes!$B$2)/Notes!$B$3</f>
        <v>5.6460734554152112E-2</v>
      </c>
      <c r="T764">
        <f>(insurance[[#This Row],[bmi]]-Notes!$B$4)/Notes!$B$5</f>
        <v>-0.12523104119528927</v>
      </c>
      <c r="U764">
        <f>(insurance[[#This Row],[children]]-Notes!$B$6)/Notes!$B$7</f>
        <v>0.75107928412561065</v>
      </c>
      <c r="V764" s="14">
        <f t="shared" si="11"/>
        <v>13130.638654799817</v>
      </c>
      <c r="W764" s="15">
        <f>IF(insurance[[#This Row],[split]]="Test", (insurance[[#This Row],[charges]]-insurance[[#This Row],[yhat_base]])^2, "")</f>
        <v>42644526.248777799</v>
      </c>
      <c r="X764" s="15">
        <f>IF(insurance[[#This Row],[split]]="Test", ABS(insurance[[#This Row],[charges]]-insurance[[#This Row],[yhat_base]])^2, "")</f>
        <v>42644526.248777799</v>
      </c>
      <c r="Y764">
        <f>IF(insurance[[#This Row],[split]]="Test", (insurance[[#This Row],[charges]]-insurance[[#This Row],[yhat]])^2,"")</f>
        <v>1656459.0144327055</v>
      </c>
      <c r="Z764">
        <f>IF(insurance[[#This Row],[split]]="Test",ABS(insurance[[#This Row],[charges]]-insurance[[#This Row],[yhat]])^2,"")</f>
        <v>1656459.0144327055</v>
      </c>
      <c r="AA764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7887.3959701669746</v>
      </c>
      <c r="AB764">
        <f>insurance[[#This Row],[charges]]-insurance[[#This Row],[yhat]]</f>
        <v>-1287.0349701669747</v>
      </c>
      <c r="AC764">
        <f>IF(insurance[[#This Row],[split]]="Test",
  COUNTIFS(insurance[split], "Test", insurance[yhat], "&gt;" &amp; insurance[[#This Row],[yhat]]) + 1,
  ""
)</f>
        <v>183</v>
      </c>
      <c r="AD764">
        <f>IF(insurance[[#This Row],[split]]="Test", CEILING(insurance[[#This Row],[rank_test]]/(COUNTIF(insurance[split],"Test")/10), 1), "")</f>
        <v>7</v>
      </c>
      <c r="AE764">
        <f>IF(insurance[[#This Row],[split]]="Test", --(insurance[[#This Row],[charges]] &gt;= Classify!$C$5), "")</f>
        <v>0</v>
      </c>
      <c r="AF764">
        <f>IF(insurance[[#This Row],[split]]="Test", --(insurance[[#This Row],[yhat]] &gt;= Classify!$C$8), "")</f>
        <v>0</v>
      </c>
    </row>
    <row r="765" spans="1:32" x14ac:dyDescent="0.35">
      <c r="A765">
        <v>37</v>
      </c>
      <c r="B765" t="s">
        <v>13</v>
      </c>
      <c r="C765">
        <v>29.5</v>
      </c>
      <c r="D765">
        <v>2</v>
      </c>
      <c r="E765" t="s">
        <v>14</v>
      </c>
      <c r="F765" t="s">
        <v>21</v>
      </c>
      <c r="G765">
        <v>6311.9520000000002</v>
      </c>
      <c r="H765" t="s">
        <v>16</v>
      </c>
      <c r="I765" t="s">
        <v>17</v>
      </c>
      <c r="J765" t="s">
        <v>17</v>
      </c>
      <c r="K765" t="s">
        <v>17</v>
      </c>
      <c r="L765" t="s">
        <v>17</v>
      </c>
      <c r="M765" t="s">
        <v>18</v>
      </c>
      <c r="N765">
        <f>insurance[[#This Row],[age]]^2</f>
        <v>1369</v>
      </c>
      <c r="O765">
        <f>insurance[[#This Row],[smoker_yes]]*insurance[[#This Row],[bmi]]</f>
        <v>0</v>
      </c>
      <c r="P765">
        <f>insurance[[#This Row],[smoker_yes]]*insurance[[#This Row],[age]]</f>
        <v>0</v>
      </c>
      <c r="Q765">
        <f>insurance[[#This Row],[bmi]]*insurance[[#This Row],[age]]</f>
        <v>1091.5</v>
      </c>
      <c r="R765" t="s">
        <v>31</v>
      </c>
      <c r="S765">
        <f>(insurance[[#This Row],[age]]-Notes!$B$2)/Notes!$B$3</f>
        <v>-0.1571428361342242</v>
      </c>
      <c r="T765">
        <f>(insurance[[#This Row],[bmi]]-Notes!$B$4)/Notes!$B$5</f>
        <v>-0.19084883324827154</v>
      </c>
      <c r="U765">
        <f>(insurance[[#This Row],[children]]-Notes!$B$6)/Notes!$B$7</f>
        <v>0.75107928412561065</v>
      </c>
      <c r="V765" s="14">
        <f t="shared" si="11"/>
        <v>13130.638654799817</v>
      </c>
      <c r="W765" s="15" t="str">
        <f>IF(insurance[[#This Row],[split]]="Test", (insurance[[#This Row],[charges]]-insurance[[#This Row],[yhat_base]])^2, "")</f>
        <v/>
      </c>
      <c r="X765" s="15" t="str">
        <f>IF(insurance[[#This Row],[split]]="Test", ABS(insurance[[#This Row],[charges]]-insurance[[#This Row],[yhat_base]])^2, "")</f>
        <v/>
      </c>
      <c r="Y765" t="str">
        <f>IF(insurance[[#This Row],[split]]="Test", (insurance[[#This Row],[charges]]-insurance[[#This Row],[yhat]])^2,"")</f>
        <v/>
      </c>
      <c r="Z765" t="str">
        <f>IF(insurance[[#This Row],[split]]="Test",ABS(insurance[[#This Row],[charges]]-insurance[[#This Row],[yhat]])^2,"")</f>
        <v/>
      </c>
      <c r="AA765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7758.3027373175892</v>
      </c>
      <c r="AB765">
        <f>insurance[[#This Row],[charges]]-insurance[[#This Row],[yhat]]</f>
        <v>-1446.3507373175889</v>
      </c>
      <c r="AC765" t="str">
        <f>IF(insurance[[#This Row],[split]]="Test",
  COUNTIFS(insurance[split], "Test", insurance[yhat], "&gt;" &amp; insurance[[#This Row],[yhat]]) + 1,
  ""
)</f>
        <v/>
      </c>
      <c r="AD765" t="str">
        <f>IF(insurance[[#This Row],[split]]="Test", CEILING(insurance[[#This Row],[rank_test]]/(COUNTIF(insurance[split],"Test")/10), 1), "")</f>
        <v/>
      </c>
      <c r="AE765" t="str">
        <f>IF(insurance[[#This Row],[split]]="Test", --(insurance[[#This Row],[charges]] &gt;= Classify!$C$5), "")</f>
        <v/>
      </c>
      <c r="AF765" t="str">
        <f>IF(insurance[[#This Row],[split]]="Test", --(insurance[[#This Row],[yhat]] &gt;= Classify!$C$8), "")</f>
        <v/>
      </c>
    </row>
    <row r="766" spans="1:32" x14ac:dyDescent="0.35">
      <c r="A766">
        <v>42</v>
      </c>
      <c r="B766" t="s">
        <v>19</v>
      </c>
      <c r="C766">
        <v>35.799999999999997</v>
      </c>
      <c r="D766">
        <v>2</v>
      </c>
      <c r="E766" t="s">
        <v>14</v>
      </c>
      <c r="F766" t="s">
        <v>21</v>
      </c>
      <c r="G766">
        <v>7160.0940000000001</v>
      </c>
      <c r="H766" t="s">
        <v>16</v>
      </c>
      <c r="I766" t="s">
        <v>18</v>
      </c>
      <c r="J766" t="s">
        <v>17</v>
      </c>
      <c r="K766" t="s">
        <v>17</v>
      </c>
      <c r="L766" t="s">
        <v>17</v>
      </c>
      <c r="M766" t="s">
        <v>18</v>
      </c>
      <c r="N766">
        <f>insurance[[#This Row],[age]]^2</f>
        <v>1764</v>
      </c>
      <c r="O766">
        <f>insurance[[#This Row],[smoker_yes]]*insurance[[#This Row],[bmi]]</f>
        <v>0</v>
      </c>
      <c r="P766">
        <f>insurance[[#This Row],[smoker_yes]]*insurance[[#This Row],[age]]</f>
        <v>0</v>
      </c>
      <c r="Q766">
        <f>insurance[[#This Row],[bmi]]*insurance[[#This Row],[age]]</f>
        <v>1503.6</v>
      </c>
      <c r="R766" t="s">
        <v>31</v>
      </c>
      <c r="S766">
        <f>(insurance[[#This Row],[age]]-Notes!$B$2)/Notes!$B$3</f>
        <v>0.19886311501306964</v>
      </c>
      <c r="T766">
        <f>(insurance[[#This Row],[bmi]]-Notes!$B$4)/Notes!$B$5</f>
        <v>0.84263139158620226</v>
      </c>
      <c r="U766">
        <f>(insurance[[#This Row],[children]]-Notes!$B$6)/Notes!$B$7</f>
        <v>0.75107928412561065</v>
      </c>
      <c r="V766" s="14">
        <f t="shared" si="11"/>
        <v>13130.638654799817</v>
      </c>
      <c r="W766" s="15" t="str">
        <f>IF(insurance[[#This Row],[split]]="Test", (insurance[[#This Row],[charges]]-insurance[[#This Row],[yhat_base]])^2, "")</f>
        <v/>
      </c>
      <c r="X766" s="15" t="str">
        <f>IF(insurance[[#This Row],[split]]="Test", ABS(insurance[[#This Row],[charges]]-insurance[[#This Row],[yhat_base]])^2, "")</f>
        <v/>
      </c>
      <c r="Y766" t="str">
        <f>IF(insurance[[#This Row],[split]]="Test", (insurance[[#This Row],[charges]]-insurance[[#This Row],[yhat]])^2,"")</f>
        <v/>
      </c>
      <c r="Z766" t="str">
        <f>IF(insurance[[#This Row],[split]]="Test",ABS(insurance[[#This Row],[charges]]-insurance[[#This Row],[yhat]])^2,"")</f>
        <v/>
      </c>
      <c r="AA766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8488.2472118400074</v>
      </c>
      <c r="AB766">
        <f>insurance[[#This Row],[charges]]-insurance[[#This Row],[yhat]]</f>
        <v>-1328.1532118400073</v>
      </c>
      <c r="AC766" t="str">
        <f>IF(insurance[[#This Row],[split]]="Test",
  COUNTIFS(insurance[split], "Test", insurance[yhat], "&gt;" &amp; insurance[[#This Row],[yhat]]) + 1,
  ""
)</f>
        <v/>
      </c>
      <c r="AD766" t="str">
        <f>IF(insurance[[#This Row],[split]]="Test", CEILING(insurance[[#This Row],[rank_test]]/(COUNTIF(insurance[split],"Test")/10), 1), "")</f>
        <v/>
      </c>
      <c r="AE766" t="str">
        <f>IF(insurance[[#This Row],[split]]="Test", --(insurance[[#This Row],[charges]] &gt;= Classify!$C$5), "")</f>
        <v/>
      </c>
      <c r="AF766" t="str">
        <f>IF(insurance[[#This Row],[split]]="Test", --(insurance[[#This Row],[yhat]] &gt;= Classify!$C$8), "")</f>
        <v/>
      </c>
    </row>
    <row r="767" spans="1:32" x14ac:dyDescent="0.35">
      <c r="A767">
        <v>50</v>
      </c>
      <c r="B767" t="s">
        <v>13</v>
      </c>
      <c r="C767">
        <v>31.6</v>
      </c>
      <c r="D767">
        <v>2</v>
      </c>
      <c r="E767" t="s">
        <v>14</v>
      </c>
      <c r="F767" t="s">
        <v>21</v>
      </c>
      <c r="G767">
        <v>10118.424000000001</v>
      </c>
      <c r="H767" t="s">
        <v>16</v>
      </c>
      <c r="I767" t="s">
        <v>17</v>
      </c>
      <c r="J767" t="s">
        <v>17</v>
      </c>
      <c r="K767" t="s">
        <v>17</v>
      </c>
      <c r="L767" t="s">
        <v>17</v>
      </c>
      <c r="M767" t="s">
        <v>18</v>
      </c>
      <c r="N767">
        <f>insurance[[#This Row],[age]]^2</f>
        <v>2500</v>
      </c>
      <c r="O767">
        <f>insurance[[#This Row],[smoker_yes]]*insurance[[#This Row],[bmi]]</f>
        <v>0</v>
      </c>
      <c r="P767">
        <f>insurance[[#This Row],[smoker_yes]]*insurance[[#This Row],[age]]</f>
        <v>0</v>
      </c>
      <c r="Q767">
        <f>insurance[[#This Row],[bmi]]*insurance[[#This Row],[age]]</f>
        <v>1580</v>
      </c>
      <c r="R767" t="s">
        <v>31</v>
      </c>
      <c r="S767">
        <f>(insurance[[#This Row],[age]]-Notes!$B$2)/Notes!$B$3</f>
        <v>0.76847263684873979</v>
      </c>
      <c r="T767">
        <f>(insurance[[#This Row],[bmi]]-Notes!$B$4)/Notes!$B$5</f>
        <v>0.15364457502988679</v>
      </c>
      <c r="U767">
        <f>(insurance[[#This Row],[children]]-Notes!$B$6)/Notes!$B$7</f>
        <v>0.75107928412561065</v>
      </c>
      <c r="V767" s="14">
        <f t="shared" si="11"/>
        <v>13130.638654799817</v>
      </c>
      <c r="W767" s="15" t="str">
        <f>IF(insurance[[#This Row],[split]]="Test", (insurance[[#This Row],[charges]]-insurance[[#This Row],[yhat_base]])^2, "")</f>
        <v/>
      </c>
      <c r="X767" s="15" t="str">
        <f>IF(insurance[[#This Row],[split]]="Test", ABS(insurance[[#This Row],[charges]]-insurance[[#This Row],[yhat_base]])^2, "")</f>
        <v/>
      </c>
      <c r="Y767" t="str">
        <f>IF(insurance[[#This Row],[split]]="Test", (insurance[[#This Row],[charges]]-insurance[[#This Row],[yhat]])^2,"")</f>
        <v/>
      </c>
      <c r="Z767" t="str">
        <f>IF(insurance[[#This Row],[split]]="Test",ABS(insurance[[#This Row],[charges]]-insurance[[#This Row],[yhat]])^2,"")</f>
        <v/>
      </c>
      <c r="AA767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11571.564058426662</v>
      </c>
      <c r="AB767">
        <f>insurance[[#This Row],[charges]]-insurance[[#This Row],[yhat]]</f>
        <v>-1453.1400584266612</v>
      </c>
      <c r="AC767" t="str">
        <f>IF(insurance[[#This Row],[split]]="Test",
  COUNTIFS(insurance[split], "Test", insurance[yhat], "&gt;" &amp; insurance[[#This Row],[yhat]]) + 1,
  ""
)</f>
        <v/>
      </c>
      <c r="AD767" t="str">
        <f>IF(insurance[[#This Row],[split]]="Test", CEILING(insurance[[#This Row],[rank_test]]/(COUNTIF(insurance[split],"Test")/10), 1), "")</f>
        <v/>
      </c>
      <c r="AE767" t="str">
        <f>IF(insurance[[#This Row],[split]]="Test", --(insurance[[#This Row],[charges]] &gt;= Classify!$C$5), "")</f>
        <v/>
      </c>
      <c r="AF767" t="str">
        <f>IF(insurance[[#This Row],[split]]="Test", --(insurance[[#This Row],[yhat]] &gt;= Classify!$C$8), "")</f>
        <v/>
      </c>
    </row>
    <row r="768" spans="1:32" x14ac:dyDescent="0.35">
      <c r="A768">
        <v>26</v>
      </c>
      <c r="B768" t="s">
        <v>13</v>
      </c>
      <c r="C768">
        <v>34.200000000000003</v>
      </c>
      <c r="D768">
        <v>2</v>
      </c>
      <c r="E768" t="s">
        <v>14</v>
      </c>
      <c r="F768" t="s">
        <v>21</v>
      </c>
      <c r="G768">
        <v>3987.9259999999999</v>
      </c>
      <c r="H768" t="s">
        <v>16</v>
      </c>
      <c r="I768" t="s">
        <v>17</v>
      </c>
      <c r="J768" t="s">
        <v>17</v>
      </c>
      <c r="K768" t="s">
        <v>17</v>
      </c>
      <c r="L768" t="s">
        <v>17</v>
      </c>
      <c r="M768" t="s">
        <v>18</v>
      </c>
      <c r="N768">
        <f>insurance[[#This Row],[age]]^2</f>
        <v>676</v>
      </c>
      <c r="O768">
        <f>insurance[[#This Row],[smoker_yes]]*insurance[[#This Row],[bmi]]</f>
        <v>0</v>
      </c>
      <c r="P768">
        <f>insurance[[#This Row],[smoker_yes]]*insurance[[#This Row],[age]]</f>
        <v>0</v>
      </c>
      <c r="Q768">
        <f>insurance[[#This Row],[bmi]]*insurance[[#This Row],[age]]</f>
        <v>889.2</v>
      </c>
      <c r="R768" t="s">
        <v>31</v>
      </c>
      <c r="S768">
        <f>(insurance[[#This Row],[age]]-Notes!$B$2)/Notes!$B$3</f>
        <v>-0.94035592865827067</v>
      </c>
      <c r="T768">
        <f>(insurance[[#This Row],[bmi]]-Notes!$B$4)/Notes!$B$5</f>
        <v>0.5801602233742732</v>
      </c>
      <c r="U768">
        <f>(insurance[[#This Row],[children]]-Notes!$B$6)/Notes!$B$7</f>
        <v>0.75107928412561065</v>
      </c>
      <c r="V768" s="14">
        <f t="shared" si="11"/>
        <v>13130.638654799817</v>
      </c>
      <c r="W768" s="15" t="str">
        <f>IF(insurance[[#This Row],[split]]="Test", (insurance[[#This Row],[charges]]-insurance[[#This Row],[yhat_base]])^2, "")</f>
        <v/>
      </c>
      <c r="X768" s="15" t="str">
        <f>IF(insurance[[#This Row],[split]]="Test", ABS(insurance[[#This Row],[charges]]-insurance[[#This Row],[yhat_base]])^2, "")</f>
        <v/>
      </c>
      <c r="Y768" t="str">
        <f>IF(insurance[[#This Row],[split]]="Test", (insurance[[#This Row],[charges]]-insurance[[#This Row],[yhat]])^2,"")</f>
        <v/>
      </c>
      <c r="Z768" t="str">
        <f>IF(insurance[[#This Row],[split]]="Test",ABS(insurance[[#This Row],[charges]]-insurance[[#This Row],[yhat]])^2,"")</f>
        <v/>
      </c>
      <c r="AA768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5662.6883403978627</v>
      </c>
      <c r="AB768">
        <f>insurance[[#This Row],[charges]]-insurance[[#This Row],[yhat]]</f>
        <v>-1674.7623403978628</v>
      </c>
      <c r="AC768" t="str">
        <f>IF(insurance[[#This Row],[split]]="Test",
  COUNTIFS(insurance[split], "Test", insurance[yhat], "&gt;" &amp; insurance[[#This Row],[yhat]]) + 1,
  ""
)</f>
        <v/>
      </c>
      <c r="AD768" t="str">
        <f>IF(insurance[[#This Row],[split]]="Test", CEILING(insurance[[#This Row],[rank_test]]/(COUNTIF(insurance[split],"Test")/10), 1), "")</f>
        <v/>
      </c>
      <c r="AE768" t="str">
        <f>IF(insurance[[#This Row],[split]]="Test", --(insurance[[#This Row],[charges]] &gt;= Classify!$C$5), "")</f>
        <v/>
      </c>
      <c r="AF768" t="str">
        <f>IF(insurance[[#This Row],[split]]="Test", --(insurance[[#This Row],[yhat]] &gt;= Classify!$C$8), "")</f>
        <v/>
      </c>
    </row>
    <row r="769" spans="1:32" x14ac:dyDescent="0.35">
      <c r="A769">
        <v>27</v>
      </c>
      <c r="B769" t="s">
        <v>19</v>
      </c>
      <c r="C769">
        <v>45.9</v>
      </c>
      <c r="D769">
        <v>2</v>
      </c>
      <c r="E769" t="s">
        <v>14</v>
      </c>
      <c r="F769" t="s">
        <v>21</v>
      </c>
      <c r="G769">
        <v>3693.4279999999999</v>
      </c>
      <c r="H769" t="s">
        <v>16</v>
      </c>
      <c r="I769" t="s">
        <v>18</v>
      </c>
      <c r="J769" t="s">
        <v>17</v>
      </c>
      <c r="K769" t="s">
        <v>17</v>
      </c>
      <c r="L769" t="s">
        <v>17</v>
      </c>
      <c r="M769" t="s">
        <v>18</v>
      </c>
      <c r="N769">
        <f>insurance[[#This Row],[age]]^2</f>
        <v>729</v>
      </c>
      <c r="O769">
        <f>insurance[[#This Row],[smoker_yes]]*insurance[[#This Row],[bmi]]</f>
        <v>0</v>
      </c>
      <c r="P769">
        <f>insurance[[#This Row],[smoker_yes]]*insurance[[#This Row],[age]]</f>
        <v>0</v>
      </c>
      <c r="Q769">
        <f>insurance[[#This Row],[bmi]]*insurance[[#This Row],[age]]</f>
        <v>1239.3</v>
      </c>
      <c r="R769" t="s">
        <v>31</v>
      </c>
      <c r="S769">
        <f>(insurance[[#This Row],[age]]-Notes!$B$2)/Notes!$B$3</f>
        <v>-0.86915473842881186</v>
      </c>
      <c r="T769">
        <f>(insurance[[#This Row],[bmi]]-Notes!$B$4)/Notes!$B$5</f>
        <v>2.4994806409240105</v>
      </c>
      <c r="U769">
        <f>(insurance[[#This Row],[children]]-Notes!$B$6)/Notes!$B$7</f>
        <v>0.75107928412561065</v>
      </c>
      <c r="V769" s="14">
        <f t="shared" si="11"/>
        <v>13130.638654799817</v>
      </c>
      <c r="W769" s="15" t="str">
        <f>IF(insurance[[#This Row],[split]]="Test", (insurance[[#This Row],[charges]]-insurance[[#This Row],[yhat_base]])^2, "")</f>
        <v/>
      </c>
      <c r="X769" s="15" t="str">
        <f>IF(insurance[[#This Row],[split]]="Test", ABS(insurance[[#This Row],[charges]]-insurance[[#This Row],[yhat_base]])^2, "")</f>
        <v/>
      </c>
      <c r="Y769" t="str">
        <f>IF(insurance[[#This Row],[split]]="Test", (insurance[[#This Row],[charges]]-insurance[[#This Row],[yhat]])^2,"")</f>
        <v/>
      </c>
      <c r="Z769" t="str">
        <f>IF(insurance[[#This Row],[split]]="Test",ABS(insurance[[#This Row],[charges]]-insurance[[#This Row],[yhat]])^2,"")</f>
        <v/>
      </c>
      <c r="AA769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5302.8134954735979</v>
      </c>
      <c r="AB769">
        <f>insurance[[#This Row],[charges]]-insurance[[#This Row],[yhat]]</f>
        <v>-1609.385495473598</v>
      </c>
      <c r="AC769" t="str">
        <f>IF(insurance[[#This Row],[split]]="Test",
  COUNTIFS(insurance[split], "Test", insurance[yhat], "&gt;" &amp; insurance[[#This Row],[yhat]]) + 1,
  ""
)</f>
        <v/>
      </c>
      <c r="AD769" t="str">
        <f>IF(insurance[[#This Row],[split]]="Test", CEILING(insurance[[#This Row],[rank_test]]/(COUNTIF(insurance[split],"Test")/10), 1), "")</f>
        <v/>
      </c>
      <c r="AE769" t="str">
        <f>IF(insurance[[#This Row],[split]]="Test", --(insurance[[#This Row],[charges]] &gt;= Classify!$C$5), "")</f>
        <v/>
      </c>
      <c r="AF769" t="str">
        <f>IF(insurance[[#This Row],[split]]="Test", --(insurance[[#This Row],[yhat]] &gt;= Classify!$C$8), "")</f>
        <v/>
      </c>
    </row>
    <row r="770" spans="1:32" x14ac:dyDescent="0.35">
      <c r="A770">
        <v>50</v>
      </c>
      <c r="B770" t="s">
        <v>19</v>
      </c>
      <c r="C770">
        <v>32.299999999999997</v>
      </c>
      <c r="D770">
        <v>2</v>
      </c>
      <c r="E770" t="s">
        <v>14</v>
      </c>
      <c r="F770" t="s">
        <v>21</v>
      </c>
      <c r="G770">
        <v>9630.3970000000008</v>
      </c>
      <c r="H770" t="s">
        <v>16</v>
      </c>
      <c r="I770" t="s">
        <v>18</v>
      </c>
      <c r="J770" t="s">
        <v>17</v>
      </c>
      <c r="K770" t="s">
        <v>17</v>
      </c>
      <c r="L770" t="s">
        <v>17</v>
      </c>
      <c r="M770" t="s">
        <v>18</v>
      </c>
      <c r="N770">
        <f>insurance[[#This Row],[age]]^2</f>
        <v>2500</v>
      </c>
      <c r="O770">
        <f>insurance[[#This Row],[smoker_yes]]*insurance[[#This Row],[bmi]]</f>
        <v>0</v>
      </c>
      <c r="P770">
        <f>insurance[[#This Row],[smoker_yes]]*insurance[[#This Row],[age]]</f>
        <v>0</v>
      </c>
      <c r="Q770">
        <f>insurance[[#This Row],[bmi]]*insurance[[#This Row],[age]]</f>
        <v>1614.9999999999998</v>
      </c>
      <c r="R770" t="s">
        <v>31</v>
      </c>
      <c r="S770">
        <f>(insurance[[#This Row],[age]]-Notes!$B$2)/Notes!$B$3</f>
        <v>0.76847263684873979</v>
      </c>
      <c r="T770">
        <f>(insurance[[#This Row],[bmi]]-Notes!$B$4)/Notes!$B$5</f>
        <v>0.26847571112260549</v>
      </c>
      <c r="U770">
        <f>(insurance[[#This Row],[children]]-Notes!$B$6)/Notes!$B$7</f>
        <v>0.75107928412561065</v>
      </c>
      <c r="V770" s="14">
        <f t="shared" ref="V770:V833" si="12">base_mean</f>
        <v>13130.638654799817</v>
      </c>
      <c r="W770" s="15" t="str">
        <f>IF(insurance[[#This Row],[split]]="Test", (insurance[[#This Row],[charges]]-insurance[[#This Row],[yhat_base]])^2, "")</f>
        <v/>
      </c>
      <c r="X770" s="15" t="str">
        <f>IF(insurance[[#This Row],[split]]="Test", ABS(insurance[[#This Row],[charges]]-insurance[[#This Row],[yhat_base]])^2, "")</f>
        <v/>
      </c>
      <c r="Y770" t="str">
        <f>IF(insurance[[#This Row],[split]]="Test", (insurance[[#This Row],[charges]]-insurance[[#This Row],[yhat]])^2,"")</f>
        <v/>
      </c>
      <c r="Z770" t="str">
        <f>IF(insurance[[#This Row],[split]]="Test",ABS(insurance[[#This Row],[charges]]-insurance[[#This Row],[yhat]])^2,"")</f>
        <v/>
      </c>
      <c r="AA770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10949.671762943301</v>
      </c>
      <c r="AB770">
        <f>insurance[[#This Row],[charges]]-insurance[[#This Row],[yhat]]</f>
        <v>-1319.2747629432997</v>
      </c>
      <c r="AC770" t="str">
        <f>IF(insurance[[#This Row],[split]]="Test",
  COUNTIFS(insurance[split], "Test", insurance[yhat], "&gt;" &amp; insurance[[#This Row],[yhat]]) + 1,
  ""
)</f>
        <v/>
      </c>
      <c r="AD770" t="str">
        <f>IF(insurance[[#This Row],[split]]="Test", CEILING(insurance[[#This Row],[rank_test]]/(COUNTIF(insurance[split],"Test")/10), 1), "")</f>
        <v/>
      </c>
      <c r="AE770" t="str">
        <f>IF(insurance[[#This Row],[split]]="Test", --(insurance[[#This Row],[charges]] &gt;= Classify!$C$5), "")</f>
        <v/>
      </c>
      <c r="AF770" t="str">
        <f>IF(insurance[[#This Row],[split]]="Test", --(insurance[[#This Row],[yhat]] &gt;= Classify!$C$8), "")</f>
        <v/>
      </c>
    </row>
    <row r="771" spans="1:32" x14ac:dyDescent="0.35">
      <c r="A771">
        <v>32</v>
      </c>
      <c r="B771" t="s">
        <v>19</v>
      </c>
      <c r="C771">
        <v>35.200000000000003</v>
      </c>
      <c r="D771">
        <v>2</v>
      </c>
      <c r="E771" t="s">
        <v>14</v>
      </c>
      <c r="F771" t="s">
        <v>21</v>
      </c>
      <c r="G771">
        <v>4670.6400000000003</v>
      </c>
      <c r="H771" t="s">
        <v>16</v>
      </c>
      <c r="I771" t="s">
        <v>18</v>
      </c>
      <c r="J771" t="s">
        <v>17</v>
      </c>
      <c r="K771" t="s">
        <v>17</v>
      </c>
      <c r="L771" t="s">
        <v>17</v>
      </c>
      <c r="M771" t="s">
        <v>18</v>
      </c>
      <c r="N771">
        <f>insurance[[#This Row],[age]]^2</f>
        <v>1024</v>
      </c>
      <c r="O771">
        <f>insurance[[#This Row],[smoker_yes]]*insurance[[#This Row],[bmi]]</f>
        <v>0</v>
      </c>
      <c r="P771">
        <f>insurance[[#This Row],[smoker_yes]]*insurance[[#This Row],[age]]</f>
        <v>0</v>
      </c>
      <c r="Q771">
        <f>insurance[[#This Row],[bmi]]*insurance[[#This Row],[age]]</f>
        <v>1126.4000000000001</v>
      </c>
      <c r="R771" t="s">
        <v>31</v>
      </c>
      <c r="S771">
        <f>(insurance[[#This Row],[age]]-Notes!$B$2)/Notes!$B$3</f>
        <v>-0.51314878728151803</v>
      </c>
      <c r="T771">
        <f>(insurance[[#This Row],[bmi]]-Notes!$B$4)/Notes!$B$5</f>
        <v>0.74420470350672951</v>
      </c>
      <c r="U771">
        <f>(insurance[[#This Row],[children]]-Notes!$B$6)/Notes!$B$7</f>
        <v>0.75107928412561065</v>
      </c>
      <c r="V771" s="14">
        <f t="shared" si="12"/>
        <v>13130.638654799817</v>
      </c>
      <c r="W771" s="15" t="str">
        <f>IF(insurance[[#This Row],[split]]="Test", (insurance[[#This Row],[charges]]-insurance[[#This Row],[yhat_base]])^2, "")</f>
        <v/>
      </c>
      <c r="X771" s="15" t="str">
        <f>IF(insurance[[#This Row],[split]]="Test", ABS(insurance[[#This Row],[charges]]-insurance[[#This Row],[yhat_base]])^2, "")</f>
        <v/>
      </c>
      <c r="Y771" t="str">
        <f>IF(insurance[[#This Row],[split]]="Test", (insurance[[#This Row],[charges]]-insurance[[#This Row],[yhat]])^2,"")</f>
        <v/>
      </c>
      <c r="Z771" t="str">
        <f>IF(insurance[[#This Row],[split]]="Test",ABS(insurance[[#This Row],[charges]]-insurance[[#This Row],[yhat]])^2,"")</f>
        <v/>
      </c>
      <c r="AA771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6090.5997193806861</v>
      </c>
      <c r="AB771">
        <f>insurance[[#This Row],[charges]]-insurance[[#This Row],[yhat]]</f>
        <v>-1419.9597193806858</v>
      </c>
      <c r="AC771" t="str">
        <f>IF(insurance[[#This Row],[split]]="Test",
  COUNTIFS(insurance[split], "Test", insurance[yhat], "&gt;" &amp; insurance[[#This Row],[yhat]]) + 1,
  ""
)</f>
        <v/>
      </c>
      <c r="AD771" t="str">
        <f>IF(insurance[[#This Row],[split]]="Test", CEILING(insurance[[#This Row],[rank_test]]/(COUNTIF(insurance[split],"Test")/10), 1), "")</f>
        <v/>
      </c>
      <c r="AE771" t="str">
        <f>IF(insurance[[#This Row],[split]]="Test", --(insurance[[#This Row],[charges]] &gt;= Classify!$C$5), "")</f>
        <v/>
      </c>
      <c r="AF771" t="str">
        <f>IF(insurance[[#This Row],[split]]="Test", --(insurance[[#This Row],[yhat]] &gt;= Classify!$C$8), "")</f>
        <v/>
      </c>
    </row>
    <row r="772" spans="1:32" x14ac:dyDescent="0.35">
      <c r="A772">
        <v>31</v>
      </c>
      <c r="B772" t="s">
        <v>13</v>
      </c>
      <c r="C772">
        <v>25.8</v>
      </c>
      <c r="D772">
        <v>2</v>
      </c>
      <c r="E772" t="s">
        <v>14</v>
      </c>
      <c r="F772" t="s">
        <v>21</v>
      </c>
      <c r="G772">
        <v>4934.7049999999999</v>
      </c>
      <c r="H772" t="s">
        <v>16</v>
      </c>
      <c r="I772" t="s">
        <v>17</v>
      </c>
      <c r="J772" t="s">
        <v>17</v>
      </c>
      <c r="K772" t="s">
        <v>17</v>
      </c>
      <c r="L772" t="s">
        <v>17</v>
      </c>
      <c r="M772" t="s">
        <v>18</v>
      </c>
      <c r="N772">
        <f>insurance[[#This Row],[age]]^2</f>
        <v>961</v>
      </c>
      <c r="O772">
        <f>insurance[[#This Row],[smoker_yes]]*insurance[[#This Row],[bmi]]</f>
        <v>0</v>
      </c>
      <c r="P772">
        <f>insurance[[#This Row],[smoker_yes]]*insurance[[#This Row],[age]]</f>
        <v>0</v>
      </c>
      <c r="Q772">
        <f>insurance[[#This Row],[bmi]]*insurance[[#This Row],[age]]</f>
        <v>799.80000000000007</v>
      </c>
      <c r="R772" t="s">
        <v>31</v>
      </c>
      <c r="S772">
        <f>(insurance[[#This Row],[age]]-Notes!$B$2)/Notes!$B$3</f>
        <v>-0.58434997751097684</v>
      </c>
      <c r="T772">
        <f>(insurance[[#This Row],[bmi]]-Notes!$B$4)/Notes!$B$5</f>
        <v>-0.79781340973835946</v>
      </c>
      <c r="U772">
        <f>(insurance[[#This Row],[children]]-Notes!$B$6)/Notes!$B$7</f>
        <v>0.75107928412561065</v>
      </c>
      <c r="V772" s="14">
        <f t="shared" si="12"/>
        <v>13130.638654799817</v>
      </c>
      <c r="W772" s="15" t="str">
        <f>IF(insurance[[#This Row],[split]]="Test", (insurance[[#This Row],[charges]]-insurance[[#This Row],[yhat_base]])^2, "")</f>
        <v/>
      </c>
      <c r="X772" s="15" t="str">
        <f>IF(insurance[[#This Row],[split]]="Test", ABS(insurance[[#This Row],[charges]]-insurance[[#This Row],[yhat_base]])^2, "")</f>
        <v/>
      </c>
      <c r="Y772" t="str">
        <f>IF(insurance[[#This Row],[split]]="Test", (insurance[[#This Row],[charges]]-insurance[[#This Row],[yhat]])^2,"")</f>
        <v/>
      </c>
      <c r="Z772" t="str">
        <f>IF(insurance[[#This Row],[split]]="Test",ABS(insurance[[#This Row],[charges]]-insurance[[#This Row],[yhat]])^2,"")</f>
        <v/>
      </c>
      <c r="AA772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6432.5687112446176</v>
      </c>
      <c r="AB772">
        <f>insurance[[#This Row],[charges]]-insurance[[#This Row],[yhat]]</f>
        <v>-1497.8637112446177</v>
      </c>
      <c r="AC772" t="str">
        <f>IF(insurance[[#This Row],[split]]="Test",
  COUNTIFS(insurance[split], "Test", insurance[yhat], "&gt;" &amp; insurance[[#This Row],[yhat]]) + 1,
  ""
)</f>
        <v/>
      </c>
      <c r="AD772" t="str">
        <f>IF(insurance[[#This Row],[split]]="Test", CEILING(insurance[[#This Row],[rank_test]]/(COUNTIF(insurance[split],"Test")/10), 1), "")</f>
        <v/>
      </c>
      <c r="AE772" t="str">
        <f>IF(insurance[[#This Row],[split]]="Test", --(insurance[[#This Row],[charges]] &gt;= Classify!$C$5), "")</f>
        <v/>
      </c>
      <c r="AF772" t="str">
        <f>IF(insurance[[#This Row],[split]]="Test", --(insurance[[#This Row],[yhat]] &gt;= Classify!$C$8), "")</f>
        <v/>
      </c>
    </row>
    <row r="773" spans="1:32" x14ac:dyDescent="0.35">
      <c r="A773">
        <v>59</v>
      </c>
      <c r="B773" t="s">
        <v>13</v>
      </c>
      <c r="C773">
        <v>34.799999999999997</v>
      </c>
      <c r="D773">
        <v>2</v>
      </c>
      <c r="E773" t="s">
        <v>14</v>
      </c>
      <c r="F773" t="s">
        <v>21</v>
      </c>
      <c r="G773">
        <v>36910.608030000003</v>
      </c>
      <c r="H773" t="s">
        <v>16</v>
      </c>
      <c r="I773" t="s">
        <v>17</v>
      </c>
      <c r="J773" t="s">
        <v>17</v>
      </c>
      <c r="K773" t="s">
        <v>17</v>
      </c>
      <c r="L773" t="s">
        <v>17</v>
      </c>
      <c r="M773" t="s">
        <v>18</v>
      </c>
      <c r="N773">
        <f>insurance[[#This Row],[age]]^2</f>
        <v>3481</v>
      </c>
      <c r="O773">
        <f>insurance[[#This Row],[smoker_yes]]*insurance[[#This Row],[bmi]]</f>
        <v>0</v>
      </c>
      <c r="P773">
        <f>insurance[[#This Row],[smoker_yes]]*insurance[[#This Row],[age]]</f>
        <v>0</v>
      </c>
      <c r="Q773">
        <f>insurance[[#This Row],[bmi]]*insurance[[#This Row],[age]]</f>
        <v>2053.1999999999998</v>
      </c>
      <c r="R773" t="s">
        <v>31</v>
      </c>
      <c r="S773">
        <f>(insurance[[#This Row],[age]]-Notes!$B$2)/Notes!$B$3</f>
        <v>1.4092833489138687</v>
      </c>
      <c r="T773">
        <f>(insurance[[#This Row],[bmi]]-Notes!$B$4)/Notes!$B$5</f>
        <v>0.67858691145374606</v>
      </c>
      <c r="U773">
        <f>(insurance[[#This Row],[children]]-Notes!$B$6)/Notes!$B$7</f>
        <v>0.75107928412561065</v>
      </c>
      <c r="V773" s="14">
        <f t="shared" si="12"/>
        <v>13130.638654799817</v>
      </c>
      <c r="W773" s="15" t="str">
        <f>IF(insurance[[#This Row],[split]]="Test", (insurance[[#This Row],[charges]]-insurance[[#This Row],[yhat_base]])^2, "")</f>
        <v/>
      </c>
      <c r="X773" s="15" t="str">
        <f>IF(insurance[[#This Row],[split]]="Test", ABS(insurance[[#This Row],[charges]]-insurance[[#This Row],[yhat_base]])^2, "")</f>
        <v/>
      </c>
      <c r="Y773" t="str">
        <f>IF(insurance[[#This Row],[split]]="Test", (insurance[[#This Row],[charges]]-insurance[[#This Row],[yhat]])^2,"")</f>
        <v/>
      </c>
      <c r="Z773" t="str">
        <f>IF(insurance[[#This Row],[split]]="Test",ABS(insurance[[#This Row],[charges]]-insurance[[#This Row],[yhat]])^2,"")</f>
        <v/>
      </c>
      <c r="AA773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15029.276345657749</v>
      </c>
      <c r="AB773">
        <f>insurance[[#This Row],[charges]]-insurance[[#This Row],[yhat]]</f>
        <v>21881.331684342254</v>
      </c>
      <c r="AC773" t="str">
        <f>IF(insurance[[#This Row],[split]]="Test",
  COUNTIFS(insurance[split], "Test", insurance[yhat], "&gt;" &amp; insurance[[#This Row],[yhat]]) + 1,
  ""
)</f>
        <v/>
      </c>
      <c r="AD773" t="str">
        <f>IF(insurance[[#This Row],[split]]="Test", CEILING(insurance[[#This Row],[rank_test]]/(COUNTIF(insurance[split],"Test")/10), 1), "")</f>
        <v/>
      </c>
      <c r="AE773" t="str">
        <f>IF(insurance[[#This Row],[split]]="Test", --(insurance[[#This Row],[charges]] &gt;= Classify!$C$5), "")</f>
        <v/>
      </c>
      <c r="AF773" t="str">
        <f>IF(insurance[[#This Row],[split]]="Test", --(insurance[[#This Row],[yhat]] &gt;= Classify!$C$8), "")</f>
        <v/>
      </c>
    </row>
    <row r="774" spans="1:32" x14ac:dyDescent="0.35">
      <c r="A774">
        <v>52</v>
      </c>
      <c r="B774" t="s">
        <v>13</v>
      </c>
      <c r="C774">
        <v>33.299999999999997</v>
      </c>
      <c r="D774">
        <v>2</v>
      </c>
      <c r="E774" t="s">
        <v>14</v>
      </c>
      <c r="F774" t="s">
        <v>21</v>
      </c>
      <c r="G774">
        <v>10806.839</v>
      </c>
      <c r="H774" t="s">
        <v>16</v>
      </c>
      <c r="I774" t="s">
        <v>17</v>
      </c>
      <c r="J774" t="s">
        <v>17</v>
      </c>
      <c r="K774" t="s">
        <v>17</v>
      </c>
      <c r="L774" t="s">
        <v>17</v>
      </c>
      <c r="M774" t="s">
        <v>18</v>
      </c>
      <c r="N774">
        <f>insurance[[#This Row],[age]]^2</f>
        <v>2704</v>
      </c>
      <c r="O774">
        <f>insurance[[#This Row],[smoker_yes]]*insurance[[#This Row],[bmi]]</f>
        <v>0</v>
      </c>
      <c r="P774">
        <f>insurance[[#This Row],[smoker_yes]]*insurance[[#This Row],[age]]</f>
        <v>0</v>
      </c>
      <c r="Q774">
        <f>insurance[[#This Row],[bmi]]*insurance[[#This Row],[age]]</f>
        <v>1731.6</v>
      </c>
      <c r="R774" t="s">
        <v>31</v>
      </c>
      <c r="S774">
        <f>(insurance[[#This Row],[age]]-Notes!$B$2)/Notes!$B$3</f>
        <v>0.9108750173076573</v>
      </c>
      <c r="T774">
        <f>(insurance[[#This Row],[bmi]]-Notes!$B$4)/Notes!$B$5</f>
        <v>0.43252019125506169</v>
      </c>
      <c r="U774">
        <f>(insurance[[#This Row],[children]]-Notes!$B$6)/Notes!$B$7</f>
        <v>0.75107928412561065</v>
      </c>
      <c r="V774" s="14">
        <f t="shared" si="12"/>
        <v>13130.638654799817</v>
      </c>
      <c r="W774" s="15" t="str">
        <f>IF(insurance[[#This Row],[split]]="Test", (insurance[[#This Row],[charges]]-insurance[[#This Row],[yhat_base]])^2, "")</f>
        <v/>
      </c>
      <c r="X774" s="15" t="str">
        <f>IF(insurance[[#This Row],[split]]="Test", ABS(insurance[[#This Row],[charges]]-insurance[[#This Row],[yhat_base]])^2, "")</f>
        <v/>
      </c>
      <c r="Y774" t="str">
        <f>IF(insurance[[#This Row],[split]]="Test", (insurance[[#This Row],[charges]]-insurance[[#This Row],[yhat]])^2,"")</f>
        <v/>
      </c>
      <c r="Z774" t="str">
        <f>IF(insurance[[#This Row],[split]]="Test",ABS(insurance[[#This Row],[charges]]-insurance[[#This Row],[yhat]])^2,"")</f>
        <v/>
      </c>
      <c r="AA774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12293.019884795904</v>
      </c>
      <c r="AB774">
        <f>insurance[[#This Row],[charges]]-insurance[[#This Row],[yhat]]</f>
        <v>-1486.1808847959037</v>
      </c>
      <c r="AC774" t="str">
        <f>IF(insurance[[#This Row],[split]]="Test",
  COUNTIFS(insurance[split], "Test", insurance[yhat], "&gt;" &amp; insurance[[#This Row],[yhat]]) + 1,
  ""
)</f>
        <v/>
      </c>
      <c r="AD774" t="str">
        <f>IF(insurance[[#This Row],[split]]="Test", CEILING(insurance[[#This Row],[rank_test]]/(COUNTIF(insurance[split],"Test")/10), 1), "")</f>
        <v/>
      </c>
      <c r="AE774" t="str">
        <f>IF(insurance[[#This Row],[split]]="Test", --(insurance[[#This Row],[charges]] &gt;= Classify!$C$5), "")</f>
        <v/>
      </c>
      <c r="AF774" t="str">
        <f>IF(insurance[[#This Row],[split]]="Test", --(insurance[[#This Row],[yhat]] &gt;= Classify!$C$8), "")</f>
        <v/>
      </c>
    </row>
    <row r="775" spans="1:32" x14ac:dyDescent="0.35">
      <c r="A775">
        <v>41</v>
      </c>
      <c r="B775" t="s">
        <v>19</v>
      </c>
      <c r="C775">
        <v>32.200000000000003</v>
      </c>
      <c r="D775">
        <v>2</v>
      </c>
      <c r="E775" t="s">
        <v>14</v>
      </c>
      <c r="F775" t="s">
        <v>21</v>
      </c>
      <c r="G775">
        <v>6875.9610000000002</v>
      </c>
      <c r="H775" t="s">
        <v>16</v>
      </c>
      <c r="I775" t="s">
        <v>18</v>
      </c>
      <c r="J775" t="s">
        <v>17</v>
      </c>
      <c r="K775" t="s">
        <v>17</v>
      </c>
      <c r="L775" t="s">
        <v>17</v>
      </c>
      <c r="M775" t="s">
        <v>18</v>
      </c>
      <c r="N775">
        <f>insurance[[#This Row],[age]]^2</f>
        <v>1681</v>
      </c>
      <c r="O775">
        <f>insurance[[#This Row],[smoker_yes]]*insurance[[#This Row],[bmi]]</f>
        <v>0</v>
      </c>
      <c r="P775">
        <f>insurance[[#This Row],[smoker_yes]]*insurance[[#This Row],[age]]</f>
        <v>0</v>
      </c>
      <c r="Q775">
        <f>insurance[[#This Row],[bmi]]*insurance[[#This Row],[age]]</f>
        <v>1320.2</v>
      </c>
      <c r="R775" t="s">
        <v>32</v>
      </c>
      <c r="S775">
        <f>(insurance[[#This Row],[age]]-Notes!$B$2)/Notes!$B$3</f>
        <v>0.12766192478361088</v>
      </c>
      <c r="T775">
        <f>(insurance[[#This Row],[bmi]]-Notes!$B$4)/Notes!$B$5</f>
        <v>0.25207126310936079</v>
      </c>
      <c r="U775">
        <f>(insurance[[#This Row],[children]]-Notes!$B$6)/Notes!$B$7</f>
        <v>0.75107928412561065</v>
      </c>
      <c r="V775" s="14">
        <f t="shared" si="12"/>
        <v>13130.638654799817</v>
      </c>
      <c r="W775" s="15">
        <f>IF(insurance[[#This Row],[split]]="Test", (insurance[[#This Row],[charges]]-insurance[[#This Row],[yhat_base]])^2, "")</f>
        <v>39120992.565452136</v>
      </c>
      <c r="X775" s="15">
        <f>IF(insurance[[#This Row],[split]]="Test", ABS(insurance[[#This Row],[charges]]-insurance[[#This Row],[yhat_base]])^2, "")</f>
        <v>39120992.565452136</v>
      </c>
      <c r="Y775">
        <f>IF(insurance[[#This Row],[split]]="Test", (insurance[[#This Row],[charges]]-insurance[[#This Row],[yhat]])^2,"")</f>
        <v>1693770.3308245954</v>
      </c>
      <c r="Z775">
        <f>IF(insurance[[#This Row],[split]]="Test",ABS(insurance[[#This Row],[charges]]-insurance[[#This Row],[yhat]])^2,"")</f>
        <v>1693770.3308245954</v>
      </c>
      <c r="AA775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8177.4103193453966</v>
      </c>
      <c r="AB775">
        <f>insurance[[#This Row],[charges]]-insurance[[#This Row],[yhat]]</f>
        <v>-1301.4493193453964</v>
      </c>
      <c r="AC775">
        <f>IF(insurance[[#This Row],[split]]="Test",
  COUNTIFS(insurance[split], "Test", insurance[yhat], "&gt;" &amp; insurance[[#This Row],[yhat]]) + 1,
  ""
)</f>
        <v>179</v>
      </c>
      <c r="AD775">
        <f>IF(insurance[[#This Row],[split]]="Test", CEILING(insurance[[#This Row],[rank_test]]/(COUNTIF(insurance[split],"Test")/10), 1), "")</f>
        <v>7</v>
      </c>
      <c r="AE775">
        <f>IF(insurance[[#This Row],[split]]="Test", --(insurance[[#This Row],[charges]] &gt;= Classify!$C$5), "")</f>
        <v>0</v>
      </c>
      <c r="AF775">
        <f>IF(insurance[[#This Row],[split]]="Test", --(insurance[[#This Row],[yhat]] &gt;= Classify!$C$8), "")</f>
        <v>0</v>
      </c>
    </row>
    <row r="776" spans="1:32" x14ac:dyDescent="0.35">
      <c r="A776">
        <v>52</v>
      </c>
      <c r="B776" t="s">
        <v>19</v>
      </c>
      <c r="C776">
        <v>38.6</v>
      </c>
      <c r="D776">
        <v>2</v>
      </c>
      <c r="E776" t="s">
        <v>14</v>
      </c>
      <c r="F776" t="s">
        <v>21</v>
      </c>
      <c r="G776">
        <v>10325.206</v>
      </c>
      <c r="H776" t="s">
        <v>16</v>
      </c>
      <c r="I776" t="s">
        <v>18</v>
      </c>
      <c r="J776" t="s">
        <v>17</v>
      </c>
      <c r="K776" t="s">
        <v>17</v>
      </c>
      <c r="L776" t="s">
        <v>17</v>
      </c>
      <c r="M776" t="s">
        <v>18</v>
      </c>
      <c r="N776">
        <f>insurance[[#This Row],[age]]^2</f>
        <v>2704</v>
      </c>
      <c r="O776">
        <f>insurance[[#This Row],[smoker_yes]]*insurance[[#This Row],[bmi]]</f>
        <v>0</v>
      </c>
      <c r="P776">
        <f>insurance[[#This Row],[smoker_yes]]*insurance[[#This Row],[age]]</f>
        <v>0</v>
      </c>
      <c r="Q776">
        <f>insurance[[#This Row],[bmi]]*insurance[[#This Row],[age]]</f>
        <v>2007.2</v>
      </c>
      <c r="R776" t="s">
        <v>32</v>
      </c>
      <c r="S776">
        <f>(insurance[[#This Row],[age]]-Notes!$B$2)/Notes!$B$3</f>
        <v>0.9108750173076573</v>
      </c>
      <c r="T776">
        <f>(insurance[[#This Row],[bmi]]-Notes!$B$4)/Notes!$B$5</f>
        <v>1.3019559359570805</v>
      </c>
      <c r="U776">
        <f>(insurance[[#This Row],[children]]-Notes!$B$6)/Notes!$B$7</f>
        <v>0.75107928412561065</v>
      </c>
      <c r="V776" s="14">
        <f t="shared" si="12"/>
        <v>13130.638654799817</v>
      </c>
      <c r="W776" s="15">
        <f>IF(insurance[[#This Row],[split]]="Test", (insurance[[#This Row],[charges]]-insurance[[#This Row],[yhat_base]])^2, "")</f>
        <v>7870452.3806171501</v>
      </c>
      <c r="X776" s="15">
        <f>IF(insurance[[#This Row],[split]]="Test", ABS(insurance[[#This Row],[charges]]-insurance[[#This Row],[yhat_base]])^2, "")</f>
        <v>7870452.3806171501</v>
      </c>
      <c r="Y776">
        <f>IF(insurance[[#This Row],[split]]="Test", (insurance[[#This Row],[charges]]-insurance[[#This Row],[yhat]])^2,"")</f>
        <v>1934837.2337429097</v>
      </c>
      <c r="Z776">
        <f>IF(insurance[[#This Row],[split]]="Test",ABS(insurance[[#This Row],[charges]]-insurance[[#This Row],[yhat]])^2,"")</f>
        <v>1934837.2337429097</v>
      </c>
      <c r="AA776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11716.190267971033</v>
      </c>
      <c r="AB776">
        <f>insurance[[#This Row],[charges]]-insurance[[#This Row],[yhat]]</f>
        <v>-1390.9842679710328</v>
      </c>
      <c r="AC776">
        <f>IF(insurance[[#This Row],[split]]="Test",
  COUNTIFS(insurance[split], "Test", insurance[yhat], "&gt;" &amp; insurance[[#This Row],[yhat]]) + 1,
  ""
)</f>
        <v>115</v>
      </c>
      <c r="AD776">
        <f>IF(insurance[[#This Row],[split]]="Test", CEILING(insurance[[#This Row],[rank_test]]/(COUNTIF(insurance[split],"Test")/10), 1), "")</f>
        <v>5</v>
      </c>
      <c r="AE776">
        <f>IF(insurance[[#This Row],[split]]="Test", --(insurance[[#This Row],[charges]] &gt;= Classify!$C$5), "")</f>
        <v>0</v>
      </c>
      <c r="AF776">
        <f>IF(insurance[[#This Row],[split]]="Test", --(insurance[[#This Row],[yhat]] &gt;= Classify!$C$8), "")</f>
        <v>0</v>
      </c>
    </row>
    <row r="777" spans="1:32" x14ac:dyDescent="0.35">
      <c r="A777">
        <v>37</v>
      </c>
      <c r="B777" t="s">
        <v>19</v>
      </c>
      <c r="C777">
        <v>29.83</v>
      </c>
      <c r="D777">
        <v>2</v>
      </c>
      <c r="E777" t="s">
        <v>14</v>
      </c>
      <c r="F777" t="s">
        <v>20</v>
      </c>
      <c r="G777">
        <v>6406.4107000000004</v>
      </c>
      <c r="H777" t="s">
        <v>16</v>
      </c>
      <c r="I777" t="s">
        <v>18</v>
      </c>
      <c r="J777" t="s">
        <v>17</v>
      </c>
      <c r="K777" t="s">
        <v>17</v>
      </c>
      <c r="L777" t="s">
        <v>17</v>
      </c>
      <c r="M777" t="s">
        <v>17</v>
      </c>
      <c r="N777">
        <f>insurance[[#This Row],[age]]^2</f>
        <v>1369</v>
      </c>
      <c r="O777">
        <f>insurance[[#This Row],[smoker_yes]]*insurance[[#This Row],[bmi]]</f>
        <v>0</v>
      </c>
      <c r="P777">
        <f>insurance[[#This Row],[smoker_yes]]*insurance[[#This Row],[age]]</f>
        <v>0</v>
      </c>
      <c r="Q777">
        <f>insurance[[#This Row],[bmi]]*insurance[[#This Row],[age]]</f>
        <v>1103.71</v>
      </c>
      <c r="R777" t="s">
        <v>31</v>
      </c>
      <c r="S777">
        <f>(insurance[[#This Row],[age]]-Notes!$B$2)/Notes!$B$3</f>
        <v>-0.1571428361342242</v>
      </c>
      <c r="T777">
        <f>(insurance[[#This Row],[bmi]]-Notes!$B$4)/Notes!$B$5</f>
        <v>-0.13671415480456126</v>
      </c>
      <c r="U777">
        <f>(insurance[[#This Row],[children]]-Notes!$B$6)/Notes!$B$7</f>
        <v>0.75107928412561065</v>
      </c>
      <c r="V777" s="14">
        <f t="shared" si="12"/>
        <v>13130.638654799817</v>
      </c>
      <c r="W777" s="15" t="str">
        <f>IF(insurance[[#This Row],[split]]="Test", (insurance[[#This Row],[charges]]-insurance[[#This Row],[yhat_base]])^2, "")</f>
        <v/>
      </c>
      <c r="X777" s="15" t="str">
        <f>IF(insurance[[#This Row],[split]]="Test", ABS(insurance[[#This Row],[charges]]-insurance[[#This Row],[yhat_base]])^2, "")</f>
        <v/>
      </c>
      <c r="Y777" t="str">
        <f>IF(insurance[[#This Row],[split]]="Test", (insurance[[#This Row],[charges]]-insurance[[#This Row],[yhat]])^2,"")</f>
        <v/>
      </c>
      <c r="Z777" t="str">
        <f>IF(insurance[[#This Row],[split]]="Test",ABS(insurance[[#This Row],[charges]]-insurance[[#This Row],[yhat]])^2,"")</f>
        <v/>
      </c>
      <c r="AA777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8210.2914860084402</v>
      </c>
      <c r="AB777">
        <f>insurance[[#This Row],[charges]]-insurance[[#This Row],[yhat]]</f>
        <v>-1803.8807860084398</v>
      </c>
      <c r="AC777" t="str">
        <f>IF(insurance[[#This Row],[split]]="Test",
  COUNTIFS(insurance[split], "Test", insurance[yhat], "&gt;" &amp; insurance[[#This Row],[yhat]]) + 1,
  ""
)</f>
        <v/>
      </c>
      <c r="AD777" t="str">
        <f>IF(insurance[[#This Row],[split]]="Test", CEILING(insurance[[#This Row],[rank_test]]/(COUNTIF(insurance[split],"Test")/10), 1), "")</f>
        <v/>
      </c>
      <c r="AE777" t="str">
        <f>IF(insurance[[#This Row],[split]]="Test", --(insurance[[#This Row],[charges]] &gt;= Classify!$C$5), "")</f>
        <v/>
      </c>
      <c r="AF777" t="str">
        <f>IF(insurance[[#This Row],[split]]="Test", --(insurance[[#This Row],[yhat]] &gt;= Classify!$C$8), "")</f>
        <v/>
      </c>
    </row>
    <row r="778" spans="1:32" x14ac:dyDescent="0.35">
      <c r="A778">
        <v>37</v>
      </c>
      <c r="B778" t="s">
        <v>19</v>
      </c>
      <c r="C778">
        <v>28.024999999999999</v>
      </c>
      <c r="D778">
        <v>2</v>
      </c>
      <c r="E778" t="s">
        <v>14</v>
      </c>
      <c r="F778" t="s">
        <v>22</v>
      </c>
      <c r="G778">
        <v>6203.90175</v>
      </c>
      <c r="H778" t="s">
        <v>16</v>
      </c>
      <c r="I778" t="s">
        <v>18</v>
      </c>
      <c r="J778" t="s">
        <v>17</v>
      </c>
      <c r="K778" t="s">
        <v>18</v>
      </c>
      <c r="L778" t="s">
        <v>17</v>
      </c>
      <c r="M778" t="s">
        <v>17</v>
      </c>
      <c r="N778">
        <f>insurance[[#This Row],[age]]^2</f>
        <v>1369</v>
      </c>
      <c r="O778">
        <f>insurance[[#This Row],[smoker_yes]]*insurance[[#This Row],[bmi]]</f>
        <v>0</v>
      </c>
      <c r="P778">
        <f>insurance[[#This Row],[smoker_yes]]*insurance[[#This Row],[age]]</f>
        <v>0</v>
      </c>
      <c r="Q778">
        <f>insurance[[#This Row],[bmi]]*insurance[[#This Row],[age]]</f>
        <v>1036.925</v>
      </c>
      <c r="R778" t="s">
        <v>32</v>
      </c>
      <c r="S778">
        <f>(insurance[[#This Row],[age]]-Notes!$B$2)/Notes!$B$3</f>
        <v>-0.1571428361342242</v>
      </c>
      <c r="T778">
        <f>(insurance[[#This Row],[bmi]]-Notes!$B$4)/Notes!$B$5</f>
        <v>-0.43281444144364473</v>
      </c>
      <c r="U778">
        <f>(insurance[[#This Row],[children]]-Notes!$B$6)/Notes!$B$7</f>
        <v>0.75107928412561065</v>
      </c>
      <c r="V778" s="14">
        <f t="shared" si="12"/>
        <v>13130.638654799817</v>
      </c>
      <c r="W778" s="15">
        <f>IF(insurance[[#This Row],[split]]="Test", (insurance[[#This Row],[charges]]-insurance[[#This Row],[yhat_base]])^2, "")</f>
        <v>47979684.14831575</v>
      </c>
      <c r="X778" s="15">
        <f>IF(insurance[[#This Row],[split]]="Test", ABS(insurance[[#This Row],[charges]]-insurance[[#This Row],[yhat_base]])^2, "")</f>
        <v>47979684.14831575</v>
      </c>
      <c r="Y778">
        <f>IF(insurance[[#This Row],[split]]="Test", (insurance[[#This Row],[charges]]-insurance[[#This Row],[yhat]])^2,"")</f>
        <v>1905269.9044597188</v>
      </c>
      <c r="Z778">
        <f>IF(insurance[[#This Row],[split]]="Test",ABS(insurance[[#This Row],[charges]]-insurance[[#This Row],[yhat]])^2,"")</f>
        <v>1905269.9044597188</v>
      </c>
      <c r="AA778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7584.2168967906591</v>
      </c>
      <c r="AB778">
        <f>insurance[[#This Row],[charges]]-insurance[[#This Row],[yhat]]</f>
        <v>-1380.3151467906591</v>
      </c>
      <c r="AC778">
        <f>IF(insurance[[#This Row],[split]]="Test",
  COUNTIFS(insurance[split], "Test", insurance[yhat], "&gt;" &amp; insurance[[#This Row],[yhat]]) + 1,
  ""
)</f>
        <v>190</v>
      </c>
      <c r="AD778">
        <f>IF(insurance[[#This Row],[split]]="Test", CEILING(insurance[[#This Row],[rank_test]]/(COUNTIF(insurance[split],"Test")/10), 1), "")</f>
        <v>7</v>
      </c>
      <c r="AE778">
        <f>IF(insurance[[#This Row],[split]]="Test", --(insurance[[#This Row],[charges]] &gt;= Classify!$C$5), "")</f>
        <v>0</v>
      </c>
      <c r="AF778">
        <f>IF(insurance[[#This Row],[split]]="Test", --(insurance[[#This Row],[yhat]] &gt;= Classify!$C$8), "")</f>
        <v>0</v>
      </c>
    </row>
    <row r="779" spans="1:32" x14ac:dyDescent="0.35">
      <c r="A779">
        <v>55</v>
      </c>
      <c r="B779" t="s">
        <v>13</v>
      </c>
      <c r="C779">
        <v>32.774999999999999</v>
      </c>
      <c r="D779">
        <v>2</v>
      </c>
      <c r="E779" t="s">
        <v>14</v>
      </c>
      <c r="F779" t="s">
        <v>22</v>
      </c>
      <c r="G779">
        <v>12268.632250000001</v>
      </c>
      <c r="H779" t="s">
        <v>16</v>
      </c>
      <c r="I779" t="s">
        <v>17</v>
      </c>
      <c r="J779" t="s">
        <v>17</v>
      </c>
      <c r="K779" t="s">
        <v>18</v>
      </c>
      <c r="L779" t="s">
        <v>17</v>
      </c>
      <c r="M779" t="s">
        <v>17</v>
      </c>
      <c r="N779">
        <f>insurance[[#This Row],[age]]^2</f>
        <v>3025</v>
      </c>
      <c r="O779">
        <f>insurance[[#This Row],[smoker_yes]]*insurance[[#This Row],[bmi]]</f>
        <v>0</v>
      </c>
      <c r="P779">
        <f>insurance[[#This Row],[smoker_yes]]*insurance[[#This Row],[age]]</f>
        <v>0</v>
      </c>
      <c r="Q779">
        <f>insurance[[#This Row],[bmi]]*insurance[[#This Row],[age]]</f>
        <v>1802.625</v>
      </c>
      <c r="R779" t="s">
        <v>31</v>
      </c>
      <c r="S779">
        <f>(insurance[[#This Row],[age]]-Notes!$B$2)/Notes!$B$3</f>
        <v>1.1244785879960337</v>
      </c>
      <c r="T779">
        <f>(insurance[[#This Row],[bmi]]-Notes!$B$4)/Notes!$B$5</f>
        <v>0.34639683918552239</v>
      </c>
      <c r="U779">
        <f>(insurance[[#This Row],[children]]-Notes!$B$6)/Notes!$B$7</f>
        <v>0.75107928412561065</v>
      </c>
      <c r="V779" s="14">
        <f t="shared" si="12"/>
        <v>13130.638654799817</v>
      </c>
      <c r="W779" s="15" t="str">
        <f>IF(insurance[[#This Row],[split]]="Test", (insurance[[#This Row],[charges]]-insurance[[#This Row],[yhat_base]])^2, "")</f>
        <v/>
      </c>
      <c r="X779" s="15" t="str">
        <f>IF(insurance[[#This Row],[split]]="Test", ABS(insurance[[#This Row],[charges]]-insurance[[#This Row],[yhat_base]])^2, "")</f>
        <v/>
      </c>
      <c r="Y779" t="str">
        <f>IF(insurance[[#This Row],[split]]="Test", (insurance[[#This Row],[charges]]-insurance[[#This Row],[yhat]])^2,"")</f>
        <v/>
      </c>
      <c r="Z779" t="str">
        <f>IF(insurance[[#This Row],[split]]="Test",ABS(insurance[[#This Row],[charges]]-insurance[[#This Row],[yhat]])^2,"")</f>
        <v/>
      </c>
      <c r="AA779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13874.849256848684</v>
      </c>
      <c r="AB779">
        <f>insurance[[#This Row],[charges]]-insurance[[#This Row],[yhat]]</f>
        <v>-1606.217006848683</v>
      </c>
      <c r="AC779" t="str">
        <f>IF(insurance[[#This Row],[split]]="Test",
  COUNTIFS(insurance[split], "Test", insurance[yhat], "&gt;" &amp; insurance[[#This Row],[yhat]]) + 1,
  ""
)</f>
        <v/>
      </c>
      <c r="AD779" t="str">
        <f>IF(insurance[[#This Row],[split]]="Test", CEILING(insurance[[#This Row],[rank_test]]/(COUNTIF(insurance[split],"Test")/10), 1), "")</f>
        <v/>
      </c>
      <c r="AE779" t="str">
        <f>IF(insurance[[#This Row],[split]]="Test", --(insurance[[#This Row],[charges]] &gt;= Classify!$C$5), "")</f>
        <v/>
      </c>
      <c r="AF779" t="str">
        <f>IF(insurance[[#This Row],[split]]="Test", --(insurance[[#This Row],[yhat]] &gt;= Classify!$C$8), "")</f>
        <v/>
      </c>
    </row>
    <row r="780" spans="1:32" x14ac:dyDescent="0.35">
      <c r="A780">
        <v>31</v>
      </c>
      <c r="B780" t="s">
        <v>13</v>
      </c>
      <c r="C780">
        <v>36.630000000000003</v>
      </c>
      <c r="D780">
        <v>2</v>
      </c>
      <c r="E780" t="s">
        <v>14</v>
      </c>
      <c r="F780" t="s">
        <v>15</v>
      </c>
      <c r="G780">
        <v>4949.7587000000003</v>
      </c>
      <c r="H780" t="s">
        <v>16</v>
      </c>
      <c r="I780" t="s">
        <v>17</v>
      </c>
      <c r="J780" t="s">
        <v>17</v>
      </c>
      <c r="K780" t="s">
        <v>17</v>
      </c>
      <c r="L780" t="s">
        <v>18</v>
      </c>
      <c r="M780" t="s">
        <v>17</v>
      </c>
      <c r="N780">
        <f>insurance[[#This Row],[age]]^2</f>
        <v>961</v>
      </c>
      <c r="O780">
        <f>insurance[[#This Row],[smoker_yes]]*insurance[[#This Row],[bmi]]</f>
        <v>0</v>
      </c>
      <c r="P780">
        <f>insurance[[#This Row],[smoker_yes]]*insurance[[#This Row],[age]]</f>
        <v>0</v>
      </c>
      <c r="Q780">
        <f>insurance[[#This Row],[bmi]]*insurance[[#This Row],[age]]</f>
        <v>1135.53</v>
      </c>
      <c r="R780" t="s">
        <v>31</v>
      </c>
      <c r="S780">
        <f>(insurance[[#This Row],[age]]-Notes!$B$2)/Notes!$B$3</f>
        <v>-0.58434997751097684</v>
      </c>
      <c r="T780">
        <f>(insurance[[#This Row],[bmi]]-Notes!$B$4)/Notes!$B$5</f>
        <v>0.97878831009614187</v>
      </c>
      <c r="U780">
        <f>(insurance[[#This Row],[children]]-Notes!$B$6)/Notes!$B$7</f>
        <v>0.75107928412561065</v>
      </c>
      <c r="V780" s="14">
        <f t="shared" si="12"/>
        <v>13130.638654799817</v>
      </c>
      <c r="W780" s="15" t="str">
        <f>IF(insurance[[#This Row],[split]]="Test", (insurance[[#This Row],[charges]]-insurance[[#This Row],[yhat_base]])^2, "")</f>
        <v/>
      </c>
      <c r="X780" s="15" t="str">
        <f>IF(insurance[[#This Row],[split]]="Test", ABS(insurance[[#This Row],[charges]]-insurance[[#This Row],[yhat_base]])^2, "")</f>
        <v/>
      </c>
      <c r="Y780" t="str">
        <f>IF(insurance[[#This Row],[split]]="Test", (insurance[[#This Row],[charges]]-insurance[[#This Row],[yhat]])^2,"")</f>
        <v/>
      </c>
      <c r="Z780" t="str">
        <f>IF(insurance[[#This Row],[split]]="Test",ABS(insurance[[#This Row],[charges]]-insurance[[#This Row],[yhat]])^2,"")</f>
        <v/>
      </c>
      <c r="AA780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6396.9492934261061</v>
      </c>
      <c r="AB780">
        <f>insurance[[#This Row],[charges]]-insurance[[#This Row],[yhat]]</f>
        <v>-1447.1905934261058</v>
      </c>
      <c r="AC780" t="str">
        <f>IF(insurance[[#This Row],[split]]="Test",
  COUNTIFS(insurance[split], "Test", insurance[yhat], "&gt;" &amp; insurance[[#This Row],[yhat]]) + 1,
  ""
)</f>
        <v/>
      </c>
      <c r="AD780" t="str">
        <f>IF(insurance[[#This Row],[split]]="Test", CEILING(insurance[[#This Row],[rank_test]]/(COUNTIF(insurance[split],"Test")/10), 1), "")</f>
        <v/>
      </c>
      <c r="AE780" t="str">
        <f>IF(insurance[[#This Row],[split]]="Test", --(insurance[[#This Row],[charges]] &gt;= Classify!$C$5), "")</f>
        <v/>
      </c>
      <c r="AF780" t="str">
        <f>IF(insurance[[#This Row],[split]]="Test", --(insurance[[#This Row],[yhat]] &gt;= Classify!$C$8), "")</f>
        <v/>
      </c>
    </row>
    <row r="781" spans="1:32" x14ac:dyDescent="0.35">
      <c r="A781">
        <v>37</v>
      </c>
      <c r="B781" t="s">
        <v>13</v>
      </c>
      <c r="C781">
        <v>30.8</v>
      </c>
      <c r="D781">
        <v>2</v>
      </c>
      <c r="E781" t="s">
        <v>14</v>
      </c>
      <c r="F781" t="s">
        <v>15</v>
      </c>
      <c r="G781">
        <v>6313.759</v>
      </c>
      <c r="H781" t="s">
        <v>16</v>
      </c>
      <c r="I781" t="s">
        <v>17</v>
      </c>
      <c r="J781" t="s">
        <v>17</v>
      </c>
      <c r="K781" t="s">
        <v>17</v>
      </c>
      <c r="L781" t="s">
        <v>18</v>
      </c>
      <c r="M781" t="s">
        <v>17</v>
      </c>
      <c r="N781">
        <f>insurance[[#This Row],[age]]^2</f>
        <v>1369</v>
      </c>
      <c r="O781">
        <f>insurance[[#This Row],[smoker_yes]]*insurance[[#This Row],[bmi]]</f>
        <v>0</v>
      </c>
      <c r="P781">
        <f>insurance[[#This Row],[smoker_yes]]*insurance[[#This Row],[age]]</f>
        <v>0</v>
      </c>
      <c r="Q781">
        <f>insurance[[#This Row],[bmi]]*insurance[[#This Row],[age]]</f>
        <v>1139.6000000000001</v>
      </c>
      <c r="R781" t="s">
        <v>31</v>
      </c>
      <c r="S781">
        <f>(insurance[[#This Row],[age]]-Notes!$B$2)/Notes!$B$3</f>
        <v>-0.1571428361342242</v>
      </c>
      <c r="T781">
        <f>(insurance[[#This Row],[bmi]]-Notes!$B$4)/Notes!$B$5</f>
        <v>2.2408990923921689E-2</v>
      </c>
      <c r="U781">
        <f>(insurance[[#This Row],[children]]-Notes!$B$6)/Notes!$B$7</f>
        <v>0.75107928412561065</v>
      </c>
      <c r="V781" s="14">
        <f t="shared" si="12"/>
        <v>13130.638654799817</v>
      </c>
      <c r="W781" s="15" t="str">
        <f>IF(insurance[[#This Row],[split]]="Test", (insurance[[#This Row],[charges]]-insurance[[#This Row],[yhat_base]])^2, "")</f>
        <v/>
      </c>
      <c r="X781" s="15" t="str">
        <f>IF(insurance[[#This Row],[split]]="Test", ABS(insurance[[#This Row],[charges]]-insurance[[#This Row],[yhat_base]])^2, "")</f>
        <v/>
      </c>
      <c r="Y781" t="str">
        <f>IF(insurance[[#This Row],[split]]="Test", (insurance[[#This Row],[charges]]-insurance[[#This Row],[yhat]])^2,"")</f>
        <v/>
      </c>
      <c r="Z781" t="str">
        <f>IF(insurance[[#This Row],[split]]="Test",ABS(insurance[[#This Row],[charges]]-insurance[[#This Row],[yhat]])^2,"")</f>
        <v/>
      </c>
      <c r="AA781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7629.3252048000741</v>
      </c>
      <c r="AB781">
        <f>insurance[[#This Row],[charges]]-insurance[[#This Row],[yhat]]</f>
        <v>-1315.566204800074</v>
      </c>
      <c r="AC781" t="str">
        <f>IF(insurance[[#This Row],[split]]="Test",
  COUNTIFS(insurance[split], "Test", insurance[yhat], "&gt;" &amp; insurance[[#This Row],[yhat]]) + 1,
  ""
)</f>
        <v/>
      </c>
      <c r="AD781" t="str">
        <f>IF(insurance[[#This Row],[split]]="Test", CEILING(insurance[[#This Row],[rank_test]]/(COUNTIF(insurance[split],"Test")/10), 1), "")</f>
        <v/>
      </c>
      <c r="AE781" t="str">
        <f>IF(insurance[[#This Row],[split]]="Test", --(insurance[[#This Row],[charges]] &gt;= Classify!$C$5), "")</f>
        <v/>
      </c>
      <c r="AF781" t="str">
        <f>IF(insurance[[#This Row],[split]]="Test", --(insurance[[#This Row],[yhat]] &gt;= Classify!$C$8), "")</f>
        <v/>
      </c>
    </row>
    <row r="782" spans="1:32" x14ac:dyDescent="0.35">
      <c r="A782">
        <v>18</v>
      </c>
      <c r="B782" t="s">
        <v>13</v>
      </c>
      <c r="C782">
        <v>38.664999999999999</v>
      </c>
      <c r="D782">
        <v>2</v>
      </c>
      <c r="E782" t="s">
        <v>14</v>
      </c>
      <c r="F782" t="s">
        <v>20</v>
      </c>
      <c r="G782">
        <v>3393.35635</v>
      </c>
      <c r="H782" t="s">
        <v>16</v>
      </c>
      <c r="I782" t="s">
        <v>17</v>
      </c>
      <c r="J782" t="s">
        <v>17</v>
      </c>
      <c r="K782" t="s">
        <v>17</v>
      </c>
      <c r="L782" t="s">
        <v>17</v>
      </c>
      <c r="M782" t="s">
        <v>17</v>
      </c>
      <c r="N782">
        <f>insurance[[#This Row],[age]]^2</f>
        <v>324</v>
      </c>
      <c r="O782">
        <f>insurance[[#This Row],[smoker_yes]]*insurance[[#This Row],[bmi]]</f>
        <v>0</v>
      </c>
      <c r="P782">
        <f>insurance[[#This Row],[smoker_yes]]*insurance[[#This Row],[age]]</f>
        <v>0</v>
      </c>
      <c r="Q782">
        <f>insurance[[#This Row],[bmi]]*insurance[[#This Row],[age]]</f>
        <v>695.97</v>
      </c>
      <c r="R782" t="s">
        <v>31</v>
      </c>
      <c r="S782">
        <f>(insurance[[#This Row],[age]]-Notes!$B$2)/Notes!$B$3</f>
        <v>-1.5099654504939408</v>
      </c>
      <c r="T782">
        <f>(insurance[[#This Row],[bmi]]-Notes!$B$4)/Notes!$B$5</f>
        <v>1.3126188271656898</v>
      </c>
      <c r="U782">
        <f>(insurance[[#This Row],[children]]-Notes!$B$6)/Notes!$B$7</f>
        <v>0.75107928412561065</v>
      </c>
      <c r="V782" s="14">
        <f t="shared" si="12"/>
        <v>13130.638654799817</v>
      </c>
      <c r="W782" s="15" t="str">
        <f>IF(insurance[[#This Row],[split]]="Test", (insurance[[#This Row],[charges]]-insurance[[#This Row],[yhat_base]])^2, "")</f>
        <v/>
      </c>
      <c r="X782" s="15" t="str">
        <f>IF(insurance[[#This Row],[split]]="Test", ABS(insurance[[#This Row],[charges]]-insurance[[#This Row],[yhat_base]])^2, "")</f>
        <v/>
      </c>
      <c r="Y782" t="str">
        <f>IF(insurance[[#This Row],[split]]="Test", (insurance[[#This Row],[charges]]-insurance[[#This Row],[yhat]])^2,"")</f>
        <v/>
      </c>
      <c r="Z782" t="str">
        <f>IF(insurance[[#This Row],[split]]="Test",ABS(insurance[[#This Row],[charges]]-insurance[[#This Row],[yhat]])^2,"")</f>
        <v/>
      </c>
      <c r="AA782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5841.0109942740273</v>
      </c>
      <c r="AB782">
        <f>insurance[[#This Row],[charges]]-insurance[[#This Row],[yhat]]</f>
        <v>-2447.6546442740273</v>
      </c>
      <c r="AC782" t="str">
        <f>IF(insurance[[#This Row],[split]]="Test",
  COUNTIFS(insurance[split], "Test", insurance[yhat], "&gt;" &amp; insurance[[#This Row],[yhat]]) + 1,
  ""
)</f>
        <v/>
      </c>
      <c r="AD782" t="str">
        <f>IF(insurance[[#This Row],[split]]="Test", CEILING(insurance[[#This Row],[rank_test]]/(COUNTIF(insurance[split],"Test")/10), 1), "")</f>
        <v/>
      </c>
      <c r="AE782" t="str">
        <f>IF(insurance[[#This Row],[split]]="Test", --(insurance[[#This Row],[charges]] &gt;= Classify!$C$5), "")</f>
        <v/>
      </c>
      <c r="AF782" t="str">
        <f>IF(insurance[[#This Row],[split]]="Test", --(insurance[[#This Row],[yhat]] &gt;= Classify!$C$8), "")</f>
        <v/>
      </c>
    </row>
    <row r="783" spans="1:32" x14ac:dyDescent="0.35">
      <c r="A783">
        <v>21</v>
      </c>
      <c r="B783" t="s">
        <v>13</v>
      </c>
      <c r="C783">
        <v>33.630000000000003</v>
      </c>
      <c r="D783">
        <v>2</v>
      </c>
      <c r="E783" t="s">
        <v>14</v>
      </c>
      <c r="F783" t="s">
        <v>22</v>
      </c>
      <c r="G783">
        <v>3579.8287</v>
      </c>
      <c r="H783" t="s">
        <v>16</v>
      </c>
      <c r="I783" t="s">
        <v>17</v>
      </c>
      <c r="J783" t="s">
        <v>17</v>
      </c>
      <c r="K783" t="s">
        <v>18</v>
      </c>
      <c r="L783" t="s">
        <v>17</v>
      </c>
      <c r="M783" t="s">
        <v>17</v>
      </c>
      <c r="N783">
        <f>insurance[[#This Row],[age]]^2</f>
        <v>441</v>
      </c>
      <c r="O783">
        <f>insurance[[#This Row],[smoker_yes]]*insurance[[#This Row],[bmi]]</f>
        <v>0</v>
      </c>
      <c r="P783">
        <f>insurance[[#This Row],[smoker_yes]]*insurance[[#This Row],[age]]</f>
        <v>0</v>
      </c>
      <c r="Q783">
        <f>insurance[[#This Row],[bmi]]*insurance[[#This Row],[age]]</f>
        <v>706.23</v>
      </c>
      <c r="R783" t="s">
        <v>31</v>
      </c>
      <c r="S783">
        <f>(insurance[[#This Row],[age]]-Notes!$B$2)/Notes!$B$3</f>
        <v>-1.2963618798055645</v>
      </c>
      <c r="T783">
        <f>(insurance[[#This Row],[bmi]]-Notes!$B$4)/Notes!$B$5</f>
        <v>0.48665486969877314</v>
      </c>
      <c r="U783">
        <f>(insurance[[#This Row],[children]]-Notes!$B$6)/Notes!$B$7</f>
        <v>0.75107928412561065</v>
      </c>
      <c r="V783" s="14">
        <f t="shared" si="12"/>
        <v>13130.638654799817</v>
      </c>
      <c r="W783" s="15" t="str">
        <f>IF(insurance[[#This Row],[split]]="Test", (insurance[[#This Row],[charges]]-insurance[[#This Row],[yhat_base]])^2, "")</f>
        <v/>
      </c>
      <c r="X783" s="15" t="str">
        <f>IF(insurance[[#This Row],[split]]="Test", ABS(insurance[[#This Row],[charges]]-insurance[[#This Row],[yhat_base]])^2, "")</f>
        <v/>
      </c>
      <c r="Y783" t="str">
        <f>IF(insurance[[#This Row],[split]]="Test", (insurance[[#This Row],[charges]]-insurance[[#This Row],[yhat]])^2,"")</f>
        <v/>
      </c>
      <c r="Z783" t="str">
        <f>IF(insurance[[#This Row],[split]]="Test",ABS(insurance[[#This Row],[charges]]-insurance[[#This Row],[yhat]])^2,"")</f>
        <v/>
      </c>
      <c r="AA783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5476.2349730892456</v>
      </c>
      <c r="AB783">
        <f>insurance[[#This Row],[charges]]-insurance[[#This Row],[yhat]]</f>
        <v>-1896.4062730892456</v>
      </c>
      <c r="AC783" t="str">
        <f>IF(insurance[[#This Row],[split]]="Test",
  COUNTIFS(insurance[split], "Test", insurance[yhat], "&gt;" &amp; insurance[[#This Row],[yhat]]) + 1,
  ""
)</f>
        <v/>
      </c>
      <c r="AD783" t="str">
        <f>IF(insurance[[#This Row],[split]]="Test", CEILING(insurance[[#This Row],[rank_test]]/(COUNTIF(insurance[split],"Test")/10), 1), "")</f>
        <v/>
      </c>
      <c r="AE783" t="str">
        <f>IF(insurance[[#This Row],[split]]="Test", --(insurance[[#This Row],[charges]] &gt;= Classify!$C$5), "")</f>
        <v/>
      </c>
      <c r="AF783" t="str">
        <f>IF(insurance[[#This Row],[split]]="Test", --(insurance[[#This Row],[yhat]] &gt;= Classify!$C$8), "")</f>
        <v/>
      </c>
    </row>
    <row r="784" spans="1:32" x14ac:dyDescent="0.35">
      <c r="A784">
        <v>58</v>
      </c>
      <c r="B784" t="s">
        <v>13</v>
      </c>
      <c r="C784">
        <v>31.824999999999999</v>
      </c>
      <c r="D784">
        <v>2</v>
      </c>
      <c r="E784" t="s">
        <v>14</v>
      </c>
      <c r="F784" t="s">
        <v>20</v>
      </c>
      <c r="G784">
        <v>13607.36875</v>
      </c>
      <c r="H784" t="s">
        <v>16</v>
      </c>
      <c r="I784" t="s">
        <v>17</v>
      </c>
      <c r="J784" t="s">
        <v>17</v>
      </c>
      <c r="K784" t="s">
        <v>17</v>
      </c>
      <c r="L784" t="s">
        <v>17</v>
      </c>
      <c r="M784" t="s">
        <v>17</v>
      </c>
      <c r="N784">
        <f>insurance[[#This Row],[age]]^2</f>
        <v>3364</v>
      </c>
      <c r="O784">
        <f>insurance[[#This Row],[smoker_yes]]*insurance[[#This Row],[bmi]]</f>
        <v>0</v>
      </c>
      <c r="P784">
        <f>insurance[[#This Row],[smoker_yes]]*insurance[[#This Row],[age]]</f>
        <v>0</v>
      </c>
      <c r="Q784">
        <f>insurance[[#This Row],[bmi]]*insurance[[#This Row],[age]]</f>
        <v>1845.85</v>
      </c>
      <c r="R784" t="s">
        <v>31</v>
      </c>
      <c r="S784">
        <f>(insurance[[#This Row],[age]]-Notes!$B$2)/Notes!$B$3</f>
        <v>1.3380821586844101</v>
      </c>
      <c r="T784">
        <f>(insurance[[#This Row],[bmi]]-Notes!$B$4)/Notes!$B$5</f>
        <v>0.19055458305968909</v>
      </c>
      <c r="U784">
        <f>(insurance[[#This Row],[children]]-Notes!$B$6)/Notes!$B$7</f>
        <v>0.75107928412561065</v>
      </c>
      <c r="V784" s="14">
        <f t="shared" si="12"/>
        <v>13130.638654799817</v>
      </c>
      <c r="W784" s="15" t="str">
        <f>IF(insurance[[#This Row],[split]]="Test", (insurance[[#This Row],[charges]]-insurance[[#This Row],[yhat_base]])^2, "")</f>
        <v/>
      </c>
      <c r="X784" s="15" t="str">
        <f>IF(insurance[[#This Row],[split]]="Test", ABS(insurance[[#This Row],[charges]]-insurance[[#This Row],[yhat_base]])^2, "")</f>
        <v/>
      </c>
      <c r="Y784" t="str">
        <f>IF(insurance[[#This Row],[split]]="Test", (insurance[[#This Row],[charges]]-insurance[[#This Row],[yhat]])^2,"")</f>
        <v/>
      </c>
      <c r="Z784" t="str">
        <f>IF(insurance[[#This Row],[split]]="Test",ABS(insurance[[#This Row],[charges]]-insurance[[#This Row],[yhat]])^2,"")</f>
        <v/>
      </c>
      <c r="AA784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15664.581296531309</v>
      </c>
      <c r="AB784">
        <f>insurance[[#This Row],[charges]]-insurance[[#This Row],[yhat]]</f>
        <v>-2057.2125465313093</v>
      </c>
      <c r="AC784" t="str">
        <f>IF(insurance[[#This Row],[split]]="Test",
  COUNTIFS(insurance[split], "Test", insurance[yhat], "&gt;" &amp; insurance[[#This Row],[yhat]]) + 1,
  ""
)</f>
        <v/>
      </c>
      <c r="AD784" t="str">
        <f>IF(insurance[[#This Row],[split]]="Test", CEILING(insurance[[#This Row],[rank_test]]/(COUNTIF(insurance[split],"Test")/10), 1), "")</f>
        <v/>
      </c>
      <c r="AE784" t="str">
        <f>IF(insurance[[#This Row],[split]]="Test", --(insurance[[#This Row],[charges]] &gt;= Classify!$C$5), "")</f>
        <v/>
      </c>
      <c r="AF784" t="str">
        <f>IF(insurance[[#This Row],[split]]="Test", --(insurance[[#This Row],[yhat]] &gt;= Classify!$C$8), "")</f>
        <v/>
      </c>
    </row>
    <row r="785" spans="1:32" x14ac:dyDescent="0.35">
      <c r="A785">
        <v>34</v>
      </c>
      <c r="B785" t="s">
        <v>13</v>
      </c>
      <c r="C785">
        <v>37.335000000000001</v>
      </c>
      <c r="D785">
        <v>2</v>
      </c>
      <c r="E785" t="s">
        <v>14</v>
      </c>
      <c r="F785" t="s">
        <v>22</v>
      </c>
      <c r="G785">
        <v>5989.5236500000001</v>
      </c>
      <c r="H785" t="s">
        <v>16</v>
      </c>
      <c r="I785" t="s">
        <v>17</v>
      </c>
      <c r="J785" t="s">
        <v>17</v>
      </c>
      <c r="K785" t="s">
        <v>18</v>
      </c>
      <c r="L785" t="s">
        <v>17</v>
      </c>
      <c r="M785" t="s">
        <v>17</v>
      </c>
      <c r="N785">
        <f>insurance[[#This Row],[age]]^2</f>
        <v>1156</v>
      </c>
      <c r="O785">
        <f>insurance[[#This Row],[smoker_yes]]*insurance[[#This Row],[bmi]]</f>
        <v>0</v>
      </c>
      <c r="P785">
        <f>insurance[[#This Row],[smoker_yes]]*insurance[[#This Row],[age]]</f>
        <v>0</v>
      </c>
      <c r="Q785">
        <f>insurance[[#This Row],[bmi]]*insurance[[#This Row],[age]]</f>
        <v>1269.3900000000001</v>
      </c>
      <c r="R785" t="s">
        <v>31</v>
      </c>
      <c r="S785">
        <f>(insurance[[#This Row],[age]]-Notes!$B$2)/Notes!$B$3</f>
        <v>-0.37074640682260052</v>
      </c>
      <c r="T785">
        <f>(insurance[[#This Row],[bmi]]-Notes!$B$4)/Notes!$B$5</f>
        <v>1.0944396685895232</v>
      </c>
      <c r="U785">
        <f>(insurance[[#This Row],[children]]-Notes!$B$6)/Notes!$B$7</f>
        <v>0.75107928412561065</v>
      </c>
      <c r="V785" s="14">
        <f t="shared" si="12"/>
        <v>13130.638654799817</v>
      </c>
      <c r="W785" s="15" t="str">
        <f>IF(insurance[[#This Row],[split]]="Test", (insurance[[#This Row],[charges]]-insurance[[#This Row],[yhat_base]])^2, "")</f>
        <v/>
      </c>
      <c r="X785" s="15" t="str">
        <f>IF(insurance[[#This Row],[split]]="Test", ABS(insurance[[#This Row],[charges]]-insurance[[#This Row],[yhat_base]])^2, "")</f>
        <v/>
      </c>
      <c r="Y785" t="str">
        <f>IF(insurance[[#This Row],[split]]="Test", (insurance[[#This Row],[charges]]-insurance[[#This Row],[yhat]])^2,"")</f>
        <v/>
      </c>
      <c r="Z785" t="str">
        <f>IF(insurance[[#This Row],[split]]="Test",ABS(insurance[[#This Row],[charges]]-insurance[[#This Row],[yhat]])^2,"")</f>
        <v/>
      </c>
      <c r="AA785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7623.0320471498917</v>
      </c>
      <c r="AB785">
        <f>insurance[[#This Row],[charges]]-insurance[[#This Row],[yhat]]</f>
        <v>-1633.5083971498916</v>
      </c>
      <c r="AC785" t="str">
        <f>IF(insurance[[#This Row],[split]]="Test",
  COUNTIFS(insurance[split], "Test", insurance[yhat], "&gt;" &amp; insurance[[#This Row],[yhat]]) + 1,
  ""
)</f>
        <v/>
      </c>
      <c r="AD785" t="str">
        <f>IF(insurance[[#This Row],[split]]="Test", CEILING(insurance[[#This Row],[rank_test]]/(COUNTIF(insurance[split],"Test")/10), 1), "")</f>
        <v/>
      </c>
      <c r="AE785" t="str">
        <f>IF(insurance[[#This Row],[split]]="Test", --(insurance[[#This Row],[charges]] &gt;= Classify!$C$5), "")</f>
        <v/>
      </c>
      <c r="AF785" t="str">
        <f>IF(insurance[[#This Row],[split]]="Test", --(insurance[[#This Row],[yhat]] &gt;= Classify!$C$8), "")</f>
        <v/>
      </c>
    </row>
    <row r="786" spans="1:32" x14ac:dyDescent="0.35">
      <c r="A786">
        <v>35</v>
      </c>
      <c r="B786" t="s">
        <v>19</v>
      </c>
      <c r="C786">
        <v>34.770000000000003</v>
      </c>
      <c r="D786">
        <v>2</v>
      </c>
      <c r="E786" t="s">
        <v>14</v>
      </c>
      <c r="F786" t="s">
        <v>22</v>
      </c>
      <c r="G786">
        <v>5729.0052999999998</v>
      </c>
      <c r="H786" t="s">
        <v>16</v>
      </c>
      <c r="I786" t="s">
        <v>18</v>
      </c>
      <c r="J786" t="s">
        <v>17</v>
      </c>
      <c r="K786" t="s">
        <v>18</v>
      </c>
      <c r="L786" t="s">
        <v>17</v>
      </c>
      <c r="M786" t="s">
        <v>17</v>
      </c>
      <c r="N786">
        <f>insurance[[#This Row],[age]]^2</f>
        <v>1225</v>
      </c>
      <c r="O786">
        <f>insurance[[#This Row],[smoker_yes]]*insurance[[#This Row],[bmi]]</f>
        <v>0</v>
      </c>
      <c r="P786">
        <f>insurance[[#This Row],[smoker_yes]]*insurance[[#This Row],[age]]</f>
        <v>0</v>
      </c>
      <c r="Q786">
        <f>insurance[[#This Row],[bmi]]*insurance[[#This Row],[age]]</f>
        <v>1216.95</v>
      </c>
      <c r="R786" t="s">
        <v>31</v>
      </c>
      <c r="S786">
        <f>(insurance[[#This Row],[age]]-Notes!$B$2)/Notes!$B$3</f>
        <v>-0.29954521659314176</v>
      </c>
      <c r="T786">
        <f>(insurance[[#This Row],[bmi]]-Notes!$B$4)/Notes!$B$5</f>
        <v>0.67366557704977337</v>
      </c>
      <c r="U786">
        <f>(insurance[[#This Row],[children]]-Notes!$B$6)/Notes!$B$7</f>
        <v>0.75107928412561065</v>
      </c>
      <c r="V786" s="14">
        <f t="shared" si="12"/>
        <v>13130.638654799817</v>
      </c>
      <c r="W786" s="15" t="str">
        <f>IF(insurance[[#This Row],[split]]="Test", (insurance[[#This Row],[charges]]-insurance[[#This Row],[yhat_base]])^2, "")</f>
        <v/>
      </c>
      <c r="X786" s="15" t="str">
        <f>IF(insurance[[#This Row],[split]]="Test", ABS(insurance[[#This Row],[charges]]-insurance[[#This Row],[yhat_base]])^2, "")</f>
        <v/>
      </c>
      <c r="Y786" t="str">
        <f>IF(insurance[[#This Row],[split]]="Test", (insurance[[#This Row],[charges]]-insurance[[#This Row],[yhat]])^2,"")</f>
        <v/>
      </c>
      <c r="Z786" t="str">
        <f>IF(insurance[[#This Row],[split]]="Test",ABS(insurance[[#This Row],[charges]]-insurance[[#This Row],[yhat]])^2,"")</f>
        <v/>
      </c>
      <c r="AA786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7188.1134250351779</v>
      </c>
      <c r="AB786">
        <f>insurance[[#This Row],[charges]]-insurance[[#This Row],[yhat]]</f>
        <v>-1459.1081250351781</v>
      </c>
      <c r="AC786" t="str">
        <f>IF(insurance[[#This Row],[split]]="Test",
  COUNTIFS(insurance[split], "Test", insurance[yhat], "&gt;" &amp; insurance[[#This Row],[yhat]]) + 1,
  ""
)</f>
        <v/>
      </c>
      <c r="AD786" t="str">
        <f>IF(insurance[[#This Row],[split]]="Test", CEILING(insurance[[#This Row],[rank_test]]/(COUNTIF(insurance[split],"Test")/10), 1), "")</f>
        <v/>
      </c>
      <c r="AE786" t="str">
        <f>IF(insurance[[#This Row],[split]]="Test", --(insurance[[#This Row],[charges]] &gt;= Classify!$C$5), "")</f>
        <v/>
      </c>
      <c r="AF786" t="str">
        <f>IF(insurance[[#This Row],[split]]="Test", --(insurance[[#This Row],[yhat]] &gt;= Classify!$C$8), "")</f>
        <v/>
      </c>
    </row>
    <row r="787" spans="1:32" x14ac:dyDescent="0.35">
      <c r="A787">
        <v>26</v>
      </c>
      <c r="B787" t="s">
        <v>19</v>
      </c>
      <c r="C787">
        <v>30.875</v>
      </c>
      <c r="D787">
        <v>2</v>
      </c>
      <c r="E787" t="s">
        <v>14</v>
      </c>
      <c r="F787" t="s">
        <v>22</v>
      </c>
      <c r="G787">
        <v>3877.3042500000001</v>
      </c>
      <c r="H787" t="s">
        <v>16</v>
      </c>
      <c r="I787" t="s">
        <v>18</v>
      </c>
      <c r="J787" t="s">
        <v>17</v>
      </c>
      <c r="K787" t="s">
        <v>18</v>
      </c>
      <c r="L787" t="s">
        <v>17</v>
      </c>
      <c r="M787" t="s">
        <v>17</v>
      </c>
      <c r="N787">
        <f>insurance[[#This Row],[age]]^2</f>
        <v>676</v>
      </c>
      <c r="O787">
        <f>insurance[[#This Row],[smoker_yes]]*insurance[[#This Row],[bmi]]</f>
        <v>0</v>
      </c>
      <c r="P787">
        <f>insurance[[#This Row],[smoker_yes]]*insurance[[#This Row],[age]]</f>
        <v>0</v>
      </c>
      <c r="Q787">
        <f>insurance[[#This Row],[bmi]]*insurance[[#This Row],[age]]</f>
        <v>802.75</v>
      </c>
      <c r="R787" t="s">
        <v>31</v>
      </c>
      <c r="S787">
        <f>(insurance[[#This Row],[age]]-Notes!$B$2)/Notes!$B$3</f>
        <v>-0.94035592865827067</v>
      </c>
      <c r="T787">
        <f>(insurance[[#This Row],[bmi]]-Notes!$B$4)/Notes!$B$5</f>
        <v>3.4712326933855793E-2</v>
      </c>
      <c r="U787">
        <f>(insurance[[#This Row],[children]]-Notes!$B$6)/Notes!$B$7</f>
        <v>0.75107928412561065</v>
      </c>
      <c r="V787" s="14">
        <f t="shared" si="12"/>
        <v>13130.638654799817</v>
      </c>
      <c r="W787" s="15" t="str">
        <f>IF(insurance[[#This Row],[split]]="Test", (insurance[[#This Row],[charges]]-insurance[[#This Row],[yhat_base]])^2, "")</f>
        <v/>
      </c>
      <c r="X787" s="15" t="str">
        <f>IF(insurance[[#This Row],[split]]="Test", ABS(insurance[[#This Row],[charges]]-insurance[[#This Row],[yhat_base]])^2, "")</f>
        <v/>
      </c>
      <c r="Y787" t="str">
        <f>IF(insurance[[#This Row],[split]]="Test", (insurance[[#This Row],[charges]]-insurance[[#This Row],[yhat]])^2,"")</f>
        <v/>
      </c>
      <c r="Z787" t="str">
        <f>IF(insurance[[#This Row],[split]]="Test",ABS(insurance[[#This Row],[charges]]-insurance[[#This Row],[yhat]])^2,"")</f>
        <v/>
      </c>
      <c r="AA787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5470.4794660626276</v>
      </c>
      <c r="AB787">
        <f>insurance[[#This Row],[charges]]-insurance[[#This Row],[yhat]]</f>
        <v>-1593.1752160626274</v>
      </c>
      <c r="AC787" t="str">
        <f>IF(insurance[[#This Row],[split]]="Test",
  COUNTIFS(insurance[split], "Test", insurance[yhat], "&gt;" &amp; insurance[[#This Row],[yhat]]) + 1,
  ""
)</f>
        <v/>
      </c>
      <c r="AD787" t="str">
        <f>IF(insurance[[#This Row],[split]]="Test", CEILING(insurance[[#This Row],[rank_test]]/(COUNTIF(insurance[split],"Test")/10), 1), "")</f>
        <v/>
      </c>
      <c r="AE787" t="str">
        <f>IF(insurance[[#This Row],[split]]="Test", --(insurance[[#This Row],[charges]] &gt;= Classify!$C$5), "")</f>
        <v/>
      </c>
      <c r="AF787" t="str">
        <f>IF(insurance[[#This Row],[split]]="Test", --(insurance[[#This Row],[yhat]] &gt;= Classify!$C$8), "")</f>
        <v/>
      </c>
    </row>
    <row r="788" spans="1:32" x14ac:dyDescent="0.35">
      <c r="A788">
        <v>29</v>
      </c>
      <c r="B788" t="s">
        <v>19</v>
      </c>
      <c r="C788">
        <v>29.734999999999999</v>
      </c>
      <c r="D788">
        <v>2</v>
      </c>
      <c r="E788" t="s">
        <v>14</v>
      </c>
      <c r="F788" t="s">
        <v>22</v>
      </c>
      <c r="G788">
        <v>18157.876</v>
      </c>
      <c r="H788" t="s">
        <v>16</v>
      </c>
      <c r="I788" t="s">
        <v>18</v>
      </c>
      <c r="J788" t="s">
        <v>17</v>
      </c>
      <c r="K788" t="s">
        <v>18</v>
      </c>
      <c r="L788" t="s">
        <v>17</v>
      </c>
      <c r="M788" t="s">
        <v>17</v>
      </c>
      <c r="N788">
        <f>insurance[[#This Row],[age]]^2</f>
        <v>841</v>
      </c>
      <c r="O788">
        <f>insurance[[#This Row],[smoker_yes]]*insurance[[#This Row],[bmi]]</f>
        <v>0</v>
      </c>
      <c r="P788">
        <f>insurance[[#This Row],[smoker_yes]]*insurance[[#This Row],[age]]</f>
        <v>0</v>
      </c>
      <c r="Q788">
        <f>insurance[[#This Row],[bmi]]*insurance[[#This Row],[age]]</f>
        <v>862.31499999999994</v>
      </c>
      <c r="R788" t="s">
        <v>31</v>
      </c>
      <c r="S788">
        <f>(insurance[[#This Row],[age]]-Notes!$B$2)/Notes!$B$3</f>
        <v>-0.72675235796989435</v>
      </c>
      <c r="T788">
        <f>(insurance[[#This Row],[bmi]]-Notes!$B$4)/Notes!$B$5</f>
        <v>-0.15229838041714441</v>
      </c>
      <c r="U788">
        <f>(insurance[[#This Row],[children]]-Notes!$B$6)/Notes!$B$7</f>
        <v>0.75107928412561065</v>
      </c>
      <c r="V788" s="14">
        <f t="shared" si="12"/>
        <v>13130.638654799817</v>
      </c>
      <c r="W788" s="15" t="str">
        <f>IF(insurance[[#This Row],[split]]="Test", (insurance[[#This Row],[charges]]-insurance[[#This Row],[yhat_base]])^2, "")</f>
        <v/>
      </c>
      <c r="X788" s="15" t="str">
        <f>IF(insurance[[#This Row],[split]]="Test", ABS(insurance[[#This Row],[charges]]-insurance[[#This Row],[yhat_base]])^2, "")</f>
        <v/>
      </c>
      <c r="Y788" t="str">
        <f>IF(insurance[[#This Row],[split]]="Test", (insurance[[#This Row],[charges]]-insurance[[#This Row],[yhat]])^2,"")</f>
        <v/>
      </c>
      <c r="Z788" t="str">
        <f>IF(insurance[[#This Row],[split]]="Test",ABS(insurance[[#This Row],[charges]]-insurance[[#This Row],[yhat]])^2,"")</f>
        <v/>
      </c>
      <c r="AA788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5946.3506876517404</v>
      </c>
      <c r="AB788">
        <f>insurance[[#This Row],[charges]]-insurance[[#This Row],[yhat]]</f>
        <v>12211.52531234826</v>
      </c>
      <c r="AC788" t="str">
        <f>IF(insurance[[#This Row],[split]]="Test",
  COUNTIFS(insurance[split], "Test", insurance[yhat], "&gt;" &amp; insurance[[#This Row],[yhat]]) + 1,
  ""
)</f>
        <v/>
      </c>
      <c r="AD788" t="str">
        <f>IF(insurance[[#This Row],[split]]="Test", CEILING(insurance[[#This Row],[rank_test]]/(COUNTIF(insurance[split],"Test")/10), 1), "")</f>
        <v/>
      </c>
      <c r="AE788" t="str">
        <f>IF(insurance[[#This Row],[split]]="Test", --(insurance[[#This Row],[charges]] &gt;= Classify!$C$5), "")</f>
        <v/>
      </c>
      <c r="AF788" t="str">
        <f>IF(insurance[[#This Row],[split]]="Test", --(insurance[[#This Row],[yhat]] &gt;= Classify!$C$8), "")</f>
        <v/>
      </c>
    </row>
    <row r="789" spans="1:32" x14ac:dyDescent="0.35">
      <c r="A789">
        <v>38</v>
      </c>
      <c r="B789" t="s">
        <v>19</v>
      </c>
      <c r="C789">
        <v>27.835000000000001</v>
      </c>
      <c r="D789">
        <v>2</v>
      </c>
      <c r="E789" t="s">
        <v>14</v>
      </c>
      <c r="F789" t="s">
        <v>22</v>
      </c>
      <c r="G789">
        <v>6455.86265</v>
      </c>
      <c r="H789" t="s">
        <v>16</v>
      </c>
      <c r="I789" t="s">
        <v>18</v>
      </c>
      <c r="J789" t="s">
        <v>17</v>
      </c>
      <c r="K789" t="s">
        <v>18</v>
      </c>
      <c r="L789" t="s">
        <v>17</v>
      </c>
      <c r="M789" t="s">
        <v>17</v>
      </c>
      <c r="N789">
        <f>insurance[[#This Row],[age]]^2</f>
        <v>1444</v>
      </c>
      <c r="O789">
        <f>insurance[[#This Row],[smoker_yes]]*insurance[[#This Row],[bmi]]</f>
        <v>0</v>
      </c>
      <c r="P789">
        <f>insurance[[#This Row],[smoker_yes]]*insurance[[#This Row],[age]]</f>
        <v>0</v>
      </c>
      <c r="Q789">
        <f>insurance[[#This Row],[bmi]]*insurance[[#This Row],[age]]</f>
        <v>1057.73</v>
      </c>
      <c r="R789" t="s">
        <v>31</v>
      </c>
      <c r="S789">
        <f>(insurance[[#This Row],[age]]-Notes!$B$2)/Notes!$B$3</f>
        <v>-8.5941645904765426E-2</v>
      </c>
      <c r="T789">
        <f>(insurance[[#This Row],[bmi]]-Notes!$B$4)/Notes!$B$5</f>
        <v>-0.46398289266881104</v>
      </c>
      <c r="U789">
        <f>(insurance[[#This Row],[children]]-Notes!$B$6)/Notes!$B$7</f>
        <v>0.75107928412561065</v>
      </c>
      <c r="V789" s="14">
        <f t="shared" si="12"/>
        <v>13130.638654799817</v>
      </c>
      <c r="W789" s="15" t="str">
        <f>IF(insurance[[#This Row],[split]]="Test", (insurance[[#This Row],[charges]]-insurance[[#This Row],[yhat_base]])^2, "")</f>
        <v/>
      </c>
      <c r="X789" s="15" t="str">
        <f>IF(insurance[[#This Row],[split]]="Test", ABS(insurance[[#This Row],[charges]]-insurance[[#This Row],[yhat_base]])^2, "")</f>
        <v/>
      </c>
      <c r="Y789" t="str">
        <f>IF(insurance[[#This Row],[split]]="Test", (insurance[[#This Row],[charges]]-insurance[[#This Row],[yhat]])^2,"")</f>
        <v/>
      </c>
      <c r="Z789" t="str">
        <f>IF(insurance[[#This Row],[split]]="Test",ABS(insurance[[#This Row],[charges]]-insurance[[#This Row],[yhat]])^2,"")</f>
        <v/>
      </c>
      <c r="AA789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7825.5763066528043</v>
      </c>
      <c r="AB789">
        <f>insurance[[#This Row],[charges]]-insurance[[#This Row],[yhat]]</f>
        <v>-1369.7136566528043</v>
      </c>
      <c r="AC789" t="str">
        <f>IF(insurance[[#This Row],[split]]="Test",
  COUNTIFS(insurance[split], "Test", insurance[yhat], "&gt;" &amp; insurance[[#This Row],[yhat]]) + 1,
  ""
)</f>
        <v/>
      </c>
      <c r="AD789" t="str">
        <f>IF(insurance[[#This Row],[split]]="Test", CEILING(insurance[[#This Row],[rank_test]]/(COUNTIF(insurance[split],"Test")/10), 1), "")</f>
        <v/>
      </c>
      <c r="AE789" t="str">
        <f>IF(insurance[[#This Row],[split]]="Test", --(insurance[[#This Row],[charges]] &gt;= Classify!$C$5), "")</f>
        <v/>
      </c>
      <c r="AF789" t="str">
        <f>IF(insurance[[#This Row],[split]]="Test", --(insurance[[#This Row],[yhat]] &gt;= Classify!$C$8), "")</f>
        <v/>
      </c>
    </row>
    <row r="790" spans="1:32" x14ac:dyDescent="0.35">
      <c r="A790">
        <v>44</v>
      </c>
      <c r="B790" t="s">
        <v>19</v>
      </c>
      <c r="C790">
        <v>30.69</v>
      </c>
      <c r="D790">
        <v>2</v>
      </c>
      <c r="E790" t="s">
        <v>14</v>
      </c>
      <c r="F790" t="s">
        <v>15</v>
      </c>
      <c r="G790">
        <v>7731.4270999999999</v>
      </c>
      <c r="H790" t="s">
        <v>16</v>
      </c>
      <c r="I790" t="s">
        <v>18</v>
      </c>
      <c r="J790" t="s">
        <v>17</v>
      </c>
      <c r="K790" t="s">
        <v>17</v>
      </c>
      <c r="L790" t="s">
        <v>18</v>
      </c>
      <c r="M790" t="s">
        <v>17</v>
      </c>
      <c r="N790">
        <f>insurance[[#This Row],[age]]^2</f>
        <v>1936</v>
      </c>
      <c r="O790">
        <f>insurance[[#This Row],[smoker_yes]]*insurance[[#This Row],[bmi]]</f>
        <v>0</v>
      </c>
      <c r="P790">
        <f>insurance[[#This Row],[smoker_yes]]*insurance[[#This Row],[age]]</f>
        <v>0</v>
      </c>
      <c r="Q790">
        <f>insurance[[#This Row],[bmi]]*insurance[[#This Row],[age]]</f>
        <v>1350.3600000000001</v>
      </c>
      <c r="R790" t="s">
        <v>32</v>
      </c>
      <c r="S790">
        <f>(insurance[[#This Row],[age]]-Notes!$B$2)/Notes!$B$3</f>
        <v>0.3412654954719872</v>
      </c>
      <c r="T790">
        <f>(insurance[[#This Row],[bmi]]-Notes!$B$4)/Notes!$B$5</f>
        <v>4.3640981093515975E-3</v>
      </c>
      <c r="U790">
        <f>(insurance[[#This Row],[children]]-Notes!$B$6)/Notes!$B$7</f>
        <v>0.75107928412561065</v>
      </c>
      <c r="V790" s="14">
        <f t="shared" si="12"/>
        <v>13130.638654799817</v>
      </c>
      <c r="W790" s="15">
        <f>IF(insurance[[#This Row],[split]]="Test", (insurance[[#This Row],[charges]]-insurance[[#This Row],[yhat_base]])^2, "")</f>
        <v>29151485.413483862</v>
      </c>
      <c r="X790" s="15">
        <f>IF(insurance[[#This Row],[split]]="Test", ABS(insurance[[#This Row],[charges]]-insurance[[#This Row],[yhat_base]])^2, "")</f>
        <v>29151485.413483862</v>
      </c>
      <c r="Y790">
        <f>IF(insurance[[#This Row],[split]]="Test", (insurance[[#This Row],[charges]]-insurance[[#This Row],[yhat]])^2,"")</f>
        <v>1300630.6008162615</v>
      </c>
      <c r="Z790">
        <f>IF(insurance[[#This Row],[split]]="Test",ABS(insurance[[#This Row],[charges]]-insurance[[#This Row],[yhat]])^2,"")</f>
        <v>1300630.6008162615</v>
      </c>
      <c r="AA790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8871.8790283232684</v>
      </c>
      <c r="AB790">
        <f>insurance[[#This Row],[charges]]-insurance[[#This Row],[yhat]]</f>
        <v>-1140.4519283232685</v>
      </c>
      <c r="AC790">
        <f>IF(insurance[[#This Row],[split]]="Test",
  COUNTIFS(insurance[split], "Test", insurance[yhat], "&gt;" &amp; insurance[[#This Row],[yhat]]) + 1,
  ""
)</f>
        <v>164</v>
      </c>
      <c r="AD790">
        <f>IF(insurance[[#This Row],[split]]="Test", CEILING(insurance[[#This Row],[rank_test]]/(COUNTIF(insurance[split],"Test")/10), 1), "")</f>
        <v>6</v>
      </c>
      <c r="AE790">
        <f>IF(insurance[[#This Row],[split]]="Test", --(insurance[[#This Row],[charges]] &gt;= Classify!$C$5), "")</f>
        <v>0</v>
      </c>
      <c r="AF790">
        <f>IF(insurance[[#This Row],[split]]="Test", --(insurance[[#This Row],[yhat]] &gt;= Classify!$C$8), "")</f>
        <v>0</v>
      </c>
    </row>
    <row r="791" spans="1:32" x14ac:dyDescent="0.35">
      <c r="A791">
        <v>26</v>
      </c>
      <c r="B791" t="s">
        <v>13</v>
      </c>
      <c r="C791">
        <v>29.92</v>
      </c>
      <c r="D791">
        <v>2</v>
      </c>
      <c r="E791" t="s">
        <v>14</v>
      </c>
      <c r="F791" t="s">
        <v>15</v>
      </c>
      <c r="G791">
        <v>3981.9767999999999</v>
      </c>
      <c r="H791" t="s">
        <v>16</v>
      </c>
      <c r="I791" t="s">
        <v>17</v>
      </c>
      <c r="J791" t="s">
        <v>17</v>
      </c>
      <c r="K791" t="s">
        <v>17</v>
      </c>
      <c r="L791" t="s">
        <v>18</v>
      </c>
      <c r="M791" t="s">
        <v>17</v>
      </c>
      <c r="N791">
        <f>insurance[[#This Row],[age]]^2</f>
        <v>676</v>
      </c>
      <c r="O791">
        <f>insurance[[#This Row],[smoker_yes]]*insurance[[#This Row],[bmi]]</f>
        <v>0</v>
      </c>
      <c r="P791">
        <f>insurance[[#This Row],[smoker_yes]]*insurance[[#This Row],[age]]</f>
        <v>0</v>
      </c>
      <c r="Q791">
        <f>insurance[[#This Row],[bmi]]*insurance[[#This Row],[age]]</f>
        <v>777.92000000000007</v>
      </c>
      <c r="R791" t="s">
        <v>32</v>
      </c>
      <c r="S791">
        <f>(insurance[[#This Row],[age]]-Notes!$B$2)/Notes!$B$3</f>
        <v>-0.94035592865827067</v>
      </c>
      <c r="T791">
        <f>(insurance[[#This Row],[bmi]]-Notes!$B$4)/Notes!$B$5</f>
        <v>-0.12195015159263964</v>
      </c>
      <c r="U791">
        <f>(insurance[[#This Row],[children]]-Notes!$B$6)/Notes!$B$7</f>
        <v>0.75107928412561065</v>
      </c>
      <c r="V791" s="14">
        <f t="shared" si="12"/>
        <v>13130.638654799817</v>
      </c>
      <c r="W791" s="15">
        <f>IF(insurance[[#This Row],[split]]="Test", (insurance[[#This Row],[charges]]-insurance[[#This Row],[yhat_base]])^2, "")</f>
        <v>83698013.733469218</v>
      </c>
      <c r="X791" s="15">
        <f>IF(insurance[[#This Row],[split]]="Test", ABS(insurance[[#This Row],[charges]]-insurance[[#This Row],[yhat_base]])^2, "")</f>
        <v>83698013.733469218</v>
      </c>
      <c r="Y791">
        <f>IF(insurance[[#This Row],[split]]="Test", (insurance[[#This Row],[charges]]-insurance[[#This Row],[yhat]])^2,"")</f>
        <v>2241221.6371893394</v>
      </c>
      <c r="Z791">
        <f>IF(insurance[[#This Row],[split]]="Test",ABS(insurance[[#This Row],[charges]]-insurance[[#This Row],[yhat]])^2,"")</f>
        <v>2241221.6371893394</v>
      </c>
      <c r="AA791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5479.0478194207017</v>
      </c>
      <c r="AB791">
        <f>insurance[[#This Row],[charges]]-insurance[[#This Row],[yhat]]</f>
        <v>-1497.0710194207018</v>
      </c>
      <c r="AC791">
        <f>IF(insurance[[#This Row],[split]]="Test",
  COUNTIFS(insurance[split], "Test", insurance[yhat], "&gt;" &amp; insurance[[#This Row],[yhat]]) + 1,
  ""
)</f>
        <v>228</v>
      </c>
      <c r="AD791">
        <f>IF(insurance[[#This Row],[split]]="Test", CEILING(insurance[[#This Row],[rank_test]]/(COUNTIF(insurance[split],"Test")/10), 1), "")</f>
        <v>9</v>
      </c>
      <c r="AE791">
        <f>IF(insurance[[#This Row],[split]]="Test", --(insurance[[#This Row],[charges]] &gt;= Classify!$C$5), "")</f>
        <v>0</v>
      </c>
      <c r="AF791">
        <f>IF(insurance[[#This Row],[split]]="Test", --(insurance[[#This Row],[yhat]] &gt;= Classify!$C$8), "")</f>
        <v>0</v>
      </c>
    </row>
    <row r="792" spans="1:32" x14ac:dyDescent="0.35">
      <c r="A792">
        <v>29</v>
      </c>
      <c r="B792" t="s">
        <v>13</v>
      </c>
      <c r="C792">
        <v>32.11</v>
      </c>
      <c r="D792">
        <v>2</v>
      </c>
      <c r="E792" t="s">
        <v>14</v>
      </c>
      <c r="F792" t="s">
        <v>22</v>
      </c>
      <c r="G792">
        <v>4922.9159</v>
      </c>
      <c r="H792" t="s">
        <v>16</v>
      </c>
      <c r="I792" t="s">
        <v>17</v>
      </c>
      <c r="J792" t="s">
        <v>17</v>
      </c>
      <c r="K792" t="s">
        <v>18</v>
      </c>
      <c r="L792" t="s">
        <v>17</v>
      </c>
      <c r="M792" t="s">
        <v>17</v>
      </c>
      <c r="N792">
        <f>insurance[[#This Row],[age]]^2</f>
        <v>841</v>
      </c>
      <c r="O792">
        <f>insurance[[#This Row],[smoker_yes]]*insurance[[#This Row],[bmi]]</f>
        <v>0</v>
      </c>
      <c r="P792">
        <f>insurance[[#This Row],[smoker_yes]]*insurance[[#This Row],[age]]</f>
        <v>0</v>
      </c>
      <c r="Q792">
        <f>insurance[[#This Row],[bmi]]*insurance[[#This Row],[age]]</f>
        <v>931.18999999999994</v>
      </c>
      <c r="R792" t="s">
        <v>31</v>
      </c>
      <c r="S792">
        <f>(insurance[[#This Row],[age]]-Notes!$B$2)/Notes!$B$3</f>
        <v>-0.72675235796989435</v>
      </c>
      <c r="T792">
        <f>(insurance[[#This Row],[bmi]]-Notes!$B$4)/Notes!$B$5</f>
        <v>0.23730725989743914</v>
      </c>
      <c r="U792">
        <f>(insurance[[#This Row],[children]]-Notes!$B$6)/Notes!$B$7</f>
        <v>0.75107928412561065</v>
      </c>
      <c r="V792" s="14">
        <f t="shared" si="12"/>
        <v>13130.638654799817</v>
      </c>
      <c r="W792" s="15" t="str">
        <f>IF(insurance[[#This Row],[split]]="Test", (insurance[[#This Row],[charges]]-insurance[[#This Row],[yhat_base]])^2, "")</f>
        <v/>
      </c>
      <c r="X792" s="15" t="str">
        <f>IF(insurance[[#This Row],[split]]="Test", ABS(insurance[[#This Row],[charges]]-insurance[[#This Row],[yhat_base]])^2, "")</f>
        <v/>
      </c>
      <c r="Y792" t="str">
        <f>IF(insurance[[#This Row],[split]]="Test", (insurance[[#This Row],[charges]]-insurance[[#This Row],[yhat]])^2,"")</f>
        <v/>
      </c>
      <c r="Z792" t="str">
        <f>IF(insurance[[#This Row],[split]]="Test",ABS(insurance[[#This Row],[charges]]-insurance[[#This Row],[yhat]])^2,"")</f>
        <v/>
      </c>
      <c r="AA792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6598.3664041948532</v>
      </c>
      <c r="AB792">
        <f>insurance[[#This Row],[charges]]-insurance[[#This Row],[yhat]]</f>
        <v>-1675.4505041948532</v>
      </c>
      <c r="AC792" t="str">
        <f>IF(insurance[[#This Row],[split]]="Test",
  COUNTIFS(insurance[split], "Test", insurance[yhat], "&gt;" &amp; insurance[[#This Row],[yhat]]) + 1,
  ""
)</f>
        <v/>
      </c>
      <c r="AD792" t="str">
        <f>IF(insurance[[#This Row],[split]]="Test", CEILING(insurance[[#This Row],[rank_test]]/(COUNTIF(insurance[split],"Test")/10), 1), "")</f>
        <v/>
      </c>
      <c r="AE792" t="str">
        <f>IF(insurance[[#This Row],[split]]="Test", --(insurance[[#This Row],[charges]] &gt;= Classify!$C$5), "")</f>
        <v/>
      </c>
      <c r="AF792" t="str">
        <f>IF(insurance[[#This Row],[split]]="Test", --(insurance[[#This Row],[yhat]] &gt;= Classify!$C$8), "")</f>
        <v/>
      </c>
    </row>
    <row r="793" spans="1:32" x14ac:dyDescent="0.35">
      <c r="A793">
        <v>45</v>
      </c>
      <c r="B793" t="s">
        <v>13</v>
      </c>
      <c r="C793">
        <v>28.6</v>
      </c>
      <c r="D793">
        <v>2</v>
      </c>
      <c r="E793" t="s">
        <v>14</v>
      </c>
      <c r="F793" t="s">
        <v>15</v>
      </c>
      <c r="G793">
        <v>8516.8289999999997</v>
      </c>
      <c r="H793" t="s">
        <v>16</v>
      </c>
      <c r="I793" t="s">
        <v>17</v>
      </c>
      <c r="J793" t="s">
        <v>17</v>
      </c>
      <c r="K793" t="s">
        <v>17</v>
      </c>
      <c r="L793" t="s">
        <v>18</v>
      </c>
      <c r="M793" t="s">
        <v>17</v>
      </c>
      <c r="N793">
        <f>insurance[[#This Row],[age]]^2</f>
        <v>2025</v>
      </c>
      <c r="O793">
        <f>insurance[[#This Row],[smoker_yes]]*insurance[[#This Row],[bmi]]</f>
        <v>0</v>
      </c>
      <c r="P793">
        <f>insurance[[#This Row],[smoker_yes]]*insurance[[#This Row],[age]]</f>
        <v>0</v>
      </c>
      <c r="Q793">
        <f>insurance[[#This Row],[bmi]]*insurance[[#This Row],[age]]</f>
        <v>1287</v>
      </c>
      <c r="R793" t="s">
        <v>31</v>
      </c>
      <c r="S793">
        <f>(insurance[[#This Row],[age]]-Notes!$B$2)/Notes!$B$3</f>
        <v>0.41246668570144596</v>
      </c>
      <c r="T793">
        <f>(insurance[[#This Row],[bmi]]-Notes!$B$4)/Notes!$B$5</f>
        <v>-0.33848886536748191</v>
      </c>
      <c r="U793">
        <f>(insurance[[#This Row],[children]]-Notes!$B$6)/Notes!$B$7</f>
        <v>0.75107928412561065</v>
      </c>
      <c r="V793" s="14">
        <f t="shared" si="12"/>
        <v>13130.638654799817</v>
      </c>
      <c r="W793" s="15" t="str">
        <f>IF(insurance[[#This Row],[split]]="Test", (insurance[[#This Row],[charges]]-insurance[[#This Row],[yhat_base]])^2, "")</f>
        <v/>
      </c>
      <c r="X793" s="15" t="str">
        <f>IF(insurance[[#This Row],[split]]="Test", ABS(insurance[[#This Row],[charges]]-insurance[[#This Row],[yhat_base]])^2, "")</f>
        <v/>
      </c>
      <c r="Y793" t="str">
        <f>IF(insurance[[#This Row],[split]]="Test", (insurance[[#This Row],[charges]]-insurance[[#This Row],[yhat]])^2,"")</f>
        <v/>
      </c>
      <c r="Z793" t="str">
        <f>IF(insurance[[#This Row],[split]]="Test",ABS(insurance[[#This Row],[charges]]-insurance[[#This Row],[yhat]])^2,"")</f>
        <v/>
      </c>
      <c r="AA793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9779.9873216250126</v>
      </c>
      <c r="AB793">
        <f>insurance[[#This Row],[charges]]-insurance[[#This Row],[yhat]]</f>
        <v>-1263.1583216250128</v>
      </c>
      <c r="AC793" t="str">
        <f>IF(insurance[[#This Row],[split]]="Test",
  COUNTIFS(insurance[split], "Test", insurance[yhat], "&gt;" &amp; insurance[[#This Row],[yhat]]) + 1,
  ""
)</f>
        <v/>
      </c>
      <c r="AD793" t="str">
        <f>IF(insurance[[#This Row],[split]]="Test", CEILING(insurance[[#This Row],[rank_test]]/(COUNTIF(insurance[split],"Test")/10), 1), "")</f>
        <v/>
      </c>
      <c r="AE793" t="str">
        <f>IF(insurance[[#This Row],[split]]="Test", --(insurance[[#This Row],[charges]] &gt;= Classify!$C$5), "")</f>
        <v/>
      </c>
      <c r="AF793" t="str">
        <f>IF(insurance[[#This Row],[split]]="Test", --(insurance[[#This Row],[yhat]] &gt;= Classify!$C$8), "")</f>
        <v/>
      </c>
    </row>
    <row r="794" spans="1:32" x14ac:dyDescent="0.35">
      <c r="A794">
        <v>24</v>
      </c>
      <c r="B794" t="s">
        <v>19</v>
      </c>
      <c r="C794">
        <v>28.5</v>
      </c>
      <c r="D794">
        <v>2</v>
      </c>
      <c r="E794" t="s">
        <v>14</v>
      </c>
      <c r="F794" t="s">
        <v>22</v>
      </c>
      <c r="G794">
        <v>3537.703</v>
      </c>
      <c r="H794" t="s">
        <v>16</v>
      </c>
      <c r="I794" t="s">
        <v>18</v>
      </c>
      <c r="J794" t="s">
        <v>17</v>
      </c>
      <c r="K794" t="s">
        <v>18</v>
      </c>
      <c r="L794" t="s">
        <v>17</v>
      </c>
      <c r="M794" t="s">
        <v>17</v>
      </c>
      <c r="N794">
        <f>insurance[[#This Row],[age]]^2</f>
        <v>576</v>
      </c>
      <c r="O794">
        <f>insurance[[#This Row],[smoker_yes]]*insurance[[#This Row],[bmi]]</f>
        <v>0</v>
      </c>
      <c r="P794">
        <f>insurance[[#This Row],[smoker_yes]]*insurance[[#This Row],[age]]</f>
        <v>0</v>
      </c>
      <c r="Q794">
        <f>insurance[[#This Row],[bmi]]*insurance[[#This Row],[age]]</f>
        <v>684</v>
      </c>
      <c r="R794" t="s">
        <v>31</v>
      </c>
      <c r="S794">
        <f>(insurance[[#This Row],[age]]-Notes!$B$2)/Notes!$B$3</f>
        <v>-1.0827583091171882</v>
      </c>
      <c r="T794">
        <f>(insurance[[#This Row],[bmi]]-Notes!$B$4)/Notes!$B$5</f>
        <v>-0.35489331338072777</v>
      </c>
      <c r="U794">
        <f>(insurance[[#This Row],[children]]-Notes!$B$6)/Notes!$B$7</f>
        <v>0.75107928412561065</v>
      </c>
      <c r="V794" s="14">
        <f t="shared" si="12"/>
        <v>13130.638654799817</v>
      </c>
      <c r="W794" s="15" t="str">
        <f>IF(insurance[[#This Row],[split]]="Test", (insurance[[#This Row],[charges]]-insurance[[#This Row],[yhat_base]])^2, "")</f>
        <v/>
      </c>
      <c r="X794" s="15" t="str">
        <f>IF(insurance[[#This Row],[split]]="Test", ABS(insurance[[#This Row],[charges]]-insurance[[#This Row],[yhat_base]])^2, "")</f>
        <v/>
      </c>
      <c r="Y794" t="str">
        <f>IF(insurance[[#This Row],[split]]="Test", (insurance[[#This Row],[charges]]-insurance[[#This Row],[yhat]])^2,"")</f>
        <v/>
      </c>
      <c r="Z794" t="str">
        <f>IF(insurance[[#This Row],[split]]="Test",ABS(insurance[[#This Row],[charges]]-insurance[[#This Row],[yhat]])^2,"")</f>
        <v/>
      </c>
      <c r="AA794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5162.957982263586</v>
      </c>
      <c r="AB794">
        <f>insurance[[#This Row],[charges]]-insurance[[#This Row],[yhat]]</f>
        <v>-1625.254982263586</v>
      </c>
      <c r="AC794" t="str">
        <f>IF(insurance[[#This Row],[split]]="Test",
  COUNTIFS(insurance[split], "Test", insurance[yhat], "&gt;" &amp; insurance[[#This Row],[yhat]]) + 1,
  ""
)</f>
        <v/>
      </c>
      <c r="AD794" t="str">
        <f>IF(insurance[[#This Row],[split]]="Test", CEILING(insurance[[#This Row],[rank_test]]/(COUNTIF(insurance[split],"Test")/10), 1), "")</f>
        <v/>
      </c>
      <c r="AE794" t="str">
        <f>IF(insurance[[#This Row],[split]]="Test", --(insurance[[#This Row],[charges]] &gt;= Classify!$C$5), "")</f>
        <v/>
      </c>
      <c r="AF794" t="str">
        <f>IF(insurance[[#This Row],[split]]="Test", --(insurance[[#This Row],[yhat]] &gt;= Classify!$C$8), "")</f>
        <v/>
      </c>
    </row>
    <row r="795" spans="1:32" x14ac:dyDescent="0.35">
      <c r="A795">
        <v>47</v>
      </c>
      <c r="B795" t="s">
        <v>19</v>
      </c>
      <c r="C795">
        <v>25.46</v>
      </c>
      <c r="D795">
        <v>2</v>
      </c>
      <c r="E795" t="s">
        <v>14</v>
      </c>
      <c r="F795" t="s">
        <v>20</v>
      </c>
      <c r="G795">
        <v>9225.2564000000002</v>
      </c>
      <c r="H795" t="s">
        <v>16</v>
      </c>
      <c r="I795" t="s">
        <v>18</v>
      </c>
      <c r="J795" t="s">
        <v>17</v>
      </c>
      <c r="K795" t="s">
        <v>17</v>
      </c>
      <c r="L795" t="s">
        <v>17</v>
      </c>
      <c r="M795" t="s">
        <v>17</v>
      </c>
      <c r="N795">
        <f>insurance[[#This Row],[age]]^2</f>
        <v>2209</v>
      </c>
      <c r="O795">
        <f>insurance[[#This Row],[smoker_yes]]*insurance[[#This Row],[bmi]]</f>
        <v>0</v>
      </c>
      <c r="P795">
        <f>insurance[[#This Row],[smoker_yes]]*insurance[[#This Row],[age]]</f>
        <v>0</v>
      </c>
      <c r="Q795">
        <f>insurance[[#This Row],[bmi]]*insurance[[#This Row],[age]]</f>
        <v>1196.6200000000001</v>
      </c>
      <c r="R795" t="s">
        <v>31</v>
      </c>
      <c r="S795">
        <f>(insurance[[#This Row],[age]]-Notes!$B$2)/Notes!$B$3</f>
        <v>0.55486906616036347</v>
      </c>
      <c r="T795">
        <f>(insurance[[#This Row],[bmi]]-Notes!$B$4)/Notes!$B$5</f>
        <v>-0.85358853298339454</v>
      </c>
      <c r="U795">
        <f>(insurance[[#This Row],[children]]-Notes!$B$6)/Notes!$B$7</f>
        <v>0.75107928412561065</v>
      </c>
      <c r="V795" s="14">
        <f t="shared" si="12"/>
        <v>13130.638654799817</v>
      </c>
      <c r="W795" s="15" t="str">
        <f>IF(insurance[[#This Row],[split]]="Test", (insurance[[#This Row],[charges]]-insurance[[#This Row],[yhat_base]])^2, "")</f>
        <v/>
      </c>
      <c r="X795" s="15" t="str">
        <f>IF(insurance[[#This Row],[split]]="Test", ABS(insurance[[#This Row],[charges]]-insurance[[#This Row],[yhat_base]])^2, "")</f>
        <v/>
      </c>
      <c r="Y795" t="str">
        <f>IF(insurance[[#This Row],[split]]="Test", (insurance[[#This Row],[charges]]-insurance[[#This Row],[yhat]])^2,"")</f>
        <v/>
      </c>
      <c r="Z795" t="str">
        <f>IF(insurance[[#This Row],[split]]="Test",ABS(insurance[[#This Row],[charges]]-insurance[[#This Row],[yhat]])^2,"")</f>
        <v/>
      </c>
      <c r="AA795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10963.623616943389</v>
      </c>
      <c r="AB795">
        <f>insurance[[#This Row],[charges]]-insurance[[#This Row],[yhat]]</f>
        <v>-1738.3672169433885</v>
      </c>
      <c r="AC795" t="str">
        <f>IF(insurance[[#This Row],[split]]="Test",
  COUNTIFS(insurance[split], "Test", insurance[yhat], "&gt;" &amp; insurance[[#This Row],[yhat]]) + 1,
  ""
)</f>
        <v/>
      </c>
      <c r="AD795" t="str">
        <f>IF(insurance[[#This Row],[split]]="Test", CEILING(insurance[[#This Row],[rank_test]]/(COUNTIF(insurance[split],"Test")/10), 1), "")</f>
        <v/>
      </c>
      <c r="AE795" t="str">
        <f>IF(insurance[[#This Row],[split]]="Test", --(insurance[[#This Row],[charges]] &gt;= Classify!$C$5), "")</f>
        <v/>
      </c>
      <c r="AF795" t="str">
        <f>IF(insurance[[#This Row],[split]]="Test", --(insurance[[#This Row],[yhat]] &gt;= Classify!$C$8), "")</f>
        <v/>
      </c>
    </row>
    <row r="796" spans="1:32" x14ac:dyDescent="0.35">
      <c r="A796">
        <v>31</v>
      </c>
      <c r="B796" t="s">
        <v>19</v>
      </c>
      <c r="C796">
        <v>38.39</v>
      </c>
      <c r="D796">
        <v>2</v>
      </c>
      <c r="E796" t="s">
        <v>14</v>
      </c>
      <c r="F796" t="s">
        <v>15</v>
      </c>
      <c r="G796">
        <v>4463.2051000000001</v>
      </c>
      <c r="H796" t="s">
        <v>16</v>
      </c>
      <c r="I796" t="s">
        <v>18</v>
      </c>
      <c r="J796" t="s">
        <v>17</v>
      </c>
      <c r="K796" t="s">
        <v>17</v>
      </c>
      <c r="L796" t="s">
        <v>18</v>
      </c>
      <c r="M796" t="s">
        <v>17</v>
      </c>
      <c r="N796">
        <f>insurance[[#This Row],[age]]^2</f>
        <v>961</v>
      </c>
      <c r="O796">
        <f>insurance[[#This Row],[smoker_yes]]*insurance[[#This Row],[bmi]]</f>
        <v>0</v>
      </c>
      <c r="P796">
        <f>insurance[[#This Row],[smoker_yes]]*insurance[[#This Row],[age]]</f>
        <v>0</v>
      </c>
      <c r="Q796">
        <f>insurance[[#This Row],[bmi]]*insurance[[#This Row],[age]]</f>
        <v>1190.0899999999999</v>
      </c>
      <c r="R796" t="s">
        <v>31</v>
      </c>
      <c r="S796">
        <f>(insurance[[#This Row],[age]]-Notes!$B$2)/Notes!$B$3</f>
        <v>-0.58434997751097684</v>
      </c>
      <c r="T796">
        <f>(insurance[[#This Row],[bmi]]-Notes!$B$4)/Notes!$B$5</f>
        <v>1.2675065951292646</v>
      </c>
      <c r="U796">
        <f>(insurance[[#This Row],[children]]-Notes!$B$6)/Notes!$B$7</f>
        <v>0.75107928412561065</v>
      </c>
      <c r="V796" s="14">
        <f t="shared" si="12"/>
        <v>13130.638654799817</v>
      </c>
      <c r="W796" s="15" t="str">
        <f>IF(insurance[[#This Row],[split]]="Test", (insurance[[#This Row],[charges]]-insurance[[#This Row],[yhat_base]])^2, "")</f>
        <v/>
      </c>
      <c r="X796" s="15" t="str">
        <f>IF(insurance[[#This Row],[split]]="Test", ABS(insurance[[#This Row],[charges]]-insurance[[#This Row],[yhat_base]])^2, "")</f>
        <v/>
      </c>
      <c r="Y796" t="str">
        <f>IF(insurance[[#This Row],[split]]="Test", (insurance[[#This Row],[charges]]-insurance[[#This Row],[yhat]])^2,"")</f>
        <v/>
      </c>
      <c r="Z796" t="str">
        <f>IF(insurance[[#This Row],[split]]="Test",ABS(insurance[[#This Row],[charges]]-insurance[[#This Row],[yhat]])^2,"")</f>
        <v/>
      </c>
      <c r="AA796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5785.4410065031789</v>
      </c>
      <c r="AB796">
        <f>insurance[[#This Row],[charges]]-insurance[[#This Row],[yhat]]</f>
        <v>-1322.2359065031787</v>
      </c>
      <c r="AC796" t="str">
        <f>IF(insurance[[#This Row],[split]]="Test",
  COUNTIFS(insurance[split], "Test", insurance[yhat], "&gt;" &amp; insurance[[#This Row],[yhat]]) + 1,
  ""
)</f>
        <v/>
      </c>
      <c r="AD796" t="str">
        <f>IF(insurance[[#This Row],[split]]="Test", CEILING(insurance[[#This Row],[rank_test]]/(COUNTIF(insurance[split],"Test")/10), 1), "")</f>
        <v/>
      </c>
      <c r="AE796" t="str">
        <f>IF(insurance[[#This Row],[split]]="Test", --(insurance[[#This Row],[charges]] &gt;= Classify!$C$5), "")</f>
        <v/>
      </c>
      <c r="AF796" t="str">
        <f>IF(insurance[[#This Row],[split]]="Test", --(insurance[[#This Row],[yhat]] &gt;= Classify!$C$8), "")</f>
        <v/>
      </c>
    </row>
    <row r="797" spans="1:32" x14ac:dyDescent="0.35">
      <c r="A797">
        <v>41</v>
      </c>
      <c r="B797" t="s">
        <v>19</v>
      </c>
      <c r="C797">
        <v>37.049999999999997</v>
      </c>
      <c r="D797">
        <v>2</v>
      </c>
      <c r="E797" t="s">
        <v>14</v>
      </c>
      <c r="F797" t="s">
        <v>22</v>
      </c>
      <c r="G797">
        <v>7265.7025000000003</v>
      </c>
      <c r="H797" t="s">
        <v>16</v>
      </c>
      <c r="I797" t="s">
        <v>18</v>
      </c>
      <c r="J797" t="s">
        <v>17</v>
      </c>
      <c r="K797" t="s">
        <v>18</v>
      </c>
      <c r="L797" t="s">
        <v>17</v>
      </c>
      <c r="M797" t="s">
        <v>17</v>
      </c>
      <c r="N797">
        <f>insurance[[#This Row],[age]]^2</f>
        <v>1681</v>
      </c>
      <c r="O797">
        <f>insurance[[#This Row],[smoker_yes]]*insurance[[#This Row],[bmi]]</f>
        <v>0</v>
      </c>
      <c r="P797">
        <f>insurance[[#This Row],[smoker_yes]]*insurance[[#This Row],[age]]</f>
        <v>0</v>
      </c>
      <c r="Q797">
        <f>insurance[[#This Row],[bmi]]*insurance[[#This Row],[age]]</f>
        <v>1519.05</v>
      </c>
      <c r="R797" t="s">
        <v>31</v>
      </c>
      <c r="S797">
        <f>(insurance[[#This Row],[age]]-Notes!$B$2)/Notes!$B$3</f>
        <v>0.12766192478361088</v>
      </c>
      <c r="T797">
        <f>(insurance[[#This Row],[bmi]]-Notes!$B$4)/Notes!$B$5</f>
        <v>1.0476869917517726</v>
      </c>
      <c r="U797">
        <f>(insurance[[#This Row],[children]]-Notes!$B$6)/Notes!$B$7</f>
        <v>0.75107928412561065</v>
      </c>
      <c r="V797" s="14">
        <f t="shared" si="12"/>
        <v>13130.638654799817</v>
      </c>
      <c r="W797" s="15" t="str">
        <f>IF(insurance[[#This Row],[split]]="Test", (insurance[[#This Row],[charges]]-insurance[[#This Row],[yhat_base]])^2, "")</f>
        <v/>
      </c>
      <c r="X797" s="15" t="str">
        <f>IF(insurance[[#This Row],[split]]="Test", ABS(insurance[[#This Row],[charges]]-insurance[[#This Row],[yhat_base]])^2, "")</f>
        <v/>
      </c>
      <c r="Y797" t="str">
        <f>IF(insurance[[#This Row],[split]]="Test", (insurance[[#This Row],[charges]]-insurance[[#This Row],[yhat]])^2,"")</f>
        <v/>
      </c>
      <c r="Z797" t="str">
        <f>IF(insurance[[#This Row],[split]]="Test",ABS(insurance[[#This Row],[charges]]-insurance[[#This Row],[yhat]])^2,"")</f>
        <v/>
      </c>
      <c r="AA797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8694.0353216009353</v>
      </c>
      <c r="AB797">
        <f>insurance[[#This Row],[charges]]-insurance[[#This Row],[yhat]]</f>
        <v>-1428.3328216009349</v>
      </c>
      <c r="AC797" t="str">
        <f>IF(insurance[[#This Row],[split]]="Test",
  COUNTIFS(insurance[split], "Test", insurance[yhat], "&gt;" &amp; insurance[[#This Row],[yhat]]) + 1,
  ""
)</f>
        <v/>
      </c>
      <c r="AD797" t="str">
        <f>IF(insurance[[#This Row],[split]]="Test", CEILING(insurance[[#This Row],[rank_test]]/(COUNTIF(insurance[split],"Test")/10), 1), "")</f>
        <v/>
      </c>
      <c r="AE797" t="str">
        <f>IF(insurance[[#This Row],[split]]="Test", --(insurance[[#This Row],[charges]] &gt;= Classify!$C$5), "")</f>
        <v/>
      </c>
      <c r="AF797" t="str">
        <f>IF(insurance[[#This Row],[split]]="Test", --(insurance[[#This Row],[yhat]] &gt;= Classify!$C$8), "")</f>
        <v/>
      </c>
    </row>
    <row r="798" spans="1:32" x14ac:dyDescent="0.35">
      <c r="A798">
        <v>47</v>
      </c>
      <c r="B798" t="s">
        <v>13</v>
      </c>
      <c r="C798">
        <v>26.6</v>
      </c>
      <c r="D798">
        <v>2</v>
      </c>
      <c r="E798" t="s">
        <v>14</v>
      </c>
      <c r="F798" t="s">
        <v>20</v>
      </c>
      <c r="G798">
        <v>9715.8410000000003</v>
      </c>
      <c r="H798" t="s">
        <v>16</v>
      </c>
      <c r="I798" t="s">
        <v>17</v>
      </c>
      <c r="J798" t="s">
        <v>17</v>
      </c>
      <c r="K798" t="s">
        <v>17</v>
      </c>
      <c r="L798" t="s">
        <v>17</v>
      </c>
      <c r="M798" t="s">
        <v>17</v>
      </c>
      <c r="N798">
        <f>insurance[[#This Row],[age]]^2</f>
        <v>2209</v>
      </c>
      <c r="O798">
        <f>insurance[[#This Row],[smoker_yes]]*insurance[[#This Row],[bmi]]</f>
        <v>0</v>
      </c>
      <c r="P798">
        <f>insurance[[#This Row],[smoker_yes]]*insurance[[#This Row],[age]]</f>
        <v>0</v>
      </c>
      <c r="Q798">
        <f>insurance[[#This Row],[bmi]]*insurance[[#This Row],[age]]</f>
        <v>1250.2</v>
      </c>
      <c r="R798" t="s">
        <v>31</v>
      </c>
      <c r="S798">
        <f>(insurance[[#This Row],[age]]-Notes!$B$2)/Notes!$B$3</f>
        <v>0.55486906616036347</v>
      </c>
      <c r="T798">
        <f>(insurance[[#This Row],[bmi]]-Notes!$B$4)/Notes!$B$5</f>
        <v>-0.66657782563239443</v>
      </c>
      <c r="U798">
        <f>(insurance[[#This Row],[children]]-Notes!$B$6)/Notes!$B$7</f>
        <v>0.75107928412561065</v>
      </c>
      <c r="V798" s="14">
        <f t="shared" si="12"/>
        <v>13130.638654799817</v>
      </c>
      <c r="W798" s="15" t="str">
        <f>IF(insurance[[#This Row],[split]]="Test", (insurance[[#This Row],[charges]]-insurance[[#This Row],[yhat_base]])^2, "")</f>
        <v/>
      </c>
      <c r="X798" s="15" t="str">
        <f>IF(insurance[[#This Row],[split]]="Test", ABS(insurance[[#This Row],[charges]]-insurance[[#This Row],[yhat_base]])^2, "")</f>
        <v/>
      </c>
      <c r="Y798" t="str">
        <f>IF(insurance[[#This Row],[split]]="Test", (insurance[[#This Row],[charges]]-insurance[[#This Row],[yhat]])^2,"")</f>
        <v/>
      </c>
      <c r="Z798" t="str">
        <f>IF(insurance[[#This Row],[split]]="Test",ABS(insurance[[#This Row],[charges]]-insurance[[#This Row],[yhat]])^2,"")</f>
        <v/>
      </c>
      <c r="AA798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11603.540983890147</v>
      </c>
      <c r="AB798">
        <f>insurance[[#This Row],[charges]]-insurance[[#This Row],[yhat]]</f>
        <v>-1887.6999838901465</v>
      </c>
      <c r="AC798" t="str">
        <f>IF(insurance[[#This Row],[split]]="Test",
  COUNTIFS(insurance[split], "Test", insurance[yhat], "&gt;" &amp; insurance[[#This Row],[yhat]]) + 1,
  ""
)</f>
        <v/>
      </c>
      <c r="AD798" t="str">
        <f>IF(insurance[[#This Row],[split]]="Test", CEILING(insurance[[#This Row],[rank_test]]/(COUNTIF(insurance[split],"Test")/10), 1), "")</f>
        <v/>
      </c>
      <c r="AE798" t="str">
        <f>IF(insurance[[#This Row],[split]]="Test", --(insurance[[#This Row],[charges]] &gt;= Classify!$C$5), "")</f>
        <v/>
      </c>
      <c r="AF798" t="str">
        <f>IF(insurance[[#This Row],[split]]="Test", --(insurance[[#This Row],[yhat]] &gt;= Classify!$C$8), "")</f>
        <v/>
      </c>
    </row>
    <row r="799" spans="1:32" x14ac:dyDescent="0.35">
      <c r="A799">
        <v>59</v>
      </c>
      <c r="B799" t="s">
        <v>19</v>
      </c>
      <c r="C799">
        <v>31.79</v>
      </c>
      <c r="D799">
        <v>2</v>
      </c>
      <c r="E799" t="s">
        <v>14</v>
      </c>
      <c r="F799" t="s">
        <v>15</v>
      </c>
      <c r="G799">
        <v>12928.7911</v>
      </c>
      <c r="H799" t="s">
        <v>16</v>
      </c>
      <c r="I799" t="s">
        <v>18</v>
      </c>
      <c r="J799" t="s">
        <v>17</v>
      </c>
      <c r="K799" t="s">
        <v>17</v>
      </c>
      <c r="L799" t="s">
        <v>18</v>
      </c>
      <c r="M799" t="s">
        <v>17</v>
      </c>
      <c r="N799">
        <f>insurance[[#This Row],[age]]^2</f>
        <v>3481</v>
      </c>
      <c r="O799">
        <f>insurance[[#This Row],[smoker_yes]]*insurance[[#This Row],[bmi]]</f>
        <v>0</v>
      </c>
      <c r="P799">
        <f>insurance[[#This Row],[smoker_yes]]*insurance[[#This Row],[age]]</f>
        <v>0</v>
      </c>
      <c r="Q799">
        <f>insurance[[#This Row],[bmi]]*insurance[[#This Row],[age]]</f>
        <v>1875.61</v>
      </c>
      <c r="R799" t="s">
        <v>31</v>
      </c>
      <c r="S799">
        <f>(insurance[[#This Row],[age]]-Notes!$B$2)/Notes!$B$3</f>
        <v>1.4092833489138687</v>
      </c>
      <c r="T799">
        <f>(insurance[[#This Row],[bmi]]-Notes!$B$4)/Notes!$B$5</f>
        <v>0.18481302625505311</v>
      </c>
      <c r="U799">
        <f>(insurance[[#This Row],[children]]-Notes!$B$6)/Notes!$B$7</f>
        <v>0.75107928412561065</v>
      </c>
      <c r="V799" s="14">
        <f t="shared" si="12"/>
        <v>13130.638654799817</v>
      </c>
      <c r="W799" s="15" t="str">
        <f>IF(insurance[[#This Row],[split]]="Test", (insurance[[#This Row],[charges]]-insurance[[#This Row],[yhat_base]])^2, "")</f>
        <v/>
      </c>
      <c r="X799" s="15" t="str">
        <f>IF(insurance[[#This Row],[split]]="Test", ABS(insurance[[#This Row],[charges]]-insurance[[#This Row],[yhat_base]])^2, "")</f>
        <v/>
      </c>
      <c r="Y799" t="str">
        <f>IF(insurance[[#This Row],[split]]="Test", (insurance[[#This Row],[charges]]-insurance[[#This Row],[yhat]])^2,"")</f>
        <v/>
      </c>
      <c r="Z799" t="str">
        <f>IF(insurance[[#This Row],[split]]="Test",ABS(insurance[[#This Row],[charges]]-insurance[[#This Row],[yhat]])^2,"")</f>
        <v/>
      </c>
      <c r="AA799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14229.327382857082</v>
      </c>
      <c r="AB799">
        <f>insurance[[#This Row],[charges]]-insurance[[#This Row],[yhat]]</f>
        <v>-1300.5362828570815</v>
      </c>
      <c r="AC799" t="str">
        <f>IF(insurance[[#This Row],[split]]="Test",
  COUNTIFS(insurance[split], "Test", insurance[yhat], "&gt;" &amp; insurance[[#This Row],[yhat]]) + 1,
  ""
)</f>
        <v/>
      </c>
      <c r="AD799" t="str">
        <f>IF(insurance[[#This Row],[split]]="Test", CEILING(insurance[[#This Row],[rank_test]]/(COUNTIF(insurance[split],"Test")/10), 1), "")</f>
        <v/>
      </c>
      <c r="AE799" t="str">
        <f>IF(insurance[[#This Row],[split]]="Test", --(insurance[[#This Row],[charges]] &gt;= Classify!$C$5), "")</f>
        <v/>
      </c>
      <c r="AF799" t="str">
        <f>IF(insurance[[#This Row],[split]]="Test", --(insurance[[#This Row],[yhat]] &gt;= Classify!$C$8), "")</f>
        <v/>
      </c>
    </row>
    <row r="800" spans="1:32" x14ac:dyDescent="0.35">
      <c r="A800">
        <v>46</v>
      </c>
      <c r="B800" t="s">
        <v>13</v>
      </c>
      <c r="C800">
        <v>48.07</v>
      </c>
      <c r="D800">
        <v>2</v>
      </c>
      <c r="E800" t="s">
        <v>14</v>
      </c>
      <c r="F800" t="s">
        <v>20</v>
      </c>
      <c r="G800">
        <v>9432.9253000000008</v>
      </c>
      <c r="H800" t="s">
        <v>16</v>
      </c>
      <c r="I800" t="s">
        <v>17</v>
      </c>
      <c r="J800" t="s">
        <v>17</v>
      </c>
      <c r="K800" t="s">
        <v>17</v>
      </c>
      <c r="L800" t="s">
        <v>17</v>
      </c>
      <c r="M800" t="s">
        <v>17</v>
      </c>
      <c r="N800">
        <f>insurance[[#This Row],[age]]^2</f>
        <v>2116</v>
      </c>
      <c r="O800">
        <f>insurance[[#This Row],[smoker_yes]]*insurance[[#This Row],[bmi]]</f>
        <v>0</v>
      </c>
      <c r="P800">
        <f>insurance[[#This Row],[smoker_yes]]*insurance[[#This Row],[age]]</f>
        <v>0</v>
      </c>
      <c r="Q800">
        <f>insurance[[#This Row],[bmi]]*insurance[[#This Row],[age]]</f>
        <v>2211.2199999999998</v>
      </c>
      <c r="R800" t="s">
        <v>31</v>
      </c>
      <c r="S800">
        <f>(insurance[[#This Row],[age]]-Notes!$B$2)/Notes!$B$3</f>
        <v>0.48366787593090471</v>
      </c>
      <c r="T800">
        <f>(insurance[[#This Row],[bmi]]-Notes!$B$4)/Notes!$B$5</f>
        <v>2.8554571628114407</v>
      </c>
      <c r="U800">
        <f>(insurance[[#This Row],[children]]-Notes!$B$6)/Notes!$B$7</f>
        <v>0.75107928412561065</v>
      </c>
      <c r="V800" s="14">
        <f t="shared" si="12"/>
        <v>13130.638654799817</v>
      </c>
      <c r="W800" s="15" t="str">
        <f>IF(insurance[[#This Row],[split]]="Test", (insurance[[#This Row],[charges]]-insurance[[#This Row],[yhat_base]])^2, "")</f>
        <v/>
      </c>
      <c r="X800" s="15" t="str">
        <f>IF(insurance[[#This Row],[split]]="Test", ABS(insurance[[#This Row],[charges]]-insurance[[#This Row],[yhat_base]])^2, "")</f>
        <v/>
      </c>
      <c r="Y800" t="str">
        <f>IF(insurance[[#This Row],[split]]="Test", (insurance[[#This Row],[charges]]-insurance[[#This Row],[yhat]])^2,"")</f>
        <v/>
      </c>
      <c r="Z800" t="str">
        <f>IF(insurance[[#This Row],[split]]="Test",ABS(insurance[[#This Row],[charges]]-insurance[[#This Row],[yhat]])^2,"")</f>
        <v/>
      </c>
      <c r="AA800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11497.858497694731</v>
      </c>
      <c r="AB800">
        <f>insurance[[#This Row],[charges]]-insurance[[#This Row],[yhat]]</f>
        <v>-2064.9331976947306</v>
      </c>
      <c r="AC800" t="str">
        <f>IF(insurance[[#This Row],[split]]="Test",
  COUNTIFS(insurance[split], "Test", insurance[yhat], "&gt;" &amp; insurance[[#This Row],[yhat]]) + 1,
  ""
)</f>
        <v/>
      </c>
      <c r="AD800" t="str">
        <f>IF(insurance[[#This Row],[split]]="Test", CEILING(insurance[[#This Row],[rank_test]]/(COUNTIF(insurance[split],"Test")/10), 1), "")</f>
        <v/>
      </c>
      <c r="AE800" t="str">
        <f>IF(insurance[[#This Row],[split]]="Test", --(insurance[[#This Row],[charges]] &gt;= Classify!$C$5), "")</f>
        <v/>
      </c>
      <c r="AF800" t="str">
        <f>IF(insurance[[#This Row],[split]]="Test", --(insurance[[#This Row],[yhat]] &gt;= Classify!$C$8), "")</f>
        <v/>
      </c>
    </row>
    <row r="801" spans="1:32" x14ac:dyDescent="0.35">
      <c r="A801">
        <v>56</v>
      </c>
      <c r="B801" t="s">
        <v>13</v>
      </c>
      <c r="C801">
        <v>37.51</v>
      </c>
      <c r="D801">
        <v>2</v>
      </c>
      <c r="E801" t="s">
        <v>14</v>
      </c>
      <c r="F801" t="s">
        <v>15</v>
      </c>
      <c r="G801">
        <v>12265.5069</v>
      </c>
      <c r="H801" t="s">
        <v>16</v>
      </c>
      <c r="I801" t="s">
        <v>17</v>
      </c>
      <c r="J801" t="s">
        <v>17</v>
      </c>
      <c r="K801" t="s">
        <v>17</v>
      </c>
      <c r="L801" t="s">
        <v>18</v>
      </c>
      <c r="M801" t="s">
        <v>17</v>
      </c>
      <c r="N801">
        <f>insurance[[#This Row],[age]]^2</f>
        <v>3136</v>
      </c>
      <c r="O801">
        <f>insurance[[#This Row],[smoker_yes]]*insurance[[#This Row],[bmi]]</f>
        <v>0</v>
      </c>
      <c r="P801">
        <f>insurance[[#This Row],[smoker_yes]]*insurance[[#This Row],[age]]</f>
        <v>0</v>
      </c>
      <c r="Q801">
        <f>insurance[[#This Row],[bmi]]*insurance[[#This Row],[age]]</f>
        <v>2100.56</v>
      </c>
      <c r="R801" t="s">
        <v>31</v>
      </c>
      <c r="S801">
        <f>(insurance[[#This Row],[age]]-Notes!$B$2)/Notes!$B$3</f>
        <v>1.1956797782254924</v>
      </c>
      <c r="T801">
        <f>(insurance[[#This Row],[bmi]]-Notes!$B$4)/Notes!$B$5</f>
        <v>1.1231474526127025</v>
      </c>
      <c r="U801">
        <f>(insurance[[#This Row],[children]]-Notes!$B$6)/Notes!$B$7</f>
        <v>0.75107928412561065</v>
      </c>
      <c r="V801" s="14">
        <f t="shared" si="12"/>
        <v>13130.638654799817</v>
      </c>
      <c r="W801" s="15" t="str">
        <f>IF(insurance[[#This Row],[split]]="Test", (insurance[[#This Row],[charges]]-insurance[[#This Row],[yhat_base]])^2, "")</f>
        <v/>
      </c>
      <c r="X801" s="15" t="str">
        <f>IF(insurance[[#This Row],[split]]="Test", ABS(insurance[[#This Row],[charges]]-insurance[[#This Row],[yhat_base]])^2, "")</f>
        <v/>
      </c>
      <c r="Y801" t="str">
        <f>IF(insurance[[#This Row],[split]]="Test", (insurance[[#This Row],[charges]]-insurance[[#This Row],[yhat]])^2,"")</f>
        <v/>
      </c>
      <c r="Z801" t="str">
        <f>IF(insurance[[#This Row],[split]]="Test",ABS(insurance[[#This Row],[charges]]-insurance[[#This Row],[yhat]])^2,"")</f>
        <v/>
      </c>
      <c r="AA801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13699.203111851282</v>
      </c>
      <c r="AB801">
        <f>insurance[[#This Row],[charges]]-insurance[[#This Row],[yhat]]</f>
        <v>-1433.696211851282</v>
      </c>
      <c r="AC801" t="str">
        <f>IF(insurance[[#This Row],[split]]="Test",
  COUNTIFS(insurance[split], "Test", insurance[yhat], "&gt;" &amp; insurance[[#This Row],[yhat]]) + 1,
  ""
)</f>
        <v/>
      </c>
      <c r="AD801" t="str">
        <f>IF(insurance[[#This Row],[split]]="Test", CEILING(insurance[[#This Row],[rank_test]]/(COUNTIF(insurance[split],"Test")/10), 1), "")</f>
        <v/>
      </c>
      <c r="AE801" t="str">
        <f>IF(insurance[[#This Row],[split]]="Test", --(insurance[[#This Row],[charges]] &gt;= Classify!$C$5), "")</f>
        <v/>
      </c>
      <c r="AF801" t="str">
        <f>IF(insurance[[#This Row],[split]]="Test", --(insurance[[#This Row],[yhat]] &gt;= Classify!$C$8), "")</f>
        <v/>
      </c>
    </row>
    <row r="802" spans="1:32" x14ac:dyDescent="0.35">
      <c r="A802">
        <v>28</v>
      </c>
      <c r="B802" t="s">
        <v>13</v>
      </c>
      <c r="C802">
        <v>33</v>
      </c>
      <c r="D802">
        <v>2</v>
      </c>
      <c r="E802" t="s">
        <v>14</v>
      </c>
      <c r="F802" t="s">
        <v>15</v>
      </c>
      <c r="G802">
        <v>4349.4620000000004</v>
      </c>
      <c r="H802" t="s">
        <v>16</v>
      </c>
      <c r="I802" t="s">
        <v>17</v>
      </c>
      <c r="J802" t="s">
        <v>17</v>
      </c>
      <c r="K802" t="s">
        <v>17</v>
      </c>
      <c r="L802" t="s">
        <v>18</v>
      </c>
      <c r="M802" t="s">
        <v>17</v>
      </c>
      <c r="N802">
        <f>insurance[[#This Row],[age]]^2</f>
        <v>784</v>
      </c>
      <c r="O802">
        <f>insurance[[#This Row],[smoker_yes]]*insurance[[#This Row],[bmi]]</f>
        <v>0</v>
      </c>
      <c r="P802">
        <f>insurance[[#This Row],[smoker_yes]]*insurance[[#This Row],[age]]</f>
        <v>0</v>
      </c>
      <c r="Q802">
        <f>insurance[[#This Row],[bmi]]*insurance[[#This Row],[age]]</f>
        <v>924</v>
      </c>
      <c r="R802" t="s">
        <v>31</v>
      </c>
      <c r="S802">
        <f>(insurance[[#This Row],[age]]-Notes!$B$2)/Notes!$B$3</f>
        <v>-0.79795354819935316</v>
      </c>
      <c r="T802">
        <f>(insurance[[#This Row],[bmi]]-Notes!$B$4)/Notes!$B$5</f>
        <v>0.38330684721532526</v>
      </c>
      <c r="U802">
        <f>(insurance[[#This Row],[children]]-Notes!$B$6)/Notes!$B$7</f>
        <v>0.75107928412561065</v>
      </c>
      <c r="V802" s="14">
        <f t="shared" si="12"/>
        <v>13130.638654799817</v>
      </c>
      <c r="W802" s="15" t="str">
        <f>IF(insurance[[#This Row],[split]]="Test", (insurance[[#This Row],[charges]]-insurance[[#This Row],[yhat_base]])^2, "")</f>
        <v/>
      </c>
      <c r="X802" s="15" t="str">
        <f>IF(insurance[[#This Row],[split]]="Test", ABS(insurance[[#This Row],[charges]]-insurance[[#This Row],[yhat_base]])^2, "")</f>
        <v/>
      </c>
      <c r="Y802" t="str">
        <f>IF(insurance[[#This Row],[split]]="Test", (insurance[[#This Row],[charges]]-insurance[[#This Row],[yhat]])^2,"")</f>
        <v/>
      </c>
      <c r="Z802" t="str">
        <f>IF(insurance[[#This Row],[split]]="Test",ABS(insurance[[#This Row],[charges]]-insurance[[#This Row],[yhat]])^2,"")</f>
        <v/>
      </c>
      <c r="AA802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5825.8254024475436</v>
      </c>
      <c r="AB802">
        <f>insurance[[#This Row],[charges]]-insurance[[#This Row],[yhat]]</f>
        <v>-1476.3634024475432</v>
      </c>
      <c r="AC802" t="str">
        <f>IF(insurance[[#This Row],[split]]="Test",
  COUNTIFS(insurance[split], "Test", insurance[yhat], "&gt;" &amp; insurance[[#This Row],[yhat]]) + 1,
  ""
)</f>
        <v/>
      </c>
      <c r="AD802" t="str">
        <f>IF(insurance[[#This Row],[split]]="Test", CEILING(insurance[[#This Row],[rank_test]]/(COUNTIF(insurance[split],"Test")/10), 1), "")</f>
        <v/>
      </c>
      <c r="AE802" t="str">
        <f>IF(insurance[[#This Row],[split]]="Test", --(insurance[[#This Row],[charges]] &gt;= Classify!$C$5), "")</f>
        <v/>
      </c>
      <c r="AF802" t="str">
        <f>IF(insurance[[#This Row],[split]]="Test", --(insurance[[#This Row],[yhat]] &gt;= Classify!$C$8), "")</f>
        <v/>
      </c>
    </row>
    <row r="803" spans="1:32" x14ac:dyDescent="0.35">
      <c r="A803">
        <v>29</v>
      </c>
      <c r="B803" t="s">
        <v>19</v>
      </c>
      <c r="C803">
        <v>33.344999999999999</v>
      </c>
      <c r="D803">
        <v>2</v>
      </c>
      <c r="E803" t="s">
        <v>14</v>
      </c>
      <c r="F803" t="s">
        <v>22</v>
      </c>
      <c r="G803">
        <v>19442.353500000001</v>
      </c>
      <c r="H803" t="s">
        <v>16</v>
      </c>
      <c r="I803" t="s">
        <v>18</v>
      </c>
      <c r="J803" t="s">
        <v>17</v>
      </c>
      <c r="K803" t="s">
        <v>18</v>
      </c>
      <c r="L803" t="s">
        <v>17</v>
      </c>
      <c r="M803" t="s">
        <v>17</v>
      </c>
      <c r="N803">
        <f>insurance[[#This Row],[age]]^2</f>
        <v>841</v>
      </c>
      <c r="O803">
        <f>insurance[[#This Row],[smoker_yes]]*insurance[[#This Row],[bmi]]</f>
        <v>0</v>
      </c>
      <c r="P803">
        <f>insurance[[#This Row],[smoker_yes]]*insurance[[#This Row],[age]]</f>
        <v>0</v>
      </c>
      <c r="Q803">
        <f>insurance[[#This Row],[bmi]]*insurance[[#This Row],[age]]</f>
        <v>967.005</v>
      </c>
      <c r="R803" t="s">
        <v>31</v>
      </c>
      <c r="S803">
        <f>(insurance[[#This Row],[age]]-Notes!$B$2)/Notes!$B$3</f>
        <v>-0.72675235796989435</v>
      </c>
      <c r="T803">
        <f>(insurance[[#This Row],[bmi]]-Notes!$B$4)/Notes!$B$5</f>
        <v>0.4399021928610225</v>
      </c>
      <c r="U803">
        <f>(insurance[[#This Row],[children]]-Notes!$B$6)/Notes!$B$7</f>
        <v>0.75107928412561065</v>
      </c>
      <c r="V803" s="14">
        <f t="shared" si="12"/>
        <v>13130.638654799817</v>
      </c>
      <c r="W803" s="15" t="str">
        <f>IF(insurance[[#This Row],[split]]="Test", (insurance[[#This Row],[charges]]-insurance[[#This Row],[yhat_base]])^2, "")</f>
        <v/>
      </c>
      <c r="X803" s="15" t="str">
        <f>IF(insurance[[#This Row],[split]]="Test", ABS(insurance[[#This Row],[charges]]-insurance[[#This Row],[yhat_base]])^2, "")</f>
        <v/>
      </c>
      <c r="Y803" t="str">
        <f>IF(insurance[[#This Row],[split]]="Test", (insurance[[#This Row],[charges]]-insurance[[#This Row],[yhat]])^2,"")</f>
        <v/>
      </c>
      <c r="Z803" t="str">
        <f>IF(insurance[[#This Row],[split]]="Test",ABS(insurance[[#This Row],[charges]]-insurance[[#This Row],[yhat]])^2,"")</f>
        <v/>
      </c>
      <c r="AA803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5981.7150941641639</v>
      </c>
      <c r="AB803">
        <f>insurance[[#This Row],[charges]]-insurance[[#This Row],[yhat]]</f>
        <v>13460.638405835838</v>
      </c>
      <c r="AC803" t="str">
        <f>IF(insurance[[#This Row],[split]]="Test",
  COUNTIFS(insurance[split], "Test", insurance[yhat], "&gt;" &amp; insurance[[#This Row],[yhat]]) + 1,
  ""
)</f>
        <v/>
      </c>
      <c r="AD803" t="str">
        <f>IF(insurance[[#This Row],[split]]="Test", CEILING(insurance[[#This Row],[rank_test]]/(COUNTIF(insurance[split],"Test")/10), 1), "")</f>
        <v/>
      </c>
      <c r="AE803" t="str">
        <f>IF(insurance[[#This Row],[split]]="Test", --(insurance[[#This Row],[charges]] &gt;= Classify!$C$5), "")</f>
        <v/>
      </c>
      <c r="AF803" t="str">
        <f>IF(insurance[[#This Row],[split]]="Test", --(insurance[[#This Row],[yhat]] &gt;= Classify!$C$8), "")</f>
        <v/>
      </c>
    </row>
    <row r="804" spans="1:32" x14ac:dyDescent="0.35">
      <c r="A804">
        <v>41</v>
      </c>
      <c r="B804" t="s">
        <v>13</v>
      </c>
      <c r="C804">
        <v>33.06</v>
      </c>
      <c r="D804">
        <v>2</v>
      </c>
      <c r="E804" t="s">
        <v>14</v>
      </c>
      <c r="F804" t="s">
        <v>22</v>
      </c>
      <c r="G804">
        <v>7749.1563999999998</v>
      </c>
      <c r="H804" t="s">
        <v>16</v>
      </c>
      <c r="I804" t="s">
        <v>17</v>
      </c>
      <c r="J804" t="s">
        <v>17</v>
      </c>
      <c r="K804" t="s">
        <v>18</v>
      </c>
      <c r="L804" t="s">
        <v>17</v>
      </c>
      <c r="M804" t="s">
        <v>17</v>
      </c>
      <c r="N804">
        <f>insurance[[#This Row],[age]]^2</f>
        <v>1681</v>
      </c>
      <c r="O804">
        <f>insurance[[#This Row],[smoker_yes]]*insurance[[#This Row],[bmi]]</f>
        <v>0</v>
      </c>
      <c r="P804">
        <f>insurance[[#This Row],[smoker_yes]]*insurance[[#This Row],[age]]</f>
        <v>0</v>
      </c>
      <c r="Q804">
        <f>insurance[[#This Row],[bmi]]*insurance[[#This Row],[age]]</f>
        <v>1355.46</v>
      </c>
      <c r="R804" t="s">
        <v>31</v>
      </c>
      <c r="S804">
        <f>(insurance[[#This Row],[age]]-Notes!$B$2)/Notes!$B$3</f>
        <v>0.12766192478361088</v>
      </c>
      <c r="T804">
        <f>(insurance[[#This Row],[bmi]]-Notes!$B$4)/Notes!$B$5</f>
        <v>0.39314951602327303</v>
      </c>
      <c r="U804">
        <f>(insurance[[#This Row],[children]]-Notes!$B$6)/Notes!$B$7</f>
        <v>0.75107928412561065</v>
      </c>
      <c r="V804" s="14">
        <f t="shared" si="12"/>
        <v>13130.638654799817</v>
      </c>
      <c r="W804" s="15" t="str">
        <f>IF(insurance[[#This Row],[split]]="Test", (insurance[[#This Row],[charges]]-insurance[[#This Row],[yhat_base]])^2, "")</f>
        <v/>
      </c>
      <c r="X804" s="15" t="str">
        <f>IF(insurance[[#This Row],[split]]="Test", ABS(insurance[[#This Row],[charges]]-insurance[[#This Row],[yhat_base]])^2, "")</f>
        <v/>
      </c>
      <c r="Y804" t="str">
        <f>IF(insurance[[#This Row],[split]]="Test", (insurance[[#This Row],[charges]]-insurance[[#This Row],[yhat]])^2,"")</f>
        <v/>
      </c>
      <c r="Z804" t="str">
        <f>IF(insurance[[#This Row],[split]]="Test",ABS(insurance[[#This Row],[charges]]-insurance[[#This Row],[yhat]])^2,"")</f>
        <v/>
      </c>
      <c r="AA804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9283.6980056089851</v>
      </c>
      <c r="AB804">
        <f>insurance[[#This Row],[charges]]-insurance[[#This Row],[yhat]]</f>
        <v>-1534.5416056089853</v>
      </c>
      <c r="AC804" t="str">
        <f>IF(insurance[[#This Row],[split]]="Test",
  COUNTIFS(insurance[split], "Test", insurance[yhat], "&gt;" &amp; insurance[[#This Row],[yhat]]) + 1,
  ""
)</f>
        <v/>
      </c>
      <c r="AD804" t="str">
        <f>IF(insurance[[#This Row],[split]]="Test", CEILING(insurance[[#This Row],[rank_test]]/(COUNTIF(insurance[split],"Test")/10), 1), "")</f>
        <v/>
      </c>
      <c r="AE804" t="str">
        <f>IF(insurance[[#This Row],[split]]="Test", --(insurance[[#This Row],[charges]] &gt;= Classify!$C$5), "")</f>
        <v/>
      </c>
      <c r="AF804" t="str">
        <f>IF(insurance[[#This Row],[split]]="Test", --(insurance[[#This Row],[yhat]] &gt;= Classify!$C$8), "")</f>
        <v/>
      </c>
    </row>
    <row r="805" spans="1:32" x14ac:dyDescent="0.35">
      <c r="A805">
        <v>43</v>
      </c>
      <c r="B805" t="s">
        <v>13</v>
      </c>
      <c r="C805">
        <v>35.72</v>
      </c>
      <c r="D805">
        <v>2</v>
      </c>
      <c r="E805" t="s">
        <v>14</v>
      </c>
      <c r="F805" t="s">
        <v>20</v>
      </c>
      <c r="G805">
        <v>19144.576519999999</v>
      </c>
      <c r="H805" t="s">
        <v>16</v>
      </c>
      <c r="I805" t="s">
        <v>17</v>
      </c>
      <c r="J805" t="s">
        <v>17</v>
      </c>
      <c r="K805" t="s">
        <v>17</v>
      </c>
      <c r="L805" t="s">
        <v>17</v>
      </c>
      <c r="M805" t="s">
        <v>17</v>
      </c>
      <c r="N805">
        <f>insurance[[#This Row],[age]]^2</f>
        <v>1849</v>
      </c>
      <c r="O805">
        <f>insurance[[#This Row],[smoker_yes]]*insurance[[#This Row],[bmi]]</f>
        <v>0</v>
      </c>
      <c r="P805">
        <f>insurance[[#This Row],[smoker_yes]]*insurance[[#This Row],[age]]</f>
        <v>0</v>
      </c>
      <c r="Q805">
        <f>insurance[[#This Row],[bmi]]*insurance[[#This Row],[age]]</f>
        <v>1535.96</v>
      </c>
      <c r="R805" t="s">
        <v>31</v>
      </c>
      <c r="S805">
        <f>(insurance[[#This Row],[age]]-Notes!$B$2)/Notes!$B$3</f>
        <v>0.27006430524252845</v>
      </c>
      <c r="T805">
        <f>(insurance[[#This Row],[bmi]]-Notes!$B$4)/Notes!$B$5</f>
        <v>0.82950783317560606</v>
      </c>
      <c r="U805">
        <f>(insurance[[#This Row],[children]]-Notes!$B$6)/Notes!$B$7</f>
        <v>0.75107928412561065</v>
      </c>
      <c r="V805" s="14">
        <f t="shared" si="12"/>
        <v>13130.638654799817</v>
      </c>
      <c r="W805" s="15" t="str">
        <f>IF(insurance[[#This Row],[split]]="Test", (insurance[[#This Row],[charges]]-insurance[[#This Row],[yhat_base]])^2, "")</f>
        <v/>
      </c>
      <c r="X805" s="15" t="str">
        <f>IF(insurance[[#This Row],[split]]="Test", ABS(insurance[[#This Row],[charges]]-insurance[[#This Row],[yhat_base]])^2, "")</f>
        <v/>
      </c>
      <c r="Y805" t="str">
        <f>IF(insurance[[#This Row],[split]]="Test", (insurance[[#This Row],[charges]]-insurance[[#This Row],[yhat]])^2,"")</f>
        <v/>
      </c>
      <c r="Z805" t="str">
        <f>IF(insurance[[#This Row],[split]]="Test",ABS(insurance[[#This Row],[charges]]-insurance[[#This Row],[yhat]])^2,"")</f>
        <v/>
      </c>
      <c r="AA805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10477.376710448656</v>
      </c>
      <c r="AB805">
        <f>insurance[[#This Row],[charges]]-insurance[[#This Row],[yhat]]</f>
        <v>8667.1998095513427</v>
      </c>
      <c r="AC805" t="str">
        <f>IF(insurance[[#This Row],[split]]="Test",
  COUNTIFS(insurance[split], "Test", insurance[yhat], "&gt;" &amp; insurance[[#This Row],[yhat]]) + 1,
  ""
)</f>
        <v/>
      </c>
      <c r="AD805" t="str">
        <f>IF(insurance[[#This Row],[split]]="Test", CEILING(insurance[[#This Row],[rank_test]]/(COUNTIF(insurance[split],"Test")/10), 1), "")</f>
        <v/>
      </c>
      <c r="AE805" t="str">
        <f>IF(insurance[[#This Row],[split]]="Test", --(insurance[[#This Row],[charges]] &gt;= Classify!$C$5), "")</f>
        <v/>
      </c>
      <c r="AF805" t="str">
        <f>IF(insurance[[#This Row],[split]]="Test", --(insurance[[#This Row],[yhat]] &gt;= Classify!$C$8), "")</f>
        <v/>
      </c>
    </row>
    <row r="806" spans="1:32" x14ac:dyDescent="0.35">
      <c r="A806">
        <v>33</v>
      </c>
      <c r="B806" t="s">
        <v>19</v>
      </c>
      <c r="C806">
        <v>35.75</v>
      </c>
      <c r="D806">
        <v>2</v>
      </c>
      <c r="E806" t="s">
        <v>14</v>
      </c>
      <c r="F806" t="s">
        <v>15</v>
      </c>
      <c r="G806">
        <v>4889.9994999999999</v>
      </c>
      <c r="H806" t="s">
        <v>16</v>
      </c>
      <c r="I806" t="s">
        <v>18</v>
      </c>
      <c r="J806" t="s">
        <v>17</v>
      </c>
      <c r="K806" t="s">
        <v>17</v>
      </c>
      <c r="L806" t="s">
        <v>18</v>
      </c>
      <c r="M806" t="s">
        <v>17</v>
      </c>
      <c r="N806">
        <f>insurance[[#This Row],[age]]^2</f>
        <v>1089</v>
      </c>
      <c r="O806">
        <f>insurance[[#This Row],[smoker_yes]]*insurance[[#This Row],[bmi]]</f>
        <v>0</v>
      </c>
      <c r="P806">
        <f>insurance[[#This Row],[smoker_yes]]*insurance[[#This Row],[age]]</f>
        <v>0</v>
      </c>
      <c r="Q806">
        <f>insurance[[#This Row],[bmi]]*insurance[[#This Row],[age]]</f>
        <v>1179.75</v>
      </c>
      <c r="R806" t="s">
        <v>31</v>
      </c>
      <c r="S806">
        <f>(insurance[[#This Row],[age]]-Notes!$B$2)/Notes!$B$3</f>
        <v>-0.44194759705205927</v>
      </c>
      <c r="T806">
        <f>(insurance[[#This Row],[bmi]]-Notes!$B$4)/Notes!$B$5</f>
        <v>0.83442916757957997</v>
      </c>
      <c r="U806">
        <f>(insurance[[#This Row],[children]]-Notes!$B$6)/Notes!$B$7</f>
        <v>0.75107928412561065</v>
      </c>
      <c r="V806" s="14">
        <f t="shared" si="12"/>
        <v>13130.638654799817</v>
      </c>
      <c r="W806" s="15" t="str">
        <f>IF(insurance[[#This Row],[split]]="Test", (insurance[[#This Row],[charges]]-insurance[[#This Row],[yhat_base]])^2, "")</f>
        <v/>
      </c>
      <c r="X806" s="15" t="str">
        <f>IF(insurance[[#This Row],[split]]="Test", ABS(insurance[[#This Row],[charges]]-insurance[[#This Row],[yhat_base]])^2, "")</f>
        <v/>
      </c>
      <c r="Y806" t="str">
        <f>IF(insurance[[#This Row],[split]]="Test", (insurance[[#This Row],[charges]]-insurance[[#This Row],[yhat]])^2,"")</f>
        <v/>
      </c>
      <c r="Z806" t="str">
        <f>IF(insurance[[#This Row],[split]]="Test",ABS(insurance[[#This Row],[charges]]-insurance[[#This Row],[yhat]])^2,"")</f>
        <v/>
      </c>
      <c r="AA806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6157.0585130207928</v>
      </c>
      <c r="AB806">
        <f>insurance[[#This Row],[charges]]-insurance[[#This Row],[yhat]]</f>
        <v>-1267.0590130207929</v>
      </c>
      <c r="AC806" t="str">
        <f>IF(insurance[[#This Row],[split]]="Test",
  COUNTIFS(insurance[split], "Test", insurance[yhat], "&gt;" &amp; insurance[[#This Row],[yhat]]) + 1,
  ""
)</f>
        <v/>
      </c>
      <c r="AD806" t="str">
        <f>IF(insurance[[#This Row],[split]]="Test", CEILING(insurance[[#This Row],[rank_test]]/(COUNTIF(insurance[split],"Test")/10), 1), "")</f>
        <v/>
      </c>
      <c r="AE806" t="str">
        <f>IF(insurance[[#This Row],[split]]="Test", --(insurance[[#This Row],[charges]] &gt;= Classify!$C$5), "")</f>
        <v/>
      </c>
      <c r="AF806" t="str">
        <f>IF(insurance[[#This Row],[split]]="Test", --(insurance[[#This Row],[yhat]] &gt;= Classify!$C$8), "")</f>
        <v/>
      </c>
    </row>
    <row r="807" spans="1:32" x14ac:dyDescent="0.35">
      <c r="A807">
        <v>48</v>
      </c>
      <c r="B807" t="s">
        <v>13</v>
      </c>
      <c r="C807">
        <v>32.299999999999997</v>
      </c>
      <c r="D807">
        <v>2</v>
      </c>
      <c r="E807" t="s">
        <v>14</v>
      </c>
      <c r="F807" t="s">
        <v>20</v>
      </c>
      <c r="G807">
        <v>10043.249</v>
      </c>
      <c r="H807" t="s">
        <v>16</v>
      </c>
      <c r="I807" t="s">
        <v>17</v>
      </c>
      <c r="J807" t="s">
        <v>17</v>
      </c>
      <c r="K807" t="s">
        <v>17</v>
      </c>
      <c r="L807" t="s">
        <v>17</v>
      </c>
      <c r="M807" t="s">
        <v>17</v>
      </c>
      <c r="N807">
        <f>insurance[[#This Row],[age]]^2</f>
        <v>2304</v>
      </c>
      <c r="O807">
        <f>insurance[[#This Row],[smoker_yes]]*insurance[[#This Row],[bmi]]</f>
        <v>0</v>
      </c>
      <c r="P807">
        <f>insurance[[#This Row],[smoker_yes]]*insurance[[#This Row],[age]]</f>
        <v>0</v>
      </c>
      <c r="Q807">
        <f>insurance[[#This Row],[bmi]]*insurance[[#This Row],[age]]</f>
        <v>1550.3999999999999</v>
      </c>
      <c r="R807" t="s">
        <v>31</v>
      </c>
      <c r="S807">
        <f>(insurance[[#This Row],[age]]-Notes!$B$2)/Notes!$B$3</f>
        <v>0.62607025638982228</v>
      </c>
      <c r="T807">
        <f>(insurance[[#This Row],[bmi]]-Notes!$B$4)/Notes!$B$5</f>
        <v>0.26847571112260549</v>
      </c>
      <c r="U807">
        <f>(insurance[[#This Row],[children]]-Notes!$B$6)/Notes!$B$7</f>
        <v>0.75107928412561065</v>
      </c>
      <c r="V807" s="14">
        <f t="shared" si="12"/>
        <v>13130.638654799817</v>
      </c>
      <c r="W807" s="15" t="str">
        <f>IF(insurance[[#This Row],[split]]="Test", (insurance[[#This Row],[charges]]-insurance[[#This Row],[yhat_base]])^2, "")</f>
        <v/>
      </c>
      <c r="X807" s="15" t="str">
        <f>IF(insurance[[#This Row],[split]]="Test", ABS(insurance[[#This Row],[charges]]-insurance[[#This Row],[yhat_base]])^2, "")</f>
        <v/>
      </c>
      <c r="Y807" t="str">
        <f>IF(insurance[[#This Row],[split]]="Test", (insurance[[#This Row],[charges]]-insurance[[#This Row],[yhat]])^2,"")</f>
        <v/>
      </c>
      <c r="Z807" t="str">
        <f>IF(insurance[[#This Row],[split]]="Test",ABS(insurance[[#This Row],[charges]]-insurance[[#This Row],[yhat]])^2,"")</f>
        <v/>
      </c>
      <c r="AA807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11983.474599683295</v>
      </c>
      <c r="AB807">
        <f>insurance[[#This Row],[charges]]-insurance[[#This Row],[yhat]]</f>
        <v>-1940.2255996832955</v>
      </c>
      <c r="AC807" t="str">
        <f>IF(insurance[[#This Row],[split]]="Test",
  COUNTIFS(insurance[split], "Test", insurance[yhat], "&gt;" &amp; insurance[[#This Row],[yhat]]) + 1,
  ""
)</f>
        <v/>
      </c>
      <c r="AD807" t="str">
        <f>IF(insurance[[#This Row],[split]]="Test", CEILING(insurance[[#This Row],[rank_test]]/(COUNTIF(insurance[split],"Test")/10), 1), "")</f>
        <v/>
      </c>
      <c r="AE807" t="str">
        <f>IF(insurance[[#This Row],[split]]="Test", --(insurance[[#This Row],[charges]] &gt;= Classify!$C$5), "")</f>
        <v/>
      </c>
      <c r="AF807" t="str">
        <f>IF(insurance[[#This Row],[split]]="Test", --(insurance[[#This Row],[yhat]] &gt;= Classify!$C$8), "")</f>
        <v/>
      </c>
    </row>
    <row r="808" spans="1:32" x14ac:dyDescent="0.35">
      <c r="A808">
        <v>44</v>
      </c>
      <c r="B808" t="s">
        <v>19</v>
      </c>
      <c r="C808">
        <v>32.015000000000001</v>
      </c>
      <c r="D808">
        <v>2</v>
      </c>
      <c r="E808" t="s">
        <v>14</v>
      </c>
      <c r="F808" t="s">
        <v>22</v>
      </c>
      <c r="G808">
        <v>8116.2688500000004</v>
      </c>
      <c r="H808" t="s">
        <v>16</v>
      </c>
      <c r="I808" t="s">
        <v>18</v>
      </c>
      <c r="J808" t="s">
        <v>17</v>
      </c>
      <c r="K808" t="s">
        <v>18</v>
      </c>
      <c r="L808" t="s">
        <v>17</v>
      </c>
      <c r="M808" t="s">
        <v>17</v>
      </c>
      <c r="N808">
        <f>insurance[[#This Row],[age]]^2</f>
        <v>1936</v>
      </c>
      <c r="O808">
        <f>insurance[[#This Row],[smoker_yes]]*insurance[[#This Row],[bmi]]</f>
        <v>0</v>
      </c>
      <c r="P808">
        <f>insurance[[#This Row],[smoker_yes]]*insurance[[#This Row],[age]]</f>
        <v>0</v>
      </c>
      <c r="Q808">
        <f>insurance[[#This Row],[bmi]]*insurance[[#This Row],[age]]</f>
        <v>1408.66</v>
      </c>
      <c r="R808" t="s">
        <v>31</v>
      </c>
      <c r="S808">
        <f>(insurance[[#This Row],[age]]-Notes!$B$2)/Notes!$B$3</f>
        <v>0.3412654954719872</v>
      </c>
      <c r="T808">
        <f>(insurance[[#This Row],[bmi]]-Notes!$B$4)/Notes!$B$5</f>
        <v>0.22172303428485599</v>
      </c>
      <c r="U808">
        <f>(insurance[[#This Row],[children]]-Notes!$B$6)/Notes!$B$7</f>
        <v>0.75107928412561065</v>
      </c>
      <c r="V808" s="14">
        <f t="shared" si="12"/>
        <v>13130.638654799817</v>
      </c>
      <c r="W808" s="15" t="str">
        <f>IF(insurance[[#This Row],[split]]="Test", (insurance[[#This Row],[charges]]-insurance[[#This Row],[yhat_base]])^2, "")</f>
        <v/>
      </c>
      <c r="X808" s="15" t="str">
        <f>IF(insurance[[#This Row],[split]]="Test", ABS(insurance[[#This Row],[charges]]-insurance[[#This Row],[yhat_base]])^2, "")</f>
        <v/>
      </c>
      <c r="Y808" t="str">
        <f>IF(insurance[[#This Row],[split]]="Test", (insurance[[#This Row],[charges]]-insurance[[#This Row],[yhat]])^2,"")</f>
        <v/>
      </c>
      <c r="Z808" t="str">
        <f>IF(insurance[[#This Row],[split]]="Test",ABS(insurance[[#This Row],[charges]]-insurance[[#This Row],[yhat]])^2,"")</f>
        <v/>
      </c>
      <c r="AA808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9495.6849413538985</v>
      </c>
      <c r="AB808">
        <f>insurance[[#This Row],[charges]]-insurance[[#This Row],[yhat]]</f>
        <v>-1379.4160913538981</v>
      </c>
      <c r="AC808" t="str">
        <f>IF(insurance[[#This Row],[split]]="Test",
  COUNTIFS(insurance[split], "Test", insurance[yhat], "&gt;" &amp; insurance[[#This Row],[yhat]]) + 1,
  ""
)</f>
        <v/>
      </c>
      <c r="AD808" t="str">
        <f>IF(insurance[[#This Row],[split]]="Test", CEILING(insurance[[#This Row],[rank_test]]/(COUNTIF(insurance[split],"Test")/10), 1), "")</f>
        <v/>
      </c>
      <c r="AE808" t="str">
        <f>IF(insurance[[#This Row],[split]]="Test", --(insurance[[#This Row],[charges]] &gt;= Classify!$C$5), "")</f>
        <v/>
      </c>
      <c r="AF808" t="str">
        <f>IF(insurance[[#This Row],[split]]="Test", --(insurance[[#This Row],[yhat]] &gt;= Classify!$C$8), "")</f>
        <v/>
      </c>
    </row>
    <row r="809" spans="1:32" x14ac:dyDescent="0.35">
      <c r="A809">
        <v>35</v>
      </c>
      <c r="B809" t="s">
        <v>13</v>
      </c>
      <c r="C809">
        <v>43.34</v>
      </c>
      <c r="D809">
        <v>2</v>
      </c>
      <c r="E809" t="s">
        <v>14</v>
      </c>
      <c r="F809" t="s">
        <v>15</v>
      </c>
      <c r="G809">
        <v>5846.9175999999998</v>
      </c>
      <c r="H809" t="s">
        <v>16</v>
      </c>
      <c r="I809" t="s">
        <v>17</v>
      </c>
      <c r="J809" t="s">
        <v>17</v>
      </c>
      <c r="K809" t="s">
        <v>17</v>
      </c>
      <c r="L809" t="s">
        <v>18</v>
      </c>
      <c r="M809" t="s">
        <v>17</v>
      </c>
      <c r="N809">
        <f>insurance[[#This Row],[age]]^2</f>
        <v>1225</v>
      </c>
      <c r="O809">
        <f>insurance[[#This Row],[smoker_yes]]*insurance[[#This Row],[bmi]]</f>
        <v>0</v>
      </c>
      <c r="P809">
        <f>insurance[[#This Row],[smoker_yes]]*insurance[[#This Row],[age]]</f>
        <v>0</v>
      </c>
      <c r="Q809">
        <f>insurance[[#This Row],[bmi]]*insurance[[#This Row],[age]]</f>
        <v>1516.9</v>
      </c>
      <c r="R809" t="s">
        <v>31</v>
      </c>
      <c r="S809">
        <f>(insurance[[#This Row],[age]]-Notes!$B$2)/Notes!$B$3</f>
        <v>-0.29954521659314176</v>
      </c>
      <c r="T809">
        <f>(insurance[[#This Row],[bmi]]-Notes!$B$4)/Notes!$B$5</f>
        <v>2.0795267717849235</v>
      </c>
      <c r="U809">
        <f>(insurance[[#This Row],[children]]-Notes!$B$6)/Notes!$B$7</f>
        <v>0.75107928412561065</v>
      </c>
      <c r="V809" s="14">
        <f t="shared" si="12"/>
        <v>13130.638654799817</v>
      </c>
      <c r="W809" s="15" t="str">
        <f>IF(insurance[[#This Row],[split]]="Test", (insurance[[#This Row],[charges]]-insurance[[#This Row],[yhat_base]])^2, "")</f>
        <v/>
      </c>
      <c r="X809" s="15" t="str">
        <f>IF(insurance[[#This Row],[split]]="Test", ABS(insurance[[#This Row],[charges]]-insurance[[#This Row],[yhat_base]])^2, "")</f>
        <v/>
      </c>
      <c r="Y809" t="str">
        <f>IF(insurance[[#This Row],[split]]="Test", (insurance[[#This Row],[charges]]-insurance[[#This Row],[yhat]])^2,"")</f>
        <v/>
      </c>
      <c r="Z809" t="str">
        <f>IF(insurance[[#This Row],[split]]="Test",ABS(insurance[[#This Row],[charges]]-insurance[[#This Row],[yhat]])^2,"")</f>
        <v/>
      </c>
      <c r="AA809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7289.9909119198001</v>
      </c>
      <c r="AB809">
        <f>insurance[[#This Row],[charges]]-insurance[[#This Row],[yhat]]</f>
        <v>-1443.0733119198003</v>
      </c>
      <c r="AC809" t="str">
        <f>IF(insurance[[#This Row],[split]]="Test",
  COUNTIFS(insurance[split], "Test", insurance[yhat], "&gt;" &amp; insurance[[#This Row],[yhat]]) + 1,
  ""
)</f>
        <v/>
      </c>
      <c r="AD809" t="str">
        <f>IF(insurance[[#This Row],[split]]="Test", CEILING(insurance[[#This Row],[rank_test]]/(COUNTIF(insurance[split],"Test")/10), 1), "")</f>
        <v/>
      </c>
      <c r="AE809" t="str">
        <f>IF(insurance[[#This Row],[split]]="Test", --(insurance[[#This Row],[charges]] &gt;= Classify!$C$5), "")</f>
        <v/>
      </c>
      <c r="AF809" t="str">
        <f>IF(insurance[[#This Row],[split]]="Test", --(insurance[[#This Row],[yhat]] &gt;= Classify!$C$8), "")</f>
        <v/>
      </c>
    </row>
    <row r="810" spans="1:32" x14ac:dyDescent="0.35">
      <c r="A810">
        <v>50</v>
      </c>
      <c r="B810" t="s">
        <v>19</v>
      </c>
      <c r="C810">
        <v>25.364999999999998</v>
      </c>
      <c r="D810">
        <v>2</v>
      </c>
      <c r="E810" t="s">
        <v>14</v>
      </c>
      <c r="F810" t="s">
        <v>22</v>
      </c>
      <c r="G810">
        <v>30284.642940000002</v>
      </c>
      <c r="H810" t="s">
        <v>16</v>
      </c>
      <c r="I810" t="s">
        <v>18</v>
      </c>
      <c r="J810" t="s">
        <v>17</v>
      </c>
      <c r="K810" t="s">
        <v>18</v>
      </c>
      <c r="L810" t="s">
        <v>17</v>
      </c>
      <c r="M810" t="s">
        <v>17</v>
      </c>
      <c r="N810">
        <f>insurance[[#This Row],[age]]^2</f>
        <v>2500</v>
      </c>
      <c r="O810">
        <f>insurance[[#This Row],[smoker_yes]]*insurance[[#This Row],[bmi]]</f>
        <v>0</v>
      </c>
      <c r="P810">
        <f>insurance[[#This Row],[smoker_yes]]*insurance[[#This Row],[age]]</f>
        <v>0</v>
      </c>
      <c r="Q810">
        <f>insurance[[#This Row],[bmi]]*insurance[[#This Row],[age]]</f>
        <v>1268.25</v>
      </c>
      <c r="R810" t="s">
        <v>31</v>
      </c>
      <c r="S810">
        <f>(insurance[[#This Row],[age]]-Notes!$B$2)/Notes!$B$3</f>
        <v>0.76847263684873979</v>
      </c>
      <c r="T810">
        <f>(insurance[[#This Row],[bmi]]-Notes!$B$4)/Notes!$B$5</f>
        <v>-0.86917275859597831</v>
      </c>
      <c r="U810">
        <f>(insurance[[#This Row],[children]]-Notes!$B$6)/Notes!$B$7</f>
        <v>0.75107928412561065</v>
      </c>
      <c r="V810" s="14">
        <f t="shared" si="12"/>
        <v>13130.638654799817</v>
      </c>
      <c r="W810" s="15" t="str">
        <f>IF(insurance[[#This Row],[split]]="Test", (insurance[[#This Row],[charges]]-insurance[[#This Row],[yhat_base]])^2, "")</f>
        <v/>
      </c>
      <c r="X810" s="15" t="str">
        <f>IF(insurance[[#This Row],[split]]="Test", ABS(insurance[[#This Row],[charges]]-insurance[[#This Row],[yhat_base]])^2, "")</f>
        <v/>
      </c>
      <c r="Y810" t="str">
        <f>IF(insurance[[#This Row],[split]]="Test", (insurance[[#This Row],[charges]]-insurance[[#This Row],[yhat]])^2,"")</f>
        <v/>
      </c>
      <c r="Z810" t="str">
        <f>IF(insurance[[#This Row],[split]]="Test",ABS(insurance[[#This Row],[charges]]-insurance[[#This Row],[yhat]])^2,"")</f>
        <v/>
      </c>
      <c r="AA810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11350.848141722685</v>
      </c>
      <c r="AB810">
        <f>insurance[[#This Row],[charges]]-insurance[[#This Row],[yhat]]</f>
        <v>18933.794798277318</v>
      </c>
      <c r="AC810" t="str">
        <f>IF(insurance[[#This Row],[split]]="Test",
  COUNTIFS(insurance[split], "Test", insurance[yhat], "&gt;" &amp; insurance[[#This Row],[yhat]]) + 1,
  ""
)</f>
        <v/>
      </c>
      <c r="AD810" t="str">
        <f>IF(insurance[[#This Row],[split]]="Test", CEILING(insurance[[#This Row],[rank_test]]/(COUNTIF(insurance[split],"Test")/10), 1), "")</f>
        <v/>
      </c>
      <c r="AE810" t="str">
        <f>IF(insurance[[#This Row],[split]]="Test", --(insurance[[#This Row],[charges]] &gt;= Classify!$C$5), "")</f>
        <v/>
      </c>
      <c r="AF810" t="str">
        <f>IF(insurance[[#This Row],[split]]="Test", --(insurance[[#This Row],[yhat]] &gt;= Classify!$C$8), "")</f>
        <v/>
      </c>
    </row>
    <row r="811" spans="1:32" x14ac:dyDescent="0.35">
      <c r="A811">
        <v>46</v>
      </c>
      <c r="B811" t="s">
        <v>13</v>
      </c>
      <c r="C811">
        <v>32.299999999999997</v>
      </c>
      <c r="D811">
        <v>2</v>
      </c>
      <c r="E811" t="s">
        <v>14</v>
      </c>
      <c r="F811" t="s">
        <v>20</v>
      </c>
      <c r="G811">
        <v>9411.0049999999992</v>
      </c>
      <c r="H811" t="s">
        <v>16</v>
      </c>
      <c r="I811" t="s">
        <v>17</v>
      </c>
      <c r="J811" t="s">
        <v>17</v>
      </c>
      <c r="K811" t="s">
        <v>17</v>
      </c>
      <c r="L811" t="s">
        <v>17</v>
      </c>
      <c r="M811" t="s">
        <v>17</v>
      </c>
      <c r="N811">
        <f>insurance[[#This Row],[age]]^2</f>
        <v>2116</v>
      </c>
      <c r="O811">
        <f>insurance[[#This Row],[smoker_yes]]*insurance[[#This Row],[bmi]]</f>
        <v>0</v>
      </c>
      <c r="P811">
        <f>insurance[[#This Row],[smoker_yes]]*insurance[[#This Row],[age]]</f>
        <v>0</v>
      </c>
      <c r="Q811">
        <f>insurance[[#This Row],[bmi]]*insurance[[#This Row],[age]]</f>
        <v>1485.8</v>
      </c>
      <c r="R811" t="s">
        <v>32</v>
      </c>
      <c r="S811">
        <f>(insurance[[#This Row],[age]]-Notes!$B$2)/Notes!$B$3</f>
        <v>0.48366787593090471</v>
      </c>
      <c r="T811">
        <f>(insurance[[#This Row],[bmi]]-Notes!$B$4)/Notes!$B$5</f>
        <v>0.26847571112260549</v>
      </c>
      <c r="U811">
        <f>(insurance[[#This Row],[children]]-Notes!$B$6)/Notes!$B$7</f>
        <v>0.75107928412561065</v>
      </c>
      <c r="V811" s="14">
        <f t="shared" si="12"/>
        <v>13130.638654799817</v>
      </c>
      <c r="W811" s="15">
        <f>IF(insurance[[#This Row],[split]]="Test", (insurance[[#This Row],[charges]]-insurance[[#This Row],[yhat_base]])^2, "")</f>
        <v>13835674.525919452</v>
      </c>
      <c r="X811" s="15">
        <f>IF(insurance[[#This Row],[split]]="Test", ABS(insurance[[#This Row],[charges]]-insurance[[#This Row],[yhat_base]])^2, "")</f>
        <v>13835674.525919452</v>
      </c>
      <c r="Y811">
        <f>IF(insurance[[#This Row],[split]]="Test", (insurance[[#This Row],[charges]]-insurance[[#This Row],[yhat]])^2,"")</f>
        <v>3734041.7580399234</v>
      </c>
      <c r="Z811">
        <f>IF(insurance[[#This Row],[split]]="Test",ABS(insurance[[#This Row],[charges]]-insurance[[#This Row],[yhat]])^2,"")</f>
        <v>3734041.7580399234</v>
      </c>
      <c r="AA811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11343.371879772038</v>
      </c>
      <c r="AB811">
        <f>insurance[[#This Row],[charges]]-insurance[[#This Row],[yhat]]</f>
        <v>-1932.3668797720384</v>
      </c>
      <c r="AC811">
        <f>IF(insurance[[#This Row],[split]]="Test",
  COUNTIFS(insurance[split], "Test", insurance[yhat], "&gt;" &amp; insurance[[#This Row],[yhat]]) + 1,
  ""
)</f>
        <v>122</v>
      </c>
      <c r="AD811">
        <f>IF(insurance[[#This Row],[split]]="Test", CEILING(insurance[[#This Row],[rank_test]]/(COUNTIF(insurance[split],"Test")/10), 1), "")</f>
        <v>5</v>
      </c>
      <c r="AE811">
        <f>IF(insurance[[#This Row],[split]]="Test", --(insurance[[#This Row],[charges]] &gt;= Classify!$C$5), "")</f>
        <v>0</v>
      </c>
      <c r="AF811">
        <f>IF(insurance[[#This Row],[split]]="Test", --(insurance[[#This Row],[yhat]] &gt;= Classify!$C$8), "")</f>
        <v>0</v>
      </c>
    </row>
    <row r="812" spans="1:32" x14ac:dyDescent="0.35">
      <c r="A812">
        <v>52</v>
      </c>
      <c r="B812" t="s">
        <v>13</v>
      </c>
      <c r="C812">
        <v>38.380000000000003</v>
      </c>
      <c r="D812">
        <v>2</v>
      </c>
      <c r="E812" t="s">
        <v>14</v>
      </c>
      <c r="F812" t="s">
        <v>20</v>
      </c>
      <c r="G812">
        <v>11396.9002</v>
      </c>
      <c r="H812" t="s">
        <v>16</v>
      </c>
      <c r="I812" t="s">
        <v>17</v>
      </c>
      <c r="J812" t="s">
        <v>17</v>
      </c>
      <c r="K812" t="s">
        <v>17</v>
      </c>
      <c r="L812" t="s">
        <v>17</v>
      </c>
      <c r="M812" t="s">
        <v>17</v>
      </c>
      <c r="N812">
        <f>insurance[[#This Row],[age]]^2</f>
        <v>2704</v>
      </c>
      <c r="O812">
        <f>insurance[[#This Row],[smoker_yes]]*insurance[[#This Row],[bmi]]</f>
        <v>0</v>
      </c>
      <c r="P812">
        <f>insurance[[#This Row],[smoker_yes]]*insurance[[#This Row],[age]]</f>
        <v>0</v>
      </c>
      <c r="Q812">
        <f>insurance[[#This Row],[bmi]]*insurance[[#This Row],[age]]</f>
        <v>1995.7600000000002</v>
      </c>
      <c r="R812" t="s">
        <v>31</v>
      </c>
      <c r="S812">
        <f>(insurance[[#This Row],[age]]-Notes!$B$2)/Notes!$B$3</f>
        <v>0.9108750173076573</v>
      </c>
      <c r="T812">
        <f>(insurance[[#This Row],[bmi]]-Notes!$B$4)/Notes!$B$5</f>
        <v>1.2658661503279403</v>
      </c>
      <c r="U812">
        <f>(insurance[[#This Row],[children]]-Notes!$B$6)/Notes!$B$7</f>
        <v>0.75107928412561065</v>
      </c>
      <c r="V812" s="14">
        <f t="shared" si="12"/>
        <v>13130.638654799817</v>
      </c>
      <c r="W812" s="15" t="str">
        <f>IF(insurance[[#This Row],[split]]="Test", (insurance[[#This Row],[charges]]-insurance[[#This Row],[yhat_base]])^2, "")</f>
        <v/>
      </c>
      <c r="X812" s="15" t="str">
        <f>IF(insurance[[#This Row],[split]]="Test", ABS(insurance[[#This Row],[charges]]-insurance[[#This Row],[yhat_base]])^2, "")</f>
        <v/>
      </c>
      <c r="Y812" t="str">
        <f>IF(insurance[[#This Row],[split]]="Test", (insurance[[#This Row],[charges]]-insurance[[#This Row],[yhat]])^2,"")</f>
        <v/>
      </c>
      <c r="Z812" t="str">
        <f>IF(insurance[[#This Row],[split]]="Test",ABS(insurance[[#This Row],[charges]]-insurance[[#This Row],[yhat]])^2,"")</f>
        <v/>
      </c>
      <c r="AA812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13420.290406945935</v>
      </c>
      <c r="AB812">
        <f>insurance[[#This Row],[charges]]-insurance[[#This Row],[yhat]]</f>
        <v>-2023.3902069459346</v>
      </c>
      <c r="AC812" t="str">
        <f>IF(insurance[[#This Row],[split]]="Test",
  COUNTIFS(insurance[split], "Test", insurance[yhat], "&gt;" &amp; insurance[[#This Row],[yhat]]) + 1,
  ""
)</f>
        <v/>
      </c>
      <c r="AD812" t="str">
        <f>IF(insurance[[#This Row],[split]]="Test", CEILING(insurance[[#This Row],[rank_test]]/(COUNTIF(insurance[split],"Test")/10), 1), "")</f>
        <v/>
      </c>
      <c r="AE812" t="str">
        <f>IF(insurance[[#This Row],[split]]="Test", --(insurance[[#This Row],[charges]] &gt;= Classify!$C$5), "")</f>
        <v/>
      </c>
      <c r="AF812" t="str">
        <f>IF(insurance[[#This Row],[split]]="Test", --(insurance[[#This Row],[yhat]] &gt;= Classify!$C$8), "")</f>
        <v/>
      </c>
    </row>
    <row r="813" spans="1:32" x14ac:dyDescent="0.35">
      <c r="A813">
        <v>32</v>
      </c>
      <c r="B813" t="s">
        <v>19</v>
      </c>
      <c r="C813">
        <v>46.53</v>
      </c>
      <c r="D813">
        <v>2</v>
      </c>
      <c r="E813" t="s">
        <v>14</v>
      </c>
      <c r="F813" t="s">
        <v>15</v>
      </c>
      <c r="G813">
        <v>4686.3887000000004</v>
      </c>
      <c r="H813" t="s">
        <v>16</v>
      </c>
      <c r="I813" t="s">
        <v>18</v>
      </c>
      <c r="J813" t="s">
        <v>17</v>
      </c>
      <c r="K813" t="s">
        <v>17</v>
      </c>
      <c r="L813" t="s">
        <v>18</v>
      </c>
      <c r="M813" t="s">
        <v>17</v>
      </c>
      <c r="N813">
        <f>insurance[[#This Row],[age]]^2</f>
        <v>1024</v>
      </c>
      <c r="O813">
        <f>insurance[[#This Row],[smoker_yes]]*insurance[[#This Row],[bmi]]</f>
        <v>0</v>
      </c>
      <c r="P813">
        <f>insurance[[#This Row],[smoker_yes]]*insurance[[#This Row],[age]]</f>
        <v>0</v>
      </c>
      <c r="Q813">
        <f>insurance[[#This Row],[bmi]]*insurance[[#This Row],[age]]</f>
        <v>1488.96</v>
      </c>
      <c r="R813" t="s">
        <v>31</v>
      </c>
      <c r="S813">
        <f>(insurance[[#This Row],[age]]-Notes!$B$2)/Notes!$B$3</f>
        <v>-0.51314878728151803</v>
      </c>
      <c r="T813">
        <f>(insurance[[#This Row],[bmi]]-Notes!$B$4)/Notes!$B$5</f>
        <v>2.6028286634074584</v>
      </c>
      <c r="U813">
        <f>(insurance[[#This Row],[children]]-Notes!$B$6)/Notes!$B$7</f>
        <v>0.75107928412561065</v>
      </c>
      <c r="V813" s="14">
        <f t="shared" si="12"/>
        <v>13130.638654799817</v>
      </c>
      <c r="W813" s="15" t="str">
        <f>IF(insurance[[#This Row],[split]]="Test", (insurance[[#This Row],[charges]]-insurance[[#This Row],[yhat_base]])^2, "")</f>
        <v/>
      </c>
      <c r="X813" s="15" t="str">
        <f>IF(insurance[[#This Row],[split]]="Test", ABS(insurance[[#This Row],[charges]]-insurance[[#This Row],[yhat_base]])^2, "")</f>
        <v/>
      </c>
      <c r="Y813" t="str">
        <f>IF(insurance[[#This Row],[split]]="Test", (insurance[[#This Row],[charges]]-insurance[[#This Row],[yhat]])^2,"")</f>
        <v/>
      </c>
      <c r="Z813" t="str">
        <f>IF(insurance[[#This Row],[split]]="Test",ABS(insurance[[#This Row],[charges]]-insurance[[#This Row],[yhat]])^2,"")</f>
        <v/>
      </c>
      <c r="AA813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6059.8784188076615</v>
      </c>
      <c r="AB813">
        <f>insurance[[#This Row],[charges]]-insurance[[#This Row],[yhat]]</f>
        <v>-1373.4897188076611</v>
      </c>
      <c r="AC813" t="str">
        <f>IF(insurance[[#This Row],[split]]="Test",
  COUNTIFS(insurance[split], "Test", insurance[yhat], "&gt;" &amp; insurance[[#This Row],[yhat]]) + 1,
  ""
)</f>
        <v/>
      </c>
      <c r="AD813" t="str">
        <f>IF(insurance[[#This Row],[split]]="Test", CEILING(insurance[[#This Row],[rank_test]]/(COUNTIF(insurance[split],"Test")/10), 1), "")</f>
        <v/>
      </c>
      <c r="AE813" t="str">
        <f>IF(insurance[[#This Row],[split]]="Test", --(insurance[[#This Row],[charges]] &gt;= Classify!$C$5), "")</f>
        <v/>
      </c>
      <c r="AF813" t="str">
        <f>IF(insurance[[#This Row],[split]]="Test", --(insurance[[#This Row],[yhat]] &gt;= Classify!$C$8), "")</f>
        <v/>
      </c>
    </row>
    <row r="814" spans="1:32" x14ac:dyDescent="0.35">
      <c r="A814">
        <v>55</v>
      </c>
      <c r="B814" t="s">
        <v>13</v>
      </c>
      <c r="C814">
        <v>30.14</v>
      </c>
      <c r="D814">
        <v>2</v>
      </c>
      <c r="E814" t="s">
        <v>14</v>
      </c>
      <c r="F814" t="s">
        <v>15</v>
      </c>
      <c r="G814">
        <v>11881.9696</v>
      </c>
      <c r="H814" t="s">
        <v>16</v>
      </c>
      <c r="I814" t="s">
        <v>17</v>
      </c>
      <c r="J814" t="s">
        <v>17</v>
      </c>
      <c r="K814" t="s">
        <v>17</v>
      </c>
      <c r="L814" t="s">
        <v>18</v>
      </c>
      <c r="M814" t="s">
        <v>17</v>
      </c>
      <c r="N814">
        <f>insurance[[#This Row],[age]]^2</f>
        <v>3025</v>
      </c>
      <c r="O814">
        <f>insurance[[#This Row],[smoker_yes]]*insurance[[#This Row],[bmi]]</f>
        <v>0</v>
      </c>
      <c r="P814">
        <f>insurance[[#This Row],[smoker_yes]]*insurance[[#This Row],[age]]</f>
        <v>0</v>
      </c>
      <c r="Q814">
        <f>insurance[[#This Row],[bmi]]*insurance[[#This Row],[age]]</f>
        <v>1657.7</v>
      </c>
      <c r="R814" t="s">
        <v>31</v>
      </c>
      <c r="S814">
        <f>(insurance[[#This Row],[age]]-Notes!$B$2)/Notes!$B$3</f>
        <v>1.1244785879960337</v>
      </c>
      <c r="T814">
        <f>(insurance[[#This Row],[bmi]]-Notes!$B$4)/Notes!$B$5</f>
        <v>-8.5860365963499455E-2</v>
      </c>
      <c r="U814">
        <f>(insurance[[#This Row],[children]]-Notes!$B$6)/Notes!$B$7</f>
        <v>0.75107928412561065</v>
      </c>
      <c r="V814" s="14">
        <f t="shared" si="12"/>
        <v>13130.638654799817</v>
      </c>
      <c r="W814" s="15" t="str">
        <f>IF(insurance[[#This Row],[split]]="Test", (insurance[[#This Row],[charges]]-insurance[[#This Row],[yhat_base]])^2, "")</f>
        <v/>
      </c>
      <c r="X814" s="15" t="str">
        <f>IF(insurance[[#This Row],[split]]="Test", ABS(insurance[[#This Row],[charges]]-insurance[[#This Row],[yhat_base]])^2, "")</f>
        <v/>
      </c>
      <c r="Y814" t="str">
        <f>IF(insurance[[#This Row],[split]]="Test", (insurance[[#This Row],[charges]]-insurance[[#This Row],[yhat]])^2,"")</f>
        <v/>
      </c>
      <c r="Z814" t="str">
        <f>IF(insurance[[#This Row],[split]]="Test",ABS(insurance[[#This Row],[charges]]-insurance[[#This Row],[yhat]])^2,"")</f>
        <v/>
      </c>
      <c r="AA814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13238.210276634874</v>
      </c>
      <c r="AB814">
        <f>insurance[[#This Row],[charges]]-insurance[[#This Row],[yhat]]</f>
        <v>-1356.240676634874</v>
      </c>
      <c r="AC814" t="str">
        <f>IF(insurance[[#This Row],[split]]="Test",
  COUNTIFS(insurance[split], "Test", insurance[yhat], "&gt;" &amp; insurance[[#This Row],[yhat]]) + 1,
  ""
)</f>
        <v/>
      </c>
      <c r="AD814" t="str">
        <f>IF(insurance[[#This Row],[split]]="Test", CEILING(insurance[[#This Row],[rank_test]]/(COUNTIF(insurance[split],"Test")/10), 1), "")</f>
        <v/>
      </c>
      <c r="AE814" t="str">
        <f>IF(insurance[[#This Row],[split]]="Test", --(insurance[[#This Row],[charges]] &gt;= Classify!$C$5), "")</f>
        <v/>
      </c>
      <c r="AF814" t="str">
        <f>IF(insurance[[#This Row],[split]]="Test", --(insurance[[#This Row],[yhat]] &gt;= Classify!$C$8), "")</f>
        <v/>
      </c>
    </row>
    <row r="815" spans="1:32" x14ac:dyDescent="0.35">
      <c r="A815">
        <v>62</v>
      </c>
      <c r="B815" t="s">
        <v>13</v>
      </c>
      <c r="C815">
        <v>38.094999999999999</v>
      </c>
      <c r="D815">
        <v>2</v>
      </c>
      <c r="E815" t="s">
        <v>14</v>
      </c>
      <c r="F815" t="s">
        <v>20</v>
      </c>
      <c r="G815">
        <v>15230.324049999999</v>
      </c>
      <c r="H815" t="s">
        <v>16</v>
      </c>
      <c r="I815" t="s">
        <v>17</v>
      </c>
      <c r="J815" t="s">
        <v>17</v>
      </c>
      <c r="K815" t="s">
        <v>17</v>
      </c>
      <c r="L815" t="s">
        <v>17</v>
      </c>
      <c r="M815" t="s">
        <v>17</v>
      </c>
      <c r="N815">
        <f>insurance[[#This Row],[age]]^2</f>
        <v>3844</v>
      </c>
      <c r="O815">
        <f>insurance[[#This Row],[smoker_yes]]*insurance[[#This Row],[bmi]]</f>
        <v>0</v>
      </c>
      <c r="P815">
        <f>insurance[[#This Row],[smoker_yes]]*insurance[[#This Row],[age]]</f>
        <v>0</v>
      </c>
      <c r="Q815">
        <f>insurance[[#This Row],[bmi]]*insurance[[#This Row],[age]]</f>
        <v>2361.89</v>
      </c>
      <c r="R815" t="s">
        <v>31</v>
      </c>
      <c r="S815">
        <f>(insurance[[#This Row],[age]]-Notes!$B$2)/Notes!$B$3</f>
        <v>1.6228869196022451</v>
      </c>
      <c r="T815">
        <f>(insurance[[#This Row],[bmi]]-Notes!$B$4)/Notes!$B$5</f>
        <v>1.2191134734901896</v>
      </c>
      <c r="U815">
        <f>(insurance[[#This Row],[children]]-Notes!$B$6)/Notes!$B$7</f>
        <v>0.75107928412561065</v>
      </c>
      <c r="V815" s="14">
        <f t="shared" si="12"/>
        <v>13130.638654799817</v>
      </c>
      <c r="W815" s="15" t="str">
        <f>IF(insurance[[#This Row],[split]]="Test", (insurance[[#This Row],[charges]]-insurance[[#This Row],[yhat_base]])^2, "")</f>
        <v/>
      </c>
      <c r="X815" s="15" t="str">
        <f>IF(insurance[[#This Row],[split]]="Test", ABS(insurance[[#This Row],[charges]]-insurance[[#This Row],[yhat_base]])^2, "")</f>
        <v/>
      </c>
      <c r="Y815" t="str">
        <f>IF(insurance[[#This Row],[split]]="Test", (insurance[[#This Row],[charges]]-insurance[[#This Row],[yhat]])^2,"")</f>
        <v/>
      </c>
      <c r="Z815" t="str">
        <f>IF(insurance[[#This Row],[split]]="Test",ABS(insurance[[#This Row],[charges]]-insurance[[#This Row],[yhat]])^2,"")</f>
        <v/>
      </c>
      <c r="AA815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17426.755927463855</v>
      </c>
      <c r="AB815">
        <f>insurance[[#This Row],[charges]]-insurance[[#This Row],[yhat]]</f>
        <v>-2196.4318774638559</v>
      </c>
      <c r="AC815" t="str">
        <f>IF(insurance[[#This Row],[split]]="Test",
  COUNTIFS(insurance[split], "Test", insurance[yhat], "&gt;" &amp; insurance[[#This Row],[yhat]]) + 1,
  ""
)</f>
        <v/>
      </c>
      <c r="AD815" t="str">
        <f>IF(insurance[[#This Row],[split]]="Test", CEILING(insurance[[#This Row],[rank_test]]/(COUNTIF(insurance[split],"Test")/10), 1), "")</f>
        <v/>
      </c>
      <c r="AE815" t="str">
        <f>IF(insurance[[#This Row],[split]]="Test", --(insurance[[#This Row],[charges]] &gt;= Classify!$C$5), "")</f>
        <v/>
      </c>
      <c r="AF815" t="str">
        <f>IF(insurance[[#This Row],[split]]="Test", --(insurance[[#This Row],[yhat]] &gt;= Classify!$C$8), "")</f>
        <v/>
      </c>
    </row>
    <row r="816" spans="1:32" x14ac:dyDescent="0.35">
      <c r="A816">
        <v>56</v>
      </c>
      <c r="B816" t="s">
        <v>13</v>
      </c>
      <c r="C816">
        <v>33.82</v>
      </c>
      <c r="D816">
        <v>2</v>
      </c>
      <c r="E816" t="s">
        <v>14</v>
      </c>
      <c r="F816" t="s">
        <v>22</v>
      </c>
      <c r="G816">
        <v>12643.3778</v>
      </c>
      <c r="H816" t="s">
        <v>16</v>
      </c>
      <c r="I816" t="s">
        <v>17</v>
      </c>
      <c r="J816" t="s">
        <v>17</v>
      </c>
      <c r="K816" t="s">
        <v>18</v>
      </c>
      <c r="L816" t="s">
        <v>17</v>
      </c>
      <c r="M816" t="s">
        <v>17</v>
      </c>
      <c r="N816">
        <f>insurance[[#This Row],[age]]^2</f>
        <v>3136</v>
      </c>
      <c r="O816">
        <f>insurance[[#This Row],[smoker_yes]]*insurance[[#This Row],[bmi]]</f>
        <v>0</v>
      </c>
      <c r="P816">
        <f>insurance[[#This Row],[smoker_yes]]*insurance[[#This Row],[age]]</f>
        <v>0</v>
      </c>
      <c r="Q816">
        <f>insurance[[#This Row],[bmi]]*insurance[[#This Row],[age]]</f>
        <v>1893.92</v>
      </c>
      <c r="R816" t="s">
        <v>31</v>
      </c>
      <c r="S816">
        <f>(insurance[[#This Row],[age]]-Notes!$B$2)/Notes!$B$3</f>
        <v>1.1956797782254924</v>
      </c>
      <c r="T816">
        <f>(insurance[[#This Row],[bmi]]-Notes!$B$4)/Notes!$B$5</f>
        <v>0.51782332092393946</v>
      </c>
      <c r="U816">
        <f>(insurance[[#This Row],[children]]-Notes!$B$6)/Notes!$B$7</f>
        <v>0.75107928412561065</v>
      </c>
      <c r="V816" s="14">
        <f t="shared" si="12"/>
        <v>13130.638654799817</v>
      </c>
      <c r="W816" s="15" t="str">
        <f>IF(insurance[[#This Row],[split]]="Test", (insurance[[#This Row],[charges]]-insurance[[#This Row],[yhat_base]])^2, "")</f>
        <v/>
      </c>
      <c r="X816" s="15" t="str">
        <f>IF(insurance[[#This Row],[split]]="Test", ABS(insurance[[#This Row],[charges]]-insurance[[#This Row],[yhat_base]])^2, "")</f>
        <v/>
      </c>
      <c r="Y816" t="str">
        <f>IF(insurance[[#This Row],[split]]="Test", (insurance[[#This Row],[charges]]-insurance[[#This Row],[yhat]])^2,"")</f>
        <v/>
      </c>
      <c r="Z816" t="str">
        <f>IF(insurance[[#This Row],[split]]="Test",ABS(insurance[[#This Row],[charges]]-insurance[[#This Row],[yhat]])^2,"")</f>
        <v/>
      </c>
      <c r="AA816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14273.880908909669</v>
      </c>
      <c r="AB816">
        <f>insurance[[#This Row],[charges]]-insurance[[#This Row],[yhat]]</f>
        <v>-1630.5031089096683</v>
      </c>
      <c r="AC816" t="str">
        <f>IF(insurance[[#This Row],[split]]="Test",
  COUNTIFS(insurance[split], "Test", insurance[yhat], "&gt;" &amp; insurance[[#This Row],[yhat]]) + 1,
  ""
)</f>
        <v/>
      </c>
      <c r="AD816" t="str">
        <f>IF(insurance[[#This Row],[split]]="Test", CEILING(insurance[[#This Row],[rank_test]]/(COUNTIF(insurance[split],"Test")/10), 1), "")</f>
        <v/>
      </c>
      <c r="AE816" t="str">
        <f>IF(insurance[[#This Row],[split]]="Test", --(insurance[[#This Row],[charges]] &gt;= Classify!$C$5), "")</f>
        <v/>
      </c>
      <c r="AF816" t="str">
        <f>IF(insurance[[#This Row],[split]]="Test", --(insurance[[#This Row],[yhat]] &gt;= Classify!$C$8), "")</f>
        <v/>
      </c>
    </row>
    <row r="817" spans="1:32" x14ac:dyDescent="0.35">
      <c r="A817">
        <v>49</v>
      </c>
      <c r="B817" t="s">
        <v>19</v>
      </c>
      <c r="C817">
        <v>37.51</v>
      </c>
      <c r="D817">
        <v>2</v>
      </c>
      <c r="E817" t="s">
        <v>14</v>
      </c>
      <c r="F817" t="s">
        <v>15</v>
      </c>
      <c r="G817">
        <v>9304.7019</v>
      </c>
      <c r="H817" t="s">
        <v>16</v>
      </c>
      <c r="I817" t="s">
        <v>18</v>
      </c>
      <c r="J817" t="s">
        <v>17</v>
      </c>
      <c r="K817" t="s">
        <v>17</v>
      </c>
      <c r="L817" t="s">
        <v>18</v>
      </c>
      <c r="M817" t="s">
        <v>17</v>
      </c>
      <c r="N817">
        <f>insurance[[#This Row],[age]]^2</f>
        <v>2401</v>
      </c>
      <c r="O817">
        <f>insurance[[#This Row],[smoker_yes]]*insurance[[#This Row],[bmi]]</f>
        <v>0</v>
      </c>
      <c r="P817">
        <f>insurance[[#This Row],[smoker_yes]]*insurance[[#This Row],[age]]</f>
        <v>0</v>
      </c>
      <c r="Q817">
        <f>insurance[[#This Row],[bmi]]*insurance[[#This Row],[age]]</f>
        <v>1837.99</v>
      </c>
      <c r="R817" t="s">
        <v>32</v>
      </c>
      <c r="S817">
        <f>(insurance[[#This Row],[age]]-Notes!$B$2)/Notes!$B$3</f>
        <v>0.69727144661928109</v>
      </c>
      <c r="T817">
        <f>(insurance[[#This Row],[bmi]]-Notes!$B$4)/Notes!$B$5</f>
        <v>1.1231474526127025</v>
      </c>
      <c r="U817">
        <f>(insurance[[#This Row],[children]]-Notes!$B$6)/Notes!$B$7</f>
        <v>0.75107928412561065</v>
      </c>
      <c r="V817" s="14">
        <f t="shared" si="12"/>
        <v>13130.638654799817</v>
      </c>
      <c r="W817" s="15">
        <f>IF(insurance[[#This Row],[split]]="Test", (insurance[[#This Row],[charges]]-insurance[[#This Row],[yhat_base]])^2, "")</f>
        <v>14637792.051728157</v>
      </c>
      <c r="X817" s="15">
        <f>IF(insurance[[#This Row],[split]]="Test", ABS(insurance[[#This Row],[charges]]-insurance[[#This Row],[yhat_base]])^2, "")</f>
        <v>14637792.051728157</v>
      </c>
      <c r="Y817">
        <f>IF(insurance[[#This Row],[split]]="Test", (insurance[[#This Row],[charges]]-insurance[[#This Row],[yhat]])^2,"")</f>
        <v>1473858.2816139592</v>
      </c>
      <c r="Z817">
        <f>IF(insurance[[#This Row],[split]]="Test",ABS(insurance[[#This Row],[charges]]-insurance[[#This Row],[yhat]])^2,"")</f>
        <v>1473858.2816139592</v>
      </c>
      <c r="AA817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10518.727551135082</v>
      </c>
      <c r="AB817">
        <f>insurance[[#This Row],[charges]]-insurance[[#This Row],[yhat]]</f>
        <v>-1214.0256511350817</v>
      </c>
      <c r="AC817">
        <f>IF(insurance[[#This Row],[split]]="Test",
  COUNTIFS(insurance[split], "Test", insurance[yhat], "&gt;" &amp; insurance[[#This Row],[yhat]]) + 1,
  ""
)</f>
        <v>138</v>
      </c>
      <c r="AD817">
        <f>IF(insurance[[#This Row],[split]]="Test", CEILING(insurance[[#This Row],[rank_test]]/(COUNTIF(insurance[split],"Test")/10), 1), "")</f>
        <v>5</v>
      </c>
      <c r="AE817">
        <f>IF(insurance[[#This Row],[split]]="Test", --(insurance[[#This Row],[charges]] &gt;= Classify!$C$5), "")</f>
        <v>0</v>
      </c>
      <c r="AF817">
        <f>IF(insurance[[#This Row],[split]]="Test", --(insurance[[#This Row],[yhat]] &gt;= Classify!$C$8), "")</f>
        <v>0</v>
      </c>
    </row>
    <row r="818" spans="1:32" x14ac:dyDescent="0.35">
      <c r="A818">
        <v>45</v>
      </c>
      <c r="B818" t="s">
        <v>19</v>
      </c>
      <c r="C818">
        <v>30.495000000000001</v>
      </c>
      <c r="D818">
        <v>2</v>
      </c>
      <c r="E818" t="s">
        <v>14</v>
      </c>
      <c r="F818" t="s">
        <v>22</v>
      </c>
      <c r="G818">
        <v>8413.4630500000003</v>
      </c>
      <c r="H818" t="s">
        <v>16</v>
      </c>
      <c r="I818" t="s">
        <v>18</v>
      </c>
      <c r="J818" t="s">
        <v>17</v>
      </c>
      <c r="K818" t="s">
        <v>18</v>
      </c>
      <c r="L818" t="s">
        <v>17</v>
      </c>
      <c r="M818" t="s">
        <v>17</v>
      </c>
      <c r="N818">
        <f>insurance[[#This Row],[age]]^2</f>
        <v>2025</v>
      </c>
      <c r="O818">
        <f>insurance[[#This Row],[smoker_yes]]*insurance[[#This Row],[bmi]]</f>
        <v>0</v>
      </c>
      <c r="P818">
        <f>insurance[[#This Row],[smoker_yes]]*insurance[[#This Row],[age]]</f>
        <v>0</v>
      </c>
      <c r="Q818">
        <f>insurance[[#This Row],[bmi]]*insurance[[#This Row],[age]]</f>
        <v>1372.2750000000001</v>
      </c>
      <c r="R818" t="s">
        <v>31</v>
      </c>
      <c r="S818">
        <f>(insurance[[#This Row],[age]]-Notes!$B$2)/Notes!$B$3</f>
        <v>0.41246668570144596</v>
      </c>
      <c r="T818">
        <f>(insurance[[#This Row],[bmi]]-Notes!$B$4)/Notes!$B$5</f>
        <v>-2.7624575516477415E-2</v>
      </c>
      <c r="U818">
        <f>(insurance[[#This Row],[children]]-Notes!$B$6)/Notes!$B$7</f>
        <v>0.75107928412561065</v>
      </c>
      <c r="V818" s="14">
        <f t="shared" si="12"/>
        <v>13130.638654799817</v>
      </c>
      <c r="W818" s="15" t="str">
        <f>IF(insurance[[#This Row],[split]]="Test", (insurance[[#This Row],[charges]]-insurance[[#This Row],[yhat_base]])^2, "")</f>
        <v/>
      </c>
      <c r="X818" s="15" t="str">
        <f>IF(insurance[[#This Row],[split]]="Test", ABS(insurance[[#This Row],[charges]]-insurance[[#This Row],[yhat_base]])^2, "")</f>
        <v/>
      </c>
      <c r="Y818" t="str">
        <f>IF(insurance[[#This Row],[split]]="Test", (insurance[[#This Row],[charges]]-insurance[[#This Row],[yhat]])^2,"")</f>
        <v/>
      </c>
      <c r="Z818" t="str">
        <f>IF(insurance[[#This Row],[split]]="Test",ABS(insurance[[#This Row],[charges]]-insurance[[#This Row],[yhat]])^2,"")</f>
        <v/>
      </c>
      <c r="AA818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9780.6274286884545</v>
      </c>
      <c r="AB818">
        <f>insurance[[#This Row],[charges]]-insurance[[#This Row],[yhat]]</f>
        <v>-1367.1643786884542</v>
      </c>
      <c r="AC818" t="str">
        <f>IF(insurance[[#This Row],[split]]="Test",
  COUNTIFS(insurance[split], "Test", insurance[yhat], "&gt;" &amp; insurance[[#This Row],[yhat]]) + 1,
  ""
)</f>
        <v/>
      </c>
      <c r="AD818" t="str">
        <f>IF(insurance[[#This Row],[split]]="Test", CEILING(insurance[[#This Row],[rank_test]]/(COUNTIF(insurance[split],"Test")/10), 1), "")</f>
        <v/>
      </c>
      <c r="AE818" t="str">
        <f>IF(insurance[[#This Row],[split]]="Test", --(insurance[[#This Row],[charges]] &gt;= Classify!$C$5), "")</f>
        <v/>
      </c>
      <c r="AF818" t="str">
        <f>IF(insurance[[#This Row],[split]]="Test", --(insurance[[#This Row],[yhat]] &gt;= Classify!$C$8), "")</f>
        <v/>
      </c>
    </row>
    <row r="819" spans="1:32" x14ac:dyDescent="0.35">
      <c r="A819">
        <v>19</v>
      </c>
      <c r="B819" t="s">
        <v>13</v>
      </c>
      <c r="C819">
        <v>30.59</v>
      </c>
      <c r="D819">
        <v>2</v>
      </c>
      <c r="E819" t="s">
        <v>14</v>
      </c>
      <c r="F819" t="s">
        <v>22</v>
      </c>
      <c r="G819">
        <v>24059.680189999999</v>
      </c>
      <c r="H819" t="s">
        <v>16</v>
      </c>
      <c r="I819" t="s">
        <v>17</v>
      </c>
      <c r="J819" t="s">
        <v>17</v>
      </c>
      <c r="K819" t="s">
        <v>18</v>
      </c>
      <c r="L819" t="s">
        <v>17</v>
      </c>
      <c r="M819" t="s">
        <v>17</v>
      </c>
      <c r="N819">
        <f>insurance[[#This Row],[age]]^2</f>
        <v>361</v>
      </c>
      <c r="O819">
        <f>insurance[[#This Row],[smoker_yes]]*insurance[[#This Row],[bmi]]</f>
        <v>0</v>
      </c>
      <c r="P819">
        <f>insurance[[#This Row],[smoker_yes]]*insurance[[#This Row],[age]]</f>
        <v>0</v>
      </c>
      <c r="Q819">
        <f>insurance[[#This Row],[bmi]]*insurance[[#This Row],[age]]</f>
        <v>581.21</v>
      </c>
      <c r="R819" t="s">
        <v>31</v>
      </c>
      <c r="S819">
        <f>(insurance[[#This Row],[age]]-Notes!$B$2)/Notes!$B$3</f>
        <v>-1.4387642602644821</v>
      </c>
      <c r="T819">
        <f>(insurance[[#This Row],[bmi]]-Notes!$B$4)/Notes!$B$5</f>
        <v>-1.2040349903894259E-2</v>
      </c>
      <c r="U819">
        <f>(insurance[[#This Row],[children]]-Notes!$B$6)/Notes!$B$7</f>
        <v>0.75107928412561065</v>
      </c>
      <c r="V819" s="14">
        <f t="shared" si="12"/>
        <v>13130.638654799817</v>
      </c>
      <c r="W819" s="15" t="str">
        <f>IF(insurance[[#This Row],[split]]="Test", (insurance[[#This Row],[charges]]-insurance[[#This Row],[yhat_base]])^2, "")</f>
        <v/>
      </c>
      <c r="X819" s="15" t="str">
        <f>IF(insurance[[#This Row],[split]]="Test", ABS(insurance[[#This Row],[charges]]-insurance[[#This Row],[yhat_base]])^2, "")</f>
        <v/>
      </c>
      <c r="Y819" t="str">
        <f>IF(insurance[[#This Row],[split]]="Test", (insurance[[#This Row],[charges]]-insurance[[#This Row],[yhat]])^2,"")</f>
        <v/>
      </c>
      <c r="Z819" t="str">
        <f>IF(insurance[[#This Row],[split]]="Test",ABS(insurance[[#This Row],[charges]]-insurance[[#This Row],[yhat]])^2,"")</f>
        <v/>
      </c>
      <c r="AA819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5243.0733781328618</v>
      </c>
      <c r="AB819">
        <f>insurance[[#This Row],[charges]]-insurance[[#This Row],[yhat]]</f>
        <v>18816.606811867139</v>
      </c>
      <c r="AC819" t="str">
        <f>IF(insurance[[#This Row],[split]]="Test",
  COUNTIFS(insurance[split], "Test", insurance[yhat], "&gt;" &amp; insurance[[#This Row],[yhat]]) + 1,
  ""
)</f>
        <v/>
      </c>
      <c r="AD819" t="str">
        <f>IF(insurance[[#This Row],[split]]="Test", CEILING(insurance[[#This Row],[rank_test]]/(COUNTIF(insurance[split],"Test")/10), 1), "")</f>
        <v/>
      </c>
      <c r="AE819" t="str">
        <f>IF(insurance[[#This Row],[split]]="Test", --(insurance[[#This Row],[charges]] &gt;= Classify!$C$5), "")</f>
        <v/>
      </c>
      <c r="AF819" t="str">
        <f>IF(insurance[[#This Row],[split]]="Test", --(insurance[[#This Row],[yhat]] &gt;= Classify!$C$8), "")</f>
        <v/>
      </c>
    </row>
    <row r="820" spans="1:32" x14ac:dyDescent="0.35">
      <c r="A820">
        <v>59</v>
      </c>
      <c r="B820" t="s">
        <v>19</v>
      </c>
      <c r="C820">
        <v>29.7</v>
      </c>
      <c r="D820">
        <v>2</v>
      </c>
      <c r="E820" t="s">
        <v>14</v>
      </c>
      <c r="F820" t="s">
        <v>15</v>
      </c>
      <c r="G820">
        <v>12925.886</v>
      </c>
      <c r="H820" t="s">
        <v>16</v>
      </c>
      <c r="I820" t="s">
        <v>18</v>
      </c>
      <c r="J820" t="s">
        <v>17</v>
      </c>
      <c r="K820" t="s">
        <v>17</v>
      </c>
      <c r="L820" t="s">
        <v>18</v>
      </c>
      <c r="M820" t="s">
        <v>17</v>
      </c>
      <c r="N820">
        <f>insurance[[#This Row],[age]]^2</f>
        <v>3481</v>
      </c>
      <c r="O820">
        <f>insurance[[#This Row],[smoker_yes]]*insurance[[#This Row],[bmi]]</f>
        <v>0</v>
      </c>
      <c r="P820">
        <f>insurance[[#This Row],[smoker_yes]]*insurance[[#This Row],[age]]</f>
        <v>0</v>
      </c>
      <c r="Q820">
        <f>insurance[[#This Row],[bmi]]*insurance[[#This Row],[age]]</f>
        <v>1752.3</v>
      </c>
      <c r="R820" t="s">
        <v>31</v>
      </c>
      <c r="S820">
        <f>(insurance[[#This Row],[age]]-Notes!$B$2)/Notes!$B$3</f>
        <v>1.4092833489138687</v>
      </c>
      <c r="T820">
        <f>(insurance[[#This Row],[bmi]]-Notes!$B$4)/Notes!$B$5</f>
        <v>-0.15803993722178039</v>
      </c>
      <c r="U820">
        <f>(insurance[[#This Row],[children]]-Notes!$B$6)/Notes!$B$7</f>
        <v>0.75107928412561065</v>
      </c>
      <c r="V820" s="14">
        <f t="shared" si="12"/>
        <v>13130.638654799817</v>
      </c>
      <c r="W820" s="15" t="str">
        <f>IF(insurance[[#This Row],[split]]="Test", (insurance[[#This Row],[charges]]-insurance[[#This Row],[yhat_base]])^2, "")</f>
        <v/>
      </c>
      <c r="X820" s="15" t="str">
        <f>IF(insurance[[#This Row],[split]]="Test", ABS(insurance[[#This Row],[charges]]-insurance[[#This Row],[yhat_base]])^2, "")</f>
        <v/>
      </c>
      <c r="Y820" t="str">
        <f>IF(insurance[[#This Row],[split]]="Test", (insurance[[#This Row],[charges]]-insurance[[#This Row],[yhat]])^2,"")</f>
        <v/>
      </c>
      <c r="Z820" t="str">
        <f>IF(insurance[[#This Row],[split]]="Test",ABS(insurance[[#This Row],[charges]]-insurance[[#This Row],[yhat]])^2,"")</f>
        <v/>
      </c>
      <c r="AA820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14208.853252770941</v>
      </c>
      <c r="AB820">
        <f>insurance[[#This Row],[charges]]-insurance[[#This Row],[yhat]]</f>
        <v>-1282.9672527709408</v>
      </c>
      <c r="AC820" t="str">
        <f>IF(insurance[[#This Row],[split]]="Test",
  COUNTIFS(insurance[split], "Test", insurance[yhat], "&gt;" &amp; insurance[[#This Row],[yhat]]) + 1,
  ""
)</f>
        <v/>
      </c>
      <c r="AD820" t="str">
        <f>IF(insurance[[#This Row],[split]]="Test", CEILING(insurance[[#This Row],[rank_test]]/(COUNTIF(insurance[split],"Test")/10), 1), "")</f>
        <v/>
      </c>
      <c r="AE820" t="str">
        <f>IF(insurance[[#This Row],[split]]="Test", --(insurance[[#This Row],[charges]] &gt;= Classify!$C$5), "")</f>
        <v/>
      </c>
      <c r="AF820" t="str">
        <f>IF(insurance[[#This Row],[split]]="Test", --(insurance[[#This Row],[yhat]] &gt;= Classify!$C$8), "")</f>
        <v/>
      </c>
    </row>
    <row r="821" spans="1:32" x14ac:dyDescent="0.35">
      <c r="A821">
        <v>20</v>
      </c>
      <c r="B821" t="s">
        <v>13</v>
      </c>
      <c r="C821">
        <v>31.79</v>
      </c>
      <c r="D821">
        <v>2</v>
      </c>
      <c r="E821" t="s">
        <v>14</v>
      </c>
      <c r="F821" t="s">
        <v>15</v>
      </c>
      <c r="G821">
        <v>3056.3881000000001</v>
      </c>
      <c r="H821" t="s">
        <v>16</v>
      </c>
      <c r="I821" t="s">
        <v>17</v>
      </c>
      <c r="J821" t="s">
        <v>17</v>
      </c>
      <c r="K821" t="s">
        <v>17</v>
      </c>
      <c r="L821" t="s">
        <v>18</v>
      </c>
      <c r="M821" t="s">
        <v>17</v>
      </c>
      <c r="N821">
        <f>insurance[[#This Row],[age]]^2</f>
        <v>400</v>
      </c>
      <c r="O821">
        <f>insurance[[#This Row],[smoker_yes]]*insurance[[#This Row],[bmi]]</f>
        <v>0</v>
      </c>
      <c r="P821">
        <f>insurance[[#This Row],[smoker_yes]]*insurance[[#This Row],[age]]</f>
        <v>0</v>
      </c>
      <c r="Q821">
        <f>insurance[[#This Row],[bmi]]*insurance[[#This Row],[age]]</f>
        <v>635.79999999999995</v>
      </c>
      <c r="R821" t="s">
        <v>31</v>
      </c>
      <c r="S821">
        <f>(insurance[[#This Row],[age]]-Notes!$B$2)/Notes!$B$3</f>
        <v>-1.3675630700350232</v>
      </c>
      <c r="T821">
        <f>(insurance[[#This Row],[bmi]]-Notes!$B$4)/Notes!$B$5</f>
        <v>0.18481302625505311</v>
      </c>
      <c r="U821">
        <f>(insurance[[#This Row],[children]]-Notes!$B$6)/Notes!$B$7</f>
        <v>0.75107928412561065</v>
      </c>
      <c r="V821" s="14">
        <f t="shared" si="12"/>
        <v>13130.638654799817</v>
      </c>
      <c r="W821" s="15" t="str">
        <f>IF(insurance[[#This Row],[split]]="Test", (insurance[[#This Row],[charges]]-insurance[[#This Row],[yhat_base]])^2, "")</f>
        <v/>
      </c>
      <c r="X821" s="15" t="str">
        <f>IF(insurance[[#This Row],[split]]="Test", ABS(insurance[[#This Row],[charges]]-insurance[[#This Row],[yhat_base]])^2, "")</f>
        <v/>
      </c>
      <c r="Y821" t="str">
        <f>IF(insurance[[#This Row],[split]]="Test", (insurance[[#This Row],[charges]]-insurance[[#This Row],[yhat]])^2,"")</f>
        <v/>
      </c>
      <c r="Z821" t="str">
        <f>IF(insurance[[#This Row],[split]]="Test",ABS(insurance[[#This Row],[charges]]-insurance[[#This Row],[yhat]])^2,"")</f>
        <v/>
      </c>
      <c r="AA821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4741.6497590048957</v>
      </c>
      <c r="AB821">
        <f>insurance[[#This Row],[charges]]-insurance[[#This Row],[yhat]]</f>
        <v>-1685.2616590048956</v>
      </c>
      <c r="AC821" t="str">
        <f>IF(insurance[[#This Row],[split]]="Test",
  COUNTIFS(insurance[split], "Test", insurance[yhat], "&gt;" &amp; insurance[[#This Row],[yhat]]) + 1,
  ""
)</f>
        <v/>
      </c>
      <c r="AD821" t="str">
        <f>IF(insurance[[#This Row],[split]]="Test", CEILING(insurance[[#This Row],[rank_test]]/(COUNTIF(insurance[split],"Test")/10), 1), "")</f>
        <v/>
      </c>
      <c r="AE821" t="str">
        <f>IF(insurance[[#This Row],[split]]="Test", --(insurance[[#This Row],[charges]] &gt;= Classify!$C$5), "")</f>
        <v/>
      </c>
      <c r="AF821" t="str">
        <f>IF(insurance[[#This Row],[split]]="Test", --(insurance[[#This Row],[yhat]] &gt;= Classify!$C$8), "")</f>
        <v/>
      </c>
    </row>
    <row r="822" spans="1:32" x14ac:dyDescent="0.35">
      <c r="A822">
        <v>52</v>
      </c>
      <c r="B822" t="s">
        <v>13</v>
      </c>
      <c r="C822">
        <v>31.73</v>
      </c>
      <c r="D822">
        <v>2</v>
      </c>
      <c r="E822" t="s">
        <v>14</v>
      </c>
      <c r="F822" t="s">
        <v>22</v>
      </c>
      <c r="G822">
        <v>11187.6567</v>
      </c>
      <c r="H822" t="s">
        <v>16</v>
      </c>
      <c r="I822" t="s">
        <v>17</v>
      </c>
      <c r="J822" t="s">
        <v>17</v>
      </c>
      <c r="K822" t="s">
        <v>18</v>
      </c>
      <c r="L822" t="s">
        <v>17</v>
      </c>
      <c r="M822" t="s">
        <v>17</v>
      </c>
      <c r="N822">
        <f>insurance[[#This Row],[age]]^2</f>
        <v>2704</v>
      </c>
      <c r="O822">
        <f>insurance[[#This Row],[smoker_yes]]*insurance[[#This Row],[bmi]]</f>
        <v>0</v>
      </c>
      <c r="P822">
        <f>insurance[[#This Row],[smoker_yes]]*insurance[[#This Row],[age]]</f>
        <v>0</v>
      </c>
      <c r="Q822">
        <f>insurance[[#This Row],[bmi]]*insurance[[#This Row],[age]]</f>
        <v>1649.96</v>
      </c>
      <c r="R822" t="s">
        <v>31</v>
      </c>
      <c r="S822">
        <f>(insurance[[#This Row],[age]]-Notes!$B$2)/Notes!$B$3</f>
        <v>0.9108750173076573</v>
      </c>
      <c r="T822">
        <f>(insurance[[#This Row],[bmi]]-Notes!$B$4)/Notes!$B$5</f>
        <v>0.17497035744710593</v>
      </c>
      <c r="U822">
        <f>(insurance[[#This Row],[children]]-Notes!$B$6)/Notes!$B$7</f>
        <v>0.75107928412561065</v>
      </c>
      <c r="V822" s="14">
        <f t="shared" si="12"/>
        <v>13130.638654799817</v>
      </c>
      <c r="W822" s="15" t="str">
        <f>IF(insurance[[#This Row],[split]]="Test", (insurance[[#This Row],[charges]]-insurance[[#This Row],[yhat_base]])^2, "")</f>
        <v/>
      </c>
      <c r="X822" s="15" t="str">
        <f>IF(insurance[[#This Row],[split]]="Test", ABS(insurance[[#This Row],[charges]]-insurance[[#This Row],[yhat_base]])^2, "")</f>
        <v/>
      </c>
      <c r="Y822" t="str">
        <f>IF(insurance[[#This Row],[split]]="Test", (insurance[[#This Row],[charges]]-insurance[[#This Row],[yhat]])^2,"")</f>
        <v/>
      </c>
      <c r="Z822" t="str">
        <f>IF(insurance[[#This Row],[split]]="Test",ABS(insurance[[#This Row],[charges]]-insurance[[#This Row],[yhat]])^2,"")</f>
        <v/>
      </c>
      <c r="AA822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12746.753061619374</v>
      </c>
      <c r="AB822">
        <f>insurance[[#This Row],[charges]]-insurance[[#This Row],[yhat]]</f>
        <v>-1559.0963616193749</v>
      </c>
      <c r="AC822" t="str">
        <f>IF(insurance[[#This Row],[split]]="Test",
  COUNTIFS(insurance[split], "Test", insurance[yhat], "&gt;" &amp; insurance[[#This Row],[yhat]]) + 1,
  ""
)</f>
        <v/>
      </c>
      <c r="AD822" t="str">
        <f>IF(insurance[[#This Row],[split]]="Test", CEILING(insurance[[#This Row],[rank_test]]/(COUNTIF(insurance[split],"Test")/10), 1), "")</f>
        <v/>
      </c>
      <c r="AE822" t="str">
        <f>IF(insurance[[#This Row],[split]]="Test", --(insurance[[#This Row],[charges]] &gt;= Classify!$C$5), "")</f>
        <v/>
      </c>
      <c r="AF822" t="str">
        <f>IF(insurance[[#This Row],[split]]="Test", --(insurance[[#This Row],[yhat]] &gt;= Classify!$C$8), "")</f>
        <v/>
      </c>
    </row>
    <row r="823" spans="1:32" x14ac:dyDescent="0.35">
      <c r="A823">
        <v>18</v>
      </c>
      <c r="B823" t="s">
        <v>13</v>
      </c>
      <c r="C823">
        <v>32.119999999999997</v>
      </c>
      <c r="D823">
        <v>2</v>
      </c>
      <c r="E823" t="s">
        <v>14</v>
      </c>
      <c r="F823" t="s">
        <v>15</v>
      </c>
      <c r="G823">
        <v>2801.2588000000001</v>
      </c>
      <c r="H823" t="s">
        <v>16</v>
      </c>
      <c r="I823" t="s">
        <v>17</v>
      </c>
      <c r="J823" t="s">
        <v>17</v>
      </c>
      <c r="K823" t="s">
        <v>17</v>
      </c>
      <c r="L823" t="s">
        <v>18</v>
      </c>
      <c r="M823" t="s">
        <v>17</v>
      </c>
      <c r="N823">
        <f>insurance[[#This Row],[age]]^2</f>
        <v>324</v>
      </c>
      <c r="O823">
        <f>insurance[[#This Row],[smoker_yes]]*insurance[[#This Row],[bmi]]</f>
        <v>0</v>
      </c>
      <c r="P823">
        <f>insurance[[#This Row],[smoker_yes]]*insurance[[#This Row],[age]]</f>
        <v>0</v>
      </c>
      <c r="Q823">
        <f>insurance[[#This Row],[bmi]]*insurance[[#This Row],[age]]</f>
        <v>578.16</v>
      </c>
      <c r="R823" t="s">
        <v>31</v>
      </c>
      <c r="S823">
        <f>(insurance[[#This Row],[age]]-Notes!$B$2)/Notes!$B$3</f>
        <v>-1.5099654504939408</v>
      </c>
      <c r="T823">
        <f>(insurance[[#This Row],[bmi]]-Notes!$B$4)/Notes!$B$5</f>
        <v>0.23894770469876339</v>
      </c>
      <c r="U823">
        <f>(insurance[[#This Row],[children]]-Notes!$B$6)/Notes!$B$7</f>
        <v>0.75107928412561065</v>
      </c>
      <c r="V823" s="14">
        <f t="shared" si="12"/>
        <v>13130.638654799817</v>
      </c>
      <c r="W823" s="15" t="str">
        <f>IF(insurance[[#This Row],[split]]="Test", (insurance[[#This Row],[charges]]-insurance[[#This Row],[yhat_base]])^2, "")</f>
        <v/>
      </c>
      <c r="X823" s="15" t="str">
        <f>IF(insurance[[#This Row],[split]]="Test", ABS(insurance[[#This Row],[charges]]-insurance[[#This Row],[yhat_base]])^2, "")</f>
        <v/>
      </c>
      <c r="Y823" t="str">
        <f>IF(insurance[[#This Row],[split]]="Test", (insurance[[#This Row],[charges]]-insurance[[#This Row],[yhat]])^2,"")</f>
        <v/>
      </c>
      <c r="Z823" t="str">
        <f>IF(insurance[[#This Row],[split]]="Test",ABS(insurance[[#This Row],[charges]]-insurance[[#This Row],[yhat]])^2,"")</f>
        <v/>
      </c>
      <c r="AA823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4557.6763512389316</v>
      </c>
      <c r="AB823">
        <f>insurance[[#This Row],[charges]]-insurance[[#This Row],[yhat]]</f>
        <v>-1756.4175512389315</v>
      </c>
      <c r="AC823" t="str">
        <f>IF(insurance[[#This Row],[split]]="Test",
  COUNTIFS(insurance[split], "Test", insurance[yhat], "&gt;" &amp; insurance[[#This Row],[yhat]]) + 1,
  ""
)</f>
        <v/>
      </c>
      <c r="AD823" t="str">
        <f>IF(insurance[[#This Row],[split]]="Test", CEILING(insurance[[#This Row],[rank_test]]/(COUNTIF(insurance[split],"Test")/10), 1), "")</f>
        <v/>
      </c>
      <c r="AE823" t="str">
        <f>IF(insurance[[#This Row],[split]]="Test", --(insurance[[#This Row],[charges]] &gt;= Classify!$C$5), "")</f>
        <v/>
      </c>
      <c r="AF823" t="str">
        <f>IF(insurance[[#This Row],[split]]="Test", --(insurance[[#This Row],[yhat]] &gt;= Classify!$C$8), "")</f>
        <v/>
      </c>
    </row>
    <row r="824" spans="1:32" x14ac:dyDescent="0.35">
      <c r="A824">
        <v>41</v>
      </c>
      <c r="B824" t="s">
        <v>19</v>
      </c>
      <c r="C824">
        <v>30.59</v>
      </c>
      <c r="D824">
        <v>2</v>
      </c>
      <c r="E824" t="s">
        <v>14</v>
      </c>
      <c r="F824" t="s">
        <v>22</v>
      </c>
      <c r="G824">
        <v>7256.7231000000002</v>
      </c>
      <c r="H824" t="s">
        <v>16</v>
      </c>
      <c r="I824" t="s">
        <v>18</v>
      </c>
      <c r="J824" t="s">
        <v>17</v>
      </c>
      <c r="K824" t="s">
        <v>18</v>
      </c>
      <c r="L824" t="s">
        <v>17</v>
      </c>
      <c r="M824" t="s">
        <v>17</v>
      </c>
      <c r="N824">
        <f>insurance[[#This Row],[age]]^2</f>
        <v>1681</v>
      </c>
      <c r="O824">
        <f>insurance[[#This Row],[smoker_yes]]*insurance[[#This Row],[bmi]]</f>
        <v>0</v>
      </c>
      <c r="P824">
        <f>insurance[[#This Row],[smoker_yes]]*insurance[[#This Row],[age]]</f>
        <v>0</v>
      </c>
      <c r="Q824">
        <f>insurance[[#This Row],[bmi]]*insurance[[#This Row],[age]]</f>
        <v>1254.19</v>
      </c>
      <c r="R824" t="s">
        <v>31</v>
      </c>
      <c r="S824">
        <f>(insurance[[#This Row],[age]]-Notes!$B$2)/Notes!$B$3</f>
        <v>0.12766192478361088</v>
      </c>
      <c r="T824">
        <f>(insurance[[#This Row],[bmi]]-Notes!$B$4)/Notes!$B$5</f>
        <v>-1.2040349903894259E-2</v>
      </c>
      <c r="U824">
        <f>(insurance[[#This Row],[children]]-Notes!$B$6)/Notes!$B$7</f>
        <v>0.75107928412561065</v>
      </c>
      <c r="V824" s="14">
        <f t="shared" si="12"/>
        <v>13130.638654799817</v>
      </c>
      <c r="W824" s="15" t="str">
        <f>IF(insurance[[#This Row],[split]]="Test", (insurance[[#This Row],[charges]]-insurance[[#This Row],[yhat_base]])^2, "")</f>
        <v/>
      </c>
      <c r="X824" s="15" t="str">
        <f>IF(insurance[[#This Row],[split]]="Test", ABS(insurance[[#This Row],[charges]]-insurance[[#This Row],[yhat_base]])^2, "")</f>
        <v/>
      </c>
      <c r="Y824" t="str">
        <f>IF(insurance[[#This Row],[split]]="Test", (insurance[[#This Row],[charges]]-insurance[[#This Row],[yhat]])^2,"")</f>
        <v/>
      </c>
      <c r="Z824" t="str">
        <f>IF(insurance[[#This Row],[split]]="Test",ABS(insurance[[#This Row],[charges]]-insurance[[#This Row],[yhat]])^2,"")</f>
        <v/>
      </c>
      <c r="AA824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8630.7516467892292</v>
      </c>
      <c r="AB824">
        <f>insurance[[#This Row],[charges]]-insurance[[#This Row],[yhat]]</f>
        <v>-1374.028546789229</v>
      </c>
      <c r="AC824" t="str">
        <f>IF(insurance[[#This Row],[split]]="Test",
  COUNTIFS(insurance[split], "Test", insurance[yhat], "&gt;" &amp; insurance[[#This Row],[yhat]]) + 1,
  ""
)</f>
        <v/>
      </c>
      <c r="AD824" t="str">
        <f>IF(insurance[[#This Row],[split]]="Test", CEILING(insurance[[#This Row],[rank_test]]/(COUNTIF(insurance[split],"Test")/10), 1), "")</f>
        <v/>
      </c>
      <c r="AE824" t="str">
        <f>IF(insurance[[#This Row],[split]]="Test", --(insurance[[#This Row],[charges]] &gt;= Classify!$C$5), "")</f>
        <v/>
      </c>
      <c r="AF824" t="str">
        <f>IF(insurance[[#This Row],[split]]="Test", --(insurance[[#This Row],[yhat]] &gt;= Classify!$C$8), "")</f>
        <v/>
      </c>
    </row>
    <row r="825" spans="1:32" x14ac:dyDescent="0.35">
      <c r="A825">
        <v>30</v>
      </c>
      <c r="B825" t="s">
        <v>13</v>
      </c>
      <c r="C825">
        <v>43.12</v>
      </c>
      <c r="D825">
        <v>2</v>
      </c>
      <c r="E825" t="s">
        <v>14</v>
      </c>
      <c r="F825" t="s">
        <v>15</v>
      </c>
      <c r="G825">
        <v>4753.6368000000002</v>
      </c>
      <c r="H825" t="s">
        <v>16</v>
      </c>
      <c r="I825" t="s">
        <v>17</v>
      </c>
      <c r="J825" t="s">
        <v>17</v>
      </c>
      <c r="K825" t="s">
        <v>17</v>
      </c>
      <c r="L825" t="s">
        <v>18</v>
      </c>
      <c r="M825" t="s">
        <v>17</v>
      </c>
      <c r="N825">
        <f>insurance[[#This Row],[age]]^2</f>
        <v>900</v>
      </c>
      <c r="O825">
        <f>insurance[[#This Row],[smoker_yes]]*insurance[[#This Row],[bmi]]</f>
        <v>0</v>
      </c>
      <c r="P825">
        <f>insurance[[#This Row],[smoker_yes]]*insurance[[#This Row],[age]]</f>
        <v>0</v>
      </c>
      <c r="Q825">
        <f>insurance[[#This Row],[bmi]]*insurance[[#This Row],[age]]</f>
        <v>1293.5999999999999</v>
      </c>
      <c r="R825" t="s">
        <v>32</v>
      </c>
      <c r="S825">
        <f>(insurance[[#This Row],[age]]-Notes!$B$2)/Notes!$B$3</f>
        <v>-0.65555116774043554</v>
      </c>
      <c r="T825">
        <f>(insurance[[#This Row],[bmi]]-Notes!$B$4)/Notes!$B$5</f>
        <v>2.0434369861557822</v>
      </c>
      <c r="U825">
        <f>(insurance[[#This Row],[children]]-Notes!$B$6)/Notes!$B$7</f>
        <v>0.75107928412561065</v>
      </c>
      <c r="V825" s="14">
        <f t="shared" si="12"/>
        <v>13130.638654799817</v>
      </c>
      <c r="W825" s="15">
        <f>IF(insurance[[#This Row],[split]]="Test", (insurance[[#This Row],[charges]]-insurance[[#This Row],[yhat_base]])^2, "")</f>
        <v>70174160.075319573</v>
      </c>
      <c r="X825" s="15">
        <f>IF(insurance[[#This Row],[split]]="Test", ABS(insurance[[#This Row],[charges]]-insurance[[#This Row],[yhat_base]])^2, "")</f>
        <v>70174160.075319573</v>
      </c>
      <c r="Y825">
        <f>IF(insurance[[#This Row],[split]]="Test", (insurance[[#This Row],[charges]]-insurance[[#This Row],[yhat]])^2,"")</f>
        <v>2311255.6270186165</v>
      </c>
      <c r="Z825">
        <f>IF(insurance[[#This Row],[split]]="Test",ABS(insurance[[#This Row],[charges]]-insurance[[#This Row],[yhat]])^2,"")</f>
        <v>2311255.6270186165</v>
      </c>
      <c r="AA825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6273.9182302025192</v>
      </c>
      <c r="AB825">
        <f>insurance[[#This Row],[charges]]-insurance[[#This Row],[yhat]]</f>
        <v>-1520.281430202519</v>
      </c>
      <c r="AC825">
        <f>IF(insurance[[#This Row],[split]]="Test",
  COUNTIFS(insurance[split], "Test", insurance[yhat], "&gt;" &amp; insurance[[#This Row],[yhat]]) + 1,
  ""
)</f>
        <v>213</v>
      </c>
      <c r="AD825">
        <f>IF(insurance[[#This Row],[split]]="Test", CEILING(insurance[[#This Row],[rank_test]]/(COUNTIF(insurance[split],"Test")/10), 1), "")</f>
        <v>8</v>
      </c>
      <c r="AE825">
        <f>IF(insurance[[#This Row],[split]]="Test", --(insurance[[#This Row],[charges]] &gt;= Classify!$C$5), "")</f>
        <v>0</v>
      </c>
      <c r="AF825">
        <f>IF(insurance[[#This Row],[split]]="Test", --(insurance[[#This Row],[yhat]] &gt;= Classify!$C$8), "")</f>
        <v>0</v>
      </c>
    </row>
    <row r="826" spans="1:32" x14ac:dyDescent="0.35">
      <c r="A826">
        <v>57</v>
      </c>
      <c r="B826" t="s">
        <v>13</v>
      </c>
      <c r="C826">
        <v>34.295000000000002</v>
      </c>
      <c r="D826">
        <v>2</v>
      </c>
      <c r="E826" t="s">
        <v>14</v>
      </c>
      <c r="F826" t="s">
        <v>20</v>
      </c>
      <c r="G826">
        <v>13224.057049999999</v>
      </c>
      <c r="H826" t="s">
        <v>16</v>
      </c>
      <c r="I826" t="s">
        <v>17</v>
      </c>
      <c r="J826" t="s">
        <v>17</v>
      </c>
      <c r="K826" t="s">
        <v>17</v>
      </c>
      <c r="L826" t="s">
        <v>17</v>
      </c>
      <c r="M826" t="s">
        <v>17</v>
      </c>
      <c r="N826">
        <f>insurance[[#This Row],[age]]^2</f>
        <v>3249</v>
      </c>
      <c r="O826">
        <f>insurance[[#This Row],[smoker_yes]]*insurance[[#This Row],[bmi]]</f>
        <v>0</v>
      </c>
      <c r="P826">
        <f>insurance[[#This Row],[smoker_yes]]*insurance[[#This Row],[age]]</f>
        <v>0</v>
      </c>
      <c r="Q826">
        <f>insurance[[#This Row],[bmi]]*insurance[[#This Row],[age]]</f>
        <v>1954.8150000000001</v>
      </c>
      <c r="R826" t="s">
        <v>31</v>
      </c>
      <c r="S826">
        <f>(insurance[[#This Row],[age]]-Notes!$B$2)/Notes!$B$3</f>
        <v>1.2668809684549511</v>
      </c>
      <c r="T826">
        <f>(insurance[[#This Row],[bmi]]-Notes!$B$4)/Notes!$B$5</f>
        <v>0.59574444898685641</v>
      </c>
      <c r="U826">
        <f>(insurance[[#This Row],[children]]-Notes!$B$6)/Notes!$B$7</f>
        <v>0.75107928412561065</v>
      </c>
      <c r="V826" s="14">
        <f t="shared" si="12"/>
        <v>13130.638654799817</v>
      </c>
      <c r="W826" s="15" t="str">
        <f>IF(insurance[[#This Row],[split]]="Test", (insurance[[#This Row],[charges]]-insurance[[#This Row],[yhat_base]])^2, "")</f>
        <v/>
      </c>
      <c r="X826" s="15" t="str">
        <f>IF(insurance[[#This Row],[split]]="Test", ABS(insurance[[#This Row],[charges]]-insurance[[#This Row],[yhat_base]])^2, "")</f>
        <v/>
      </c>
      <c r="Y826" t="str">
        <f>IF(insurance[[#This Row],[split]]="Test", (insurance[[#This Row],[charges]]-insurance[[#This Row],[yhat]])^2,"")</f>
        <v/>
      </c>
      <c r="Z826" t="str">
        <f>IF(insurance[[#This Row],[split]]="Test",ABS(insurance[[#This Row],[charges]]-insurance[[#This Row],[yhat]])^2,"")</f>
        <v/>
      </c>
      <c r="AA826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15283.808531750276</v>
      </c>
      <c r="AB826">
        <f>insurance[[#This Row],[charges]]-insurance[[#This Row],[yhat]]</f>
        <v>-2059.7514817502761</v>
      </c>
      <c r="AC826" t="str">
        <f>IF(insurance[[#This Row],[split]]="Test",
  COUNTIFS(insurance[split], "Test", insurance[yhat], "&gt;" &amp; insurance[[#This Row],[yhat]]) + 1,
  ""
)</f>
        <v/>
      </c>
      <c r="AD826" t="str">
        <f>IF(insurance[[#This Row],[split]]="Test", CEILING(insurance[[#This Row],[rank_test]]/(COUNTIF(insurance[split],"Test")/10), 1), "")</f>
        <v/>
      </c>
      <c r="AE826" t="str">
        <f>IF(insurance[[#This Row],[split]]="Test", --(insurance[[#This Row],[charges]] &gt;= Classify!$C$5), "")</f>
        <v/>
      </c>
      <c r="AF826" t="str">
        <f>IF(insurance[[#This Row],[split]]="Test", --(insurance[[#This Row],[yhat]] &gt;= Classify!$C$8), "")</f>
        <v/>
      </c>
    </row>
    <row r="827" spans="1:32" x14ac:dyDescent="0.35">
      <c r="A827">
        <v>39</v>
      </c>
      <c r="B827" t="s">
        <v>19</v>
      </c>
      <c r="C827">
        <v>45.43</v>
      </c>
      <c r="D827">
        <v>2</v>
      </c>
      <c r="E827" t="s">
        <v>14</v>
      </c>
      <c r="F827" t="s">
        <v>15</v>
      </c>
      <c r="G827">
        <v>6356.2707</v>
      </c>
      <c r="H827" t="s">
        <v>16</v>
      </c>
      <c r="I827" t="s">
        <v>18</v>
      </c>
      <c r="J827" t="s">
        <v>17</v>
      </c>
      <c r="K827" t="s">
        <v>17</v>
      </c>
      <c r="L827" t="s">
        <v>18</v>
      </c>
      <c r="M827" t="s">
        <v>17</v>
      </c>
      <c r="N827">
        <f>insurance[[#This Row],[age]]^2</f>
        <v>1521</v>
      </c>
      <c r="O827">
        <f>insurance[[#This Row],[smoker_yes]]*insurance[[#This Row],[bmi]]</f>
        <v>0</v>
      </c>
      <c r="P827">
        <f>insurance[[#This Row],[smoker_yes]]*insurance[[#This Row],[age]]</f>
        <v>0</v>
      </c>
      <c r="Q827">
        <f>insurance[[#This Row],[bmi]]*insurance[[#This Row],[age]]</f>
        <v>1771.77</v>
      </c>
      <c r="R827" t="s">
        <v>31</v>
      </c>
      <c r="S827">
        <f>(insurance[[#This Row],[age]]-Notes!$B$2)/Notes!$B$3</f>
        <v>-1.4740455675306659E-2</v>
      </c>
      <c r="T827">
        <f>(insurance[[#This Row],[bmi]]-Notes!$B$4)/Notes!$B$5</f>
        <v>2.4223797352617562</v>
      </c>
      <c r="U827">
        <f>(insurance[[#This Row],[children]]-Notes!$B$6)/Notes!$B$7</f>
        <v>0.75107928412561065</v>
      </c>
      <c r="V827" s="14">
        <f t="shared" si="12"/>
        <v>13130.638654799817</v>
      </c>
      <c r="W827" s="15" t="str">
        <f>IF(insurance[[#This Row],[split]]="Test", (insurance[[#This Row],[charges]]-insurance[[#This Row],[yhat_base]])^2, "")</f>
        <v/>
      </c>
      <c r="X827" s="15" t="str">
        <f>IF(insurance[[#This Row],[split]]="Test", ABS(insurance[[#This Row],[charges]]-insurance[[#This Row],[yhat_base]])^2, "")</f>
        <v/>
      </c>
      <c r="Y827" t="str">
        <f>IF(insurance[[#This Row],[split]]="Test", (insurance[[#This Row],[charges]]-insurance[[#This Row],[yhat]])^2,"")</f>
        <v/>
      </c>
      <c r="Z827" t="str">
        <f>IF(insurance[[#This Row],[split]]="Test",ABS(insurance[[#This Row],[charges]]-insurance[[#This Row],[yhat]])^2,"")</f>
        <v/>
      </c>
      <c r="AA827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7638.4232830847886</v>
      </c>
      <c r="AB827">
        <f>insurance[[#This Row],[charges]]-insurance[[#This Row],[yhat]]</f>
        <v>-1282.1525830847886</v>
      </c>
      <c r="AC827" t="str">
        <f>IF(insurance[[#This Row],[split]]="Test",
  COUNTIFS(insurance[split], "Test", insurance[yhat], "&gt;" &amp; insurance[[#This Row],[yhat]]) + 1,
  ""
)</f>
        <v/>
      </c>
      <c r="AD827" t="str">
        <f>IF(insurance[[#This Row],[split]]="Test", CEILING(insurance[[#This Row],[rank_test]]/(COUNTIF(insurance[split],"Test")/10), 1), "")</f>
        <v/>
      </c>
      <c r="AE827" t="str">
        <f>IF(insurance[[#This Row],[split]]="Test", --(insurance[[#This Row],[charges]] &gt;= Classify!$C$5), "")</f>
        <v/>
      </c>
      <c r="AF827" t="str">
        <f>IF(insurance[[#This Row],[split]]="Test", --(insurance[[#This Row],[yhat]] &gt;= Classify!$C$8), "")</f>
        <v/>
      </c>
    </row>
    <row r="828" spans="1:32" x14ac:dyDescent="0.35">
      <c r="A828">
        <v>20</v>
      </c>
      <c r="B828" t="s">
        <v>19</v>
      </c>
      <c r="C828">
        <v>31.13</v>
      </c>
      <c r="D828">
        <v>2</v>
      </c>
      <c r="E828" t="s">
        <v>14</v>
      </c>
      <c r="F828" t="s">
        <v>15</v>
      </c>
      <c r="G828">
        <v>2566.4706999999999</v>
      </c>
      <c r="H828" t="s">
        <v>16</v>
      </c>
      <c r="I828" t="s">
        <v>18</v>
      </c>
      <c r="J828" t="s">
        <v>17</v>
      </c>
      <c r="K828" t="s">
        <v>17</v>
      </c>
      <c r="L828" t="s">
        <v>18</v>
      </c>
      <c r="M828" t="s">
        <v>17</v>
      </c>
      <c r="N828">
        <f>insurance[[#This Row],[age]]^2</f>
        <v>400</v>
      </c>
      <c r="O828">
        <f>insurance[[#This Row],[smoker_yes]]*insurance[[#This Row],[bmi]]</f>
        <v>0</v>
      </c>
      <c r="P828">
        <f>insurance[[#This Row],[smoker_yes]]*insurance[[#This Row],[age]]</f>
        <v>0</v>
      </c>
      <c r="Q828">
        <f>insurance[[#This Row],[bmi]]*insurance[[#This Row],[age]]</f>
        <v>622.6</v>
      </c>
      <c r="R828" t="s">
        <v>31</v>
      </c>
      <c r="S828">
        <f>(insurance[[#This Row],[age]]-Notes!$B$2)/Notes!$B$3</f>
        <v>-1.3675630700350232</v>
      </c>
      <c r="T828">
        <f>(insurance[[#This Row],[bmi]]-Notes!$B$4)/Notes!$B$5</f>
        <v>7.6543669367631961E-2</v>
      </c>
      <c r="U828">
        <f>(insurance[[#This Row],[children]]-Notes!$B$6)/Notes!$B$7</f>
        <v>0.75107928412561065</v>
      </c>
      <c r="V828" s="14">
        <f t="shared" si="12"/>
        <v>13130.638654799817</v>
      </c>
      <c r="W828" s="15" t="str">
        <f>IF(insurance[[#This Row],[split]]="Test", (insurance[[#This Row],[charges]]-insurance[[#This Row],[yhat_base]])^2, "")</f>
        <v/>
      </c>
      <c r="X828" s="15" t="str">
        <f>IF(insurance[[#This Row],[split]]="Test", ABS(insurance[[#This Row],[charges]]-insurance[[#This Row],[yhat_base]])^2, "")</f>
        <v/>
      </c>
      <c r="Y828" t="str">
        <f>IF(insurance[[#This Row],[split]]="Test", (insurance[[#This Row],[charges]]-insurance[[#This Row],[yhat]])^2,"")</f>
        <v/>
      </c>
      <c r="Z828" t="str">
        <f>IF(insurance[[#This Row],[split]]="Test",ABS(insurance[[#This Row],[charges]]-insurance[[#This Row],[yhat]])^2,"")</f>
        <v/>
      </c>
      <c r="AA828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4106.4345846138067</v>
      </c>
      <c r="AB828">
        <f>insurance[[#This Row],[charges]]-insurance[[#This Row],[yhat]]</f>
        <v>-1539.9638846138068</v>
      </c>
      <c r="AC828" t="str">
        <f>IF(insurance[[#This Row],[split]]="Test",
  COUNTIFS(insurance[split], "Test", insurance[yhat], "&gt;" &amp; insurance[[#This Row],[yhat]]) + 1,
  ""
)</f>
        <v/>
      </c>
      <c r="AD828" t="str">
        <f>IF(insurance[[#This Row],[split]]="Test", CEILING(insurance[[#This Row],[rank_test]]/(COUNTIF(insurance[split],"Test")/10), 1), "")</f>
        <v/>
      </c>
      <c r="AE828" t="str">
        <f>IF(insurance[[#This Row],[split]]="Test", --(insurance[[#This Row],[charges]] &gt;= Classify!$C$5), "")</f>
        <v/>
      </c>
      <c r="AF828" t="str">
        <f>IF(insurance[[#This Row],[split]]="Test", --(insurance[[#This Row],[yhat]] &gt;= Classify!$C$8), "")</f>
        <v/>
      </c>
    </row>
    <row r="829" spans="1:32" x14ac:dyDescent="0.35">
      <c r="A829">
        <v>42</v>
      </c>
      <c r="B829" t="s">
        <v>13</v>
      </c>
      <c r="C829">
        <v>29.48</v>
      </c>
      <c r="D829">
        <v>2</v>
      </c>
      <c r="E829" t="s">
        <v>14</v>
      </c>
      <c r="F829" t="s">
        <v>15</v>
      </c>
      <c r="G829">
        <v>7640.3091999999997</v>
      </c>
      <c r="H829" t="s">
        <v>16</v>
      </c>
      <c r="I829" t="s">
        <v>17</v>
      </c>
      <c r="J829" t="s">
        <v>17</v>
      </c>
      <c r="K829" t="s">
        <v>17</v>
      </c>
      <c r="L829" t="s">
        <v>18</v>
      </c>
      <c r="M829" t="s">
        <v>17</v>
      </c>
      <c r="N829">
        <f>insurance[[#This Row],[age]]^2</f>
        <v>1764</v>
      </c>
      <c r="O829">
        <f>insurance[[#This Row],[smoker_yes]]*insurance[[#This Row],[bmi]]</f>
        <v>0</v>
      </c>
      <c r="P829">
        <f>insurance[[#This Row],[smoker_yes]]*insurance[[#This Row],[age]]</f>
        <v>0</v>
      </c>
      <c r="Q829">
        <f>insurance[[#This Row],[bmi]]*insurance[[#This Row],[age]]</f>
        <v>1238.1600000000001</v>
      </c>
      <c r="R829" t="s">
        <v>32</v>
      </c>
      <c r="S829">
        <f>(insurance[[#This Row],[age]]-Notes!$B$2)/Notes!$B$3</f>
        <v>0.19886311501306964</v>
      </c>
      <c r="T829">
        <f>(insurance[[#This Row],[bmi]]-Notes!$B$4)/Notes!$B$5</f>
        <v>-0.19412972285092059</v>
      </c>
      <c r="U829">
        <f>(insurance[[#This Row],[children]]-Notes!$B$6)/Notes!$B$7</f>
        <v>0.75107928412561065</v>
      </c>
      <c r="V829" s="14">
        <f t="shared" si="12"/>
        <v>13130.638654799817</v>
      </c>
      <c r="W829" s="15">
        <f>IF(insurance[[#This Row],[split]]="Test", (insurance[[#This Row],[charges]]-insurance[[#This Row],[yhat_base]])^2, "")</f>
        <v>30143717.52224246</v>
      </c>
      <c r="X829" s="15">
        <f>IF(insurance[[#This Row],[split]]="Test", ABS(insurance[[#This Row],[charges]]-insurance[[#This Row],[yhat_base]])^2, "")</f>
        <v>30143717.52224246</v>
      </c>
      <c r="Y829">
        <f>IF(insurance[[#This Row],[split]]="Test", (insurance[[#This Row],[charges]]-insurance[[#This Row],[yhat]])^2,"")</f>
        <v>1620688.974546524</v>
      </c>
      <c r="Z829">
        <f>IF(insurance[[#This Row],[split]]="Test",ABS(insurance[[#This Row],[charges]]-insurance[[#This Row],[yhat]])^2,"")</f>
        <v>1620688.974546524</v>
      </c>
      <c r="AA829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8913.3720321282981</v>
      </c>
      <c r="AB829">
        <f>insurance[[#This Row],[charges]]-insurance[[#This Row],[yhat]]</f>
        <v>-1273.0628321282984</v>
      </c>
      <c r="AC829">
        <f>IF(insurance[[#This Row],[split]]="Test",
  COUNTIFS(insurance[split], "Test", insurance[yhat], "&gt;" &amp; insurance[[#This Row],[yhat]]) + 1,
  ""
)</f>
        <v>162</v>
      </c>
      <c r="AD829">
        <f>IF(insurance[[#This Row],[split]]="Test", CEILING(insurance[[#This Row],[rank_test]]/(COUNTIF(insurance[split],"Test")/10), 1), "")</f>
        <v>6</v>
      </c>
      <c r="AE829">
        <f>IF(insurance[[#This Row],[split]]="Test", --(insurance[[#This Row],[charges]] &gt;= Classify!$C$5), "")</f>
        <v>0</v>
      </c>
      <c r="AF829">
        <f>IF(insurance[[#This Row],[split]]="Test", --(insurance[[#This Row],[yhat]] &gt;= Classify!$C$8), "")</f>
        <v>0</v>
      </c>
    </row>
    <row r="830" spans="1:32" x14ac:dyDescent="0.35">
      <c r="A830">
        <v>52</v>
      </c>
      <c r="B830" t="s">
        <v>13</v>
      </c>
      <c r="C830">
        <v>37.524999999999999</v>
      </c>
      <c r="D830">
        <v>2</v>
      </c>
      <c r="E830" t="s">
        <v>14</v>
      </c>
      <c r="F830" t="s">
        <v>22</v>
      </c>
      <c r="G830">
        <v>33471.971890000001</v>
      </c>
      <c r="H830" t="s">
        <v>16</v>
      </c>
      <c r="I830" t="s">
        <v>17</v>
      </c>
      <c r="J830" t="s">
        <v>17</v>
      </c>
      <c r="K830" t="s">
        <v>18</v>
      </c>
      <c r="L830" t="s">
        <v>17</v>
      </c>
      <c r="M830" t="s">
        <v>17</v>
      </c>
      <c r="N830">
        <f>insurance[[#This Row],[age]]^2</f>
        <v>2704</v>
      </c>
      <c r="O830">
        <f>insurance[[#This Row],[smoker_yes]]*insurance[[#This Row],[bmi]]</f>
        <v>0</v>
      </c>
      <c r="P830">
        <f>insurance[[#This Row],[smoker_yes]]*insurance[[#This Row],[age]]</f>
        <v>0</v>
      </c>
      <c r="Q830">
        <f>insurance[[#This Row],[bmi]]*insurance[[#This Row],[age]]</f>
        <v>1951.3</v>
      </c>
      <c r="R830" t="s">
        <v>31</v>
      </c>
      <c r="S830">
        <f>(insurance[[#This Row],[age]]-Notes!$B$2)/Notes!$B$3</f>
        <v>0.9108750173076573</v>
      </c>
      <c r="T830">
        <f>(insurance[[#This Row],[bmi]]-Notes!$B$4)/Notes!$B$5</f>
        <v>1.1256081198146894</v>
      </c>
      <c r="U830">
        <f>(insurance[[#This Row],[children]]-Notes!$B$6)/Notes!$B$7</f>
        <v>0.75107928412561065</v>
      </c>
      <c r="V830" s="14">
        <f t="shared" si="12"/>
        <v>13130.638654799817</v>
      </c>
      <c r="W830" s="15" t="str">
        <f>IF(insurance[[#This Row],[split]]="Test", (insurance[[#This Row],[charges]]-insurance[[#This Row],[yhat_base]])^2, "")</f>
        <v/>
      </c>
      <c r="X830" s="15" t="str">
        <f>IF(insurance[[#This Row],[split]]="Test", ABS(insurance[[#This Row],[charges]]-insurance[[#This Row],[yhat_base]])^2, "")</f>
        <v/>
      </c>
      <c r="Y830" t="str">
        <f>IF(insurance[[#This Row],[split]]="Test", (insurance[[#This Row],[charges]]-insurance[[#This Row],[yhat]])^2,"")</f>
        <v/>
      </c>
      <c r="Z830" t="str">
        <f>IF(insurance[[#This Row],[split]]="Test",ABS(insurance[[#This Row],[charges]]-insurance[[#This Row],[yhat]])^2,"")</f>
        <v/>
      </c>
      <c r="AA830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12803.522240494582</v>
      </c>
      <c r="AB830">
        <f>insurance[[#This Row],[charges]]-insurance[[#This Row],[yhat]]</f>
        <v>20668.449649505419</v>
      </c>
      <c r="AC830" t="str">
        <f>IF(insurance[[#This Row],[split]]="Test",
  COUNTIFS(insurance[split], "Test", insurance[yhat], "&gt;" &amp; insurance[[#This Row],[yhat]]) + 1,
  ""
)</f>
        <v/>
      </c>
      <c r="AD830" t="str">
        <f>IF(insurance[[#This Row],[split]]="Test", CEILING(insurance[[#This Row],[rank_test]]/(COUNTIF(insurance[split],"Test")/10), 1), "")</f>
        <v/>
      </c>
      <c r="AE830" t="str">
        <f>IF(insurance[[#This Row],[split]]="Test", --(insurance[[#This Row],[charges]] &gt;= Classify!$C$5), "")</f>
        <v/>
      </c>
      <c r="AF830" t="str">
        <f>IF(insurance[[#This Row],[split]]="Test", --(insurance[[#This Row],[yhat]] &gt;= Classify!$C$8), "")</f>
        <v/>
      </c>
    </row>
    <row r="831" spans="1:32" x14ac:dyDescent="0.35">
      <c r="A831">
        <v>28</v>
      </c>
      <c r="B831" t="s">
        <v>19</v>
      </c>
      <c r="C831">
        <v>26.98</v>
      </c>
      <c r="D831">
        <v>2</v>
      </c>
      <c r="E831" t="s">
        <v>14</v>
      </c>
      <c r="F831" t="s">
        <v>20</v>
      </c>
      <c r="G831">
        <v>4435.0941999999995</v>
      </c>
      <c r="H831" t="s">
        <v>16</v>
      </c>
      <c r="I831" t="s">
        <v>18</v>
      </c>
      <c r="J831" t="s">
        <v>17</v>
      </c>
      <c r="K831" t="s">
        <v>17</v>
      </c>
      <c r="L831" t="s">
        <v>17</v>
      </c>
      <c r="M831" t="s">
        <v>17</v>
      </c>
      <c r="N831">
        <f>insurance[[#This Row],[age]]^2</f>
        <v>784</v>
      </c>
      <c r="O831">
        <f>insurance[[#This Row],[smoker_yes]]*insurance[[#This Row],[bmi]]</f>
        <v>0</v>
      </c>
      <c r="P831">
        <f>insurance[[#This Row],[smoker_yes]]*insurance[[#This Row],[age]]</f>
        <v>0</v>
      </c>
      <c r="Q831">
        <f>insurance[[#This Row],[bmi]]*insurance[[#This Row],[age]]</f>
        <v>755.44</v>
      </c>
      <c r="R831" t="s">
        <v>31</v>
      </c>
      <c r="S831">
        <f>(insurance[[#This Row],[age]]-Notes!$B$2)/Notes!$B$3</f>
        <v>-0.79795354819935316</v>
      </c>
      <c r="T831">
        <f>(insurance[[#This Row],[bmi]]-Notes!$B$4)/Notes!$B$5</f>
        <v>-0.60424092318206113</v>
      </c>
      <c r="U831">
        <f>(insurance[[#This Row],[children]]-Notes!$B$6)/Notes!$B$7</f>
        <v>0.75107928412561065</v>
      </c>
      <c r="V831" s="14">
        <f t="shared" si="12"/>
        <v>13130.638654799817</v>
      </c>
      <c r="W831" s="15" t="str">
        <f>IF(insurance[[#This Row],[split]]="Test", (insurance[[#This Row],[charges]]-insurance[[#This Row],[yhat_base]])^2, "")</f>
        <v/>
      </c>
      <c r="X831" s="15" t="str">
        <f>IF(insurance[[#This Row],[split]]="Test", ABS(insurance[[#This Row],[charges]]-insurance[[#This Row],[yhat_base]])^2, "")</f>
        <v/>
      </c>
      <c r="Y831" t="str">
        <f>IF(insurance[[#This Row],[split]]="Test", (insurance[[#This Row],[charges]]-insurance[[#This Row],[yhat]])^2,"")</f>
        <v/>
      </c>
      <c r="Z831" t="str">
        <f>IF(insurance[[#This Row],[split]]="Test",ABS(insurance[[#This Row],[charges]]-insurance[[#This Row],[yhat]])^2,"")</f>
        <v/>
      </c>
      <c r="AA831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6357.3206994764796</v>
      </c>
      <c r="AB831">
        <f>insurance[[#This Row],[charges]]-insurance[[#This Row],[yhat]]</f>
        <v>-1922.2264994764801</v>
      </c>
      <c r="AC831" t="str">
        <f>IF(insurance[[#This Row],[split]]="Test",
  COUNTIFS(insurance[split], "Test", insurance[yhat], "&gt;" &amp; insurance[[#This Row],[yhat]]) + 1,
  ""
)</f>
        <v/>
      </c>
      <c r="AD831" t="str">
        <f>IF(insurance[[#This Row],[split]]="Test", CEILING(insurance[[#This Row],[rank_test]]/(COUNTIF(insurance[split],"Test")/10), 1), "")</f>
        <v/>
      </c>
      <c r="AE831" t="str">
        <f>IF(insurance[[#This Row],[split]]="Test", --(insurance[[#This Row],[charges]] &gt;= Classify!$C$5), "")</f>
        <v/>
      </c>
      <c r="AF831" t="str">
        <f>IF(insurance[[#This Row],[split]]="Test", --(insurance[[#This Row],[yhat]] &gt;= Classify!$C$8), "")</f>
        <v/>
      </c>
    </row>
    <row r="832" spans="1:32" x14ac:dyDescent="0.35">
      <c r="A832">
        <v>35</v>
      </c>
      <c r="B832" t="s">
        <v>13</v>
      </c>
      <c r="C832">
        <v>38.094999999999999</v>
      </c>
      <c r="D832">
        <v>2</v>
      </c>
      <c r="E832" t="s">
        <v>14</v>
      </c>
      <c r="F832" t="s">
        <v>20</v>
      </c>
      <c r="G832">
        <v>24915.046259999999</v>
      </c>
      <c r="H832" t="s">
        <v>16</v>
      </c>
      <c r="I832" t="s">
        <v>17</v>
      </c>
      <c r="J832" t="s">
        <v>17</v>
      </c>
      <c r="K832" t="s">
        <v>17</v>
      </c>
      <c r="L832" t="s">
        <v>17</v>
      </c>
      <c r="M832" t="s">
        <v>17</v>
      </c>
      <c r="N832">
        <f>insurance[[#This Row],[age]]^2</f>
        <v>1225</v>
      </c>
      <c r="O832">
        <f>insurance[[#This Row],[smoker_yes]]*insurance[[#This Row],[bmi]]</f>
        <v>0</v>
      </c>
      <c r="P832">
        <f>insurance[[#This Row],[smoker_yes]]*insurance[[#This Row],[age]]</f>
        <v>0</v>
      </c>
      <c r="Q832">
        <f>insurance[[#This Row],[bmi]]*insurance[[#This Row],[age]]</f>
        <v>1333.325</v>
      </c>
      <c r="R832" t="s">
        <v>32</v>
      </c>
      <c r="S832">
        <f>(insurance[[#This Row],[age]]-Notes!$B$2)/Notes!$B$3</f>
        <v>-0.29954521659314176</v>
      </c>
      <c r="T832">
        <f>(insurance[[#This Row],[bmi]]-Notes!$B$4)/Notes!$B$5</f>
        <v>1.2191134734901896</v>
      </c>
      <c r="U832">
        <f>(insurance[[#This Row],[children]]-Notes!$B$6)/Notes!$B$7</f>
        <v>0.75107928412561065</v>
      </c>
      <c r="V832" s="14">
        <f t="shared" si="12"/>
        <v>13130.638654799817</v>
      </c>
      <c r="W832" s="15">
        <f>IF(insurance[[#This Row],[split]]="Test", (insurance[[#This Row],[charges]]-insurance[[#This Row],[yhat_base]])^2, "")</f>
        <v>138872262.60549989</v>
      </c>
      <c r="X832" s="15">
        <f>IF(insurance[[#This Row],[split]]="Test", ABS(insurance[[#This Row],[charges]]-insurance[[#This Row],[yhat_base]])^2, "")</f>
        <v>138872262.60549989</v>
      </c>
      <c r="Y832">
        <f>IF(insurance[[#This Row],[split]]="Test", (insurance[[#This Row],[charges]]-insurance[[#This Row],[yhat]])^2,"")</f>
        <v>270840034.49291807</v>
      </c>
      <c r="Z832">
        <f>IF(insurance[[#This Row],[split]]="Test",ABS(insurance[[#This Row],[charges]]-insurance[[#This Row],[yhat]])^2,"")</f>
        <v>270840034.49291807</v>
      </c>
      <c r="AA832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8457.8279503062859</v>
      </c>
      <c r="AB832">
        <f>insurance[[#This Row],[charges]]-insurance[[#This Row],[yhat]]</f>
        <v>16457.218309693715</v>
      </c>
      <c r="AC832">
        <f>IF(insurance[[#This Row],[split]]="Test",
  COUNTIFS(insurance[split], "Test", insurance[yhat], "&gt;" &amp; insurance[[#This Row],[yhat]]) + 1,
  ""
)</f>
        <v>173</v>
      </c>
      <c r="AD832">
        <f>IF(insurance[[#This Row],[split]]="Test", CEILING(insurance[[#This Row],[rank_test]]/(COUNTIF(insurance[split],"Test")/10), 1), "")</f>
        <v>7</v>
      </c>
      <c r="AE832">
        <f>IF(insurance[[#This Row],[split]]="Test", --(insurance[[#This Row],[charges]] &gt;= Classify!$C$5), "")</f>
        <v>1</v>
      </c>
      <c r="AF832">
        <f>IF(insurance[[#This Row],[split]]="Test", --(insurance[[#This Row],[yhat]] &gt;= Classify!$C$8), "")</f>
        <v>0</v>
      </c>
    </row>
    <row r="833" spans="1:32" x14ac:dyDescent="0.35">
      <c r="A833">
        <v>43</v>
      </c>
      <c r="B833" t="s">
        <v>19</v>
      </c>
      <c r="C833">
        <v>35.31</v>
      </c>
      <c r="D833">
        <v>2</v>
      </c>
      <c r="E833" t="s">
        <v>14</v>
      </c>
      <c r="F833" t="s">
        <v>15</v>
      </c>
      <c r="G833">
        <v>18806.145469999999</v>
      </c>
      <c r="H833" t="s">
        <v>16</v>
      </c>
      <c r="I833" t="s">
        <v>18</v>
      </c>
      <c r="J833" t="s">
        <v>17</v>
      </c>
      <c r="K833" t="s">
        <v>17</v>
      </c>
      <c r="L833" t="s">
        <v>18</v>
      </c>
      <c r="M833" t="s">
        <v>17</v>
      </c>
      <c r="N833">
        <f>insurance[[#This Row],[age]]^2</f>
        <v>1849</v>
      </c>
      <c r="O833">
        <f>insurance[[#This Row],[smoker_yes]]*insurance[[#This Row],[bmi]]</f>
        <v>0</v>
      </c>
      <c r="P833">
        <f>insurance[[#This Row],[smoker_yes]]*insurance[[#This Row],[age]]</f>
        <v>0</v>
      </c>
      <c r="Q833">
        <f>insurance[[#This Row],[bmi]]*insurance[[#This Row],[age]]</f>
        <v>1518.3300000000002</v>
      </c>
      <c r="R833" t="s">
        <v>31</v>
      </c>
      <c r="S833">
        <f>(insurance[[#This Row],[age]]-Notes!$B$2)/Notes!$B$3</f>
        <v>0.27006430524252845</v>
      </c>
      <c r="T833">
        <f>(insurance[[#This Row],[bmi]]-Notes!$B$4)/Notes!$B$5</f>
        <v>0.76224959632129952</v>
      </c>
      <c r="U833">
        <f>(insurance[[#This Row],[children]]-Notes!$B$6)/Notes!$B$7</f>
        <v>0.75107928412561065</v>
      </c>
      <c r="V833" s="14">
        <f t="shared" si="12"/>
        <v>13130.638654799817</v>
      </c>
      <c r="W833" s="15" t="str">
        <f>IF(insurance[[#This Row],[split]]="Test", (insurance[[#This Row],[charges]]-insurance[[#This Row],[yhat_base]])^2, "")</f>
        <v/>
      </c>
      <c r="X833" s="15" t="str">
        <f>IF(insurance[[#This Row],[split]]="Test", ABS(insurance[[#This Row],[charges]]-insurance[[#This Row],[yhat_base]])^2, "")</f>
        <v/>
      </c>
      <c r="Y833" t="str">
        <f>IF(insurance[[#This Row],[split]]="Test", (insurance[[#This Row],[charges]]-insurance[[#This Row],[yhat]])^2,"")</f>
        <v/>
      </c>
      <c r="Z833" t="str">
        <f>IF(insurance[[#This Row],[split]]="Test",ABS(insurance[[#This Row],[charges]]-insurance[[#This Row],[yhat]])^2,"")</f>
        <v/>
      </c>
      <c r="AA833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8625.3923063886541</v>
      </c>
      <c r="AB833">
        <f>insurance[[#This Row],[charges]]-insurance[[#This Row],[yhat]]</f>
        <v>10180.753163611345</v>
      </c>
      <c r="AC833" t="str">
        <f>IF(insurance[[#This Row],[split]]="Test",
  COUNTIFS(insurance[split], "Test", insurance[yhat], "&gt;" &amp; insurance[[#This Row],[yhat]]) + 1,
  ""
)</f>
        <v/>
      </c>
      <c r="AD833" t="str">
        <f>IF(insurance[[#This Row],[split]]="Test", CEILING(insurance[[#This Row],[rank_test]]/(COUNTIF(insurance[split],"Test")/10), 1), "")</f>
        <v/>
      </c>
      <c r="AE833" t="str">
        <f>IF(insurance[[#This Row],[split]]="Test", --(insurance[[#This Row],[charges]] &gt;= Classify!$C$5), "")</f>
        <v/>
      </c>
      <c r="AF833" t="str">
        <f>IF(insurance[[#This Row],[split]]="Test", --(insurance[[#This Row],[yhat]] &gt;= Classify!$C$8), "")</f>
        <v/>
      </c>
    </row>
    <row r="834" spans="1:32" x14ac:dyDescent="0.35">
      <c r="A834">
        <v>49</v>
      </c>
      <c r="B834" t="s">
        <v>13</v>
      </c>
      <c r="C834">
        <v>42.68</v>
      </c>
      <c r="D834">
        <v>2</v>
      </c>
      <c r="E834" t="s">
        <v>14</v>
      </c>
      <c r="F834" t="s">
        <v>15</v>
      </c>
      <c r="G834">
        <v>9800.8881999999994</v>
      </c>
      <c r="H834" t="s">
        <v>16</v>
      </c>
      <c r="I834" t="s">
        <v>17</v>
      </c>
      <c r="J834" t="s">
        <v>17</v>
      </c>
      <c r="K834" t="s">
        <v>17</v>
      </c>
      <c r="L834" t="s">
        <v>18</v>
      </c>
      <c r="M834" t="s">
        <v>17</v>
      </c>
      <c r="N834">
        <f>insurance[[#This Row],[age]]^2</f>
        <v>2401</v>
      </c>
      <c r="O834">
        <f>insurance[[#This Row],[smoker_yes]]*insurance[[#This Row],[bmi]]</f>
        <v>0</v>
      </c>
      <c r="P834">
        <f>insurance[[#This Row],[smoker_yes]]*insurance[[#This Row],[age]]</f>
        <v>0</v>
      </c>
      <c r="Q834">
        <f>insurance[[#This Row],[bmi]]*insurance[[#This Row],[age]]</f>
        <v>2091.3200000000002</v>
      </c>
      <c r="R834" t="s">
        <v>31</v>
      </c>
      <c r="S834">
        <f>(insurance[[#This Row],[age]]-Notes!$B$2)/Notes!$B$3</f>
        <v>0.69727144661928109</v>
      </c>
      <c r="T834">
        <f>(insurance[[#This Row],[bmi]]-Notes!$B$4)/Notes!$B$5</f>
        <v>1.9712574148975015</v>
      </c>
      <c r="U834">
        <f>(insurance[[#This Row],[children]]-Notes!$B$6)/Notes!$B$7</f>
        <v>0.75107928412561065</v>
      </c>
      <c r="V834" s="14">
        <f t="shared" ref="V834:V897" si="13">base_mean</f>
        <v>13130.638654799817</v>
      </c>
      <c r="W834" s="15" t="str">
        <f>IF(insurance[[#This Row],[split]]="Test", (insurance[[#This Row],[charges]]-insurance[[#This Row],[yhat_base]])^2, "")</f>
        <v/>
      </c>
      <c r="X834" s="15" t="str">
        <f>IF(insurance[[#This Row],[split]]="Test", ABS(insurance[[#This Row],[charges]]-insurance[[#This Row],[yhat_base]])^2, "")</f>
        <v/>
      </c>
      <c r="Y834" t="str">
        <f>IF(insurance[[#This Row],[split]]="Test", (insurance[[#This Row],[charges]]-insurance[[#This Row],[yhat]])^2,"")</f>
        <v/>
      </c>
      <c r="Z834" t="str">
        <f>IF(insurance[[#This Row],[split]]="Test",ABS(insurance[[#This Row],[charges]]-insurance[[#This Row],[yhat]])^2,"")</f>
        <v/>
      </c>
      <c r="AA834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11198.123743080474</v>
      </c>
      <c r="AB834">
        <f>insurance[[#This Row],[charges]]-insurance[[#This Row],[yhat]]</f>
        <v>-1397.2355430804746</v>
      </c>
      <c r="AC834" t="str">
        <f>IF(insurance[[#This Row],[split]]="Test",
  COUNTIFS(insurance[split], "Test", insurance[yhat], "&gt;" &amp; insurance[[#This Row],[yhat]]) + 1,
  ""
)</f>
        <v/>
      </c>
      <c r="AD834" t="str">
        <f>IF(insurance[[#This Row],[split]]="Test", CEILING(insurance[[#This Row],[rank_test]]/(COUNTIF(insurance[split],"Test")/10), 1), "")</f>
        <v/>
      </c>
      <c r="AE834" t="str">
        <f>IF(insurance[[#This Row],[split]]="Test", --(insurance[[#This Row],[charges]] &gt;= Classify!$C$5), "")</f>
        <v/>
      </c>
      <c r="AF834" t="str">
        <f>IF(insurance[[#This Row],[split]]="Test", --(insurance[[#This Row],[yhat]] &gt;= Classify!$C$8), "")</f>
        <v/>
      </c>
    </row>
    <row r="835" spans="1:32" x14ac:dyDescent="0.35">
      <c r="A835">
        <v>45</v>
      </c>
      <c r="B835" t="s">
        <v>13</v>
      </c>
      <c r="C835">
        <v>36.299999999999997</v>
      </c>
      <c r="D835">
        <v>2</v>
      </c>
      <c r="E835" t="s">
        <v>14</v>
      </c>
      <c r="F835" t="s">
        <v>15</v>
      </c>
      <c r="G835">
        <v>8527.5319999999992</v>
      </c>
      <c r="H835" t="s">
        <v>16</v>
      </c>
      <c r="I835" t="s">
        <v>17</v>
      </c>
      <c r="J835" t="s">
        <v>17</v>
      </c>
      <c r="K835" t="s">
        <v>17</v>
      </c>
      <c r="L835" t="s">
        <v>18</v>
      </c>
      <c r="M835" t="s">
        <v>17</v>
      </c>
      <c r="N835">
        <f>insurance[[#This Row],[age]]^2</f>
        <v>2025</v>
      </c>
      <c r="O835">
        <f>insurance[[#This Row],[smoker_yes]]*insurance[[#This Row],[bmi]]</f>
        <v>0</v>
      </c>
      <c r="P835">
        <f>insurance[[#This Row],[smoker_yes]]*insurance[[#This Row],[age]]</f>
        <v>0</v>
      </c>
      <c r="Q835">
        <f>insurance[[#This Row],[bmi]]*insurance[[#This Row],[age]]</f>
        <v>1633.4999999999998</v>
      </c>
      <c r="R835" t="s">
        <v>31</v>
      </c>
      <c r="S835">
        <f>(insurance[[#This Row],[age]]-Notes!$B$2)/Notes!$B$3</f>
        <v>0.41246668570144596</v>
      </c>
      <c r="T835">
        <f>(insurance[[#This Row],[bmi]]-Notes!$B$4)/Notes!$B$5</f>
        <v>0.92465363165243042</v>
      </c>
      <c r="U835">
        <f>(insurance[[#This Row],[children]]-Notes!$B$6)/Notes!$B$7</f>
        <v>0.75107928412561065</v>
      </c>
      <c r="V835" s="14">
        <f t="shared" si="13"/>
        <v>13130.638654799817</v>
      </c>
      <c r="W835" s="15" t="str">
        <f>IF(insurance[[#This Row],[split]]="Test", (insurance[[#This Row],[charges]]-insurance[[#This Row],[yhat_base]])^2, "")</f>
        <v/>
      </c>
      <c r="X835" s="15" t="str">
        <f>IF(insurance[[#This Row],[split]]="Test", ABS(insurance[[#This Row],[charges]]-insurance[[#This Row],[yhat_base]])^2, "")</f>
        <v/>
      </c>
      <c r="Y835" t="str">
        <f>IF(insurance[[#This Row],[split]]="Test", (insurance[[#This Row],[charges]]-insurance[[#This Row],[yhat]])^2,"")</f>
        <v/>
      </c>
      <c r="Z835" t="str">
        <f>IF(insurance[[#This Row],[split]]="Test",ABS(insurance[[#This Row],[charges]]-insurance[[#This Row],[yhat]])^2,"")</f>
        <v/>
      </c>
      <c r="AA835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9855.4183272055288</v>
      </c>
      <c r="AB835">
        <f>insurance[[#This Row],[charges]]-insurance[[#This Row],[yhat]]</f>
        <v>-1327.8863272055296</v>
      </c>
      <c r="AC835" t="str">
        <f>IF(insurance[[#This Row],[split]]="Test",
  COUNTIFS(insurance[split], "Test", insurance[yhat], "&gt;" &amp; insurance[[#This Row],[yhat]]) + 1,
  ""
)</f>
        <v/>
      </c>
      <c r="AD835" t="str">
        <f>IF(insurance[[#This Row],[split]]="Test", CEILING(insurance[[#This Row],[rank_test]]/(COUNTIF(insurance[split],"Test")/10), 1), "")</f>
        <v/>
      </c>
      <c r="AE835" t="str">
        <f>IF(insurance[[#This Row],[split]]="Test", --(insurance[[#This Row],[charges]] &gt;= Classify!$C$5), "")</f>
        <v/>
      </c>
      <c r="AF835" t="str">
        <f>IF(insurance[[#This Row],[split]]="Test", --(insurance[[#This Row],[yhat]] &gt;= Classify!$C$8), "")</f>
        <v/>
      </c>
    </row>
    <row r="836" spans="1:32" x14ac:dyDescent="0.35">
      <c r="A836">
        <v>27</v>
      </c>
      <c r="B836" t="s">
        <v>19</v>
      </c>
      <c r="C836">
        <v>33.155000000000001</v>
      </c>
      <c r="D836">
        <v>2</v>
      </c>
      <c r="E836" t="s">
        <v>14</v>
      </c>
      <c r="F836" t="s">
        <v>22</v>
      </c>
      <c r="G836">
        <v>4058.71245</v>
      </c>
      <c r="H836" t="s">
        <v>16</v>
      </c>
      <c r="I836" t="s">
        <v>18</v>
      </c>
      <c r="J836" t="s">
        <v>17</v>
      </c>
      <c r="K836" t="s">
        <v>18</v>
      </c>
      <c r="L836" t="s">
        <v>17</v>
      </c>
      <c r="M836" t="s">
        <v>17</v>
      </c>
      <c r="N836">
        <f>insurance[[#This Row],[age]]^2</f>
        <v>729</v>
      </c>
      <c r="O836">
        <f>insurance[[#This Row],[smoker_yes]]*insurance[[#This Row],[bmi]]</f>
        <v>0</v>
      </c>
      <c r="P836">
        <f>insurance[[#This Row],[smoker_yes]]*insurance[[#This Row],[age]]</f>
        <v>0</v>
      </c>
      <c r="Q836">
        <f>insurance[[#This Row],[bmi]]*insurance[[#This Row],[age]]</f>
        <v>895.18500000000006</v>
      </c>
      <c r="R836" t="s">
        <v>31</v>
      </c>
      <c r="S836">
        <f>(insurance[[#This Row],[age]]-Notes!$B$2)/Notes!$B$3</f>
        <v>-0.86915473842881186</v>
      </c>
      <c r="T836">
        <f>(insurance[[#This Row],[bmi]]-Notes!$B$4)/Notes!$B$5</f>
        <v>0.40873374163585618</v>
      </c>
      <c r="U836">
        <f>(insurance[[#This Row],[children]]-Notes!$B$6)/Notes!$B$7</f>
        <v>0.75107928412561065</v>
      </c>
      <c r="V836" s="14">
        <f t="shared" si="13"/>
        <v>13130.638654799817</v>
      </c>
      <c r="W836" s="15" t="str">
        <f>IF(insurance[[#This Row],[split]]="Test", (insurance[[#This Row],[charges]]-insurance[[#This Row],[yhat_base]])^2, "")</f>
        <v/>
      </c>
      <c r="X836" s="15" t="str">
        <f>IF(insurance[[#This Row],[split]]="Test", ABS(insurance[[#This Row],[charges]]-insurance[[#This Row],[yhat_base]])^2, "")</f>
        <v/>
      </c>
      <c r="Y836" t="str">
        <f>IF(insurance[[#This Row],[split]]="Test", (insurance[[#This Row],[charges]]-insurance[[#This Row],[yhat]])^2,"")</f>
        <v/>
      </c>
      <c r="Z836" t="str">
        <f>IF(insurance[[#This Row],[split]]="Test",ABS(insurance[[#This Row],[charges]]-insurance[[#This Row],[yhat]])^2,"")</f>
        <v/>
      </c>
      <c r="AA836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5647.0737518604119</v>
      </c>
      <c r="AB836">
        <f>insurance[[#This Row],[charges]]-insurance[[#This Row],[yhat]]</f>
        <v>-1588.3613018604119</v>
      </c>
      <c r="AC836" t="str">
        <f>IF(insurance[[#This Row],[split]]="Test",
  COUNTIFS(insurance[split], "Test", insurance[yhat], "&gt;" &amp; insurance[[#This Row],[yhat]]) + 1,
  ""
)</f>
        <v/>
      </c>
      <c r="AD836" t="str">
        <f>IF(insurance[[#This Row],[split]]="Test", CEILING(insurance[[#This Row],[rank_test]]/(COUNTIF(insurance[split],"Test")/10), 1), "")</f>
        <v/>
      </c>
      <c r="AE836" t="str">
        <f>IF(insurance[[#This Row],[split]]="Test", --(insurance[[#This Row],[charges]] &gt;= Classify!$C$5), "")</f>
        <v/>
      </c>
      <c r="AF836" t="str">
        <f>IF(insurance[[#This Row],[split]]="Test", --(insurance[[#This Row],[yhat]] &gt;= Classify!$C$8), "")</f>
        <v/>
      </c>
    </row>
    <row r="837" spans="1:32" x14ac:dyDescent="0.35">
      <c r="A837">
        <v>53</v>
      </c>
      <c r="B837" t="s">
        <v>19</v>
      </c>
      <c r="C837">
        <v>26.41</v>
      </c>
      <c r="D837">
        <v>2</v>
      </c>
      <c r="E837" t="s">
        <v>14</v>
      </c>
      <c r="F837" t="s">
        <v>20</v>
      </c>
      <c r="G837">
        <v>11244.376899999999</v>
      </c>
      <c r="H837" t="s">
        <v>16</v>
      </c>
      <c r="I837" t="s">
        <v>18</v>
      </c>
      <c r="J837" t="s">
        <v>17</v>
      </c>
      <c r="K837" t="s">
        <v>17</v>
      </c>
      <c r="L837" t="s">
        <v>17</v>
      </c>
      <c r="M837" t="s">
        <v>17</v>
      </c>
      <c r="N837">
        <f>insurance[[#This Row],[age]]^2</f>
        <v>2809</v>
      </c>
      <c r="O837">
        <f>insurance[[#This Row],[smoker_yes]]*insurance[[#This Row],[bmi]]</f>
        <v>0</v>
      </c>
      <c r="P837">
        <f>insurance[[#This Row],[smoker_yes]]*insurance[[#This Row],[age]]</f>
        <v>0</v>
      </c>
      <c r="Q837">
        <f>insurance[[#This Row],[bmi]]*insurance[[#This Row],[age]]</f>
        <v>1399.73</v>
      </c>
      <c r="R837" t="s">
        <v>31</v>
      </c>
      <c r="S837">
        <f>(insurance[[#This Row],[age]]-Notes!$B$2)/Notes!$B$3</f>
        <v>0.98207620753711611</v>
      </c>
      <c r="T837">
        <f>(insurance[[#This Row],[bmi]]-Notes!$B$4)/Notes!$B$5</f>
        <v>-0.6977462768575613</v>
      </c>
      <c r="U837">
        <f>(insurance[[#This Row],[children]]-Notes!$B$6)/Notes!$B$7</f>
        <v>0.75107928412561065</v>
      </c>
      <c r="V837" s="14">
        <f t="shared" si="13"/>
        <v>13130.638654799817</v>
      </c>
      <c r="W837" s="15" t="str">
        <f>IF(insurance[[#This Row],[split]]="Test", (insurance[[#This Row],[charges]]-insurance[[#This Row],[yhat_base]])^2, "")</f>
        <v/>
      </c>
      <c r="X837" s="15" t="str">
        <f>IF(insurance[[#This Row],[split]]="Test", ABS(insurance[[#This Row],[charges]]-insurance[[#This Row],[yhat_base]])^2, "")</f>
        <v/>
      </c>
      <c r="Y837" t="str">
        <f>IF(insurance[[#This Row],[split]]="Test", (insurance[[#This Row],[charges]]-insurance[[#This Row],[yhat]])^2,"")</f>
        <v/>
      </c>
      <c r="Z837" t="str">
        <f>IF(insurance[[#This Row],[split]]="Test",ABS(insurance[[#This Row],[charges]]-insurance[[#This Row],[yhat]])^2,"")</f>
        <v/>
      </c>
      <c r="AA837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13038.81209204607</v>
      </c>
      <c r="AB837">
        <f>insurance[[#This Row],[charges]]-insurance[[#This Row],[yhat]]</f>
        <v>-1794.4351920460704</v>
      </c>
      <c r="AC837" t="str">
        <f>IF(insurance[[#This Row],[split]]="Test",
  COUNTIFS(insurance[split], "Test", insurance[yhat], "&gt;" &amp; insurance[[#This Row],[yhat]]) + 1,
  ""
)</f>
        <v/>
      </c>
      <c r="AD837" t="str">
        <f>IF(insurance[[#This Row],[split]]="Test", CEILING(insurance[[#This Row],[rank_test]]/(COUNTIF(insurance[split],"Test")/10), 1), "")</f>
        <v/>
      </c>
      <c r="AE837" t="str">
        <f>IF(insurance[[#This Row],[split]]="Test", --(insurance[[#This Row],[charges]] &gt;= Classify!$C$5), "")</f>
        <v/>
      </c>
      <c r="AF837" t="str">
        <f>IF(insurance[[#This Row],[split]]="Test", --(insurance[[#This Row],[yhat]] &gt;= Classify!$C$8), "")</f>
        <v/>
      </c>
    </row>
    <row r="838" spans="1:32" x14ac:dyDescent="0.35">
      <c r="A838">
        <v>42</v>
      </c>
      <c r="B838" t="s">
        <v>19</v>
      </c>
      <c r="C838">
        <v>26.125</v>
      </c>
      <c r="D838">
        <v>2</v>
      </c>
      <c r="E838" t="s">
        <v>14</v>
      </c>
      <c r="F838" t="s">
        <v>20</v>
      </c>
      <c r="G838">
        <v>7729.6457499999997</v>
      </c>
      <c r="H838" t="s">
        <v>16</v>
      </c>
      <c r="I838" t="s">
        <v>18</v>
      </c>
      <c r="J838" t="s">
        <v>17</v>
      </c>
      <c r="K838" t="s">
        <v>17</v>
      </c>
      <c r="L838" t="s">
        <v>17</v>
      </c>
      <c r="M838" t="s">
        <v>17</v>
      </c>
      <c r="N838">
        <f>insurance[[#This Row],[age]]^2</f>
        <v>1764</v>
      </c>
      <c r="O838">
        <f>insurance[[#This Row],[smoker_yes]]*insurance[[#This Row],[bmi]]</f>
        <v>0</v>
      </c>
      <c r="P838">
        <f>insurance[[#This Row],[smoker_yes]]*insurance[[#This Row],[age]]</f>
        <v>0</v>
      </c>
      <c r="Q838">
        <f>insurance[[#This Row],[bmi]]*insurance[[#This Row],[age]]</f>
        <v>1097.25</v>
      </c>
      <c r="R838" t="s">
        <v>31</v>
      </c>
      <c r="S838">
        <f>(insurance[[#This Row],[age]]-Notes!$B$2)/Notes!$B$3</f>
        <v>0.19886311501306964</v>
      </c>
      <c r="T838">
        <f>(insurance[[#This Row],[bmi]]-Notes!$B$4)/Notes!$B$5</f>
        <v>-0.74449895369531127</v>
      </c>
      <c r="U838">
        <f>(insurance[[#This Row],[children]]-Notes!$B$6)/Notes!$B$7</f>
        <v>0.75107928412561065</v>
      </c>
      <c r="V838" s="14">
        <f t="shared" si="13"/>
        <v>13130.638654799817</v>
      </c>
      <c r="W838" s="15" t="str">
        <f>IF(insurance[[#This Row],[split]]="Test", (insurance[[#This Row],[charges]]-insurance[[#This Row],[yhat_base]])^2, "")</f>
        <v/>
      </c>
      <c r="X838" s="15" t="str">
        <f>IF(insurance[[#This Row],[split]]="Test", ABS(insurance[[#This Row],[charges]]-insurance[[#This Row],[yhat_base]])^2, "")</f>
        <v/>
      </c>
      <c r="Y838" t="str">
        <f>IF(insurance[[#This Row],[split]]="Test", (insurance[[#This Row],[charges]]-insurance[[#This Row],[yhat]])^2,"")</f>
        <v/>
      </c>
      <c r="Z838" t="str">
        <f>IF(insurance[[#This Row],[split]]="Test",ABS(insurance[[#This Row],[charges]]-insurance[[#This Row],[yhat]])^2,"")</f>
        <v/>
      </c>
      <c r="AA838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9470.974294075686</v>
      </c>
      <c r="AB838">
        <f>insurance[[#This Row],[charges]]-insurance[[#This Row],[yhat]]</f>
        <v>-1741.3285440756863</v>
      </c>
      <c r="AC838" t="str">
        <f>IF(insurance[[#This Row],[split]]="Test",
  COUNTIFS(insurance[split], "Test", insurance[yhat], "&gt;" &amp; insurance[[#This Row],[yhat]]) + 1,
  ""
)</f>
        <v/>
      </c>
      <c r="AD838" t="str">
        <f>IF(insurance[[#This Row],[split]]="Test", CEILING(insurance[[#This Row],[rank_test]]/(COUNTIF(insurance[split],"Test")/10), 1), "")</f>
        <v/>
      </c>
      <c r="AE838" t="str">
        <f>IF(insurance[[#This Row],[split]]="Test", --(insurance[[#This Row],[charges]] &gt;= Classify!$C$5), "")</f>
        <v/>
      </c>
      <c r="AF838" t="str">
        <f>IF(insurance[[#This Row],[split]]="Test", --(insurance[[#This Row],[yhat]] &gt;= Classify!$C$8), "")</f>
        <v/>
      </c>
    </row>
    <row r="839" spans="1:32" x14ac:dyDescent="0.35">
      <c r="A839">
        <v>53</v>
      </c>
      <c r="B839" t="s">
        <v>13</v>
      </c>
      <c r="C839">
        <v>32.299999999999997</v>
      </c>
      <c r="D839">
        <v>2</v>
      </c>
      <c r="E839" t="s">
        <v>14</v>
      </c>
      <c r="F839" t="s">
        <v>20</v>
      </c>
      <c r="G839">
        <v>29186.482360000002</v>
      </c>
      <c r="H839" t="s">
        <v>16</v>
      </c>
      <c r="I839" t="s">
        <v>17</v>
      </c>
      <c r="J839" t="s">
        <v>17</v>
      </c>
      <c r="K839" t="s">
        <v>17</v>
      </c>
      <c r="L839" t="s">
        <v>17</v>
      </c>
      <c r="M839" t="s">
        <v>17</v>
      </c>
      <c r="N839">
        <f>insurance[[#This Row],[age]]^2</f>
        <v>2809</v>
      </c>
      <c r="O839">
        <f>insurance[[#This Row],[smoker_yes]]*insurance[[#This Row],[bmi]]</f>
        <v>0</v>
      </c>
      <c r="P839">
        <f>insurance[[#This Row],[smoker_yes]]*insurance[[#This Row],[age]]</f>
        <v>0</v>
      </c>
      <c r="Q839">
        <f>insurance[[#This Row],[bmi]]*insurance[[#This Row],[age]]</f>
        <v>1711.8999999999999</v>
      </c>
      <c r="R839" t="s">
        <v>31</v>
      </c>
      <c r="S839">
        <f>(insurance[[#This Row],[age]]-Notes!$B$2)/Notes!$B$3</f>
        <v>0.98207620753711611</v>
      </c>
      <c r="T839">
        <f>(insurance[[#This Row],[bmi]]-Notes!$B$4)/Notes!$B$5</f>
        <v>0.26847571112260549</v>
      </c>
      <c r="U839">
        <f>(insurance[[#This Row],[children]]-Notes!$B$6)/Notes!$B$7</f>
        <v>0.75107928412561065</v>
      </c>
      <c r="V839" s="14">
        <f t="shared" si="13"/>
        <v>13130.638654799817</v>
      </c>
      <c r="W839" s="15" t="str">
        <f>IF(insurance[[#This Row],[split]]="Test", (insurance[[#This Row],[charges]]-insurance[[#This Row],[yhat_base]])^2, "")</f>
        <v/>
      </c>
      <c r="X839" s="15" t="str">
        <f>IF(insurance[[#This Row],[split]]="Test", ABS(insurance[[#This Row],[charges]]-insurance[[#This Row],[yhat_base]])^2, "")</f>
        <v/>
      </c>
      <c r="Y839" t="str">
        <f>IF(insurance[[#This Row],[split]]="Test", (insurance[[#This Row],[charges]]-insurance[[#This Row],[yhat]])^2,"")</f>
        <v/>
      </c>
      <c r="Z839" t="str">
        <f>IF(insurance[[#This Row],[split]]="Test",ABS(insurance[[#This Row],[charges]]-insurance[[#This Row],[yhat]])^2,"")</f>
        <v/>
      </c>
      <c r="AA839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13725.261572824964</v>
      </c>
      <c r="AB839">
        <f>insurance[[#This Row],[charges]]-insurance[[#This Row],[yhat]]</f>
        <v>15461.220787175038</v>
      </c>
      <c r="AC839" t="str">
        <f>IF(insurance[[#This Row],[split]]="Test",
  COUNTIFS(insurance[split], "Test", insurance[yhat], "&gt;" &amp; insurance[[#This Row],[yhat]]) + 1,
  ""
)</f>
        <v/>
      </c>
      <c r="AD839" t="str">
        <f>IF(insurance[[#This Row],[split]]="Test", CEILING(insurance[[#This Row],[rank_test]]/(COUNTIF(insurance[split],"Test")/10), 1), "")</f>
        <v/>
      </c>
      <c r="AE839" t="str">
        <f>IF(insurance[[#This Row],[split]]="Test", --(insurance[[#This Row],[charges]] &gt;= Classify!$C$5), "")</f>
        <v/>
      </c>
      <c r="AF839" t="str">
        <f>IF(insurance[[#This Row],[split]]="Test", --(insurance[[#This Row],[yhat]] &gt;= Classify!$C$8), "")</f>
        <v/>
      </c>
    </row>
    <row r="840" spans="1:32" x14ac:dyDescent="0.35">
      <c r="A840">
        <v>23</v>
      </c>
      <c r="B840" t="s">
        <v>13</v>
      </c>
      <c r="C840">
        <v>39.270000000000003</v>
      </c>
      <c r="D840">
        <v>2</v>
      </c>
      <c r="E840" t="s">
        <v>14</v>
      </c>
      <c r="F840" t="s">
        <v>15</v>
      </c>
      <c r="G840">
        <v>3500.6122999999998</v>
      </c>
      <c r="H840" t="s">
        <v>16</v>
      </c>
      <c r="I840" t="s">
        <v>17</v>
      </c>
      <c r="J840" t="s">
        <v>17</v>
      </c>
      <c r="K840" t="s">
        <v>17</v>
      </c>
      <c r="L840" t="s">
        <v>18</v>
      </c>
      <c r="M840" t="s">
        <v>17</v>
      </c>
      <c r="N840">
        <f>insurance[[#This Row],[age]]^2</f>
        <v>529</v>
      </c>
      <c r="O840">
        <f>insurance[[#This Row],[smoker_yes]]*insurance[[#This Row],[bmi]]</f>
        <v>0</v>
      </c>
      <c r="P840">
        <f>insurance[[#This Row],[smoker_yes]]*insurance[[#This Row],[age]]</f>
        <v>0</v>
      </c>
      <c r="Q840">
        <f>insurance[[#This Row],[bmi]]*insurance[[#This Row],[age]]</f>
        <v>903.21</v>
      </c>
      <c r="R840" t="s">
        <v>32</v>
      </c>
      <c r="S840">
        <f>(insurance[[#This Row],[age]]-Notes!$B$2)/Notes!$B$3</f>
        <v>-1.1539594993466469</v>
      </c>
      <c r="T840">
        <f>(insurance[[#This Row],[bmi]]-Notes!$B$4)/Notes!$B$5</f>
        <v>1.4118657376458263</v>
      </c>
      <c r="U840">
        <f>(insurance[[#This Row],[children]]-Notes!$B$6)/Notes!$B$7</f>
        <v>0.75107928412561065</v>
      </c>
      <c r="V840" s="14">
        <f t="shared" si="13"/>
        <v>13130.638654799817</v>
      </c>
      <c r="W840" s="15">
        <f>IF(insurance[[#This Row],[split]]="Test", (insurance[[#This Row],[charges]]-insurance[[#This Row],[yhat_base]])^2, "")</f>
        <v>92737407.594139084</v>
      </c>
      <c r="X840" s="15">
        <f>IF(insurance[[#This Row],[split]]="Test", ABS(insurance[[#This Row],[charges]]-insurance[[#This Row],[yhat_base]])^2, "")</f>
        <v>92737407.594139084</v>
      </c>
      <c r="Y840">
        <f>IF(insurance[[#This Row],[split]]="Test", (insurance[[#This Row],[charges]]-insurance[[#This Row],[yhat]])^2,"")</f>
        <v>2741601.8757918905</v>
      </c>
      <c r="Z840">
        <f>IF(insurance[[#This Row],[split]]="Test",ABS(insurance[[#This Row],[charges]]-insurance[[#This Row],[yhat]])^2,"")</f>
        <v>2741601.8757918905</v>
      </c>
      <c r="AA840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5156.3906293037417</v>
      </c>
      <c r="AB840">
        <f>insurance[[#This Row],[charges]]-insurance[[#This Row],[yhat]]</f>
        <v>-1655.7783293037419</v>
      </c>
      <c r="AC840">
        <f>IF(insurance[[#This Row],[split]]="Test",
  COUNTIFS(insurance[split], "Test", insurance[yhat], "&gt;" &amp; insurance[[#This Row],[yhat]]) + 1,
  ""
)</f>
        <v>235</v>
      </c>
      <c r="AD840">
        <f>IF(insurance[[#This Row],[split]]="Test", CEILING(insurance[[#This Row],[rank_test]]/(COUNTIF(insurance[split],"Test")/10), 1), "")</f>
        <v>9</v>
      </c>
      <c r="AE840">
        <f>IF(insurance[[#This Row],[split]]="Test", --(insurance[[#This Row],[charges]] &gt;= Classify!$C$5), "")</f>
        <v>0</v>
      </c>
      <c r="AF840">
        <f>IF(insurance[[#This Row],[split]]="Test", --(insurance[[#This Row],[yhat]] &gt;= Classify!$C$8), "")</f>
        <v>0</v>
      </c>
    </row>
    <row r="841" spans="1:32" x14ac:dyDescent="0.35">
      <c r="A841">
        <v>43</v>
      </c>
      <c r="B841" t="s">
        <v>13</v>
      </c>
      <c r="C841">
        <v>30.684999999999999</v>
      </c>
      <c r="D841">
        <v>2</v>
      </c>
      <c r="E841" t="s">
        <v>14</v>
      </c>
      <c r="F841" t="s">
        <v>22</v>
      </c>
      <c r="G841">
        <v>8310.8391499999998</v>
      </c>
      <c r="H841" t="s">
        <v>16</v>
      </c>
      <c r="I841" t="s">
        <v>17</v>
      </c>
      <c r="J841" t="s">
        <v>17</v>
      </c>
      <c r="K841" t="s">
        <v>18</v>
      </c>
      <c r="L841" t="s">
        <v>17</v>
      </c>
      <c r="M841" t="s">
        <v>17</v>
      </c>
      <c r="N841">
        <f>insurance[[#This Row],[age]]^2</f>
        <v>1849</v>
      </c>
      <c r="O841">
        <f>insurance[[#This Row],[smoker_yes]]*insurance[[#This Row],[bmi]]</f>
        <v>0</v>
      </c>
      <c r="P841">
        <f>insurance[[#This Row],[smoker_yes]]*insurance[[#This Row],[age]]</f>
        <v>0</v>
      </c>
      <c r="Q841">
        <f>insurance[[#This Row],[bmi]]*insurance[[#This Row],[age]]</f>
        <v>1319.4549999999999</v>
      </c>
      <c r="R841" t="s">
        <v>31</v>
      </c>
      <c r="S841">
        <f>(insurance[[#This Row],[age]]-Notes!$B$2)/Notes!$B$3</f>
        <v>0.27006430524252845</v>
      </c>
      <c r="T841">
        <f>(insurance[[#This Row],[bmi]]-Notes!$B$4)/Notes!$B$5</f>
        <v>3.5438757086888968E-3</v>
      </c>
      <c r="U841">
        <f>(insurance[[#This Row],[children]]-Notes!$B$6)/Notes!$B$7</f>
        <v>0.75107928412561065</v>
      </c>
      <c r="V841" s="14">
        <f t="shared" si="13"/>
        <v>13130.638654799817</v>
      </c>
      <c r="W841" s="15" t="str">
        <f>IF(insurance[[#This Row],[split]]="Test", (insurance[[#This Row],[charges]]-insurance[[#This Row],[yhat_base]])^2, "")</f>
        <v/>
      </c>
      <c r="X841" s="15" t="str">
        <f>IF(insurance[[#This Row],[split]]="Test", ABS(insurance[[#This Row],[charges]]-insurance[[#This Row],[yhat_base]])^2, "")</f>
        <v/>
      </c>
      <c r="Y841" t="str">
        <f>IF(insurance[[#This Row],[split]]="Test", (insurance[[#This Row],[charges]]-insurance[[#This Row],[yhat]])^2,"")</f>
        <v/>
      </c>
      <c r="Z841" t="str">
        <f>IF(insurance[[#This Row],[split]]="Test",ABS(insurance[[#This Row],[charges]]-insurance[[#This Row],[yhat]])^2,"")</f>
        <v/>
      </c>
      <c r="AA841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9819.6602838250219</v>
      </c>
      <c r="AB841">
        <f>insurance[[#This Row],[charges]]-insurance[[#This Row],[yhat]]</f>
        <v>-1508.8211338250221</v>
      </c>
      <c r="AC841" t="str">
        <f>IF(insurance[[#This Row],[split]]="Test",
  COUNTIFS(insurance[split], "Test", insurance[yhat], "&gt;" &amp; insurance[[#This Row],[yhat]]) + 1,
  ""
)</f>
        <v/>
      </c>
      <c r="AD841" t="str">
        <f>IF(insurance[[#This Row],[split]]="Test", CEILING(insurance[[#This Row],[rank_test]]/(COUNTIF(insurance[split],"Test")/10), 1), "")</f>
        <v/>
      </c>
      <c r="AE841" t="str">
        <f>IF(insurance[[#This Row],[split]]="Test", --(insurance[[#This Row],[charges]] &gt;= Classify!$C$5), "")</f>
        <v/>
      </c>
      <c r="AF841" t="str">
        <f>IF(insurance[[#This Row],[split]]="Test", --(insurance[[#This Row],[yhat]] &gt;= Classify!$C$8), "")</f>
        <v/>
      </c>
    </row>
    <row r="842" spans="1:32" x14ac:dyDescent="0.35">
      <c r="A842">
        <v>51</v>
      </c>
      <c r="B842" t="s">
        <v>13</v>
      </c>
      <c r="C842">
        <v>36.67</v>
      </c>
      <c r="D842">
        <v>2</v>
      </c>
      <c r="E842" t="s">
        <v>14</v>
      </c>
      <c r="F842" t="s">
        <v>22</v>
      </c>
      <c r="G842">
        <v>10848.1343</v>
      </c>
      <c r="H842" t="s">
        <v>16</v>
      </c>
      <c r="I842" t="s">
        <v>17</v>
      </c>
      <c r="J842" t="s">
        <v>17</v>
      </c>
      <c r="K842" t="s">
        <v>18</v>
      </c>
      <c r="L842" t="s">
        <v>17</v>
      </c>
      <c r="M842" t="s">
        <v>17</v>
      </c>
      <c r="N842">
        <f>insurance[[#This Row],[age]]^2</f>
        <v>2601</v>
      </c>
      <c r="O842">
        <f>insurance[[#This Row],[smoker_yes]]*insurance[[#This Row],[bmi]]</f>
        <v>0</v>
      </c>
      <c r="P842">
        <f>insurance[[#This Row],[smoker_yes]]*insurance[[#This Row],[age]]</f>
        <v>0</v>
      </c>
      <c r="Q842">
        <f>insurance[[#This Row],[bmi]]*insurance[[#This Row],[age]]</f>
        <v>1870.17</v>
      </c>
      <c r="R842" t="s">
        <v>31</v>
      </c>
      <c r="S842">
        <f>(insurance[[#This Row],[age]]-Notes!$B$2)/Notes!$B$3</f>
        <v>0.8396738270781986</v>
      </c>
      <c r="T842">
        <f>(insurance[[#This Row],[bmi]]-Notes!$B$4)/Notes!$B$5</f>
        <v>0.98535008930143997</v>
      </c>
      <c r="U842">
        <f>(insurance[[#This Row],[children]]-Notes!$B$6)/Notes!$B$7</f>
        <v>0.75107928412561065</v>
      </c>
      <c r="V842" s="14">
        <f t="shared" si="13"/>
        <v>13130.638654799817</v>
      </c>
      <c r="W842" s="15" t="str">
        <f>IF(insurance[[#This Row],[split]]="Test", (insurance[[#This Row],[charges]]-insurance[[#This Row],[yhat_base]])^2, "")</f>
        <v/>
      </c>
      <c r="X842" s="15" t="str">
        <f>IF(insurance[[#This Row],[split]]="Test", ABS(insurance[[#This Row],[charges]]-insurance[[#This Row],[yhat_base]])^2, "")</f>
        <v/>
      </c>
      <c r="Y842" t="str">
        <f>IF(insurance[[#This Row],[split]]="Test", (insurance[[#This Row],[charges]]-insurance[[#This Row],[yhat]])^2,"")</f>
        <v/>
      </c>
      <c r="Z842" t="str">
        <f>IF(insurance[[#This Row],[split]]="Test",ABS(insurance[[#This Row],[charges]]-insurance[[#This Row],[yhat]])^2,"")</f>
        <v/>
      </c>
      <c r="AA842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12438.701626898546</v>
      </c>
      <c r="AB842">
        <f>insurance[[#This Row],[charges]]-insurance[[#This Row],[yhat]]</f>
        <v>-1590.5673268985465</v>
      </c>
      <c r="AC842" t="str">
        <f>IF(insurance[[#This Row],[split]]="Test",
  COUNTIFS(insurance[split], "Test", insurance[yhat], "&gt;" &amp; insurance[[#This Row],[yhat]]) + 1,
  ""
)</f>
        <v/>
      </c>
      <c r="AD842" t="str">
        <f>IF(insurance[[#This Row],[split]]="Test", CEILING(insurance[[#This Row],[rank_test]]/(COUNTIF(insurance[split],"Test")/10), 1), "")</f>
        <v/>
      </c>
      <c r="AE842" t="str">
        <f>IF(insurance[[#This Row],[split]]="Test", --(insurance[[#This Row],[charges]] &gt;= Classify!$C$5), "")</f>
        <v/>
      </c>
      <c r="AF842" t="str">
        <f>IF(insurance[[#This Row],[split]]="Test", --(insurance[[#This Row],[yhat]] &gt;= Classify!$C$8), "")</f>
        <v/>
      </c>
    </row>
    <row r="843" spans="1:32" x14ac:dyDescent="0.35">
      <c r="A843">
        <v>31</v>
      </c>
      <c r="B843" t="s">
        <v>19</v>
      </c>
      <c r="C843">
        <v>27.645</v>
      </c>
      <c r="D843">
        <v>2</v>
      </c>
      <c r="E843" t="s">
        <v>14</v>
      </c>
      <c r="F843" t="s">
        <v>20</v>
      </c>
      <c r="G843">
        <v>5031.26955</v>
      </c>
      <c r="H843" t="s">
        <v>16</v>
      </c>
      <c r="I843" t="s">
        <v>18</v>
      </c>
      <c r="J843" t="s">
        <v>17</v>
      </c>
      <c r="K843" t="s">
        <v>17</v>
      </c>
      <c r="L843" t="s">
        <v>17</v>
      </c>
      <c r="M843" t="s">
        <v>17</v>
      </c>
      <c r="N843">
        <f>insurance[[#This Row],[age]]^2</f>
        <v>961</v>
      </c>
      <c r="O843">
        <f>insurance[[#This Row],[smoker_yes]]*insurance[[#This Row],[bmi]]</f>
        <v>0</v>
      </c>
      <c r="P843">
        <f>insurance[[#This Row],[smoker_yes]]*insurance[[#This Row],[age]]</f>
        <v>0</v>
      </c>
      <c r="Q843">
        <f>insurance[[#This Row],[bmi]]*insurance[[#This Row],[age]]</f>
        <v>856.995</v>
      </c>
      <c r="R843" t="s">
        <v>31</v>
      </c>
      <c r="S843">
        <f>(insurance[[#This Row],[age]]-Notes!$B$2)/Notes!$B$3</f>
        <v>-0.58434997751097684</v>
      </c>
      <c r="T843">
        <f>(insurance[[#This Row],[bmi]]-Notes!$B$4)/Notes!$B$5</f>
        <v>-0.49515134389397791</v>
      </c>
      <c r="U843">
        <f>(insurance[[#This Row],[children]]-Notes!$B$6)/Notes!$B$7</f>
        <v>0.75107928412561065</v>
      </c>
      <c r="V843" s="14">
        <f t="shared" si="13"/>
        <v>13130.638654799817</v>
      </c>
      <c r="W843" s="15" t="str">
        <f>IF(insurance[[#This Row],[split]]="Test", (insurance[[#This Row],[charges]]-insurance[[#This Row],[yhat_base]])^2, "")</f>
        <v/>
      </c>
      <c r="X843" s="15" t="str">
        <f>IF(insurance[[#This Row],[split]]="Test", ABS(insurance[[#This Row],[charges]]-insurance[[#This Row],[yhat_base]])^2, "")</f>
        <v/>
      </c>
      <c r="Y843" t="str">
        <f>IF(insurance[[#This Row],[split]]="Test", (insurance[[#This Row],[charges]]-insurance[[#This Row],[yhat]])^2,"")</f>
        <v/>
      </c>
      <c r="Z843" t="str">
        <f>IF(insurance[[#This Row],[split]]="Test",ABS(insurance[[#This Row],[charges]]-insurance[[#This Row],[yhat]])^2,"")</f>
        <v/>
      </c>
      <c r="AA843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6899.3987551892978</v>
      </c>
      <c r="AB843">
        <f>insurance[[#This Row],[charges]]-insurance[[#This Row],[yhat]]</f>
        <v>-1868.1292051892979</v>
      </c>
      <c r="AC843" t="str">
        <f>IF(insurance[[#This Row],[split]]="Test",
  COUNTIFS(insurance[split], "Test", insurance[yhat], "&gt;" &amp; insurance[[#This Row],[yhat]]) + 1,
  ""
)</f>
        <v/>
      </c>
      <c r="AD843" t="str">
        <f>IF(insurance[[#This Row],[split]]="Test", CEILING(insurance[[#This Row],[rank_test]]/(COUNTIF(insurance[split],"Test")/10), 1), "")</f>
        <v/>
      </c>
      <c r="AE843" t="str">
        <f>IF(insurance[[#This Row],[split]]="Test", --(insurance[[#This Row],[charges]] &gt;= Classify!$C$5), "")</f>
        <v/>
      </c>
      <c r="AF843" t="str">
        <f>IF(insurance[[#This Row],[split]]="Test", --(insurance[[#This Row],[yhat]] &gt;= Classify!$C$8), "")</f>
        <v/>
      </c>
    </row>
    <row r="844" spans="1:32" x14ac:dyDescent="0.35">
      <c r="A844">
        <v>22</v>
      </c>
      <c r="B844" t="s">
        <v>13</v>
      </c>
      <c r="C844">
        <v>34.58</v>
      </c>
      <c r="D844">
        <v>2</v>
      </c>
      <c r="E844" t="s">
        <v>14</v>
      </c>
      <c r="F844" t="s">
        <v>20</v>
      </c>
      <c r="G844">
        <v>3925.7582000000002</v>
      </c>
      <c r="H844" t="s">
        <v>16</v>
      </c>
      <c r="I844" t="s">
        <v>17</v>
      </c>
      <c r="J844" t="s">
        <v>17</v>
      </c>
      <c r="K844" t="s">
        <v>17</v>
      </c>
      <c r="L844" t="s">
        <v>17</v>
      </c>
      <c r="M844" t="s">
        <v>17</v>
      </c>
      <c r="N844">
        <f>insurance[[#This Row],[age]]^2</f>
        <v>484</v>
      </c>
      <c r="O844">
        <f>insurance[[#This Row],[smoker_yes]]*insurance[[#This Row],[bmi]]</f>
        <v>0</v>
      </c>
      <c r="P844">
        <f>insurance[[#This Row],[smoker_yes]]*insurance[[#This Row],[age]]</f>
        <v>0</v>
      </c>
      <c r="Q844">
        <f>insurance[[#This Row],[bmi]]*insurance[[#This Row],[age]]</f>
        <v>760.76</v>
      </c>
      <c r="R844" t="s">
        <v>31</v>
      </c>
      <c r="S844">
        <f>(insurance[[#This Row],[age]]-Notes!$B$2)/Notes!$B$3</f>
        <v>-1.2251606895761058</v>
      </c>
      <c r="T844">
        <f>(insurance[[#This Row],[bmi]]-Notes!$B$4)/Notes!$B$5</f>
        <v>0.64249712582460583</v>
      </c>
      <c r="U844">
        <f>(insurance[[#This Row],[children]]-Notes!$B$6)/Notes!$B$7</f>
        <v>0.75107928412561065</v>
      </c>
      <c r="V844" s="14">
        <f t="shared" si="13"/>
        <v>13130.638654799817</v>
      </c>
      <c r="W844" s="15" t="str">
        <f>IF(insurance[[#This Row],[split]]="Test", (insurance[[#This Row],[charges]]-insurance[[#This Row],[yhat_base]])^2, "")</f>
        <v/>
      </c>
      <c r="X844" s="15" t="str">
        <f>IF(insurance[[#This Row],[split]]="Test", ABS(insurance[[#This Row],[charges]]-insurance[[#This Row],[yhat_base]])^2, "")</f>
        <v/>
      </c>
      <c r="Y844" t="str">
        <f>IF(insurance[[#This Row],[split]]="Test", (insurance[[#This Row],[charges]]-insurance[[#This Row],[yhat]])^2,"")</f>
        <v/>
      </c>
      <c r="Z844" t="str">
        <f>IF(insurance[[#This Row],[split]]="Test",ABS(insurance[[#This Row],[charges]]-insurance[[#This Row],[yhat]])^2,"")</f>
        <v/>
      </c>
      <c r="AA844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6207.7554605860232</v>
      </c>
      <c r="AB844">
        <f>insurance[[#This Row],[charges]]-insurance[[#This Row],[yhat]]</f>
        <v>-2281.997260586023</v>
      </c>
      <c r="AC844" t="str">
        <f>IF(insurance[[#This Row],[split]]="Test",
  COUNTIFS(insurance[split], "Test", insurance[yhat], "&gt;" &amp; insurance[[#This Row],[yhat]]) + 1,
  ""
)</f>
        <v/>
      </c>
      <c r="AD844" t="str">
        <f>IF(insurance[[#This Row],[split]]="Test", CEILING(insurance[[#This Row],[rank_test]]/(COUNTIF(insurance[split],"Test")/10), 1), "")</f>
        <v/>
      </c>
      <c r="AE844" t="str">
        <f>IF(insurance[[#This Row],[split]]="Test", --(insurance[[#This Row],[charges]] &gt;= Classify!$C$5), "")</f>
        <v/>
      </c>
      <c r="AF844" t="str">
        <f>IF(insurance[[#This Row],[split]]="Test", --(insurance[[#This Row],[yhat]] &gt;= Classify!$C$8), "")</f>
        <v/>
      </c>
    </row>
    <row r="845" spans="1:32" x14ac:dyDescent="0.35">
      <c r="A845">
        <v>45</v>
      </c>
      <c r="B845" t="s">
        <v>13</v>
      </c>
      <c r="C845">
        <v>25.175000000000001</v>
      </c>
      <c r="D845">
        <v>2</v>
      </c>
      <c r="E845" t="s">
        <v>14</v>
      </c>
      <c r="F845" t="s">
        <v>20</v>
      </c>
      <c r="G845">
        <v>9095.0682500000003</v>
      </c>
      <c r="H845" t="s">
        <v>16</v>
      </c>
      <c r="I845" t="s">
        <v>17</v>
      </c>
      <c r="J845" t="s">
        <v>17</v>
      </c>
      <c r="K845" t="s">
        <v>17</v>
      </c>
      <c r="L845" t="s">
        <v>17</v>
      </c>
      <c r="M845" t="s">
        <v>17</v>
      </c>
      <c r="N845">
        <f>insurance[[#This Row],[age]]^2</f>
        <v>2025</v>
      </c>
      <c r="O845">
        <f>insurance[[#This Row],[smoker_yes]]*insurance[[#This Row],[bmi]]</f>
        <v>0</v>
      </c>
      <c r="P845">
        <f>insurance[[#This Row],[smoker_yes]]*insurance[[#This Row],[age]]</f>
        <v>0</v>
      </c>
      <c r="Q845">
        <f>insurance[[#This Row],[bmi]]*insurance[[#This Row],[age]]</f>
        <v>1132.875</v>
      </c>
      <c r="R845" t="s">
        <v>31</v>
      </c>
      <c r="S845">
        <f>(insurance[[#This Row],[age]]-Notes!$B$2)/Notes!$B$3</f>
        <v>0.41246668570144596</v>
      </c>
      <c r="T845">
        <f>(insurance[[#This Row],[bmi]]-Notes!$B$4)/Notes!$B$5</f>
        <v>-0.90034120982114463</v>
      </c>
      <c r="U845">
        <f>(insurance[[#This Row],[children]]-Notes!$B$6)/Notes!$B$7</f>
        <v>0.75107928412561065</v>
      </c>
      <c r="V845" s="14">
        <f t="shared" si="13"/>
        <v>13130.638654799817</v>
      </c>
      <c r="W845" s="15" t="str">
        <f>IF(insurance[[#This Row],[split]]="Test", (insurance[[#This Row],[charges]]-insurance[[#This Row],[yhat_base]])^2, "")</f>
        <v/>
      </c>
      <c r="X845" s="15" t="str">
        <f>IF(insurance[[#This Row],[split]]="Test", ABS(insurance[[#This Row],[charges]]-insurance[[#This Row],[yhat_base]])^2, "")</f>
        <v/>
      </c>
      <c r="Y845" t="str">
        <f>IF(insurance[[#This Row],[split]]="Test", (insurance[[#This Row],[charges]]-insurance[[#This Row],[yhat]])^2,"")</f>
        <v/>
      </c>
      <c r="Z845" t="str">
        <f>IF(insurance[[#This Row],[split]]="Test",ABS(insurance[[#This Row],[charges]]-insurance[[#This Row],[yhat]])^2,"")</f>
        <v/>
      </c>
      <c r="AA845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10965.653506785076</v>
      </c>
      <c r="AB845">
        <f>insurance[[#This Row],[charges]]-insurance[[#This Row],[yhat]]</f>
        <v>-1870.5852567850761</v>
      </c>
      <c r="AC845" t="str">
        <f>IF(insurance[[#This Row],[split]]="Test",
  COUNTIFS(insurance[split], "Test", insurance[yhat], "&gt;" &amp; insurance[[#This Row],[yhat]]) + 1,
  ""
)</f>
        <v/>
      </c>
      <c r="AD845" t="str">
        <f>IF(insurance[[#This Row],[split]]="Test", CEILING(insurance[[#This Row],[rank_test]]/(COUNTIF(insurance[split],"Test")/10), 1), "")</f>
        <v/>
      </c>
      <c r="AE845" t="str">
        <f>IF(insurance[[#This Row],[split]]="Test", --(insurance[[#This Row],[charges]] &gt;= Classify!$C$5), "")</f>
        <v/>
      </c>
      <c r="AF845" t="str">
        <f>IF(insurance[[#This Row],[split]]="Test", --(insurance[[#This Row],[yhat]] &gt;= Classify!$C$8), "")</f>
        <v/>
      </c>
    </row>
    <row r="846" spans="1:32" x14ac:dyDescent="0.35">
      <c r="A846">
        <v>41</v>
      </c>
      <c r="B846" t="s">
        <v>19</v>
      </c>
      <c r="C846">
        <v>34.200000000000003</v>
      </c>
      <c r="D846">
        <v>2</v>
      </c>
      <c r="E846" t="s">
        <v>14</v>
      </c>
      <c r="F846" t="s">
        <v>22</v>
      </c>
      <c r="G846">
        <v>7261.741</v>
      </c>
      <c r="H846" t="s">
        <v>16</v>
      </c>
      <c r="I846" t="s">
        <v>18</v>
      </c>
      <c r="J846" t="s">
        <v>17</v>
      </c>
      <c r="K846" t="s">
        <v>18</v>
      </c>
      <c r="L846" t="s">
        <v>17</v>
      </c>
      <c r="M846" t="s">
        <v>17</v>
      </c>
      <c r="N846">
        <f>insurance[[#This Row],[age]]^2</f>
        <v>1681</v>
      </c>
      <c r="O846">
        <f>insurance[[#This Row],[smoker_yes]]*insurance[[#This Row],[bmi]]</f>
        <v>0</v>
      </c>
      <c r="P846">
        <f>insurance[[#This Row],[smoker_yes]]*insurance[[#This Row],[age]]</f>
        <v>0</v>
      </c>
      <c r="Q846">
        <f>insurance[[#This Row],[bmi]]*insurance[[#This Row],[age]]</f>
        <v>1402.2</v>
      </c>
      <c r="R846" t="s">
        <v>31</v>
      </c>
      <c r="S846">
        <f>(insurance[[#This Row],[age]]-Notes!$B$2)/Notes!$B$3</f>
        <v>0.12766192478361088</v>
      </c>
      <c r="T846">
        <f>(insurance[[#This Row],[bmi]]-Notes!$B$4)/Notes!$B$5</f>
        <v>0.5801602233742732</v>
      </c>
      <c r="U846">
        <f>(insurance[[#This Row],[children]]-Notes!$B$6)/Notes!$B$7</f>
        <v>0.75107928412561065</v>
      </c>
      <c r="V846" s="14">
        <f t="shared" si="13"/>
        <v>13130.638654799817</v>
      </c>
      <c r="W846" s="15" t="str">
        <f>IF(insurance[[#This Row],[split]]="Test", (insurance[[#This Row],[charges]]-insurance[[#This Row],[yhat_base]])^2, "")</f>
        <v/>
      </c>
      <c r="X846" s="15" t="str">
        <f>IF(insurance[[#This Row],[split]]="Test", ABS(insurance[[#This Row],[charges]]-insurance[[#This Row],[yhat_base]])^2, "")</f>
        <v/>
      </c>
      <c r="Y846" t="str">
        <f>IF(insurance[[#This Row],[split]]="Test", (insurance[[#This Row],[charges]]-insurance[[#This Row],[yhat]])^2,"")</f>
        <v/>
      </c>
      <c r="Z846" t="str">
        <f>IF(insurance[[#This Row],[split]]="Test",ABS(insurance[[#This Row],[charges]]-insurance[[#This Row],[yhat]])^2,"")</f>
        <v/>
      </c>
      <c r="AA846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8666.1160533016537</v>
      </c>
      <c r="AB846">
        <f>insurance[[#This Row],[charges]]-insurance[[#This Row],[yhat]]</f>
        <v>-1404.3750533016537</v>
      </c>
      <c r="AC846" t="str">
        <f>IF(insurance[[#This Row],[split]]="Test",
  COUNTIFS(insurance[split], "Test", insurance[yhat], "&gt;" &amp; insurance[[#This Row],[yhat]]) + 1,
  ""
)</f>
        <v/>
      </c>
      <c r="AD846" t="str">
        <f>IF(insurance[[#This Row],[split]]="Test", CEILING(insurance[[#This Row],[rank_test]]/(COUNTIF(insurance[split],"Test")/10), 1), "")</f>
        <v/>
      </c>
      <c r="AE846" t="str">
        <f>IF(insurance[[#This Row],[split]]="Test", --(insurance[[#This Row],[charges]] &gt;= Classify!$C$5), "")</f>
        <v/>
      </c>
      <c r="AF846" t="str">
        <f>IF(insurance[[#This Row],[split]]="Test", --(insurance[[#This Row],[yhat]] &gt;= Classify!$C$8), "")</f>
        <v/>
      </c>
    </row>
    <row r="847" spans="1:32" x14ac:dyDescent="0.35">
      <c r="A847">
        <v>40</v>
      </c>
      <c r="B847" t="s">
        <v>19</v>
      </c>
      <c r="C847">
        <v>32.299999999999997</v>
      </c>
      <c r="D847">
        <v>2</v>
      </c>
      <c r="E847" t="s">
        <v>14</v>
      </c>
      <c r="F847" t="s">
        <v>22</v>
      </c>
      <c r="G847">
        <v>6986.6970000000001</v>
      </c>
      <c r="H847" t="s">
        <v>16</v>
      </c>
      <c r="I847" t="s">
        <v>18</v>
      </c>
      <c r="J847" t="s">
        <v>17</v>
      </c>
      <c r="K847" t="s">
        <v>18</v>
      </c>
      <c r="L847" t="s">
        <v>17</v>
      </c>
      <c r="M847" t="s">
        <v>17</v>
      </c>
      <c r="N847">
        <f>insurance[[#This Row],[age]]^2</f>
        <v>1600</v>
      </c>
      <c r="O847">
        <f>insurance[[#This Row],[smoker_yes]]*insurance[[#This Row],[bmi]]</f>
        <v>0</v>
      </c>
      <c r="P847">
        <f>insurance[[#This Row],[smoker_yes]]*insurance[[#This Row],[age]]</f>
        <v>0</v>
      </c>
      <c r="Q847">
        <f>insurance[[#This Row],[bmi]]*insurance[[#This Row],[age]]</f>
        <v>1292</v>
      </c>
      <c r="R847" t="s">
        <v>32</v>
      </c>
      <c r="S847">
        <f>(insurance[[#This Row],[age]]-Notes!$B$2)/Notes!$B$3</f>
        <v>5.6460734554152112E-2</v>
      </c>
      <c r="T847">
        <f>(insurance[[#This Row],[bmi]]-Notes!$B$4)/Notes!$B$5</f>
        <v>0.26847571112260549</v>
      </c>
      <c r="U847">
        <f>(insurance[[#This Row],[children]]-Notes!$B$6)/Notes!$B$7</f>
        <v>0.75107928412561065</v>
      </c>
      <c r="V847" s="14">
        <f t="shared" si="13"/>
        <v>13130.638654799817</v>
      </c>
      <c r="W847" s="15">
        <f>IF(insurance[[#This Row],[split]]="Test", (insurance[[#This Row],[charges]]-insurance[[#This Row],[yhat_base]])^2, "")</f>
        <v>37748019.057584316</v>
      </c>
      <c r="X847" s="15">
        <f>IF(insurance[[#This Row],[split]]="Test", ABS(insurance[[#This Row],[charges]]-insurance[[#This Row],[yhat_base]])^2, "")</f>
        <v>37748019.057584316</v>
      </c>
      <c r="Y847">
        <f>IF(insurance[[#This Row],[split]]="Test", (insurance[[#This Row],[charges]]-insurance[[#This Row],[yhat]])^2,"")</f>
        <v>1941349.5338609586</v>
      </c>
      <c r="Z847">
        <f>IF(insurance[[#This Row],[split]]="Test",ABS(insurance[[#This Row],[charges]]-insurance[[#This Row],[yhat]])^2,"")</f>
        <v>1941349.5338609586</v>
      </c>
      <c r="AA847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8380.0201979196208</v>
      </c>
      <c r="AB847">
        <f>insurance[[#This Row],[charges]]-insurance[[#This Row],[yhat]]</f>
        <v>-1393.3231979196207</v>
      </c>
      <c r="AC847">
        <f>IF(insurance[[#This Row],[split]]="Test",
  COUNTIFS(insurance[split], "Test", insurance[yhat], "&gt;" &amp; insurance[[#This Row],[yhat]]) + 1,
  ""
)</f>
        <v>174</v>
      </c>
      <c r="AD847">
        <f>IF(insurance[[#This Row],[split]]="Test", CEILING(insurance[[#This Row],[rank_test]]/(COUNTIF(insurance[split],"Test")/10), 1), "")</f>
        <v>7</v>
      </c>
      <c r="AE847">
        <f>IF(insurance[[#This Row],[split]]="Test", --(insurance[[#This Row],[charges]] &gt;= Classify!$C$5), "")</f>
        <v>0</v>
      </c>
      <c r="AF847">
        <f>IF(insurance[[#This Row],[split]]="Test", --(insurance[[#This Row],[yhat]] &gt;= Classify!$C$8), "")</f>
        <v>0</v>
      </c>
    </row>
    <row r="848" spans="1:32" x14ac:dyDescent="0.35">
      <c r="A848">
        <v>39</v>
      </c>
      <c r="B848" t="s">
        <v>13</v>
      </c>
      <c r="C848">
        <v>31.92</v>
      </c>
      <c r="D848">
        <v>2</v>
      </c>
      <c r="E848" t="s">
        <v>14</v>
      </c>
      <c r="F848" t="s">
        <v>22</v>
      </c>
      <c r="G848">
        <v>7209.4917999999998</v>
      </c>
      <c r="H848" t="s">
        <v>16</v>
      </c>
      <c r="I848" t="s">
        <v>17</v>
      </c>
      <c r="J848" t="s">
        <v>17</v>
      </c>
      <c r="K848" t="s">
        <v>18</v>
      </c>
      <c r="L848" t="s">
        <v>17</v>
      </c>
      <c r="M848" t="s">
        <v>17</v>
      </c>
      <c r="N848">
        <f>insurance[[#This Row],[age]]^2</f>
        <v>1521</v>
      </c>
      <c r="O848">
        <f>insurance[[#This Row],[smoker_yes]]*insurance[[#This Row],[bmi]]</f>
        <v>0</v>
      </c>
      <c r="P848">
        <f>insurance[[#This Row],[smoker_yes]]*insurance[[#This Row],[age]]</f>
        <v>0</v>
      </c>
      <c r="Q848">
        <f>insurance[[#This Row],[bmi]]*insurance[[#This Row],[age]]</f>
        <v>1244.8800000000001</v>
      </c>
      <c r="R848" t="s">
        <v>31</v>
      </c>
      <c r="S848">
        <f>(insurance[[#This Row],[age]]-Notes!$B$2)/Notes!$B$3</f>
        <v>-1.4740455675306659E-2</v>
      </c>
      <c r="T848">
        <f>(insurance[[#This Row],[bmi]]-Notes!$B$4)/Notes!$B$5</f>
        <v>0.20613880867227283</v>
      </c>
      <c r="U848">
        <f>(insurance[[#This Row],[children]]-Notes!$B$6)/Notes!$B$7</f>
        <v>0.75107928412561065</v>
      </c>
      <c r="V848" s="14">
        <f t="shared" si="13"/>
        <v>13130.638654799817</v>
      </c>
      <c r="W848" s="15" t="str">
        <f>IF(insurance[[#This Row],[split]]="Test", (insurance[[#This Row],[charges]]-insurance[[#This Row],[yhat_base]])^2, "")</f>
        <v/>
      </c>
      <c r="X848" s="15" t="str">
        <f>IF(insurance[[#This Row],[split]]="Test", ABS(insurance[[#This Row],[charges]]-insurance[[#This Row],[yhat_base]])^2, "")</f>
        <v/>
      </c>
      <c r="Y848" t="str">
        <f>IF(insurance[[#This Row],[split]]="Test", (insurance[[#This Row],[charges]]-insurance[[#This Row],[yhat]])^2,"")</f>
        <v/>
      </c>
      <c r="Z848" t="str">
        <f>IF(insurance[[#This Row],[split]]="Test",ABS(insurance[[#This Row],[charges]]-insurance[[#This Row],[yhat]])^2,"")</f>
        <v/>
      </c>
      <c r="AA848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8745.651717068833</v>
      </c>
      <c r="AB848">
        <f>insurance[[#This Row],[charges]]-insurance[[#This Row],[yhat]]</f>
        <v>-1536.1599170688332</v>
      </c>
      <c r="AC848" t="str">
        <f>IF(insurance[[#This Row],[split]]="Test",
  COUNTIFS(insurance[split], "Test", insurance[yhat], "&gt;" &amp; insurance[[#This Row],[yhat]]) + 1,
  ""
)</f>
        <v/>
      </c>
      <c r="AD848" t="str">
        <f>IF(insurance[[#This Row],[split]]="Test", CEILING(insurance[[#This Row],[rank_test]]/(COUNTIF(insurance[split],"Test")/10), 1), "")</f>
        <v/>
      </c>
      <c r="AE848" t="str">
        <f>IF(insurance[[#This Row],[split]]="Test", --(insurance[[#This Row],[charges]] &gt;= Classify!$C$5), "")</f>
        <v/>
      </c>
      <c r="AF848" t="str">
        <f>IF(insurance[[#This Row],[split]]="Test", --(insurance[[#This Row],[yhat]] &gt;= Classify!$C$8), "")</f>
        <v/>
      </c>
    </row>
    <row r="849" spans="1:32" x14ac:dyDescent="0.35">
      <c r="A849">
        <v>30</v>
      </c>
      <c r="B849" t="s">
        <v>19</v>
      </c>
      <c r="C849">
        <v>44.22</v>
      </c>
      <c r="D849">
        <v>2</v>
      </c>
      <c r="E849" t="s">
        <v>14</v>
      </c>
      <c r="F849" t="s">
        <v>15</v>
      </c>
      <c r="G849">
        <v>4266.1657999999998</v>
      </c>
      <c r="H849" t="s">
        <v>16</v>
      </c>
      <c r="I849" t="s">
        <v>18</v>
      </c>
      <c r="J849" t="s">
        <v>17</v>
      </c>
      <c r="K849" t="s">
        <v>17</v>
      </c>
      <c r="L849" t="s">
        <v>18</v>
      </c>
      <c r="M849" t="s">
        <v>17</v>
      </c>
      <c r="N849">
        <f>insurance[[#This Row],[age]]^2</f>
        <v>900</v>
      </c>
      <c r="O849">
        <f>insurance[[#This Row],[smoker_yes]]*insurance[[#This Row],[bmi]]</f>
        <v>0</v>
      </c>
      <c r="P849">
        <f>insurance[[#This Row],[smoker_yes]]*insurance[[#This Row],[age]]</f>
        <v>0</v>
      </c>
      <c r="Q849">
        <f>insurance[[#This Row],[bmi]]*insurance[[#This Row],[age]]</f>
        <v>1326.6</v>
      </c>
      <c r="R849" t="s">
        <v>31</v>
      </c>
      <c r="S849">
        <f>(insurance[[#This Row],[age]]-Notes!$B$2)/Notes!$B$3</f>
        <v>-0.65555116774043554</v>
      </c>
      <c r="T849">
        <f>(insurance[[#This Row],[bmi]]-Notes!$B$4)/Notes!$B$5</f>
        <v>2.223885914301484</v>
      </c>
      <c r="U849">
        <f>(insurance[[#This Row],[children]]-Notes!$B$6)/Notes!$B$7</f>
        <v>0.75107928412561065</v>
      </c>
      <c r="V849" s="14">
        <f t="shared" si="13"/>
        <v>13130.638654799817</v>
      </c>
      <c r="W849" s="15" t="str">
        <f>IF(insurance[[#This Row],[split]]="Test", (insurance[[#This Row],[charges]]-insurance[[#This Row],[yhat_base]])^2, "")</f>
        <v/>
      </c>
      <c r="X849" s="15" t="str">
        <f>IF(insurance[[#This Row],[split]]="Test", ABS(insurance[[#This Row],[charges]]-insurance[[#This Row],[yhat_base]])^2, "")</f>
        <v/>
      </c>
      <c r="Y849" t="str">
        <f>IF(insurance[[#This Row],[split]]="Test", (insurance[[#This Row],[charges]]-insurance[[#This Row],[yhat]])^2,"")</f>
        <v/>
      </c>
      <c r="Z849" t="str">
        <f>IF(insurance[[#This Row],[split]]="Test",ABS(insurance[[#This Row],[charges]]-insurance[[#This Row],[yhat]])^2,"")</f>
        <v/>
      </c>
      <c r="AA849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5655.9444285155478</v>
      </c>
      <c r="AB849">
        <f>insurance[[#This Row],[charges]]-insurance[[#This Row],[yhat]]</f>
        <v>-1389.778628515548</v>
      </c>
      <c r="AC849" t="str">
        <f>IF(insurance[[#This Row],[split]]="Test",
  COUNTIFS(insurance[split], "Test", insurance[yhat], "&gt;" &amp; insurance[[#This Row],[yhat]]) + 1,
  ""
)</f>
        <v/>
      </c>
      <c r="AD849" t="str">
        <f>IF(insurance[[#This Row],[split]]="Test", CEILING(insurance[[#This Row],[rank_test]]/(COUNTIF(insurance[split],"Test")/10), 1), "")</f>
        <v/>
      </c>
      <c r="AE849" t="str">
        <f>IF(insurance[[#This Row],[split]]="Test", --(insurance[[#This Row],[charges]] &gt;= Classify!$C$5), "")</f>
        <v/>
      </c>
      <c r="AF849" t="str">
        <f>IF(insurance[[#This Row],[split]]="Test", --(insurance[[#This Row],[yhat]] &gt;= Classify!$C$8), "")</f>
        <v/>
      </c>
    </row>
    <row r="850" spans="1:32" x14ac:dyDescent="0.35">
      <c r="A850">
        <v>36</v>
      </c>
      <c r="B850" t="s">
        <v>19</v>
      </c>
      <c r="C850">
        <v>34.43</v>
      </c>
      <c r="D850">
        <v>2</v>
      </c>
      <c r="E850" t="s">
        <v>14</v>
      </c>
      <c r="F850" t="s">
        <v>15</v>
      </c>
      <c r="G850">
        <v>5584.3056999999999</v>
      </c>
      <c r="H850" t="s">
        <v>16</v>
      </c>
      <c r="I850" t="s">
        <v>18</v>
      </c>
      <c r="J850" t="s">
        <v>17</v>
      </c>
      <c r="K850" t="s">
        <v>17</v>
      </c>
      <c r="L850" t="s">
        <v>18</v>
      </c>
      <c r="M850" t="s">
        <v>17</v>
      </c>
      <c r="N850">
        <f>insurance[[#This Row],[age]]^2</f>
        <v>1296</v>
      </c>
      <c r="O850">
        <f>insurance[[#This Row],[smoker_yes]]*insurance[[#This Row],[bmi]]</f>
        <v>0</v>
      </c>
      <c r="P850">
        <f>insurance[[#This Row],[smoker_yes]]*insurance[[#This Row],[age]]</f>
        <v>0</v>
      </c>
      <c r="Q850">
        <f>insurance[[#This Row],[bmi]]*insurance[[#This Row],[age]]</f>
        <v>1239.48</v>
      </c>
      <c r="R850" t="s">
        <v>31</v>
      </c>
      <c r="S850">
        <f>(insurance[[#This Row],[age]]-Notes!$B$2)/Notes!$B$3</f>
        <v>-0.22834402636368298</v>
      </c>
      <c r="T850">
        <f>(insurance[[#This Row],[bmi]]-Notes!$B$4)/Notes!$B$5</f>
        <v>0.61789045380473762</v>
      </c>
      <c r="U850">
        <f>(insurance[[#This Row],[children]]-Notes!$B$6)/Notes!$B$7</f>
        <v>0.75107928412561065</v>
      </c>
      <c r="V850" s="14">
        <f t="shared" si="13"/>
        <v>13130.638654799817</v>
      </c>
      <c r="W850" s="15" t="str">
        <f>IF(insurance[[#This Row],[split]]="Test", (insurance[[#This Row],[charges]]-insurance[[#This Row],[yhat_base]])^2, "")</f>
        <v/>
      </c>
      <c r="X850" s="15" t="str">
        <f>IF(insurance[[#This Row],[split]]="Test", ABS(insurance[[#This Row],[charges]]-insurance[[#This Row],[yhat_base]])^2, "")</f>
        <v/>
      </c>
      <c r="Y850" t="str">
        <f>IF(insurance[[#This Row],[split]]="Test", (insurance[[#This Row],[charges]]-insurance[[#This Row],[yhat]])^2,"")</f>
        <v/>
      </c>
      <c r="Z850" t="str">
        <f>IF(insurance[[#This Row],[split]]="Test",ABS(insurance[[#This Row],[charges]]-insurance[[#This Row],[yhat]])^2,"")</f>
        <v/>
      </c>
      <c r="AA850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6801.0026204377573</v>
      </c>
      <c r="AB850">
        <f>insurance[[#This Row],[charges]]-insurance[[#This Row],[yhat]]</f>
        <v>-1216.6969204377574</v>
      </c>
      <c r="AC850" t="str">
        <f>IF(insurance[[#This Row],[split]]="Test",
  COUNTIFS(insurance[split], "Test", insurance[yhat], "&gt;" &amp; insurance[[#This Row],[yhat]]) + 1,
  ""
)</f>
        <v/>
      </c>
      <c r="AD850" t="str">
        <f>IF(insurance[[#This Row],[split]]="Test", CEILING(insurance[[#This Row],[rank_test]]/(COUNTIF(insurance[split],"Test")/10), 1), "")</f>
        <v/>
      </c>
      <c r="AE850" t="str">
        <f>IF(insurance[[#This Row],[split]]="Test", --(insurance[[#This Row],[charges]] &gt;= Classify!$C$5), "")</f>
        <v/>
      </c>
      <c r="AF850" t="str">
        <f>IF(insurance[[#This Row],[split]]="Test", --(insurance[[#This Row],[yhat]] &gt;= Classify!$C$8), "")</f>
        <v/>
      </c>
    </row>
    <row r="851" spans="1:32" x14ac:dyDescent="0.35">
      <c r="A851">
        <v>44</v>
      </c>
      <c r="B851" t="s">
        <v>13</v>
      </c>
      <c r="C851">
        <v>29.81</v>
      </c>
      <c r="D851">
        <v>2</v>
      </c>
      <c r="E851" t="s">
        <v>14</v>
      </c>
      <c r="F851" t="s">
        <v>15</v>
      </c>
      <c r="G851">
        <v>8219.2039000000004</v>
      </c>
      <c r="H851" t="s">
        <v>16</v>
      </c>
      <c r="I851" t="s">
        <v>17</v>
      </c>
      <c r="J851" t="s">
        <v>17</v>
      </c>
      <c r="K851" t="s">
        <v>17</v>
      </c>
      <c r="L851" t="s">
        <v>18</v>
      </c>
      <c r="M851" t="s">
        <v>17</v>
      </c>
      <c r="N851">
        <f>insurance[[#This Row],[age]]^2</f>
        <v>1936</v>
      </c>
      <c r="O851">
        <f>insurance[[#This Row],[smoker_yes]]*insurance[[#This Row],[bmi]]</f>
        <v>0</v>
      </c>
      <c r="P851">
        <f>insurance[[#This Row],[smoker_yes]]*insurance[[#This Row],[age]]</f>
        <v>0</v>
      </c>
      <c r="Q851">
        <f>insurance[[#This Row],[bmi]]*insurance[[#This Row],[age]]</f>
        <v>1311.6399999999999</v>
      </c>
      <c r="R851" t="s">
        <v>31</v>
      </c>
      <c r="S851">
        <f>(insurance[[#This Row],[age]]-Notes!$B$2)/Notes!$B$3</f>
        <v>0.3412654954719872</v>
      </c>
      <c r="T851">
        <f>(insurance[[#This Row],[bmi]]-Notes!$B$4)/Notes!$B$5</f>
        <v>-0.13999504440721031</v>
      </c>
      <c r="U851">
        <f>(insurance[[#This Row],[children]]-Notes!$B$6)/Notes!$B$7</f>
        <v>0.75107928412561065</v>
      </c>
      <c r="V851" s="14">
        <f t="shared" si="13"/>
        <v>13130.638654799817</v>
      </c>
      <c r="W851" s="15" t="str">
        <f>IF(insurance[[#This Row],[split]]="Test", (insurance[[#This Row],[charges]]-insurance[[#This Row],[yhat_base]])^2, "")</f>
        <v/>
      </c>
      <c r="X851" s="15" t="str">
        <f>IF(insurance[[#This Row],[split]]="Test", ABS(insurance[[#This Row],[charges]]-insurance[[#This Row],[yhat_base]])^2, "")</f>
        <v/>
      </c>
      <c r="Y851" t="str">
        <f>IF(insurance[[#This Row],[split]]="Test", (insurance[[#This Row],[charges]]-insurance[[#This Row],[yhat]])^2,"")</f>
        <v/>
      </c>
      <c r="Z851" t="str">
        <f>IF(insurance[[#This Row],[split]]="Test",ABS(insurance[[#This Row],[charges]]-insurance[[#This Row],[yhat]])^2,"")</f>
        <v/>
      </c>
      <c r="AA851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9492.008001598253</v>
      </c>
      <c r="AB851">
        <f>insurance[[#This Row],[charges]]-insurance[[#This Row],[yhat]]</f>
        <v>-1272.8041015982526</v>
      </c>
      <c r="AC851" t="str">
        <f>IF(insurance[[#This Row],[split]]="Test",
  COUNTIFS(insurance[split], "Test", insurance[yhat], "&gt;" &amp; insurance[[#This Row],[yhat]]) + 1,
  ""
)</f>
        <v/>
      </c>
      <c r="AD851" t="str">
        <f>IF(insurance[[#This Row],[split]]="Test", CEILING(insurance[[#This Row],[rank_test]]/(COUNTIF(insurance[split],"Test")/10), 1), "")</f>
        <v/>
      </c>
      <c r="AE851" t="str">
        <f>IF(insurance[[#This Row],[split]]="Test", --(insurance[[#This Row],[charges]] &gt;= Classify!$C$5), "")</f>
        <v/>
      </c>
      <c r="AF851" t="str">
        <f>IF(insurance[[#This Row],[split]]="Test", --(insurance[[#This Row],[yhat]] &gt;= Classify!$C$8), "")</f>
        <v/>
      </c>
    </row>
    <row r="852" spans="1:32" x14ac:dyDescent="0.35">
      <c r="A852">
        <v>64</v>
      </c>
      <c r="B852" t="s">
        <v>13</v>
      </c>
      <c r="C852">
        <v>31.824999999999999</v>
      </c>
      <c r="D852">
        <v>2</v>
      </c>
      <c r="E852" t="s">
        <v>14</v>
      </c>
      <c r="F852" t="s">
        <v>20</v>
      </c>
      <c r="G852">
        <v>16069.08475</v>
      </c>
      <c r="H852" t="s">
        <v>16</v>
      </c>
      <c r="I852" t="s">
        <v>17</v>
      </c>
      <c r="J852" t="s">
        <v>17</v>
      </c>
      <c r="K852" t="s">
        <v>17</v>
      </c>
      <c r="L852" t="s">
        <v>17</v>
      </c>
      <c r="M852" t="s">
        <v>17</v>
      </c>
      <c r="N852">
        <f>insurance[[#This Row],[age]]^2</f>
        <v>4096</v>
      </c>
      <c r="O852">
        <f>insurance[[#This Row],[smoker_yes]]*insurance[[#This Row],[bmi]]</f>
        <v>0</v>
      </c>
      <c r="P852">
        <f>insurance[[#This Row],[smoker_yes]]*insurance[[#This Row],[age]]</f>
        <v>0</v>
      </c>
      <c r="Q852">
        <f>insurance[[#This Row],[bmi]]*insurance[[#This Row],[age]]</f>
        <v>2036.8</v>
      </c>
      <c r="R852" t="s">
        <v>32</v>
      </c>
      <c r="S852">
        <f>(insurance[[#This Row],[age]]-Notes!$B$2)/Notes!$B$3</f>
        <v>1.7652893000611625</v>
      </c>
      <c r="T852">
        <f>(insurance[[#This Row],[bmi]]-Notes!$B$4)/Notes!$B$5</f>
        <v>0.19055458305968909</v>
      </c>
      <c r="U852">
        <f>(insurance[[#This Row],[children]]-Notes!$B$6)/Notes!$B$7</f>
        <v>0.75107928412561065</v>
      </c>
      <c r="V852" s="14">
        <f t="shared" si="13"/>
        <v>13130.638654799817</v>
      </c>
      <c r="W852" s="15">
        <f>IF(insurance[[#This Row],[split]]="Test", (insurance[[#This Row],[charges]]-insurance[[#This Row],[yhat_base]])^2, "")</f>
        <v>8634465.4543972015</v>
      </c>
      <c r="X852" s="15">
        <f>IF(insurance[[#This Row],[split]]="Test", ABS(insurance[[#This Row],[charges]]-insurance[[#This Row],[yhat_base]])^2, "")</f>
        <v>8634465.4543972015</v>
      </c>
      <c r="Y852">
        <f>IF(insurance[[#This Row],[split]]="Test", (insurance[[#This Row],[charges]]-insurance[[#This Row],[yhat]])^2,"")</f>
        <v>4818681.4959816039</v>
      </c>
      <c r="Z852">
        <f>IF(insurance[[#This Row],[split]]="Test",ABS(insurance[[#This Row],[charges]]-insurance[[#This Row],[yhat]])^2,"")</f>
        <v>4818681.4959816039</v>
      </c>
      <c r="AA852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18264.234288409993</v>
      </c>
      <c r="AB852">
        <f>insurance[[#This Row],[charges]]-insurance[[#This Row],[yhat]]</f>
        <v>-2195.1495384099926</v>
      </c>
      <c r="AC852">
        <f>IF(insurance[[#This Row],[split]]="Test",
  COUNTIFS(insurance[split], "Test", insurance[yhat], "&gt;" &amp; insurance[[#This Row],[yhat]]) + 1,
  ""
)</f>
        <v>56</v>
      </c>
      <c r="AD852">
        <f>IF(insurance[[#This Row],[split]]="Test", CEILING(insurance[[#This Row],[rank_test]]/(COUNTIF(insurance[split],"Test")/10), 1), "")</f>
        <v>2</v>
      </c>
      <c r="AE852">
        <f>IF(insurance[[#This Row],[split]]="Test", --(insurance[[#This Row],[charges]] &gt;= Classify!$C$5), "")</f>
        <v>0</v>
      </c>
      <c r="AF852">
        <f>IF(insurance[[#This Row],[split]]="Test", --(insurance[[#This Row],[yhat]] &gt;= Classify!$C$8), "")</f>
        <v>1</v>
      </c>
    </row>
    <row r="853" spans="1:32" x14ac:dyDescent="0.35">
      <c r="A853">
        <v>42</v>
      </c>
      <c r="B853" t="s">
        <v>19</v>
      </c>
      <c r="C853">
        <v>35.97</v>
      </c>
      <c r="D853">
        <v>2</v>
      </c>
      <c r="E853" t="s">
        <v>14</v>
      </c>
      <c r="F853" t="s">
        <v>15</v>
      </c>
      <c r="G853">
        <v>7160.3302999999996</v>
      </c>
      <c r="H853" t="s">
        <v>16</v>
      </c>
      <c r="I853" t="s">
        <v>18</v>
      </c>
      <c r="J853" t="s">
        <v>17</v>
      </c>
      <c r="K853" t="s">
        <v>17</v>
      </c>
      <c r="L853" t="s">
        <v>18</v>
      </c>
      <c r="M853" t="s">
        <v>17</v>
      </c>
      <c r="N853">
        <f>insurance[[#This Row],[age]]^2</f>
        <v>1764</v>
      </c>
      <c r="O853">
        <f>insurance[[#This Row],[smoker_yes]]*insurance[[#This Row],[bmi]]</f>
        <v>0</v>
      </c>
      <c r="P853">
        <f>insurance[[#This Row],[smoker_yes]]*insurance[[#This Row],[age]]</f>
        <v>0</v>
      </c>
      <c r="Q853">
        <f>insurance[[#This Row],[bmi]]*insurance[[#This Row],[age]]</f>
        <v>1510.74</v>
      </c>
      <c r="R853" t="s">
        <v>32</v>
      </c>
      <c r="S853">
        <f>(insurance[[#This Row],[age]]-Notes!$B$2)/Notes!$B$3</f>
        <v>0.19886311501306964</v>
      </c>
      <c r="T853">
        <f>(insurance[[#This Row],[bmi]]-Notes!$B$4)/Notes!$B$5</f>
        <v>0.87051895320872008</v>
      </c>
      <c r="U853">
        <f>(insurance[[#This Row],[children]]-Notes!$B$6)/Notes!$B$7</f>
        <v>0.75107928412561065</v>
      </c>
      <c r="V853" s="14">
        <f t="shared" si="13"/>
        <v>13130.638654799817</v>
      </c>
      <c r="W853" s="15">
        <f>IF(insurance[[#This Row],[split]]="Test", (insurance[[#This Row],[charges]]-insurance[[#This Row],[yhat_base]])^2, "")</f>
        <v>35644581.851392508</v>
      </c>
      <c r="X853" s="15">
        <f>IF(insurance[[#This Row],[split]]="Test", ABS(insurance[[#This Row],[charges]]-insurance[[#This Row],[yhat_base]])^2, "")</f>
        <v>35644581.851392508</v>
      </c>
      <c r="Y853">
        <f>IF(insurance[[#This Row],[split]]="Test", (insurance[[#This Row],[charges]]-insurance[[#This Row],[yhat]])^2,"")</f>
        <v>1411034.2682053135</v>
      </c>
      <c r="Z853">
        <f>IF(insurance[[#This Row],[split]]="Test",ABS(insurance[[#This Row],[charges]]-insurance[[#This Row],[yhat]])^2,"")</f>
        <v>1411034.2682053135</v>
      </c>
      <c r="AA853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8348.1999343476891</v>
      </c>
      <c r="AB853">
        <f>insurance[[#This Row],[charges]]-insurance[[#This Row],[yhat]]</f>
        <v>-1187.8696343476895</v>
      </c>
      <c r="AC853">
        <f>IF(insurance[[#This Row],[split]]="Test",
  COUNTIFS(insurance[split], "Test", insurance[yhat], "&gt;" &amp; insurance[[#This Row],[yhat]]) + 1,
  ""
)</f>
        <v>176</v>
      </c>
      <c r="AD853">
        <f>IF(insurance[[#This Row],[split]]="Test", CEILING(insurance[[#This Row],[rank_test]]/(COUNTIF(insurance[split],"Test")/10), 1), "")</f>
        <v>7</v>
      </c>
      <c r="AE853">
        <f>IF(insurance[[#This Row],[split]]="Test", --(insurance[[#This Row],[charges]] &gt;= Classify!$C$5), "")</f>
        <v>0</v>
      </c>
      <c r="AF853">
        <f>IF(insurance[[#This Row],[split]]="Test", --(insurance[[#This Row],[yhat]] &gt;= Classify!$C$8), "")</f>
        <v>0</v>
      </c>
    </row>
    <row r="854" spans="1:32" x14ac:dyDescent="0.35">
      <c r="A854">
        <v>61</v>
      </c>
      <c r="B854" t="s">
        <v>19</v>
      </c>
      <c r="C854">
        <v>32.299999999999997</v>
      </c>
      <c r="D854">
        <v>2</v>
      </c>
      <c r="E854" t="s">
        <v>14</v>
      </c>
      <c r="F854" t="s">
        <v>22</v>
      </c>
      <c r="G854">
        <v>14119.62</v>
      </c>
      <c r="H854" t="s">
        <v>16</v>
      </c>
      <c r="I854" t="s">
        <v>18</v>
      </c>
      <c r="J854" t="s">
        <v>17</v>
      </c>
      <c r="K854" t="s">
        <v>18</v>
      </c>
      <c r="L854" t="s">
        <v>17</v>
      </c>
      <c r="M854" t="s">
        <v>17</v>
      </c>
      <c r="N854">
        <f>insurance[[#This Row],[age]]^2</f>
        <v>3721</v>
      </c>
      <c r="O854">
        <f>insurance[[#This Row],[smoker_yes]]*insurance[[#This Row],[bmi]]</f>
        <v>0</v>
      </c>
      <c r="P854">
        <f>insurance[[#This Row],[smoker_yes]]*insurance[[#This Row],[age]]</f>
        <v>0</v>
      </c>
      <c r="Q854">
        <f>insurance[[#This Row],[bmi]]*insurance[[#This Row],[age]]</f>
        <v>1970.2999999999997</v>
      </c>
      <c r="R854" t="s">
        <v>31</v>
      </c>
      <c r="S854">
        <f>(insurance[[#This Row],[age]]-Notes!$B$2)/Notes!$B$3</f>
        <v>1.5516857293727864</v>
      </c>
      <c r="T854">
        <f>(insurance[[#This Row],[bmi]]-Notes!$B$4)/Notes!$B$5</f>
        <v>0.26847571112260549</v>
      </c>
      <c r="U854">
        <f>(insurance[[#This Row],[children]]-Notes!$B$6)/Notes!$B$7</f>
        <v>0.75107928412561065</v>
      </c>
      <c r="V854" s="14">
        <f t="shared" si="13"/>
        <v>13130.638654799817</v>
      </c>
      <c r="W854" s="15" t="str">
        <f>IF(insurance[[#This Row],[split]]="Test", (insurance[[#This Row],[charges]]-insurance[[#This Row],[yhat_base]])^2, "")</f>
        <v/>
      </c>
      <c r="X854" s="15" t="str">
        <f>IF(insurance[[#This Row],[split]]="Test", ABS(insurance[[#This Row],[charges]]-insurance[[#This Row],[yhat_base]])^2, "")</f>
        <v/>
      </c>
      <c r="Y854" t="str">
        <f>IF(insurance[[#This Row],[split]]="Test", (insurance[[#This Row],[charges]]-insurance[[#This Row],[yhat]])^2,"")</f>
        <v/>
      </c>
      <c r="Z854" t="str">
        <f>IF(insurance[[#This Row],[split]]="Test",ABS(insurance[[#This Row],[charges]]-insurance[[#This Row],[yhat]])^2,"")</f>
        <v/>
      </c>
      <c r="AA854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15695.525485114627</v>
      </c>
      <c r="AB854">
        <f>insurance[[#This Row],[charges]]-insurance[[#This Row],[yhat]]</f>
        <v>-1575.9054851146266</v>
      </c>
      <c r="AC854" t="str">
        <f>IF(insurance[[#This Row],[split]]="Test",
  COUNTIFS(insurance[split], "Test", insurance[yhat], "&gt;" &amp; insurance[[#This Row],[yhat]]) + 1,
  ""
)</f>
        <v/>
      </c>
      <c r="AD854" t="str">
        <f>IF(insurance[[#This Row],[split]]="Test", CEILING(insurance[[#This Row],[rank_test]]/(COUNTIF(insurance[split],"Test")/10), 1), "")</f>
        <v/>
      </c>
      <c r="AE854" t="str">
        <f>IF(insurance[[#This Row],[split]]="Test", --(insurance[[#This Row],[charges]] &gt;= Classify!$C$5), "")</f>
        <v/>
      </c>
      <c r="AF854" t="str">
        <f>IF(insurance[[#This Row],[split]]="Test", --(insurance[[#This Row],[yhat]] &gt;= Classify!$C$8), "")</f>
        <v/>
      </c>
    </row>
    <row r="855" spans="1:32" x14ac:dyDescent="0.35">
      <c r="A855">
        <v>55</v>
      </c>
      <c r="B855" t="s">
        <v>13</v>
      </c>
      <c r="C855">
        <v>33.534999999999997</v>
      </c>
      <c r="D855">
        <v>2</v>
      </c>
      <c r="E855" t="s">
        <v>14</v>
      </c>
      <c r="F855" t="s">
        <v>22</v>
      </c>
      <c r="G855">
        <v>12269.68865</v>
      </c>
      <c r="H855" t="s">
        <v>16</v>
      </c>
      <c r="I855" t="s">
        <v>17</v>
      </c>
      <c r="J855" t="s">
        <v>17</v>
      </c>
      <c r="K855" t="s">
        <v>18</v>
      </c>
      <c r="L855" t="s">
        <v>17</v>
      </c>
      <c r="M855" t="s">
        <v>17</v>
      </c>
      <c r="N855">
        <f>insurance[[#This Row],[age]]^2</f>
        <v>3025</v>
      </c>
      <c r="O855">
        <f>insurance[[#This Row],[smoker_yes]]*insurance[[#This Row],[bmi]]</f>
        <v>0</v>
      </c>
      <c r="P855">
        <f>insurance[[#This Row],[smoker_yes]]*insurance[[#This Row],[age]]</f>
        <v>0</v>
      </c>
      <c r="Q855">
        <f>insurance[[#This Row],[bmi]]*insurance[[#This Row],[age]]</f>
        <v>1844.4249999999997</v>
      </c>
      <c r="R855" t="s">
        <v>31</v>
      </c>
      <c r="S855">
        <f>(insurance[[#This Row],[age]]-Notes!$B$2)/Notes!$B$3</f>
        <v>1.1244785879960337</v>
      </c>
      <c r="T855">
        <f>(insurance[[#This Row],[bmi]]-Notes!$B$4)/Notes!$B$5</f>
        <v>0.47107064408618882</v>
      </c>
      <c r="U855">
        <f>(insurance[[#This Row],[children]]-Notes!$B$6)/Notes!$B$7</f>
        <v>0.75107928412561065</v>
      </c>
      <c r="V855" s="14">
        <f t="shared" si="13"/>
        <v>13130.638654799817</v>
      </c>
      <c r="W855" s="15" t="str">
        <f>IF(insurance[[#This Row],[split]]="Test", (insurance[[#This Row],[charges]]-insurance[[#This Row],[yhat_base]])^2, "")</f>
        <v/>
      </c>
      <c r="X855" s="15" t="str">
        <f>IF(insurance[[#This Row],[split]]="Test", ABS(insurance[[#This Row],[charges]]-insurance[[#This Row],[yhat_base]])^2, "")</f>
        <v/>
      </c>
      <c r="Y855" t="str">
        <f>IF(insurance[[#This Row],[split]]="Test", (insurance[[#This Row],[charges]]-insurance[[#This Row],[yhat]])^2,"")</f>
        <v/>
      </c>
      <c r="Z855" t="str">
        <f>IF(insurance[[#This Row],[split]]="Test",ABS(insurance[[#This Row],[charges]]-insurance[[#This Row],[yhat]])^2,"")</f>
        <v/>
      </c>
      <c r="AA855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13882.294395061826</v>
      </c>
      <c r="AB855">
        <f>insurance[[#This Row],[charges]]-insurance[[#This Row],[yhat]]</f>
        <v>-1612.6057450618264</v>
      </c>
      <c r="AC855" t="str">
        <f>IF(insurance[[#This Row],[split]]="Test",
  COUNTIFS(insurance[split], "Test", insurance[yhat], "&gt;" &amp; insurance[[#This Row],[yhat]]) + 1,
  ""
)</f>
        <v/>
      </c>
      <c r="AD855" t="str">
        <f>IF(insurance[[#This Row],[split]]="Test", CEILING(insurance[[#This Row],[rank_test]]/(COUNTIF(insurance[split],"Test")/10), 1), "")</f>
        <v/>
      </c>
      <c r="AE855" t="str">
        <f>IF(insurance[[#This Row],[split]]="Test", --(insurance[[#This Row],[charges]] &gt;= Classify!$C$5), "")</f>
        <v/>
      </c>
      <c r="AF855" t="str">
        <f>IF(insurance[[#This Row],[split]]="Test", --(insurance[[#This Row],[yhat]] &gt;= Classify!$C$8), "")</f>
        <v/>
      </c>
    </row>
    <row r="856" spans="1:32" x14ac:dyDescent="0.35">
      <c r="A856">
        <v>26</v>
      </c>
      <c r="B856" t="s">
        <v>13</v>
      </c>
      <c r="C856">
        <v>29.355</v>
      </c>
      <c r="D856">
        <v>2</v>
      </c>
      <c r="E856" t="s">
        <v>14</v>
      </c>
      <c r="F856" t="s">
        <v>20</v>
      </c>
      <c r="G856">
        <v>4564.1914500000003</v>
      </c>
      <c r="H856" t="s">
        <v>16</v>
      </c>
      <c r="I856" t="s">
        <v>17</v>
      </c>
      <c r="J856" t="s">
        <v>17</v>
      </c>
      <c r="K856" t="s">
        <v>17</v>
      </c>
      <c r="L856" t="s">
        <v>17</v>
      </c>
      <c r="M856" t="s">
        <v>17</v>
      </c>
      <c r="N856">
        <f>insurance[[#This Row],[age]]^2</f>
        <v>676</v>
      </c>
      <c r="O856">
        <f>insurance[[#This Row],[smoker_yes]]*insurance[[#This Row],[bmi]]</f>
        <v>0</v>
      </c>
      <c r="P856">
        <f>insurance[[#This Row],[smoker_yes]]*insurance[[#This Row],[age]]</f>
        <v>0</v>
      </c>
      <c r="Q856">
        <f>insurance[[#This Row],[bmi]]*insurance[[#This Row],[age]]</f>
        <v>763.23</v>
      </c>
      <c r="R856" t="s">
        <v>31</v>
      </c>
      <c r="S856">
        <f>(insurance[[#This Row],[age]]-Notes!$B$2)/Notes!$B$3</f>
        <v>-0.94035592865827067</v>
      </c>
      <c r="T856">
        <f>(insurance[[#This Row],[bmi]]-Notes!$B$4)/Notes!$B$5</f>
        <v>-0.21463528286747763</v>
      </c>
      <c r="U856">
        <f>(insurance[[#This Row],[children]]-Notes!$B$6)/Notes!$B$7</f>
        <v>0.75107928412561065</v>
      </c>
      <c r="V856" s="14">
        <f t="shared" si="13"/>
        <v>13130.638654799817</v>
      </c>
      <c r="W856" s="15" t="str">
        <f>IF(insurance[[#This Row],[split]]="Test", (insurance[[#This Row],[charges]]-insurance[[#This Row],[yhat_base]])^2, "")</f>
        <v/>
      </c>
      <c r="X856" s="15" t="str">
        <f>IF(insurance[[#This Row],[split]]="Test", ABS(insurance[[#This Row],[charges]]-insurance[[#This Row],[yhat_base]])^2, "")</f>
        <v/>
      </c>
      <c r="Y856" t="str">
        <f>IF(insurance[[#This Row],[split]]="Test", (insurance[[#This Row],[charges]]-insurance[[#This Row],[yhat]])^2,"")</f>
        <v/>
      </c>
      <c r="Z856" t="str">
        <f>IF(insurance[[#This Row],[split]]="Test",ABS(insurance[[#This Row],[charges]]-insurance[[#This Row],[yhat]])^2,"")</f>
        <v/>
      </c>
      <c r="AA856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6692.7312352249573</v>
      </c>
      <c r="AB856">
        <f>insurance[[#This Row],[charges]]-insurance[[#This Row],[yhat]]</f>
        <v>-2128.5397852249571</v>
      </c>
      <c r="AC856" t="str">
        <f>IF(insurance[[#This Row],[split]]="Test",
  COUNTIFS(insurance[split], "Test", insurance[yhat], "&gt;" &amp; insurance[[#This Row],[yhat]]) + 1,
  ""
)</f>
        <v/>
      </c>
      <c r="AD856" t="str">
        <f>IF(insurance[[#This Row],[split]]="Test", CEILING(insurance[[#This Row],[rank_test]]/(COUNTIF(insurance[split],"Test")/10), 1), "")</f>
        <v/>
      </c>
      <c r="AE856" t="str">
        <f>IF(insurance[[#This Row],[split]]="Test", --(insurance[[#This Row],[charges]] &gt;= Classify!$C$5), "")</f>
        <v/>
      </c>
      <c r="AF856" t="str">
        <f>IF(insurance[[#This Row],[split]]="Test", --(insurance[[#This Row],[yhat]] &gt;= Classify!$C$8), "")</f>
        <v/>
      </c>
    </row>
    <row r="857" spans="1:32" x14ac:dyDescent="0.35">
      <c r="A857">
        <v>50</v>
      </c>
      <c r="B857" t="s">
        <v>19</v>
      </c>
      <c r="C857">
        <v>32.11</v>
      </c>
      <c r="D857">
        <v>2</v>
      </c>
      <c r="E857" t="s">
        <v>14</v>
      </c>
      <c r="F857" t="s">
        <v>20</v>
      </c>
      <c r="G857">
        <v>25333.332839999999</v>
      </c>
      <c r="H857" t="s">
        <v>16</v>
      </c>
      <c r="I857" t="s">
        <v>18</v>
      </c>
      <c r="J857" t="s">
        <v>17</v>
      </c>
      <c r="K857" t="s">
        <v>17</v>
      </c>
      <c r="L857" t="s">
        <v>17</v>
      </c>
      <c r="M857" t="s">
        <v>17</v>
      </c>
      <c r="N857">
        <f>insurance[[#This Row],[age]]^2</f>
        <v>2500</v>
      </c>
      <c r="O857">
        <f>insurance[[#This Row],[smoker_yes]]*insurance[[#This Row],[bmi]]</f>
        <v>0</v>
      </c>
      <c r="P857">
        <f>insurance[[#This Row],[smoker_yes]]*insurance[[#This Row],[age]]</f>
        <v>0</v>
      </c>
      <c r="Q857">
        <f>insurance[[#This Row],[bmi]]*insurance[[#This Row],[age]]</f>
        <v>1605.5</v>
      </c>
      <c r="R857" t="s">
        <v>31</v>
      </c>
      <c r="S857">
        <f>(insurance[[#This Row],[age]]-Notes!$B$2)/Notes!$B$3</f>
        <v>0.76847263684873979</v>
      </c>
      <c r="T857">
        <f>(insurance[[#This Row],[bmi]]-Notes!$B$4)/Notes!$B$5</f>
        <v>0.23730725989743914</v>
      </c>
      <c r="U857">
        <f>(insurance[[#This Row],[children]]-Notes!$B$6)/Notes!$B$7</f>
        <v>0.75107928412561065</v>
      </c>
      <c r="V857" s="14">
        <f t="shared" si="13"/>
        <v>13130.638654799817</v>
      </c>
      <c r="W857" s="15" t="str">
        <f>IF(insurance[[#This Row],[split]]="Test", (insurance[[#This Row],[charges]]-insurance[[#This Row],[yhat_base]])^2, "")</f>
        <v/>
      </c>
      <c r="X857" s="15" t="str">
        <f>IF(insurance[[#This Row],[split]]="Test", ABS(insurance[[#This Row],[charges]]-insurance[[#This Row],[yhat_base]])^2, "")</f>
        <v/>
      </c>
      <c r="Y857" t="str">
        <f>IF(insurance[[#This Row],[split]]="Test", (insurance[[#This Row],[charges]]-insurance[[#This Row],[yhat]])^2,"")</f>
        <v/>
      </c>
      <c r="Z857" t="str">
        <f>IF(insurance[[#This Row],[split]]="Test",ABS(insurance[[#This Row],[charges]]-insurance[[#This Row],[yhat]])^2,"")</f>
        <v/>
      </c>
      <c r="AA857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12025.316129325887</v>
      </c>
      <c r="AB857">
        <f>insurance[[#This Row],[charges]]-insurance[[#This Row],[yhat]]</f>
        <v>13308.016710674112</v>
      </c>
      <c r="AC857" t="str">
        <f>IF(insurance[[#This Row],[split]]="Test",
  COUNTIFS(insurance[split], "Test", insurance[yhat], "&gt;" &amp; insurance[[#This Row],[yhat]]) + 1,
  ""
)</f>
        <v/>
      </c>
      <c r="AD857" t="str">
        <f>IF(insurance[[#This Row],[split]]="Test", CEILING(insurance[[#This Row],[rank_test]]/(COUNTIF(insurance[split],"Test")/10), 1), "")</f>
        <v/>
      </c>
      <c r="AE857" t="str">
        <f>IF(insurance[[#This Row],[split]]="Test", --(insurance[[#This Row],[charges]] &gt;= Classify!$C$5), "")</f>
        <v/>
      </c>
      <c r="AF857" t="str">
        <f>IF(insurance[[#This Row],[split]]="Test", --(insurance[[#This Row],[yhat]] &gt;= Classify!$C$8), "")</f>
        <v/>
      </c>
    </row>
    <row r="858" spans="1:32" x14ac:dyDescent="0.35">
      <c r="A858">
        <v>32</v>
      </c>
      <c r="B858" t="s">
        <v>19</v>
      </c>
      <c r="C858">
        <v>37.18</v>
      </c>
      <c r="D858">
        <v>2</v>
      </c>
      <c r="E858" t="s">
        <v>14</v>
      </c>
      <c r="F858" t="s">
        <v>15</v>
      </c>
      <c r="G858">
        <v>4673.3922000000002</v>
      </c>
      <c r="H858" t="s">
        <v>16</v>
      </c>
      <c r="I858" t="s">
        <v>18</v>
      </c>
      <c r="J858" t="s">
        <v>17</v>
      </c>
      <c r="K858" t="s">
        <v>17</v>
      </c>
      <c r="L858" t="s">
        <v>18</v>
      </c>
      <c r="M858" t="s">
        <v>17</v>
      </c>
      <c r="N858">
        <f>insurance[[#This Row],[age]]^2</f>
        <v>1024</v>
      </c>
      <c r="O858">
        <f>insurance[[#This Row],[smoker_yes]]*insurance[[#This Row],[bmi]]</f>
        <v>0</v>
      </c>
      <c r="P858">
        <f>insurance[[#This Row],[smoker_yes]]*insurance[[#This Row],[age]]</f>
        <v>0</v>
      </c>
      <c r="Q858">
        <f>insurance[[#This Row],[bmi]]*insurance[[#This Row],[age]]</f>
        <v>1189.76</v>
      </c>
      <c r="R858" t="s">
        <v>31</v>
      </c>
      <c r="S858">
        <f>(insurance[[#This Row],[age]]-Notes!$B$2)/Notes!$B$3</f>
        <v>-0.51314878728151803</v>
      </c>
      <c r="T858">
        <f>(insurance[[#This Row],[bmi]]-Notes!$B$4)/Notes!$B$5</f>
        <v>1.0690127741689923</v>
      </c>
      <c r="U858">
        <f>(insurance[[#This Row],[children]]-Notes!$B$6)/Notes!$B$7</f>
        <v>0.75107928412561065</v>
      </c>
      <c r="V858" s="14">
        <f t="shared" si="13"/>
        <v>13130.638654799817</v>
      </c>
      <c r="W858" s="15" t="str">
        <f>IF(insurance[[#This Row],[split]]="Test", (insurance[[#This Row],[charges]]-insurance[[#This Row],[yhat_base]])^2, "")</f>
        <v/>
      </c>
      <c r="X858" s="15" t="str">
        <f>IF(insurance[[#This Row],[split]]="Test", ABS(insurance[[#This Row],[charges]]-insurance[[#This Row],[yhat_base]])^2, "")</f>
        <v/>
      </c>
      <c r="Y858" t="str">
        <f>IF(insurance[[#This Row],[split]]="Test", (insurance[[#This Row],[charges]]-insurance[[#This Row],[yhat]])^2,"")</f>
        <v/>
      </c>
      <c r="Z858" t="str">
        <f>IF(insurance[[#This Row],[split]]="Test",ABS(insurance[[#This Row],[charges]]-insurance[[#This Row],[yhat]])^2,"")</f>
        <v/>
      </c>
      <c r="AA858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5968.2836263170357</v>
      </c>
      <c r="AB858">
        <f>insurance[[#This Row],[charges]]-insurance[[#This Row],[yhat]]</f>
        <v>-1294.8914263170354</v>
      </c>
      <c r="AC858" t="str">
        <f>IF(insurance[[#This Row],[split]]="Test",
  COUNTIFS(insurance[split], "Test", insurance[yhat], "&gt;" &amp; insurance[[#This Row],[yhat]]) + 1,
  ""
)</f>
        <v/>
      </c>
      <c r="AD858" t="str">
        <f>IF(insurance[[#This Row],[split]]="Test", CEILING(insurance[[#This Row],[rank_test]]/(COUNTIF(insurance[split],"Test")/10), 1), "")</f>
        <v/>
      </c>
      <c r="AE858" t="str">
        <f>IF(insurance[[#This Row],[split]]="Test", --(insurance[[#This Row],[charges]] &gt;= Classify!$C$5), "")</f>
        <v/>
      </c>
      <c r="AF858" t="str">
        <f>IF(insurance[[#This Row],[split]]="Test", --(insurance[[#This Row],[yhat]] &gt;= Classify!$C$8), "")</f>
        <v/>
      </c>
    </row>
    <row r="859" spans="1:32" x14ac:dyDescent="0.35">
      <c r="A859">
        <v>44</v>
      </c>
      <c r="B859" t="s">
        <v>19</v>
      </c>
      <c r="C859">
        <v>29.734999999999999</v>
      </c>
      <c r="D859">
        <v>2</v>
      </c>
      <c r="E859" t="s">
        <v>14</v>
      </c>
      <c r="F859" t="s">
        <v>20</v>
      </c>
      <c r="G859">
        <v>32108.662820000001</v>
      </c>
      <c r="H859" t="s">
        <v>16</v>
      </c>
      <c r="I859" t="s">
        <v>18</v>
      </c>
      <c r="J859" t="s">
        <v>17</v>
      </c>
      <c r="K859" t="s">
        <v>17</v>
      </c>
      <c r="L859" t="s">
        <v>17</v>
      </c>
      <c r="M859" t="s">
        <v>17</v>
      </c>
      <c r="N859">
        <f>insurance[[#This Row],[age]]^2</f>
        <v>1936</v>
      </c>
      <c r="O859">
        <f>insurance[[#This Row],[smoker_yes]]*insurance[[#This Row],[bmi]]</f>
        <v>0</v>
      </c>
      <c r="P859">
        <f>insurance[[#This Row],[smoker_yes]]*insurance[[#This Row],[age]]</f>
        <v>0</v>
      </c>
      <c r="Q859">
        <f>insurance[[#This Row],[bmi]]*insurance[[#This Row],[age]]</f>
        <v>1308.3399999999999</v>
      </c>
      <c r="R859" t="s">
        <v>31</v>
      </c>
      <c r="S859">
        <f>(insurance[[#This Row],[age]]-Notes!$B$2)/Notes!$B$3</f>
        <v>0.3412654954719872</v>
      </c>
      <c r="T859">
        <f>(insurance[[#This Row],[bmi]]-Notes!$B$4)/Notes!$B$5</f>
        <v>-0.15229838041714441</v>
      </c>
      <c r="U859">
        <f>(insurance[[#This Row],[children]]-Notes!$B$6)/Notes!$B$7</f>
        <v>0.75107928412561065</v>
      </c>
      <c r="V859" s="14">
        <f t="shared" si="13"/>
        <v>13130.638654799817</v>
      </c>
      <c r="W859" s="15" t="str">
        <f>IF(insurance[[#This Row],[split]]="Test", (insurance[[#This Row],[charges]]-insurance[[#This Row],[yhat_base]])^2, "")</f>
        <v/>
      </c>
      <c r="X859" s="15" t="str">
        <f>IF(insurance[[#This Row],[split]]="Test", ABS(insurance[[#This Row],[charges]]-insurance[[#This Row],[yhat_base]])^2, "")</f>
        <v/>
      </c>
      <c r="Y859" t="str">
        <f>IF(insurance[[#This Row],[split]]="Test", (insurance[[#This Row],[charges]]-insurance[[#This Row],[yhat]])^2,"")</f>
        <v/>
      </c>
      <c r="Z859" t="str">
        <f>IF(insurance[[#This Row],[split]]="Test",ABS(insurance[[#This Row],[charges]]-insurance[[#This Row],[yhat]])^2,"")</f>
        <v/>
      </c>
      <c r="AA859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10081.741912676043</v>
      </c>
      <c r="AB859">
        <f>insurance[[#This Row],[charges]]-insurance[[#This Row],[yhat]]</f>
        <v>22026.920907323958</v>
      </c>
      <c r="AC859" t="str">
        <f>IF(insurance[[#This Row],[split]]="Test",
  COUNTIFS(insurance[split], "Test", insurance[yhat], "&gt;" &amp; insurance[[#This Row],[yhat]]) + 1,
  ""
)</f>
        <v/>
      </c>
      <c r="AD859" t="str">
        <f>IF(insurance[[#This Row],[split]]="Test", CEILING(insurance[[#This Row],[rank_test]]/(COUNTIF(insurance[split],"Test")/10), 1), "")</f>
        <v/>
      </c>
      <c r="AE859" t="str">
        <f>IF(insurance[[#This Row],[split]]="Test", --(insurance[[#This Row],[charges]] &gt;= Classify!$C$5), "")</f>
        <v/>
      </c>
      <c r="AF859" t="str">
        <f>IF(insurance[[#This Row],[split]]="Test", --(insurance[[#This Row],[yhat]] &gt;= Classify!$C$8), "")</f>
        <v/>
      </c>
    </row>
    <row r="860" spans="1:32" x14ac:dyDescent="0.35">
      <c r="A860">
        <v>18</v>
      </c>
      <c r="B860" t="s">
        <v>19</v>
      </c>
      <c r="C860">
        <v>26.18</v>
      </c>
      <c r="D860">
        <v>2</v>
      </c>
      <c r="E860" t="s">
        <v>14</v>
      </c>
      <c r="F860" t="s">
        <v>15</v>
      </c>
      <c r="G860">
        <v>2304.0021999999999</v>
      </c>
      <c r="H860" t="s">
        <v>16</v>
      </c>
      <c r="I860" t="s">
        <v>18</v>
      </c>
      <c r="J860" t="s">
        <v>17</v>
      </c>
      <c r="K860" t="s">
        <v>17</v>
      </c>
      <c r="L860" t="s">
        <v>18</v>
      </c>
      <c r="M860" t="s">
        <v>17</v>
      </c>
      <c r="N860">
        <f>insurance[[#This Row],[age]]^2</f>
        <v>324</v>
      </c>
      <c r="O860">
        <f>insurance[[#This Row],[smoker_yes]]*insurance[[#This Row],[bmi]]</f>
        <v>0</v>
      </c>
      <c r="P860">
        <f>insurance[[#This Row],[smoker_yes]]*insurance[[#This Row],[age]]</f>
        <v>0</v>
      </c>
      <c r="Q860">
        <f>insurance[[#This Row],[bmi]]*insurance[[#This Row],[age]]</f>
        <v>471.24</v>
      </c>
      <c r="R860" t="s">
        <v>31</v>
      </c>
      <c r="S860">
        <f>(insurance[[#This Row],[age]]-Notes!$B$2)/Notes!$B$3</f>
        <v>-1.5099654504939408</v>
      </c>
      <c r="T860">
        <f>(insurance[[#This Row],[bmi]]-Notes!$B$4)/Notes!$B$5</f>
        <v>-0.73547650728802627</v>
      </c>
      <c r="U860">
        <f>(insurance[[#This Row],[children]]-Notes!$B$6)/Notes!$B$7</f>
        <v>0.75107928412561065</v>
      </c>
      <c r="V860" s="14">
        <f t="shared" si="13"/>
        <v>13130.638654799817</v>
      </c>
      <c r="W860" s="15" t="str">
        <f>IF(insurance[[#This Row],[split]]="Test", (insurance[[#This Row],[charges]]-insurance[[#This Row],[yhat_base]])^2, "")</f>
        <v/>
      </c>
      <c r="X860" s="15" t="str">
        <f>IF(insurance[[#This Row],[split]]="Test", ABS(insurance[[#This Row],[charges]]-insurance[[#This Row],[yhat_base]])^2, "")</f>
        <v/>
      </c>
      <c r="Y860" t="str">
        <f>IF(insurance[[#This Row],[split]]="Test", (insurance[[#This Row],[charges]]-insurance[[#This Row],[yhat]])^2,"")</f>
        <v/>
      </c>
      <c r="Z860" t="str">
        <f>IF(insurance[[#This Row],[split]]="Test",ABS(insurance[[#This Row],[charges]]-insurance[[#This Row],[yhat]])^2,"")</f>
        <v/>
      </c>
      <c r="AA860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3870.737058735489</v>
      </c>
      <c r="AB860">
        <f>insurance[[#This Row],[charges]]-insurance[[#This Row],[yhat]]</f>
        <v>-1566.7348587354891</v>
      </c>
      <c r="AC860" t="str">
        <f>IF(insurance[[#This Row],[split]]="Test",
  COUNTIFS(insurance[split], "Test", insurance[yhat], "&gt;" &amp; insurance[[#This Row],[yhat]]) + 1,
  ""
)</f>
        <v/>
      </c>
      <c r="AD860" t="str">
        <f>IF(insurance[[#This Row],[split]]="Test", CEILING(insurance[[#This Row],[rank_test]]/(COUNTIF(insurance[split],"Test")/10), 1), "")</f>
        <v/>
      </c>
      <c r="AE860" t="str">
        <f>IF(insurance[[#This Row],[split]]="Test", --(insurance[[#This Row],[charges]] &gt;= Classify!$C$5), "")</f>
        <v/>
      </c>
      <c r="AF860" t="str">
        <f>IF(insurance[[#This Row],[split]]="Test", --(insurance[[#This Row],[yhat]] &gt;= Classify!$C$8), "")</f>
        <v/>
      </c>
    </row>
    <row r="861" spans="1:32" x14ac:dyDescent="0.35">
      <c r="A861">
        <v>52</v>
      </c>
      <c r="B861" t="s">
        <v>19</v>
      </c>
      <c r="C861">
        <v>36.765000000000001</v>
      </c>
      <c r="D861">
        <v>2</v>
      </c>
      <c r="E861" t="s">
        <v>14</v>
      </c>
      <c r="F861" t="s">
        <v>22</v>
      </c>
      <c r="G861">
        <v>26467.09737</v>
      </c>
      <c r="H861" t="s">
        <v>16</v>
      </c>
      <c r="I861" t="s">
        <v>18</v>
      </c>
      <c r="J861" t="s">
        <v>17</v>
      </c>
      <c r="K861" t="s">
        <v>18</v>
      </c>
      <c r="L861" t="s">
        <v>17</v>
      </c>
      <c r="M861" t="s">
        <v>17</v>
      </c>
      <c r="N861">
        <f>insurance[[#This Row],[age]]^2</f>
        <v>2704</v>
      </c>
      <c r="O861">
        <f>insurance[[#This Row],[smoker_yes]]*insurance[[#This Row],[bmi]]</f>
        <v>0</v>
      </c>
      <c r="P861">
        <f>insurance[[#This Row],[smoker_yes]]*insurance[[#This Row],[age]]</f>
        <v>0</v>
      </c>
      <c r="Q861">
        <f>insurance[[#This Row],[bmi]]*insurance[[#This Row],[age]]</f>
        <v>1911.78</v>
      </c>
      <c r="R861" t="s">
        <v>31</v>
      </c>
      <c r="S861">
        <f>(insurance[[#This Row],[age]]-Notes!$B$2)/Notes!$B$3</f>
        <v>0.9108750173076573</v>
      </c>
      <c r="T861">
        <f>(insurance[[#This Row],[bmi]]-Notes!$B$4)/Notes!$B$5</f>
        <v>1.0009343149140231</v>
      </c>
      <c r="U861">
        <f>(insurance[[#This Row],[children]]-Notes!$B$6)/Notes!$B$7</f>
        <v>0.75107928412561065</v>
      </c>
      <c r="V861" s="14">
        <f t="shared" si="13"/>
        <v>13130.638654799817</v>
      </c>
      <c r="W861" s="15" t="str">
        <f>IF(insurance[[#This Row],[split]]="Test", (insurance[[#This Row],[charges]]-insurance[[#This Row],[yhat_base]])^2, "")</f>
        <v/>
      </c>
      <c r="X861" s="15" t="str">
        <f>IF(insurance[[#This Row],[split]]="Test", ABS(insurance[[#This Row],[charges]]-insurance[[#This Row],[yhat_base]])^2, "")</f>
        <v/>
      </c>
      <c r="Y861" t="str">
        <f>IF(insurance[[#This Row],[split]]="Test", (insurance[[#This Row],[charges]]-insurance[[#This Row],[yhat]])^2,"")</f>
        <v/>
      </c>
      <c r="Z861" t="str">
        <f>IF(insurance[[#This Row],[split]]="Test",ABS(insurance[[#This Row],[charges]]-insurance[[#This Row],[yhat]])^2,"")</f>
        <v/>
      </c>
      <c r="AA861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12167.327442654394</v>
      </c>
      <c r="AB861">
        <f>insurance[[#This Row],[charges]]-insurance[[#This Row],[yhat]]</f>
        <v>14299.769927345606</v>
      </c>
      <c r="AC861" t="str">
        <f>IF(insurance[[#This Row],[split]]="Test",
  COUNTIFS(insurance[split], "Test", insurance[yhat], "&gt;" &amp; insurance[[#This Row],[yhat]]) + 1,
  ""
)</f>
        <v/>
      </c>
      <c r="AD861" t="str">
        <f>IF(insurance[[#This Row],[split]]="Test", CEILING(insurance[[#This Row],[rank_test]]/(COUNTIF(insurance[split],"Test")/10), 1), "")</f>
        <v/>
      </c>
      <c r="AE861" t="str">
        <f>IF(insurance[[#This Row],[split]]="Test", --(insurance[[#This Row],[charges]] &gt;= Classify!$C$5), "")</f>
        <v/>
      </c>
      <c r="AF861" t="str">
        <f>IF(insurance[[#This Row],[split]]="Test", --(insurance[[#This Row],[yhat]] &gt;= Classify!$C$8), "")</f>
        <v/>
      </c>
    </row>
    <row r="862" spans="1:32" x14ac:dyDescent="0.35">
      <c r="A862">
        <v>21</v>
      </c>
      <c r="B862" t="s">
        <v>19</v>
      </c>
      <c r="C862">
        <v>25.745000000000001</v>
      </c>
      <c r="D862">
        <v>2</v>
      </c>
      <c r="E862" t="s">
        <v>14</v>
      </c>
      <c r="F862" t="s">
        <v>20</v>
      </c>
      <c r="G862">
        <v>3279.8685500000001</v>
      </c>
      <c r="H862" t="s">
        <v>16</v>
      </c>
      <c r="I862" t="s">
        <v>18</v>
      </c>
      <c r="J862" t="s">
        <v>17</v>
      </c>
      <c r="K862" t="s">
        <v>17</v>
      </c>
      <c r="L862" t="s">
        <v>17</v>
      </c>
      <c r="M862" t="s">
        <v>17</v>
      </c>
      <c r="N862">
        <f>insurance[[#This Row],[age]]^2</f>
        <v>441</v>
      </c>
      <c r="O862">
        <f>insurance[[#This Row],[smoker_yes]]*insurance[[#This Row],[bmi]]</f>
        <v>0</v>
      </c>
      <c r="P862">
        <f>insurance[[#This Row],[smoker_yes]]*insurance[[#This Row],[age]]</f>
        <v>0</v>
      </c>
      <c r="Q862">
        <f>insurance[[#This Row],[bmi]]*insurance[[#This Row],[age]]</f>
        <v>540.64499999999998</v>
      </c>
      <c r="R862" t="s">
        <v>32</v>
      </c>
      <c r="S862">
        <f>(insurance[[#This Row],[age]]-Notes!$B$2)/Notes!$B$3</f>
        <v>-1.2963618798055645</v>
      </c>
      <c r="T862">
        <f>(insurance[[#This Row],[bmi]]-Notes!$B$4)/Notes!$B$5</f>
        <v>-0.80683585614564457</v>
      </c>
      <c r="U862">
        <f>(insurance[[#This Row],[children]]-Notes!$B$6)/Notes!$B$7</f>
        <v>0.75107928412561065</v>
      </c>
      <c r="V862" s="14">
        <f t="shared" si="13"/>
        <v>13130.638654799817</v>
      </c>
      <c r="W862" s="15">
        <f>IF(insurance[[#This Row],[split]]="Test", (insurance[[#This Row],[charges]]-insurance[[#This Row],[yhat_base]])^2, "")</f>
        <v>97037671.657617778</v>
      </c>
      <c r="X862" s="15">
        <f>IF(insurance[[#This Row],[split]]="Test", ABS(insurance[[#This Row],[charges]]-insurance[[#This Row],[yhat_base]])^2, "")</f>
        <v>97037671.657617778</v>
      </c>
      <c r="Y862">
        <f>IF(insurance[[#This Row],[split]]="Test", (insurance[[#This Row],[charges]]-insurance[[#This Row],[yhat]])^2,"")</f>
        <v>4404818.0530919433</v>
      </c>
      <c r="Z862">
        <f>IF(insurance[[#This Row],[split]]="Test",ABS(insurance[[#This Row],[charges]]-insurance[[#This Row],[yhat]])^2,"")</f>
        <v>4404818.0530919433</v>
      </c>
      <c r="AA862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5378.6343904624237</v>
      </c>
      <c r="AB862">
        <f>insurance[[#This Row],[charges]]-insurance[[#This Row],[yhat]]</f>
        <v>-2098.7658404624235</v>
      </c>
      <c r="AC862">
        <f>IF(insurance[[#This Row],[split]]="Test",
  COUNTIFS(insurance[split], "Test", insurance[yhat], "&gt;" &amp; insurance[[#This Row],[yhat]]) + 1,
  ""
)</f>
        <v>231</v>
      </c>
      <c r="AD862">
        <f>IF(insurance[[#This Row],[split]]="Test", CEILING(insurance[[#This Row],[rank_test]]/(COUNTIF(insurance[split],"Test")/10), 1), "")</f>
        <v>9</v>
      </c>
      <c r="AE862">
        <f>IF(insurance[[#This Row],[split]]="Test", --(insurance[[#This Row],[charges]] &gt;= Classify!$C$5), "")</f>
        <v>0</v>
      </c>
      <c r="AF862">
        <f>IF(insurance[[#This Row],[split]]="Test", --(insurance[[#This Row],[yhat]] &gt;= Classify!$C$8), "")</f>
        <v>0</v>
      </c>
    </row>
    <row r="863" spans="1:32" x14ac:dyDescent="0.35">
      <c r="A863">
        <v>38</v>
      </c>
      <c r="B863" t="s">
        <v>13</v>
      </c>
      <c r="C863">
        <v>27.835000000000001</v>
      </c>
      <c r="D863">
        <v>2</v>
      </c>
      <c r="E863" t="s">
        <v>14</v>
      </c>
      <c r="F863" t="s">
        <v>20</v>
      </c>
      <c r="G863">
        <v>7144.86265</v>
      </c>
      <c r="H863" t="s">
        <v>16</v>
      </c>
      <c r="I863" t="s">
        <v>17</v>
      </c>
      <c r="J863" t="s">
        <v>17</v>
      </c>
      <c r="K863" t="s">
        <v>17</v>
      </c>
      <c r="L863" t="s">
        <v>17</v>
      </c>
      <c r="M863" t="s">
        <v>17</v>
      </c>
      <c r="N863">
        <f>insurance[[#This Row],[age]]^2</f>
        <v>1444</v>
      </c>
      <c r="O863">
        <f>insurance[[#This Row],[smoker_yes]]*insurance[[#This Row],[bmi]]</f>
        <v>0</v>
      </c>
      <c r="P863">
        <f>insurance[[#This Row],[smoker_yes]]*insurance[[#This Row],[age]]</f>
        <v>0</v>
      </c>
      <c r="Q863">
        <f>insurance[[#This Row],[bmi]]*insurance[[#This Row],[age]]</f>
        <v>1057.73</v>
      </c>
      <c r="R863" t="s">
        <v>31</v>
      </c>
      <c r="S863">
        <f>(insurance[[#This Row],[age]]-Notes!$B$2)/Notes!$B$3</f>
        <v>-8.5941645904765426E-2</v>
      </c>
      <c r="T863">
        <f>(insurance[[#This Row],[bmi]]-Notes!$B$4)/Notes!$B$5</f>
        <v>-0.46398289266881104</v>
      </c>
      <c r="U863">
        <f>(insurance[[#This Row],[children]]-Notes!$B$6)/Notes!$B$7</f>
        <v>0.75107928412561065</v>
      </c>
      <c r="V863" s="14">
        <f t="shared" si="13"/>
        <v>13130.638654799817</v>
      </c>
      <c r="W863" s="15" t="str">
        <f>IF(insurance[[#This Row],[split]]="Test", (insurance[[#This Row],[charges]]-insurance[[#This Row],[yhat_base]])^2, "")</f>
        <v/>
      </c>
      <c r="X863" s="15" t="str">
        <f>IF(insurance[[#This Row],[split]]="Test", ABS(insurance[[#This Row],[charges]]-insurance[[#This Row],[yhat_base]])^2, "")</f>
        <v/>
      </c>
      <c r="Y863" t="str">
        <f>IF(insurance[[#This Row],[split]]="Test", (insurance[[#This Row],[charges]]-insurance[[#This Row],[yhat]])^2,"")</f>
        <v/>
      </c>
      <c r="Z863" t="str">
        <f>IF(insurance[[#This Row],[split]]="Test",ABS(insurance[[#This Row],[charges]]-insurance[[#This Row],[yhat]])^2,"")</f>
        <v/>
      </c>
      <c r="AA863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9062.718352241418</v>
      </c>
      <c r="AB863">
        <f>insurance[[#This Row],[charges]]-insurance[[#This Row],[yhat]]</f>
        <v>-1917.8557022414179</v>
      </c>
      <c r="AC863" t="str">
        <f>IF(insurance[[#This Row],[split]]="Test",
  COUNTIFS(insurance[split], "Test", insurance[yhat], "&gt;" &amp; insurance[[#This Row],[yhat]]) + 1,
  ""
)</f>
        <v/>
      </c>
      <c r="AD863" t="str">
        <f>IF(insurance[[#This Row],[split]]="Test", CEILING(insurance[[#This Row],[rank_test]]/(COUNTIF(insurance[split],"Test")/10), 1), "")</f>
        <v/>
      </c>
      <c r="AE863" t="str">
        <f>IF(insurance[[#This Row],[split]]="Test", --(insurance[[#This Row],[charges]] &gt;= Classify!$C$5), "")</f>
        <v/>
      </c>
      <c r="AF863" t="str">
        <f>IF(insurance[[#This Row],[split]]="Test", --(insurance[[#This Row],[yhat]] &gt;= Classify!$C$8), "")</f>
        <v/>
      </c>
    </row>
    <row r="864" spans="1:32" x14ac:dyDescent="0.35">
      <c r="A864">
        <v>29</v>
      </c>
      <c r="B864" t="s">
        <v>19</v>
      </c>
      <c r="C864">
        <v>31.73</v>
      </c>
      <c r="D864">
        <v>2</v>
      </c>
      <c r="E864" t="s">
        <v>14</v>
      </c>
      <c r="F864" t="s">
        <v>22</v>
      </c>
      <c r="G864">
        <v>4433.3877000000002</v>
      </c>
      <c r="H864" t="s">
        <v>16</v>
      </c>
      <c r="I864" t="s">
        <v>18</v>
      </c>
      <c r="J864" t="s">
        <v>17</v>
      </c>
      <c r="K864" t="s">
        <v>18</v>
      </c>
      <c r="L864" t="s">
        <v>17</v>
      </c>
      <c r="M864" t="s">
        <v>17</v>
      </c>
      <c r="N864">
        <f>insurance[[#This Row],[age]]^2</f>
        <v>841</v>
      </c>
      <c r="O864">
        <f>insurance[[#This Row],[smoker_yes]]*insurance[[#This Row],[bmi]]</f>
        <v>0</v>
      </c>
      <c r="P864">
        <f>insurance[[#This Row],[smoker_yes]]*insurance[[#This Row],[age]]</f>
        <v>0</v>
      </c>
      <c r="Q864">
        <f>insurance[[#This Row],[bmi]]*insurance[[#This Row],[age]]</f>
        <v>920.17</v>
      </c>
      <c r="R864" t="s">
        <v>31</v>
      </c>
      <c r="S864">
        <f>(insurance[[#This Row],[age]]-Notes!$B$2)/Notes!$B$3</f>
        <v>-0.72675235796989435</v>
      </c>
      <c r="T864">
        <f>(insurance[[#This Row],[bmi]]-Notes!$B$4)/Notes!$B$5</f>
        <v>0.17497035744710593</v>
      </c>
      <c r="U864">
        <f>(insurance[[#This Row],[children]]-Notes!$B$6)/Notes!$B$7</f>
        <v>0.75107928412561065</v>
      </c>
      <c r="V864" s="14">
        <f t="shared" si="13"/>
        <v>13130.638654799817</v>
      </c>
      <c r="W864" s="15" t="str">
        <f>IF(insurance[[#This Row],[split]]="Test", (insurance[[#This Row],[charges]]-insurance[[#This Row],[yhat_base]])^2, "")</f>
        <v/>
      </c>
      <c r="X864" s="15" t="str">
        <f>IF(insurance[[#This Row],[split]]="Test", ABS(insurance[[#This Row],[charges]]-insurance[[#This Row],[yhat_base]])^2, "")</f>
        <v/>
      </c>
      <c r="Y864" t="str">
        <f>IF(insurance[[#This Row],[split]]="Test", (insurance[[#This Row],[charges]]-insurance[[#This Row],[yhat]])^2,"")</f>
        <v/>
      </c>
      <c r="Z864" t="str">
        <f>IF(insurance[[#This Row],[split]]="Test",ABS(insurance[[#This Row],[charges]]-insurance[[#This Row],[yhat]])^2,"")</f>
        <v/>
      </c>
      <c r="AA864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5965.8941754612379</v>
      </c>
      <c r="AB864">
        <f>insurance[[#This Row],[charges]]-insurance[[#This Row],[yhat]]</f>
        <v>-1532.5064754612376</v>
      </c>
      <c r="AC864" t="str">
        <f>IF(insurance[[#This Row],[split]]="Test",
  COUNTIFS(insurance[split], "Test", insurance[yhat], "&gt;" &amp; insurance[[#This Row],[yhat]]) + 1,
  ""
)</f>
        <v/>
      </c>
      <c r="AD864" t="str">
        <f>IF(insurance[[#This Row],[split]]="Test", CEILING(insurance[[#This Row],[rank_test]]/(COUNTIF(insurance[split],"Test")/10), 1), "")</f>
        <v/>
      </c>
      <c r="AE864" t="str">
        <f>IF(insurance[[#This Row],[split]]="Test", --(insurance[[#This Row],[charges]] &gt;= Classify!$C$5), "")</f>
        <v/>
      </c>
      <c r="AF864" t="str">
        <f>IF(insurance[[#This Row],[split]]="Test", --(insurance[[#This Row],[yhat]] &gt;= Classify!$C$8), "")</f>
        <v/>
      </c>
    </row>
    <row r="865" spans="1:32" x14ac:dyDescent="0.35">
      <c r="A865">
        <v>28</v>
      </c>
      <c r="B865" t="s">
        <v>19</v>
      </c>
      <c r="C865">
        <v>29.26</v>
      </c>
      <c r="D865">
        <v>2</v>
      </c>
      <c r="E865" t="s">
        <v>14</v>
      </c>
      <c r="F865" t="s">
        <v>20</v>
      </c>
      <c r="G865">
        <v>4438.2633999999998</v>
      </c>
      <c r="H865" t="s">
        <v>16</v>
      </c>
      <c r="I865" t="s">
        <v>18</v>
      </c>
      <c r="J865" t="s">
        <v>17</v>
      </c>
      <c r="K865" t="s">
        <v>17</v>
      </c>
      <c r="L865" t="s">
        <v>17</v>
      </c>
      <c r="M865" t="s">
        <v>17</v>
      </c>
      <c r="N865">
        <f>insurance[[#This Row],[age]]^2</f>
        <v>784</v>
      </c>
      <c r="O865">
        <f>insurance[[#This Row],[smoker_yes]]*insurance[[#This Row],[bmi]]</f>
        <v>0</v>
      </c>
      <c r="P865">
        <f>insurance[[#This Row],[smoker_yes]]*insurance[[#This Row],[age]]</f>
        <v>0</v>
      </c>
      <c r="Q865">
        <f>insurance[[#This Row],[bmi]]*insurance[[#This Row],[age]]</f>
        <v>819.28000000000009</v>
      </c>
      <c r="R865" t="s">
        <v>32</v>
      </c>
      <c r="S865">
        <f>(insurance[[#This Row],[age]]-Notes!$B$2)/Notes!$B$3</f>
        <v>-0.79795354819935316</v>
      </c>
      <c r="T865">
        <f>(insurance[[#This Row],[bmi]]-Notes!$B$4)/Notes!$B$5</f>
        <v>-0.23021950848006076</v>
      </c>
      <c r="U865">
        <f>(insurance[[#This Row],[children]]-Notes!$B$6)/Notes!$B$7</f>
        <v>0.75107928412561065</v>
      </c>
      <c r="V865" s="14">
        <f t="shared" si="13"/>
        <v>13130.638654799817</v>
      </c>
      <c r="W865" s="15">
        <f>IF(insurance[[#This Row],[split]]="Test", (insurance[[#This Row],[charges]]-insurance[[#This Row],[yhat_base]])^2, "")</f>
        <v>75557387.570256189</v>
      </c>
      <c r="X865" s="15">
        <f>IF(insurance[[#This Row],[split]]="Test", ABS(insurance[[#This Row],[charges]]-insurance[[#This Row],[yhat_base]])^2, "")</f>
        <v>75557387.570256189</v>
      </c>
      <c r="Y865">
        <f>IF(insurance[[#This Row],[split]]="Test", (insurance[[#This Row],[charges]]-insurance[[#This Row],[yhat]])^2,"")</f>
        <v>3769005.6704223189</v>
      </c>
      <c r="Z865">
        <f>IF(insurance[[#This Row],[split]]="Test",ABS(insurance[[#This Row],[charges]]-insurance[[#This Row],[yhat]])^2,"")</f>
        <v>3769005.6704223189</v>
      </c>
      <c r="AA865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6379.6561141159045</v>
      </c>
      <c r="AB865">
        <f>insurance[[#This Row],[charges]]-insurance[[#This Row],[yhat]]</f>
        <v>-1941.3927141159047</v>
      </c>
      <c r="AC865">
        <f>IF(insurance[[#This Row],[split]]="Test",
  COUNTIFS(insurance[split], "Test", insurance[yhat], "&gt;" &amp; insurance[[#This Row],[yhat]]) + 1,
  ""
)</f>
        <v>212</v>
      </c>
      <c r="AD865">
        <f>IF(insurance[[#This Row],[split]]="Test", CEILING(insurance[[#This Row],[rank_test]]/(COUNTIF(insurance[split],"Test")/10), 1), "")</f>
        <v>8</v>
      </c>
      <c r="AE865">
        <f>IF(insurance[[#This Row],[split]]="Test", --(insurance[[#This Row],[charges]] &gt;= Classify!$C$5), "")</f>
        <v>0</v>
      </c>
      <c r="AF865">
        <f>IF(insurance[[#This Row],[split]]="Test", --(insurance[[#This Row],[yhat]] &gt;= Classify!$C$8), "")</f>
        <v>0</v>
      </c>
    </row>
    <row r="866" spans="1:32" x14ac:dyDescent="0.35">
      <c r="A866">
        <v>21</v>
      </c>
      <c r="B866" t="s">
        <v>13</v>
      </c>
      <c r="C866">
        <v>32.68</v>
      </c>
      <c r="D866">
        <v>2</v>
      </c>
      <c r="E866" t="s">
        <v>14</v>
      </c>
      <c r="F866" t="s">
        <v>22</v>
      </c>
      <c r="G866">
        <v>26018.950519999999</v>
      </c>
      <c r="H866" t="s">
        <v>16</v>
      </c>
      <c r="I866" t="s">
        <v>17</v>
      </c>
      <c r="J866" t="s">
        <v>17</v>
      </c>
      <c r="K866" t="s">
        <v>18</v>
      </c>
      <c r="L866" t="s">
        <v>17</v>
      </c>
      <c r="M866" t="s">
        <v>17</v>
      </c>
      <c r="N866">
        <f>insurance[[#This Row],[age]]^2</f>
        <v>441</v>
      </c>
      <c r="O866">
        <f>insurance[[#This Row],[smoker_yes]]*insurance[[#This Row],[bmi]]</f>
        <v>0</v>
      </c>
      <c r="P866">
        <f>insurance[[#This Row],[smoker_yes]]*insurance[[#This Row],[age]]</f>
        <v>0</v>
      </c>
      <c r="Q866">
        <f>insurance[[#This Row],[bmi]]*insurance[[#This Row],[age]]</f>
        <v>686.28</v>
      </c>
      <c r="R866" t="s">
        <v>31</v>
      </c>
      <c r="S866">
        <f>(insurance[[#This Row],[age]]-Notes!$B$2)/Notes!$B$3</f>
        <v>-1.2963618798055645</v>
      </c>
      <c r="T866">
        <f>(insurance[[#This Row],[bmi]]-Notes!$B$4)/Notes!$B$5</f>
        <v>0.33081261357293923</v>
      </c>
      <c r="U866">
        <f>(insurance[[#This Row],[children]]-Notes!$B$6)/Notes!$B$7</f>
        <v>0.75107928412561065</v>
      </c>
      <c r="V866" s="14">
        <f t="shared" si="13"/>
        <v>13130.638654799817</v>
      </c>
      <c r="W866" s="15" t="str">
        <f>IF(insurance[[#This Row],[split]]="Test", (insurance[[#This Row],[charges]]-insurance[[#This Row],[yhat_base]])^2, "")</f>
        <v/>
      </c>
      <c r="X866" s="15" t="str">
        <f>IF(insurance[[#This Row],[split]]="Test", ABS(insurance[[#This Row],[charges]]-insurance[[#This Row],[yhat_base]])^2, "")</f>
        <v/>
      </c>
      <c r="Y866" t="str">
        <f>IF(insurance[[#This Row],[split]]="Test", (insurance[[#This Row],[charges]]-insurance[[#This Row],[yhat]])^2,"")</f>
        <v/>
      </c>
      <c r="Z866" t="str">
        <f>IF(insurance[[#This Row],[split]]="Test",ABS(insurance[[#This Row],[charges]]-insurance[[#This Row],[yhat]])^2,"")</f>
        <v/>
      </c>
      <c r="AA866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5466.9285503228184</v>
      </c>
      <c r="AB866">
        <f>insurance[[#This Row],[charges]]-insurance[[#This Row],[yhat]]</f>
        <v>20552.021969677182</v>
      </c>
      <c r="AC866" t="str">
        <f>IF(insurance[[#This Row],[split]]="Test",
  COUNTIFS(insurance[split], "Test", insurance[yhat], "&gt;" &amp; insurance[[#This Row],[yhat]]) + 1,
  ""
)</f>
        <v/>
      </c>
      <c r="AD866" t="str">
        <f>IF(insurance[[#This Row],[split]]="Test", CEILING(insurance[[#This Row],[rank_test]]/(COUNTIF(insurance[split],"Test")/10), 1), "")</f>
        <v/>
      </c>
      <c r="AE866" t="str">
        <f>IF(insurance[[#This Row],[split]]="Test", --(insurance[[#This Row],[charges]] &gt;= Classify!$C$5), "")</f>
        <v/>
      </c>
      <c r="AF866" t="str">
        <f>IF(insurance[[#This Row],[split]]="Test", --(insurance[[#This Row],[yhat]] &gt;= Classify!$C$8), "")</f>
        <v/>
      </c>
    </row>
    <row r="867" spans="1:32" x14ac:dyDescent="0.35">
      <c r="A867">
        <v>19</v>
      </c>
      <c r="B867" t="s">
        <v>19</v>
      </c>
      <c r="C867">
        <v>27.265000000000001</v>
      </c>
      <c r="D867">
        <v>2</v>
      </c>
      <c r="E867" t="s">
        <v>14</v>
      </c>
      <c r="F867" t="s">
        <v>22</v>
      </c>
      <c r="G867">
        <v>22493.659640000002</v>
      </c>
      <c r="H867" t="s">
        <v>16</v>
      </c>
      <c r="I867" t="s">
        <v>18</v>
      </c>
      <c r="J867" t="s">
        <v>17</v>
      </c>
      <c r="K867" t="s">
        <v>18</v>
      </c>
      <c r="L867" t="s">
        <v>17</v>
      </c>
      <c r="M867" t="s">
        <v>17</v>
      </c>
      <c r="N867">
        <f>insurance[[#This Row],[age]]^2</f>
        <v>361</v>
      </c>
      <c r="O867">
        <f>insurance[[#This Row],[smoker_yes]]*insurance[[#This Row],[bmi]]</f>
        <v>0</v>
      </c>
      <c r="P867">
        <f>insurance[[#This Row],[smoker_yes]]*insurance[[#This Row],[age]]</f>
        <v>0</v>
      </c>
      <c r="Q867">
        <f>insurance[[#This Row],[bmi]]*insurance[[#This Row],[age]]</f>
        <v>518.03499999999997</v>
      </c>
      <c r="R867" t="s">
        <v>32</v>
      </c>
      <c r="S867">
        <f>(insurance[[#This Row],[age]]-Notes!$B$2)/Notes!$B$3</f>
        <v>-1.4387642602644821</v>
      </c>
      <c r="T867">
        <f>(insurance[[#This Row],[bmi]]-Notes!$B$4)/Notes!$B$5</f>
        <v>-0.55748824634431116</v>
      </c>
      <c r="U867">
        <f>(insurance[[#This Row],[children]]-Notes!$B$6)/Notes!$B$7</f>
        <v>0.75107928412561065</v>
      </c>
      <c r="V867" s="14">
        <f t="shared" si="13"/>
        <v>13130.638654799817</v>
      </c>
      <c r="W867" s="15">
        <f>IF(insurance[[#This Row],[split]]="Test", (insurance[[#This Row],[charges]]-insurance[[#This Row],[yhat_base]])^2, "")</f>
        <v>87666161.969299033</v>
      </c>
      <c r="X867" s="15">
        <f>IF(insurance[[#This Row],[split]]="Test", ABS(insurance[[#This Row],[charges]]-insurance[[#This Row],[yhat_base]])^2, "")</f>
        <v>87666161.969299033</v>
      </c>
      <c r="Y867">
        <f>IF(insurance[[#This Row],[split]]="Test", (insurance[[#This Row],[charges]]-insurance[[#This Row],[yhat]])^2,"")</f>
        <v>320836462.57214385</v>
      </c>
      <c r="Z867">
        <f>IF(insurance[[#This Row],[split]]="Test",ABS(insurance[[#This Row],[charges]]-insurance[[#This Row],[yhat]])^2,"")</f>
        <v>320836462.57214385</v>
      </c>
      <c r="AA867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4581.7512388233208</v>
      </c>
      <c r="AB867">
        <f>insurance[[#This Row],[charges]]-insurance[[#This Row],[yhat]]</f>
        <v>17911.908401176683</v>
      </c>
      <c r="AC867">
        <f>IF(insurance[[#This Row],[split]]="Test",
  COUNTIFS(insurance[split], "Test", insurance[yhat], "&gt;" &amp; insurance[[#This Row],[yhat]]) + 1,
  ""
)</f>
        <v>250</v>
      </c>
      <c r="AD867">
        <f>IF(insurance[[#This Row],[split]]="Test", CEILING(insurance[[#This Row],[rank_test]]/(COUNTIF(insurance[split],"Test")/10), 1), "")</f>
        <v>9</v>
      </c>
      <c r="AE867">
        <f>IF(insurance[[#This Row],[split]]="Test", --(insurance[[#This Row],[charges]] &gt;= Classify!$C$5), "")</f>
        <v>1</v>
      </c>
      <c r="AF867">
        <f>IF(insurance[[#This Row],[split]]="Test", --(insurance[[#This Row],[yhat]] &gt;= Classify!$C$8), "")</f>
        <v>0</v>
      </c>
    </row>
    <row r="868" spans="1:32" x14ac:dyDescent="0.35">
      <c r="A868">
        <v>48</v>
      </c>
      <c r="B868" t="s">
        <v>19</v>
      </c>
      <c r="C868">
        <v>37.29</v>
      </c>
      <c r="D868">
        <v>2</v>
      </c>
      <c r="E868" t="s">
        <v>14</v>
      </c>
      <c r="F868" t="s">
        <v>15</v>
      </c>
      <c r="G868">
        <v>8978.1851000000006</v>
      </c>
      <c r="H868" t="s">
        <v>16</v>
      </c>
      <c r="I868" t="s">
        <v>18</v>
      </c>
      <c r="J868" t="s">
        <v>17</v>
      </c>
      <c r="K868" t="s">
        <v>17</v>
      </c>
      <c r="L868" t="s">
        <v>18</v>
      </c>
      <c r="M868" t="s">
        <v>17</v>
      </c>
      <c r="N868">
        <f>insurance[[#This Row],[age]]^2</f>
        <v>2304</v>
      </c>
      <c r="O868">
        <f>insurance[[#This Row],[smoker_yes]]*insurance[[#This Row],[bmi]]</f>
        <v>0</v>
      </c>
      <c r="P868">
        <f>insurance[[#This Row],[smoker_yes]]*insurance[[#This Row],[age]]</f>
        <v>0</v>
      </c>
      <c r="Q868">
        <f>insurance[[#This Row],[bmi]]*insurance[[#This Row],[age]]</f>
        <v>1789.92</v>
      </c>
      <c r="R868" t="s">
        <v>31</v>
      </c>
      <c r="S868">
        <f>(insurance[[#This Row],[age]]-Notes!$B$2)/Notes!$B$3</f>
        <v>0.62607025638982228</v>
      </c>
      <c r="T868">
        <f>(insurance[[#This Row],[bmi]]-Notes!$B$4)/Notes!$B$5</f>
        <v>1.0870576669835623</v>
      </c>
      <c r="U868">
        <f>(insurance[[#This Row],[children]]-Notes!$B$6)/Notes!$B$7</f>
        <v>0.75107928412561065</v>
      </c>
      <c r="V868" s="14">
        <f t="shared" si="13"/>
        <v>13130.638654799817</v>
      </c>
      <c r="W868" s="15" t="str">
        <f>IF(insurance[[#This Row],[split]]="Test", (insurance[[#This Row],[charges]]-insurance[[#This Row],[yhat_base]])^2, "")</f>
        <v/>
      </c>
      <c r="X868" s="15" t="str">
        <f>IF(insurance[[#This Row],[split]]="Test", ABS(insurance[[#This Row],[charges]]-insurance[[#This Row],[yhat_base]])^2, "")</f>
        <v/>
      </c>
      <c r="Y868" t="str">
        <f>IF(insurance[[#This Row],[split]]="Test", (insurance[[#This Row],[charges]]-insurance[[#This Row],[yhat]])^2,"")</f>
        <v/>
      </c>
      <c r="Z868" t="str">
        <f>IF(insurance[[#This Row],[split]]="Test",ABS(insurance[[#This Row],[charges]]-insurance[[#This Row],[yhat]])^2,"")</f>
        <v/>
      </c>
      <c r="AA868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10184.389861874564</v>
      </c>
      <c r="AB868">
        <f>insurance[[#This Row],[charges]]-insurance[[#This Row],[yhat]]</f>
        <v>-1206.2047618745637</v>
      </c>
      <c r="AC868" t="str">
        <f>IF(insurance[[#This Row],[split]]="Test",
  COUNTIFS(insurance[split], "Test", insurance[yhat], "&gt;" &amp; insurance[[#This Row],[yhat]]) + 1,
  ""
)</f>
        <v/>
      </c>
      <c r="AD868" t="str">
        <f>IF(insurance[[#This Row],[split]]="Test", CEILING(insurance[[#This Row],[rank_test]]/(COUNTIF(insurance[split],"Test")/10), 1), "")</f>
        <v/>
      </c>
      <c r="AE868" t="str">
        <f>IF(insurance[[#This Row],[split]]="Test", --(insurance[[#This Row],[charges]] &gt;= Classify!$C$5), "")</f>
        <v/>
      </c>
      <c r="AF868" t="str">
        <f>IF(insurance[[#This Row],[split]]="Test", --(insurance[[#This Row],[yhat]] &gt;= Classify!$C$8), "")</f>
        <v/>
      </c>
    </row>
    <row r="869" spans="1:32" x14ac:dyDescent="0.35">
      <c r="A869">
        <v>54</v>
      </c>
      <c r="B869" t="s">
        <v>13</v>
      </c>
      <c r="C869">
        <v>28.88</v>
      </c>
      <c r="D869">
        <v>2</v>
      </c>
      <c r="E869" t="s">
        <v>14</v>
      </c>
      <c r="F869" t="s">
        <v>20</v>
      </c>
      <c r="G869">
        <v>12096.6512</v>
      </c>
      <c r="H869" t="s">
        <v>16</v>
      </c>
      <c r="I869" t="s">
        <v>17</v>
      </c>
      <c r="J869" t="s">
        <v>17</v>
      </c>
      <c r="K869" t="s">
        <v>17</v>
      </c>
      <c r="L869" t="s">
        <v>17</v>
      </c>
      <c r="M869" t="s">
        <v>17</v>
      </c>
      <c r="N869">
        <f>insurance[[#This Row],[age]]^2</f>
        <v>2916</v>
      </c>
      <c r="O869">
        <f>insurance[[#This Row],[smoker_yes]]*insurance[[#This Row],[bmi]]</f>
        <v>0</v>
      </c>
      <c r="P869">
        <f>insurance[[#This Row],[smoker_yes]]*insurance[[#This Row],[age]]</f>
        <v>0</v>
      </c>
      <c r="Q869">
        <f>insurance[[#This Row],[bmi]]*insurance[[#This Row],[age]]</f>
        <v>1559.52</v>
      </c>
      <c r="R869" t="s">
        <v>31</v>
      </c>
      <c r="S869">
        <f>(insurance[[#This Row],[age]]-Notes!$B$2)/Notes!$B$3</f>
        <v>1.0532773977665748</v>
      </c>
      <c r="T869">
        <f>(insurance[[#This Row],[bmi]]-Notes!$B$4)/Notes!$B$5</f>
        <v>-0.29255641093039458</v>
      </c>
      <c r="U869">
        <f>(insurance[[#This Row],[children]]-Notes!$B$6)/Notes!$B$7</f>
        <v>0.75107928412561065</v>
      </c>
      <c r="V869" s="14">
        <f t="shared" si="13"/>
        <v>13130.638654799817</v>
      </c>
      <c r="W869" s="15" t="str">
        <f>IF(insurance[[#This Row],[split]]="Test", (insurance[[#This Row],[charges]]-insurance[[#This Row],[yhat_base]])^2, "")</f>
        <v/>
      </c>
      <c r="X869" s="15" t="str">
        <f>IF(insurance[[#This Row],[split]]="Test", ABS(insurance[[#This Row],[charges]]-insurance[[#This Row],[yhat_base]])^2, "")</f>
        <v/>
      </c>
      <c r="Y869" t="str">
        <f>IF(insurance[[#This Row],[split]]="Test", (insurance[[#This Row],[charges]]-insurance[[#This Row],[yhat]])^2,"")</f>
        <v/>
      </c>
      <c r="Z869" t="str">
        <f>IF(insurance[[#This Row],[split]]="Test",ABS(insurance[[#This Row],[charges]]-insurance[[#This Row],[yhat]])^2,"")</f>
        <v/>
      </c>
      <c r="AA869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14064.378160927907</v>
      </c>
      <c r="AB869">
        <f>insurance[[#This Row],[charges]]-insurance[[#This Row],[yhat]]</f>
        <v>-1967.7269609279065</v>
      </c>
      <c r="AC869" t="str">
        <f>IF(insurance[[#This Row],[split]]="Test",
  COUNTIFS(insurance[split], "Test", insurance[yhat], "&gt;" &amp; insurance[[#This Row],[yhat]]) + 1,
  ""
)</f>
        <v/>
      </c>
      <c r="AD869" t="str">
        <f>IF(insurance[[#This Row],[split]]="Test", CEILING(insurance[[#This Row],[rank_test]]/(COUNTIF(insurance[split],"Test")/10), 1), "")</f>
        <v/>
      </c>
      <c r="AE869" t="str">
        <f>IF(insurance[[#This Row],[split]]="Test", --(insurance[[#This Row],[charges]] &gt;= Classify!$C$5), "")</f>
        <v/>
      </c>
      <c r="AF869" t="str">
        <f>IF(insurance[[#This Row],[split]]="Test", --(insurance[[#This Row],[yhat]] &gt;= Classify!$C$8), "")</f>
        <v/>
      </c>
    </row>
    <row r="870" spans="1:32" x14ac:dyDescent="0.35">
      <c r="A870">
        <v>62</v>
      </c>
      <c r="B870" t="s">
        <v>13</v>
      </c>
      <c r="C870">
        <v>30.495000000000001</v>
      </c>
      <c r="D870">
        <v>2</v>
      </c>
      <c r="E870" t="s">
        <v>14</v>
      </c>
      <c r="F870" t="s">
        <v>22</v>
      </c>
      <c r="G870">
        <v>15019.760050000001</v>
      </c>
      <c r="H870" t="s">
        <v>16</v>
      </c>
      <c r="I870" t="s">
        <v>17</v>
      </c>
      <c r="J870" t="s">
        <v>17</v>
      </c>
      <c r="K870" t="s">
        <v>18</v>
      </c>
      <c r="L870" t="s">
        <v>17</v>
      </c>
      <c r="M870" t="s">
        <v>17</v>
      </c>
      <c r="N870">
        <f>insurance[[#This Row],[age]]^2</f>
        <v>3844</v>
      </c>
      <c r="O870">
        <f>insurance[[#This Row],[smoker_yes]]*insurance[[#This Row],[bmi]]</f>
        <v>0</v>
      </c>
      <c r="P870">
        <f>insurance[[#This Row],[smoker_yes]]*insurance[[#This Row],[age]]</f>
        <v>0</v>
      </c>
      <c r="Q870">
        <f>insurance[[#This Row],[bmi]]*insurance[[#This Row],[age]]</f>
        <v>1890.69</v>
      </c>
      <c r="R870" t="s">
        <v>31</v>
      </c>
      <c r="S870">
        <f>(insurance[[#This Row],[age]]-Notes!$B$2)/Notes!$B$3</f>
        <v>1.6228869196022451</v>
      </c>
      <c r="T870">
        <f>(insurance[[#This Row],[bmi]]-Notes!$B$4)/Notes!$B$5</f>
        <v>-2.7624575516477415E-2</v>
      </c>
      <c r="U870">
        <f>(insurance[[#This Row],[children]]-Notes!$B$6)/Notes!$B$7</f>
        <v>0.75107928412561065</v>
      </c>
      <c r="V870" s="14">
        <f t="shared" si="13"/>
        <v>13130.638654799817</v>
      </c>
      <c r="W870" s="15" t="str">
        <f>IF(insurance[[#This Row],[split]]="Test", (insurance[[#This Row],[charges]]-insurance[[#This Row],[yhat_base]])^2, "")</f>
        <v/>
      </c>
      <c r="X870" s="15" t="str">
        <f>IF(insurance[[#This Row],[split]]="Test", ABS(insurance[[#This Row],[charges]]-insurance[[#This Row],[yhat_base]])^2, "")</f>
        <v/>
      </c>
      <c r="Y870" t="str">
        <f>IF(insurance[[#This Row],[split]]="Test", (insurance[[#This Row],[charges]]-insurance[[#This Row],[yhat]])^2,"")</f>
        <v/>
      </c>
      <c r="Z870" t="str">
        <f>IF(insurance[[#This Row],[split]]="Test",ABS(insurance[[#This Row],[charges]]-insurance[[#This Row],[yhat]])^2,"")</f>
        <v/>
      </c>
      <c r="AA870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16743.91215937087</v>
      </c>
      <c r="AB870">
        <f>insurance[[#This Row],[charges]]-insurance[[#This Row],[yhat]]</f>
        <v>-1724.1521093708689</v>
      </c>
      <c r="AC870" t="str">
        <f>IF(insurance[[#This Row],[split]]="Test",
  COUNTIFS(insurance[split], "Test", insurance[yhat], "&gt;" &amp; insurance[[#This Row],[yhat]]) + 1,
  ""
)</f>
        <v/>
      </c>
      <c r="AD870" t="str">
        <f>IF(insurance[[#This Row],[split]]="Test", CEILING(insurance[[#This Row],[rank_test]]/(COUNTIF(insurance[split],"Test")/10), 1), "")</f>
        <v/>
      </c>
      <c r="AE870" t="str">
        <f>IF(insurance[[#This Row],[split]]="Test", --(insurance[[#This Row],[charges]] &gt;= Classify!$C$5), "")</f>
        <v/>
      </c>
      <c r="AF870" t="str">
        <f>IF(insurance[[#This Row],[split]]="Test", --(insurance[[#This Row],[yhat]] &gt;= Classify!$C$8), "")</f>
        <v/>
      </c>
    </row>
    <row r="871" spans="1:32" x14ac:dyDescent="0.35">
      <c r="A871">
        <v>50</v>
      </c>
      <c r="B871" t="s">
        <v>13</v>
      </c>
      <c r="C871">
        <v>26.22</v>
      </c>
      <c r="D871">
        <v>2</v>
      </c>
      <c r="E871" t="s">
        <v>14</v>
      </c>
      <c r="F871" t="s">
        <v>22</v>
      </c>
      <c r="G871">
        <v>10493.9458</v>
      </c>
      <c r="H871" t="s">
        <v>16</v>
      </c>
      <c r="I871" t="s">
        <v>17</v>
      </c>
      <c r="J871" t="s">
        <v>17</v>
      </c>
      <c r="K871" t="s">
        <v>18</v>
      </c>
      <c r="L871" t="s">
        <v>17</v>
      </c>
      <c r="M871" t="s">
        <v>17</v>
      </c>
      <c r="N871">
        <f>insurance[[#This Row],[age]]^2</f>
        <v>2500</v>
      </c>
      <c r="O871">
        <f>insurance[[#This Row],[smoker_yes]]*insurance[[#This Row],[bmi]]</f>
        <v>0</v>
      </c>
      <c r="P871">
        <f>insurance[[#This Row],[smoker_yes]]*insurance[[#This Row],[age]]</f>
        <v>0</v>
      </c>
      <c r="Q871">
        <f>insurance[[#This Row],[bmi]]*insurance[[#This Row],[age]]</f>
        <v>1311</v>
      </c>
      <c r="R871" t="s">
        <v>31</v>
      </c>
      <c r="S871">
        <f>(insurance[[#This Row],[age]]-Notes!$B$2)/Notes!$B$3</f>
        <v>0.76847263684873979</v>
      </c>
      <c r="T871">
        <f>(insurance[[#This Row],[bmi]]-Notes!$B$4)/Notes!$B$5</f>
        <v>-0.72891472808272817</v>
      </c>
      <c r="U871">
        <f>(insurance[[#This Row],[children]]-Notes!$B$6)/Notes!$B$7</f>
        <v>0.75107928412561065</v>
      </c>
      <c r="V871" s="14">
        <f t="shared" si="13"/>
        <v>13130.638654799817</v>
      </c>
      <c r="W871" s="15" t="str">
        <f>IF(insurance[[#This Row],[split]]="Test", (insurance[[#This Row],[charges]]-insurance[[#This Row],[yhat_base]])^2, "")</f>
        <v/>
      </c>
      <c r="X871" s="15" t="str">
        <f>IF(insurance[[#This Row],[split]]="Test", ABS(insurance[[#This Row],[charges]]-insurance[[#This Row],[yhat_base]])^2, "")</f>
        <v/>
      </c>
      <c r="Y871" t="str">
        <f>IF(insurance[[#This Row],[split]]="Test", (insurance[[#This Row],[charges]]-insurance[[#This Row],[yhat]])^2,"")</f>
        <v/>
      </c>
      <c r="Z871" t="str">
        <f>IF(insurance[[#This Row],[split]]="Test",ABS(insurance[[#This Row],[charges]]-insurance[[#This Row],[yhat]])^2,"")</f>
        <v/>
      </c>
      <c r="AA871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11987.973581839513</v>
      </c>
      <c r="AB871">
        <f>insurance[[#This Row],[charges]]-insurance[[#This Row],[yhat]]</f>
        <v>-1494.0277818395134</v>
      </c>
      <c r="AC871" t="str">
        <f>IF(insurance[[#This Row],[split]]="Test",
  COUNTIFS(insurance[split], "Test", insurance[yhat], "&gt;" &amp; insurance[[#This Row],[yhat]]) + 1,
  ""
)</f>
        <v/>
      </c>
      <c r="AD871" t="str">
        <f>IF(insurance[[#This Row],[split]]="Test", CEILING(insurance[[#This Row],[rank_test]]/(COUNTIF(insurance[split],"Test")/10), 1), "")</f>
        <v/>
      </c>
      <c r="AE871" t="str">
        <f>IF(insurance[[#This Row],[split]]="Test", --(insurance[[#This Row],[charges]] &gt;= Classify!$C$5), "")</f>
        <v/>
      </c>
      <c r="AF871" t="str">
        <f>IF(insurance[[#This Row],[split]]="Test", --(insurance[[#This Row],[yhat]] &gt;= Classify!$C$8), "")</f>
        <v/>
      </c>
    </row>
    <row r="872" spans="1:32" x14ac:dyDescent="0.35">
      <c r="A872">
        <v>46</v>
      </c>
      <c r="B872" t="s">
        <v>19</v>
      </c>
      <c r="C872">
        <v>38.17</v>
      </c>
      <c r="D872">
        <v>2</v>
      </c>
      <c r="E872" t="s">
        <v>14</v>
      </c>
      <c r="F872" t="s">
        <v>15</v>
      </c>
      <c r="G872">
        <v>8347.1643000000004</v>
      </c>
      <c r="H872" t="s">
        <v>16</v>
      </c>
      <c r="I872" t="s">
        <v>18</v>
      </c>
      <c r="J872" t="s">
        <v>17</v>
      </c>
      <c r="K872" t="s">
        <v>17</v>
      </c>
      <c r="L872" t="s">
        <v>18</v>
      </c>
      <c r="M872" t="s">
        <v>17</v>
      </c>
      <c r="N872">
        <f>insurance[[#This Row],[age]]^2</f>
        <v>2116</v>
      </c>
      <c r="O872">
        <f>insurance[[#This Row],[smoker_yes]]*insurance[[#This Row],[bmi]]</f>
        <v>0</v>
      </c>
      <c r="P872">
        <f>insurance[[#This Row],[smoker_yes]]*insurance[[#This Row],[age]]</f>
        <v>0</v>
      </c>
      <c r="Q872">
        <f>insurance[[#This Row],[bmi]]*insurance[[#This Row],[age]]</f>
        <v>1755.8200000000002</v>
      </c>
      <c r="R872" t="s">
        <v>32</v>
      </c>
      <c r="S872">
        <f>(insurance[[#This Row],[age]]-Notes!$B$2)/Notes!$B$3</f>
        <v>0.48366787593090471</v>
      </c>
      <c r="T872">
        <f>(insurance[[#This Row],[bmi]]-Notes!$B$4)/Notes!$B$5</f>
        <v>1.2314168095001243</v>
      </c>
      <c r="U872">
        <f>(insurance[[#This Row],[children]]-Notes!$B$6)/Notes!$B$7</f>
        <v>0.75107928412561065</v>
      </c>
      <c r="V872" s="14">
        <f t="shared" si="13"/>
        <v>13130.638654799817</v>
      </c>
      <c r="W872" s="15">
        <f>IF(insurance[[#This Row],[split]]="Test", (insurance[[#This Row],[charges]]-insurance[[#This Row],[yhat_base]])^2, "")</f>
        <v>22881626.903027523</v>
      </c>
      <c r="X872" s="15">
        <f>IF(insurance[[#This Row],[split]]="Test", ABS(insurance[[#This Row],[charges]]-insurance[[#This Row],[yhat_base]])^2, "")</f>
        <v>22881626.903027523</v>
      </c>
      <c r="Y872">
        <f>IF(insurance[[#This Row],[split]]="Test", (insurance[[#This Row],[charges]]-insurance[[#This Row],[yhat]])^2,"")</f>
        <v>1453817.4560743843</v>
      </c>
      <c r="Z872">
        <f>IF(insurance[[#This Row],[split]]="Test",ABS(insurance[[#This Row],[charges]]-insurance[[#This Row],[yhat]])^2,"")</f>
        <v>1453817.4560743843</v>
      </c>
      <c r="AA872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9552.9078283153649</v>
      </c>
      <c r="AB872">
        <f>insurance[[#This Row],[charges]]-insurance[[#This Row],[yhat]]</f>
        <v>-1205.7435283153645</v>
      </c>
      <c r="AC872">
        <f>IF(insurance[[#This Row],[split]]="Test",
  COUNTIFS(insurance[split], "Test", insurance[yhat], "&gt;" &amp; insurance[[#This Row],[yhat]]) + 1,
  ""
)</f>
        <v>152</v>
      </c>
      <c r="AD872">
        <f>IF(insurance[[#This Row],[split]]="Test", CEILING(insurance[[#This Row],[rank_test]]/(COUNTIF(insurance[split],"Test")/10), 1), "")</f>
        <v>6</v>
      </c>
      <c r="AE872">
        <f>IF(insurance[[#This Row],[split]]="Test", --(insurance[[#This Row],[charges]] &gt;= Classify!$C$5), "")</f>
        <v>0</v>
      </c>
      <c r="AF872">
        <f>IF(insurance[[#This Row],[split]]="Test", --(insurance[[#This Row],[yhat]] &gt;= Classify!$C$8), "")</f>
        <v>0</v>
      </c>
    </row>
    <row r="873" spans="1:32" x14ac:dyDescent="0.35">
      <c r="A873">
        <v>35</v>
      </c>
      <c r="B873" t="s">
        <v>13</v>
      </c>
      <c r="C873">
        <v>35.86</v>
      </c>
      <c r="D873">
        <v>2</v>
      </c>
      <c r="E873" t="s">
        <v>14</v>
      </c>
      <c r="F873" t="s">
        <v>15</v>
      </c>
      <c r="G873">
        <v>5836.5204000000003</v>
      </c>
      <c r="H873" t="s">
        <v>16</v>
      </c>
      <c r="I873" t="s">
        <v>17</v>
      </c>
      <c r="J873" t="s">
        <v>17</v>
      </c>
      <c r="K873" t="s">
        <v>17</v>
      </c>
      <c r="L873" t="s">
        <v>18</v>
      </c>
      <c r="M873" t="s">
        <v>17</v>
      </c>
      <c r="N873">
        <f>insurance[[#This Row],[age]]^2</f>
        <v>1225</v>
      </c>
      <c r="O873">
        <f>insurance[[#This Row],[smoker_yes]]*insurance[[#This Row],[bmi]]</f>
        <v>0</v>
      </c>
      <c r="P873">
        <f>insurance[[#This Row],[smoker_yes]]*insurance[[#This Row],[age]]</f>
        <v>0</v>
      </c>
      <c r="Q873">
        <f>insurance[[#This Row],[bmi]]*insurance[[#This Row],[age]]</f>
        <v>1255.0999999999999</v>
      </c>
      <c r="R873" t="s">
        <v>31</v>
      </c>
      <c r="S873">
        <f>(insurance[[#This Row],[age]]-Notes!$B$2)/Notes!$B$3</f>
        <v>-0.29954521659314176</v>
      </c>
      <c r="T873">
        <f>(insurance[[#This Row],[bmi]]-Notes!$B$4)/Notes!$B$5</f>
        <v>0.85247406039415008</v>
      </c>
      <c r="U873">
        <f>(insurance[[#This Row],[children]]-Notes!$B$6)/Notes!$B$7</f>
        <v>0.75107928412561065</v>
      </c>
      <c r="V873" s="14">
        <f t="shared" si="13"/>
        <v>13130.638654799817</v>
      </c>
      <c r="W873" s="15" t="str">
        <f>IF(insurance[[#This Row],[split]]="Test", (insurance[[#This Row],[charges]]-insurance[[#This Row],[yhat_base]])^2, "")</f>
        <v/>
      </c>
      <c r="X873" s="15" t="str">
        <f>IF(insurance[[#This Row],[split]]="Test", ABS(insurance[[#This Row],[charges]]-insurance[[#This Row],[yhat_base]])^2, "")</f>
        <v/>
      </c>
      <c r="Y873" t="str">
        <f>IF(insurance[[#This Row],[split]]="Test", (insurance[[#This Row],[charges]]-insurance[[#This Row],[yhat]])^2,"")</f>
        <v/>
      </c>
      <c r="Z873" t="str">
        <f>IF(insurance[[#This Row],[split]]="Test",ABS(insurance[[#This Row],[charges]]-insurance[[#This Row],[yhat]])^2,"")</f>
        <v/>
      </c>
      <c r="AA873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7216.7150779272979</v>
      </c>
      <c r="AB873">
        <f>insurance[[#This Row],[charges]]-insurance[[#This Row],[yhat]]</f>
        <v>-1380.1946779272976</v>
      </c>
      <c r="AC873" t="str">
        <f>IF(insurance[[#This Row],[split]]="Test",
  COUNTIFS(insurance[split], "Test", insurance[yhat], "&gt;" &amp; insurance[[#This Row],[yhat]]) + 1,
  ""
)</f>
        <v/>
      </c>
      <c r="AD873" t="str">
        <f>IF(insurance[[#This Row],[split]]="Test", CEILING(insurance[[#This Row],[rank_test]]/(COUNTIF(insurance[split],"Test")/10), 1), "")</f>
        <v/>
      </c>
      <c r="AE873" t="str">
        <f>IF(insurance[[#This Row],[split]]="Test", --(insurance[[#This Row],[charges]] &gt;= Classify!$C$5), "")</f>
        <v/>
      </c>
      <c r="AF873" t="str">
        <f>IF(insurance[[#This Row],[split]]="Test", --(insurance[[#This Row],[yhat]] &gt;= Classify!$C$8), "")</f>
        <v/>
      </c>
    </row>
    <row r="874" spans="1:32" x14ac:dyDescent="0.35">
      <c r="A874">
        <v>39</v>
      </c>
      <c r="B874" t="s">
        <v>19</v>
      </c>
      <c r="C874">
        <v>32.340000000000003</v>
      </c>
      <c r="D874">
        <v>2</v>
      </c>
      <c r="E874" t="s">
        <v>14</v>
      </c>
      <c r="F874" t="s">
        <v>15</v>
      </c>
      <c r="G874">
        <v>6338.0756000000001</v>
      </c>
      <c r="H874" t="s">
        <v>16</v>
      </c>
      <c r="I874" t="s">
        <v>18</v>
      </c>
      <c r="J874" t="s">
        <v>17</v>
      </c>
      <c r="K874" t="s">
        <v>17</v>
      </c>
      <c r="L874" t="s">
        <v>18</v>
      </c>
      <c r="M874" t="s">
        <v>17</v>
      </c>
      <c r="N874">
        <f>insurance[[#This Row],[age]]^2</f>
        <v>1521</v>
      </c>
      <c r="O874">
        <f>insurance[[#This Row],[smoker_yes]]*insurance[[#This Row],[bmi]]</f>
        <v>0</v>
      </c>
      <c r="P874">
        <f>insurance[[#This Row],[smoker_yes]]*insurance[[#This Row],[age]]</f>
        <v>0</v>
      </c>
      <c r="Q874">
        <f>insurance[[#This Row],[bmi]]*insurance[[#This Row],[age]]</f>
        <v>1261.2600000000002</v>
      </c>
      <c r="R874" t="s">
        <v>31</v>
      </c>
      <c r="S874">
        <f>(insurance[[#This Row],[age]]-Notes!$B$2)/Notes!$B$3</f>
        <v>-1.4740455675306659E-2</v>
      </c>
      <c r="T874">
        <f>(insurance[[#This Row],[bmi]]-Notes!$B$4)/Notes!$B$5</f>
        <v>0.27503749032790475</v>
      </c>
      <c r="U874">
        <f>(insurance[[#This Row],[children]]-Notes!$B$6)/Notes!$B$7</f>
        <v>0.75107928412561065</v>
      </c>
      <c r="V874" s="14">
        <f t="shared" si="13"/>
        <v>13130.638654799817</v>
      </c>
      <c r="W874" s="15" t="str">
        <f>IF(insurance[[#This Row],[split]]="Test", (insurance[[#This Row],[charges]]-insurance[[#This Row],[yhat_base]])^2, "")</f>
        <v/>
      </c>
      <c r="X874" s="15" t="str">
        <f>IF(insurance[[#This Row],[split]]="Test", ABS(insurance[[#This Row],[charges]]-insurance[[#This Row],[yhat_base]])^2, "")</f>
        <v/>
      </c>
      <c r="Y874" t="str">
        <f>IF(insurance[[#This Row],[split]]="Test", (insurance[[#This Row],[charges]]-insurance[[#This Row],[yhat]])^2,"")</f>
        <v/>
      </c>
      <c r="Z874" t="str">
        <f>IF(insurance[[#This Row],[split]]="Test",ABS(insurance[[#This Row],[charges]]-insurance[[#This Row],[yhat]])^2,"")</f>
        <v/>
      </c>
      <c r="AA874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7510.1905735979108</v>
      </c>
      <c r="AB874">
        <f>insurance[[#This Row],[charges]]-insurance[[#This Row],[yhat]]</f>
        <v>-1172.1149735979106</v>
      </c>
      <c r="AC874" t="str">
        <f>IF(insurance[[#This Row],[split]]="Test",
  COUNTIFS(insurance[split], "Test", insurance[yhat], "&gt;" &amp; insurance[[#This Row],[yhat]]) + 1,
  ""
)</f>
        <v/>
      </c>
      <c r="AD874" t="str">
        <f>IF(insurance[[#This Row],[split]]="Test", CEILING(insurance[[#This Row],[rank_test]]/(COUNTIF(insurance[split],"Test")/10), 1), "")</f>
        <v/>
      </c>
      <c r="AE874" t="str">
        <f>IF(insurance[[#This Row],[split]]="Test", --(insurance[[#This Row],[charges]] &gt;= Classify!$C$5), "")</f>
        <v/>
      </c>
      <c r="AF874" t="str">
        <f>IF(insurance[[#This Row],[split]]="Test", --(insurance[[#This Row],[yhat]] &gt;= Classify!$C$8), "")</f>
        <v/>
      </c>
    </row>
    <row r="875" spans="1:32" x14ac:dyDescent="0.35">
      <c r="A875">
        <v>34</v>
      </c>
      <c r="B875" t="s">
        <v>19</v>
      </c>
      <c r="C875">
        <v>42.13</v>
      </c>
      <c r="D875">
        <v>2</v>
      </c>
      <c r="E875" t="s">
        <v>14</v>
      </c>
      <c r="F875" t="s">
        <v>15</v>
      </c>
      <c r="G875">
        <v>5124.1886999999997</v>
      </c>
      <c r="H875" t="s">
        <v>16</v>
      </c>
      <c r="I875" t="s">
        <v>18</v>
      </c>
      <c r="J875" t="s">
        <v>17</v>
      </c>
      <c r="K875" t="s">
        <v>17</v>
      </c>
      <c r="L875" t="s">
        <v>18</v>
      </c>
      <c r="M875" t="s">
        <v>17</v>
      </c>
      <c r="N875">
        <f>insurance[[#This Row],[age]]^2</f>
        <v>1156</v>
      </c>
      <c r="O875">
        <f>insurance[[#This Row],[smoker_yes]]*insurance[[#This Row],[bmi]]</f>
        <v>0</v>
      </c>
      <c r="P875">
        <f>insurance[[#This Row],[smoker_yes]]*insurance[[#This Row],[age]]</f>
        <v>0</v>
      </c>
      <c r="Q875">
        <f>insurance[[#This Row],[bmi]]*insurance[[#This Row],[age]]</f>
        <v>1432.42</v>
      </c>
      <c r="R875" t="s">
        <v>32</v>
      </c>
      <c r="S875">
        <f>(insurance[[#This Row],[age]]-Notes!$B$2)/Notes!$B$3</f>
        <v>-0.37074640682260052</v>
      </c>
      <c r="T875">
        <f>(insurance[[#This Row],[bmi]]-Notes!$B$4)/Notes!$B$5</f>
        <v>1.8810329508246511</v>
      </c>
      <c r="U875">
        <f>(insurance[[#This Row],[children]]-Notes!$B$6)/Notes!$B$7</f>
        <v>0.75107928412561065</v>
      </c>
      <c r="V875" s="14">
        <f t="shared" si="13"/>
        <v>13130.638654799817</v>
      </c>
      <c r="W875" s="15">
        <f>IF(insurance[[#This Row],[split]]="Test", (insurance[[#This Row],[charges]]-insurance[[#This Row],[yhat_base]])^2, "")</f>
        <v>64103240.878714003</v>
      </c>
      <c r="X875" s="15">
        <f>IF(insurance[[#This Row],[split]]="Test", ABS(insurance[[#This Row],[charges]]-insurance[[#This Row],[yhat_base]])^2, "")</f>
        <v>64103240.878714003</v>
      </c>
      <c r="Y875">
        <f>IF(insurance[[#This Row],[split]]="Test", (insurance[[#This Row],[charges]]-insurance[[#This Row],[yhat]])^2,"")</f>
        <v>1706264.8436058245</v>
      </c>
      <c r="Z875">
        <f>IF(insurance[[#This Row],[split]]="Test",ABS(insurance[[#This Row],[charges]]-insurance[[#This Row],[yhat]])^2,"")</f>
        <v>1706264.8436058245</v>
      </c>
      <c r="AA875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6430.4294295769887</v>
      </c>
      <c r="AB875">
        <f>insurance[[#This Row],[charges]]-insurance[[#This Row],[yhat]]</f>
        <v>-1306.240729576989</v>
      </c>
      <c r="AC875">
        <f>IF(insurance[[#This Row],[split]]="Test",
  COUNTIFS(insurance[split], "Test", insurance[yhat], "&gt;" &amp; insurance[[#This Row],[yhat]]) + 1,
  ""
)</f>
        <v>211</v>
      </c>
      <c r="AD875">
        <f>IF(insurance[[#This Row],[split]]="Test", CEILING(insurance[[#This Row],[rank_test]]/(COUNTIF(insurance[split],"Test")/10), 1), "")</f>
        <v>8</v>
      </c>
      <c r="AE875">
        <f>IF(insurance[[#This Row],[split]]="Test", --(insurance[[#This Row],[charges]] &gt;= Classify!$C$5), "")</f>
        <v>0</v>
      </c>
      <c r="AF875">
        <f>IF(insurance[[#This Row],[split]]="Test", --(insurance[[#This Row],[yhat]] &gt;= Classify!$C$8), "")</f>
        <v>0</v>
      </c>
    </row>
    <row r="876" spans="1:32" x14ac:dyDescent="0.35">
      <c r="A876">
        <v>38</v>
      </c>
      <c r="B876" t="s">
        <v>19</v>
      </c>
      <c r="C876">
        <v>29.26</v>
      </c>
      <c r="D876">
        <v>2</v>
      </c>
      <c r="E876" t="s">
        <v>14</v>
      </c>
      <c r="F876" t="s">
        <v>22</v>
      </c>
      <c r="G876">
        <v>6457.8433999999997</v>
      </c>
      <c r="H876" t="s">
        <v>16</v>
      </c>
      <c r="I876" t="s">
        <v>18</v>
      </c>
      <c r="J876" t="s">
        <v>17</v>
      </c>
      <c r="K876" t="s">
        <v>18</v>
      </c>
      <c r="L876" t="s">
        <v>17</v>
      </c>
      <c r="M876" t="s">
        <v>17</v>
      </c>
      <c r="N876">
        <f>insurance[[#This Row],[age]]^2</f>
        <v>1444</v>
      </c>
      <c r="O876">
        <f>insurance[[#This Row],[smoker_yes]]*insurance[[#This Row],[bmi]]</f>
        <v>0</v>
      </c>
      <c r="P876">
        <f>insurance[[#This Row],[smoker_yes]]*insurance[[#This Row],[age]]</f>
        <v>0</v>
      </c>
      <c r="Q876">
        <f>insurance[[#This Row],[bmi]]*insurance[[#This Row],[age]]</f>
        <v>1111.8800000000001</v>
      </c>
      <c r="R876" t="s">
        <v>31</v>
      </c>
      <c r="S876">
        <f>(insurance[[#This Row],[age]]-Notes!$B$2)/Notes!$B$3</f>
        <v>-8.5941645904765426E-2</v>
      </c>
      <c r="T876">
        <f>(insurance[[#This Row],[bmi]]-Notes!$B$4)/Notes!$B$5</f>
        <v>-0.23021950848006076</v>
      </c>
      <c r="U876">
        <f>(insurance[[#This Row],[children]]-Notes!$B$6)/Notes!$B$7</f>
        <v>0.75107928412561065</v>
      </c>
      <c r="V876" s="14">
        <f t="shared" si="13"/>
        <v>13130.638654799817</v>
      </c>
      <c r="W876" s="15" t="str">
        <f>IF(insurance[[#This Row],[split]]="Test", (insurance[[#This Row],[charges]]-insurance[[#This Row],[yhat_base]])^2, "")</f>
        <v/>
      </c>
      <c r="X876" s="15" t="str">
        <f>IF(insurance[[#This Row],[split]]="Test", ABS(insurance[[#This Row],[charges]]-insurance[[#This Row],[yhat_base]])^2, "")</f>
        <v/>
      </c>
      <c r="Y876" t="str">
        <f>IF(insurance[[#This Row],[split]]="Test", (insurance[[#This Row],[charges]]-insurance[[#This Row],[yhat]])^2,"")</f>
        <v/>
      </c>
      <c r="Z876" t="str">
        <f>IF(insurance[[#This Row],[split]]="Test",ABS(insurance[[#This Row],[charges]]-insurance[[#This Row],[yhat]])^2,"")</f>
        <v/>
      </c>
      <c r="AA876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7839.535940802446</v>
      </c>
      <c r="AB876">
        <f>insurance[[#This Row],[charges]]-insurance[[#This Row],[yhat]]</f>
        <v>-1381.6925408024463</v>
      </c>
      <c r="AC876" t="str">
        <f>IF(insurance[[#This Row],[split]]="Test",
  COUNTIFS(insurance[split], "Test", insurance[yhat], "&gt;" &amp; insurance[[#This Row],[yhat]]) + 1,
  ""
)</f>
        <v/>
      </c>
      <c r="AD876" t="str">
        <f>IF(insurance[[#This Row],[split]]="Test", CEILING(insurance[[#This Row],[rank_test]]/(COUNTIF(insurance[split],"Test")/10), 1), "")</f>
        <v/>
      </c>
      <c r="AE876" t="str">
        <f>IF(insurance[[#This Row],[split]]="Test", --(insurance[[#This Row],[charges]] &gt;= Classify!$C$5), "")</f>
        <v/>
      </c>
      <c r="AF876" t="str">
        <f>IF(insurance[[#This Row],[split]]="Test", --(insurance[[#This Row],[yhat]] &gt;= Classify!$C$8), "")</f>
        <v/>
      </c>
    </row>
    <row r="877" spans="1:32" x14ac:dyDescent="0.35">
      <c r="A877">
        <v>29</v>
      </c>
      <c r="B877" t="s">
        <v>19</v>
      </c>
      <c r="C877">
        <v>32.11</v>
      </c>
      <c r="D877">
        <v>2</v>
      </c>
      <c r="E877" t="s">
        <v>14</v>
      </c>
      <c r="F877" t="s">
        <v>22</v>
      </c>
      <c r="G877">
        <v>4433.9159</v>
      </c>
      <c r="H877" t="s">
        <v>16</v>
      </c>
      <c r="I877" t="s">
        <v>18</v>
      </c>
      <c r="J877" t="s">
        <v>17</v>
      </c>
      <c r="K877" t="s">
        <v>18</v>
      </c>
      <c r="L877" t="s">
        <v>17</v>
      </c>
      <c r="M877" t="s">
        <v>17</v>
      </c>
      <c r="N877">
        <f>insurance[[#This Row],[age]]^2</f>
        <v>841</v>
      </c>
      <c r="O877">
        <f>insurance[[#This Row],[smoker_yes]]*insurance[[#This Row],[bmi]]</f>
        <v>0</v>
      </c>
      <c r="P877">
        <f>insurance[[#This Row],[smoker_yes]]*insurance[[#This Row],[age]]</f>
        <v>0</v>
      </c>
      <c r="Q877">
        <f>insurance[[#This Row],[bmi]]*insurance[[#This Row],[age]]</f>
        <v>931.18999999999994</v>
      </c>
      <c r="R877" t="s">
        <v>32</v>
      </c>
      <c r="S877">
        <f>(insurance[[#This Row],[age]]-Notes!$B$2)/Notes!$B$3</f>
        <v>-0.72675235796989435</v>
      </c>
      <c r="T877">
        <f>(insurance[[#This Row],[bmi]]-Notes!$B$4)/Notes!$B$5</f>
        <v>0.23730725989743914</v>
      </c>
      <c r="U877">
        <f>(insurance[[#This Row],[children]]-Notes!$B$6)/Notes!$B$7</f>
        <v>0.75107928412561065</v>
      </c>
      <c r="V877" s="14">
        <f t="shared" si="13"/>
        <v>13130.638654799817</v>
      </c>
      <c r="W877" s="15">
        <f>IF(insurance[[#This Row],[split]]="Test", (insurance[[#This Row],[charges]]-insurance[[#This Row],[yhat_base]])^2, "")</f>
        <v>75632986.673852921</v>
      </c>
      <c r="X877" s="15">
        <f>IF(insurance[[#This Row],[split]]="Test", ABS(insurance[[#This Row],[charges]]-insurance[[#This Row],[yhat_base]])^2, "")</f>
        <v>75632986.673852921</v>
      </c>
      <c r="Y877">
        <f>IF(insurance[[#This Row],[split]]="Test", (insurance[[#This Row],[charges]]-insurance[[#This Row],[yhat]])^2,"")</f>
        <v>2358377.0840062802</v>
      </c>
      <c r="Z877">
        <f>IF(insurance[[#This Row],[split]]="Test",ABS(insurance[[#This Row],[charges]]-insurance[[#This Row],[yhat]])^2,"")</f>
        <v>2358377.0840062802</v>
      </c>
      <c r="AA877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5969.6167445678084</v>
      </c>
      <c r="AB877">
        <f>insurance[[#This Row],[charges]]-insurance[[#This Row],[yhat]]</f>
        <v>-1535.7008445678084</v>
      </c>
      <c r="AC877">
        <f>IF(insurance[[#This Row],[split]]="Test",
  COUNTIFS(insurance[split], "Test", insurance[yhat], "&gt;" &amp; insurance[[#This Row],[yhat]]) + 1,
  ""
)</f>
        <v>219</v>
      </c>
      <c r="AD877">
        <f>IF(insurance[[#This Row],[split]]="Test", CEILING(insurance[[#This Row],[rank_test]]/(COUNTIF(insurance[split],"Test")/10), 1), "")</f>
        <v>8</v>
      </c>
      <c r="AE877">
        <f>IF(insurance[[#This Row],[split]]="Test", --(insurance[[#This Row],[charges]] &gt;= Classify!$C$5), "")</f>
        <v>0</v>
      </c>
      <c r="AF877">
        <f>IF(insurance[[#This Row],[split]]="Test", --(insurance[[#This Row],[yhat]] &gt;= Classify!$C$8), "")</f>
        <v>0</v>
      </c>
    </row>
    <row r="878" spans="1:32" x14ac:dyDescent="0.35">
      <c r="A878">
        <v>31</v>
      </c>
      <c r="B878" t="s">
        <v>13</v>
      </c>
      <c r="C878">
        <v>32.774999999999999</v>
      </c>
      <c r="D878">
        <v>2</v>
      </c>
      <c r="E878" t="s">
        <v>14</v>
      </c>
      <c r="F878" t="s">
        <v>22</v>
      </c>
      <c r="G878">
        <v>5327.4002499999997</v>
      </c>
      <c r="H878" t="s">
        <v>16</v>
      </c>
      <c r="I878" t="s">
        <v>17</v>
      </c>
      <c r="J878" t="s">
        <v>17</v>
      </c>
      <c r="K878" t="s">
        <v>18</v>
      </c>
      <c r="L878" t="s">
        <v>17</v>
      </c>
      <c r="M878" t="s">
        <v>17</v>
      </c>
      <c r="N878">
        <f>insurance[[#This Row],[age]]^2</f>
        <v>961</v>
      </c>
      <c r="O878">
        <f>insurance[[#This Row],[smoker_yes]]*insurance[[#This Row],[bmi]]</f>
        <v>0</v>
      </c>
      <c r="P878">
        <f>insurance[[#This Row],[smoker_yes]]*insurance[[#This Row],[age]]</f>
        <v>0</v>
      </c>
      <c r="Q878">
        <f>insurance[[#This Row],[bmi]]*insurance[[#This Row],[age]]</f>
        <v>1016.025</v>
      </c>
      <c r="R878" t="s">
        <v>31</v>
      </c>
      <c r="S878">
        <f>(insurance[[#This Row],[age]]-Notes!$B$2)/Notes!$B$3</f>
        <v>-0.58434997751097684</v>
      </c>
      <c r="T878">
        <f>(insurance[[#This Row],[bmi]]-Notes!$B$4)/Notes!$B$5</f>
        <v>0.34639683918552239</v>
      </c>
      <c r="U878">
        <f>(insurance[[#This Row],[children]]-Notes!$B$6)/Notes!$B$7</f>
        <v>0.75107928412561065</v>
      </c>
      <c r="V878" s="14">
        <f t="shared" si="13"/>
        <v>13130.638654799817</v>
      </c>
      <c r="W878" s="15" t="str">
        <f>IF(insurance[[#This Row],[split]]="Test", (insurance[[#This Row],[charges]]-insurance[[#This Row],[yhat_base]])^2, "")</f>
        <v/>
      </c>
      <c r="X878" s="15" t="str">
        <f>IF(insurance[[#This Row],[split]]="Test", ABS(insurance[[#This Row],[charges]]-insurance[[#This Row],[yhat_base]])^2, "")</f>
        <v/>
      </c>
      <c r="Y878" t="str">
        <f>IF(insurance[[#This Row],[split]]="Test", (insurance[[#This Row],[charges]]-insurance[[#This Row],[yhat]])^2,"")</f>
        <v/>
      </c>
      <c r="Z878" t="str">
        <f>IF(insurance[[#This Row],[split]]="Test",ABS(insurance[[#This Row],[charges]]-insurance[[#This Row],[yhat]])^2,"")</f>
        <v/>
      </c>
      <c r="AA878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6970.0107117934813</v>
      </c>
      <c r="AB878">
        <f>insurance[[#This Row],[charges]]-insurance[[#This Row],[yhat]]</f>
        <v>-1642.6104617934816</v>
      </c>
      <c r="AC878" t="str">
        <f>IF(insurance[[#This Row],[split]]="Test",
  COUNTIFS(insurance[split], "Test", insurance[yhat], "&gt;" &amp; insurance[[#This Row],[yhat]]) + 1,
  ""
)</f>
        <v/>
      </c>
      <c r="AD878" t="str">
        <f>IF(insurance[[#This Row],[split]]="Test", CEILING(insurance[[#This Row],[rank_test]]/(COUNTIF(insurance[split],"Test")/10), 1), "")</f>
        <v/>
      </c>
      <c r="AE878" t="str">
        <f>IF(insurance[[#This Row],[split]]="Test", --(insurance[[#This Row],[charges]] &gt;= Classify!$C$5), "")</f>
        <v/>
      </c>
      <c r="AF878" t="str">
        <f>IF(insurance[[#This Row],[split]]="Test", --(insurance[[#This Row],[yhat]] &gt;= Classify!$C$8), "")</f>
        <v/>
      </c>
    </row>
    <row r="879" spans="1:32" x14ac:dyDescent="0.35">
      <c r="A879">
        <v>46</v>
      </c>
      <c r="B879" t="s">
        <v>19</v>
      </c>
      <c r="C879">
        <v>40.375</v>
      </c>
      <c r="D879">
        <v>2</v>
      </c>
      <c r="E879" t="s">
        <v>14</v>
      </c>
      <c r="F879" t="s">
        <v>22</v>
      </c>
      <c r="G879">
        <v>8733.2292500000003</v>
      </c>
      <c r="H879" t="s">
        <v>16</v>
      </c>
      <c r="I879" t="s">
        <v>18</v>
      </c>
      <c r="J879" t="s">
        <v>17</v>
      </c>
      <c r="K879" t="s">
        <v>18</v>
      </c>
      <c r="L879" t="s">
        <v>17</v>
      </c>
      <c r="M879" t="s">
        <v>17</v>
      </c>
      <c r="N879">
        <f>insurance[[#This Row],[age]]^2</f>
        <v>2116</v>
      </c>
      <c r="O879">
        <f>insurance[[#This Row],[smoker_yes]]*insurance[[#This Row],[bmi]]</f>
        <v>0</v>
      </c>
      <c r="P879">
        <f>insurance[[#This Row],[smoker_yes]]*insurance[[#This Row],[age]]</f>
        <v>0</v>
      </c>
      <c r="Q879">
        <f>insurance[[#This Row],[bmi]]*insurance[[#This Row],[age]]</f>
        <v>1857.25</v>
      </c>
      <c r="R879" t="s">
        <v>31</v>
      </c>
      <c r="S879">
        <f>(insurance[[#This Row],[age]]-Notes!$B$2)/Notes!$B$3</f>
        <v>0.48366787593090471</v>
      </c>
      <c r="T879">
        <f>(insurance[[#This Row],[bmi]]-Notes!$B$4)/Notes!$B$5</f>
        <v>1.5931348881921901</v>
      </c>
      <c r="U879">
        <f>(insurance[[#This Row],[children]]-Notes!$B$6)/Notes!$B$7</f>
        <v>0.75107928412561065</v>
      </c>
      <c r="V879" s="14">
        <f t="shared" si="13"/>
        <v>13130.638654799817</v>
      </c>
      <c r="W879" s="15" t="str">
        <f>IF(insurance[[#This Row],[split]]="Test", (insurance[[#This Row],[charges]]-insurance[[#This Row],[yhat_base]])^2, "")</f>
        <v/>
      </c>
      <c r="X879" s="15" t="str">
        <f>IF(insurance[[#This Row],[split]]="Test", ABS(insurance[[#This Row],[charges]]-insurance[[#This Row],[yhat_base]])^2, "")</f>
        <v/>
      </c>
      <c r="Y879" t="str">
        <f>IF(insurance[[#This Row],[split]]="Test", (insurance[[#This Row],[charges]]-insurance[[#This Row],[yhat]])^2,"")</f>
        <v/>
      </c>
      <c r="Z879" t="str">
        <f>IF(insurance[[#This Row],[split]]="Test",ABS(insurance[[#This Row],[charges]]-insurance[[#This Row],[yhat]])^2,"")</f>
        <v/>
      </c>
      <c r="AA879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10185.334427698055</v>
      </c>
      <c r="AB879">
        <f>insurance[[#This Row],[charges]]-insurance[[#This Row],[yhat]]</f>
        <v>-1452.1051776980548</v>
      </c>
      <c r="AC879" t="str">
        <f>IF(insurance[[#This Row],[split]]="Test",
  COUNTIFS(insurance[split], "Test", insurance[yhat], "&gt;" &amp; insurance[[#This Row],[yhat]]) + 1,
  ""
)</f>
        <v/>
      </c>
      <c r="AD879" t="str">
        <f>IF(insurance[[#This Row],[split]]="Test", CEILING(insurance[[#This Row],[rank_test]]/(COUNTIF(insurance[split],"Test")/10), 1), "")</f>
        <v/>
      </c>
      <c r="AE879" t="str">
        <f>IF(insurance[[#This Row],[split]]="Test", --(insurance[[#This Row],[charges]] &gt;= Classify!$C$5), "")</f>
        <v/>
      </c>
      <c r="AF879" t="str">
        <f>IF(insurance[[#This Row],[split]]="Test", --(insurance[[#This Row],[yhat]] &gt;= Classify!$C$8), "")</f>
        <v/>
      </c>
    </row>
    <row r="880" spans="1:32" x14ac:dyDescent="0.35">
      <c r="A880">
        <v>39</v>
      </c>
      <c r="B880" t="s">
        <v>19</v>
      </c>
      <c r="C880">
        <v>34.1</v>
      </c>
      <c r="D880">
        <v>2</v>
      </c>
      <c r="E880" t="s">
        <v>14</v>
      </c>
      <c r="F880" t="s">
        <v>15</v>
      </c>
      <c r="G880">
        <v>23563.016179999999</v>
      </c>
      <c r="H880" t="s">
        <v>16</v>
      </c>
      <c r="I880" t="s">
        <v>18</v>
      </c>
      <c r="J880" t="s">
        <v>17</v>
      </c>
      <c r="K880" t="s">
        <v>17</v>
      </c>
      <c r="L880" t="s">
        <v>18</v>
      </c>
      <c r="M880" t="s">
        <v>17</v>
      </c>
      <c r="N880">
        <f>insurance[[#This Row],[age]]^2</f>
        <v>1521</v>
      </c>
      <c r="O880">
        <f>insurance[[#This Row],[smoker_yes]]*insurance[[#This Row],[bmi]]</f>
        <v>0</v>
      </c>
      <c r="P880">
        <f>insurance[[#This Row],[smoker_yes]]*insurance[[#This Row],[age]]</f>
        <v>0</v>
      </c>
      <c r="Q880">
        <f>insurance[[#This Row],[bmi]]*insurance[[#This Row],[age]]</f>
        <v>1329.9</v>
      </c>
      <c r="R880" t="s">
        <v>31</v>
      </c>
      <c r="S880">
        <f>(insurance[[#This Row],[age]]-Notes!$B$2)/Notes!$B$3</f>
        <v>-1.4740455675306659E-2</v>
      </c>
      <c r="T880">
        <f>(insurance[[#This Row],[bmi]]-Notes!$B$4)/Notes!$B$5</f>
        <v>0.56375577536102739</v>
      </c>
      <c r="U880">
        <f>(insurance[[#This Row],[children]]-Notes!$B$6)/Notes!$B$7</f>
        <v>0.75107928412561065</v>
      </c>
      <c r="V880" s="14">
        <f t="shared" si="13"/>
        <v>13130.638654799817</v>
      </c>
      <c r="W880" s="15" t="str">
        <f>IF(insurance[[#This Row],[split]]="Test", (insurance[[#This Row],[charges]]-insurance[[#This Row],[yhat_base]])^2, "")</f>
        <v/>
      </c>
      <c r="X880" s="15" t="str">
        <f>IF(insurance[[#This Row],[split]]="Test", ABS(insurance[[#This Row],[charges]]-insurance[[#This Row],[yhat_base]])^2, "")</f>
        <v/>
      </c>
      <c r="Y880" t="str">
        <f>IF(insurance[[#This Row],[split]]="Test", (insurance[[#This Row],[charges]]-insurance[[#This Row],[yhat]])^2,"")</f>
        <v/>
      </c>
      <c r="Z880" t="str">
        <f>IF(insurance[[#This Row],[split]]="Test",ABS(insurance[[#This Row],[charges]]-insurance[[#This Row],[yhat]])^2,"")</f>
        <v/>
      </c>
      <c r="AA880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7527.4319463020292</v>
      </c>
      <c r="AB880">
        <f>insurance[[#This Row],[charges]]-insurance[[#This Row],[yhat]]</f>
        <v>16035.584233697969</v>
      </c>
      <c r="AC880" t="str">
        <f>IF(insurance[[#This Row],[split]]="Test",
  COUNTIFS(insurance[split], "Test", insurance[yhat], "&gt;" &amp; insurance[[#This Row],[yhat]]) + 1,
  ""
)</f>
        <v/>
      </c>
      <c r="AD880" t="str">
        <f>IF(insurance[[#This Row],[split]]="Test", CEILING(insurance[[#This Row],[rank_test]]/(COUNTIF(insurance[split],"Test")/10), 1), "")</f>
        <v/>
      </c>
      <c r="AE880" t="str">
        <f>IF(insurance[[#This Row],[split]]="Test", --(insurance[[#This Row],[charges]] &gt;= Classify!$C$5), "")</f>
        <v/>
      </c>
      <c r="AF880" t="str">
        <f>IF(insurance[[#This Row],[split]]="Test", --(insurance[[#This Row],[yhat]] &gt;= Classify!$C$8), "")</f>
        <v/>
      </c>
    </row>
    <row r="881" spans="1:32" x14ac:dyDescent="0.35">
      <c r="A881">
        <v>29</v>
      </c>
      <c r="B881" t="s">
        <v>19</v>
      </c>
      <c r="C881">
        <v>37.29</v>
      </c>
      <c r="D881">
        <v>2</v>
      </c>
      <c r="E881" t="s">
        <v>14</v>
      </c>
      <c r="F881" t="s">
        <v>15</v>
      </c>
      <c r="G881">
        <v>4058.1161000000002</v>
      </c>
      <c r="H881" t="s">
        <v>16</v>
      </c>
      <c r="I881" t="s">
        <v>18</v>
      </c>
      <c r="J881" t="s">
        <v>17</v>
      </c>
      <c r="K881" t="s">
        <v>17</v>
      </c>
      <c r="L881" t="s">
        <v>18</v>
      </c>
      <c r="M881" t="s">
        <v>17</v>
      </c>
      <c r="N881">
        <f>insurance[[#This Row],[age]]^2</f>
        <v>841</v>
      </c>
      <c r="O881">
        <f>insurance[[#This Row],[smoker_yes]]*insurance[[#This Row],[bmi]]</f>
        <v>0</v>
      </c>
      <c r="P881">
        <f>insurance[[#This Row],[smoker_yes]]*insurance[[#This Row],[age]]</f>
        <v>0</v>
      </c>
      <c r="Q881">
        <f>insurance[[#This Row],[bmi]]*insurance[[#This Row],[age]]</f>
        <v>1081.4100000000001</v>
      </c>
      <c r="R881" t="s">
        <v>31</v>
      </c>
      <c r="S881">
        <f>(insurance[[#This Row],[age]]-Notes!$B$2)/Notes!$B$3</f>
        <v>-0.72675235796989435</v>
      </c>
      <c r="T881">
        <f>(insurance[[#This Row],[bmi]]-Notes!$B$4)/Notes!$B$5</f>
        <v>1.0870576669835623</v>
      </c>
      <c r="U881">
        <f>(insurance[[#This Row],[children]]-Notes!$B$6)/Notes!$B$7</f>
        <v>0.75107928412561065</v>
      </c>
      <c r="V881" s="14">
        <f t="shared" si="13"/>
        <v>13130.638654799817</v>
      </c>
      <c r="W881" s="15" t="str">
        <f>IF(insurance[[#This Row],[split]]="Test", (insurance[[#This Row],[charges]]-insurance[[#This Row],[yhat_base]])^2, "")</f>
        <v/>
      </c>
      <c r="X881" s="15" t="str">
        <f>IF(insurance[[#This Row],[split]]="Test", ABS(insurance[[#This Row],[charges]]-insurance[[#This Row],[yhat_base]])^2, "")</f>
        <v/>
      </c>
      <c r="Y881" t="str">
        <f>IF(insurance[[#This Row],[split]]="Test", (insurance[[#This Row],[charges]]-insurance[[#This Row],[yhat]])^2,"")</f>
        <v/>
      </c>
      <c r="Z881" t="str">
        <f>IF(insurance[[#This Row],[split]]="Test",ABS(insurance[[#This Row],[charges]]-insurance[[#This Row],[yhat]])^2,"")</f>
        <v/>
      </c>
      <c r="AA881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5409.5353369009772</v>
      </c>
      <c r="AB881">
        <f>insurance[[#This Row],[charges]]-insurance[[#This Row],[yhat]]</f>
        <v>-1351.419236900977</v>
      </c>
      <c r="AC881" t="str">
        <f>IF(insurance[[#This Row],[split]]="Test",
  COUNTIFS(insurance[split], "Test", insurance[yhat], "&gt;" &amp; insurance[[#This Row],[yhat]]) + 1,
  ""
)</f>
        <v/>
      </c>
      <c r="AD881" t="str">
        <f>IF(insurance[[#This Row],[split]]="Test", CEILING(insurance[[#This Row],[rank_test]]/(COUNTIF(insurance[split],"Test")/10), 1), "")</f>
        <v/>
      </c>
      <c r="AE881" t="str">
        <f>IF(insurance[[#This Row],[split]]="Test", --(insurance[[#This Row],[charges]] &gt;= Classify!$C$5), "")</f>
        <v/>
      </c>
      <c r="AF881" t="str">
        <f>IF(insurance[[#This Row],[split]]="Test", --(insurance[[#This Row],[yhat]] &gt;= Classify!$C$8), "")</f>
        <v/>
      </c>
    </row>
    <row r="882" spans="1:32" x14ac:dyDescent="0.35">
      <c r="A882">
        <v>42</v>
      </c>
      <c r="B882" t="s">
        <v>19</v>
      </c>
      <c r="C882">
        <v>37.18</v>
      </c>
      <c r="D882">
        <v>2</v>
      </c>
      <c r="E882" t="s">
        <v>14</v>
      </c>
      <c r="F882" t="s">
        <v>15</v>
      </c>
      <c r="G882">
        <v>7162.0122000000001</v>
      </c>
      <c r="H882" t="s">
        <v>16</v>
      </c>
      <c r="I882" t="s">
        <v>18</v>
      </c>
      <c r="J882" t="s">
        <v>17</v>
      </c>
      <c r="K882" t="s">
        <v>17</v>
      </c>
      <c r="L882" t="s">
        <v>18</v>
      </c>
      <c r="M882" t="s">
        <v>17</v>
      </c>
      <c r="N882">
        <f>insurance[[#This Row],[age]]^2</f>
        <v>1764</v>
      </c>
      <c r="O882">
        <f>insurance[[#This Row],[smoker_yes]]*insurance[[#This Row],[bmi]]</f>
        <v>0</v>
      </c>
      <c r="P882">
        <f>insurance[[#This Row],[smoker_yes]]*insurance[[#This Row],[age]]</f>
        <v>0</v>
      </c>
      <c r="Q882">
        <f>insurance[[#This Row],[bmi]]*insurance[[#This Row],[age]]</f>
        <v>1561.56</v>
      </c>
      <c r="R882" t="s">
        <v>31</v>
      </c>
      <c r="S882">
        <f>(insurance[[#This Row],[age]]-Notes!$B$2)/Notes!$B$3</f>
        <v>0.19886311501306964</v>
      </c>
      <c r="T882">
        <f>(insurance[[#This Row],[bmi]]-Notes!$B$4)/Notes!$B$5</f>
        <v>1.0690127741689923</v>
      </c>
      <c r="U882">
        <f>(insurance[[#This Row],[children]]-Notes!$B$6)/Notes!$B$7</f>
        <v>0.75107928412561065</v>
      </c>
      <c r="V882" s="14">
        <f t="shared" si="13"/>
        <v>13130.638654799817</v>
      </c>
      <c r="W882" s="15" t="str">
        <f>IF(insurance[[#This Row],[split]]="Test", (insurance[[#This Row],[charges]]-insurance[[#This Row],[yhat_base]])^2, "")</f>
        <v/>
      </c>
      <c r="X882" s="15" t="str">
        <f>IF(insurance[[#This Row],[split]]="Test", ABS(insurance[[#This Row],[charges]]-insurance[[#This Row],[yhat_base]])^2, "")</f>
        <v/>
      </c>
      <c r="Y882" t="str">
        <f>IF(insurance[[#This Row],[split]]="Test", (insurance[[#This Row],[charges]]-insurance[[#This Row],[yhat]])^2,"")</f>
        <v/>
      </c>
      <c r="Z882" t="str">
        <f>IF(insurance[[#This Row],[split]]="Test",ABS(insurance[[#This Row],[charges]]-insurance[[#This Row],[yhat]])^2,"")</f>
        <v/>
      </c>
      <c r="AA882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8360.0533780817696</v>
      </c>
      <c r="AB882">
        <f>insurance[[#This Row],[charges]]-insurance[[#This Row],[yhat]]</f>
        <v>-1198.0411780817694</v>
      </c>
      <c r="AC882" t="str">
        <f>IF(insurance[[#This Row],[split]]="Test",
  COUNTIFS(insurance[split], "Test", insurance[yhat], "&gt;" &amp; insurance[[#This Row],[yhat]]) + 1,
  ""
)</f>
        <v/>
      </c>
      <c r="AD882" t="str">
        <f>IF(insurance[[#This Row],[split]]="Test", CEILING(insurance[[#This Row],[rank_test]]/(COUNTIF(insurance[split],"Test")/10), 1), "")</f>
        <v/>
      </c>
      <c r="AE882" t="str">
        <f>IF(insurance[[#This Row],[split]]="Test", --(insurance[[#This Row],[charges]] &gt;= Classify!$C$5), "")</f>
        <v/>
      </c>
      <c r="AF882" t="str">
        <f>IF(insurance[[#This Row],[split]]="Test", --(insurance[[#This Row],[yhat]] &gt;= Classify!$C$8), "")</f>
        <v/>
      </c>
    </row>
    <row r="883" spans="1:32" x14ac:dyDescent="0.35">
      <c r="A883">
        <v>45</v>
      </c>
      <c r="B883" t="s">
        <v>13</v>
      </c>
      <c r="C883">
        <v>27.83</v>
      </c>
      <c r="D883">
        <v>2</v>
      </c>
      <c r="E883" t="s">
        <v>14</v>
      </c>
      <c r="F883" t="s">
        <v>15</v>
      </c>
      <c r="G883">
        <v>8515.7587000000003</v>
      </c>
      <c r="H883" t="s">
        <v>16</v>
      </c>
      <c r="I883" t="s">
        <v>17</v>
      </c>
      <c r="J883" t="s">
        <v>17</v>
      </c>
      <c r="K883" t="s">
        <v>17</v>
      </c>
      <c r="L883" t="s">
        <v>18</v>
      </c>
      <c r="M883" t="s">
        <v>17</v>
      </c>
      <c r="N883">
        <f>insurance[[#This Row],[age]]^2</f>
        <v>2025</v>
      </c>
      <c r="O883">
        <f>insurance[[#This Row],[smoker_yes]]*insurance[[#This Row],[bmi]]</f>
        <v>0</v>
      </c>
      <c r="P883">
        <f>insurance[[#This Row],[smoker_yes]]*insurance[[#This Row],[age]]</f>
        <v>0</v>
      </c>
      <c r="Q883">
        <f>insurance[[#This Row],[bmi]]*insurance[[#This Row],[age]]</f>
        <v>1252.3499999999999</v>
      </c>
      <c r="R883" t="s">
        <v>31</v>
      </c>
      <c r="S883">
        <f>(insurance[[#This Row],[age]]-Notes!$B$2)/Notes!$B$3</f>
        <v>0.41246668570144596</v>
      </c>
      <c r="T883">
        <f>(insurance[[#This Row],[bmi]]-Notes!$B$4)/Notes!$B$5</f>
        <v>-0.46480311506947375</v>
      </c>
      <c r="U883">
        <f>(insurance[[#This Row],[children]]-Notes!$B$6)/Notes!$B$7</f>
        <v>0.75107928412561065</v>
      </c>
      <c r="V883" s="14">
        <f t="shared" si="13"/>
        <v>13130.638654799817</v>
      </c>
      <c r="W883" s="15" t="str">
        <f>IF(insurance[[#This Row],[split]]="Test", (insurance[[#This Row],[charges]]-insurance[[#This Row],[yhat_base]])^2, "")</f>
        <v/>
      </c>
      <c r="X883" s="15" t="str">
        <f>IF(insurance[[#This Row],[split]]="Test", ABS(insurance[[#This Row],[charges]]-insurance[[#This Row],[yhat_base]])^2, "")</f>
        <v/>
      </c>
      <c r="Y883" t="str">
        <f>IF(insurance[[#This Row],[split]]="Test", (insurance[[#This Row],[charges]]-insurance[[#This Row],[yhat]])^2,"")</f>
        <v/>
      </c>
      <c r="Z883" t="str">
        <f>IF(insurance[[#This Row],[split]]="Test",ABS(insurance[[#This Row],[charges]]-insurance[[#This Row],[yhat]])^2,"")</f>
        <v/>
      </c>
      <c r="AA883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9772.4442210669604</v>
      </c>
      <c r="AB883">
        <f>insurance[[#This Row],[charges]]-insurance[[#This Row],[yhat]]</f>
        <v>-1256.6855210669601</v>
      </c>
      <c r="AC883" t="str">
        <f>IF(insurance[[#This Row],[split]]="Test",
  COUNTIFS(insurance[split], "Test", insurance[yhat], "&gt;" &amp; insurance[[#This Row],[yhat]]) + 1,
  ""
)</f>
        <v/>
      </c>
      <c r="AD883" t="str">
        <f>IF(insurance[[#This Row],[split]]="Test", CEILING(insurance[[#This Row],[rank_test]]/(COUNTIF(insurance[split],"Test")/10), 1), "")</f>
        <v/>
      </c>
      <c r="AE883" t="str">
        <f>IF(insurance[[#This Row],[split]]="Test", --(insurance[[#This Row],[charges]] &gt;= Classify!$C$5), "")</f>
        <v/>
      </c>
      <c r="AF883" t="str">
        <f>IF(insurance[[#This Row],[split]]="Test", --(insurance[[#This Row],[yhat]] &gt;= Classify!$C$8), "")</f>
        <v/>
      </c>
    </row>
    <row r="884" spans="1:32" x14ac:dyDescent="0.35">
      <c r="A884">
        <v>49</v>
      </c>
      <c r="B884" t="s">
        <v>13</v>
      </c>
      <c r="C884">
        <v>33.344999999999999</v>
      </c>
      <c r="D884">
        <v>2</v>
      </c>
      <c r="E884" t="s">
        <v>14</v>
      </c>
      <c r="F884" t="s">
        <v>20</v>
      </c>
      <c r="G884">
        <v>10370.912549999999</v>
      </c>
      <c r="H884" t="s">
        <v>16</v>
      </c>
      <c r="I884" t="s">
        <v>17</v>
      </c>
      <c r="J884" t="s">
        <v>17</v>
      </c>
      <c r="K884" t="s">
        <v>17</v>
      </c>
      <c r="L884" t="s">
        <v>17</v>
      </c>
      <c r="M884" t="s">
        <v>17</v>
      </c>
      <c r="N884">
        <f>insurance[[#This Row],[age]]^2</f>
        <v>2401</v>
      </c>
      <c r="O884">
        <f>insurance[[#This Row],[smoker_yes]]*insurance[[#This Row],[bmi]]</f>
        <v>0</v>
      </c>
      <c r="P884">
        <f>insurance[[#This Row],[smoker_yes]]*insurance[[#This Row],[age]]</f>
        <v>0</v>
      </c>
      <c r="Q884">
        <f>insurance[[#This Row],[bmi]]*insurance[[#This Row],[age]]</f>
        <v>1633.905</v>
      </c>
      <c r="R884" t="s">
        <v>31</v>
      </c>
      <c r="S884">
        <f>(insurance[[#This Row],[age]]-Notes!$B$2)/Notes!$B$3</f>
        <v>0.69727144661928109</v>
      </c>
      <c r="T884">
        <f>(insurance[[#This Row],[bmi]]-Notes!$B$4)/Notes!$B$5</f>
        <v>0.4399021928610225</v>
      </c>
      <c r="U884">
        <f>(insurance[[#This Row],[children]]-Notes!$B$6)/Notes!$B$7</f>
        <v>0.75107928412561065</v>
      </c>
      <c r="V884" s="14">
        <f t="shared" si="13"/>
        <v>13130.638654799817</v>
      </c>
      <c r="W884" s="15" t="str">
        <f>IF(insurance[[#This Row],[split]]="Test", (insurance[[#This Row],[charges]]-insurance[[#This Row],[yhat_base]])^2, "")</f>
        <v/>
      </c>
      <c r="X884" s="15" t="str">
        <f>IF(insurance[[#This Row],[split]]="Test", ABS(insurance[[#This Row],[charges]]-insurance[[#This Row],[yhat_base]])^2, "")</f>
        <v/>
      </c>
      <c r="Y884" t="str">
        <f>IF(insurance[[#This Row],[split]]="Test", (insurance[[#This Row],[charges]]-insurance[[#This Row],[yhat]])^2,"")</f>
        <v/>
      </c>
      <c r="Z884" t="str">
        <f>IF(insurance[[#This Row],[split]]="Test",ABS(insurance[[#This Row],[charges]]-insurance[[#This Row],[yhat]])^2,"")</f>
        <v/>
      </c>
      <c r="AA884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12325.894182398868</v>
      </c>
      <c r="AB884">
        <f>insurance[[#This Row],[charges]]-insurance[[#This Row],[yhat]]</f>
        <v>-1954.9816323988689</v>
      </c>
      <c r="AC884" t="str">
        <f>IF(insurance[[#This Row],[split]]="Test",
  COUNTIFS(insurance[split], "Test", insurance[yhat], "&gt;" &amp; insurance[[#This Row],[yhat]]) + 1,
  ""
)</f>
        <v/>
      </c>
      <c r="AD884" t="str">
        <f>IF(insurance[[#This Row],[split]]="Test", CEILING(insurance[[#This Row],[rank_test]]/(COUNTIF(insurance[split],"Test")/10), 1), "")</f>
        <v/>
      </c>
      <c r="AE884" t="str">
        <f>IF(insurance[[#This Row],[split]]="Test", --(insurance[[#This Row],[charges]] &gt;= Classify!$C$5), "")</f>
        <v/>
      </c>
      <c r="AF884" t="str">
        <f>IF(insurance[[#This Row],[split]]="Test", --(insurance[[#This Row],[yhat]] &gt;= Classify!$C$8), "")</f>
        <v/>
      </c>
    </row>
    <row r="885" spans="1:32" x14ac:dyDescent="0.35">
      <c r="A885">
        <v>25</v>
      </c>
      <c r="B885" t="s">
        <v>13</v>
      </c>
      <c r="C885">
        <v>26.79</v>
      </c>
      <c r="D885">
        <v>2</v>
      </c>
      <c r="E885" t="s">
        <v>14</v>
      </c>
      <c r="F885" t="s">
        <v>22</v>
      </c>
      <c r="G885">
        <v>4189.1130999999996</v>
      </c>
      <c r="H885" t="s">
        <v>16</v>
      </c>
      <c r="I885" t="s">
        <v>17</v>
      </c>
      <c r="J885" t="s">
        <v>17</v>
      </c>
      <c r="K885" t="s">
        <v>18</v>
      </c>
      <c r="L885" t="s">
        <v>17</v>
      </c>
      <c r="M885" t="s">
        <v>17</v>
      </c>
      <c r="N885">
        <f>insurance[[#This Row],[age]]^2</f>
        <v>625</v>
      </c>
      <c r="O885">
        <f>insurance[[#This Row],[smoker_yes]]*insurance[[#This Row],[bmi]]</f>
        <v>0</v>
      </c>
      <c r="P885">
        <f>insurance[[#This Row],[smoker_yes]]*insurance[[#This Row],[age]]</f>
        <v>0</v>
      </c>
      <c r="Q885">
        <f>insurance[[#This Row],[bmi]]*insurance[[#This Row],[age]]</f>
        <v>669.75</v>
      </c>
      <c r="R885" t="s">
        <v>31</v>
      </c>
      <c r="S885">
        <f>(insurance[[#This Row],[age]]-Notes!$B$2)/Notes!$B$3</f>
        <v>-1.0115571188877295</v>
      </c>
      <c r="T885">
        <f>(insurance[[#This Row],[bmi]]-Notes!$B$4)/Notes!$B$5</f>
        <v>-0.63540937440722811</v>
      </c>
      <c r="U885">
        <f>(insurance[[#This Row],[children]]-Notes!$B$6)/Notes!$B$7</f>
        <v>0.75107928412561065</v>
      </c>
      <c r="V885" s="14">
        <f t="shared" si="13"/>
        <v>13130.638654799817</v>
      </c>
      <c r="W885" s="15" t="str">
        <f>IF(insurance[[#This Row],[split]]="Test", (insurance[[#This Row],[charges]]-insurance[[#This Row],[yhat_base]])^2, "")</f>
        <v/>
      </c>
      <c r="X885" s="15" t="str">
        <f>IF(insurance[[#This Row],[split]]="Test", ABS(insurance[[#This Row],[charges]]-insurance[[#This Row],[yhat_base]])^2, "")</f>
        <v/>
      </c>
      <c r="Y885" t="str">
        <f>IF(insurance[[#This Row],[split]]="Test", (insurance[[#This Row],[charges]]-insurance[[#This Row],[yhat]])^2,"")</f>
        <v/>
      </c>
      <c r="Z885" t="str">
        <f>IF(insurance[[#This Row],[split]]="Test",ABS(insurance[[#This Row],[charges]]-insurance[[#This Row],[yhat]])^2,"")</f>
        <v/>
      </c>
      <c r="AA885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5913.0400751135903</v>
      </c>
      <c r="AB885">
        <f>insurance[[#This Row],[charges]]-insurance[[#This Row],[yhat]]</f>
        <v>-1723.9269751135907</v>
      </c>
      <c r="AC885" t="str">
        <f>IF(insurance[[#This Row],[split]]="Test",
  COUNTIFS(insurance[split], "Test", insurance[yhat], "&gt;" &amp; insurance[[#This Row],[yhat]]) + 1,
  ""
)</f>
        <v/>
      </c>
      <c r="AD885" t="str">
        <f>IF(insurance[[#This Row],[split]]="Test", CEILING(insurance[[#This Row],[rank_test]]/(COUNTIF(insurance[split],"Test")/10), 1), "")</f>
        <v/>
      </c>
      <c r="AE885" t="str">
        <f>IF(insurance[[#This Row],[split]]="Test", --(insurance[[#This Row],[charges]] &gt;= Classify!$C$5), "")</f>
        <v/>
      </c>
      <c r="AF885" t="str">
        <f>IF(insurance[[#This Row],[split]]="Test", --(insurance[[#This Row],[yhat]] &gt;= Classify!$C$8), "")</f>
        <v/>
      </c>
    </row>
    <row r="886" spans="1:32" x14ac:dyDescent="0.35">
      <c r="A886">
        <v>28</v>
      </c>
      <c r="B886" t="s">
        <v>13</v>
      </c>
      <c r="C886">
        <v>26.51</v>
      </c>
      <c r="D886">
        <v>2</v>
      </c>
      <c r="E886" t="s">
        <v>14</v>
      </c>
      <c r="F886" t="s">
        <v>15</v>
      </c>
      <c r="G886">
        <v>4340.4408999999996</v>
      </c>
      <c r="H886" t="s">
        <v>16</v>
      </c>
      <c r="I886" t="s">
        <v>17</v>
      </c>
      <c r="J886" t="s">
        <v>17</v>
      </c>
      <c r="K886" t="s">
        <v>17</v>
      </c>
      <c r="L886" t="s">
        <v>18</v>
      </c>
      <c r="M886" t="s">
        <v>17</v>
      </c>
      <c r="N886">
        <f>insurance[[#This Row],[age]]^2</f>
        <v>784</v>
      </c>
      <c r="O886">
        <f>insurance[[#This Row],[smoker_yes]]*insurance[[#This Row],[bmi]]</f>
        <v>0</v>
      </c>
      <c r="P886">
        <f>insurance[[#This Row],[smoker_yes]]*insurance[[#This Row],[age]]</f>
        <v>0</v>
      </c>
      <c r="Q886">
        <f>insurance[[#This Row],[bmi]]*insurance[[#This Row],[age]]</f>
        <v>742.28000000000009</v>
      </c>
      <c r="R886" t="s">
        <v>32</v>
      </c>
      <c r="S886">
        <f>(insurance[[#This Row],[age]]-Notes!$B$2)/Notes!$B$3</f>
        <v>-0.79795354819935316</v>
      </c>
      <c r="T886">
        <f>(insurance[[#This Row],[bmi]]-Notes!$B$4)/Notes!$B$5</f>
        <v>-0.68134182884431538</v>
      </c>
      <c r="U886">
        <f>(insurance[[#This Row],[children]]-Notes!$B$6)/Notes!$B$7</f>
        <v>0.75107928412561065</v>
      </c>
      <c r="V886" s="14">
        <f t="shared" si="13"/>
        <v>13130.638654799817</v>
      </c>
      <c r="W886" s="15">
        <f>IF(insurance[[#This Row],[split]]="Test", (insurance[[#This Row],[charges]]-insurance[[#This Row],[yhat_base]])^2, "")</f>
        <v>77267576.568487749</v>
      </c>
      <c r="X886" s="15">
        <f>IF(insurance[[#This Row],[split]]="Test", ABS(insurance[[#This Row],[charges]]-insurance[[#This Row],[yhat_base]])^2, "")</f>
        <v>77267576.568487749</v>
      </c>
      <c r="Y886">
        <f>IF(insurance[[#This Row],[split]]="Test", (insurance[[#This Row],[charges]]-insurance[[#This Row],[yhat]])^2,"")</f>
        <v>2021534.9763414857</v>
      </c>
      <c r="Z886">
        <f>IF(insurance[[#This Row],[split]]="Test",ABS(insurance[[#This Row],[charges]]-insurance[[#This Row],[yhat]])^2,"")</f>
        <v>2021534.9763414857</v>
      </c>
      <c r="AA886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5762.2478406011087</v>
      </c>
      <c r="AB886">
        <f>insurance[[#This Row],[charges]]-insurance[[#This Row],[yhat]]</f>
        <v>-1421.8069406011091</v>
      </c>
      <c r="AC886">
        <f>IF(insurance[[#This Row],[split]]="Test",
  COUNTIFS(insurance[split], "Test", insurance[yhat], "&gt;" &amp; insurance[[#This Row],[yhat]]) + 1,
  ""
)</f>
        <v>224</v>
      </c>
      <c r="AD886">
        <f>IF(insurance[[#This Row],[split]]="Test", CEILING(insurance[[#This Row],[rank_test]]/(COUNTIF(insurance[split],"Test")/10), 1), "")</f>
        <v>8</v>
      </c>
      <c r="AE886">
        <f>IF(insurance[[#This Row],[split]]="Test", --(insurance[[#This Row],[charges]] &gt;= Classify!$C$5), "")</f>
        <v>0</v>
      </c>
      <c r="AF886">
        <f>IF(insurance[[#This Row],[split]]="Test", --(insurance[[#This Row],[yhat]] &gt;= Classify!$C$8), "")</f>
        <v>0</v>
      </c>
    </row>
    <row r="887" spans="1:32" x14ac:dyDescent="0.35">
      <c r="A887">
        <v>33</v>
      </c>
      <c r="B887" t="s">
        <v>19</v>
      </c>
      <c r="C887">
        <v>27.454999999999998</v>
      </c>
      <c r="D887">
        <v>2</v>
      </c>
      <c r="E887" t="s">
        <v>14</v>
      </c>
      <c r="F887" t="s">
        <v>22</v>
      </c>
      <c r="G887">
        <v>5261.4694499999996</v>
      </c>
      <c r="H887" t="s">
        <v>16</v>
      </c>
      <c r="I887" t="s">
        <v>18</v>
      </c>
      <c r="J887" t="s">
        <v>17</v>
      </c>
      <c r="K887" t="s">
        <v>18</v>
      </c>
      <c r="L887" t="s">
        <v>17</v>
      </c>
      <c r="M887" t="s">
        <v>17</v>
      </c>
      <c r="N887">
        <f>insurance[[#This Row],[age]]^2</f>
        <v>1089</v>
      </c>
      <c r="O887">
        <f>insurance[[#This Row],[smoker_yes]]*insurance[[#This Row],[bmi]]</f>
        <v>0</v>
      </c>
      <c r="P887">
        <f>insurance[[#This Row],[smoker_yes]]*insurance[[#This Row],[age]]</f>
        <v>0</v>
      </c>
      <c r="Q887">
        <f>insurance[[#This Row],[bmi]]*insurance[[#This Row],[age]]</f>
        <v>906.01499999999999</v>
      </c>
      <c r="R887" t="s">
        <v>32</v>
      </c>
      <c r="S887">
        <f>(insurance[[#This Row],[age]]-Notes!$B$2)/Notes!$B$3</f>
        <v>-0.44194759705205927</v>
      </c>
      <c r="T887">
        <f>(insurance[[#This Row],[bmi]]-Notes!$B$4)/Notes!$B$5</f>
        <v>-0.52631979511914484</v>
      </c>
      <c r="U887">
        <f>(insurance[[#This Row],[children]]-Notes!$B$6)/Notes!$B$7</f>
        <v>0.75107928412561065</v>
      </c>
      <c r="V887" s="14">
        <f t="shared" si="13"/>
        <v>13130.638654799817</v>
      </c>
      <c r="W887" s="15">
        <f>IF(insurance[[#This Row],[split]]="Test", (insurance[[#This Row],[charges]]-insurance[[#This Row],[yhat_base]])^2, "")</f>
        <v>61923823.973769791</v>
      </c>
      <c r="X887" s="15">
        <f>IF(insurance[[#This Row],[split]]="Test", ABS(insurance[[#This Row],[charges]]-insurance[[#This Row],[yhat_base]])^2, "")</f>
        <v>61923823.973769791</v>
      </c>
      <c r="Y887">
        <f>IF(insurance[[#This Row],[split]]="Test", (insurance[[#This Row],[charges]]-insurance[[#This Row],[yhat]])^2,"")</f>
        <v>2031067.3447945865</v>
      </c>
      <c r="Z887">
        <f>IF(insurance[[#This Row],[split]]="Test",ABS(insurance[[#This Row],[charges]]-insurance[[#This Row],[yhat]])^2,"")</f>
        <v>2031067.3447945865</v>
      </c>
      <c r="AA887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6686.6246502482345</v>
      </c>
      <c r="AB887">
        <f>insurance[[#This Row],[charges]]-insurance[[#This Row],[yhat]]</f>
        <v>-1425.1552002482349</v>
      </c>
      <c r="AC887">
        <f>IF(insurance[[#This Row],[split]]="Test",
  COUNTIFS(insurance[split], "Test", insurance[yhat], "&gt;" &amp; insurance[[#This Row],[yhat]]) + 1,
  ""
)</f>
        <v>204</v>
      </c>
      <c r="AD887">
        <f>IF(insurance[[#This Row],[split]]="Test", CEILING(insurance[[#This Row],[rank_test]]/(COUNTIF(insurance[split],"Test")/10), 1), "")</f>
        <v>8</v>
      </c>
      <c r="AE887">
        <f>IF(insurance[[#This Row],[split]]="Test", --(insurance[[#This Row],[charges]] &gt;= Classify!$C$5), "")</f>
        <v>0</v>
      </c>
      <c r="AF887">
        <f>IF(insurance[[#This Row],[split]]="Test", --(insurance[[#This Row],[yhat]] &gt;= Classify!$C$8), "")</f>
        <v>0</v>
      </c>
    </row>
    <row r="888" spans="1:32" x14ac:dyDescent="0.35">
      <c r="A888">
        <v>39</v>
      </c>
      <c r="B888" t="s">
        <v>13</v>
      </c>
      <c r="C888">
        <v>26.315000000000001</v>
      </c>
      <c r="D888">
        <v>2</v>
      </c>
      <c r="E888" t="s">
        <v>14</v>
      </c>
      <c r="F888" t="s">
        <v>22</v>
      </c>
      <c r="G888">
        <v>7201.7008500000002</v>
      </c>
      <c r="H888" t="s">
        <v>16</v>
      </c>
      <c r="I888" t="s">
        <v>17</v>
      </c>
      <c r="J888" t="s">
        <v>17</v>
      </c>
      <c r="K888" t="s">
        <v>18</v>
      </c>
      <c r="L888" t="s">
        <v>17</v>
      </c>
      <c r="M888" t="s">
        <v>17</v>
      </c>
      <c r="N888">
        <f>insurance[[#This Row],[age]]^2</f>
        <v>1521</v>
      </c>
      <c r="O888">
        <f>insurance[[#This Row],[smoker_yes]]*insurance[[#This Row],[bmi]]</f>
        <v>0</v>
      </c>
      <c r="P888">
        <f>insurance[[#This Row],[smoker_yes]]*insurance[[#This Row],[age]]</f>
        <v>0</v>
      </c>
      <c r="Q888">
        <f>insurance[[#This Row],[bmi]]*insurance[[#This Row],[age]]</f>
        <v>1026.2850000000001</v>
      </c>
      <c r="R888" t="s">
        <v>31</v>
      </c>
      <c r="S888">
        <f>(insurance[[#This Row],[age]]-Notes!$B$2)/Notes!$B$3</f>
        <v>-1.4740455675306659E-2</v>
      </c>
      <c r="T888">
        <f>(insurance[[#This Row],[bmi]]-Notes!$B$4)/Notes!$B$5</f>
        <v>-0.7133305024701444</v>
      </c>
      <c r="U888">
        <f>(insurance[[#This Row],[children]]-Notes!$B$6)/Notes!$B$7</f>
        <v>0.75107928412561065</v>
      </c>
      <c r="V888" s="14">
        <f t="shared" si="13"/>
        <v>13130.638654799817</v>
      </c>
      <c r="W888" s="15" t="str">
        <f>IF(insurance[[#This Row],[split]]="Test", (insurance[[#This Row],[charges]]-insurance[[#This Row],[yhat_base]])^2, "")</f>
        <v/>
      </c>
      <c r="X888" s="15" t="str">
        <f>IF(insurance[[#This Row],[split]]="Test", ABS(insurance[[#This Row],[charges]]-insurance[[#This Row],[yhat_base]])^2, "")</f>
        <v/>
      </c>
      <c r="Y888" t="str">
        <f>IF(insurance[[#This Row],[split]]="Test", (insurance[[#This Row],[charges]]-insurance[[#This Row],[yhat]])^2,"")</f>
        <v/>
      </c>
      <c r="Z888" t="str">
        <f>IF(insurance[[#This Row],[split]]="Test",ABS(insurance[[#This Row],[charges]]-insurance[[#This Row],[yhat]])^2,"")</f>
        <v/>
      </c>
      <c r="AA888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8690.743822746912</v>
      </c>
      <c r="AB888">
        <f>insurance[[#This Row],[charges]]-insurance[[#This Row],[yhat]]</f>
        <v>-1489.0429727469118</v>
      </c>
      <c r="AC888" t="str">
        <f>IF(insurance[[#This Row],[split]]="Test",
  COUNTIFS(insurance[split], "Test", insurance[yhat], "&gt;" &amp; insurance[[#This Row],[yhat]]) + 1,
  ""
)</f>
        <v/>
      </c>
      <c r="AD888" t="str">
        <f>IF(insurance[[#This Row],[split]]="Test", CEILING(insurance[[#This Row],[rank_test]]/(COUNTIF(insurance[split],"Test")/10), 1), "")</f>
        <v/>
      </c>
      <c r="AE888" t="str">
        <f>IF(insurance[[#This Row],[split]]="Test", --(insurance[[#This Row],[charges]] &gt;= Classify!$C$5), "")</f>
        <v/>
      </c>
      <c r="AF888" t="str">
        <f>IF(insurance[[#This Row],[split]]="Test", --(insurance[[#This Row],[yhat]] &gt;= Classify!$C$8), "")</f>
        <v/>
      </c>
    </row>
    <row r="889" spans="1:32" x14ac:dyDescent="0.35">
      <c r="A889">
        <v>57</v>
      </c>
      <c r="B889" t="s">
        <v>13</v>
      </c>
      <c r="C889">
        <v>25.74</v>
      </c>
      <c r="D889">
        <v>2</v>
      </c>
      <c r="E889" t="s">
        <v>14</v>
      </c>
      <c r="F889" t="s">
        <v>15</v>
      </c>
      <c r="G889">
        <v>12629.1656</v>
      </c>
      <c r="H889" t="s">
        <v>16</v>
      </c>
      <c r="I889" t="s">
        <v>17</v>
      </c>
      <c r="J889" t="s">
        <v>17</v>
      </c>
      <c r="K889" t="s">
        <v>17</v>
      </c>
      <c r="L889" t="s">
        <v>18</v>
      </c>
      <c r="M889" t="s">
        <v>17</v>
      </c>
      <c r="N889">
        <f>insurance[[#This Row],[age]]^2</f>
        <v>3249</v>
      </c>
      <c r="O889">
        <f>insurance[[#This Row],[smoker_yes]]*insurance[[#This Row],[bmi]]</f>
        <v>0</v>
      </c>
      <c r="P889">
        <f>insurance[[#This Row],[smoker_yes]]*insurance[[#This Row],[age]]</f>
        <v>0</v>
      </c>
      <c r="Q889">
        <f>insurance[[#This Row],[bmi]]*insurance[[#This Row],[age]]</f>
        <v>1467.1799999999998</v>
      </c>
      <c r="R889" t="s">
        <v>32</v>
      </c>
      <c r="S889">
        <f>(insurance[[#This Row],[age]]-Notes!$B$2)/Notes!$B$3</f>
        <v>1.2668809684549511</v>
      </c>
      <c r="T889">
        <f>(insurance[[#This Row],[bmi]]-Notes!$B$4)/Notes!$B$5</f>
        <v>-0.80765607854630728</v>
      </c>
      <c r="U889">
        <f>(insurance[[#This Row],[children]]-Notes!$B$6)/Notes!$B$7</f>
        <v>0.75107928412561065</v>
      </c>
      <c r="V889" s="14">
        <f t="shared" si="13"/>
        <v>13130.638654799817</v>
      </c>
      <c r="W889" s="15">
        <f>IF(insurance[[#This Row],[split]]="Test", (insurance[[#This Row],[charges]]-insurance[[#This Row],[yhat_base]])^2, "")</f>
        <v>251475.22469026022</v>
      </c>
      <c r="X889" s="15">
        <f>IF(insurance[[#This Row],[split]]="Test", ABS(insurance[[#This Row],[charges]]-insurance[[#This Row],[yhat_base]])^2, "")</f>
        <v>251475.22469026022</v>
      </c>
      <c r="Y889">
        <f>IF(insurance[[#This Row],[split]]="Test", (insurance[[#This Row],[charges]]-insurance[[#This Row],[yhat]])^2,"")</f>
        <v>1826870.83241099</v>
      </c>
      <c r="Z889">
        <f>IF(insurance[[#This Row],[split]]="Test",ABS(insurance[[#This Row],[charges]]-insurance[[#This Row],[yhat]])^2,"")</f>
        <v>1826870.83241099</v>
      </c>
      <c r="AA889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13980.783457388319</v>
      </c>
      <c r="AB889">
        <f>insurance[[#This Row],[charges]]-insurance[[#This Row],[yhat]]</f>
        <v>-1351.617857388319</v>
      </c>
      <c r="AC889">
        <f>IF(insurance[[#This Row],[split]]="Test",
  COUNTIFS(insurance[split], "Test", insurance[yhat], "&gt;" &amp; insurance[[#This Row],[yhat]]) + 1,
  ""
)</f>
        <v>84</v>
      </c>
      <c r="AD889">
        <f>IF(insurance[[#This Row],[split]]="Test", CEILING(insurance[[#This Row],[rank_test]]/(COUNTIF(insurance[split],"Test")/10), 1), "")</f>
        <v>3</v>
      </c>
      <c r="AE889">
        <f>IF(insurance[[#This Row],[split]]="Test", --(insurance[[#This Row],[charges]] &gt;= Classify!$C$5), "")</f>
        <v>0</v>
      </c>
      <c r="AF889">
        <f>IF(insurance[[#This Row],[split]]="Test", --(insurance[[#This Row],[yhat]] &gt;= Classify!$C$8), "")</f>
        <v>0</v>
      </c>
    </row>
    <row r="890" spans="1:32" x14ac:dyDescent="0.35">
      <c r="A890">
        <v>31</v>
      </c>
      <c r="B890" t="s">
        <v>19</v>
      </c>
      <c r="C890">
        <v>36.299999999999997</v>
      </c>
      <c r="D890">
        <v>2</v>
      </c>
      <c r="E890" t="s">
        <v>23</v>
      </c>
      <c r="F890" t="s">
        <v>21</v>
      </c>
      <c r="G890">
        <v>38711</v>
      </c>
      <c r="H890" t="s">
        <v>16</v>
      </c>
      <c r="I890" t="s">
        <v>18</v>
      </c>
      <c r="J890" t="s">
        <v>18</v>
      </c>
      <c r="K890" t="s">
        <v>17</v>
      </c>
      <c r="L890" t="s">
        <v>17</v>
      </c>
      <c r="M890" t="s">
        <v>18</v>
      </c>
      <c r="N890">
        <f>insurance[[#This Row],[age]]^2</f>
        <v>961</v>
      </c>
      <c r="O890">
        <f>insurance[[#This Row],[smoker_yes]]*insurance[[#This Row],[bmi]]</f>
        <v>36.299999999999997</v>
      </c>
      <c r="P890">
        <f>insurance[[#This Row],[smoker_yes]]*insurance[[#This Row],[age]]</f>
        <v>31</v>
      </c>
      <c r="Q890">
        <f>insurance[[#This Row],[bmi]]*insurance[[#This Row],[age]]</f>
        <v>1125.3</v>
      </c>
      <c r="R890" t="s">
        <v>31</v>
      </c>
      <c r="S890">
        <f>(insurance[[#This Row],[age]]-Notes!$B$2)/Notes!$B$3</f>
        <v>-0.58434997751097684</v>
      </c>
      <c r="T890">
        <f>(insurance[[#This Row],[bmi]]-Notes!$B$4)/Notes!$B$5</f>
        <v>0.92465363165243042</v>
      </c>
      <c r="U890">
        <f>(insurance[[#This Row],[children]]-Notes!$B$6)/Notes!$B$7</f>
        <v>0.75107928412561065</v>
      </c>
      <c r="V890" s="14">
        <f t="shared" si="13"/>
        <v>13130.638654799817</v>
      </c>
      <c r="W890" s="15" t="str">
        <f>IF(insurance[[#This Row],[split]]="Test", (insurance[[#This Row],[charges]]-insurance[[#This Row],[yhat_base]])^2, "")</f>
        <v/>
      </c>
      <c r="X890" s="15" t="str">
        <f>IF(insurance[[#This Row],[split]]="Test", ABS(insurance[[#This Row],[charges]]-insurance[[#This Row],[yhat_base]])^2, "")</f>
        <v/>
      </c>
      <c r="Y890" t="str">
        <f>IF(insurance[[#This Row],[split]]="Test", (insurance[[#This Row],[charges]]-insurance[[#This Row],[yhat]])^2,"")</f>
        <v/>
      </c>
      <c r="Z890" t="str">
        <f>IF(insurance[[#This Row],[split]]="Test",ABS(insurance[[#This Row],[charges]]-insurance[[#This Row],[yhat]])^2,"")</f>
        <v/>
      </c>
      <c r="AA890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37862.555570136705</v>
      </c>
      <c r="AB890">
        <f>insurance[[#This Row],[charges]]-insurance[[#This Row],[yhat]]</f>
        <v>848.44442986329523</v>
      </c>
      <c r="AC890" t="str">
        <f>IF(insurance[[#This Row],[split]]="Test",
  COUNTIFS(insurance[split], "Test", insurance[yhat], "&gt;" &amp; insurance[[#This Row],[yhat]]) + 1,
  ""
)</f>
        <v/>
      </c>
      <c r="AD890" t="str">
        <f>IF(insurance[[#This Row],[split]]="Test", CEILING(insurance[[#This Row],[rank_test]]/(COUNTIF(insurance[split],"Test")/10), 1), "")</f>
        <v/>
      </c>
      <c r="AE890" t="str">
        <f>IF(insurance[[#This Row],[split]]="Test", --(insurance[[#This Row],[charges]] &gt;= Classify!$C$5), "")</f>
        <v/>
      </c>
      <c r="AF890" t="str">
        <f>IF(insurance[[#This Row],[split]]="Test", --(insurance[[#This Row],[yhat]] &gt;= Classify!$C$8), "")</f>
        <v/>
      </c>
    </row>
    <row r="891" spans="1:32" x14ac:dyDescent="0.35">
      <c r="A891">
        <v>58</v>
      </c>
      <c r="B891" t="s">
        <v>19</v>
      </c>
      <c r="C891">
        <v>36.954999999999998</v>
      </c>
      <c r="D891">
        <v>2</v>
      </c>
      <c r="E891" t="s">
        <v>23</v>
      </c>
      <c r="F891" t="s">
        <v>22</v>
      </c>
      <c r="G891">
        <v>47496.494449999998</v>
      </c>
      <c r="H891" t="s">
        <v>16</v>
      </c>
      <c r="I891" t="s">
        <v>18</v>
      </c>
      <c r="J891" t="s">
        <v>18</v>
      </c>
      <c r="K891" t="s">
        <v>18</v>
      </c>
      <c r="L891" t="s">
        <v>17</v>
      </c>
      <c r="M891" t="s">
        <v>17</v>
      </c>
      <c r="N891">
        <f>insurance[[#This Row],[age]]^2</f>
        <v>3364</v>
      </c>
      <c r="O891">
        <f>insurance[[#This Row],[smoker_yes]]*insurance[[#This Row],[bmi]]</f>
        <v>36.954999999999998</v>
      </c>
      <c r="P891">
        <f>insurance[[#This Row],[smoker_yes]]*insurance[[#This Row],[age]]</f>
        <v>58</v>
      </c>
      <c r="Q891">
        <f>insurance[[#This Row],[bmi]]*insurance[[#This Row],[age]]</f>
        <v>2143.39</v>
      </c>
      <c r="R891" t="s">
        <v>32</v>
      </c>
      <c r="S891">
        <f>(insurance[[#This Row],[age]]-Notes!$B$2)/Notes!$B$3</f>
        <v>1.3380821586844101</v>
      </c>
      <c r="T891">
        <f>(insurance[[#This Row],[bmi]]-Notes!$B$4)/Notes!$B$5</f>
        <v>1.0321027661391895</v>
      </c>
      <c r="U891">
        <f>(insurance[[#This Row],[children]]-Notes!$B$6)/Notes!$B$7</f>
        <v>0.75107928412561065</v>
      </c>
      <c r="V891" s="14">
        <f t="shared" si="13"/>
        <v>13130.638654799817</v>
      </c>
      <c r="W891" s="15">
        <f>IF(insurance[[#This Row],[split]]="Test", (insurance[[#This Row],[charges]]-insurance[[#This Row],[yhat_base]])^2, "")</f>
        <v>1181012044.5364938</v>
      </c>
      <c r="X891" s="15">
        <f>IF(insurance[[#This Row],[split]]="Test", ABS(insurance[[#This Row],[charges]]-insurance[[#This Row],[yhat_base]])^2, "")</f>
        <v>1181012044.5364938</v>
      </c>
      <c r="Y891">
        <f>IF(insurance[[#This Row],[split]]="Test", (insurance[[#This Row],[charges]]-insurance[[#This Row],[yhat]])^2,"")</f>
        <v>8475.2256953643282</v>
      </c>
      <c r="Z891">
        <f>IF(insurance[[#This Row],[split]]="Test",ABS(insurance[[#This Row],[charges]]-insurance[[#This Row],[yhat]])^2,"")</f>
        <v>8475.2256953643282</v>
      </c>
      <c r="AA891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47404.433461001594</v>
      </c>
      <c r="AB891">
        <f>insurance[[#This Row],[charges]]-insurance[[#This Row],[yhat]]</f>
        <v>92.060988998404355</v>
      </c>
      <c r="AC891">
        <f>IF(insurance[[#This Row],[split]]="Test",
  COUNTIFS(insurance[split], "Test", insurance[yhat], "&gt;" &amp; insurance[[#This Row],[yhat]]) + 1,
  ""
)</f>
        <v>7</v>
      </c>
      <c r="AD891">
        <f>IF(insurance[[#This Row],[split]]="Test", CEILING(insurance[[#This Row],[rank_test]]/(COUNTIF(insurance[split],"Test")/10), 1), "")</f>
        <v>1</v>
      </c>
      <c r="AE891">
        <f>IF(insurance[[#This Row],[split]]="Test", --(insurance[[#This Row],[charges]] &gt;= Classify!$C$5), "")</f>
        <v>1</v>
      </c>
      <c r="AF891">
        <f>IF(insurance[[#This Row],[split]]="Test", --(insurance[[#This Row],[yhat]] &gt;= Classify!$C$8), "")</f>
        <v>1</v>
      </c>
    </row>
    <row r="892" spans="1:32" x14ac:dyDescent="0.35">
      <c r="A892">
        <v>18</v>
      </c>
      <c r="B892" t="s">
        <v>19</v>
      </c>
      <c r="C892">
        <v>31.68</v>
      </c>
      <c r="D892">
        <v>2</v>
      </c>
      <c r="E892" t="s">
        <v>23</v>
      </c>
      <c r="F892" t="s">
        <v>15</v>
      </c>
      <c r="G892">
        <v>34303.167200000004</v>
      </c>
      <c r="H892" t="s">
        <v>16</v>
      </c>
      <c r="I892" t="s">
        <v>18</v>
      </c>
      <c r="J892" t="s">
        <v>18</v>
      </c>
      <c r="K892" t="s">
        <v>17</v>
      </c>
      <c r="L892" t="s">
        <v>18</v>
      </c>
      <c r="M892" t="s">
        <v>17</v>
      </c>
      <c r="N892">
        <f>insurance[[#This Row],[age]]^2</f>
        <v>324</v>
      </c>
      <c r="O892">
        <f>insurance[[#This Row],[smoker_yes]]*insurance[[#This Row],[bmi]]</f>
        <v>31.68</v>
      </c>
      <c r="P892">
        <f>insurance[[#This Row],[smoker_yes]]*insurance[[#This Row],[age]]</f>
        <v>18</v>
      </c>
      <c r="Q892">
        <f>insurance[[#This Row],[bmi]]*insurance[[#This Row],[age]]</f>
        <v>570.24</v>
      </c>
      <c r="R892" t="s">
        <v>31</v>
      </c>
      <c r="S892">
        <f>(insurance[[#This Row],[age]]-Notes!$B$2)/Notes!$B$3</f>
        <v>-1.5099654504939408</v>
      </c>
      <c r="T892">
        <f>(insurance[[#This Row],[bmi]]-Notes!$B$4)/Notes!$B$5</f>
        <v>0.16676813344048302</v>
      </c>
      <c r="U892">
        <f>(insurance[[#This Row],[children]]-Notes!$B$6)/Notes!$B$7</f>
        <v>0.75107928412561065</v>
      </c>
      <c r="V892" s="14">
        <f t="shared" si="13"/>
        <v>13130.638654799817</v>
      </c>
      <c r="W892" s="15" t="str">
        <f>IF(insurance[[#This Row],[split]]="Test", (insurance[[#This Row],[charges]]-insurance[[#This Row],[yhat_base]])^2, "")</f>
        <v/>
      </c>
      <c r="X892" s="15" t="str">
        <f>IF(insurance[[#This Row],[split]]="Test", ABS(insurance[[#This Row],[charges]]-insurance[[#This Row],[yhat_base]])^2, "")</f>
        <v/>
      </c>
      <c r="Y892" t="str">
        <f>IF(insurance[[#This Row],[split]]="Test", (insurance[[#This Row],[charges]]-insurance[[#This Row],[yhat]])^2,"")</f>
        <v/>
      </c>
      <c r="Z892" t="str">
        <f>IF(insurance[[#This Row],[split]]="Test",ABS(insurance[[#This Row],[charges]]-insurance[[#This Row],[yhat]])^2,"")</f>
        <v/>
      </c>
      <c r="AA892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29032.569908778129</v>
      </c>
      <c r="AB892">
        <f>insurance[[#This Row],[charges]]-insurance[[#This Row],[yhat]]</f>
        <v>5270.5972912218749</v>
      </c>
      <c r="AC892" t="str">
        <f>IF(insurance[[#This Row],[split]]="Test",
  COUNTIFS(insurance[split], "Test", insurance[yhat], "&gt;" &amp; insurance[[#This Row],[yhat]]) + 1,
  ""
)</f>
        <v/>
      </c>
      <c r="AD892" t="str">
        <f>IF(insurance[[#This Row],[split]]="Test", CEILING(insurance[[#This Row],[rank_test]]/(COUNTIF(insurance[split],"Test")/10), 1), "")</f>
        <v/>
      </c>
      <c r="AE892" t="str">
        <f>IF(insurance[[#This Row],[split]]="Test", --(insurance[[#This Row],[charges]] &gt;= Classify!$C$5), "")</f>
        <v/>
      </c>
      <c r="AF892" t="str">
        <f>IF(insurance[[#This Row],[split]]="Test", --(insurance[[#This Row],[yhat]] &gt;= Classify!$C$8), "")</f>
        <v/>
      </c>
    </row>
    <row r="893" spans="1:32" x14ac:dyDescent="0.35">
      <c r="A893">
        <v>37</v>
      </c>
      <c r="B893" t="s">
        <v>13</v>
      </c>
      <c r="C893">
        <v>34.799999999999997</v>
      </c>
      <c r="D893">
        <v>2</v>
      </c>
      <c r="E893" t="s">
        <v>23</v>
      </c>
      <c r="F893" t="s">
        <v>21</v>
      </c>
      <c r="G893">
        <v>39836.519</v>
      </c>
      <c r="H893" t="s">
        <v>16</v>
      </c>
      <c r="I893" t="s">
        <v>17</v>
      </c>
      <c r="J893" t="s">
        <v>18</v>
      </c>
      <c r="K893" t="s">
        <v>17</v>
      </c>
      <c r="L893" t="s">
        <v>17</v>
      </c>
      <c r="M893" t="s">
        <v>18</v>
      </c>
      <c r="N893">
        <f>insurance[[#This Row],[age]]^2</f>
        <v>1369</v>
      </c>
      <c r="O893">
        <f>insurance[[#This Row],[smoker_yes]]*insurance[[#This Row],[bmi]]</f>
        <v>34.799999999999997</v>
      </c>
      <c r="P893">
        <f>insurance[[#This Row],[smoker_yes]]*insurance[[#This Row],[age]]</f>
        <v>37</v>
      </c>
      <c r="Q893">
        <f>insurance[[#This Row],[bmi]]*insurance[[#This Row],[age]]</f>
        <v>1287.5999999999999</v>
      </c>
      <c r="R893" t="s">
        <v>32</v>
      </c>
      <c r="S893">
        <f>(insurance[[#This Row],[age]]-Notes!$B$2)/Notes!$B$3</f>
        <v>-0.1571428361342242</v>
      </c>
      <c r="T893">
        <f>(insurance[[#This Row],[bmi]]-Notes!$B$4)/Notes!$B$5</f>
        <v>0.67858691145374606</v>
      </c>
      <c r="U893">
        <f>(insurance[[#This Row],[children]]-Notes!$B$6)/Notes!$B$7</f>
        <v>0.75107928412561065</v>
      </c>
      <c r="V893" s="14">
        <f t="shared" si="13"/>
        <v>13130.638654799817</v>
      </c>
      <c r="W893" s="15">
        <f>IF(insurance[[#This Row],[split]]="Test", (insurance[[#This Row],[charges]]-insurance[[#This Row],[yhat_base]])^2, "")</f>
        <v>713204045.01214933</v>
      </c>
      <c r="X893" s="15">
        <f>IF(insurance[[#This Row],[split]]="Test", ABS(insurance[[#This Row],[charges]]-insurance[[#This Row],[yhat_base]])^2, "")</f>
        <v>713204045.01214933</v>
      </c>
      <c r="Y893">
        <f>IF(insurance[[#This Row],[split]]="Test", (insurance[[#This Row],[charges]]-insurance[[#This Row],[yhat]])^2,"")</f>
        <v>5261388.2596894698</v>
      </c>
      <c r="Z893">
        <f>IF(insurance[[#This Row],[split]]="Test",ABS(insurance[[#This Row],[charges]]-insurance[[#This Row],[yhat]])^2,"")</f>
        <v>5261388.2596894698</v>
      </c>
      <c r="AA893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37542.74737673637</v>
      </c>
      <c r="AB893">
        <f>insurance[[#This Row],[charges]]-insurance[[#This Row],[yhat]]</f>
        <v>2293.7716232636303</v>
      </c>
      <c r="AC893">
        <f>IF(insurance[[#This Row],[split]]="Test",
  COUNTIFS(insurance[split], "Test", insurance[yhat], "&gt;" &amp; insurance[[#This Row],[yhat]]) + 1,
  ""
)</f>
        <v>21</v>
      </c>
      <c r="AD893">
        <f>IF(insurance[[#This Row],[split]]="Test", CEILING(insurance[[#This Row],[rank_test]]/(COUNTIF(insurance[split],"Test")/10), 1), "")</f>
        <v>1</v>
      </c>
      <c r="AE893">
        <f>IF(insurance[[#This Row],[split]]="Test", --(insurance[[#This Row],[charges]] &gt;= Classify!$C$5), "")</f>
        <v>1</v>
      </c>
      <c r="AF893">
        <f>IF(insurance[[#This Row],[split]]="Test", --(insurance[[#This Row],[yhat]] &gt;= Classify!$C$8), "")</f>
        <v>1</v>
      </c>
    </row>
    <row r="894" spans="1:32" x14ac:dyDescent="0.35">
      <c r="A894">
        <v>64</v>
      </c>
      <c r="B894" t="s">
        <v>13</v>
      </c>
      <c r="C894">
        <v>31.3</v>
      </c>
      <c r="D894">
        <v>2</v>
      </c>
      <c r="E894" t="s">
        <v>23</v>
      </c>
      <c r="F894" t="s">
        <v>21</v>
      </c>
      <c r="G894">
        <v>47291.055</v>
      </c>
      <c r="H894" t="s">
        <v>16</v>
      </c>
      <c r="I894" t="s">
        <v>17</v>
      </c>
      <c r="J894" t="s">
        <v>18</v>
      </c>
      <c r="K894" t="s">
        <v>17</v>
      </c>
      <c r="L894" t="s">
        <v>17</v>
      </c>
      <c r="M894" t="s">
        <v>18</v>
      </c>
      <c r="N894">
        <f>insurance[[#This Row],[age]]^2</f>
        <v>4096</v>
      </c>
      <c r="O894">
        <f>insurance[[#This Row],[smoker_yes]]*insurance[[#This Row],[bmi]]</f>
        <v>31.3</v>
      </c>
      <c r="P894">
        <f>insurance[[#This Row],[smoker_yes]]*insurance[[#This Row],[age]]</f>
        <v>64</v>
      </c>
      <c r="Q894">
        <f>insurance[[#This Row],[bmi]]*insurance[[#This Row],[age]]</f>
        <v>2003.2</v>
      </c>
      <c r="R894" t="s">
        <v>31</v>
      </c>
      <c r="S894">
        <f>(insurance[[#This Row],[age]]-Notes!$B$2)/Notes!$B$3</f>
        <v>1.7652893000611625</v>
      </c>
      <c r="T894">
        <f>(insurance[[#This Row],[bmi]]-Notes!$B$4)/Notes!$B$5</f>
        <v>0.10443123099014981</v>
      </c>
      <c r="U894">
        <f>(insurance[[#This Row],[children]]-Notes!$B$6)/Notes!$B$7</f>
        <v>0.75107928412561065</v>
      </c>
      <c r="V894" s="14">
        <f t="shared" si="13"/>
        <v>13130.638654799817</v>
      </c>
      <c r="W894" s="15" t="str">
        <f>IF(insurance[[#This Row],[split]]="Test", (insurance[[#This Row],[charges]]-insurance[[#This Row],[yhat_base]])^2, "")</f>
        <v/>
      </c>
      <c r="X894" s="15" t="str">
        <f>IF(insurance[[#This Row],[split]]="Test", ABS(insurance[[#This Row],[charges]]-insurance[[#This Row],[yhat_base]])^2, "")</f>
        <v/>
      </c>
      <c r="Y894" t="str">
        <f>IF(insurance[[#This Row],[split]]="Test", (insurance[[#This Row],[charges]]-insurance[[#This Row],[yhat]])^2,"")</f>
        <v/>
      </c>
      <c r="Z894" t="str">
        <f>IF(insurance[[#This Row],[split]]="Test",ABS(insurance[[#This Row],[charges]]-insurance[[#This Row],[yhat]])^2,"")</f>
        <v/>
      </c>
      <c r="AA894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41726.290138239317</v>
      </c>
      <c r="AB894">
        <f>insurance[[#This Row],[charges]]-insurance[[#This Row],[yhat]]</f>
        <v>5564.7648617606828</v>
      </c>
      <c r="AC894" t="str">
        <f>IF(insurance[[#This Row],[split]]="Test",
  COUNTIFS(insurance[split], "Test", insurance[yhat], "&gt;" &amp; insurance[[#This Row],[yhat]]) + 1,
  ""
)</f>
        <v/>
      </c>
      <c r="AD894" t="str">
        <f>IF(insurance[[#This Row],[split]]="Test", CEILING(insurance[[#This Row],[rank_test]]/(COUNTIF(insurance[split],"Test")/10), 1), "")</f>
        <v/>
      </c>
      <c r="AE894" t="str">
        <f>IF(insurance[[#This Row],[split]]="Test", --(insurance[[#This Row],[charges]] &gt;= Classify!$C$5), "")</f>
        <v/>
      </c>
      <c r="AF894" t="str">
        <f>IF(insurance[[#This Row],[split]]="Test", --(insurance[[#This Row],[yhat]] &gt;= Classify!$C$8), "")</f>
        <v/>
      </c>
    </row>
    <row r="895" spans="1:32" x14ac:dyDescent="0.35">
      <c r="A895">
        <v>34</v>
      </c>
      <c r="B895" t="s">
        <v>19</v>
      </c>
      <c r="C895">
        <v>25.3</v>
      </c>
      <c r="D895">
        <v>2</v>
      </c>
      <c r="E895" t="s">
        <v>23</v>
      </c>
      <c r="F895" t="s">
        <v>15</v>
      </c>
      <c r="G895">
        <v>18972.494999999999</v>
      </c>
      <c r="H895" t="s">
        <v>16</v>
      </c>
      <c r="I895" t="s">
        <v>18</v>
      </c>
      <c r="J895" t="s">
        <v>18</v>
      </c>
      <c r="K895" t="s">
        <v>17</v>
      </c>
      <c r="L895" t="s">
        <v>18</v>
      </c>
      <c r="M895" t="s">
        <v>17</v>
      </c>
      <c r="N895">
        <f>insurance[[#This Row],[age]]^2</f>
        <v>1156</v>
      </c>
      <c r="O895">
        <f>insurance[[#This Row],[smoker_yes]]*insurance[[#This Row],[bmi]]</f>
        <v>25.3</v>
      </c>
      <c r="P895">
        <f>insurance[[#This Row],[smoker_yes]]*insurance[[#This Row],[age]]</f>
        <v>34</v>
      </c>
      <c r="Q895">
        <f>insurance[[#This Row],[bmi]]*insurance[[#This Row],[age]]</f>
        <v>860.2</v>
      </c>
      <c r="R895" t="s">
        <v>31</v>
      </c>
      <c r="S895">
        <f>(insurance[[#This Row],[age]]-Notes!$B$2)/Notes!$B$3</f>
        <v>-0.37074640682260052</v>
      </c>
      <c r="T895">
        <f>(insurance[[#This Row],[bmi]]-Notes!$B$4)/Notes!$B$5</f>
        <v>-0.87983564980458762</v>
      </c>
      <c r="U895">
        <f>(insurance[[#This Row],[children]]-Notes!$B$6)/Notes!$B$7</f>
        <v>0.75107928412561065</v>
      </c>
      <c r="V895" s="14">
        <f t="shared" si="13"/>
        <v>13130.638654799817</v>
      </c>
      <c r="W895" s="15" t="str">
        <f>IF(insurance[[#This Row],[split]]="Test", (insurance[[#This Row],[charges]]-insurance[[#This Row],[yhat_base]])^2, "")</f>
        <v/>
      </c>
      <c r="X895" s="15" t="str">
        <f>IF(insurance[[#This Row],[split]]="Test", ABS(insurance[[#This Row],[charges]]-insurance[[#This Row],[yhat_base]])^2, "")</f>
        <v/>
      </c>
      <c r="Y895" t="str">
        <f>IF(insurance[[#This Row],[split]]="Test", (insurance[[#This Row],[charges]]-insurance[[#This Row],[yhat]])^2,"")</f>
        <v/>
      </c>
      <c r="Z895" t="str">
        <f>IF(insurance[[#This Row],[split]]="Test",ABS(insurance[[#This Row],[charges]]-insurance[[#This Row],[yhat]])^2,"")</f>
        <v/>
      </c>
      <c r="AA895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21916.857487977715</v>
      </c>
      <c r="AB895">
        <f>insurance[[#This Row],[charges]]-insurance[[#This Row],[yhat]]</f>
        <v>-2944.3624879777162</v>
      </c>
      <c r="AC895" t="str">
        <f>IF(insurance[[#This Row],[split]]="Test",
  COUNTIFS(insurance[split], "Test", insurance[yhat], "&gt;" &amp; insurance[[#This Row],[yhat]]) + 1,
  ""
)</f>
        <v/>
      </c>
      <c r="AD895" t="str">
        <f>IF(insurance[[#This Row],[split]]="Test", CEILING(insurance[[#This Row],[rank_test]]/(COUNTIF(insurance[split],"Test")/10), 1), "")</f>
        <v/>
      </c>
      <c r="AE895" t="str">
        <f>IF(insurance[[#This Row],[split]]="Test", --(insurance[[#This Row],[charges]] &gt;= Classify!$C$5), "")</f>
        <v/>
      </c>
      <c r="AF895" t="str">
        <f>IF(insurance[[#This Row],[split]]="Test", --(insurance[[#This Row],[yhat]] &gt;= Classify!$C$8), "")</f>
        <v/>
      </c>
    </row>
    <row r="896" spans="1:32" x14ac:dyDescent="0.35">
      <c r="A896">
        <v>35</v>
      </c>
      <c r="B896" t="s">
        <v>19</v>
      </c>
      <c r="C896">
        <v>27.74</v>
      </c>
      <c r="D896">
        <v>2</v>
      </c>
      <c r="E896" t="s">
        <v>23</v>
      </c>
      <c r="F896" t="s">
        <v>20</v>
      </c>
      <c r="G896">
        <v>20984.0936</v>
      </c>
      <c r="H896" t="s">
        <v>16</v>
      </c>
      <c r="I896" t="s">
        <v>18</v>
      </c>
      <c r="J896" t="s">
        <v>18</v>
      </c>
      <c r="K896" t="s">
        <v>17</v>
      </c>
      <c r="L896" t="s">
        <v>17</v>
      </c>
      <c r="M896" t="s">
        <v>17</v>
      </c>
      <c r="N896">
        <f>insurance[[#This Row],[age]]^2</f>
        <v>1225</v>
      </c>
      <c r="O896">
        <f>insurance[[#This Row],[smoker_yes]]*insurance[[#This Row],[bmi]]</f>
        <v>27.74</v>
      </c>
      <c r="P896">
        <f>insurance[[#This Row],[smoker_yes]]*insurance[[#This Row],[age]]</f>
        <v>35</v>
      </c>
      <c r="Q896">
        <f>insurance[[#This Row],[bmi]]*insurance[[#This Row],[age]]</f>
        <v>970.9</v>
      </c>
      <c r="R896" t="s">
        <v>32</v>
      </c>
      <c r="S896">
        <f>(insurance[[#This Row],[age]]-Notes!$B$2)/Notes!$B$3</f>
        <v>-0.29954521659314176</v>
      </c>
      <c r="T896">
        <f>(insurance[[#This Row],[bmi]]-Notes!$B$4)/Notes!$B$5</f>
        <v>-0.47956711828139476</v>
      </c>
      <c r="U896">
        <f>(insurance[[#This Row],[children]]-Notes!$B$6)/Notes!$B$7</f>
        <v>0.75107928412561065</v>
      </c>
      <c r="V896" s="14">
        <f t="shared" si="13"/>
        <v>13130.638654799817</v>
      </c>
      <c r="W896" s="15">
        <f>IF(insurance[[#This Row],[split]]="Test", (insurance[[#This Row],[charges]]-insurance[[#This Row],[yhat_base]])^2, "")</f>
        <v>61676754.576289207</v>
      </c>
      <c r="X896" s="15">
        <f>IF(insurance[[#This Row],[split]]="Test", ABS(insurance[[#This Row],[charges]]-insurance[[#This Row],[yhat_base]])^2, "")</f>
        <v>61676754.576289207</v>
      </c>
      <c r="Y896">
        <f>IF(insurance[[#This Row],[split]]="Test", (insurance[[#This Row],[charges]]-insurance[[#This Row],[yhat]])^2,"")</f>
        <v>36138073.039930582</v>
      </c>
      <c r="Z896">
        <f>IF(insurance[[#This Row],[split]]="Test",ABS(insurance[[#This Row],[charges]]-insurance[[#This Row],[yhat]])^2,"")</f>
        <v>36138073.039930582</v>
      </c>
      <c r="AA896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26995.588675264604</v>
      </c>
      <c r="AB896">
        <f>insurance[[#This Row],[charges]]-insurance[[#This Row],[yhat]]</f>
        <v>-6011.4950752646037</v>
      </c>
      <c r="AC896">
        <f>IF(insurance[[#This Row],[split]]="Test",
  COUNTIFS(insurance[split], "Test", insurance[yhat], "&gt;" &amp; insurance[[#This Row],[yhat]]) + 1,
  ""
)</f>
        <v>42</v>
      </c>
      <c r="AD896">
        <f>IF(insurance[[#This Row],[split]]="Test", CEILING(insurance[[#This Row],[rank_test]]/(COUNTIF(insurance[split],"Test")/10), 1), "")</f>
        <v>2</v>
      </c>
      <c r="AE896">
        <f>IF(insurance[[#This Row],[split]]="Test", --(insurance[[#This Row],[charges]] &gt;= Classify!$C$5), "")</f>
        <v>1</v>
      </c>
      <c r="AF896">
        <f>IF(insurance[[#This Row],[split]]="Test", --(insurance[[#This Row],[yhat]] &gt;= Classify!$C$8), "")</f>
        <v>1</v>
      </c>
    </row>
    <row r="897" spans="1:32" x14ac:dyDescent="0.35">
      <c r="A897">
        <v>23</v>
      </c>
      <c r="B897" t="s">
        <v>13</v>
      </c>
      <c r="C897">
        <v>36.67</v>
      </c>
      <c r="D897">
        <v>2</v>
      </c>
      <c r="E897" t="s">
        <v>23</v>
      </c>
      <c r="F897" t="s">
        <v>20</v>
      </c>
      <c r="G897">
        <v>38511.628299999997</v>
      </c>
      <c r="H897" t="s">
        <v>16</v>
      </c>
      <c r="I897" t="s">
        <v>17</v>
      </c>
      <c r="J897" t="s">
        <v>18</v>
      </c>
      <c r="K897" t="s">
        <v>17</v>
      </c>
      <c r="L897" t="s">
        <v>17</v>
      </c>
      <c r="M897" t="s">
        <v>17</v>
      </c>
      <c r="N897">
        <f>insurance[[#This Row],[age]]^2</f>
        <v>529</v>
      </c>
      <c r="O897">
        <f>insurance[[#This Row],[smoker_yes]]*insurance[[#This Row],[bmi]]</f>
        <v>36.67</v>
      </c>
      <c r="P897">
        <f>insurance[[#This Row],[smoker_yes]]*insurance[[#This Row],[age]]</f>
        <v>23</v>
      </c>
      <c r="Q897">
        <f>insurance[[#This Row],[bmi]]*insurance[[#This Row],[age]]</f>
        <v>843.41000000000008</v>
      </c>
      <c r="R897" t="s">
        <v>31</v>
      </c>
      <c r="S897">
        <f>(insurance[[#This Row],[age]]-Notes!$B$2)/Notes!$B$3</f>
        <v>-1.1539594993466469</v>
      </c>
      <c r="T897">
        <f>(insurance[[#This Row],[bmi]]-Notes!$B$4)/Notes!$B$5</f>
        <v>0.98535008930143997</v>
      </c>
      <c r="U897">
        <f>(insurance[[#This Row],[children]]-Notes!$B$6)/Notes!$B$7</f>
        <v>0.75107928412561065</v>
      </c>
      <c r="V897" s="14">
        <f t="shared" si="13"/>
        <v>13130.638654799817</v>
      </c>
      <c r="W897" s="15" t="str">
        <f>IF(insurance[[#This Row],[split]]="Test", (insurance[[#This Row],[charges]]-insurance[[#This Row],[yhat_base]])^2, "")</f>
        <v/>
      </c>
      <c r="X897" s="15" t="str">
        <f>IF(insurance[[#This Row],[split]]="Test", ABS(insurance[[#This Row],[charges]]-insurance[[#This Row],[yhat_base]])^2, "")</f>
        <v/>
      </c>
      <c r="Y897" t="str">
        <f>IF(insurance[[#This Row],[split]]="Test", (insurance[[#This Row],[charges]]-insurance[[#This Row],[yhat]])^2,"")</f>
        <v/>
      </c>
      <c r="Z897" t="str">
        <f>IF(insurance[[#This Row],[split]]="Test",ABS(insurance[[#This Row],[charges]]-insurance[[#This Row],[yhat]])^2,"")</f>
        <v/>
      </c>
      <c r="AA897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38854.441457687077</v>
      </c>
      <c r="AB897">
        <f>insurance[[#This Row],[charges]]-insurance[[#This Row],[yhat]]</f>
        <v>-342.81315768708009</v>
      </c>
      <c r="AC897" t="str">
        <f>IF(insurance[[#This Row],[split]]="Test",
  COUNTIFS(insurance[split], "Test", insurance[yhat], "&gt;" &amp; insurance[[#This Row],[yhat]]) + 1,
  ""
)</f>
        <v/>
      </c>
      <c r="AD897" t="str">
        <f>IF(insurance[[#This Row],[split]]="Test", CEILING(insurance[[#This Row],[rank_test]]/(COUNTIF(insurance[split],"Test")/10), 1), "")</f>
        <v/>
      </c>
      <c r="AE897" t="str">
        <f>IF(insurance[[#This Row],[split]]="Test", --(insurance[[#This Row],[charges]] &gt;= Classify!$C$5), "")</f>
        <v/>
      </c>
      <c r="AF897" t="str">
        <f>IF(insurance[[#This Row],[split]]="Test", --(insurance[[#This Row],[yhat]] &gt;= Classify!$C$8), "")</f>
        <v/>
      </c>
    </row>
    <row r="898" spans="1:32" x14ac:dyDescent="0.35">
      <c r="A898">
        <v>63</v>
      </c>
      <c r="B898" t="s">
        <v>13</v>
      </c>
      <c r="C898">
        <v>32.200000000000003</v>
      </c>
      <c r="D898">
        <v>2</v>
      </c>
      <c r="E898" t="s">
        <v>23</v>
      </c>
      <c r="F898" t="s">
        <v>21</v>
      </c>
      <c r="G898">
        <v>47305.305</v>
      </c>
      <c r="H898" t="s">
        <v>16</v>
      </c>
      <c r="I898" t="s">
        <v>17</v>
      </c>
      <c r="J898" t="s">
        <v>18</v>
      </c>
      <c r="K898" t="s">
        <v>17</v>
      </c>
      <c r="L898" t="s">
        <v>17</v>
      </c>
      <c r="M898" t="s">
        <v>18</v>
      </c>
      <c r="N898">
        <f>insurance[[#This Row],[age]]^2</f>
        <v>3969</v>
      </c>
      <c r="O898">
        <f>insurance[[#This Row],[smoker_yes]]*insurance[[#This Row],[bmi]]</f>
        <v>32.200000000000003</v>
      </c>
      <c r="P898">
        <f>insurance[[#This Row],[smoker_yes]]*insurance[[#This Row],[age]]</f>
        <v>63</v>
      </c>
      <c r="Q898">
        <f>insurance[[#This Row],[bmi]]*insurance[[#This Row],[age]]</f>
        <v>2028.6000000000001</v>
      </c>
      <c r="R898" t="s">
        <v>31</v>
      </c>
      <c r="S898">
        <f>(insurance[[#This Row],[age]]-Notes!$B$2)/Notes!$B$3</f>
        <v>1.6940881098317038</v>
      </c>
      <c r="T898">
        <f>(insurance[[#This Row],[bmi]]-Notes!$B$4)/Notes!$B$5</f>
        <v>0.25207126310936079</v>
      </c>
      <c r="U898">
        <f>(insurance[[#This Row],[children]]-Notes!$B$6)/Notes!$B$7</f>
        <v>0.75107928412561065</v>
      </c>
      <c r="V898" s="14">
        <f t="shared" ref="V898:V961" si="14">base_mean</f>
        <v>13130.638654799817</v>
      </c>
      <c r="W898" s="15" t="str">
        <f>IF(insurance[[#This Row],[split]]="Test", (insurance[[#This Row],[charges]]-insurance[[#This Row],[yhat_base]])^2, "")</f>
        <v/>
      </c>
      <c r="X898" s="15" t="str">
        <f>IF(insurance[[#This Row],[split]]="Test", ABS(insurance[[#This Row],[charges]]-insurance[[#This Row],[yhat_base]])^2, "")</f>
        <v/>
      </c>
      <c r="Y898" t="str">
        <f>IF(insurance[[#This Row],[split]]="Test", (insurance[[#This Row],[charges]]-insurance[[#This Row],[yhat]])^2,"")</f>
        <v/>
      </c>
      <c r="Z898" t="str">
        <f>IF(insurance[[#This Row],[split]]="Test",ABS(insurance[[#This Row],[charges]]-insurance[[#This Row],[yhat]])^2,"")</f>
        <v/>
      </c>
      <c r="AA898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42615.623530288329</v>
      </c>
      <c r="AB898">
        <f>insurance[[#This Row],[charges]]-insurance[[#This Row],[yhat]]</f>
        <v>4689.6814697116715</v>
      </c>
      <c r="AC898" t="str">
        <f>IF(insurance[[#This Row],[split]]="Test",
  COUNTIFS(insurance[split], "Test", insurance[yhat], "&gt;" &amp; insurance[[#This Row],[yhat]]) + 1,
  ""
)</f>
        <v/>
      </c>
      <c r="AD898" t="str">
        <f>IF(insurance[[#This Row],[split]]="Test", CEILING(insurance[[#This Row],[rank_test]]/(COUNTIF(insurance[split],"Test")/10), 1), "")</f>
        <v/>
      </c>
      <c r="AE898" t="str">
        <f>IF(insurance[[#This Row],[split]]="Test", --(insurance[[#This Row],[charges]] &gt;= Classify!$C$5), "")</f>
        <v/>
      </c>
      <c r="AF898" t="str">
        <f>IF(insurance[[#This Row],[split]]="Test", --(insurance[[#This Row],[yhat]] &gt;= Classify!$C$8), "")</f>
        <v/>
      </c>
    </row>
    <row r="899" spans="1:32" x14ac:dyDescent="0.35">
      <c r="A899">
        <v>54</v>
      </c>
      <c r="B899" t="s">
        <v>19</v>
      </c>
      <c r="C899">
        <v>34.21</v>
      </c>
      <c r="D899">
        <v>2</v>
      </c>
      <c r="E899" t="s">
        <v>23</v>
      </c>
      <c r="F899" t="s">
        <v>15</v>
      </c>
      <c r="G899">
        <v>44260.749900000003</v>
      </c>
      <c r="H899" t="s">
        <v>16</v>
      </c>
      <c r="I899" t="s">
        <v>18</v>
      </c>
      <c r="J899" t="s">
        <v>18</v>
      </c>
      <c r="K899" t="s">
        <v>17</v>
      </c>
      <c r="L899" t="s">
        <v>18</v>
      </c>
      <c r="M899" t="s">
        <v>17</v>
      </c>
      <c r="N899">
        <f>insurance[[#This Row],[age]]^2</f>
        <v>2916</v>
      </c>
      <c r="O899">
        <f>insurance[[#This Row],[smoker_yes]]*insurance[[#This Row],[bmi]]</f>
        <v>34.21</v>
      </c>
      <c r="P899">
        <f>insurance[[#This Row],[smoker_yes]]*insurance[[#This Row],[age]]</f>
        <v>54</v>
      </c>
      <c r="Q899">
        <f>insurance[[#This Row],[bmi]]*insurance[[#This Row],[age]]</f>
        <v>1847.3400000000001</v>
      </c>
      <c r="R899" t="s">
        <v>31</v>
      </c>
      <c r="S899">
        <f>(insurance[[#This Row],[age]]-Notes!$B$2)/Notes!$B$3</f>
        <v>1.0532773977665748</v>
      </c>
      <c r="T899">
        <f>(insurance[[#This Row],[bmi]]-Notes!$B$4)/Notes!$B$5</f>
        <v>0.5818006681755975</v>
      </c>
      <c r="U899">
        <f>(insurance[[#This Row],[children]]-Notes!$B$6)/Notes!$B$7</f>
        <v>0.75107928412561065</v>
      </c>
      <c r="V899" s="14">
        <f t="shared" si="14"/>
        <v>13130.638654799817</v>
      </c>
      <c r="W899" s="15" t="str">
        <f>IF(insurance[[#This Row],[split]]="Test", (insurance[[#This Row],[charges]]-insurance[[#This Row],[yhat_base]])^2, "")</f>
        <v/>
      </c>
      <c r="X899" s="15" t="str">
        <f>IF(insurance[[#This Row],[split]]="Test", ABS(insurance[[#This Row],[charges]]-insurance[[#This Row],[yhat_base]])^2, "")</f>
        <v/>
      </c>
      <c r="Y899" t="str">
        <f>IF(insurance[[#This Row],[split]]="Test", (insurance[[#This Row],[charges]]-insurance[[#This Row],[yhat]])^2,"")</f>
        <v/>
      </c>
      <c r="Z899" t="str">
        <f>IF(insurance[[#This Row],[split]]="Test",ABS(insurance[[#This Row],[charges]]-insurance[[#This Row],[yhat]])^2,"")</f>
        <v/>
      </c>
      <c r="AA899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41126.630498628787</v>
      </c>
      <c r="AB899">
        <f>insurance[[#This Row],[charges]]-insurance[[#This Row],[yhat]]</f>
        <v>3134.1194013712156</v>
      </c>
      <c r="AC899" t="str">
        <f>IF(insurance[[#This Row],[split]]="Test",
  COUNTIFS(insurance[split], "Test", insurance[yhat], "&gt;" &amp; insurance[[#This Row],[yhat]]) + 1,
  ""
)</f>
        <v/>
      </c>
      <c r="AD899" t="str">
        <f>IF(insurance[[#This Row],[split]]="Test", CEILING(insurance[[#This Row],[rank_test]]/(COUNTIF(insurance[split],"Test")/10), 1), "")</f>
        <v/>
      </c>
      <c r="AE899" t="str">
        <f>IF(insurance[[#This Row],[split]]="Test", --(insurance[[#This Row],[charges]] &gt;= Classify!$C$5), "")</f>
        <v/>
      </c>
      <c r="AF899" t="str">
        <f>IF(insurance[[#This Row],[split]]="Test", --(insurance[[#This Row],[yhat]] &gt;= Classify!$C$8), "")</f>
        <v/>
      </c>
    </row>
    <row r="900" spans="1:32" x14ac:dyDescent="0.35">
      <c r="A900">
        <v>50</v>
      </c>
      <c r="B900" t="s">
        <v>19</v>
      </c>
      <c r="C900">
        <v>34.200000000000003</v>
      </c>
      <c r="D900">
        <v>2</v>
      </c>
      <c r="E900" t="s">
        <v>23</v>
      </c>
      <c r="F900" t="s">
        <v>21</v>
      </c>
      <c r="G900">
        <v>42856.838000000003</v>
      </c>
      <c r="H900" t="s">
        <v>16</v>
      </c>
      <c r="I900" t="s">
        <v>18</v>
      </c>
      <c r="J900" t="s">
        <v>18</v>
      </c>
      <c r="K900" t="s">
        <v>17</v>
      </c>
      <c r="L900" t="s">
        <v>17</v>
      </c>
      <c r="M900" t="s">
        <v>18</v>
      </c>
      <c r="N900">
        <f>insurance[[#This Row],[age]]^2</f>
        <v>2500</v>
      </c>
      <c r="O900">
        <f>insurance[[#This Row],[smoker_yes]]*insurance[[#This Row],[bmi]]</f>
        <v>34.200000000000003</v>
      </c>
      <c r="P900">
        <f>insurance[[#This Row],[smoker_yes]]*insurance[[#This Row],[age]]</f>
        <v>50</v>
      </c>
      <c r="Q900">
        <f>insurance[[#This Row],[bmi]]*insurance[[#This Row],[age]]</f>
        <v>1710.0000000000002</v>
      </c>
      <c r="R900" t="s">
        <v>31</v>
      </c>
      <c r="S900">
        <f>(insurance[[#This Row],[age]]-Notes!$B$2)/Notes!$B$3</f>
        <v>0.76847263684873979</v>
      </c>
      <c r="T900">
        <f>(insurance[[#This Row],[bmi]]-Notes!$B$4)/Notes!$B$5</f>
        <v>0.5801602233742732</v>
      </c>
      <c r="U900">
        <f>(insurance[[#This Row],[children]]-Notes!$B$6)/Notes!$B$7</f>
        <v>0.75107928412561065</v>
      </c>
      <c r="V900" s="14">
        <f t="shared" si="14"/>
        <v>13130.638654799817</v>
      </c>
      <c r="W900" s="15" t="str">
        <f>IF(insurance[[#This Row],[split]]="Test", (insurance[[#This Row],[charges]]-insurance[[#This Row],[yhat_base]])^2, "")</f>
        <v/>
      </c>
      <c r="X900" s="15" t="str">
        <f>IF(insurance[[#This Row],[split]]="Test", ABS(insurance[[#This Row],[charges]]-insurance[[#This Row],[yhat_base]])^2, "")</f>
        <v/>
      </c>
      <c r="Y900" t="str">
        <f>IF(insurance[[#This Row],[split]]="Test", (insurance[[#This Row],[charges]]-insurance[[#This Row],[yhat]])^2,"")</f>
        <v/>
      </c>
      <c r="Z900" t="str">
        <f>IF(insurance[[#This Row],[split]]="Test",ABS(insurance[[#This Row],[charges]]-insurance[[#This Row],[yhat]])^2,"")</f>
        <v/>
      </c>
      <c r="AA900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39811.468621193853</v>
      </c>
      <c r="AB900">
        <f>insurance[[#This Row],[charges]]-insurance[[#This Row],[yhat]]</f>
        <v>3045.3693788061501</v>
      </c>
      <c r="AC900" t="str">
        <f>IF(insurance[[#This Row],[split]]="Test",
  COUNTIFS(insurance[split], "Test", insurance[yhat], "&gt;" &amp; insurance[[#This Row],[yhat]]) + 1,
  ""
)</f>
        <v/>
      </c>
      <c r="AD900" t="str">
        <f>IF(insurance[[#This Row],[split]]="Test", CEILING(insurance[[#This Row],[rank_test]]/(COUNTIF(insurance[split],"Test")/10), 1), "")</f>
        <v/>
      </c>
      <c r="AE900" t="str">
        <f>IF(insurance[[#This Row],[split]]="Test", --(insurance[[#This Row],[charges]] &gt;= Classify!$C$5), "")</f>
        <v/>
      </c>
      <c r="AF900" t="str">
        <f>IF(insurance[[#This Row],[split]]="Test", --(insurance[[#This Row],[yhat]] &gt;= Classify!$C$8), "")</f>
        <v/>
      </c>
    </row>
    <row r="901" spans="1:32" x14ac:dyDescent="0.35">
      <c r="A901">
        <v>25</v>
      </c>
      <c r="B901" t="s">
        <v>19</v>
      </c>
      <c r="C901">
        <v>45.54</v>
      </c>
      <c r="D901">
        <v>2</v>
      </c>
      <c r="E901" t="s">
        <v>23</v>
      </c>
      <c r="F901" t="s">
        <v>15</v>
      </c>
      <c r="G901">
        <v>42112.2356</v>
      </c>
      <c r="H901" t="s">
        <v>16</v>
      </c>
      <c r="I901" t="s">
        <v>18</v>
      </c>
      <c r="J901" t="s">
        <v>18</v>
      </c>
      <c r="K901" t="s">
        <v>17</v>
      </c>
      <c r="L901" t="s">
        <v>18</v>
      </c>
      <c r="M901" t="s">
        <v>17</v>
      </c>
      <c r="N901">
        <f>insurance[[#This Row],[age]]^2</f>
        <v>625</v>
      </c>
      <c r="O901">
        <f>insurance[[#This Row],[smoker_yes]]*insurance[[#This Row],[bmi]]</f>
        <v>45.54</v>
      </c>
      <c r="P901">
        <f>insurance[[#This Row],[smoker_yes]]*insurance[[#This Row],[age]]</f>
        <v>25</v>
      </c>
      <c r="Q901">
        <f>insurance[[#This Row],[bmi]]*insurance[[#This Row],[age]]</f>
        <v>1138.5</v>
      </c>
      <c r="R901" t="s">
        <v>31</v>
      </c>
      <c r="S901">
        <f>(insurance[[#This Row],[age]]-Notes!$B$2)/Notes!$B$3</f>
        <v>-1.0115571188877295</v>
      </c>
      <c r="T901">
        <f>(insurance[[#This Row],[bmi]]-Notes!$B$4)/Notes!$B$5</f>
        <v>2.4404246280763262</v>
      </c>
      <c r="U901">
        <f>(insurance[[#This Row],[children]]-Notes!$B$6)/Notes!$B$7</f>
        <v>0.75107928412561065</v>
      </c>
      <c r="V901" s="14">
        <f t="shared" si="14"/>
        <v>13130.638654799817</v>
      </c>
      <c r="W901" s="15" t="str">
        <f>IF(insurance[[#This Row],[split]]="Test", (insurance[[#This Row],[charges]]-insurance[[#This Row],[yhat_base]])^2, "")</f>
        <v/>
      </c>
      <c r="X901" s="15" t="str">
        <f>IF(insurance[[#This Row],[split]]="Test", ABS(insurance[[#This Row],[charges]]-insurance[[#This Row],[yhat_base]])^2, "")</f>
        <v/>
      </c>
      <c r="Y901" t="str">
        <f>IF(insurance[[#This Row],[split]]="Test", (insurance[[#This Row],[charges]]-insurance[[#This Row],[yhat]])^2,"")</f>
        <v/>
      </c>
      <c r="Z901" t="str">
        <f>IF(insurance[[#This Row],[split]]="Test",ABS(insurance[[#This Row],[charges]]-insurance[[#This Row],[yhat]])^2,"")</f>
        <v/>
      </c>
      <c r="AA901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50508.864958269376</v>
      </c>
      <c r="AB901">
        <f>insurance[[#This Row],[charges]]-insurance[[#This Row],[yhat]]</f>
        <v>-8396.6293582693761</v>
      </c>
      <c r="AC901" t="str">
        <f>IF(insurance[[#This Row],[split]]="Test",
  COUNTIFS(insurance[split], "Test", insurance[yhat], "&gt;" &amp; insurance[[#This Row],[yhat]]) + 1,
  ""
)</f>
        <v/>
      </c>
      <c r="AD901" t="str">
        <f>IF(insurance[[#This Row],[split]]="Test", CEILING(insurance[[#This Row],[rank_test]]/(COUNTIF(insurance[split],"Test")/10), 1), "")</f>
        <v/>
      </c>
      <c r="AE901" t="str">
        <f>IF(insurance[[#This Row],[split]]="Test", --(insurance[[#This Row],[charges]] &gt;= Classify!$C$5), "")</f>
        <v/>
      </c>
      <c r="AF901" t="str">
        <f>IF(insurance[[#This Row],[split]]="Test", --(insurance[[#This Row],[yhat]] &gt;= Classify!$C$8), "")</f>
        <v/>
      </c>
    </row>
    <row r="902" spans="1:32" x14ac:dyDescent="0.35">
      <c r="A902">
        <v>45</v>
      </c>
      <c r="B902" t="s">
        <v>19</v>
      </c>
      <c r="C902">
        <v>36.479999999999997</v>
      </c>
      <c r="D902">
        <v>2</v>
      </c>
      <c r="E902" t="s">
        <v>23</v>
      </c>
      <c r="F902" t="s">
        <v>22</v>
      </c>
      <c r="G902">
        <v>42760.502200000003</v>
      </c>
      <c r="H902" t="s">
        <v>16</v>
      </c>
      <c r="I902" t="s">
        <v>18</v>
      </c>
      <c r="J902" t="s">
        <v>18</v>
      </c>
      <c r="K902" t="s">
        <v>18</v>
      </c>
      <c r="L902" t="s">
        <v>17</v>
      </c>
      <c r="M902" t="s">
        <v>17</v>
      </c>
      <c r="N902">
        <f>insurance[[#This Row],[age]]^2</f>
        <v>2025</v>
      </c>
      <c r="O902">
        <f>insurance[[#This Row],[smoker_yes]]*insurance[[#This Row],[bmi]]</f>
        <v>36.479999999999997</v>
      </c>
      <c r="P902">
        <f>insurance[[#This Row],[smoker_yes]]*insurance[[#This Row],[age]]</f>
        <v>45</v>
      </c>
      <c r="Q902">
        <f>insurance[[#This Row],[bmi]]*insurance[[#This Row],[age]]</f>
        <v>1641.6</v>
      </c>
      <c r="R902" t="s">
        <v>31</v>
      </c>
      <c r="S902">
        <f>(insurance[[#This Row],[age]]-Notes!$B$2)/Notes!$B$3</f>
        <v>0.41246668570144596</v>
      </c>
      <c r="T902">
        <f>(insurance[[#This Row],[bmi]]-Notes!$B$4)/Notes!$B$5</f>
        <v>0.95418163807627243</v>
      </c>
      <c r="U902">
        <f>(insurance[[#This Row],[children]]-Notes!$B$6)/Notes!$B$7</f>
        <v>0.75107928412561065</v>
      </c>
      <c r="V902" s="14">
        <f t="shared" si="14"/>
        <v>13130.638654799817</v>
      </c>
      <c r="W902" s="15" t="str">
        <f>IF(insurance[[#This Row],[split]]="Test", (insurance[[#This Row],[charges]]-insurance[[#This Row],[yhat_base]])^2, "")</f>
        <v/>
      </c>
      <c r="X902" s="15" t="str">
        <f>IF(insurance[[#This Row],[split]]="Test", ABS(insurance[[#This Row],[charges]]-insurance[[#This Row],[yhat_base]])^2, "")</f>
        <v/>
      </c>
      <c r="Y902" t="str">
        <f>IF(insurance[[#This Row],[split]]="Test", (insurance[[#This Row],[charges]]-insurance[[#This Row],[yhat]])^2,"")</f>
        <v/>
      </c>
      <c r="Z902" t="str">
        <f>IF(insurance[[#This Row],[split]]="Test",ABS(insurance[[#This Row],[charges]]-insurance[[#This Row],[yhat]])^2,"")</f>
        <v/>
      </c>
      <c r="AA902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42061.936123650499</v>
      </c>
      <c r="AB902">
        <f>insurance[[#This Row],[charges]]-insurance[[#This Row],[yhat]]</f>
        <v>698.56607634950342</v>
      </c>
      <c r="AC902" t="str">
        <f>IF(insurance[[#This Row],[split]]="Test",
  COUNTIFS(insurance[split], "Test", insurance[yhat], "&gt;" &amp; insurance[[#This Row],[yhat]]) + 1,
  ""
)</f>
        <v/>
      </c>
      <c r="AD902" t="str">
        <f>IF(insurance[[#This Row],[split]]="Test", CEILING(insurance[[#This Row],[rank_test]]/(COUNTIF(insurance[split],"Test")/10), 1), "")</f>
        <v/>
      </c>
      <c r="AE902" t="str">
        <f>IF(insurance[[#This Row],[split]]="Test", --(insurance[[#This Row],[charges]] &gt;= Classify!$C$5), "")</f>
        <v/>
      </c>
      <c r="AF902" t="str">
        <f>IF(insurance[[#This Row],[split]]="Test", --(insurance[[#This Row],[yhat]] &gt;= Classify!$C$8), "")</f>
        <v/>
      </c>
    </row>
    <row r="903" spans="1:32" x14ac:dyDescent="0.35">
      <c r="A903">
        <v>26</v>
      </c>
      <c r="B903" t="s">
        <v>19</v>
      </c>
      <c r="C903">
        <v>32.9</v>
      </c>
      <c r="D903">
        <v>2</v>
      </c>
      <c r="E903" t="s">
        <v>23</v>
      </c>
      <c r="F903" t="s">
        <v>21</v>
      </c>
      <c r="G903">
        <v>36085.218999999997</v>
      </c>
      <c r="H903" t="s">
        <v>16</v>
      </c>
      <c r="I903" t="s">
        <v>18</v>
      </c>
      <c r="J903" t="s">
        <v>18</v>
      </c>
      <c r="K903" t="s">
        <v>17</v>
      </c>
      <c r="L903" t="s">
        <v>17</v>
      </c>
      <c r="M903" t="s">
        <v>18</v>
      </c>
      <c r="N903">
        <f>insurance[[#This Row],[age]]^2</f>
        <v>676</v>
      </c>
      <c r="O903">
        <f>insurance[[#This Row],[smoker_yes]]*insurance[[#This Row],[bmi]]</f>
        <v>32.9</v>
      </c>
      <c r="P903">
        <f>insurance[[#This Row],[smoker_yes]]*insurance[[#This Row],[age]]</f>
        <v>26</v>
      </c>
      <c r="Q903">
        <f>insurance[[#This Row],[bmi]]*insurance[[#This Row],[age]]</f>
        <v>855.4</v>
      </c>
      <c r="R903" t="s">
        <v>31</v>
      </c>
      <c r="S903">
        <f>(insurance[[#This Row],[age]]-Notes!$B$2)/Notes!$B$3</f>
        <v>-0.94035592865827067</v>
      </c>
      <c r="T903">
        <f>(insurance[[#This Row],[bmi]]-Notes!$B$4)/Notes!$B$5</f>
        <v>0.36690239920207945</v>
      </c>
      <c r="U903">
        <f>(insurance[[#This Row],[children]]-Notes!$B$6)/Notes!$B$7</f>
        <v>0.75107928412561065</v>
      </c>
      <c r="V903" s="14">
        <f t="shared" si="14"/>
        <v>13130.638654799817</v>
      </c>
      <c r="W903" s="15" t="str">
        <f>IF(insurance[[#This Row],[split]]="Test", (insurance[[#This Row],[charges]]-insurance[[#This Row],[yhat_base]])^2, "")</f>
        <v/>
      </c>
      <c r="X903" s="15" t="str">
        <f>IF(insurance[[#This Row],[split]]="Test", ABS(insurance[[#This Row],[charges]]-insurance[[#This Row],[yhat_base]])^2, "")</f>
        <v/>
      </c>
      <c r="Y903" t="str">
        <f>IF(insurance[[#This Row],[split]]="Test", (insurance[[#This Row],[charges]]-insurance[[#This Row],[yhat]])^2,"")</f>
        <v/>
      </c>
      <c r="Z903" t="str">
        <f>IF(insurance[[#This Row],[split]]="Test",ABS(insurance[[#This Row],[charges]]-insurance[[#This Row],[yhat]])^2,"")</f>
        <v/>
      </c>
      <c r="AA903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31937.482990202599</v>
      </c>
      <c r="AB903">
        <f>insurance[[#This Row],[charges]]-insurance[[#This Row],[yhat]]</f>
        <v>4147.7360097973979</v>
      </c>
      <c r="AC903" t="str">
        <f>IF(insurance[[#This Row],[split]]="Test",
  COUNTIFS(insurance[split], "Test", insurance[yhat], "&gt;" &amp; insurance[[#This Row],[yhat]]) + 1,
  ""
)</f>
        <v/>
      </c>
      <c r="AD903" t="str">
        <f>IF(insurance[[#This Row],[split]]="Test", CEILING(insurance[[#This Row],[rank_test]]/(COUNTIF(insurance[split],"Test")/10), 1), "")</f>
        <v/>
      </c>
      <c r="AE903" t="str">
        <f>IF(insurance[[#This Row],[split]]="Test", --(insurance[[#This Row],[charges]] &gt;= Classify!$C$5), "")</f>
        <v/>
      </c>
      <c r="AF903" t="str">
        <f>IF(insurance[[#This Row],[split]]="Test", --(insurance[[#This Row],[yhat]] &gt;= Classify!$C$8), "")</f>
        <v/>
      </c>
    </row>
    <row r="904" spans="1:32" x14ac:dyDescent="0.35">
      <c r="A904">
        <v>49</v>
      </c>
      <c r="B904" t="s">
        <v>19</v>
      </c>
      <c r="C904">
        <v>25.84</v>
      </c>
      <c r="D904">
        <v>2</v>
      </c>
      <c r="E904" t="s">
        <v>23</v>
      </c>
      <c r="F904" t="s">
        <v>22</v>
      </c>
      <c r="G904">
        <v>23807.240600000001</v>
      </c>
      <c r="H904" t="s">
        <v>16</v>
      </c>
      <c r="I904" t="s">
        <v>18</v>
      </c>
      <c r="J904" t="s">
        <v>18</v>
      </c>
      <c r="K904" t="s">
        <v>18</v>
      </c>
      <c r="L904" t="s">
        <v>17</v>
      </c>
      <c r="M904" t="s">
        <v>17</v>
      </c>
      <c r="N904">
        <f>insurance[[#This Row],[age]]^2</f>
        <v>2401</v>
      </c>
      <c r="O904">
        <f>insurance[[#This Row],[smoker_yes]]*insurance[[#This Row],[bmi]]</f>
        <v>25.84</v>
      </c>
      <c r="P904">
        <f>insurance[[#This Row],[smoker_yes]]*insurance[[#This Row],[age]]</f>
        <v>49</v>
      </c>
      <c r="Q904">
        <f>insurance[[#This Row],[bmi]]*insurance[[#This Row],[age]]</f>
        <v>1266.1600000000001</v>
      </c>
      <c r="R904" t="s">
        <v>31</v>
      </c>
      <c r="S904">
        <f>(insurance[[#This Row],[age]]-Notes!$B$2)/Notes!$B$3</f>
        <v>0.69727144661928109</v>
      </c>
      <c r="T904">
        <f>(insurance[[#This Row],[bmi]]-Notes!$B$4)/Notes!$B$5</f>
        <v>-0.79125163053306136</v>
      </c>
      <c r="U904">
        <f>(insurance[[#This Row],[children]]-Notes!$B$6)/Notes!$B$7</f>
        <v>0.75107928412561065</v>
      </c>
      <c r="V904" s="14">
        <f t="shared" si="14"/>
        <v>13130.638654799817</v>
      </c>
      <c r="W904" s="15" t="str">
        <f>IF(insurance[[#This Row],[split]]="Test", (insurance[[#This Row],[charges]]-insurance[[#This Row],[yhat_base]])^2, "")</f>
        <v/>
      </c>
      <c r="X904" s="15" t="str">
        <f>IF(insurance[[#This Row],[split]]="Test", ABS(insurance[[#This Row],[charges]]-insurance[[#This Row],[yhat_base]])^2, "")</f>
        <v/>
      </c>
      <c r="Y904" t="str">
        <f>IF(insurance[[#This Row],[split]]="Test", (insurance[[#This Row],[charges]]-insurance[[#This Row],[yhat]])^2,"")</f>
        <v/>
      </c>
      <c r="Z904" t="str">
        <f>IF(insurance[[#This Row],[split]]="Test",ABS(insurance[[#This Row],[charges]]-insurance[[#This Row],[yhat]])^2,"")</f>
        <v/>
      </c>
      <c r="AA904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27466.936607348351</v>
      </c>
      <c r="AB904">
        <f>insurance[[#This Row],[charges]]-insurance[[#This Row],[yhat]]</f>
        <v>-3659.6960073483497</v>
      </c>
      <c r="AC904" t="str">
        <f>IF(insurance[[#This Row],[split]]="Test",
  COUNTIFS(insurance[split], "Test", insurance[yhat], "&gt;" &amp; insurance[[#This Row],[yhat]]) + 1,
  ""
)</f>
        <v/>
      </c>
      <c r="AD904" t="str">
        <f>IF(insurance[[#This Row],[split]]="Test", CEILING(insurance[[#This Row],[rank_test]]/(COUNTIF(insurance[split],"Test")/10), 1), "")</f>
        <v/>
      </c>
      <c r="AE904" t="str">
        <f>IF(insurance[[#This Row],[split]]="Test", --(insurance[[#This Row],[charges]] &gt;= Classify!$C$5), "")</f>
        <v/>
      </c>
      <c r="AF904" t="str">
        <f>IF(insurance[[#This Row],[split]]="Test", --(insurance[[#This Row],[yhat]] &gt;= Classify!$C$8), "")</f>
        <v/>
      </c>
    </row>
    <row r="905" spans="1:32" x14ac:dyDescent="0.35">
      <c r="A905">
        <v>48</v>
      </c>
      <c r="B905" t="s">
        <v>19</v>
      </c>
      <c r="C905">
        <v>40.564999999999998</v>
      </c>
      <c r="D905">
        <v>2</v>
      </c>
      <c r="E905" t="s">
        <v>23</v>
      </c>
      <c r="F905" t="s">
        <v>22</v>
      </c>
      <c r="G905">
        <v>45702.022349999999</v>
      </c>
      <c r="H905" t="s">
        <v>16</v>
      </c>
      <c r="I905" t="s">
        <v>18</v>
      </c>
      <c r="J905" t="s">
        <v>18</v>
      </c>
      <c r="K905" t="s">
        <v>18</v>
      </c>
      <c r="L905" t="s">
        <v>17</v>
      </c>
      <c r="M905" t="s">
        <v>17</v>
      </c>
      <c r="N905">
        <f>insurance[[#This Row],[age]]^2</f>
        <v>2304</v>
      </c>
      <c r="O905">
        <f>insurance[[#This Row],[smoker_yes]]*insurance[[#This Row],[bmi]]</f>
        <v>40.564999999999998</v>
      </c>
      <c r="P905">
        <f>insurance[[#This Row],[smoker_yes]]*insurance[[#This Row],[age]]</f>
        <v>48</v>
      </c>
      <c r="Q905">
        <f>insurance[[#This Row],[bmi]]*insurance[[#This Row],[age]]</f>
        <v>1947.12</v>
      </c>
      <c r="R905" t="s">
        <v>32</v>
      </c>
      <c r="S905">
        <f>(insurance[[#This Row],[age]]-Notes!$B$2)/Notes!$B$3</f>
        <v>0.62607025638982228</v>
      </c>
      <c r="T905">
        <f>(insurance[[#This Row],[bmi]]-Notes!$B$4)/Notes!$B$5</f>
        <v>1.6243033394173563</v>
      </c>
      <c r="U905">
        <f>(insurance[[#This Row],[children]]-Notes!$B$6)/Notes!$B$7</f>
        <v>0.75107928412561065</v>
      </c>
      <c r="V905" s="14">
        <f t="shared" si="14"/>
        <v>13130.638654799817</v>
      </c>
      <c r="W905" s="15">
        <f>IF(insurance[[#This Row],[split]]="Test", (insurance[[#This Row],[charges]]-insurance[[#This Row],[yhat_base]])^2, "")</f>
        <v>1060895035.8199521</v>
      </c>
      <c r="X905" s="15">
        <f>IF(insurance[[#This Row],[split]]="Test", ABS(insurance[[#This Row],[charges]]-insurance[[#This Row],[yhat_base]])^2, "")</f>
        <v>1060895035.8199521</v>
      </c>
      <c r="Y905">
        <f>IF(insurance[[#This Row],[split]]="Test", (insurance[[#This Row],[charges]]-insurance[[#This Row],[yhat]])^2,"")</f>
        <v>11579602.201827625</v>
      </c>
      <c r="Z905">
        <f>IF(insurance[[#This Row],[split]]="Test",ABS(insurance[[#This Row],[charges]]-insurance[[#This Row],[yhat]])^2,"")</f>
        <v>11579602.201827625</v>
      </c>
      <c r="AA905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49104.90380574124</v>
      </c>
      <c r="AB905">
        <f>insurance[[#This Row],[charges]]-insurance[[#This Row],[yhat]]</f>
        <v>-3402.8814557412406</v>
      </c>
      <c r="AC905">
        <f>IF(insurance[[#This Row],[split]]="Test",
  COUNTIFS(insurance[split], "Test", insurance[yhat], "&gt;" &amp; insurance[[#This Row],[yhat]]) + 1,
  ""
)</f>
        <v>6</v>
      </c>
      <c r="AD905">
        <f>IF(insurance[[#This Row],[split]]="Test", CEILING(insurance[[#This Row],[rank_test]]/(COUNTIF(insurance[split],"Test")/10), 1), "")</f>
        <v>1</v>
      </c>
      <c r="AE905">
        <f>IF(insurance[[#This Row],[split]]="Test", --(insurance[[#This Row],[charges]] &gt;= Classify!$C$5), "")</f>
        <v>1</v>
      </c>
      <c r="AF905">
        <f>IF(insurance[[#This Row],[split]]="Test", --(insurance[[#This Row],[yhat]] &gt;= Classify!$C$8), "")</f>
        <v>1</v>
      </c>
    </row>
    <row r="906" spans="1:32" x14ac:dyDescent="0.35">
      <c r="A906">
        <v>30</v>
      </c>
      <c r="B906" t="s">
        <v>19</v>
      </c>
      <c r="C906">
        <v>37.799999999999997</v>
      </c>
      <c r="D906">
        <v>2</v>
      </c>
      <c r="E906" t="s">
        <v>23</v>
      </c>
      <c r="F906" t="s">
        <v>21</v>
      </c>
      <c r="G906">
        <v>39241.442000000003</v>
      </c>
      <c r="H906" t="s">
        <v>16</v>
      </c>
      <c r="I906" t="s">
        <v>18</v>
      </c>
      <c r="J906" t="s">
        <v>18</v>
      </c>
      <c r="K906" t="s">
        <v>17</v>
      </c>
      <c r="L906" t="s">
        <v>17</v>
      </c>
      <c r="M906" t="s">
        <v>18</v>
      </c>
      <c r="N906">
        <f>insurance[[#This Row],[age]]^2</f>
        <v>900</v>
      </c>
      <c r="O906">
        <f>insurance[[#This Row],[smoker_yes]]*insurance[[#This Row],[bmi]]</f>
        <v>37.799999999999997</v>
      </c>
      <c r="P906">
        <f>insurance[[#This Row],[smoker_yes]]*insurance[[#This Row],[age]]</f>
        <v>30</v>
      </c>
      <c r="Q906">
        <f>insurance[[#This Row],[bmi]]*insurance[[#This Row],[age]]</f>
        <v>1134</v>
      </c>
      <c r="R906" t="s">
        <v>31</v>
      </c>
      <c r="S906">
        <f>(insurance[[#This Row],[age]]-Notes!$B$2)/Notes!$B$3</f>
        <v>-0.65555116774043554</v>
      </c>
      <c r="T906">
        <f>(insurance[[#This Row],[bmi]]-Notes!$B$4)/Notes!$B$5</f>
        <v>1.1707203518511147</v>
      </c>
      <c r="U906">
        <f>(insurance[[#This Row],[children]]-Notes!$B$6)/Notes!$B$7</f>
        <v>0.75107928412561065</v>
      </c>
      <c r="V906" s="14">
        <f t="shared" si="14"/>
        <v>13130.638654799817</v>
      </c>
      <c r="W906" s="15" t="str">
        <f>IF(insurance[[#This Row],[split]]="Test", (insurance[[#This Row],[charges]]-insurance[[#This Row],[yhat_base]])^2, "")</f>
        <v/>
      </c>
      <c r="X906" s="15" t="str">
        <f>IF(insurance[[#This Row],[split]]="Test", ABS(insurance[[#This Row],[charges]]-insurance[[#This Row],[yhat_base]])^2, "")</f>
        <v/>
      </c>
      <c r="Y906" t="str">
        <f>IF(insurance[[#This Row],[split]]="Test", (insurance[[#This Row],[charges]]-insurance[[#This Row],[yhat]])^2,"")</f>
        <v/>
      </c>
      <c r="Z906" t="str">
        <f>IF(insurance[[#This Row],[split]]="Test",ABS(insurance[[#This Row],[charges]]-insurance[[#This Row],[yhat]])^2,"")</f>
        <v/>
      </c>
      <c r="AA906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39913.992756550419</v>
      </c>
      <c r="AB906">
        <f>insurance[[#This Row],[charges]]-insurance[[#This Row],[yhat]]</f>
        <v>-672.55075655041583</v>
      </c>
      <c r="AC906" t="str">
        <f>IF(insurance[[#This Row],[split]]="Test",
  COUNTIFS(insurance[split], "Test", insurance[yhat], "&gt;" &amp; insurance[[#This Row],[yhat]]) + 1,
  ""
)</f>
        <v/>
      </c>
      <c r="AD906" t="str">
        <f>IF(insurance[[#This Row],[split]]="Test", CEILING(insurance[[#This Row],[rank_test]]/(COUNTIF(insurance[split],"Test")/10), 1), "")</f>
        <v/>
      </c>
      <c r="AE906" t="str">
        <f>IF(insurance[[#This Row],[split]]="Test", --(insurance[[#This Row],[charges]] &gt;= Classify!$C$5), "")</f>
        <v/>
      </c>
      <c r="AF906" t="str">
        <f>IF(insurance[[#This Row],[split]]="Test", --(insurance[[#This Row],[yhat]] &gt;= Classify!$C$8), "")</f>
        <v/>
      </c>
    </row>
    <row r="907" spans="1:32" x14ac:dyDescent="0.35">
      <c r="A907">
        <v>49</v>
      </c>
      <c r="B907" t="s">
        <v>19</v>
      </c>
      <c r="C907">
        <v>25.6</v>
      </c>
      <c r="D907">
        <v>2</v>
      </c>
      <c r="E907" t="s">
        <v>23</v>
      </c>
      <c r="F907" t="s">
        <v>21</v>
      </c>
      <c r="G907">
        <v>23306.546999999999</v>
      </c>
      <c r="H907" t="s">
        <v>16</v>
      </c>
      <c r="I907" t="s">
        <v>18</v>
      </c>
      <c r="J907" t="s">
        <v>18</v>
      </c>
      <c r="K907" t="s">
        <v>17</v>
      </c>
      <c r="L907" t="s">
        <v>17</v>
      </c>
      <c r="M907" t="s">
        <v>18</v>
      </c>
      <c r="N907">
        <f>insurance[[#This Row],[age]]^2</f>
        <v>2401</v>
      </c>
      <c r="O907">
        <f>insurance[[#This Row],[smoker_yes]]*insurance[[#This Row],[bmi]]</f>
        <v>25.6</v>
      </c>
      <c r="P907">
        <f>insurance[[#This Row],[smoker_yes]]*insurance[[#This Row],[age]]</f>
        <v>49</v>
      </c>
      <c r="Q907">
        <f>insurance[[#This Row],[bmi]]*insurance[[#This Row],[age]]</f>
        <v>1254.4000000000001</v>
      </c>
      <c r="R907" t="s">
        <v>31</v>
      </c>
      <c r="S907">
        <f>(insurance[[#This Row],[age]]-Notes!$B$2)/Notes!$B$3</f>
        <v>0.69727144661928109</v>
      </c>
      <c r="T907">
        <f>(insurance[[#This Row],[bmi]]-Notes!$B$4)/Notes!$B$5</f>
        <v>-0.83062230576485063</v>
      </c>
      <c r="U907">
        <f>(insurance[[#This Row],[children]]-Notes!$B$6)/Notes!$B$7</f>
        <v>0.75107928412561065</v>
      </c>
      <c r="V907" s="14">
        <f t="shared" si="14"/>
        <v>13130.638654799817</v>
      </c>
      <c r="W907" s="15" t="str">
        <f>IF(insurance[[#This Row],[split]]="Test", (insurance[[#This Row],[charges]]-insurance[[#This Row],[yhat_base]])^2, "")</f>
        <v/>
      </c>
      <c r="X907" s="15" t="str">
        <f>IF(insurance[[#This Row],[split]]="Test", ABS(insurance[[#This Row],[charges]]-insurance[[#This Row],[yhat_base]])^2, "")</f>
        <v/>
      </c>
      <c r="Y907" t="str">
        <f>IF(insurance[[#This Row],[split]]="Test", (insurance[[#This Row],[charges]]-insurance[[#This Row],[yhat]])^2,"")</f>
        <v/>
      </c>
      <c r="Z907" t="str">
        <f>IF(insurance[[#This Row],[split]]="Test",ABS(insurance[[#This Row],[charges]]-insurance[[#This Row],[yhat]])^2,"")</f>
        <v/>
      </c>
      <c r="AA907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26639.736012536654</v>
      </c>
      <c r="AB907">
        <f>insurance[[#This Row],[charges]]-insurance[[#This Row],[yhat]]</f>
        <v>-3333.1890125366554</v>
      </c>
      <c r="AC907" t="str">
        <f>IF(insurance[[#This Row],[split]]="Test",
  COUNTIFS(insurance[split], "Test", insurance[yhat], "&gt;" &amp; insurance[[#This Row],[yhat]]) + 1,
  ""
)</f>
        <v/>
      </c>
      <c r="AD907" t="str">
        <f>IF(insurance[[#This Row],[split]]="Test", CEILING(insurance[[#This Row],[rank_test]]/(COUNTIF(insurance[split],"Test")/10), 1), "")</f>
        <v/>
      </c>
      <c r="AE907" t="str">
        <f>IF(insurance[[#This Row],[split]]="Test", --(insurance[[#This Row],[charges]] &gt;= Classify!$C$5), "")</f>
        <v/>
      </c>
      <c r="AF907" t="str">
        <f>IF(insurance[[#This Row],[split]]="Test", --(insurance[[#This Row],[yhat]] &gt;= Classify!$C$8), "")</f>
        <v/>
      </c>
    </row>
    <row r="908" spans="1:32" x14ac:dyDescent="0.35">
      <c r="A908">
        <v>52</v>
      </c>
      <c r="B908" t="s">
        <v>13</v>
      </c>
      <c r="C908">
        <v>25.3</v>
      </c>
      <c r="D908">
        <v>2</v>
      </c>
      <c r="E908" t="s">
        <v>23</v>
      </c>
      <c r="F908" t="s">
        <v>15</v>
      </c>
      <c r="G908">
        <v>24667.419000000002</v>
      </c>
      <c r="H908" t="s">
        <v>16</v>
      </c>
      <c r="I908" t="s">
        <v>17</v>
      </c>
      <c r="J908" t="s">
        <v>18</v>
      </c>
      <c r="K908" t="s">
        <v>17</v>
      </c>
      <c r="L908" t="s">
        <v>18</v>
      </c>
      <c r="M908" t="s">
        <v>17</v>
      </c>
      <c r="N908">
        <f>insurance[[#This Row],[age]]^2</f>
        <v>2704</v>
      </c>
      <c r="O908">
        <f>insurance[[#This Row],[smoker_yes]]*insurance[[#This Row],[bmi]]</f>
        <v>25.3</v>
      </c>
      <c r="P908">
        <f>insurance[[#This Row],[smoker_yes]]*insurance[[#This Row],[age]]</f>
        <v>52</v>
      </c>
      <c r="Q908">
        <f>insurance[[#This Row],[bmi]]*insurance[[#This Row],[age]]</f>
        <v>1315.6000000000001</v>
      </c>
      <c r="R908" t="s">
        <v>31</v>
      </c>
      <c r="S908">
        <f>(insurance[[#This Row],[age]]-Notes!$B$2)/Notes!$B$3</f>
        <v>0.9108750173076573</v>
      </c>
      <c r="T908">
        <f>(insurance[[#This Row],[bmi]]-Notes!$B$4)/Notes!$B$5</f>
        <v>-0.87983564980458762</v>
      </c>
      <c r="U908">
        <f>(insurance[[#This Row],[children]]-Notes!$B$6)/Notes!$B$7</f>
        <v>0.75107928412561065</v>
      </c>
      <c r="V908" s="14">
        <f t="shared" si="14"/>
        <v>13130.638654799817</v>
      </c>
      <c r="W908" s="15" t="str">
        <f>IF(insurance[[#This Row],[split]]="Test", (insurance[[#This Row],[charges]]-insurance[[#This Row],[yhat_base]])^2, "")</f>
        <v/>
      </c>
      <c r="X908" s="15" t="str">
        <f>IF(insurance[[#This Row],[split]]="Test", ABS(insurance[[#This Row],[charges]]-insurance[[#This Row],[yhat_base]])^2, "")</f>
        <v/>
      </c>
      <c r="Y908" t="str">
        <f>IF(insurance[[#This Row],[split]]="Test", (insurance[[#This Row],[charges]]-insurance[[#This Row],[yhat]])^2,"")</f>
        <v/>
      </c>
      <c r="Z908" t="str">
        <f>IF(insurance[[#This Row],[split]]="Test",ABS(insurance[[#This Row],[charges]]-insurance[[#This Row],[yhat]])^2,"")</f>
        <v/>
      </c>
      <c r="AA908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27724.236056396167</v>
      </c>
      <c r="AB908">
        <f>insurance[[#This Row],[charges]]-insurance[[#This Row],[yhat]]</f>
        <v>-3056.8170563961648</v>
      </c>
      <c r="AC908" t="str">
        <f>IF(insurance[[#This Row],[split]]="Test",
  COUNTIFS(insurance[split], "Test", insurance[yhat], "&gt;" &amp; insurance[[#This Row],[yhat]]) + 1,
  ""
)</f>
        <v/>
      </c>
      <c r="AD908" t="str">
        <f>IF(insurance[[#This Row],[split]]="Test", CEILING(insurance[[#This Row],[rank_test]]/(COUNTIF(insurance[split],"Test")/10), 1), "")</f>
        <v/>
      </c>
      <c r="AE908" t="str">
        <f>IF(insurance[[#This Row],[split]]="Test", --(insurance[[#This Row],[charges]] &gt;= Classify!$C$5), "")</f>
        <v/>
      </c>
      <c r="AF908" t="str">
        <f>IF(insurance[[#This Row],[split]]="Test", --(insurance[[#This Row],[yhat]] &gt;= Classify!$C$8), "")</f>
        <v/>
      </c>
    </row>
    <row r="909" spans="1:32" x14ac:dyDescent="0.35">
      <c r="A909">
        <v>43</v>
      </c>
      <c r="B909" t="s">
        <v>19</v>
      </c>
      <c r="C909">
        <v>38.06</v>
      </c>
      <c r="D909">
        <v>2</v>
      </c>
      <c r="E909" t="s">
        <v>23</v>
      </c>
      <c r="F909" t="s">
        <v>15</v>
      </c>
      <c r="G909">
        <v>42560.430399999997</v>
      </c>
      <c r="H909" t="s">
        <v>16</v>
      </c>
      <c r="I909" t="s">
        <v>18</v>
      </c>
      <c r="J909" t="s">
        <v>18</v>
      </c>
      <c r="K909" t="s">
        <v>17</v>
      </c>
      <c r="L909" t="s">
        <v>18</v>
      </c>
      <c r="M909" t="s">
        <v>17</v>
      </c>
      <c r="N909">
        <f>insurance[[#This Row],[age]]^2</f>
        <v>1849</v>
      </c>
      <c r="O909">
        <f>insurance[[#This Row],[smoker_yes]]*insurance[[#This Row],[bmi]]</f>
        <v>38.06</v>
      </c>
      <c r="P909">
        <f>insurance[[#This Row],[smoker_yes]]*insurance[[#This Row],[age]]</f>
        <v>43</v>
      </c>
      <c r="Q909">
        <f>insurance[[#This Row],[bmi]]*insurance[[#This Row],[age]]</f>
        <v>1636.5800000000002</v>
      </c>
      <c r="R909" t="s">
        <v>31</v>
      </c>
      <c r="S909">
        <f>(insurance[[#This Row],[age]]-Notes!$B$2)/Notes!$B$3</f>
        <v>0.27006430524252845</v>
      </c>
      <c r="T909">
        <f>(insurance[[#This Row],[bmi]]-Notes!$B$4)/Notes!$B$5</f>
        <v>1.2133719166855541</v>
      </c>
      <c r="U909">
        <f>(insurance[[#This Row],[children]]-Notes!$B$6)/Notes!$B$7</f>
        <v>0.75107928412561065</v>
      </c>
      <c r="V909" s="14">
        <f t="shared" si="14"/>
        <v>13130.638654799817</v>
      </c>
      <c r="W909" s="15" t="str">
        <f>IF(insurance[[#This Row],[split]]="Test", (insurance[[#This Row],[charges]]-insurance[[#This Row],[yhat_base]])^2, "")</f>
        <v/>
      </c>
      <c r="X909" s="15" t="str">
        <f>IF(insurance[[#This Row],[split]]="Test", ABS(insurance[[#This Row],[charges]]-insurance[[#This Row],[yhat_base]])^2, "")</f>
        <v/>
      </c>
      <c r="Y909" t="str">
        <f>IF(insurance[[#This Row],[split]]="Test", (insurance[[#This Row],[charges]]-insurance[[#This Row],[yhat]])^2,"")</f>
        <v/>
      </c>
      <c r="Z909" t="str">
        <f>IF(insurance[[#This Row],[split]]="Test",ABS(insurance[[#This Row],[charges]]-insurance[[#This Row],[yhat]])^2,"")</f>
        <v/>
      </c>
      <c r="AA909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43216.940387039533</v>
      </c>
      <c r="AB909">
        <f>insurance[[#This Row],[charges]]-insurance[[#This Row],[yhat]]</f>
        <v>-656.50998703953519</v>
      </c>
      <c r="AC909" t="str">
        <f>IF(insurance[[#This Row],[split]]="Test",
  COUNTIFS(insurance[split], "Test", insurance[yhat], "&gt;" &amp; insurance[[#This Row],[yhat]]) + 1,
  ""
)</f>
        <v/>
      </c>
      <c r="AD909" t="str">
        <f>IF(insurance[[#This Row],[split]]="Test", CEILING(insurance[[#This Row],[rank_test]]/(COUNTIF(insurance[split],"Test")/10), 1), "")</f>
        <v/>
      </c>
      <c r="AE909" t="str">
        <f>IF(insurance[[#This Row],[split]]="Test", --(insurance[[#This Row],[charges]] &gt;= Classify!$C$5), "")</f>
        <v/>
      </c>
      <c r="AF909" t="str">
        <f>IF(insurance[[#This Row],[split]]="Test", --(insurance[[#This Row],[yhat]] &gt;= Classify!$C$8), "")</f>
        <v/>
      </c>
    </row>
    <row r="910" spans="1:32" x14ac:dyDescent="0.35">
      <c r="A910">
        <v>40</v>
      </c>
      <c r="B910" t="s">
        <v>13</v>
      </c>
      <c r="C910">
        <v>32.774999999999999</v>
      </c>
      <c r="D910">
        <v>2</v>
      </c>
      <c r="E910" t="s">
        <v>23</v>
      </c>
      <c r="F910" t="s">
        <v>22</v>
      </c>
      <c r="G910">
        <v>40003.332249999999</v>
      </c>
      <c r="H910" t="s">
        <v>16</v>
      </c>
      <c r="I910" t="s">
        <v>17</v>
      </c>
      <c r="J910" t="s">
        <v>18</v>
      </c>
      <c r="K910" t="s">
        <v>18</v>
      </c>
      <c r="L910" t="s">
        <v>17</v>
      </c>
      <c r="M910" t="s">
        <v>17</v>
      </c>
      <c r="N910">
        <f>insurance[[#This Row],[age]]^2</f>
        <v>1600</v>
      </c>
      <c r="O910">
        <f>insurance[[#This Row],[smoker_yes]]*insurance[[#This Row],[bmi]]</f>
        <v>32.774999999999999</v>
      </c>
      <c r="P910">
        <f>insurance[[#This Row],[smoker_yes]]*insurance[[#This Row],[age]]</f>
        <v>40</v>
      </c>
      <c r="Q910">
        <f>insurance[[#This Row],[bmi]]*insurance[[#This Row],[age]]</f>
        <v>1311</v>
      </c>
      <c r="R910" t="s">
        <v>31</v>
      </c>
      <c r="S910">
        <f>(insurance[[#This Row],[age]]-Notes!$B$2)/Notes!$B$3</f>
        <v>5.6460734554152112E-2</v>
      </c>
      <c r="T910">
        <f>(insurance[[#This Row],[bmi]]-Notes!$B$4)/Notes!$B$5</f>
        <v>0.34639683918552239</v>
      </c>
      <c r="U910">
        <f>(insurance[[#This Row],[children]]-Notes!$B$6)/Notes!$B$7</f>
        <v>0.75107928412561065</v>
      </c>
      <c r="V910" s="14">
        <f t="shared" si="14"/>
        <v>13130.638654799817</v>
      </c>
      <c r="W910" s="15" t="str">
        <f>IF(insurance[[#This Row],[split]]="Test", (insurance[[#This Row],[charges]]-insurance[[#This Row],[yhat_base]])^2, "")</f>
        <v/>
      </c>
      <c r="X910" s="15" t="str">
        <f>IF(insurance[[#This Row],[split]]="Test", ABS(insurance[[#This Row],[charges]]-insurance[[#This Row],[yhat_base]])^2, "")</f>
        <v/>
      </c>
      <c r="Y910" t="str">
        <f>IF(insurance[[#This Row],[split]]="Test", (insurance[[#This Row],[charges]]-insurance[[#This Row],[yhat]])^2,"")</f>
        <v/>
      </c>
      <c r="Z910" t="str">
        <f>IF(insurance[[#This Row],[split]]="Test",ABS(insurance[[#This Row],[charges]]-insurance[[#This Row],[yhat]])^2,"")</f>
        <v/>
      </c>
      <c r="AA910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35744.423194887662</v>
      </c>
      <c r="AB910">
        <f>insurance[[#This Row],[charges]]-insurance[[#This Row],[yhat]]</f>
        <v>4258.9090551123372</v>
      </c>
      <c r="AC910" t="str">
        <f>IF(insurance[[#This Row],[split]]="Test",
  COUNTIFS(insurance[split], "Test", insurance[yhat], "&gt;" &amp; insurance[[#This Row],[yhat]]) + 1,
  ""
)</f>
        <v/>
      </c>
      <c r="AD910" t="str">
        <f>IF(insurance[[#This Row],[split]]="Test", CEILING(insurance[[#This Row],[rank_test]]/(COUNTIF(insurance[split],"Test")/10), 1), "")</f>
        <v/>
      </c>
      <c r="AE910" t="str">
        <f>IF(insurance[[#This Row],[split]]="Test", --(insurance[[#This Row],[charges]] &gt;= Classify!$C$5), "")</f>
        <v/>
      </c>
      <c r="AF910" t="str">
        <f>IF(insurance[[#This Row],[split]]="Test", --(insurance[[#This Row],[yhat]] &gt;= Classify!$C$8), "")</f>
        <v/>
      </c>
    </row>
    <row r="911" spans="1:32" x14ac:dyDescent="0.35">
      <c r="A911">
        <v>44</v>
      </c>
      <c r="B911" t="s">
        <v>13</v>
      </c>
      <c r="C911">
        <v>43.89</v>
      </c>
      <c r="D911">
        <v>2</v>
      </c>
      <c r="E911" t="s">
        <v>23</v>
      </c>
      <c r="F911" t="s">
        <v>15</v>
      </c>
      <c r="G911">
        <v>46200.985099999998</v>
      </c>
      <c r="H911" t="s">
        <v>16</v>
      </c>
      <c r="I911" t="s">
        <v>17</v>
      </c>
      <c r="J911" t="s">
        <v>18</v>
      </c>
      <c r="K911" t="s">
        <v>17</v>
      </c>
      <c r="L911" t="s">
        <v>18</v>
      </c>
      <c r="M911" t="s">
        <v>17</v>
      </c>
      <c r="N911">
        <f>insurance[[#This Row],[age]]^2</f>
        <v>1936</v>
      </c>
      <c r="O911">
        <f>insurance[[#This Row],[smoker_yes]]*insurance[[#This Row],[bmi]]</f>
        <v>43.89</v>
      </c>
      <c r="P911">
        <f>insurance[[#This Row],[smoker_yes]]*insurance[[#This Row],[age]]</f>
        <v>44</v>
      </c>
      <c r="Q911">
        <f>insurance[[#This Row],[bmi]]*insurance[[#This Row],[age]]</f>
        <v>1931.16</v>
      </c>
      <c r="R911" t="s">
        <v>32</v>
      </c>
      <c r="S911">
        <f>(insurance[[#This Row],[age]]-Notes!$B$2)/Notes!$B$3</f>
        <v>0.3412654954719872</v>
      </c>
      <c r="T911">
        <f>(insurance[[#This Row],[bmi]]-Notes!$B$4)/Notes!$B$5</f>
        <v>2.169751235857774</v>
      </c>
      <c r="U911">
        <f>(insurance[[#This Row],[children]]-Notes!$B$6)/Notes!$B$7</f>
        <v>0.75107928412561065</v>
      </c>
      <c r="V911" s="14">
        <f t="shared" si="14"/>
        <v>13130.638654799817</v>
      </c>
      <c r="W911" s="15">
        <f>IF(insurance[[#This Row],[split]]="Test", (insurance[[#This Row],[charges]]-insurance[[#This Row],[yhat_base]])^2, "")</f>
        <v>1093647814.0055642</v>
      </c>
      <c r="X911" s="15">
        <f>IF(insurance[[#This Row],[split]]="Test", ABS(insurance[[#This Row],[charges]]-insurance[[#This Row],[yhat_base]])^2, "")</f>
        <v>1093647814.0055642</v>
      </c>
      <c r="Y911">
        <f>IF(insurance[[#This Row],[split]]="Test", (insurance[[#This Row],[charges]]-insurance[[#This Row],[yhat]])^2,"")</f>
        <v>44023070.085045725</v>
      </c>
      <c r="Z911">
        <f>IF(insurance[[#This Row],[split]]="Test",ABS(insurance[[#This Row],[charges]]-insurance[[#This Row],[yhat]])^2,"")</f>
        <v>44023070.085045725</v>
      </c>
      <c r="AA911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52835.973425916309</v>
      </c>
      <c r="AB911">
        <f>insurance[[#This Row],[charges]]-insurance[[#This Row],[yhat]]</f>
        <v>-6634.9883259163107</v>
      </c>
      <c r="AC911">
        <f>IF(insurance[[#This Row],[split]]="Test",
  COUNTIFS(insurance[split], "Test", insurance[yhat], "&gt;" &amp; insurance[[#This Row],[yhat]]) + 1,
  ""
)</f>
        <v>3</v>
      </c>
      <c r="AD911">
        <f>IF(insurance[[#This Row],[split]]="Test", CEILING(insurance[[#This Row],[rank_test]]/(COUNTIF(insurance[split],"Test")/10), 1), "")</f>
        <v>1</v>
      </c>
      <c r="AE911">
        <f>IF(insurance[[#This Row],[split]]="Test", --(insurance[[#This Row],[charges]] &gt;= Classify!$C$5), "")</f>
        <v>1</v>
      </c>
      <c r="AF911">
        <f>IF(insurance[[#This Row],[split]]="Test", --(insurance[[#This Row],[yhat]] &gt;= Classify!$C$8), "")</f>
        <v>1</v>
      </c>
    </row>
    <row r="912" spans="1:32" x14ac:dyDescent="0.35">
      <c r="A912">
        <v>39</v>
      </c>
      <c r="B912" t="s">
        <v>19</v>
      </c>
      <c r="C912">
        <v>35.299999999999997</v>
      </c>
      <c r="D912">
        <v>2</v>
      </c>
      <c r="E912" t="s">
        <v>23</v>
      </c>
      <c r="F912" t="s">
        <v>21</v>
      </c>
      <c r="G912">
        <v>40103.89</v>
      </c>
      <c r="H912" t="s">
        <v>16</v>
      </c>
      <c r="I912" t="s">
        <v>18</v>
      </c>
      <c r="J912" t="s">
        <v>18</v>
      </c>
      <c r="K912" t="s">
        <v>17</v>
      </c>
      <c r="L912" t="s">
        <v>17</v>
      </c>
      <c r="M912" t="s">
        <v>18</v>
      </c>
      <c r="N912">
        <f>insurance[[#This Row],[age]]^2</f>
        <v>1521</v>
      </c>
      <c r="O912">
        <f>insurance[[#This Row],[smoker_yes]]*insurance[[#This Row],[bmi]]</f>
        <v>35.299999999999997</v>
      </c>
      <c r="P912">
        <f>insurance[[#This Row],[smoker_yes]]*insurance[[#This Row],[age]]</f>
        <v>39</v>
      </c>
      <c r="Q912">
        <f>insurance[[#This Row],[bmi]]*insurance[[#This Row],[age]]</f>
        <v>1376.6999999999998</v>
      </c>
      <c r="R912" t="s">
        <v>31</v>
      </c>
      <c r="S912">
        <f>(insurance[[#This Row],[age]]-Notes!$B$2)/Notes!$B$3</f>
        <v>-1.4740455675306659E-2</v>
      </c>
      <c r="T912">
        <f>(insurance[[#This Row],[bmi]]-Notes!$B$4)/Notes!$B$5</f>
        <v>0.76060915151997421</v>
      </c>
      <c r="U912">
        <f>(insurance[[#This Row],[children]]-Notes!$B$6)/Notes!$B$7</f>
        <v>0.75107928412561065</v>
      </c>
      <c r="V912" s="14">
        <f t="shared" si="14"/>
        <v>13130.638654799817</v>
      </c>
      <c r="W912" s="15" t="str">
        <f>IF(insurance[[#This Row],[split]]="Test", (insurance[[#This Row],[charges]]-insurance[[#This Row],[yhat_base]])^2, "")</f>
        <v/>
      </c>
      <c r="X912" s="15" t="str">
        <f>IF(insurance[[#This Row],[split]]="Test", ABS(insurance[[#This Row],[charges]]-insurance[[#This Row],[yhat_base]])^2, "")</f>
        <v/>
      </c>
      <c r="Y912" t="str">
        <f>IF(insurance[[#This Row],[split]]="Test", (insurance[[#This Row],[charges]]-insurance[[#This Row],[yhat]])^2,"")</f>
        <v/>
      </c>
      <c r="Z912" t="str">
        <f>IF(insurance[[#This Row],[split]]="Test",ABS(insurance[[#This Row],[charges]]-insurance[[#This Row],[yhat]])^2,"")</f>
        <v/>
      </c>
      <c r="AA912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38154.541814912678</v>
      </c>
      <c r="AB912">
        <f>insurance[[#This Row],[charges]]-insurance[[#This Row],[yhat]]</f>
        <v>1949.3481850873213</v>
      </c>
      <c r="AC912" t="str">
        <f>IF(insurance[[#This Row],[split]]="Test",
  COUNTIFS(insurance[split], "Test", insurance[yhat], "&gt;" &amp; insurance[[#This Row],[yhat]]) + 1,
  ""
)</f>
        <v/>
      </c>
      <c r="AD912" t="str">
        <f>IF(insurance[[#This Row],[split]]="Test", CEILING(insurance[[#This Row],[rank_test]]/(COUNTIF(insurance[split],"Test")/10), 1), "")</f>
        <v/>
      </c>
      <c r="AE912" t="str">
        <f>IF(insurance[[#This Row],[split]]="Test", --(insurance[[#This Row],[charges]] &gt;= Classify!$C$5), "")</f>
        <v/>
      </c>
      <c r="AF912" t="str">
        <f>IF(insurance[[#This Row],[split]]="Test", --(insurance[[#This Row],[yhat]] &gt;= Classify!$C$8), "")</f>
        <v/>
      </c>
    </row>
    <row r="913" spans="1:32" x14ac:dyDescent="0.35">
      <c r="A913">
        <v>29</v>
      </c>
      <c r="B913" t="s">
        <v>19</v>
      </c>
      <c r="C913">
        <v>35.5</v>
      </c>
      <c r="D913">
        <v>2</v>
      </c>
      <c r="E913" t="s">
        <v>23</v>
      </c>
      <c r="F913" t="s">
        <v>21</v>
      </c>
      <c r="G913">
        <v>44585.455869999998</v>
      </c>
      <c r="H913" t="s">
        <v>16</v>
      </c>
      <c r="I913" t="s">
        <v>18</v>
      </c>
      <c r="J913" t="s">
        <v>18</v>
      </c>
      <c r="K913" t="s">
        <v>17</v>
      </c>
      <c r="L913" t="s">
        <v>17</v>
      </c>
      <c r="M913" t="s">
        <v>18</v>
      </c>
      <c r="N913">
        <f>insurance[[#This Row],[age]]^2</f>
        <v>841</v>
      </c>
      <c r="O913">
        <f>insurance[[#This Row],[smoker_yes]]*insurance[[#This Row],[bmi]]</f>
        <v>35.5</v>
      </c>
      <c r="P913">
        <f>insurance[[#This Row],[smoker_yes]]*insurance[[#This Row],[age]]</f>
        <v>29</v>
      </c>
      <c r="Q913">
        <f>insurance[[#This Row],[bmi]]*insurance[[#This Row],[age]]</f>
        <v>1029.5</v>
      </c>
      <c r="R913" t="s">
        <v>31</v>
      </c>
      <c r="S913">
        <f>(insurance[[#This Row],[age]]-Notes!$B$2)/Notes!$B$3</f>
        <v>-0.72675235796989435</v>
      </c>
      <c r="T913">
        <f>(insurance[[#This Row],[bmi]]-Notes!$B$4)/Notes!$B$5</f>
        <v>0.79341804754646583</v>
      </c>
      <c r="U913">
        <f>(insurance[[#This Row],[children]]-Notes!$B$6)/Notes!$B$7</f>
        <v>0.75107928412561065</v>
      </c>
      <c r="V913" s="14">
        <f t="shared" si="14"/>
        <v>13130.638654799817</v>
      </c>
      <c r="W913" s="15" t="str">
        <f>IF(insurance[[#This Row],[split]]="Test", (insurance[[#This Row],[charges]]-insurance[[#This Row],[yhat_base]])^2, "")</f>
        <v/>
      </c>
      <c r="X913" s="15" t="str">
        <f>IF(insurance[[#This Row],[split]]="Test", ABS(insurance[[#This Row],[charges]]-insurance[[#This Row],[yhat_base]])^2, "")</f>
        <v/>
      </c>
      <c r="Y913" t="str">
        <f>IF(insurance[[#This Row],[split]]="Test", (insurance[[#This Row],[charges]]-insurance[[#This Row],[yhat]])^2,"")</f>
        <v/>
      </c>
      <c r="Z913" t="str">
        <f>IF(insurance[[#This Row],[split]]="Test",ABS(insurance[[#This Row],[charges]]-insurance[[#This Row],[yhat]])^2,"")</f>
        <v/>
      </c>
      <c r="AA913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36303.801325683249</v>
      </c>
      <c r="AB913">
        <f>insurance[[#This Row],[charges]]-insurance[[#This Row],[yhat]]</f>
        <v>8281.6545443167488</v>
      </c>
      <c r="AC913" t="str">
        <f>IF(insurance[[#This Row],[split]]="Test",
  COUNTIFS(insurance[split], "Test", insurance[yhat], "&gt;" &amp; insurance[[#This Row],[yhat]]) + 1,
  ""
)</f>
        <v/>
      </c>
      <c r="AD913" t="str">
        <f>IF(insurance[[#This Row],[split]]="Test", CEILING(insurance[[#This Row],[rank_test]]/(COUNTIF(insurance[split],"Test")/10), 1), "")</f>
        <v/>
      </c>
      <c r="AE913" t="str">
        <f>IF(insurance[[#This Row],[split]]="Test", --(insurance[[#This Row],[charges]] &gt;= Classify!$C$5), "")</f>
        <v/>
      </c>
      <c r="AF913" t="str">
        <f>IF(insurance[[#This Row],[split]]="Test", --(insurance[[#This Row],[yhat]] &gt;= Classify!$C$8), "")</f>
        <v/>
      </c>
    </row>
    <row r="914" spans="1:32" x14ac:dyDescent="0.35">
      <c r="A914">
        <v>56</v>
      </c>
      <c r="B914" t="s">
        <v>19</v>
      </c>
      <c r="C914">
        <v>31.79</v>
      </c>
      <c r="D914">
        <v>2</v>
      </c>
      <c r="E914" t="s">
        <v>23</v>
      </c>
      <c r="F914" t="s">
        <v>15</v>
      </c>
      <c r="G914">
        <v>43813.866099999999</v>
      </c>
      <c r="H914" t="s">
        <v>16</v>
      </c>
      <c r="I914" t="s">
        <v>18</v>
      </c>
      <c r="J914" t="s">
        <v>18</v>
      </c>
      <c r="K914" t="s">
        <v>17</v>
      </c>
      <c r="L914" t="s">
        <v>18</v>
      </c>
      <c r="M914" t="s">
        <v>17</v>
      </c>
      <c r="N914">
        <f>insurance[[#This Row],[age]]^2</f>
        <v>3136</v>
      </c>
      <c r="O914">
        <f>insurance[[#This Row],[smoker_yes]]*insurance[[#This Row],[bmi]]</f>
        <v>31.79</v>
      </c>
      <c r="P914">
        <f>insurance[[#This Row],[smoker_yes]]*insurance[[#This Row],[age]]</f>
        <v>56</v>
      </c>
      <c r="Q914">
        <f>insurance[[#This Row],[bmi]]*insurance[[#This Row],[age]]</f>
        <v>1780.24</v>
      </c>
      <c r="R914" t="s">
        <v>31</v>
      </c>
      <c r="S914">
        <f>(insurance[[#This Row],[age]]-Notes!$B$2)/Notes!$B$3</f>
        <v>1.1956797782254924</v>
      </c>
      <c r="T914">
        <f>(insurance[[#This Row],[bmi]]-Notes!$B$4)/Notes!$B$5</f>
        <v>0.18481302625505311</v>
      </c>
      <c r="U914">
        <f>(insurance[[#This Row],[children]]-Notes!$B$6)/Notes!$B$7</f>
        <v>0.75107928412561065</v>
      </c>
      <c r="V914" s="14">
        <f t="shared" si="14"/>
        <v>13130.638654799817</v>
      </c>
      <c r="W914" s="15" t="str">
        <f>IF(insurance[[#This Row],[split]]="Test", (insurance[[#This Row],[charges]]-insurance[[#This Row],[yhat_base]])^2, "")</f>
        <v/>
      </c>
      <c r="X914" s="15" t="str">
        <f>IF(insurance[[#This Row],[split]]="Test", ABS(insurance[[#This Row],[charges]]-insurance[[#This Row],[yhat_base]])^2, "")</f>
        <v/>
      </c>
      <c r="Y914" t="str">
        <f>IF(insurance[[#This Row],[split]]="Test", (insurance[[#This Row],[charges]]-insurance[[#This Row],[yhat]])^2,"")</f>
        <v/>
      </c>
      <c r="Z914" t="str">
        <f>IF(insurance[[#This Row],[split]]="Test",ABS(insurance[[#This Row],[charges]]-insurance[[#This Row],[yhat]])^2,"")</f>
        <v/>
      </c>
      <c r="AA914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38285.418324992927</v>
      </c>
      <c r="AB914">
        <f>insurance[[#This Row],[charges]]-insurance[[#This Row],[yhat]]</f>
        <v>5528.4477750070728</v>
      </c>
      <c r="AC914" t="str">
        <f>IF(insurance[[#This Row],[split]]="Test",
  COUNTIFS(insurance[split], "Test", insurance[yhat], "&gt;" &amp; insurance[[#This Row],[yhat]]) + 1,
  ""
)</f>
        <v/>
      </c>
      <c r="AD914" t="str">
        <f>IF(insurance[[#This Row],[split]]="Test", CEILING(insurance[[#This Row],[rank_test]]/(COUNTIF(insurance[split],"Test")/10), 1), "")</f>
        <v/>
      </c>
      <c r="AE914" t="str">
        <f>IF(insurance[[#This Row],[split]]="Test", --(insurance[[#This Row],[charges]] &gt;= Classify!$C$5), "")</f>
        <v/>
      </c>
      <c r="AF914" t="str">
        <f>IF(insurance[[#This Row],[split]]="Test", --(insurance[[#This Row],[yhat]] &gt;= Classify!$C$8), "")</f>
        <v/>
      </c>
    </row>
    <row r="915" spans="1:32" x14ac:dyDescent="0.35">
      <c r="A915">
        <v>23</v>
      </c>
      <c r="B915" t="s">
        <v>13</v>
      </c>
      <c r="C915">
        <v>32.78</v>
      </c>
      <c r="D915">
        <v>2</v>
      </c>
      <c r="E915" t="s">
        <v>23</v>
      </c>
      <c r="F915" t="s">
        <v>15</v>
      </c>
      <c r="G915">
        <v>36021.011200000001</v>
      </c>
      <c r="H915" t="s">
        <v>16</v>
      </c>
      <c r="I915" t="s">
        <v>17</v>
      </c>
      <c r="J915" t="s">
        <v>18</v>
      </c>
      <c r="K915" t="s">
        <v>17</v>
      </c>
      <c r="L915" t="s">
        <v>18</v>
      </c>
      <c r="M915" t="s">
        <v>17</v>
      </c>
      <c r="N915">
        <f>insurance[[#This Row],[age]]^2</f>
        <v>529</v>
      </c>
      <c r="O915">
        <f>insurance[[#This Row],[smoker_yes]]*insurance[[#This Row],[bmi]]</f>
        <v>32.78</v>
      </c>
      <c r="P915">
        <f>insurance[[#This Row],[smoker_yes]]*insurance[[#This Row],[age]]</f>
        <v>23</v>
      </c>
      <c r="Q915">
        <f>insurance[[#This Row],[bmi]]*insurance[[#This Row],[age]]</f>
        <v>753.94</v>
      </c>
      <c r="R915" t="s">
        <v>32</v>
      </c>
      <c r="S915">
        <f>(insurance[[#This Row],[age]]-Notes!$B$2)/Notes!$B$3</f>
        <v>-1.1539594993466469</v>
      </c>
      <c r="T915">
        <f>(insurance[[#This Row],[bmi]]-Notes!$B$4)/Notes!$B$5</f>
        <v>0.34721706158618509</v>
      </c>
      <c r="U915">
        <f>(insurance[[#This Row],[children]]-Notes!$B$6)/Notes!$B$7</f>
        <v>0.75107928412561065</v>
      </c>
      <c r="V915" s="14">
        <f t="shared" si="14"/>
        <v>13130.638654799817</v>
      </c>
      <c r="W915" s="15">
        <f>IF(insurance[[#This Row],[split]]="Test", (insurance[[#This Row],[charges]]-insurance[[#This Row],[yhat_base]])^2, "")</f>
        <v>523969155.25805426</v>
      </c>
      <c r="X915" s="15">
        <f>IF(insurance[[#This Row],[split]]="Test", ABS(insurance[[#This Row],[charges]]-insurance[[#This Row],[yhat_base]])^2, "")</f>
        <v>523969155.25805426</v>
      </c>
      <c r="Y915">
        <f>IF(insurance[[#This Row],[split]]="Test", (insurance[[#This Row],[charges]]-insurance[[#This Row],[yhat]])^2,"")</f>
        <v>17554313.723178562</v>
      </c>
      <c r="Z915">
        <f>IF(insurance[[#This Row],[split]]="Test",ABS(insurance[[#This Row],[charges]]-insurance[[#This Row],[yhat]])^2,"")</f>
        <v>17554313.723178562</v>
      </c>
      <c r="AA915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31831.224364947582</v>
      </c>
      <c r="AB915">
        <f>insurance[[#This Row],[charges]]-insurance[[#This Row],[yhat]]</f>
        <v>4189.7868350524186</v>
      </c>
      <c r="AC915">
        <f>IF(insurance[[#This Row],[split]]="Test",
  COUNTIFS(insurance[split], "Test", insurance[yhat], "&gt;" &amp; insurance[[#This Row],[yhat]]) + 1,
  ""
)</f>
        <v>31</v>
      </c>
      <c r="AD915">
        <f>IF(insurance[[#This Row],[split]]="Test", CEILING(insurance[[#This Row],[rank_test]]/(COUNTIF(insurance[split],"Test")/10), 1), "")</f>
        <v>2</v>
      </c>
      <c r="AE915">
        <f>IF(insurance[[#This Row],[split]]="Test", --(insurance[[#This Row],[charges]] &gt;= Classify!$C$5), "")</f>
        <v>1</v>
      </c>
      <c r="AF915">
        <f>IF(insurance[[#This Row],[split]]="Test", --(insurance[[#This Row],[yhat]] &gt;= Classify!$C$8), "")</f>
        <v>1</v>
      </c>
    </row>
    <row r="916" spans="1:32" x14ac:dyDescent="0.35">
      <c r="A916">
        <v>37</v>
      </c>
      <c r="B916" t="s">
        <v>13</v>
      </c>
      <c r="C916">
        <v>47.6</v>
      </c>
      <c r="D916">
        <v>2</v>
      </c>
      <c r="E916" t="s">
        <v>23</v>
      </c>
      <c r="F916" t="s">
        <v>21</v>
      </c>
      <c r="G916">
        <v>46113.510999999999</v>
      </c>
      <c r="H916" t="s">
        <v>16</v>
      </c>
      <c r="I916" t="s">
        <v>17</v>
      </c>
      <c r="J916" t="s">
        <v>18</v>
      </c>
      <c r="K916" t="s">
        <v>17</v>
      </c>
      <c r="L916" t="s">
        <v>17</v>
      </c>
      <c r="M916" t="s">
        <v>18</v>
      </c>
      <c r="N916">
        <f>insurance[[#This Row],[age]]^2</f>
        <v>1369</v>
      </c>
      <c r="O916">
        <f>insurance[[#This Row],[smoker_yes]]*insurance[[#This Row],[bmi]]</f>
        <v>47.6</v>
      </c>
      <c r="P916">
        <f>insurance[[#This Row],[smoker_yes]]*insurance[[#This Row],[age]]</f>
        <v>37</v>
      </c>
      <c r="Q916">
        <f>insurance[[#This Row],[bmi]]*insurance[[#This Row],[age]]</f>
        <v>1761.2</v>
      </c>
      <c r="R916" t="s">
        <v>32</v>
      </c>
      <c r="S916">
        <f>(insurance[[#This Row],[age]]-Notes!$B$2)/Notes!$B$3</f>
        <v>-0.1571428361342242</v>
      </c>
      <c r="T916">
        <f>(insurance[[#This Row],[bmi]]-Notes!$B$4)/Notes!$B$5</f>
        <v>2.7783562571491864</v>
      </c>
      <c r="U916">
        <f>(insurance[[#This Row],[children]]-Notes!$B$6)/Notes!$B$7</f>
        <v>0.75107928412561065</v>
      </c>
      <c r="V916" s="14">
        <f t="shared" si="14"/>
        <v>13130.638654799817</v>
      </c>
      <c r="W916" s="15">
        <f>IF(insurance[[#This Row],[split]]="Test", (insurance[[#This Row],[charges]]-insurance[[#This Row],[yhat_base]])^2, "")</f>
        <v>1087869868.1397707</v>
      </c>
      <c r="X916" s="15">
        <f>IF(insurance[[#This Row],[split]]="Test", ABS(insurance[[#This Row],[charges]]-insurance[[#This Row],[yhat_base]])^2, "")</f>
        <v>1087869868.1397707</v>
      </c>
      <c r="Y916">
        <f>IF(insurance[[#This Row],[split]]="Test", (insurance[[#This Row],[charges]]-insurance[[#This Row],[yhat]])^2,"")</f>
        <v>110822514.65529148</v>
      </c>
      <c r="Z916">
        <f>IF(insurance[[#This Row],[split]]="Test",ABS(insurance[[#This Row],[charges]]-insurance[[#This Row],[yhat]])^2,"")</f>
        <v>110822514.65529148</v>
      </c>
      <c r="AA916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56640.738301397621</v>
      </c>
      <c r="AB916">
        <f>insurance[[#This Row],[charges]]-insurance[[#This Row],[yhat]]</f>
        <v>-10527.227301397623</v>
      </c>
      <c r="AC916">
        <f>IF(insurance[[#This Row],[split]]="Test",
  COUNTIFS(insurance[split], "Test", insurance[yhat], "&gt;" &amp; insurance[[#This Row],[yhat]]) + 1,
  ""
)</f>
        <v>2</v>
      </c>
      <c r="AD916">
        <f>IF(insurance[[#This Row],[split]]="Test", CEILING(insurance[[#This Row],[rank_test]]/(COUNTIF(insurance[split],"Test")/10), 1), "")</f>
        <v>1</v>
      </c>
      <c r="AE916">
        <f>IF(insurance[[#This Row],[split]]="Test", --(insurance[[#This Row],[charges]] &gt;= Classify!$C$5), "")</f>
        <v>1</v>
      </c>
      <c r="AF916">
        <f>IF(insurance[[#This Row],[split]]="Test", --(insurance[[#This Row],[yhat]] &gt;= Classify!$C$8), "")</f>
        <v>1</v>
      </c>
    </row>
    <row r="917" spans="1:32" x14ac:dyDescent="0.35">
      <c r="A917">
        <v>47</v>
      </c>
      <c r="B917" t="s">
        <v>19</v>
      </c>
      <c r="C917">
        <v>38.94</v>
      </c>
      <c r="D917">
        <v>2</v>
      </c>
      <c r="E917" t="s">
        <v>23</v>
      </c>
      <c r="F917" t="s">
        <v>15</v>
      </c>
      <c r="G917">
        <v>44202.653599999998</v>
      </c>
      <c r="H917" t="s">
        <v>16</v>
      </c>
      <c r="I917" t="s">
        <v>18</v>
      </c>
      <c r="J917" t="s">
        <v>18</v>
      </c>
      <c r="K917" t="s">
        <v>17</v>
      </c>
      <c r="L917" t="s">
        <v>18</v>
      </c>
      <c r="M917" t="s">
        <v>17</v>
      </c>
      <c r="N917">
        <f>insurance[[#This Row],[age]]^2</f>
        <v>2209</v>
      </c>
      <c r="O917">
        <f>insurance[[#This Row],[smoker_yes]]*insurance[[#This Row],[bmi]]</f>
        <v>38.94</v>
      </c>
      <c r="P917">
        <f>insurance[[#This Row],[smoker_yes]]*insurance[[#This Row],[age]]</f>
        <v>47</v>
      </c>
      <c r="Q917">
        <f>insurance[[#This Row],[bmi]]*insurance[[#This Row],[age]]</f>
        <v>1830.1799999999998</v>
      </c>
      <c r="R917" t="s">
        <v>31</v>
      </c>
      <c r="S917">
        <f>(insurance[[#This Row],[age]]-Notes!$B$2)/Notes!$B$3</f>
        <v>0.55486906616036347</v>
      </c>
      <c r="T917">
        <f>(insurance[[#This Row],[bmi]]-Notes!$B$4)/Notes!$B$5</f>
        <v>1.357731059202115</v>
      </c>
      <c r="U917">
        <f>(insurance[[#This Row],[children]]-Notes!$B$6)/Notes!$B$7</f>
        <v>0.75107928412561065</v>
      </c>
      <c r="V917" s="14">
        <f t="shared" si="14"/>
        <v>13130.638654799817</v>
      </c>
      <c r="W917" s="15" t="str">
        <f>IF(insurance[[#This Row],[split]]="Test", (insurance[[#This Row],[charges]]-insurance[[#This Row],[yhat_base]])^2, "")</f>
        <v/>
      </c>
      <c r="X917" s="15" t="str">
        <f>IF(insurance[[#This Row],[split]]="Test", ABS(insurance[[#This Row],[charges]]-insurance[[#This Row],[yhat_base]])^2, "")</f>
        <v/>
      </c>
      <c r="Y917" t="str">
        <f>IF(insurance[[#This Row],[split]]="Test", (insurance[[#This Row],[charges]]-insurance[[#This Row],[yhat]])^2,"")</f>
        <v/>
      </c>
      <c r="Z917" t="str">
        <f>IF(insurance[[#This Row],[split]]="Test",ABS(insurance[[#This Row],[charges]]-insurance[[#This Row],[yhat]])^2,"")</f>
        <v/>
      </c>
      <c r="AA917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45745.433195109174</v>
      </c>
      <c r="AB917">
        <f>insurance[[#This Row],[charges]]-insurance[[#This Row],[yhat]]</f>
        <v>-1542.7795951091757</v>
      </c>
      <c r="AC917" t="str">
        <f>IF(insurance[[#This Row],[split]]="Test",
  COUNTIFS(insurance[split], "Test", insurance[yhat], "&gt;" &amp; insurance[[#This Row],[yhat]]) + 1,
  ""
)</f>
        <v/>
      </c>
      <c r="AD917" t="str">
        <f>IF(insurance[[#This Row],[split]]="Test", CEILING(insurance[[#This Row],[rank_test]]/(COUNTIF(insurance[split],"Test")/10), 1), "")</f>
        <v/>
      </c>
      <c r="AE917" t="str">
        <f>IF(insurance[[#This Row],[split]]="Test", --(insurance[[#This Row],[charges]] &gt;= Classify!$C$5), "")</f>
        <v/>
      </c>
      <c r="AF917" t="str">
        <f>IF(insurance[[#This Row],[split]]="Test", --(insurance[[#This Row],[yhat]] &gt;= Classify!$C$8), "")</f>
        <v/>
      </c>
    </row>
    <row r="918" spans="1:32" x14ac:dyDescent="0.35">
      <c r="A918">
        <v>51</v>
      </c>
      <c r="B918" t="s">
        <v>19</v>
      </c>
      <c r="C918">
        <v>42.9</v>
      </c>
      <c r="D918">
        <v>2</v>
      </c>
      <c r="E918" t="s">
        <v>23</v>
      </c>
      <c r="F918" t="s">
        <v>15</v>
      </c>
      <c r="G918">
        <v>47462.894</v>
      </c>
      <c r="H918" t="s">
        <v>16</v>
      </c>
      <c r="I918" t="s">
        <v>18</v>
      </c>
      <c r="J918" t="s">
        <v>18</v>
      </c>
      <c r="K918" t="s">
        <v>17</v>
      </c>
      <c r="L918" t="s">
        <v>18</v>
      </c>
      <c r="M918" t="s">
        <v>17</v>
      </c>
      <c r="N918">
        <f>insurance[[#This Row],[age]]^2</f>
        <v>2601</v>
      </c>
      <c r="O918">
        <f>insurance[[#This Row],[smoker_yes]]*insurance[[#This Row],[bmi]]</f>
        <v>42.9</v>
      </c>
      <c r="P918">
        <f>insurance[[#This Row],[smoker_yes]]*insurance[[#This Row],[age]]</f>
        <v>51</v>
      </c>
      <c r="Q918">
        <f>insurance[[#This Row],[bmi]]*insurance[[#This Row],[age]]</f>
        <v>2187.9</v>
      </c>
      <c r="R918" t="s">
        <v>31</v>
      </c>
      <c r="S918">
        <f>(insurance[[#This Row],[age]]-Notes!$B$2)/Notes!$B$3</f>
        <v>0.8396738270781986</v>
      </c>
      <c r="T918">
        <f>(insurance[[#This Row],[bmi]]-Notes!$B$4)/Notes!$B$5</f>
        <v>2.0073472005266417</v>
      </c>
      <c r="U918">
        <f>(insurance[[#This Row],[children]]-Notes!$B$6)/Notes!$B$7</f>
        <v>0.75107928412561065</v>
      </c>
      <c r="V918" s="14">
        <f t="shared" si="14"/>
        <v>13130.638654799817</v>
      </c>
      <c r="W918" s="15" t="str">
        <f>IF(insurance[[#This Row],[split]]="Test", (insurance[[#This Row],[charges]]-insurance[[#This Row],[yhat_base]])^2, "")</f>
        <v/>
      </c>
      <c r="X918" s="15" t="str">
        <f>IF(insurance[[#This Row],[split]]="Test", ABS(insurance[[#This Row],[charges]]-insurance[[#This Row],[yhat_base]])^2, "")</f>
        <v/>
      </c>
      <c r="Y918" t="str">
        <f>IF(insurance[[#This Row],[split]]="Test", (insurance[[#This Row],[charges]]-insurance[[#This Row],[yhat]])^2,"")</f>
        <v/>
      </c>
      <c r="Z918" t="str">
        <f>IF(insurance[[#This Row],[split]]="Test",ABS(insurance[[#This Row],[charges]]-insurance[[#This Row],[yhat]])^2,"")</f>
        <v/>
      </c>
      <c r="AA918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52998.779085072092</v>
      </c>
      <c r="AB918">
        <f>insurance[[#This Row],[charges]]-insurance[[#This Row],[yhat]]</f>
        <v>-5535.8850850720919</v>
      </c>
      <c r="AC918" t="str">
        <f>IF(insurance[[#This Row],[split]]="Test",
  COUNTIFS(insurance[split], "Test", insurance[yhat], "&gt;" &amp; insurance[[#This Row],[yhat]]) + 1,
  ""
)</f>
        <v/>
      </c>
      <c r="AD918" t="str">
        <f>IF(insurance[[#This Row],[split]]="Test", CEILING(insurance[[#This Row],[rank_test]]/(COUNTIF(insurance[split],"Test")/10), 1), "")</f>
        <v/>
      </c>
      <c r="AE918" t="str">
        <f>IF(insurance[[#This Row],[split]]="Test", --(insurance[[#This Row],[charges]] &gt;= Classify!$C$5), "")</f>
        <v/>
      </c>
      <c r="AF918" t="str">
        <f>IF(insurance[[#This Row],[split]]="Test", --(insurance[[#This Row],[yhat]] &gt;= Classify!$C$8), "")</f>
        <v/>
      </c>
    </row>
    <row r="919" spans="1:32" x14ac:dyDescent="0.35">
      <c r="A919">
        <v>44</v>
      </c>
      <c r="B919" t="s">
        <v>19</v>
      </c>
      <c r="C919">
        <v>30.2</v>
      </c>
      <c r="D919">
        <v>2</v>
      </c>
      <c r="E919" t="s">
        <v>23</v>
      </c>
      <c r="F919" t="s">
        <v>21</v>
      </c>
      <c r="G919">
        <v>38998.546000000002</v>
      </c>
      <c r="H919" t="s">
        <v>16</v>
      </c>
      <c r="I919" t="s">
        <v>18</v>
      </c>
      <c r="J919" t="s">
        <v>18</v>
      </c>
      <c r="K919" t="s">
        <v>17</v>
      </c>
      <c r="L919" t="s">
        <v>17</v>
      </c>
      <c r="M919" t="s">
        <v>18</v>
      </c>
      <c r="N919">
        <f>insurance[[#This Row],[age]]^2</f>
        <v>1936</v>
      </c>
      <c r="O919">
        <f>insurance[[#This Row],[smoker_yes]]*insurance[[#This Row],[bmi]]</f>
        <v>30.2</v>
      </c>
      <c r="P919">
        <f>insurance[[#This Row],[smoker_yes]]*insurance[[#This Row],[age]]</f>
        <v>44</v>
      </c>
      <c r="Q919">
        <f>insurance[[#This Row],[bmi]]*insurance[[#This Row],[age]]</f>
        <v>1328.8</v>
      </c>
      <c r="R919" t="s">
        <v>31</v>
      </c>
      <c r="S919">
        <f>(insurance[[#This Row],[age]]-Notes!$B$2)/Notes!$B$3</f>
        <v>0.3412654954719872</v>
      </c>
      <c r="T919">
        <f>(insurance[[#This Row],[bmi]]-Notes!$B$4)/Notes!$B$5</f>
        <v>-7.6017697155552288E-2</v>
      </c>
      <c r="U919">
        <f>(insurance[[#This Row],[children]]-Notes!$B$6)/Notes!$B$7</f>
        <v>0.75107928412561065</v>
      </c>
      <c r="V919" s="14">
        <f t="shared" si="14"/>
        <v>13130.638654799817</v>
      </c>
      <c r="W919" s="15" t="str">
        <f>IF(insurance[[#This Row],[split]]="Test", (insurance[[#This Row],[charges]]-insurance[[#This Row],[yhat_base]])^2, "")</f>
        <v/>
      </c>
      <c r="X919" s="15" t="str">
        <f>IF(insurance[[#This Row],[split]]="Test", ABS(insurance[[#This Row],[charges]]-insurance[[#This Row],[yhat_base]])^2, "")</f>
        <v/>
      </c>
      <c r="Y919" t="str">
        <f>IF(insurance[[#This Row],[split]]="Test", (insurance[[#This Row],[charges]]-insurance[[#This Row],[yhat]])^2,"")</f>
        <v/>
      </c>
      <c r="Z919" t="str">
        <f>IF(insurance[[#This Row],[split]]="Test",ABS(insurance[[#This Row],[charges]]-insurance[[#This Row],[yhat]])^2,"")</f>
        <v/>
      </c>
      <c r="AA919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31923.03829750343</v>
      </c>
      <c r="AB919">
        <f>insurance[[#This Row],[charges]]-insurance[[#This Row],[yhat]]</f>
        <v>7075.5077024965722</v>
      </c>
      <c r="AC919" t="str">
        <f>IF(insurance[[#This Row],[split]]="Test",
  COUNTIFS(insurance[split], "Test", insurance[yhat], "&gt;" &amp; insurance[[#This Row],[yhat]]) + 1,
  ""
)</f>
        <v/>
      </c>
      <c r="AD919" t="str">
        <f>IF(insurance[[#This Row],[split]]="Test", CEILING(insurance[[#This Row],[rank_test]]/(COUNTIF(insurance[split],"Test")/10), 1), "")</f>
        <v/>
      </c>
      <c r="AE919" t="str">
        <f>IF(insurance[[#This Row],[split]]="Test", --(insurance[[#This Row],[charges]] &gt;= Classify!$C$5), "")</f>
        <v/>
      </c>
      <c r="AF919" t="str">
        <f>IF(insurance[[#This Row],[split]]="Test", --(insurance[[#This Row],[yhat]] &gt;= Classify!$C$8), "")</f>
        <v/>
      </c>
    </row>
    <row r="920" spans="1:32" x14ac:dyDescent="0.35">
      <c r="A920">
        <v>22</v>
      </c>
      <c r="B920" t="s">
        <v>19</v>
      </c>
      <c r="C920">
        <v>37.07</v>
      </c>
      <c r="D920">
        <v>2</v>
      </c>
      <c r="E920" t="s">
        <v>23</v>
      </c>
      <c r="F920" t="s">
        <v>15</v>
      </c>
      <c r="G920">
        <v>37484.4493</v>
      </c>
      <c r="H920" t="s">
        <v>16</v>
      </c>
      <c r="I920" t="s">
        <v>18</v>
      </c>
      <c r="J920" t="s">
        <v>18</v>
      </c>
      <c r="K920" t="s">
        <v>17</v>
      </c>
      <c r="L920" t="s">
        <v>18</v>
      </c>
      <c r="M920" t="s">
        <v>17</v>
      </c>
      <c r="N920">
        <f>insurance[[#This Row],[age]]^2</f>
        <v>484</v>
      </c>
      <c r="O920">
        <f>insurance[[#This Row],[smoker_yes]]*insurance[[#This Row],[bmi]]</f>
        <v>37.07</v>
      </c>
      <c r="P920">
        <f>insurance[[#This Row],[smoker_yes]]*insurance[[#This Row],[age]]</f>
        <v>22</v>
      </c>
      <c r="Q920">
        <f>insurance[[#This Row],[bmi]]*insurance[[#This Row],[age]]</f>
        <v>815.54</v>
      </c>
      <c r="R920" t="s">
        <v>32</v>
      </c>
      <c r="S920">
        <f>(insurance[[#This Row],[age]]-Notes!$B$2)/Notes!$B$3</f>
        <v>-1.2251606895761058</v>
      </c>
      <c r="T920">
        <f>(insurance[[#This Row],[bmi]]-Notes!$B$4)/Notes!$B$5</f>
        <v>1.0509678813544223</v>
      </c>
      <c r="U920">
        <f>(insurance[[#This Row],[children]]-Notes!$B$6)/Notes!$B$7</f>
        <v>0.75107928412561065</v>
      </c>
      <c r="V920" s="14">
        <f t="shared" si="14"/>
        <v>13130.638654799817</v>
      </c>
      <c r="W920" s="15">
        <f>IF(insurance[[#This Row],[split]]="Test", (insurance[[#This Row],[charges]]-insurance[[#This Row],[yhat_base]])^2, "")</f>
        <v>593108092.94226563</v>
      </c>
      <c r="X920" s="15">
        <f>IF(insurance[[#This Row],[split]]="Test", ABS(insurance[[#This Row],[charges]]-insurance[[#This Row],[yhat_base]])^2, "")</f>
        <v>593108092.94226563</v>
      </c>
      <c r="Y920">
        <f>IF(insurance[[#This Row],[split]]="Test", (insurance[[#This Row],[charges]]-insurance[[#This Row],[yhat]])^2,"")</f>
        <v>9.441430489478984</v>
      </c>
      <c r="Z920">
        <f>IF(insurance[[#This Row],[split]]="Test",ABS(insurance[[#This Row],[charges]]-insurance[[#This Row],[yhat]])^2,"")</f>
        <v>9.441430489478984</v>
      </c>
      <c r="AA920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37481.376608917337</v>
      </c>
      <c r="AB920">
        <f>insurance[[#This Row],[charges]]-insurance[[#This Row],[yhat]]</f>
        <v>3.0726910826633684</v>
      </c>
      <c r="AC920">
        <f>IF(insurance[[#This Row],[split]]="Test",
  COUNTIFS(insurance[split], "Test", insurance[yhat], "&gt;" &amp; insurance[[#This Row],[yhat]]) + 1,
  ""
)</f>
        <v>23</v>
      </c>
      <c r="AD920">
        <f>IF(insurance[[#This Row],[split]]="Test", CEILING(insurance[[#This Row],[rank_test]]/(COUNTIF(insurance[split],"Test")/10), 1), "")</f>
        <v>1</v>
      </c>
      <c r="AE920">
        <f>IF(insurance[[#This Row],[split]]="Test", --(insurance[[#This Row],[charges]] &gt;= Classify!$C$5), "")</f>
        <v>1</v>
      </c>
      <c r="AF920">
        <f>IF(insurance[[#This Row],[split]]="Test", --(insurance[[#This Row],[yhat]] &gt;= Classify!$C$8), "")</f>
        <v>1</v>
      </c>
    </row>
    <row r="921" spans="1:32" x14ac:dyDescent="0.35">
      <c r="A921">
        <v>51</v>
      </c>
      <c r="B921" t="s">
        <v>13</v>
      </c>
      <c r="C921">
        <v>34.96</v>
      </c>
      <c r="D921">
        <v>2</v>
      </c>
      <c r="E921" t="s">
        <v>23</v>
      </c>
      <c r="F921" t="s">
        <v>20</v>
      </c>
      <c r="G921">
        <v>44641.197399999997</v>
      </c>
      <c r="H921" t="s">
        <v>16</v>
      </c>
      <c r="I921" t="s">
        <v>17</v>
      </c>
      <c r="J921" t="s">
        <v>18</v>
      </c>
      <c r="K921" t="s">
        <v>17</v>
      </c>
      <c r="L921" t="s">
        <v>17</v>
      </c>
      <c r="M921" t="s">
        <v>17</v>
      </c>
      <c r="N921">
        <f>insurance[[#This Row],[age]]^2</f>
        <v>2601</v>
      </c>
      <c r="O921">
        <f>insurance[[#This Row],[smoker_yes]]*insurance[[#This Row],[bmi]]</f>
        <v>34.96</v>
      </c>
      <c r="P921">
        <f>insurance[[#This Row],[smoker_yes]]*insurance[[#This Row],[age]]</f>
        <v>51</v>
      </c>
      <c r="Q921">
        <f>insurance[[#This Row],[bmi]]*insurance[[#This Row],[age]]</f>
        <v>1782.96</v>
      </c>
      <c r="R921" t="s">
        <v>32</v>
      </c>
      <c r="S921">
        <f>(insurance[[#This Row],[age]]-Notes!$B$2)/Notes!$B$3</f>
        <v>0.8396738270781986</v>
      </c>
      <c r="T921">
        <f>(insurance[[#This Row],[bmi]]-Notes!$B$4)/Notes!$B$5</f>
        <v>0.70483402827493968</v>
      </c>
      <c r="U921">
        <f>(insurance[[#This Row],[children]]-Notes!$B$6)/Notes!$B$7</f>
        <v>0.75107928412561065</v>
      </c>
      <c r="V921" s="14">
        <f t="shared" si="14"/>
        <v>13130.638654799817</v>
      </c>
      <c r="W921" s="15">
        <f>IF(insurance[[#This Row],[split]]="Test", (insurance[[#This Row],[charges]]-insurance[[#This Row],[yhat_base]])^2, "")</f>
        <v>992915312.43471146</v>
      </c>
      <c r="X921" s="15">
        <f>IF(insurance[[#This Row],[split]]="Test", ABS(insurance[[#This Row],[charges]]-insurance[[#This Row],[yhat_base]])^2, "")</f>
        <v>992915312.43471146</v>
      </c>
      <c r="Y921">
        <f>IF(insurance[[#This Row],[split]]="Test", (insurance[[#This Row],[charges]]-insurance[[#This Row],[yhat]])^2,"")</f>
        <v>2693448.3644854436</v>
      </c>
      <c r="Z921">
        <f>IF(insurance[[#This Row],[split]]="Test",ABS(insurance[[#This Row],[charges]]-insurance[[#This Row],[yhat]])^2,"")</f>
        <v>2693448.3644854436</v>
      </c>
      <c r="AA921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43000.024537536861</v>
      </c>
      <c r="AB921">
        <f>insurance[[#This Row],[charges]]-insurance[[#This Row],[yhat]]</f>
        <v>1641.172862463136</v>
      </c>
      <c r="AC921">
        <f>IF(insurance[[#This Row],[split]]="Test",
  COUNTIFS(insurance[split], "Test", insurance[yhat], "&gt;" &amp; insurance[[#This Row],[yhat]]) + 1,
  ""
)</f>
        <v>11</v>
      </c>
      <c r="AD921">
        <f>IF(insurance[[#This Row],[split]]="Test", CEILING(insurance[[#This Row],[rank_test]]/(COUNTIF(insurance[split],"Test")/10), 1), "")</f>
        <v>1</v>
      </c>
      <c r="AE921">
        <f>IF(insurance[[#This Row],[split]]="Test", --(insurance[[#This Row],[charges]] &gt;= Classify!$C$5), "")</f>
        <v>1</v>
      </c>
      <c r="AF921">
        <f>IF(insurance[[#This Row],[split]]="Test", --(insurance[[#This Row],[yhat]] &gt;= Classify!$C$8), "")</f>
        <v>1</v>
      </c>
    </row>
    <row r="922" spans="1:32" x14ac:dyDescent="0.35">
      <c r="A922">
        <v>25</v>
      </c>
      <c r="B922" t="s">
        <v>19</v>
      </c>
      <c r="C922">
        <v>33.33</v>
      </c>
      <c r="D922">
        <v>2</v>
      </c>
      <c r="E922" t="s">
        <v>23</v>
      </c>
      <c r="F922" t="s">
        <v>15</v>
      </c>
      <c r="G922">
        <v>36124.573700000001</v>
      </c>
      <c r="H922" t="s">
        <v>16</v>
      </c>
      <c r="I922" t="s">
        <v>18</v>
      </c>
      <c r="J922" t="s">
        <v>18</v>
      </c>
      <c r="K922" t="s">
        <v>17</v>
      </c>
      <c r="L922" t="s">
        <v>18</v>
      </c>
      <c r="M922" t="s">
        <v>17</v>
      </c>
      <c r="N922">
        <f>insurance[[#This Row],[age]]^2</f>
        <v>625</v>
      </c>
      <c r="O922">
        <f>insurance[[#This Row],[smoker_yes]]*insurance[[#This Row],[bmi]]</f>
        <v>33.33</v>
      </c>
      <c r="P922">
        <f>insurance[[#This Row],[smoker_yes]]*insurance[[#This Row],[age]]</f>
        <v>25</v>
      </c>
      <c r="Q922">
        <f>insurance[[#This Row],[bmi]]*insurance[[#This Row],[age]]</f>
        <v>833.25</v>
      </c>
      <c r="R922" t="s">
        <v>31</v>
      </c>
      <c r="S922">
        <f>(insurance[[#This Row],[age]]-Notes!$B$2)/Notes!$B$3</f>
        <v>-1.0115571188877295</v>
      </c>
      <c r="T922">
        <f>(insurance[[#This Row],[bmi]]-Notes!$B$4)/Notes!$B$5</f>
        <v>0.43744152565903555</v>
      </c>
      <c r="U922">
        <f>(insurance[[#This Row],[children]]-Notes!$B$6)/Notes!$B$7</f>
        <v>0.75107928412561065</v>
      </c>
      <c r="V922" s="14">
        <f t="shared" si="14"/>
        <v>13130.638654799817</v>
      </c>
      <c r="W922" s="15" t="str">
        <f>IF(insurance[[#This Row],[split]]="Test", (insurance[[#This Row],[charges]]-insurance[[#This Row],[yhat_base]])^2, "")</f>
        <v/>
      </c>
      <c r="X922" s="15" t="str">
        <f>IF(insurance[[#This Row],[split]]="Test", ABS(insurance[[#This Row],[charges]]-insurance[[#This Row],[yhat_base]])^2, "")</f>
        <v/>
      </c>
      <c r="Y922" t="str">
        <f>IF(insurance[[#This Row],[split]]="Test", (insurance[[#This Row],[charges]]-insurance[[#This Row],[yhat]])^2,"")</f>
        <v/>
      </c>
      <c r="Z922" t="str">
        <f>IF(insurance[[#This Row],[split]]="Test",ABS(insurance[[#This Row],[charges]]-insurance[[#This Row],[yhat]])^2,"")</f>
        <v/>
      </c>
      <c r="AA922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32291.172052791717</v>
      </c>
      <c r="AB922">
        <f>insurance[[#This Row],[charges]]-insurance[[#This Row],[yhat]]</f>
        <v>3833.401647208284</v>
      </c>
      <c r="AC922" t="str">
        <f>IF(insurance[[#This Row],[split]]="Test",
  COUNTIFS(insurance[split], "Test", insurance[yhat], "&gt;" &amp; insurance[[#This Row],[yhat]]) + 1,
  ""
)</f>
        <v/>
      </c>
      <c r="AD922" t="str">
        <f>IF(insurance[[#This Row],[split]]="Test", CEILING(insurance[[#This Row],[rank_test]]/(COUNTIF(insurance[split],"Test")/10), 1), "")</f>
        <v/>
      </c>
      <c r="AE922" t="str">
        <f>IF(insurance[[#This Row],[split]]="Test", --(insurance[[#This Row],[charges]] &gt;= Classify!$C$5), "")</f>
        <v/>
      </c>
      <c r="AF922" t="str">
        <f>IF(insurance[[#This Row],[split]]="Test", --(insurance[[#This Row],[yhat]] &gt;= Classify!$C$8), "")</f>
        <v/>
      </c>
    </row>
    <row r="923" spans="1:32" x14ac:dyDescent="0.35">
      <c r="A923">
        <v>43</v>
      </c>
      <c r="B923" t="s">
        <v>13</v>
      </c>
      <c r="C923">
        <v>26.7</v>
      </c>
      <c r="D923">
        <v>2</v>
      </c>
      <c r="E923" t="s">
        <v>23</v>
      </c>
      <c r="F923" t="s">
        <v>21</v>
      </c>
      <c r="G923">
        <v>22478.6</v>
      </c>
      <c r="H923" t="s">
        <v>16</v>
      </c>
      <c r="I923" t="s">
        <v>17</v>
      </c>
      <c r="J923" t="s">
        <v>18</v>
      </c>
      <c r="K923" t="s">
        <v>17</v>
      </c>
      <c r="L923" t="s">
        <v>17</v>
      </c>
      <c r="M923" t="s">
        <v>18</v>
      </c>
      <c r="N923">
        <f>insurance[[#This Row],[age]]^2</f>
        <v>1849</v>
      </c>
      <c r="O923">
        <f>insurance[[#This Row],[smoker_yes]]*insurance[[#This Row],[bmi]]</f>
        <v>26.7</v>
      </c>
      <c r="P923">
        <f>insurance[[#This Row],[smoker_yes]]*insurance[[#This Row],[age]]</f>
        <v>43</v>
      </c>
      <c r="Q923">
        <f>insurance[[#This Row],[bmi]]*insurance[[#This Row],[age]]</f>
        <v>1148.0999999999999</v>
      </c>
      <c r="R923" t="s">
        <v>31</v>
      </c>
      <c r="S923">
        <f>(insurance[[#This Row],[age]]-Notes!$B$2)/Notes!$B$3</f>
        <v>0.27006430524252845</v>
      </c>
      <c r="T923">
        <f>(insurance[[#This Row],[bmi]]-Notes!$B$4)/Notes!$B$5</f>
        <v>-0.65017337761914906</v>
      </c>
      <c r="U923">
        <f>(insurance[[#This Row],[children]]-Notes!$B$6)/Notes!$B$7</f>
        <v>0.75107928412561065</v>
      </c>
      <c r="V923" s="14">
        <f t="shared" si="14"/>
        <v>13130.638654799817</v>
      </c>
      <c r="W923" s="15" t="str">
        <f>IF(insurance[[#This Row],[split]]="Test", (insurance[[#This Row],[charges]]-insurance[[#This Row],[yhat_base]])^2, "")</f>
        <v/>
      </c>
      <c r="X923" s="15" t="str">
        <f>IF(insurance[[#This Row],[split]]="Test", ABS(insurance[[#This Row],[charges]]-insurance[[#This Row],[yhat_base]])^2, "")</f>
        <v/>
      </c>
      <c r="Y923" t="str">
        <f>IF(insurance[[#This Row],[split]]="Test", (insurance[[#This Row],[charges]]-insurance[[#This Row],[yhat]])^2,"")</f>
        <v/>
      </c>
      <c r="Z923" t="str">
        <f>IF(insurance[[#This Row],[split]]="Test",ABS(insurance[[#This Row],[charges]]-insurance[[#This Row],[yhat]])^2,"")</f>
        <v/>
      </c>
      <c r="AA923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27037.935738385488</v>
      </c>
      <c r="AB923">
        <f>insurance[[#This Row],[charges]]-insurance[[#This Row],[yhat]]</f>
        <v>-4559.3357383854891</v>
      </c>
      <c r="AC923" t="str">
        <f>IF(insurance[[#This Row],[split]]="Test",
  COUNTIFS(insurance[split], "Test", insurance[yhat], "&gt;" &amp; insurance[[#This Row],[yhat]]) + 1,
  ""
)</f>
        <v/>
      </c>
      <c r="AD923" t="str">
        <f>IF(insurance[[#This Row],[split]]="Test", CEILING(insurance[[#This Row],[rank_test]]/(COUNTIF(insurance[split],"Test")/10), 1), "")</f>
        <v/>
      </c>
      <c r="AE923" t="str">
        <f>IF(insurance[[#This Row],[split]]="Test", --(insurance[[#This Row],[charges]] &gt;= Classify!$C$5), "")</f>
        <v/>
      </c>
      <c r="AF923" t="str">
        <f>IF(insurance[[#This Row],[split]]="Test", --(insurance[[#This Row],[yhat]] &gt;= Classify!$C$8), "")</f>
        <v/>
      </c>
    </row>
    <row r="924" spans="1:32" x14ac:dyDescent="0.35">
      <c r="A924">
        <v>36</v>
      </c>
      <c r="B924" t="s">
        <v>19</v>
      </c>
      <c r="C924">
        <v>33.4</v>
      </c>
      <c r="D924">
        <v>2</v>
      </c>
      <c r="E924" t="s">
        <v>23</v>
      </c>
      <c r="F924" t="s">
        <v>21</v>
      </c>
      <c r="G924">
        <v>38415.474000000002</v>
      </c>
      <c r="H924" t="s">
        <v>16</v>
      </c>
      <c r="I924" t="s">
        <v>18</v>
      </c>
      <c r="J924" t="s">
        <v>18</v>
      </c>
      <c r="K924" t="s">
        <v>17</v>
      </c>
      <c r="L924" t="s">
        <v>17</v>
      </c>
      <c r="M924" t="s">
        <v>18</v>
      </c>
      <c r="N924">
        <f>insurance[[#This Row],[age]]^2</f>
        <v>1296</v>
      </c>
      <c r="O924">
        <f>insurance[[#This Row],[smoker_yes]]*insurance[[#This Row],[bmi]]</f>
        <v>33.4</v>
      </c>
      <c r="P924">
        <f>insurance[[#This Row],[smoker_yes]]*insurance[[#This Row],[age]]</f>
        <v>36</v>
      </c>
      <c r="Q924">
        <f>insurance[[#This Row],[bmi]]*insurance[[#This Row],[age]]</f>
        <v>1202.3999999999999</v>
      </c>
      <c r="R924" t="s">
        <v>31</v>
      </c>
      <c r="S924">
        <f>(insurance[[#This Row],[age]]-Notes!$B$2)/Notes!$B$3</f>
        <v>-0.22834402636368298</v>
      </c>
      <c r="T924">
        <f>(insurance[[#This Row],[bmi]]-Notes!$B$4)/Notes!$B$5</f>
        <v>0.44892463926830756</v>
      </c>
      <c r="U924">
        <f>(insurance[[#This Row],[children]]-Notes!$B$6)/Notes!$B$7</f>
        <v>0.75107928412561065</v>
      </c>
      <c r="V924" s="14">
        <f t="shared" si="14"/>
        <v>13130.638654799817</v>
      </c>
      <c r="W924" s="15" t="str">
        <f>IF(insurance[[#This Row],[split]]="Test", (insurance[[#This Row],[charges]]-insurance[[#This Row],[yhat_base]])^2, "")</f>
        <v/>
      </c>
      <c r="X924" s="15" t="str">
        <f>IF(insurance[[#This Row],[split]]="Test", ABS(insurance[[#This Row],[charges]]-insurance[[#This Row],[yhat_base]])^2, "")</f>
        <v/>
      </c>
      <c r="Y924" t="str">
        <f>IF(insurance[[#This Row],[split]]="Test", (insurance[[#This Row],[charges]]-insurance[[#This Row],[yhat]])^2,"")</f>
        <v/>
      </c>
      <c r="Z924" t="str">
        <f>IF(insurance[[#This Row],[split]]="Test",ABS(insurance[[#This Row],[charges]]-insurance[[#This Row],[yhat]])^2,"")</f>
        <v/>
      </c>
      <c r="AA924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34590.021703786981</v>
      </c>
      <c r="AB924">
        <f>insurance[[#This Row],[charges]]-insurance[[#This Row],[yhat]]</f>
        <v>3825.4522962130213</v>
      </c>
      <c r="AC924" t="str">
        <f>IF(insurance[[#This Row],[split]]="Test",
  COUNTIFS(insurance[split], "Test", insurance[yhat], "&gt;" &amp; insurance[[#This Row],[yhat]]) + 1,
  ""
)</f>
        <v/>
      </c>
      <c r="AD924" t="str">
        <f>IF(insurance[[#This Row],[split]]="Test", CEILING(insurance[[#This Row],[rank_test]]/(COUNTIF(insurance[split],"Test")/10), 1), "")</f>
        <v/>
      </c>
      <c r="AE924" t="str">
        <f>IF(insurance[[#This Row],[split]]="Test", --(insurance[[#This Row],[charges]] &gt;= Classify!$C$5), "")</f>
        <v/>
      </c>
      <c r="AF924" t="str">
        <f>IF(insurance[[#This Row],[split]]="Test", --(insurance[[#This Row],[yhat]] &gt;= Classify!$C$8), "")</f>
        <v/>
      </c>
    </row>
    <row r="925" spans="1:32" x14ac:dyDescent="0.35">
      <c r="A925">
        <v>52</v>
      </c>
      <c r="B925" t="s">
        <v>19</v>
      </c>
      <c r="C925">
        <v>41.8</v>
      </c>
      <c r="D925">
        <v>2</v>
      </c>
      <c r="E925" t="s">
        <v>23</v>
      </c>
      <c r="F925" t="s">
        <v>15</v>
      </c>
      <c r="G925">
        <v>47269.853999999999</v>
      </c>
      <c r="H925" t="s">
        <v>16</v>
      </c>
      <c r="I925" t="s">
        <v>18</v>
      </c>
      <c r="J925" t="s">
        <v>18</v>
      </c>
      <c r="K925" t="s">
        <v>17</v>
      </c>
      <c r="L925" t="s">
        <v>18</v>
      </c>
      <c r="M925" t="s">
        <v>17</v>
      </c>
      <c r="N925">
        <f>insurance[[#This Row],[age]]^2</f>
        <v>2704</v>
      </c>
      <c r="O925">
        <f>insurance[[#This Row],[smoker_yes]]*insurance[[#This Row],[bmi]]</f>
        <v>41.8</v>
      </c>
      <c r="P925">
        <f>insurance[[#This Row],[smoker_yes]]*insurance[[#This Row],[age]]</f>
        <v>52</v>
      </c>
      <c r="Q925">
        <f>insurance[[#This Row],[bmi]]*insurance[[#This Row],[age]]</f>
        <v>2173.6</v>
      </c>
      <c r="R925" t="s">
        <v>32</v>
      </c>
      <c r="S925">
        <f>(insurance[[#This Row],[age]]-Notes!$B$2)/Notes!$B$3</f>
        <v>0.9108750173076573</v>
      </c>
      <c r="T925">
        <f>(insurance[[#This Row],[bmi]]-Notes!$B$4)/Notes!$B$5</f>
        <v>1.8268982723809397</v>
      </c>
      <c r="U925">
        <f>(insurance[[#This Row],[children]]-Notes!$B$6)/Notes!$B$7</f>
        <v>0.75107928412561065</v>
      </c>
      <c r="V925" s="14">
        <f t="shared" si="14"/>
        <v>13130.638654799817</v>
      </c>
      <c r="W925" s="15">
        <f>IF(insurance[[#This Row],[split]]="Test", (insurance[[#This Row],[charges]]-insurance[[#This Row],[yhat_base]])^2, "")</f>
        <v>1165486024.3859515</v>
      </c>
      <c r="X925" s="15">
        <f>IF(insurance[[#This Row],[split]]="Test", ABS(insurance[[#This Row],[charges]]-insurance[[#This Row],[yhat_base]])^2, "")</f>
        <v>1165486024.3859515</v>
      </c>
      <c r="Y925">
        <f>IF(insurance[[#This Row],[split]]="Test", (insurance[[#This Row],[charges]]-insurance[[#This Row],[yhat]])^2,"")</f>
        <v>19750347.658210255</v>
      </c>
      <c r="Z925">
        <f>IF(insurance[[#This Row],[split]]="Test",ABS(insurance[[#This Row],[charges]]-insurance[[#This Row],[yhat]])^2,"")</f>
        <v>19750347.658210255</v>
      </c>
      <c r="AA925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51713.990323090264</v>
      </c>
      <c r="AB925">
        <f>insurance[[#This Row],[charges]]-insurance[[#This Row],[yhat]]</f>
        <v>-4444.1363230902643</v>
      </c>
      <c r="AC925">
        <f>IF(insurance[[#This Row],[split]]="Test",
  COUNTIFS(insurance[split], "Test", insurance[yhat], "&gt;" &amp; insurance[[#This Row],[yhat]]) + 1,
  ""
)</f>
        <v>5</v>
      </c>
      <c r="AD925">
        <f>IF(insurance[[#This Row],[split]]="Test", CEILING(insurance[[#This Row],[rank_test]]/(COUNTIF(insurance[split],"Test")/10), 1), "")</f>
        <v>1</v>
      </c>
      <c r="AE925">
        <f>IF(insurance[[#This Row],[split]]="Test", --(insurance[[#This Row],[charges]] &gt;= Classify!$C$5), "")</f>
        <v>1</v>
      </c>
      <c r="AF925">
        <f>IF(insurance[[#This Row],[split]]="Test", --(insurance[[#This Row],[yhat]] &gt;= Classify!$C$8), "")</f>
        <v>1</v>
      </c>
    </row>
    <row r="926" spans="1:32" x14ac:dyDescent="0.35">
      <c r="A926">
        <v>64</v>
      </c>
      <c r="B926" t="s">
        <v>19</v>
      </c>
      <c r="C926">
        <v>36.96</v>
      </c>
      <c r="D926">
        <v>2</v>
      </c>
      <c r="E926" t="s">
        <v>23</v>
      </c>
      <c r="F926" t="s">
        <v>15</v>
      </c>
      <c r="G926">
        <v>49577.662400000001</v>
      </c>
      <c r="H926" t="s">
        <v>16</v>
      </c>
      <c r="I926" t="s">
        <v>18</v>
      </c>
      <c r="J926" t="s">
        <v>18</v>
      </c>
      <c r="K926" t="s">
        <v>17</v>
      </c>
      <c r="L926" t="s">
        <v>18</v>
      </c>
      <c r="M926" t="s">
        <v>17</v>
      </c>
      <c r="N926">
        <f>insurance[[#This Row],[age]]^2</f>
        <v>4096</v>
      </c>
      <c r="O926">
        <f>insurance[[#This Row],[smoker_yes]]*insurance[[#This Row],[bmi]]</f>
        <v>36.96</v>
      </c>
      <c r="P926">
        <f>insurance[[#This Row],[smoker_yes]]*insurance[[#This Row],[age]]</f>
        <v>64</v>
      </c>
      <c r="Q926">
        <f>insurance[[#This Row],[bmi]]*insurance[[#This Row],[age]]</f>
        <v>2365.44</v>
      </c>
      <c r="R926" t="s">
        <v>31</v>
      </c>
      <c r="S926">
        <f>(insurance[[#This Row],[age]]-Notes!$B$2)/Notes!$B$3</f>
        <v>1.7652893000611625</v>
      </c>
      <c r="T926">
        <f>(insurance[[#This Row],[bmi]]-Notes!$B$4)/Notes!$B$5</f>
        <v>1.0329229885398521</v>
      </c>
      <c r="U926">
        <f>(insurance[[#This Row],[children]]-Notes!$B$6)/Notes!$B$7</f>
        <v>0.75107928412561065</v>
      </c>
      <c r="V926" s="14">
        <f t="shared" si="14"/>
        <v>13130.638654799817</v>
      </c>
      <c r="W926" s="15" t="str">
        <f>IF(insurance[[#This Row],[split]]="Test", (insurance[[#This Row],[charges]]-insurance[[#This Row],[yhat_base]])^2, "")</f>
        <v/>
      </c>
      <c r="X926" s="15" t="str">
        <f>IF(insurance[[#This Row],[split]]="Test", ABS(insurance[[#This Row],[charges]]-insurance[[#This Row],[yhat_base]])^2, "")</f>
        <v/>
      </c>
      <c r="Y926" t="str">
        <f>IF(insurance[[#This Row],[split]]="Test", (insurance[[#This Row],[charges]]-insurance[[#This Row],[yhat]])^2,"")</f>
        <v/>
      </c>
      <c r="Z926" t="str">
        <f>IF(insurance[[#This Row],[split]]="Test",ABS(insurance[[#This Row],[charges]]-insurance[[#This Row],[yhat]])^2,"")</f>
        <v/>
      </c>
      <c r="AA926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49400.720703255138</v>
      </c>
      <c r="AB926">
        <f>insurance[[#This Row],[charges]]-insurance[[#This Row],[yhat]]</f>
        <v>176.94169674486329</v>
      </c>
      <c r="AC926" t="str">
        <f>IF(insurance[[#This Row],[split]]="Test",
  COUNTIFS(insurance[split], "Test", insurance[yhat], "&gt;" &amp; insurance[[#This Row],[yhat]]) + 1,
  ""
)</f>
        <v/>
      </c>
      <c r="AD926" t="str">
        <f>IF(insurance[[#This Row],[split]]="Test", CEILING(insurance[[#This Row],[rank_test]]/(COUNTIF(insurance[split],"Test")/10), 1), "")</f>
        <v/>
      </c>
      <c r="AE926" t="str">
        <f>IF(insurance[[#This Row],[split]]="Test", --(insurance[[#This Row],[charges]] &gt;= Classify!$C$5), "")</f>
        <v/>
      </c>
      <c r="AF926" t="str">
        <f>IF(insurance[[#This Row],[split]]="Test", --(insurance[[#This Row],[yhat]] &gt;= Classify!$C$8), "")</f>
        <v/>
      </c>
    </row>
    <row r="927" spans="1:32" x14ac:dyDescent="0.35">
      <c r="A927">
        <v>47</v>
      </c>
      <c r="B927" t="s">
        <v>13</v>
      </c>
      <c r="C927">
        <v>27.645</v>
      </c>
      <c r="D927">
        <v>2</v>
      </c>
      <c r="E927" t="s">
        <v>23</v>
      </c>
      <c r="F927" t="s">
        <v>22</v>
      </c>
      <c r="G927">
        <v>24535.698550000001</v>
      </c>
      <c r="H927" t="s">
        <v>16</v>
      </c>
      <c r="I927" t="s">
        <v>17</v>
      </c>
      <c r="J927" t="s">
        <v>18</v>
      </c>
      <c r="K927" t="s">
        <v>18</v>
      </c>
      <c r="L927" t="s">
        <v>17</v>
      </c>
      <c r="M927" t="s">
        <v>17</v>
      </c>
      <c r="N927">
        <f>insurance[[#This Row],[age]]^2</f>
        <v>2209</v>
      </c>
      <c r="O927">
        <f>insurance[[#This Row],[smoker_yes]]*insurance[[#This Row],[bmi]]</f>
        <v>27.645</v>
      </c>
      <c r="P927">
        <f>insurance[[#This Row],[smoker_yes]]*insurance[[#This Row],[age]]</f>
        <v>47</v>
      </c>
      <c r="Q927">
        <f>insurance[[#This Row],[bmi]]*insurance[[#This Row],[age]]</f>
        <v>1299.3150000000001</v>
      </c>
      <c r="R927" t="s">
        <v>31</v>
      </c>
      <c r="S927">
        <f>(insurance[[#This Row],[age]]-Notes!$B$2)/Notes!$B$3</f>
        <v>0.55486906616036347</v>
      </c>
      <c r="T927">
        <f>(insurance[[#This Row],[bmi]]-Notes!$B$4)/Notes!$B$5</f>
        <v>-0.49515134389397791</v>
      </c>
      <c r="U927">
        <f>(insurance[[#This Row],[children]]-Notes!$B$6)/Notes!$B$7</f>
        <v>0.75107928412561065</v>
      </c>
      <c r="V927" s="14">
        <f t="shared" si="14"/>
        <v>13130.638654799817</v>
      </c>
      <c r="W927" s="15" t="str">
        <f>IF(insurance[[#This Row],[split]]="Test", (insurance[[#This Row],[charges]]-insurance[[#This Row],[yhat_base]])^2, "")</f>
        <v/>
      </c>
      <c r="X927" s="15" t="str">
        <f>IF(insurance[[#This Row],[split]]="Test", ABS(insurance[[#This Row],[charges]]-insurance[[#This Row],[yhat_base]])^2, "")</f>
        <v/>
      </c>
      <c r="Y927" t="str">
        <f>IF(insurance[[#This Row],[split]]="Test", (insurance[[#This Row],[charges]]-insurance[[#This Row],[yhat]])^2,"")</f>
        <v/>
      </c>
      <c r="Z927" t="str">
        <f>IF(insurance[[#This Row],[split]]="Test",ABS(insurance[[#This Row],[charges]]-insurance[[#This Row],[yhat]])^2,"")</f>
        <v/>
      </c>
      <c r="AA927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30132.523796593741</v>
      </c>
      <c r="AB927">
        <f>insurance[[#This Row],[charges]]-insurance[[#This Row],[yhat]]</f>
        <v>-5596.8252465937403</v>
      </c>
      <c r="AC927" t="str">
        <f>IF(insurance[[#This Row],[split]]="Test",
  COUNTIFS(insurance[split], "Test", insurance[yhat], "&gt;" &amp; insurance[[#This Row],[yhat]]) + 1,
  ""
)</f>
        <v/>
      </c>
      <c r="AD927" t="str">
        <f>IF(insurance[[#This Row],[split]]="Test", CEILING(insurance[[#This Row],[rank_test]]/(COUNTIF(insurance[split],"Test")/10), 1), "")</f>
        <v/>
      </c>
      <c r="AE927" t="str">
        <f>IF(insurance[[#This Row],[split]]="Test", --(insurance[[#This Row],[charges]] &gt;= Classify!$C$5), "")</f>
        <v/>
      </c>
      <c r="AF927" t="str">
        <f>IF(insurance[[#This Row],[split]]="Test", --(insurance[[#This Row],[yhat]] &gt;= Classify!$C$8), "")</f>
        <v/>
      </c>
    </row>
    <row r="928" spans="1:32" x14ac:dyDescent="0.35">
      <c r="A928">
        <v>20</v>
      </c>
      <c r="B928" t="s">
        <v>19</v>
      </c>
      <c r="C928">
        <v>39.4</v>
      </c>
      <c r="D928">
        <v>2</v>
      </c>
      <c r="E928" t="s">
        <v>23</v>
      </c>
      <c r="F928" t="s">
        <v>21</v>
      </c>
      <c r="G928">
        <v>38344.565999999999</v>
      </c>
      <c r="H928" t="s">
        <v>16</v>
      </c>
      <c r="I928" t="s">
        <v>18</v>
      </c>
      <c r="J928" t="s">
        <v>18</v>
      </c>
      <c r="K928" t="s">
        <v>17</v>
      </c>
      <c r="L928" t="s">
        <v>17</v>
      </c>
      <c r="M928" t="s">
        <v>18</v>
      </c>
      <c r="N928">
        <f>insurance[[#This Row],[age]]^2</f>
        <v>400</v>
      </c>
      <c r="O928">
        <f>insurance[[#This Row],[smoker_yes]]*insurance[[#This Row],[bmi]]</f>
        <v>39.4</v>
      </c>
      <c r="P928">
        <f>insurance[[#This Row],[smoker_yes]]*insurance[[#This Row],[age]]</f>
        <v>20</v>
      </c>
      <c r="Q928">
        <f>insurance[[#This Row],[bmi]]*insurance[[#This Row],[age]]</f>
        <v>788</v>
      </c>
      <c r="R928" t="s">
        <v>31</v>
      </c>
      <c r="S928">
        <f>(insurance[[#This Row],[age]]-Notes!$B$2)/Notes!$B$3</f>
        <v>-1.3675630700350232</v>
      </c>
      <c r="T928">
        <f>(insurance[[#This Row],[bmi]]-Notes!$B$4)/Notes!$B$5</f>
        <v>1.433191520063045</v>
      </c>
      <c r="U928">
        <f>(insurance[[#This Row],[children]]-Notes!$B$6)/Notes!$B$7</f>
        <v>0.75107928412561065</v>
      </c>
      <c r="V928" s="14">
        <f t="shared" si="14"/>
        <v>13130.638654799817</v>
      </c>
      <c r="W928" s="15" t="str">
        <f>IF(insurance[[#This Row],[split]]="Test", (insurance[[#This Row],[charges]]-insurance[[#This Row],[yhat_base]])^2, "")</f>
        <v/>
      </c>
      <c r="X928" s="15" t="str">
        <f>IF(insurance[[#This Row],[split]]="Test", ABS(insurance[[#This Row],[charges]]-insurance[[#This Row],[yhat_base]])^2, "")</f>
        <v/>
      </c>
      <c r="Y928" t="str">
        <f>IF(insurance[[#This Row],[split]]="Test", (insurance[[#This Row],[charges]]-insurance[[#This Row],[yhat]])^2,"")</f>
        <v/>
      </c>
      <c r="Z928" t="str">
        <f>IF(insurance[[#This Row],[split]]="Test",ABS(insurance[[#This Row],[charges]]-insurance[[#This Row],[yhat]])^2,"")</f>
        <v/>
      </c>
      <c r="AA928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40879.964487718215</v>
      </c>
      <c r="AB928">
        <f>insurance[[#This Row],[charges]]-insurance[[#This Row],[yhat]]</f>
        <v>-2535.3984877182156</v>
      </c>
      <c r="AC928" t="str">
        <f>IF(insurance[[#This Row],[split]]="Test",
  COUNTIFS(insurance[split], "Test", insurance[yhat], "&gt;" &amp; insurance[[#This Row],[yhat]]) + 1,
  ""
)</f>
        <v/>
      </c>
      <c r="AD928" t="str">
        <f>IF(insurance[[#This Row],[split]]="Test", CEILING(insurance[[#This Row],[rank_test]]/(COUNTIF(insurance[split],"Test")/10), 1), "")</f>
        <v/>
      </c>
      <c r="AE928" t="str">
        <f>IF(insurance[[#This Row],[split]]="Test", --(insurance[[#This Row],[charges]] &gt;= Classify!$C$5), "")</f>
        <v/>
      </c>
      <c r="AF928" t="str">
        <f>IF(insurance[[#This Row],[split]]="Test", --(insurance[[#This Row],[yhat]] &gt;= Classify!$C$8), "")</f>
        <v/>
      </c>
    </row>
    <row r="929" spans="1:32" x14ac:dyDescent="0.35">
      <c r="A929">
        <v>19</v>
      </c>
      <c r="B929" t="s">
        <v>13</v>
      </c>
      <c r="C929">
        <v>34.700000000000003</v>
      </c>
      <c r="D929">
        <v>2</v>
      </c>
      <c r="E929" t="s">
        <v>23</v>
      </c>
      <c r="F929" t="s">
        <v>21</v>
      </c>
      <c r="G929">
        <v>36397.576000000001</v>
      </c>
      <c r="H929" t="s">
        <v>16</v>
      </c>
      <c r="I929" t="s">
        <v>17</v>
      </c>
      <c r="J929" t="s">
        <v>18</v>
      </c>
      <c r="K929" t="s">
        <v>17</v>
      </c>
      <c r="L929" t="s">
        <v>17</v>
      </c>
      <c r="M929" t="s">
        <v>18</v>
      </c>
      <c r="N929">
        <f>insurance[[#This Row],[age]]^2</f>
        <v>361</v>
      </c>
      <c r="O929">
        <f>insurance[[#This Row],[smoker_yes]]*insurance[[#This Row],[bmi]]</f>
        <v>34.700000000000003</v>
      </c>
      <c r="P929">
        <f>insurance[[#This Row],[smoker_yes]]*insurance[[#This Row],[age]]</f>
        <v>19</v>
      </c>
      <c r="Q929">
        <f>insurance[[#This Row],[bmi]]*insurance[[#This Row],[age]]</f>
        <v>659.30000000000007</v>
      </c>
      <c r="R929" t="s">
        <v>31</v>
      </c>
      <c r="S929">
        <f>(insurance[[#This Row],[age]]-Notes!$B$2)/Notes!$B$3</f>
        <v>-1.4387642602644821</v>
      </c>
      <c r="T929">
        <f>(insurance[[#This Row],[bmi]]-Notes!$B$4)/Notes!$B$5</f>
        <v>0.66218246344050136</v>
      </c>
      <c r="U929">
        <f>(insurance[[#This Row],[children]]-Notes!$B$6)/Notes!$B$7</f>
        <v>0.75107928412561065</v>
      </c>
      <c r="V929" s="14">
        <f t="shared" si="14"/>
        <v>13130.638654799817</v>
      </c>
      <c r="W929" s="15" t="str">
        <f>IF(insurance[[#This Row],[split]]="Test", (insurance[[#This Row],[charges]]-insurance[[#This Row],[yhat_base]])^2, "")</f>
        <v/>
      </c>
      <c r="X929" s="15" t="str">
        <f>IF(insurance[[#This Row],[split]]="Test", ABS(insurance[[#This Row],[charges]]-insurance[[#This Row],[yhat_base]])^2, "")</f>
        <v/>
      </c>
      <c r="Y929" t="str">
        <f>IF(insurance[[#This Row],[split]]="Test", (insurance[[#This Row],[charges]]-insurance[[#This Row],[yhat]])^2,"")</f>
        <v/>
      </c>
      <c r="Z929" t="str">
        <f>IF(insurance[[#This Row],[split]]="Test",ABS(insurance[[#This Row],[charges]]-insurance[[#This Row],[yhat]])^2,"")</f>
        <v/>
      </c>
      <c r="AA929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34398.523802883254</v>
      </c>
      <c r="AB929">
        <f>insurance[[#This Row],[charges]]-insurance[[#This Row],[yhat]]</f>
        <v>1999.0521971167473</v>
      </c>
      <c r="AC929" t="str">
        <f>IF(insurance[[#This Row],[split]]="Test",
  COUNTIFS(insurance[split], "Test", insurance[yhat], "&gt;" &amp; insurance[[#This Row],[yhat]]) + 1,
  ""
)</f>
        <v/>
      </c>
      <c r="AD929" t="str">
        <f>IF(insurance[[#This Row],[split]]="Test", CEILING(insurance[[#This Row],[rank_test]]/(COUNTIF(insurance[split],"Test")/10), 1), "")</f>
        <v/>
      </c>
      <c r="AE929" t="str">
        <f>IF(insurance[[#This Row],[split]]="Test", --(insurance[[#This Row],[charges]] &gt;= Classify!$C$5), "")</f>
        <v/>
      </c>
      <c r="AF929" t="str">
        <f>IF(insurance[[#This Row],[split]]="Test", --(insurance[[#This Row],[yhat]] &gt;= Classify!$C$8), "")</f>
        <v/>
      </c>
    </row>
    <row r="930" spans="1:32" x14ac:dyDescent="0.35">
      <c r="A930">
        <v>42</v>
      </c>
      <c r="B930" t="s">
        <v>13</v>
      </c>
      <c r="C930">
        <v>40.369999999999997</v>
      </c>
      <c r="D930">
        <v>2</v>
      </c>
      <c r="E930" t="s">
        <v>23</v>
      </c>
      <c r="F930" t="s">
        <v>15</v>
      </c>
      <c r="G930">
        <v>43896.376300000004</v>
      </c>
      <c r="H930" t="s">
        <v>16</v>
      </c>
      <c r="I930" t="s">
        <v>17</v>
      </c>
      <c r="J930" t="s">
        <v>18</v>
      </c>
      <c r="K930" t="s">
        <v>17</v>
      </c>
      <c r="L930" t="s">
        <v>18</v>
      </c>
      <c r="M930" t="s">
        <v>17</v>
      </c>
      <c r="N930">
        <f>insurance[[#This Row],[age]]^2</f>
        <v>1764</v>
      </c>
      <c r="O930">
        <f>insurance[[#This Row],[smoker_yes]]*insurance[[#This Row],[bmi]]</f>
        <v>40.369999999999997</v>
      </c>
      <c r="P930">
        <f>insurance[[#This Row],[smoker_yes]]*insurance[[#This Row],[age]]</f>
        <v>42</v>
      </c>
      <c r="Q930">
        <f>insurance[[#This Row],[bmi]]*insurance[[#This Row],[age]]</f>
        <v>1695.54</v>
      </c>
      <c r="R930" t="s">
        <v>32</v>
      </c>
      <c r="S930">
        <f>(insurance[[#This Row],[age]]-Notes!$B$2)/Notes!$B$3</f>
        <v>0.19886311501306964</v>
      </c>
      <c r="T930">
        <f>(insurance[[#This Row],[bmi]]-Notes!$B$4)/Notes!$B$5</f>
        <v>1.5923146657915273</v>
      </c>
      <c r="U930">
        <f>(insurance[[#This Row],[children]]-Notes!$B$6)/Notes!$B$7</f>
        <v>0.75107928412561065</v>
      </c>
      <c r="V930" s="14">
        <f t="shared" si="14"/>
        <v>13130.638654799817</v>
      </c>
      <c r="W930" s="15">
        <f>IF(insurance[[#This Row],[split]]="Test", (insurance[[#This Row],[charges]]-insurance[[#This Row],[yhat_base]])^2, "")</f>
        <v>946530612.85328782</v>
      </c>
      <c r="X930" s="15">
        <f>IF(insurance[[#This Row],[split]]="Test", ABS(insurance[[#This Row],[charges]]-insurance[[#This Row],[yhat_base]])^2, "")</f>
        <v>946530612.85328782</v>
      </c>
      <c r="Y930">
        <f>IF(insurance[[#This Row],[split]]="Test", (insurance[[#This Row],[charges]]-insurance[[#This Row],[yhat]])^2,"")</f>
        <v>9686077.7137351502</v>
      </c>
      <c r="Z930">
        <f>IF(insurance[[#This Row],[split]]="Test",ABS(insurance[[#This Row],[charges]]-insurance[[#This Row],[yhat]])^2,"")</f>
        <v>9686077.7137351502</v>
      </c>
      <c r="AA930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47008.622709546515</v>
      </c>
      <c r="AB930">
        <f>insurance[[#This Row],[charges]]-insurance[[#This Row],[yhat]]</f>
        <v>-3112.2464095465111</v>
      </c>
      <c r="AC930">
        <f>IF(insurance[[#This Row],[split]]="Test",
  COUNTIFS(insurance[split], "Test", insurance[yhat], "&gt;" &amp; insurance[[#This Row],[yhat]]) + 1,
  ""
)</f>
        <v>8</v>
      </c>
      <c r="AD930">
        <f>IF(insurance[[#This Row],[split]]="Test", CEILING(insurance[[#This Row],[rank_test]]/(COUNTIF(insurance[split],"Test")/10), 1), "")</f>
        <v>1</v>
      </c>
      <c r="AE930">
        <f>IF(insurance[[#This Row],[split]]="Test", --(insurance[[#This Row],[charges]] &gt;= Classify!$C$5), "")</f>
        <v>1</v>
      </c>
      <c r="AF930">
        <f>IF(insurance[[#This Row],[split]]="Test", --(insurance[[#This Row],[yhat]] &gt;= Classify!$C$8), "")</f>
        <v>1</v>
      </c>
    </row>
    <row r="931" spans="1:32" x14ac:dyDescent="0.35">
      <c r="A931">
        <v>59</v>
      </c>
      <c r="B931" t="s">
        <v>19</v>
      </c>
      <c r="C931">
        <v>29.83</v>
      </c>
      <c r="D931">
        <v>3</v>
      </c>
      <c r="E931" t="s">
        <v>23</v>
      </c>
      <c r="F931" t="s">
        <v>20</v>
      </c>
      <c r="G931">
        <v>30184.936699999998</v>
      </c>
      <c r="H931" t="s">
        <v>16</v>
      </c>
      <c r="I931" t="s">
        <v>18</v>
      </c>
      <c r="J931" t="s">
        <v>18</v>
      </c>
      <c r="K931" t="s">
        <v>17</v>
      </c>
      <c r="L931" t="s">
        <v>17</v>
      </c>
      <c r="M931" t="s">
        <v>17</v>
      </c>
      <c r="N931">
        <f>insurance[[#This Row],[age]]^2</f>
        <v>3481</v>
      </c>
      <c r="O931">
        <f>insurance[[#This Row],[smoker_yes]]*insurance[[#This Row],[bmi]]</f>
        <v>29.83</v>
      </c>
      <c r="P931">
        <f>insurance[[#This Row],[smoker_yes]]*insurance[[#This Row],[age]]</f>
        <v>59</v>
      </c>
      <c r="Q931">
        <f>insurance[[#This Row],[bmi]]*insurance[[#This Row],[age]]</f>
        <v>1759.9699999999998</v>
      </c>
      <c r="R931" t="s">
        <v>31</v>
      </c>
      <c r="S931">
        <f>(insurance[[#This Row],[age]]-Notes!$B$2)/Notes!$B$3</f>
        <v>1.4092833489138687</v>
      </c>
      <c r="T931">
        <f>(insurance[[#This Row],[bmi]]-Notes!$B$4)/Notes!$B$5</f>
        <v>-0.13671415480456126</v>
      </c>
      <c r="U931">
        <f>(insurance[[#This Row],[children]]-Notes!$B$6)/Notes!$B$7</f>
        <v>1.5809257598977553</v>
      </c>
      <c r="V931" s="14">
        <f t="shared" si="14"/>
        <v>13130.638654799817</v>
      </c>
      <c r="W931" s="15" t="str">
        <f>IF(insurance[[#This Row],[split]]="Test", (insurance[[#This Row],[charges]]-insurance[[#This Row],[yhat_base]])^2, "")</f>
        <v/>
      </c>
      <c r="X931" s="15" t="str">
        <f>IF(insurance[[#This Row],[split]]="Test", ABS(insurance[[#This Row],[charges]]-insurance[[#This Row],[yhat_base]])^2, "")</f>
        <v/>
      </c>
      <c r="Y931" t="str">
        <f>IF(insurance[[#This Row],[split]]="Test", (insurance[[#This Row],[charges]]-insurance[[#This Row],[yhat]])^2,"")</f>
        <v/>
      </c>
      <c r="Z931" t="str">
        <f>IF(insurance[[#This Row],[split]]="Test",ABS(insurance[[#This Row],[charges]]-insurance[[#This Row],[yhat]])^2,"")</f>
        <v/>
      </c>
      <c r="AA931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38533.016366849777</v>
      </c>
      <c r="AB931">
        <f>insurance[[#This Row],[charges]]-insurance[[#This Row],[yhat]]</f>
        <v>-8348.0796668497787</v>
      </c>
      <c r="AC931" t="str">
        <f>IF(insurance[[#This Row],[split]]="Test",
  COUNTIFS(insurance[split], "Test", insurance[yhat], "&gt;" &amp; insurance[[#This Row],[yhat]]) + 1,
  ""
)</f>
        <v/>
      </c>
      <c r="AD931" t="str">
        <f>IF(insurance[[#This Row],[split]]="Test", CEILING(insurance[[#This Row],[rank_test]]/(COUNTIF(insurance[split],"Test")/10), 1), "")</f>
        <v/>
      </c>
      <c r="AE931" t="str">
        <f>IF(insurance[[#This Row],[split]]="Test", --(insurance[[#This Row],[charges]] &gt;= Classify!$C$5), "")</f>
        <v/>
      </c>
      <c r="AF931" t="str">
        <f>IF(insurance[[#This Row],[split]]="Test", --(insurance[[#This Row],[yhat]] &gt;= Classify!$C$8), "")</f>
        <v/>
      </c>
    </row>
    <row r="932" spans="1:32" x14ac:dyDescent="0.35">
      <c r="A932">
        <v>61</v>
      </c>
      <c r="B932" t="s">
        <v>13</v>
      </c>
      <c r="C932">
        <v>29.92</v>
      </c>
      <c r="D932">
        <v>3</v>
      </c>
      <c r="E932" t="s">
        <v>23</v>
      </c>
      <c r="F932" t="s">
        <v>15</v>
      </c>
      <c r="G932">
        <v>30942.191800000001</v>
      </c>
      <c r="H932" t="s">
        <v>16</v>
      </c>
      <c r="I932" t="s">
        <v>17</v>
      </c>
      <c r="J932" t="s">
        <v>18</v>
      </c>
      <c r="K932" t="s">
        <v>17</v>
      </c>
      <c r="L932" t="s">
        <v>18</v>
      </c>
      <c r="M932" t="s">
        <v>17</v>
      </c>
      <c r="N932">
        <f>insurance[[#This Row],[age]]^2</f>
        <v>3721</v>
      </c>
      <c r="O932">
        <f>insurance[[#This Row],[smoker_yes]]*insurance[[#This Row],[bmi]]</f>
        <v>29.92</v>
      </c>
      <c r="P932">
        <f>insurance[[#This Row],[smoker_yes]]*insurance[[#This Row],[age]]</f>
        <v>61</v>
      </c>
      <c r="Q932">
        <f>insurance[[#This Row],[bmi]]*insurance[[#This Row],[age]]</f>
        <v>1825.1200000000001</v>
      </c>
      <c r="R932" t="s">
        <v>32</v>
      </c>
      <c r="S932">
        <f>(insurance[[#This Row],[age]]-Notes!$B$2)/Notes!$B$3</f>
        <v>1.5516857293727864</v>
      </c>
      <c r="T932">
        <f>(insurance[[#This Row],[bmi]]-Notes!$B$4)/Notes!$B$5</f>
        <v>-0.12195015159263964</v>
      </c>
      <c r="U932">
        <f>(insurance[[#This Row],[children]]-Notes!$B$6)/Notes!$B$7</f>
        <v>1.5809257598977553</v>
      </c>
      <c r="V932" s="14">
        <f t="shared" si="14"/>
        <v>13130.638654799817</v>
      </c>
      <c r="W932" s="15">
        <f>IF(insurance[[#This Row],[split]]="Test", (insurance[[#This Row],[charges]]-insurance[[#This Row],[yhat_base]])^2, "")</f>
        <v>317251425.44429046</v>
      </c>
      <c r="X932" s="15">
        <f>IF(insurance[[#This Row],[split]]="Test", ABS(insurance[[#This Row],[charges]]-insurance[[#This Row],[yhat_base]])^2, "")</f>
        <v>317251425.44429046</v>
      </c>
      <c r="Y932">
        <f>IF(insurance[[#This Row],[split]]="Test", (insurance[[#This Row],[charges]]-insurance[[#This Row],[yhat]])^2,"")</f>
        <v>63760461.471382909</v>
      </c>
      <c r="Z932">
        <f>IF(insurance[[#This Row],[split]]="Test",ABS(insurance[[#This Row],[charges]]-insurance[[#This Row],[yhat]])^2,"")</f>
        <v>63760461.471382909</v>
      </c>
      <c r="AA932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38927.20660721125</v>
      </c>
      <c r="AB932">
        <f>insurance[[#This Row],[charges]]-insurance[[#This Row],[yhat]]</f>
        <v>-7985.0148072112497</v>
      </c>
      <c r="AC932">
        <f>IF(insurance[[#This Row],[split]]="Test",
  COUNTIFS(insurance[split], "Test", insurance[yhat], "&gt;" &amp; insurance[[#This Row],[yhat]]) + 1,
  ""
)</f>
        <v>20</v>
      </c>
      <c r="AD932">
        <f>IF(insurance[[#This Row],[split]]="Test", CEILING(insurance[[#This Row],[rank_test]]/(COUNTIF(insurance[split],"Test")/10), 1), "")</f>
        <v>1</v>
      </c>
      <c r="AE932">
        <f>IF(insurance[[#This Row],[split]]="Test", --(insurance[[#This Row],[charges]] &gt;= Classify!$C$5), "")</f>
        <v>1</v>
      </c>
      <c r="AF932">
        <f>IF(insurance[[#This Row],[split]]="Test", --(insurance[[#This Row],[yhat]] &gt;= Classify!$C$8), "")</f>
        <v>1</v>
      </c>
    </row>
    <row r="933" spans="1:32" x14ac:dyDescent="0.35">
      <c r="A933">
        <v>30</v>
      </c>
      <c r="B933" t="s">
        <v>19</v>
      </c>
      <c r="C933">
        <v>28.69</v>
      </c>
      <c r="D933">
        <v>3</v>
      </c>
      <c r="E933" t="s">
        <v>23</v>
      </c>
      <c r="F933" t="s">
        <v>22</v>
      </c>
      <c r="G933">
        <v>20745.989099999999</v>
      </c>
      <c r="H933" t="s">
        <v>16</v>
      </c>
      <c r="I933" t="s">
        <v>18</v>
      </c>
      <c r="J933" t="s">
        <v>18</v>
      </c>
      <c r="K933" t="s">
        <v>18</v>
      </c>
      <c r="L933" t="s">
        <v>17</v>
      </c>
      <c r="M933" t="s">
        <v>17</v>
      </c>
      <c r="N933">
        <f>insurance[[#This Row],[age]]^2</f>
        <v>900</v>
      </c>
      <c r="O933">
        <f>insurance[[#This Row],[smoker_yes]]*insurance[[#This Row],[bmi]]</f>
        <v>28.69</v>
      </c>
      <c r="P933">
        <f>insurance[[#This Row],[smoker_yes]]*insurance[[#This Row],[age]]</f>
        <v>30</v>
      </c>
      <c r="Q933">
        <f>insurance[[#This Row],[bmi]]*insurance[[#This Row],[age]]</f>
        <v>860.7</v>
      </c>
      <c r="R933" t="s">
        <v>31</v>
      </c>
      <c r="S933">
        <f>(insurance[[#This Row],[age]]-Notes!$B$2)/Notes!$B$3</f>
        <v>-0.65555116774043554</v>
      </c>
      <c r="T933">
        <f>(insurance[[#This Row],[bmi]]-Notes!$B$4)/Notes!$B$5</f>
        <v>-0.3237248621555609</v>
      </c>
      <c r="U933">
        <f>(insurance[[#This Row],[children]]-Notes!$B$6)/Notes!$B$7</f>
        <v>1.5809257598977553</v>
      </c>
      <c r="V933" s="14">
        <f t="shared" si="14"/>
        <v>13130.638654799817</v>
      </c>
      <c r="W933" s="15" t="str">
        <f>IF(insurance[[#This Row],[split]]="Test", (insurance[[#This Row],[charges]]-insurance[[#This Row],[yhat_base]])^2, "")</f>
        <v/>
      </c>
      <c r="X933" s="15" t="str">
        <f>IF(insurance[[#This Row],[split]]="Test", ABS(insurance[[#This Row],[charges]]-insurance[[#This Row],[yhat_base]])^2, "")</f>
        <v/>
      </c>
      <c r="Y933" t="str">
        <f>IF(insurance[[#This Row],[split]]="Test", (insurance[[#This Row],[charges]]-insurance[[#This Row],[yhat]])^2,"")</f>
        <v/>
      </c>
      <c r="Z933" t="str">
        <f>IF(insurance[[#This Row],[split]]="Test",ABS(insurance[[#This Row],[charges]]-insurance[[#This Row],[yhat]])^2,"")</f>
        <v/>
      </c>
      <c r="AA933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27528.559015096205</v>
      </c>
      <c r="AB933">
        <f>insurance[[#This Row],[charges]]-insurance[[#This Row],[yhat]]</f>
        <v>-6782.5699150962064</v>
      </c>
      <c r="AC933" t="str">
        <f>IF(insurance[[#This Row],[split]]="Test",
  COUNTIFS(insurance[split], "Test", insurance[yhat], "&gt;" &amp; insurance[[#This Row],[yhat]]) + 1,
  ""
)</f>
        <v/>
      </c>
      <c r="AD933" t="str">
        <f>IF(insurance[[#This Row],[split]]="Test", CEILING(insurance[[#This Row],[rank_test]]/(COUNTIF(insurance[split],"Test")/10), 1), "")</f>
        <v/>
      </c>
      <c r="AE933" t="str">
        <f>IF(insurance[[#This Row],[split]]="Test", --(insurance[[#This Row],[charges]] &gt;= Classify!$C$5), "")</f>
        <v/>
      </c>
      <c r="AF933" t="str">
        <f>IF(insurance[[#This Row],[split]]="Test", --(insurance[[#This Row],[yhat]] &gt;= Classify!$C$8), "")</f>
        <v/>
      </c>
    </row>
    <row r="934" spans="1:32" x14ac:dyDescent="0.35">
      <c r="A934">
        <v>46</v>
      </c>
      <c r="B934" t="s">
        <v>19</v>
      </c>
      <c r="C934">
        <v>30.495000000000001</v>
      </c>
      <c r="D934">
        <v>3</v>
      </c>
      <c r="E934" t="s">
        <v>23</v>
      </c>
      <c r="F934" t="s">
        <v>22</v>
      </c>
      <c r="G934">
        <v>40720.551050000002</v>
      </c>
      <c r="H934" t="s">
        <v>16</v>
      </c>
      <c r="I934" t="s">
        <v>18</v>
      </c>
      <c r="J934" t="s">
        <v>18</v>
      </c>
      <c r="K934" t="s">
        <v>18</v>
      </c>
      <c r="L934" t="s">
        <v>17</v>
      </c>
      <c r="M934" t="s">
        <v>17</v>
      </c>
      <c r="N934">
        <f>insurance[[#This Row],[age]]^2</f>
        <v>2116</v>
      </c>
      <c r="O934">
        <f>insurance[[#This Row],[smoker_yes]]*insurance[[#This Row],[bmi]]</f>
        <v>30.495000000000001</v>
      </c>
      <c r="P934">
        <f>insurance[[#This Row],[smoker_yes]]*insurance[[#This Row],[age]]</f>
        <v>46</v>
      </c>
      <c r="Q934">
        <f>insurance[[#This Row],[bmi]]*insurance[[#This Row],[age]]</f>
        <v>1402.77</v>
      </c>
      <c r="R934" t="s">
        <v>31</v>
      </c>
      <c r="S934">
        <f>(insurance[[#This Row],[age]]-Notes!$B$2)/Notes!$B$3</f>
        <v>0.48366787593090471</v>
      </c>
      <c r="T934">
        <f>(insurance[[#This Row],[bmi]]-Notes!$B$4)/Notes!$B$5</f>
        <v>-2.7624575516477415E-2</v>
      </c>
      <c r="U934">
        <f>(insurance[[#This Row],[children]]-Notes!$B$6)/Notes!$B$7</f>
        <v>1.5809257598977553</v>
      </c>
      <c r="V934" s="14">
        <f t="shared" si="14"/>
        <v>13130.638654799817</v>
      </c>
      <c r="W934" s="15" t="str">
        <f>IF(insurance[[#This Row],[split]]="Test", (insurance[[#This Row],[charges]]-insurance[[#This Row],[yhat_base]])^2, "")</f>
        <v/>
      </c>
      <c r="X934" s="15" t="str">
        <f>IF(insurance[[#This Row],[split]]="Test", ABS(insurance[[#This Row],[charges]]-insurance[[#This Row],[yhat_base]])^2, "")</f>
        <v/>
      </c>
      <c r="Y934" t="str">
        <f>IF(insurance[[#This Row],[split]]="Test", (insurance[[#This Row],[charges]]-insurance[[#This Row],[yhat]])^2,"")</f>
        <v/>
      </c>
      <c r="Z934" t="str">
        <f>IF(insurance[[#This Row],[split]]="Test",ABS(insurance[[#This Row],[charges]]-insurance[[#This Row],[yhat]])^2,"")</f>
        <v/>
      </c>
      <c r="AA934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34177.904760051861</v>
      </c>
      <c r="AB934">
        <f>insurance[[#This Row],[charges]]-insurance[[#This Row],[yhat]]</f>
        <v>6542.6462899481412</v>
      </c>
      <c r="AC934" t="str">
        <f>IF(insurance[[#This Row],[split]]="Test",
  COUNTIFS(insurance[split], "Test", insurance[yhat], "&gt;" &amp; insurance[[#This Row],[yhat]]) + 1,
  ""
)</f>
        <v/>
      </c>
      <c r="AD934" t="str">
        <f>IF(insurance[[#This Row],[split]]="Test", CEILING(insurance[[#This Row],[rank_test]]/(COUNTIF(insurance[split],"Test")/10), 1), "")</f>
        <v/>
      </c>
      <c r="AE934" t="str">
        <f>IF(insurance[[#This Row],[split]]="Test", --(insurance[[#This Row],[charges]] &gt;= Classify!$C$5), "")</f>
        <v/>
      </c>
      <c r="AF934" t="str">
        <f>IF(insurance[[#This Row],[split]]="Test", --(insurance[[#This Row],[yhat]] &gt;= Classify!$C$8), "")</f>
        <v/>
      </c>
    </row>
    <row r="935" spans="1:32" x14ac:dyDescent="0.35">
      <c r="A935">
        <v>36</v>
      </c>
      <c r="B935" t="s">
        <v>19</v>
      </c>
      <c r="C935">
        <v>41.895000000000003</v>
      </c>
      <c r="D935">
        <v>3</v>
      </c>
      <c r="E935" t="s">
        <v>23</v>
      </c>
      <c r="F935" t="s">
        <v>20</v>
      </c>
      <c r="G935">
        <v>43753.337050000002</v>
      </c>
      <c r="H935" t="s">
        <v>16</v>
      </c>
      <c r="I935" t="s">
        <v>18</v>
      </c>
      <c r="J935" t="s">
        <v>18</v>
      </c>
      <c r="K935" t="s">
        <v>17</v>
      </c>
      <c r="L935" t="s">
        <v>17</v>
      </c>
      <c r="M935" t="s">
        <v>17</v>
      </c>
      <c r="N935">
        <f>insurance[[#This Row],[age]]^2</f>
        <v>1296</v>
      </c>
      <c r="O935">
        <f>insurance[[#This Row],[smoker_yes]]*insurance[[#This Row],[bmi]]</f>
        <v>41.895000000000003</v>
      </c>
      <c r="P935">
        <f>insurance[[#This Row],[smoker_yes]]*insurance[[#This Row],[age]]</f>
        <v>36</v>
      </c>
      <c r="Q935">
        <f>insurance[[#This Row],[bmi]]*insurance[[#This Row],[age]]</f>
        <v>1508.22</v>
      </c>
      <c r="R935" t="s">
        <v>31</v>
      </c>
      <c r="S935">
        <f>(insurance[[#This Row],[age]]-Notes!$B$2)/Notes!$B$3</f>
        <v>-0.22834402636368298</v>
      </c>
      <c r="T935">
        <f>(insurance[[#This Row],[bmi]]-Notes!$B$4)/Notes!$B$5</f>
        <v>1.8424824979935239</v>
      </c>
      <c r="U935">
        <f>(insurance[[#This Row],[children]]-Notes!$B$6)/Notes!$B$7</f>
        <v>1.5809257598977553</v>
      </c>
      <c r="V935" s="14">
        <f t="shared" si="14"/>
        <v>13130.638654799817</v>
      </c>
      <c r="W935" s="15" t="str">
        <f>IF(insurance[[#This Row],[split]]="Test", (insurance[[#This Row],[charges]]-insurance[[#This Row],[yhat_base]])^2, "")</f>
        <v/>
      </c>
      <c r="X935" s="15" t="str">
        <f>IF(insurance[[#This Row],[split]]="Test", ABS(insurance[[#This Row],[charges]]-insurance[[#This Row],[yhat_base]])^2, "")</f>
        <v/>
      </c>
      <c r="Y935" t="str">
        <f>IF(insurance[[#This Row],[split]]="Test", (insurance[[#This Row],[charges]]-insurance[[#This Row],[yhat]])^2,"")</f>
        <v/>
      </c>
      <c r="Z935" t="str">
        <f>IF(insurance[[#This Row],[split]]="Test",ABS(insurance[[#This Row],[charges]]-insurance[[#This Row],[yhat]])^2,"")</f>
        <v/>
      </c>
      <c r="AA935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49080.178022408509</v>
      </c>
      <c r="AB935">
        <f>insurance[[#This Row],[charges]]-insurance[[#This Row],[yhat]]</f>
        <v>-5326.8409724085068</v>
      </c>
      <c r="AC935" t="str">
        <f>IF(insurance[[#This Row],[split]]="Test",
  COUNTIFS(insurance[split], "Test", insurance[yhat], "&gt;" &amp; insurance[[#This Row],[yhat]]) + 1,
  ""
)</f>
        <v/>
      </c>
      <c r="AD935" t="str">
        <f>IF(insurance[[#This Row],[split]]="Test", CEILING(insurance[[#This Row],[rank_test]]/(COUNTIF(insurance[split],"Test")/10), 1), "")</f>
        <v/>
      </c>
      <c r="AE935" t="str">
        <f>IF(insurance[[#This Row],[split]]="Test", --(insurance[[#This Row],[charges]] &gt;= Classify!$C$5), "")</f>
        <v/>
      </c>
      <c r="AF935" t="str">
        <f>IF(insurance[[#This Row],[split]]="Test", --(insurance[[#This Row],[yhat]] &gt;= Classify!$C$8), "")</f>
        <v/>
      </c>
    </row>
    <row r="936" spans="1:32" x14ac:dyDescent="0.35">
      <c r="A936">
        <v>46</v>
      </c>
      <c r="B936" t="s">
        <v>19</v>
      </c>
      <c r="C936">
        <v>42.35</v>
      </c>
      <c r="D936">
        <v>3</v>
      </c>
      <c r="E936" t="s">
        <v>23</v>
      </c>
      <c r="F936" t="s">
        <v>15</v>
      </c>
      <c r="G936">
        <v>46151.124499999998</v>
      </c>
      <c r="H936" t="s">
        <v>16</v>
      </c>
      <c r="I936" t="s">
        <v>18</v>
      </c>
      <c r="J936" t="s">
        <v>18</v>
      </c>
      <c r="K936" t="s">
        <v>17</v>
      </c>
      <c r="L936" t="s">
        <v>18</v>
      </c>
      <c r="M936" t="s">
        <v>17</v>
      </c>
      <c r="N936">
        <f>insurance[[#This Row],[age]]^2</f>
        <v>2116</v>
      </c>
      <c r="O936">
        <f>insurance[[#This Row],[smoker_yes]]*insurance[[#This Row],[bmi]]</f>
        <v>42.35</v>
      </c>
      <c r="P936">
        <f>insurance[[#This Row],[smoker_yes]]*insurance[[#This Row],[age]]</f>
        <v>46</v>
      </c>
      <c r="Q936">
        <f>insurance[[#This Row],[bmi]]*insurance[[#This Row],[age]]</f>
        <v>1948.1000000000001</v>
      </c>
      <c r="R936" t="s">
        <v>31</v>
      </c>
      <c r="S936">
        <f>(insurance[[#This Row],[age]]-Notes!$B$2)/Notes!$B$3</f>
        <v>0.48366787593090471</v>
      </c>
      <c r="T936">
        <f>(insurance[[#This Row],[bmi]]-Notes!$B$4)/Notes!$B$5</f>
        <v>1.9171227364537913</v>
      </c>
      <c r="U936">
        <f>(insurance[[#This Row],[children]]-Notes!$B$6)/Notes!$B$7</f>
        <v>1.5809257598977553</v>
      </c>
      <c r="V936" s="14">
        <f t="shared" si="14"/>
        <v>13130.638654799817</v>
      </c>
      <c r="W936" s="15" t="str">
        <f>IF(insurance[[#This Row],[split]]="Test", (insurance[[#This Row],[charges]]-insurance[[#This Row],[yhat_base]])^2, "")</f>
        <v/>
      </c>
      <c r="X936" s="15" t="str">
        <f>IF(insurance[[#This Row],[split]]="Test", ABS(insurance[[#This Row],[charges]]-insurance[[#This Row],[yhat_base]])^2, "")</f>
        <v/>
      </c>
      <c r="Y936" t="str">
        <f>IF(insurance[[#This Row],[split]]="Test", (insurance[[#This Row],[charges]]-insurance[[#This Row],[yhat]])^2,"")</f>
        <v/>
      </c>
      <c r="Z936" t="str">
        <f>IF(insurance[[#This Row],[split]]="Test",ABS(insurance[[#This Row],[charges]]-insurance[[#This Row],[yhat]])^2,"")</f>
        <v/>
      </c>
      <c r="AA936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51255.100921148274</v>
      </c>
      <c r="AB936">
        <f>insurance[[#This Row],[charges]]-insurance[[#This Row],[yhat]]</f>
        <v>-5103.9764211482761</v>
      </c>
      <c r="AC936" t="str">
        <f>IF(insurance[[#This Row],[split]]="Test",
  COUNTIFS(insurance[split], "Test", insurance[yhat], "&gt;" &amp; insurance[[#This Row],[yhat]]) + 1,
  ""
)</f>
        <v/>
      </c>
      <c r="AD936" t="str">
        <f>IF(insurance[[#This Row],[split]]="Test", CEILING(insurance[[#This Row],[rank_test]]/(COUNTIF(insurance[split],"Test")/10), 1), "")</f>
        <v/>
      </c>
      <c r="AE936" t="str">
        <f>IF(insurance[[#This Row],[split]]="Test", --(insurance[[#This Row],[charges]] &gt;= Classify!$C$5), "")</f>
        <v/>
      </c>
      <c r="AF936" t="str">
        <f>IF(insurance[[#This Row],[split]]="Test", --(insurance[[#This Row],[yhat]] &gt;= Classify!$C$8), "")</f>
        <v/>
      </c>
    </row>
    <row r="937" spans="1:32" x14ac:dyDescent="0.35">
      <c r="A937">
        <v>54</v>
      </c>
      <c r="B937" t="s">
        <v>19</v>
      </c>
      <c r="C937">
        <v>40.564999999999998</v>
      </c>
      <c r="D937">
        <v>3</v>
      </c>
      <c r="E937" t="s">
        <v>23</v>
      </c>
      <c r="F937" t="s">
        <v>20</v>
      </c>
      <c r="G937">
        <v>48549.178350000002</v>
      </c>
      <c r="H937" t="s">
        <v>16</v>
      </c>
      <c r="I937" t="s">
        <v>18</v>
      </c>
      <c r="J937" t="s">
        <v>18</v>
      </c>
      <c r="K937" t="s">
        <v>17</v>
      </c>
      <c r="L937" t="s">
        <v>17</v>
      </c>
      <c r="M937" t="s">
        <v>17</v>
      </c>
      <c r="N937">
        <f>insurance[[#This Row],[age]]^2</f>
        <v>2916</v>
      </c>
      <c r="O937">
        <f>insurance[[#This Row],[smoker_yes]]*insurance[[#This Row],[bmi]]</f>
        <v>40.564999999999998</v>
      </c>
      <c r="P937">
        <f>insurance[[#This Row],[smoker_yes]]*insurance[[#This Row],[age]]</f>
        <v>54</v>
      </c>
      <c r="Q937">
        <f>insurance[[#This Row],[bmi]]*insurance[[#This Row],[age]]</f>
        <v>2190.5099999999998</v>
      </c>
      <c r="R937" t="s">
        <v>32</v>
      </c>
      <c r="S937">
        <f>(insurance[[#This Row],[age]]-Notes!$B$2)/Notes!$B$3</f>
        <v>1.0532773977665748</v>
      </c>
      <c r="T937">
        <f>(insurance[[#This Row],[bmi]]-Notes!$B$4)/Notes!$B$5</f>
        <v>1.6243033394173563</v>
      </c>
      <c r="U937">
        <f>(insurance[[#This Row],[children]]-Notes!$B$6)/Notes!$B$7</f>
        <v>1.5809257598977553</v>
      </c>
      <c r="V937" s="14">
        <f t="shared" si="14"/>
        <v>13130.638654799817</v>
      </c>
      <c r="W937" s="15">
        <f>IF(insurance[[#This Row],[split]]="Test", (insurance[[#This Row],[charges]]-insurance[[#This Row],[yhat_base]])^2, "")</f>
        <v>1254472954.140471</v>
      </c>
      <c r="X937" s="15">
        <f>IF(insurance[[#This Row],[split]]="Test", ABS(insurance[[#This Row],[charges]]-insurance[[#This Row],[yhat_base]])^2, "")</f>
        <v>1254472954.140471</v>
      </c>
      <c r="Y937">
        <f>IF(insurance[[#This Row],[split]]="Test", (insurance[[#This Row],[charges]]-insurance[[#This Row],[yhat]])^2,"")</f>
        <v>16131274.140200421</v>
      </c>
      <c r="Z937">
        <f>IF(insurance[[#This Row],[split]]="Test",ABS(insurance[[#This Row],[charges]]-insurance[[#This Row],[yhat]])^2,"")</f>
        <v>16131274.140200421</v>
      </c>
      <c r="AA937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52565.554096889282</v>
      </c>
      <c r="AB937">
        <f>insurance[[#This Row],[charges]]-insurance[[#This Row],[yhat]]</f>
        <v>-4016.37574688928</v>
      </c>
      <c r="AC937">
        <f>IF(insurance[[#This Row],[split]]="Test",
  COUNTIFS(insurance[split], "Test", insurance[yhat], "&gt;" &amp; insurance[[#This Row],[yhat]]) + 1,
  ""
)</f>
        <v>4</v>
      </c>
      <c r="AD937">
        <f>IF(insurance[[#This Row],[split]]="Test", CEILING(insurance[[#This Row],[rank_test]]/(COUNTIF(insurance[split],"Test")/10), 1), "")</f>
        <v>1</v>
      </c>
      <c r="AE937">
        <f>IF(insurance[[#This Row],[split]]="Test", --(insurance[[#This Row],[charges]] &gt;= Classify!$C$5), "")</f>
        <v>1</v>
      </c>
      <c r="AF937">
        <f>IF(insurance[[#This Row],[split]]="Test", --(insurance[[#This Row],[yhat]] &gt;= Classify!$C$8), "")</f>
        <v>1</v>
      </c>
    </row>
    <row r="938" spans="1:32" x14ac:dyDescent="0.35">
      <c r="A938">
        <v>31</v>
      </c>
      <c r="B938" t="s">
        <v>19</v>
      </c>
      <c r="C938">
        <v>34.39</v>
      </c>
      <c r="D938">
        <v>3</v>
      </c>
      <c r="E938" t="s">
        <v>23</v>
      </c>
      <c r="F938" t="s">
        <v>22</v>
      </c>
      <c r="G938">
        <v>38746.355100000001</v>
      </c>
      <c r="H938" t="s">
        <v>16</v>
      </c>
      <c r="I938" t="s">
        <v>18</v>
      </c>
      <c r="J938" t="s">
        <v>18</v>
      </c>
      <c r="K938" t="s">
        <v>18</v>
      </c>
      <c r="L938" t="s">
        <v>17</v>
      </c>
      <c r="M938" t="s">
        <v>17</v>
      </c>
      <c r="N938">
        <f>insurance[[#This Row],[age]]^2</f>
        <v>961</v>
      </c>
      <c r="O938">
        <f>insurance[[#This Row],[smoker_yes]]*insurance[[#This Row],[bmi]]</f>
        <v>34.39</v>
      </c>
      <c r="P938">
        <f>insurance[[#This Row],[smoker_yes]]*insurance[[#This Row],[age]]</f>
        <v>31</v>
      </c>
      <c r="Q938">
        <f>insurance[[#This Row],[bmi]]*insurance[[#This Row],[age]]</f>
        <v>1066.0899999999999</v>
      </c>
      <c r="R938" t="s">
        <v>31</v>
      </c>
      <c r="S938">
        <f>(insurance[[#This Row],[age]]-Notes!$B$2)/Notes!$B$3</f>
        <v>-0.58434997751097684</v>
      </c>
      <c r="T938">
        <f>(insurance[[#This Row],[bmi]]-Notes!$B$4)/Notes!$B$5</f>
        <v>0.61132867459943951</v>
      </c>
      <c r="U938">
        <f>(insurance[[#This Row],[children]]-Notes!$B$6)/Notes!$B$7</f>
        <v>1.5809257598977553</v>
      </c>
      <c r="V938" s="14">
        <f t="shared" si="14"/>
        <v>13130.638654799817</v>
      </c>
      <c r="W938" s="15" t="str">
        <f>IF(insurance[[#This Row],[split]]="Test", (insurance[[#This Row],[charges]]-insurance[[#This Row],[yhat_base]])^2, "")</f>
        <v/>
      </c>
      <c r="X938" s="15" t="str">
        <f>IF(insurance[[#This Row],[split]]="Test", ABS(insurance[[#This Row],[charges]]-insurance[[#This Row],[yhat_base]])^2, "")</f>
        <v/>
      </c>
      <c r="Y938" t="str">
        <f>IF(insurance[[#This Row],[split]]="Test", (insurance[[#This Row],[charges]]-insurance[[#This Row],[yhat]])^2,"")</f>
        <v/>
      </c>
      <c r="Z938" t="str">
        <f>IF(insurance[[#This Row],[split]]="Test",ABS(insurance[[#This Row],[charges]]-insurance[[#This Row],[yhat]])^2,"")</f>
        <v/>
      </c>
      <c r="AA938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36219.741723804444</v>
      </c>
      <c r="AB938">
        <f>insurance[[#This Row],[charges]]-insurance[[#This Row],[yhat]]</f>
        <v>2526.6133761955571</v>
      </c>
      <c r="AC938" t="str">
        <f>IF(insurance[[#This Row],[split]]="Test",
  COUNTIFS(insurance[split], "Test", insurance[yhat], "&gt;" &amp; insurance[[#This Row],[yhat]]) + 1,
  ""
)</f>
        <v/>
      </c>
      <c r="AD938" t="str">
        <f>IF(insurance[[#This Row],[split]]="Test", CEILING(insurance[[#This Row],[rank_test]]/(COUNTIF(insurance[split],"Test")/10), 1), "")</f>
        <v/>
      </c>
      <c r="AE938" t="str">
        <f>IF(insurance[[#This Row],[split]]="Test", --(insurance[[#This Row],[charges]] &gt;= Classify!$C$5), "")</f>
        <v/>
      </c>
      <c r="AF938" t="str">
        <f>IF(insurance[[#This Row],[split]]="Test", --(insurance[[#This Row],[yhat]] &gt;= Classify!$C$8), "")</f>
        <v/>
      </c>
    </row>
    <row r="939" spans="1:32" x14ac:dyDescent="0.35">
      <c r="A939">
        <v>43</v>
      </c>
      <c r="B939" t="s">
        <v>19</v>
      </c>
      <c r="C939">
        <v>35.97</v>
      </c>
      <c r="D939">
        <v>3</v>
      </c>
      <c r="E939" t="s">
        <v>23</v>
      </c>
      <c r="F939" t="s">
        <v>15</v>
      </c>
      <c r="G939">
        <v>42124.515299999999</v>
      </c>
      <c r="H939" t="s">
        <v>16</v>
      </c>
      <c r="I939" t="s">
        <v>18</v>
      </c>
      <c r="J939" t="s">
        <v>18</v>
      </c>
      <c r="K939" t="s">
        <v>17</v>
      </c>
      <c r="L939" t="s">
        <v>18</v>
      </c>
      <c r="M939" t="s">
        <v>17</v>
      </c>
      <c r="N939">
        <f>insurance[[#This Row],[age]]^2</f>
        <v>1849</v>
      </c>
      <c r="O939">
        <f>insurance[[#This Row],[smoker_yes]]*insurance[[#This Row],[bmi]]</f>
        <v>35.97</v>
      </c>
      <c r="P939">
        <f>insurance[[#This Row],[smoker_yes]]*insurance[[#This Row],[age]]</f>
        <v>43</v>
      </c>
      <c r="Q939">
        <f>insurance[[#This Row],[bmi]]*insurance[[#This Row],[age]]</f>
        <v>1546.71</v>
      </c>
      <c r="R939" t="s">
        <v>31</v>
      </c>
      <c r="S939">
        <f>(insurance[[#This Row],[age]]-Notes!$B$2)/Notes!$B$3</f>
        <v>0.27006430524252845</v>
      </c>
      <c r="T939">
        <f>(insurance[[#This Row],[bmi]]-Notes!$B$4)/Notes!$B$5</f>
        <v>0.87051895320872008</v>
      </c>
      <c r="U939">
        <f>(insurance[[#This Row],[children]]-Notes!$B$6)/Notes!$B$7</f>
        <v>1.5809257598977553</v>
      </c>
      <c r="V939" s="14">
        <f t="shared" si="14"/>
        <v>13130.638654799817</v>
      </c>
      <c r="W939" s="15" t="str">
        <f>IF(insurance[[#This Row],[split]]="Test", (insurance[[#This Row],[charges]]-insurance[[#This Row],[yhat_base]])^2, "")</f>
        <v/>
      </c>
      <c r="X939" s="15" t="str">
        <f>IF(insurance[[#This Row],[split]]="Test", ABS(insurance[[#This Row],[charges]]-insurance[[#This Row],[yhat_base]])^2, "")</f>
        <v/>
      </c>
      <c r="Y939" t="str">
        <f>IF(insurance[[#This Row],[split]]="Test", (insurance[[#This Row],[charges]]-insurance[[#This Row],[yhat]])^2,"")</f>
        <v/>
      </c>
      <c r="Z939" t="str">
        <f>IF(insurance[[#This Row],[split]]="Test",ABS(insurance[[#This Row],[charges]]-insurance[[#This Row],[yhat]])^2,"")</f>
        <v/>
      </c>
      <c r="AA939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40836.447778354901</v>
      </c>
      <c r="AB939">
        <f>insurance[[#This Row],[charges]]-insurance[[#This Row],[yhat]]</f>
        <v>1288.0675216450982</v>
      </c>
      <c r="AC939" t="str">
        <f>IF(insurance[[#This Row],[split]]="Test",
  COUNTIFS(insurance[split], "Test", insurance[yhat], "&gt;" &amp; insurance[[#This Row],[yhat]]) + 1,
  ""
)</f>
        <v/>
      </c>
      <c r="AD939" t="str">
        <f>IF(insurance[[#This Row],[split]]="Test", CEILING(insurance[[#This Row],[rank_test]]/(COUNTIF(insurance[split],"Test")/10), 1), "")</f>
        <v/>
      </c>
      <c r="AE939" t="str">
        <f>IF(insurance[[#This Row],[split]]="Test", --(insurance[[#This Row],[charges]] &gt;= Classify!$C$5), "")</f>
        <v/>
      </c>
      <c r="AF939" t="str">
        <f>IF(insurance[[#This Row],[split]]="Test", --(insurance[[#This Row],[yhat]] &gt;= Classify!$C$8), "")</f>
        <v/>
      </c>
    </row>
    <row r="940" spans="1:32" x14ac:dyDescent="0.35">
      <c r="A940">
        <v>54</v>
      </c>
      <c r="B940" t="s">
        <v>19</v>
      </c>
      <c r="C940">
        <v>25.1</v>
      </c>
      <c r="D940">
        <v>3</v>
      </c>
      <c r="E940" t="s">
        <v>23</v>
      </c>
      <c r="F940" t="s">
        <v>21</v>
      </c>
      <c r="G940">
        <v>25382.296999999999</v>
      </c>
      <c r="H940" t="s">
        <v>16</v>
      </c>
      <c r="I940" t="s">
        <v>18</v>
      </c>
      <c r="J940" t="s">
        <v>18</v>
      </c>
      <c r="K940" t="s">
        <v>17</v>
      </c>
      <c r="L940" t="s">
        <v>17</v>
      </c>
      <c r="M940" t="s">
        <v>18</v>
      </c>
      <c r="N940">
        <f>insurance[[#This Row],[age]]^2</f>
        <v>2916</v>
      </c>
      <c r="O940">
        <f>insurance[[#This Row],[smoker_yes]]*insurance[[#This Row],[bmi]]</f>
        <v>25.1</v>
      </c>
      <c r="P940">
        <f>insurance[[#This Row],[smoker_yes]]*insurance[[#This Row],[age]]</f>
        <v>54</v>
      </c>
      <c r="Q940">
        <f>insurance[[#This Row],[bmi]]*insurance[[#This Row],[age]]</f>
        <v>1355.4</v>
      </c>
      <c r="R940" t="s">
        <v>31</v>
      </c>
      <c r="S940">
        <f>(insurance[[#This Row],[age]]-Notes!$B$2)/Notes!$B$3</f>
        <v>1.0532773977665748</v>
      </c>
      <c r="T940">
        <f>(insurance[[#This Row],[bmi]]-Notes!$B$4)/Notes!$B$5</f>
        <v>-0.91264454583107868</v>
      </c>
      <c r="U940">
        <f>(insurance[[#This Row],[children]]-Notes!$B$6)/Notes!$B$7</f>
        <v>1.5809257598977553</v>
      </c>
      <c r="V940" s="14">
        <f t="shared" si="14"/>
        <v>13130.638654799817</v>
      </c>
      <c r="W940" s="15" t="str">
        <f>IF(insurance[[#This Row],[split]]="Test", (insurance[[#This Row],[charges]]-insurance[[#This Row],[yhat_base]])^2, "")</f>
        <v/>
      </c>
      <c r="X940" s="15" t="str">
        <f>IF(insurance[[#This Row],[split]]="Test", ABS(insurance[[#This Row],[charges]]-insurance[[#This Row],[yhat_base]])^2, "")</f>
        <v/>
      </c>
      <c r="Y940" t="str">
        <f>IF(insurance[[#This Row],[split]]="Test", (insurance[[#This Row],[charges]]-insurance[[#This Row],[yhat]])^2,"")</f>
        <v/>
      </c>
      <c r="Z940" t="str">
        <f>IF(insurance[[#This Row],[split]]="Test",ABS(insurance[[#This Row],[charges]]-insurance[[#This Row],[yhat]])^2,"")</f>
        <v/>
      </c>
      <c r="AA940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28413.796129556045</v>
      </c>
      <c r="AB940">
        <f>insurance[[#This Row],[charges]]-insurance[[#This Row],[yhat]]</f>
        <v>-3031.4991295560467</v>
      </c>
      <c r="AC940" t="str">
        <f>IF(insurance[[#This Row],[split]]="Test",
  COUNTIFS(insurance[split], "Test", insurance[yhat], "&gt;" &amp; insurance[[#This Row],[yhat]]) + 1,
  ""
)</f>
        <v/>
      </c>
      <c r="AD940" t="str">
        <f>IF(insurance[[#This Row],[split]]="Test", CEILING(insurance[[#This Row],[rank_test]]/(COUNTIF(insurance[split],"Test")/10), 1), "")</f>
        <v/>
      </c>
      <c r="AE940" t="str">
        <f>IF(insurance[[#This Row],[split]]="Test", --(insurance[[#This Row],[charges]] &gt;= Classify!$C$5), "")</f>
        <v/>
      </c>
      <c r="AF940" t="str">
        <f>IF(insurance[[#This Row],[split]]="Test", --(insurance[[#This Row],[yhat]] &gt;= Classify!$C$8), "")</f>
        <v/>
      </c>
    </row>
    <row r="941" spans="1:32" x14ac:dyDescent="0.35">
      <c r="A941">
        <v>35</v>
      </c>
      <c r="B941" t="s">
        <v>13</v>
      </c>
      <c r="C941">
        <v>34.104999999999997</v>
      </c>
      <c r="D941">
        <v>3</v>
      </c>
      <c r="E941" t="s">
        <v>23</v>
      </c>
      <c r="F941" t="s">
        <v>22</v>
      </c>
      <c r="G941">
        <v>39983.425949999997</v>
      </c>
      <c r="H941" t="s">
        <v>16</v>
      </c>
      <c r="I941" t="s">
        <v>17</v>
      </c>
      <c r="J941" t="s">
        <v>18</v>
      </c>
      <c r="K941" t="s">
        <v>18</v>
      </c>
      <c r="L941" t="s">
        <v>17</v>
      </c>
      <c r="M941" t="s">
        <v>17</v>
      </c>
      <c r="N941">
        <f>insurance[[#This Row],[age]]^2</f>
        <v>1225</v>
      </c>
      <c r="O941">
        <f>insurance[[#This Row],[smoker_yes]]*insurance[[#This Row],[bmi]]</f>
        <v>34.104999999999997</v>
      </c>
      <c r="P941">
        <f>insurance[[#This Row],[smoker_yes]]*insurance[[#This Row],[age]]</f>
        <v>35</v>
      </c>
      <c r="Q941">
        <f>insurance[[#This Row],[bmi]]*insurance[[#This Row],[age]]</f>
        <v>1193.675</v>
      </c>
      <c r="R941" t="s">
        <v>31</v>
      </c>
      <c r="S941">
        <f>(insurance[[#This Row],[age]]-Notes!$B$2)/Notes!$B$3</f>
        <v>-0.29954521659314176</v>
      </c>
      <c r="T941">
        <f>(insurance[[#This Row],[bmi]]-Notes!$B$4)/Notes!$B$5</f>
        <v>0.56457599776168887</v>
      </c>
      <c r="U941">
        <f>(insurance[[#This Row],[children]]-Notes!$B$6)/Notes!$B$7</f>
        <v>1.5809257598977553</v>
      </c>
      <c r="V941" s="14">
        <f t="shared" si="14"/>
        <v>13130.638654799817</v>
      </c>
      <c r="W941" s="15" t="str">
        <f>IF(insurance[[#This Row],[split]]="Test", (insurance[[#This Row],[charges]]-insurance[[#This Row],[yhat_base]])^2, "")</f>
        <v/>
      </c>
      <c r="X941" s="15" t="str">
        <f>IF(insurance[[#This Row],[split]]="Test", ABS(insurance[[#This Row],[charges]]-insurance[[#This Row],[yhat_base]])^2, "")</f>
        <v/>
      </c>
      <c r="Y941" t="str">
        <f>IF(insurance[[#This Row],[split]]="Test", (insurance[[#This Row],[charges]]-insurance[[#This Row],[yhat]])^2,"")</f>
        <v/>
      </c>
      <c r="Z941" t="str">
        <f>IF(insurance[[#This Row],[split]]="Test",ABS(insurance[[#This Row],[charges]]-insurance[[#This Row],[yhat]])^2,"")</f>
        <v/>
      </c>
      <c r="AA941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37250.571564308812</v>
      </c>
      <c r="AB941">
        <f>insurance[[#This Row],[charges]]-insurance[[#This Row],[yhat]]</f>
        <v>2732.8543856911856</v>
      </c>
      <c r="AC941" t="str">
        <f>IF(insurance[[#This Row],[split]]="Test",
  COUNTIFS(insurance[split], "Test", insurance[yhat], "&gt;" &amp; insurance[[#This Row],[yhat]]) + 1,
  ""
)</f>
        <v/>
      </c>
      <c r="AD941" t="str">
        <f>IF(insurance[[#This Row],[split]]="Test", CEILING(insurance[[#This Row],[rank_test]]/(COUNTIF(insurance[split],"Test")/10), 1), "")</f>
        <v/>
      </c>
      <c r="AE941" t="str">
        <f>IF(insurance[[#This Row],[split]]="Test", --(insurance[[#This Row],[charges]] &gt;= Classify!$C$5), "")</f>
        <v/>
      </c>
      <c r="AF941" t="str">
        <f>IF(insurance[[#This Row],[split]]="Test", --(insurance[[#This Row],[yhat]] &gt;= Classify!$C$8), "")</f>
        <v/>
      </c>
    </row>
    <row r="942" spans="1:32" x14ac:dyDescent="0.35">
      <c r="A942">
        <v>42</v>
      </c>
      <c r="B942" t="s">
        <v>19</v>
      </c>
      <c r="C942">
        <v>28.31</v>
      </c>
      <c r="D942">
        <v>3</v>
      </c>
      <c r="E942" t="s">
        <v>23</v>
      </c>
      <c r="F942" t="s">
        <v>22</v>
      </c>
      <c r="G942">
        <v>32787.458590000002</v>
      </c>
      <c r="H942" t="s">
        <v>16</v>
      </c>
      <c r="I942" t="s">
        <v>18</v>
      </c>
      <c r="J942" t="s">
        <v>18</v>
      </c>
      <c r="K942" t="s">
        <v>18</v>
      </c>
      <c r="L942" t="s">
        <v>17</v>
      </c>
      <c r="M942" t="s">
        <v>17</v>
      </c>
      <c r="N942">
        <f>insurance[[#This Row],[age]]^2</f>
        <v>1764</v>
      </c>
      <c r="O942">
        <f>insurance[[#This Row],[smoker_yes]]*insurance[[#This Row],[bmi]]</f>
        <v>28.31</v>
      </c>
      <c r="P942">
        <f>insurance[[#This Row],[smoker_yes]]*insurance[[#This Row],[age]]</f>
        <v>42</v>
      </c>
      <c r="Q942">
        <f>insurance[[#This Row],[bmi]]*insurance[[#This Row],[age]]</f>
        <v>1189.02</v>
      </c>
      <c r="R942" t="s">
        <v>31</v>
      </c>
      <c r="S942">
        <f>(insurance[[#This Row],[age]]-Notes!$B$2)/Notes!$B$3</f>
        <v>0.19886311501306964</v>
      </c>
      <c r="T942">
        <f>(insurance[[#This Row],[bmi]]-Notes!$B$4)/Notes!$B$5</f>
        <v>-0.38606176460589464</v>
      </c>
      <c r="U942">
        <f>(insurance[[#This Row],[children]]-Notes!$B$6)/Notes!$B$7</f>
        <v>1.5809257598977553</v>
      </c>
      <c r="V942" s="14">
        <f t="shared" si="14"/>
        <v>13130.638654799817</v>
      </c>
      <c r="W942" s="15" t="str">
        <f>IF(insurance[[#This Row],[split]]="Test", (insurance[[#This Row],[charges]]-insurance[[#This Row],[yhat_base]])^2, "")</f>
        <v/>
      </c>
      <c r="X942" s="15" t="str">
        <f>IF(insurance[[#This Row],[split]]="Test", ABS(insurance[[#This Row],[charges]]-insurance[[#This Row],[yhat_base]])^2, "")</f>
        <v/>
      </c>
      <c r="Y942" t="str">
        <f>IF(insurance[[#This Row],[split]]="Test", (insurance[[#This Row],[charges]]-insurance[[#This Row],[yhat]])^2,"")</f>
        <v/>
      </c>
      <c r="Z942" t="str">
        <f>IF(insurance[[#This Row],[split]]="Test",ABS(insurance[[#This Row],[charges]]-insurance[[#This Row],[yhat]])^2,"")</f>
        <v/>
      </c>
      <c r="AA942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29734.661849903012</v>
      </c>
      <c r="AB942">
        <f>insurance[[#This Row],[charges]]-insurance[[#This Row],[yhat]]</f>
        <v>3052.7967400969901</v>
      </c>
      <c r="AC942" t="str">
        <f>IF(insurance[[#This Row],[split]]="Test",
  COUNTIFS(insurance[split], "Test", insurance[yhat], "&gt;" &amp; insurance[[#This Row],[yhat]]) + 1,
  ""
)</f>
        <v/>
      </c>
      <c r="AD942" t="str">
        <f>IF(insurance[[#This Row],[split]]="Test", CEILING(insurance[[#This Row],[rank_test]]/(COUNTIF(insurance[split],"Test")/10), 1), "")</f>
        <v/>
      </c>
      <c r="AE942" t="str">
        <f>IF(insurance[[#This Row],[split]]="Test", --(insurance[[#This Row],[charges]] &gt;= Classify!$C$5), "")</f>
        <v/>
      </c>
      <c r="AF942" t="str">
        <f>IF(insurance[[#This Row],[split]]="Test", --(insurance[[#This Row],[yhat]] &gt;= Classify!$C$8), "")</f>
        <v/>
      </c>
    </row>
    <row r="943" spans="1:32" x14ac:dyDescent="0.35">
      <c r="A943">
        <v>60</v>
      </c>
      <c r="B943" t="s">
        <v>19</v>
      </c>
      <c r="C943">
        <v>31.35</v>
      </c>
      <c r="D943">
        <v>3</v>
      </c>
      <c r="E943" t="s">
        <v>23</v>
      </c>
      <c r="F943" t="s">
        <v>22</v>
      </c>
      <c r="G943">
        <v>46130.5265</v>
      </c>
      <c r="H943" t="s">
        <v>16</v>
      </c>
      <c r="I943" t="s">
        <v>18</v>
      </c>
      <c r="J943" t="s">
        <v>18</v>
      </c>
      <c r="K943" t="s">
        <v>18</v>
      </c>
      <c r="L943" t="s">
        <v>17</v>
      </c>
      <c r="M943" t="s">
        <v>17</v>
      </c>
      <c r="N943">
        <f>insurance[[#This Row],[age]]^2</f>
        <v>3600</v>
      </c>
      <c r="O943">
        <f>insurance[[#This Row],[smoker_yes]]*insurance[[#This Row],[bmi]]</f>
        <v>31.35</v>
      </c>
      <c r="P943">
        <f>insurance[[#This Row],[smoker_yes]]*insurance[[#This Row],[age]]</f>
        <v>60</v>
      </c>
      <c r="Q943">
        <f>insurance[[#This Row],[bmi]]*insurance[[#This Row],[age]]</f>
        <v>1881</v>
      </c>
      <c r="R943" t="s">
        <v>31</v>
      </c>
      <c r="S943">
        <f>(insurance[[#This Row],[age]]-Notes!$B$2)/Notes!$B$3</f>
        <v>1.4804845391433274</v>
      </c>
      <c r="T943">
        <f>(insurance[[#This Row],[bmi]]-Notes!$B$4)/Notes!$B$5</f>
        <v>0.11263345499677274</v>
      </c>
      <c r="U943">
        <f>(insurance[[#This Row],[children]]-Notes!$B$6)/Notes!$B$7</f>
        <v>1.5809257598977553</v>
      </c>
      <c r="V943" s="14">
        <f t="shared" si="14"/>
        <v>13130.638654799817</v>
      </c>
      <c r="W943" s="15" t="str">
        <f>IF(insurance[[#This Row],[split]]="Test", (insurance[[#This Row],[charges]]-insurance[[#This Row],[yhat_base]])^2, "")</f>
        <v/>
      </c>
      <c r="X943" s="15" t="str">
        <f>IF(insurance[[#This Row],[split]]="Test", ABS(insurance[[#This Row],[charges]]-insurance[[#This Row],[yhat_base]])^2, "")</f>
        <v/>
      </c>
      <c r="Y943" t="str">
        <f>IF(insurance[[#This Row],[split]]="Test", (insurance[[#This Row],[charges]]-insurance[[#This Row],[yhat]])^2,"")</f>
        <v/>
      </c>
      <c r="Z943" t="str">
        <f>IF(insurance[[#This Row],[split]]="Test",ABS(insurance[[#This Row],[charges]]-insurance[[#This Row],[yhat]])^2,"")</f>
        <v/>
      </c>
      <c r="AA943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40613.654744121312</v>
      </c>
      <c r="AB943">
        <f>insurance[[#This Row],[charges]]-insurance[[#This Row],[yhat]]</f>
        <v>5516.8717558786884</v>
      </c>
      <c r="AC943" t="str">
        <f>IF(insurance[[#This Row],[split]]="Test",
  COUNTIFS(insurance[split], "Test", insurance[yhat], "&gt;" &amp; insurance[[#This Row],[yhat]]) + 1,
  ""
)</f>
        <v/>
      </c>
      <c r="AD943" t="str">
        <f>IF(insurance[[#This Row],[split]]="Test", CEILING(insurance[[#This Row],[rank_test]]/(COUNTIF(insurance[split],"Test")/10), 1), "")</f>
        <v/>
      </c>
      <c r="AE943" t="str">
        <f>IF(insurance[[#This Row],[split]]="Test", --(insurance[[#This Row],[charges]] &gt;= Classify!$C$5), "")</f>
        <v/>
      </c>
      <c r="AF943" t="str">
        <f>IF(insurance[[#This Row],[split]]="Test", --(insurance[[#This Row],[yhat]] &gt;= Classify!$C$8), "")</f>
        <v/>
      </c>
    </row>
    <row r="944" spans="1:32" x14ac:dyDescent="0.35">
      <c r="A944">
        <v>30</v>
      </c>
      <c r="B944" t="s">
        <v>13</v>
      </c>
      <c r="C944">
        <v>39.049999999999997</v>
      </c>
      <c r="D944">
        <v>3</v>
      </c>
      <c r="E944" t="s">
        <v>23</v>
      </c>
      <c r="F944" t="s">
        <v>15</v>
      </c>
      <c r="G944">
        <v>40932.429499999998</v>
      </c>
      <c r="H944" t="s">
        <v>16</v>
      </c>
      <c r="I944" t="s">
        <v>17</v>
      </c>
      <c r="J944" t="s">
        <v>18</v>
      </c>
      <c r="K944" t="s">
        <v>17</v>
      </c>
      <c r="L944" t="s">
        <v>18</v>
      </c>
      <c r="M944" t="s">
        <v>17</v>
      </c>
      <c r="N944">
        <f>insurance[[#This Row],[age]]^2</f>
        <v>900</v>
      </c>
      <c r="O944">
        <f>insurance[[#This Row],[smoker_yes]]*insurance[[#This Row],[bmi]]</f>
        <v>39.049999999999997</v>
      </c>
      <c r="P944">
        <f>insurance[[#This Row],[smoker_yes]]*insurance[[#This Row],[age]]</f>
        <v>30</v>
      </c>
      <c r="Q944">
        <f>insurance[[#This Row],[bmi]]*insurance[[#This Row],[age]]</f>
        <v>1171.5</v>
      </c>
      <c r="R944" t="s">
        <v>31</v>
      </c>
      <c r="S944">
        <f>(insurance[[#This Row],[age]]-Notes!$B$2)/Notes!$B$3</f>
        <v>-0.65555116774043554</v>
      </c>
      <c r="T944">
        <f>(insurance[[#This Row],[bmi]]-Notes!$B$4)/Notes!$B$5</f>
        <v>1.375775952016685</v>
      </c>
      <c r="U944">
        <f>(insurance[[#This Row],[children]]-Notes!$B$6)/Notes!$B$7</f>
        <v>1.5809257598977553</v>
      </c>
      <c r="V944" s="14">
        <f t="shared" si="14"/>
        <v>13130.638654799817</v>
      </c>
      <c r="W944" s="15" t="str">
        <f>IF(insurance[[#This Row],[split]]="Test", (insurance[[#This Row],[charges]]-insurance[[#This Row],[yhat_base]])^2, "")</f>
        <v/>
      </c>
      <c r="X944" s="15" t="str">
        <f>IF(insurance[[#This Row],[split]]="Test", ABS(insurance[[#This Row],[charges]]-insurance[[#This Row],[yhat_base]])^2, "")</f>
        <v/>
      </c>
      <c r="Y944" t="str">
        <f>IF(insurance[[#This Row],[split]]="Test", (insurance[[#This Row],[charges]]-insurance[[#This Row],[yhat]])^2,"")</f>
        <v/>
      </c>
      <c r="Z944" t="str">
        <f>IF(insurance[[#This Row],[split]]="Test",ABS(insurance[[#This Row],[charges]]-insurance[[#This Row],[yhat]])^2,"")</f>
        <v/>
      </c>
      <c r="AA944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43003.919177040858</v>
      </c>
      <c r="AB944">
        <f>insurance[[#This Row],[charges]]-insurance[[#This Row],[yhat]]</f>
        <v>-2071.4896770408595</v>
      </c>
      <c r="AC944" t="str">
        <f>IF(insurance[[#This Row],[split]]="Test",
  COUNTIFS(insurance[split], "Test", insurance[yhat], "&gt;" &amp; insurance[[#This Row],[yhat]]) + 1,
  ""
)</f>
        <v/>
      </c>
      <c r="AD944" t="str">
        <f>IF(insurance[[#This Row],[split]]="Test", CEILING(insurance[[#This Row],[rank_test]]/(COUNTIF(insurance[split],"Test")/10), 1), "")</f>
        <v/>
      </c>
      <c r="AE944" t="str">
        <f>IF(insurance[[#This Row],[split]]="Test", --(insurance[[#This Row],[charges]] &gt;= Classify!$C$5), "")</f>
        <v/>
      </c>
      <c r="AF944" t="str">
        <f>IF(insurance[[#This Row],[split]]="Test", --(insurance[[#This Row],[yhat]] &gt;= Classify!$C$8), "")</f>
        <v/>
      </c>
    </row>
    <row r="945" spans="1:32" x14ac:dyDescent="0.35">
      <c r="A945">
        <v>23</v>
      </c>
      <c r="B945" t="s">
        <v>19</v>
      </c>
      <c r="C945">
        <v>31.73</v>
      </c>
      <c r="D945">
        <v>3</v>
      </c>
      <c r="E945" t="s">
        <v>23</v>
      </c>
      <c r="F945" t="s">
        <v>20</v>
      </c>
      <c r="G945">
        <v>36189.101699999999</v>
      </c>
      <c r="H945" t="s">
        <v>16</v>
      </c>
      <c r="I945" t="s">
        <v>18</v>
      </c>
      <c r="J945" t="s">
        <v>18</v>
      </c>
      <c r="K945" t="s">
        <v>17</v>
      </c>
      <c r="L945" t="s">
        <v>17</v>
      </c>
      <c r="M945" t="s">
        <v>17</v>
      </c>
      <c r="N945">
        <f>insurance[[#This Row],[age]]^2</f>
        <v>529</v>
      </c>
      <c r="O945">
        <f>insurance[[#This Row],[smoker_yes]]*insurance[[#This Row],[bmi]]</f>
        <v>31.73</v>
      </c>
      <c r="P945">
        <f>insurance[[#This Row],[smoker_yes]]*insurance[[#This Row],[age]]</f>
        <v>23</v>
      </c>
      <c r="Q945">
        <f>insurance[[#This Row],[bmi]]*insurance[[#This Row],[age]]</f>
        <v>729.79</v>
      </c>
      <c r="R945" t="s">
        <v>32</v>
      </c>
      <c r="S945">
        <f>(insurance[[#This Row],[age]]-Notes!$B$2)/Notes!$B$3</f>
        <v>-1.1539594993466469</v>
      </c>
      <c r="T945">
        <f>(insurance[[#This Row],[bmi]]-Notes!$B$4)/Notes!$B$5</f>
        <v>0.17497035744710593</v>
      </c>
      <c r="U945">
        <f>(insurance[[#This Row],[children]]-Notes!$B$6)/Notes!$B$7</f>
        <v>1.5809257598977553</v>
      </c>
      <c r="V945" s="14">
        <f t="shared" si="14"/>
        <v>13130.638654799817</v>
      </c>
      <c r="W945" s="15">
        <f>IF(insurance[[#This Row],[split]]="Test", (insurance[[#This Row],[charges]]-insurance[[#This Row],[yhat_base]])^2, "")</f>
        <v>531692718.00686234</v>
      </c>
      <c r="X945" s="15">
        <f>IF(insurance[[#This Row],[split]]="Test", ABS(insurance[[#This Row],[charges]]-insurance[[#This Row],[yhat_base]])^2, "")</f>
        <v>531692718.00686234</v>
      </c>
      <c r="Y945">
        <f>IF(insurance[[#This Row],[split]]="Test", (insurance[[#This Row],[charges]]-insurance[[#This Row],[yhat]])^2,"")</f>
        <v>21124958.401992641</v>
      </c>
      <c r="Z945">
        <f>IF(insurance[[#This Row],[split]]="Test",ABS(insurance[[#This Row],[charges]]-insurance[[#This Row],[yhat]])^2,"")</f>
        <v>21124958.401992641</v>
      </c>
      <c r="AA945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31592.912147556297</v>
      </c>
      <c r="AB945">
        <f>insurance[[#This Row],[charges]]-insurance[[#This Row],[yhat]]</f>
        <v>4596.1895524437023</v>
      </c>
      <c r="AC945">
        <f>IF(insurance[[#This Row],[split]]="Test",
  COUNTIFS(insurance[split], "Test", insurance[yhat], "&gt;" &amp; insurance[[#This Row],[yhat]]) + 1,
  ""
)</f>
        <v>33</v>
      </c>
      <c r="AD945">
        <f>IF(insurance[[#This Row],[split]]="Test", CEILING(insurance[[#This Row],[rank_test]]/(COUNTIF(insurance[split],"Test")/10), 1), "")</f>
        <v>2</v>
      </c>
      <c r="AE945">
        <f>IF(insurance[[#This Row],[split]]="Test", --(insurance[[#This Row],[charges]] &gt;= Classify!$C$5), "")</f>
        <v>1</v>
      </c>
      <c r="AF945">
        <f>IF(insurance[[#This Row],[split]]="Test", --(insurance[[#This Row],[yhat]] &gt;= Classify!$C$8), "")</f>
        <v>1</v>
      </c>
    </row>
    <row r="946" spans="1:32" x14ac:dyDescent="0.35">
      <c r="A946">
        <v>41</v>
      </c>
      <c r="B946" t="s">
        <v>19</v>
      </c>
      <c r="C946">
        <v>30.78</v>
      </c>
      <c r="D946">
        <v>3</v>
      </c>
      <c r="E946" t="s">
        <v>23</v>
      </c>
      <c r="F946" t="s">
        <v>20</v>
      </c>
      <c r="G946">
        <v>39597.407200000001</v>
      </c>
      <c r="H946" t="s">
        <v>16</v>
      </c>
      <c r="I946" t="s">
        <v>18</v>
      </c>
      <c r="J946" t="s">
        <v>18</v>
      </c>
      <c r="K946" t="s">
        <v>17</v>
      </c>
      <c r="L946" t="s">
        <v>17</v>
      </c>
      <c r="M946" t="s">
        <v>17</v>
      </c>
      <c r="N946">
        <f>insurance[[#This Row],[age]]^2</f>
        <v>1681</v>
      </c>
      <c r="O946">
        <f>insurance[[#This Row],[smoker_yes]]*insurance[[#This Row],[bmi]]</f>
        <v>30.78</v>
      </c>
      <c r="P946">
        <f>insurance[[#This Row],[smoker_yes]]*insurance[[#This Row],[age]]</f>
        <v>41</v>
      </c>
      <c r="Q946">
        <f>insurance[[#This Row],[bmi]]*insurance[[#This Row],[age]]</f>
        <v>1261.98</v>
      </c>
      <c r="R946" t="s">
        <v>31</v>
      </c>
      <c r="S946">
        <f>(insurance[[#This Row],[age]]-Notes!$B$2)/Notes!$B$3</f>
        <v>0.12766192478361088</v>
      </c>
      <c r="T946">
        <f>(insurance[[#This Row],[bmi]]-Notes!$B$4)/Notes!$B$5</f>
        <v>1.9128101321272635E-2</v>
      </c>
      <c r="U946">
        <f>(insurance[[#This Row],[children]]-Notes!$B$6)/Notes!$B$7</f>
        <v>1.5809257598977553</v>
      </c>
      <c r="V946" s="14">
        <f t="shared" si="14"/>
        <v>13130.638654799817</v>
      </c>
      <c r="W946" s="15" t="str">
        <f>IF(insurance[[#This Row],[split]]="Test", (insurance[[#This Row],[charges]]-insurance[[#This Row],[yhat_base]])^2, "")</f>
        <v/>
      </c>
      <c r="X946" s="15" t="str">
        <f>IF(insurance[[#This Row],[split]]="Test", ABS(insurance[[#This Row],[charges]]-insurance[[#This Row],[yhat_base]])^2, "")</f>
        <v/>
      </c>
      <c r="Y946" t="str">
        <f>IF(insurance[[#This Row],[split]]="Test", (insurance[[#This Row],[charges]]-insurance[[#This Row],[yhat]])^2,"")</f>
        <v/>
      </c>
      <c r="Z946" t="str">
        <f>IF(insurance[[#This Row],[split]]="Test",ABS(insurance[[#This Row],[charges]]-insurance[[#This Row],[yhat]])^2,"")</f>
        <v/>
      </c>
      <c r="AA946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33752.799223780719</v>
      </c>
      <c r="AB946">
        <f>insurance[[#This Row],[charges]]-insurance[[#This Row],[yhat]]</f>
        <v>5844.6079762192821</v>
      </c>
      <c r="AC946" t="str">
        <f>IF(insurance[[#This Row],[split]]="Test",
  COUNTIFS(insurance[split], "Test", insurance[yhat], "&gt;" &amp; insurance[[#This Row],[yhat]]) + 1,
  ""
)</f>
        <v/>
      </c>
      <c r="AD946" t="str">
        <f>IF(insurance[[#This Row],[split]]="Test", CEILING(insurance[[#This Row],[rank_test]]/(COUNTIF(insurance[split],"Test")/10), 1), "")</f>
        <v/>
      </c>
      <c r="AE946" t="str">
        <f>IF(insurance[[#This Row],[split]]="Test", --(insurance[[#This Row],[charges]] &gt;= Classify!$C$5), "")</f>
        <v/>
      </c>
      <c r="AF946" t="str">
        <f>IF(insurance[[#This Row],[split]]="Test", --(insurance[[#This Row],[yhat]] &gt;= Classify!$C$8), "")</f>
        <v/>
      </c>
    </row>
    <row r="947" spans="1:32" x14ac:dyDescent="0.35">
      <c r="A947">
        <v>51</v>
      </c>
      <c r="B947" t="s">
        <v>13</v>
      </c>
      <c r="C947">
        <v>37.049999999999997</v>
      </c>
      <c r="D947">
        <v>3</v>
      </c>
      <c r="E947" t="s">
        <v>23</v>
      </c>
      <c r="F947" t="s">
        <v>20</v>
      </c>
      <c r="G947">
        <v>46255.112500000003</v>
      </c>
      <c r="H947" t="s">
        <v>16</v>
      </c>
      <c r="I947" t="s">
        <v>17</v>
      </c>
      <c r="J947" t="s">
        <v>18</v>
      </c>
      <c r="K947" t="s">
        <v>17</v>
      </c>
      <c r="L947" t="s">
        <v>17</v>
      </c>
      <c r="M947" t="s">
        <v>17</v>
      </c>
      <c r="N947">
        <f>insurance[[#This Row],[age]]^2</f>
        <v>2601</v>
      </c>
      <c r="O947">
        <f>insurance[[#This Row],[smoker_yes]]*insurance[[#This Row],[bmi]]</f>
        <v>37.049999999999997</v>
      </c>
      <c r="P947">
        <f>insurance[[#This Row],[smoker_yes]]*insurance[[#This Row],[age]]</f>
        <v>51</v>
      </c>
      <c r="Q947">
        <f>insurance[[#This Row],[bmi]]*insurance[[#This Row],[age]]</f>
        <v>1889.55</v>
      </c>
      <c r="R947" t="s">
        <v>31</v>
      </c>
      <c r="S947">
        <f>(insurance[[#This Row],[age]]-Notes!$B$2)/Notes!$B$3</f>
        <v>0.8396738270781986</v>
      </c>
      <c r="T947">
        <f>(insurance[[#This Row],[bmi]]-Notes!$B$4)/Notes!$B$5</f>
        <v>1.0476869917517726</v>
      </c>
      <c r="U947">
        <f>(insurance[[#This Row],[children]]-Notes!$B$6)/Notes!$B$7</f>
        <v>1.5809257598977553</v>
      </c>
      <c r="V947" s="14">
        <f t="shared" si="14"/>
        <v>13130.638654799817</v>
      </c>
      <c r="W947" s="15" t="str">
        <f>IF(insurance[[#This Row],[split]]="Test", (insurance[[#This Row],[charges]]-insurance[[#This Row],[yhat_base]])^2, "")</f>
        <v/>
      </c>
      <c r="X947" s="15" t="str">
        <f>IF(insurance[[#This Row],[split]]="Test", ABS(insurance[[#This Row],[charges]]-insurance[[#This Row],[yhat_base]])^2, "")</f>
        <v/>
      </c>
      <c r="Y947" t="str">
        <f>IF(insurance[[#This Row],[split]]="Test", (insurance[[#This Row],[charges]]-insurance[[#This Row],[yhat]])^2,"")</f>
        <v/>
      </c>
      <c r="Z947" t="str">
        <f>IF(insurance[[#This Row],[split]]="Test",ABS(insurance[[#This Row],[charges]]-insurance[[#This Row],[yhat]])^2,"")</f>
        <v/>
      </c>
      <c r="AA947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46856.219590186935</v>
      </c>
      <c r="AB947">
        <f>insurance[[#This Row],[charges]]-insurance[[#This Row],[yhat]]</f>
        <v>-601.1070901869316</v>
      </c>
      <c r="AC947" t="str">
        <f>IF(insurance[[#This Row],[split]]="Test",
  COUNTIFS(insurance[split], "Test", insurance[yhat], "&gt;" &amp; insurance[[#This Row],[yhat]]) + 1,
  ""
)</f>
        <v/>
      </c>
      <c r="AD947" t="str">
        <f>IF(insurance[[#This Row],[split]]="Test", CEILING(insurance[[#This Row],[rank_test]]/(COUNTIF(insurance[split],"Test")/10), 1), "")</f>
        <v/>
      </c>
      <c r="AE947" t="str">
        <f>IF(insurance[[#This Row],[split]]="Test", --(insurance[[#This Row],[charges]] &gt;= Classify!$C$5), "")</f>
        <v/>
      </c>
      <c r="AF947" t="str">
        <f>IF(insurance[[#This Row],[split]]="Test", --(insurance[[#This Row],[yhat]] &gt;= Classify!$C$8), "")</f>
        <v/>
      </c>
    </row>
    <row r="948" spans="1:32" x14ac:dyDescent="0.35">
      <c r="A948">
        <v>25</v>
      </c>
      <c r="B948" t="s">
        <v>19</v>
      </c>
      <c r="C948">
        <v>29.7</v>
      </c>
      <c r="D948">
        <v>3</v>
      </c>
      <c r="E948" t="s">
        <v>23</v>
      </c>
      <c r="F948" t="s">
        <v>21</v>
      </c>
      <c r="G948">
        <v>19933.457999999999</v>
      </c>
      <c r="H948" t="s">
        <v>16</v>
      </c>
      <c r="I948" t="s">
        <v>18</v>
      </c>
      <c r="J948" t="s">
        <v>18</v>
      </c>
      <c r="K948" t="s">
        <v>17</v>
      </c>
      <c r="L948" t="s">
        <v>17</v>
      </c>
      <c r="M948" t="s">
        <v>18</v>
      </c>
      <c r="N948">
        <f>insurance[[#This Row],[age]]^2</f>
        <v>625</v>
      </c>
      <c r="O948">
        <f>insurance[[#This Row],[smoker_yes]]*insurance[[#This Row],[bmi]]</f>
        <v>29.7</v>
      </c>
      <c r="P948">
        <f>insurance[[#This Row],[smoker_yes]]*insurance[[#This Row],[age]]</f>
        <v>25</v>
      </c>
      <c r="Q948">
        <f>insurance[[#This Row],[bmi]]*insurance[[#This Row],[age]]</f>
        <v>742.5</v>
      </c>
      <c r="R948" t="s">
        <v>31</v>
      </c>
      <c r="S948">
        <f>(insurance[[#This Row],[age]]-Notes!$B$2)/Notes!$B$3</f>
        <v>-1.0115571188877295</v>
      </c>
      <c r="T948">
        <f>(insurance[[#This Row],[bmi]]-Notes!$B$4)/Notes!$B$5</f>
        <v>-0.15803993722178039</v>
      </c>
      <c r="U948">
        <f>(insurance[[#This Row],[children]]-Notes!$B$6)/Notes!$B$7</f>
        <v>1.5809257598977553</v>
      </c>
      <c r="V948" s="14">
        <f t="shared" si="14"/>
        <v>13130.638654799817</v>
      </c>
      <c r="W948" s="15" t="str">
        <f>IF(insurance[[#This Row],[split]]="Test", (insurance[[#This Row],[charges]]-insurance[[#This Row],[yhat_base]])^2, "")</f>
        <v/>
      </c>
      <c r="X948" s="15" t="str">
        <f>IF(insurance[[#This Row],[split]]="Test", ABS(insurance[[#This Row],[charges]]-insurance[[#This Row],[yhat_base]])^2, "")</f>
        <v/>
      </c>
      <c r="Y948" t="str">
        <f>IF(insurance[[#This Row],[split]]="Test", (insurance[[#This Row],[charges]]-insurance[[#This Row],[yhat]])^2,"")</f>
        <v/>
      </c>
      <c r="Z948" t="str">
        <f>IF(insurance[[#This Row],[split]]="Test",ABS(insurance[[#This Row],[charges]]-insurance[[#This Row],[yhat]])^2,"")</f>
        <v/>
      </c>
      <c r="AA948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27754.665048339575</v>
      </c>
      <c r="AB948">
        <f>insurance[[#This Row],[charges]]-insurance[[#This Row],[yhat]]</f>
        <v>-7821.2070483395764</v>
      </c>
      <c r="AC948" t="str">
        <f>IF(insurance[[#This Row],[split]]="Test",
  COUNTIFS(insurance[split], "Test", insurance[yhat], "&gt;" &amp; insurance[[#This Row],[yhat]]) + 1,
  ""
)</f>
        <v/>
      </c>
      <c r="AD948" t="str">
        <f>IF(insurance[[#This Row],[split]]="Test", CEILING(insurance[[#This Row],[rank_test]]/(COUNTIF(insurance[split],"Test")/10), 1), "")</f>
        <v/>
      </c>
      <c r="AE948" t="str">
        <f>IF(insurance[[#This Row],[split]]="Test", --(insurance[[#This Row],[charges]] &gt;= Classify!$C$5), "")</f>
        <v/>
      </c>
      <c r="AF948" t="str">
        <f>IF(insurance[[#This Row],[split]]="Test", --(insurance[[#This Row],[yhat]] &gt;= Classify!$C$8), "")</f>
        <v/>
      </c>
    </row>
    <row r="949" spans="1:32" x14ac:dyDescent="0.35">
      <c r="A949">
        <v>31</v>
      </c>
      <c r="B949" t="s">
        <v>19</v>
      </c>
      <c r="C949">
        <v>25.9</v>
      </c>
      <c r="D949">
        <v>3</v>
      </c>
      <c r="E949" t="s">
        <v>23</v>
      </c>
      <c r="F949" t="s">
        <v>21</v>
      </c>
      <c r="G949">
        <v>19199.944</v>
      </c>
      <c r="H949" t="s">
        <v>16</v>
      </c>
      <c r="I949" t="s">
        <v>18</v>
      </c>
      <c r="J949" t="s">
        <v>18</v>
      </c>
      <c r="K949" t="s">
        <v>17</v>
      </c>
      <c r="L949" t="s">
        <v>17</v>
      </c>
      <c r="M949" t="s">
        <v>18</v>
      </c>
      <c r="N949">
        <f>insurance[[#This Row],[age]]^2</f>
        <v>961</v>
      </c>
      <c r="O949">
        <f>insurance[[#This Row],[smoker_yes]]*insurance[[#This Row],[bmi]]</f>
        <v>25.9</v>
      </c>
      <c r="P949">
        <f>insurance[[#This Row],[smoker_yes]]*insurance[[#This Row],[age]]</f>
        <v>31</v>
      </c>
      <c r="Q949">
        <f>insurance[[#This Row],[bmi]]*insurance[[#This Row],[age]]</f>
        <v>802.9</v>
      </c>
      <c r="R949" t="s">
        <v>31</v>
      </c>
      <c r="S949">
        <f>(insurance[[#This Row],[age]]-Notes!$B$2)/Notes!$B$3</f>
        <v>-0.58434997751097684</v>
      </c>
      <c r="T949">
        <f>(insurance[[#This Row],[bmi]]-Notes!$B$4)/Notes!$B$5</f>
        <v>-0.7814089617251142</v>
      </c>
      <c r="U949">
        <f>(insurance[[#This Row],[children]]-Notes!$B$6)/Notes!$B$7</f>
        <v>1.5809257598977553</v>
      </c>
      <c r="V949" s="14">
        <f t="shared" si="14"/>
        <v>13130.638654799817</v>
      </c>
      <c r="W949" s="15" t="str">
        <f>IF(insurance[[#This Row],[split]]="Test", (insurance[[#This Row],[charges]]-insurance[[#This Row],[yhat_base]])^2, "")</f>
        <v/>
      </c>
      <c r="X949" s="15" t="str">
        <f>IF(insurance[[#This Row],[split]]="Test", ABS(insurance[[#This Row],[charges]]-insurance[[#This Row],[yhat_base]])^2, "")</f>
        <v/>
      </c>
      <c r="Y949" t="str">
        <f>IF(insurance[[#This Row],[split]]="Test", (insurance[[#This Row],[charges]]-insurance[[#This Row],[yhat]])^2,"")</f>
        <v/>
      </c>
      <c r="Z949" t="str">
        <f>IF(insurance[[#This Row],[split]]="Test",ABS(insurance[[#This Row],[charges]]-insurance[[#This Row],[yhat]])^2,"")</f>
        <v/>
      </c>
      <c r="AA949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23083.289165832161</v>
      </c>
      <c r="AB949">
        <f>insurance[[#This Row],[charges]]-insurance[[#This Row],[yhat]]</f>
        <v>-3883.345165832161</v>
      </c>
      <c r="AC949" t="str">
        <f>IF(insurance[[#This Row],[split]]="Test",
  COUNTIFS(insurance[split], "Test", insurance[yhat], "&gt;" &amp; insurance[[#This Row],[yhat]]) + 1,
  ""
)</f>
        <v/>
      </c>
      <c r="AD949" t="str">
        <f>IF(insurance[[#This Row],[split]]="Test", CEILING(insurance[[#This Row],[rank_test]]/(COUNTIF(insurance[split],"Test")/10), 1), "")</f>
        <v/>
      </c>
      <c r="AE949" t="str">
        <f>IF(insurance[[#This Row],[split]]="Test", --(insurance[[#This Row],[charges]] &gt;= Classify!$C$5), "")</f>
        <v/>
      </c>
      <c r="AF949" t="str">
        <f>IF(insurance[[#This Row],[split]]="Test", --(insurance[[#This Row],[yhat]] &gt;= Classify!$C$8), "")</f>
        <v/>
      </c>
    </row>
    <row r="950" spans="1:32" x14ac:dyDescent="0.35">
      <c r="A950">
        <v>47</v>
      </c>
      <c r="B950" t="s">
        <v>19</v>
      </c>
      <c r="C950">
        <v>28.215</v>
      </c>
      <c r="D950">
        <v>3</v>
      </c>
      <c r="E950" t="s">
        <v>23</v>
      </c>
      <c r="F950" t="s">
        <v>22</v>
      </c>
      <c r="G950">
        <v>24915.220850000002</v>
      </c>
      <c r="H950" t="s">
        <v>16</v>
      </c>
      <c r="I950" t="s">
        <v>18</v>
      </c>
      <c r="J950" t="s">
        <v>18</v>
      </c>
      <c r="K950" t="s">
        <v>18</v>
      </c>
      <c r="L950" t="s">
        <v>17</v>
      </c>
      <c r="M950" t="s">
        <v>17</v>
      </c>
      <c r="N950">
        <f>insurance[[#This Row],[age]]^2</f>
        <v>2209</v>
      </c>
      <c r="O950">
        <f>insurance[[#This Row],[smoker_yes]]*insurance[[#This Row],[bmi]]</f>
        <v>28.215</v>
      </c>
      <c r="P950">
        <f>insurance[[#This Row],[smoker_yes]]*insurance[[#This Row],[age]]</f>
        <v>47</v>
      </c>
      <c r="Q950">
        <f>insurance[[#This Row],[bmi]]*insurance[[#This Row],[age]]</f>
        <v>1326.105</v>
      </c>
      <c r="R950" t="s">
        <v>31</v>
      </c>
      <c r="S950">
        <f>(insurance[[#This Row],[age]]-Notes!$B$2)/Notes!$B$3</f>
        <v>0.55486906616036347</v>
      </c>
      <c r="T950">
        <f>(insurance[[#This Row],[bmi]]-Notes!$B$4)/Notes!$B$5</f>
        <v>-0.4016459902184778</v>
      </c>
      <c r="U950">
        <f>(insurance[[#This Row],[children]]-Notes!$B$6)/Notes!$B$7</f>
        <v>1.5809257598977553</v>
      </c>
      <c r="V950" s="14">
        <f t="shared" si="14"/>
        <v>13130.638654799817</v>
      </c>
      <c r="W950" s="15" t="str">
        <f>IF(insurance[[#This Row],[split]]="Test", (insurance[[#This Row],[charges]]-insurance[[#This Row],[yhat_base]])^2, "")</f>
        <v/>
      </c>
      <c r="X950" s="15" t="str">
        <f>IF(insurance[[#This Row],[split]]="Test", ABS(insurance[[#This Row],[charges]]-insurance[[#This Row],[yhat_base]])^2, "")</f>
        <v/>
      </c>
      <c r="Y950" t="str">
        <f>IF(insurance[[#This Row],[split]]="Test", (insurance[[#This Row],[charges]]-insurance[[#This Row],[yhat]])^2,"")</f>
        <v/>
      </c>
      <c r="Z950" t="str">
        <f>IF(insurance[[#This Row],[split]]="Test",ABS(insurance[[#This Row],[charges]]-insurance[[#This Row],[yhat]])^2,"")</f>
        <v/>
      </c>
      <c r="AA950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31092.082767313248</v>
      </c>
      <c r="AB950">
        <f>insurance[[#This Row],[charges]]-insurance[[#This Row],[yhat]]</f>
        <v>-6176.8619173132465</v>
      </c>
      <c r="AC950" t="str">
        <f>IF(insurance[[#This Row],[split]]="Test",
  COUNTIFS(insurance[split], "Test", insurance[yhat], "&gt;" &amp; insurance[[#This Row],[yhat]]) + 1,
  ""
)</f>
        <v/>
      </c>
      <c r="AD950" t="str">
        <f>IF(insurance[[#This Row],[split]]="Test", CEILING(insurance[[#This Row],[rank_test]]/(COUNTIF(insurance[split],"Test")/10), 1), "")</f>
        <v/>
      </c>
      <c r="AE950" t="str">
        <f>IF(insurance[[#This Row],[split]]="Test", --(insurance[[#This Row],[charges]] &gt;= Classify!$C$5), "")</f>
        <v/>
      </c>
      <c r="AF950" t="str">
        <f>IF(insurance[[#This Row],[split]]="Test", --(insurance[[#This Row],[yhat]] &gt;= Classify!$C$8), "")</f>
        <v/>
      </c>
    </row>
    <row r="951" spans="1:32" x14ac:dyDescent="0.35">
      <c r="A951">
        <v>22</v>
      </c>
      <c r="B951" t="s">
        <v>13</v>
      </c>
      <c r="C951">
        <v>31.02</v>
      </c>
      <c r="D951">
        <v>3</v>
      </c>
      <c r="E951" t="s">
        <v>23</v>
      </c>
      <c r="F951" t="s">
        <v>15</v>
      </c>
      <c r="G951">
        <v>35595.589800000002</v>
      </c>
      <c r="H951" t="s">
        <v>16</v>
      </c>
      <c r="I951" t="s">
        <v>17</v>
      </c>
      <c r="J951" t="s">
        <v>18</v>
      </c>
      <c r="K951" t="s">
        <v>17</v>
      </c>
      <c r="L951" t="s">
        <v>18</v>
      </c>
      <c r="M951" t="s">
        <v>17</v>
      </c>
      <c r="N951">
        <f>insurance[[#This Row],[age]]^2</f>
        <v>484</v>
      </c>
      <c r="O951">
        <f>insurance[[#This Row],[smoker_yes]]*insurance[[#This Row],[bmi]]</f>
        <v>31.02</v>
      </c>
      <c r="P951">
        <f>insurance[[#This Row],[smoker_yes]]*insurance[[#This Row],[age]]</f>
        <v>22</v>
      </c>
      <c r="Q951">
        <f>insurance[[#This Row],[bmi]]*insurance[[#This Row],[age]]</f>
        <v>682.43999999999994</v>
      </c>
      <c r="R951" t="s">
        <v>31</v>
      </c>
      <c r="S951">
        <f>(insurance[[#This Row],[age]]-Notes!$B$2)/Notes!$B$3</f>
        <v>-1.2251606895761058</v>
      </c>
      <c r="T951">
        <f>(insurance[[#This Row],[bmi]]-Notes!$B$4)/Notes!$B$5</f>
        <v>5.8498776553061876E-2</v>
      </c>
      <c r="U951">
        <f>(insurance[[#This Row],[children]]-Notes!$B$6)/Notes!$B$7</f>
        <v>1.5809257598977553</v>
      </c>
      <c r="V951" s="14">
        <f t="shared" si="14"/>
        <v>13130.638654799817</v>
      </c>
      <c r="W951" s="15" t="str">
        <f>IF(insurance[[#This Row],[split]]="Test", (insurance[[#This Row],[charges]]-insurance[[#This Row],[yhat_base]])^2, "")</f>
        <v/>
      </c>
      <c r="X951" s="15" t="str">
        <f>IF(insurance[[#This Row],[split]]="Test", ABS(insurance[[#This Row],[charges]]-insurance[[#This Row],[yhat_base]])^2, "")</f>
        <v/>
      </c>
      <c r="Y951" t="str">
        <f>IF(insurance[[#This Row],[split]]="Test", (insurance[[#This Row],[charges]]-insurance[[#This Row],[yhat]])^2,"")</f>
        <v/>
      </c>
      <c r="Z951" t="str">
        <f>IF(insurance[[#This Row],[split]]="Test",ABS(insurance[[#This Row],[charges]]-insurance[[#This Row],[yhat]])^2,"")</f>
        <v/>
      </c>
      <c r="AA951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29821.19271754269</v>
      </c>
      <c r="AB951">
        <f>insurance[[#This Row],[charges]]-insurance[[#This Row],[yhat]]</f>
        <v>5774.3970824573116</v>
      </c>
      <c r="AC951" t="str">
        <f>IF(insurance[[#This Row],[split]]="Test",
  COUNTIFS(insurance[split], "Test", insurance[yhat], "&gt;" &amp; insurance[[#This Row],[yhat]]) + 1,
  ""
)</f>
        <v/>
      </c>
      <c r="AD951" t="str">
        <f>IF(insurance[[#This Row],[split]]="Test", CEILING(insurance[[#This Row],[rank_test]]/(COUNTIF(insurance[split],"Test")/10), 1), "")</f>
        <v/>
      </c>
      <c r="AE951" t="str">
        <f>IF(insurance[[#This Row],[split]]="Test", --(insurance[[#This Row],[charges]] &gt;= Classify!$C$5), "")</f>
        <v/>
      </c>
      <c r="AF951" t="str">
        <f>IF(insurance[[#This Row],[split]]="Test", --(insurance[[#This Row],[yhat]] &gt;= Classify!$C$8), "")</f>
        <v/>
      </c>
    </row>
    <row r="952" spans="1:32" x14ac:dyDescent="0.35">
      <c r="A952">
        <v>47</v>
      </c>
      <c r="B952" t="s">
        <v>19</v>
      </c>
      <c r="C952">
        <v>29.8</v>
      </c>
      <c r="D952">
        <v>3</v>
      </c>
      <c r="E952" t="s">
        <v>23</v>
      </c>
      <c r="F952" t="s">
        <v>21</v>
      </c>
      <c r="G952">
        <v>25309.489000000001</v>
      </c>
      <c r="H952" t="s">
        <v>16</v>
      </c>
      <c r="I952" t="s">
        <v>18</v>
      </c>
      <c r="J952" t="s">
        <v>18</v>
      </c>
      <c r="K952" t="s">
        <v>17</v>
      </c>
      <c r="L952" t="s">
        <v>17</v>
      </c>
      <c r="M952" t="s">
        <v>18</v>
      </c>
      <c r="N952">
        <f>insurance[[#This Row],[age]]^2</f>
        <v>2209</v>
      </c>
      <c r="O952">
        <f>insurance[[#This Row],[smoker_yes]]*insurance[[#This Row],[bmi]]</f>
        <v>29.8</v>
      </c>
      <c r="P952">
        <f>insurance[[#This Row],[smoker_yes]]*insurance[[#This Row],[age]]</f>
        <v>47</v>
      </c>
      <c r="Q952">
        <f>insurance[[#This Row],[bmi]]*insurance[[#This Row],[age]]</f>
        <v>1400.6000000000001</v>
      </c>
      <c r="R952" t="s">
        <v>31</v>
      </c>
      <c r="S952">
        <f>(insurance[[#This Row],[age]]-Notes!$B$2)/Notes!$B$3</f>
        <v>0.55486906616036347</v>
      </c>
      <c r="T952">
        <f>(insurance[[#This Row],[bmi]]-Notes!$B$4)/Notes!$B$5</f>
        <v>-0.14163548920853455</v>
      </c>
      <c r="U952">
        <f>(insurance[[#This Row],[children]]-Notes!$B$6)/Notes!$B$7</f>
        <v>1.5809257598977553</v>
      </c>
      <c r="V952" s="14">
        <f t="shared" si="14"/>
        <v>13130.638654799817</v>
      </c>
      <c r="W952" s="15" t="str">
        <f>IF(insurance[[#This Row],[split]]="Test", (insurance[[#This Row],[charges]]-insurance[[#This Row],[yhat_base]])^2, "")</f>
        <v/>
      </c>
      <c r="X952" s="15" t="str">
        <f>IF(insurance[[#This Row],[split]]="Test", ABS(insurance[[#This Row],[charges]]-insurance[[#This Row],[yhat_base]])^2, "")</f>
        <v/>
      </c>
      <c r="Y952" t="str">
        <f>IF(insurance[[#This Row],[split]]="Test", (insurance[[#This Row],[charges]]-insurance[[#This Row],[yhat]])^2,"")</f>
        <v/>
      </c>
      <c r="Z952" t="str">
        <f>IF(insurance[[#This Row],[split]]="Test",ABS(insurance[[#This Row],[charges]]-insurance[[#This Row],[yhat]])^2,"")</f>
        <v/>
      </c>
      <c r="AA952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32987.837909806767</v>
      </c>
      <c r="AB952">
        <f>insurance[[#This Row],[charges]]-insurance[[#This Row],[yhat]]</f>
        <v>-7678.3489098067657</v>
      </c>
      <c r="AC952" t="str">
        <f>IF(insurance[[#This Row],[split]]="Test",
  COUNTIFS(insurance[split], "Test", insurance[yhat], "&gt;" &amp; insurance[[#This Row],[yhat]]) + 1,
  ""
)</f>
        <v/>
      </c>
      <c r="AD952" t="str">
        <f>IF(insurance[[#This Row],[split]]="Test", CEILING(insurance[[#This Row],[rank_test]]/(COUNTIF(insurance[split],"Test")/10), 1), "")</f>
        <v/>
      </c>
      <c r="AE952" t="str">
        <f>IF(insurance[[#This Row],[split]]="Test", --(insurance[[#This Row],[charges]] &gt;= Classify!$C$5), "")</f>
        <v/>
      </c>
      <c r="AF952" t="str">
        <f>IF(insurance[[#This Row],[split]]="Test", --(insurance[[#This Row],[yhat]] &gt;= Classify!$C$8), "")</f>
        <v/>
      </c>
    </row>
    <row r="953" spans="1:32" x14ac:dyDescent="0.35">
      <c r="A953">
        <v>38</v>
      </c>
      <c r="B953" t="s">
        <v>19</v>
      </c>
      <c r="C953">
        <v>38.39</v>
      </c>
      <c r="D953">
        <v>3</v>
      </c>
      <c r="E953" t="s">
        <v>23</v>
      </c>
      <c r="F953" t="s">
        <v>15</v>
      </c>
      <c r="G953">
        <v>41949.244100000004</v>
      </c>
      <c r="H953" t="s">
        <v>16</v>
      </c>
      <c r="I953" t="s">
        <v>18</v>
      </c>
      <c r="J953" t="s">
        <v>18</v>
      </c>
      <c r="K953" t="s">
        <v>17</v>
      </c>
      <c r="L953" t="s">
        <v>18</v>
      </c>
      <c r="M953" t="s">
        <v>17</v>
      </c>
      <c r="N953">
        <f>insurance[[#This Row],[age]]^2</f>
        <v>1444</v>
      </c>
      <c r="O953">
        <f>insurance[[#This Row],[smoker_yes]]*insurance[[#This Row],[bmi]]</f>
        <v>38.39</v>
      </c>
      <c r="P953">
        <f>insurance[[#This Row],[smoker_yes]]*insurance[[#This Row],[age]]</f>
        <v>38</v>
      </c>
      <c r="Q953">
        <f>insurance[[#This Row],[bmi]]*insurance[[#This Row],[age]]</f>
        <v>1458.82</v>
      </c>
      <c r="R953" t="s">
        <v>31</v>
      </c>
      <c r="S953">
        <f>(insurance[[#This Row],[age]]-Notes!$B$2)/Notes!$B$3</f>
        <v>-8.5941645904765426E-2</v>
      </c>
      <c r="T953">
        <f>(insurance[[#This Row],[bmi]]-Notes!$B$4)/Notes!$B$5</f>
        <v>1.2675065951292646</v>
      </c>
      <c r="U953">
        <f>(insurance[[#This Row],[children]]-Notes!$B$6)/Notes!$B$7</f>
        <v>1.5809257598977553</v>
      </c>
      <c r="V953" s="14">
        <f t="shared" si="14"/>
        <v>13130.638654799817</v>
      </c>
      <c r="W953" s="15" t="str">
        <f>IF(insurance[[#This Row],[split]]="Test", (insurance[[#This Row],[charges]]-insurance[[#This Row],[yhat_base]])^2, "")</f>
        <v/>
      </c>
      <c r="X953" s="15" t="str">
        <f>IF(insurance[[#This Row],[split]]="Test", ABS(insurance[[#This Row],[charges]]-insurance[[#This Row],[yhat_base]])^2, "")</f>
        <v/>
      </c>
      <c r="Y953" t="str">
        <f>IF(insurance[[#This Row],[split]]="Test", (insurance[[#This Row],[charges]]-insurance[[#This Row],[yhat]])^2,"")</f>
        <v/>
      </c>
      <c r="Z953" t="str">
        <f>IF(insurance[[#This Row],[split]]="Test",ABS(insurance[[#This Row],[charges]]-insurance[[#This Row],[yhat]])^2,"")</f>
        <v/>
      </c>
      <c r="AA953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43109.746638302793</v>
      </c>
      <c r="AB953">
        <f>insurance[[#This Row],[charges]]-insurance[[#This Row],[yhat]]</f>
        <v>-1160.5025383027896</v>
      </c>
      <c r="AC953" t="str">
        <f>IF(insurance[[#This Row],[split]]="Test",
  COUNTIFS(insurance[split], "Test", insurance[yhat], "&gt;" &amp; insurance[[#This Row],[yhat]]) + 1,
  ""
)</f>
        <v/>
      </c>
      <c r="AD953" t="str">
        <f>IF(insurance[[#This Row],[split]]="Test", CEILING(insurance[[#This Row],[rank_test]]/(COUNTIF(insurance[split],"Test")/10), 1), "")</f>
        <v/>
      </c>
      <c r="AE953" t="str">
        <f>IF(insurance[[#This Row],[split]]="Test", --(insurance[[#This Row],[charges]] &gt;= Classify!$C$5), "")</f>
        <v/>
      </c>
      <c r="AF953" t="str">
        <f>IF(insurance[[#This Row],[split]]="Test", --(insurance[[#This Row],[yhat]] &gt;= Classify!$C$8), "")</f>
        <v/>
      </c>
    </row>
    <row r="954" spans="1:32" x14ac:dyDescent="0.35">
      <c r="A954">
        <v>48</v>
      </c>
      <c r="B954" t="s">
        <v>13</v>
      </c>
      <c r="C954">
        <v>25.85</v>
      </c>
      <c r="D954">
        <v>3</v>
      </c>
      <c r="E954" t="s">
        <v>23</v>
      </c>
      <c r="F954" t="s">
        <v>15</v>
      </c>
      <c r="G954">
        <v>24180.933499999999</v>
      </c>
      <c r="H954" t="s">
        <v>16</v>
      </c>
      <c r="I954" t="s">
        <v>17</v>
      </c>
      <c r="J954" t="s">
        <v>18</v>
      </c>
      <c r="K954" t="s">
        <v>17</v>
      </c>
      <c r="L954" t="s">
        <v>18</v>
      </c>
      <c r="M954" t="s">
        <v>17</v>
      </c>
      <c r="N954">
        <f>insurance[[#This Row],[age]]^2</f>
        <v>2304</v>
      </c>
      <c r="O954">
        <f>insurance[[#This Row],[smoker_yes]]*insurance[[#This Row],[bmi]]</f>
        <v>25.85</v>
      </c>
      <c r="P954">
        <f>insurance[[#This Row],[smoker_yes]]*insurance[[#This Row],[age]]</f>
        <v>48</v>
      </c>
      <c r="Q954">
        <f>insurance[[#This Row],[bmi]]*insurance[[#This Row],[age]]</f>
        <v>1240.8000000000002</v>
      </c>
      <c r="R954" t="s">
        <v>31</v>
      </c>
      <c r="S954">
        <f>(insurance[[#This Row],[age]]-Notes!$B$2)/Notes!$B$3</f>
        <v>0.62607025638982228</v>
      </c>
      <c r="T954">
        <f>(insurance[[#This Row],[bmi]]-Notes!$B$4)/Notes!$B$5</f>
        <v>-0.78961118573173661</v>
      </c>
      <c r="U954">
        <f>(insurance[[#This Row],[children]]-Notes!$B$6)/Notes!$B$7</f>
        <v>1.5809257598977553</v>
      </c>
      <c r="V954" s="14">
        <f t="shared" si="14"/>
        <v>13130.638654799817</v>
      </c>
      <c r="W954" s="15" t="str">
        <f>IF(insurance[[#This Row],[split]]="Test", (insurance[[#This Row],[charges]]-insurance[[#This Row],[yhat_base]])^2, "")</f>
        <v/>
      </c>
      <c r="X954" s="15" t="str">
        <f>IF(insurance[[#This Row],[split]]="Test", ABS(insurance[[#This Row],[charges]]-insurance[[#This Row],[yhat_base]])^2, "")</f>
        <v/>
      </c>
      <c r="Y954" t="str">
        <f>IF(insurance[[#This Row],[split]]="Test", (insurance[[#This Row],[charges]]-insurance[[#This Row],[yhat]])^2,"")</f>
        <v/>
      </c>
      <c r="Z954" t="str">
        <f>IF(insurance[[#This Row],[split]]="Test",ABS(insurance[[#This Row],[charges]]-insurance[[#This Row],[yhat]])^2,"")</f>
        <v/>
      </c>
      <c r="AA954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27905.449374365424</v>
      </c>
      <c r="AB954">
        <f>insurance[[#This Row],[charges]]-insurance[[#This Row],[yhat]]</f>
        <v>-3724.5158743654247</v>
      </c>
      <c r="AC954" t="str">
        <f>IF(insurance[[#This Row],[split]]="Test",
  COUNTIFS(insurance[split], "Test", insurance[yhat], "&gt;" &amp; insurance[[#This Row],[yhat]]) + 1,
  ""
)</f>
        <v/>
      </c>
      <c r="AD954" t="str">
        <f>IF(insurance[[#This Row],[split]]="Test", CEILING(insurance[[#This Row],[rank_test]]/(COUNTIF(insurance[split],"Test")/10), 1), "")</f>
        <v/>
      </c>
      <c r="AE954" t="str">
        <f>IF(insurance[[#This Row],[split]]="Test", --(insurance[[#This Row],[charges]] &gt;= Classify!$C$5), "")</f>
        <v/>
      </c>
      <c r="AF954" t="str">
        <f>IF(insurance[[#This Row],[split]]="Test", --(insurance[[#This Row],[yhat]] &gt;= Classify!$C$8), "")</f>
        <v/>
      </c>
    </row>
    <row r="955" spans="1:32" x14ac:dyDescent="0.35">
      <c r="A955">
        <v>53</v>
      </c>
      <c r="B955" t="s">
        <v>13</v>
      </c>
      <c r="C955">
        <v>36.86</v>
      </c>
      <c r="D955">
        <v>3</v>
      </c>
      <c r="E955" t="s">
        <v>23</v>
      </c>
      <c r="F955" t="s">
        <v>22</v>
      </c>
      <c r="G955">
        <v>46661.4424</v>
      </c>
      <c r="H955" t="s">
        <v>16</v>
      </c>
      <c r="I955" t="s">
        <v>17</v>
      </c>
      <c r="J955" t="s">
        <v>18</v>
      </c>
      <c r="K955" t="s">
        <v>18</v>
      </c>
      <c r="L955" t="s">
        <v>17</v>
      </c>
      <c r="M955" t="s">
        <v>17</v>
      </c>
      <c r="N955">
        <f>insurance[[#This Row],[age]]^2</f>
        <v>2809</v>
      </c>
      <c r="O955">
        <f>insurance[[#This Row],[smoker_yes]]*insurance[[#This Row],[bmi]]</f>
        <v>36.86</v>
      </c>
      <c r="P955">
        <f>insurance[[#This Row],[smoker_yes]]*insurance[[#This Row],[age]]</f>
        <v>53</v>
      </c>
      <c r="Q955">
        <f>insurance[[#This Row],[bmi]]*insurance[[#This Row],[age]]</f>
        <v>1953.58</v>
      </c>
      <c r="R955" t="s">
        <v>31</v>
      </c>
      <c r="S955">
        <f>(insurance[[#This Row],[age]]-Notes!$B$2)/Notes!$B$3</f>
        <v>0.98207620753711611</v>
      </c>
      <c r="T955">
        <f>(insurance[[#This Row],[bmi]]-Notes!$B$4)/Notes!$B$5</f>
        <v>1.0165185405266062</v>
      </c>
      <c r="U955">
        <f>(insurance[[#This Row],[children]]-Notes!$B$6)/Notes!$B$7</f>
        <v>1.5809257598977553</v>
      </c>
      <c r="V955" s="14">
        <f t="shared" si="14"/>
        <v>13130.638654799817</v>
      </c>
      <c r="W955" s="15" t="str">
        <f>IF(insurance[[#This Row],[split]]="Test", (insurance[[#This Row],[charges]]-insurance[[#This Row],[yhat_base]])^2, "")</f>
        <v/>
      </c>
      <c r="X955" s="15" t="str">
        <f>IF(insurance[[#This Row],[split]]="Test", ABS(insurance[[#This Row],[charges]]-insurance[[#This Row],[yhat_base]])^2, "")</f>
        <v/>
      </c>
      <c r="Y955" t="str">
        <f>IF(insurance[[#This Row],[split]]="Test", (insurance[[#This Row],[charges]]-insurance[[#This Row],[yhat]])^2,"")</f>
        <v/>
      </c>
      <c r="Z955" t="str">
        <f>IF(insurance[[#This Row],[split]]="Test",ABS(insurance[[#This Row],[charges]]-insurance[[#This Row],[yhat]])^2,"")</f>
        <v/>
      </c>
      <c r="AA955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46685.318506127842</v>
      </c>
      <c r="AB955">
        <f>insurance[[#This Row],[charges]]-insurance[[#This Row],[yhat]]</f>
        <v>-23.876106127841922</v>
      </c>
      <c r="AC955" t="str">
        <f>IF(insurance[[#This Row],[split]]="Test",
  COUNTIFS(insurance[split], "Test", insurance[yhat], "&gt;" &amp; insurance[[#This Row],[yhat]]) + 1,
  ""
)</f>
        <v/>
      </c>
      <c r="AD955" t="str">
        <f>IF(insurance[[#This Row],[split]]="Test", CEILING(insurance[[#This Row],[rank_test]]/(COUNTIF(insurance[split],"Test")/10), 1), "")</f>
        <v/>
      </c>
      <c r="AE955" t="str">
        <f>IF(insurance[[#This Row],[split]]="Test", --(insurance[[#This Row],[charges]] &gt;= Classify!$C$5), "")</f>
        <v/>
      </c>
      <c r="AF955" t="str">
        <f>IF(insurance[[#This Row],[split]]="Test", --(insurance[[#This Row],[yhat]] &gt;= Classify!$C$8), "")</f>
        <v/>
      </c>
    </row>
    <row r="956" spans="1:32" x14ac:dyDescent="0.35">
      <c r="A956">
        <v>43</v>
      </c>
      <c r="B956" t="s">
        <v>13</v>
      </c>
      <c r="C956">
        <v>32.56</v>
      </c>
      <c r="D956">
        <v>3</v>
      </c>
      <c r="E956" t="s">
        <v>23</v>
      </c>
      <c r="F956" t="s">
        <v>15</v>
      </c>
      <c r="G956">
        <v>40941.285400000001</v>
      </c>
      <c r="H956" t="s">
        <v>16</v>
      </c>
      <c r="I956" t="s">
        <v>17</v>
      </c>
      <c r="J956" t="s">
        <v>18</v>
      </c>
      <c r="K956" t="s">
        <v>17</v>
      </c>
      <c r="L956" t="s">
        <v>18</v>
      </c>
      <c r="M956" t="s">
        <v>17</v>
      </c>
      <c r="N956">
        <f>insurance[[#This Row],[age]]^2</f>
        <v>1849</v>
      </c>
      <c r="O956">
        <f>insurance[[#This Row],[smoker_yes]]*insurance[[#This Row],[bmi]]</f>
        <v>32.56</v>
      </c>
      <c r="P956">
        <f>insurance[[#This Row],[smoker_yes]]*insurance[[#This Row],[age]]</f>
        <v>43</v>
      </c>
      <c r="Q956">
        <f>insurance[[#This Row],[bmi]]*insurance[[#This Row],[age]]</f>
        <v>1400.0800000000002</v>
      </c>
      <c r="R956" t="s">
        <v>31</v>
      </c>
      <c r="S956">
        <f>(insurance[[#This Row],[age]]-Notes!$B$2)/Notes!$B$3</f>
        <v>0.27006430524252845</v>
      </c>
      <c r="T956">
        <f>(insurance[[#This Row],[bmi]]-Notes!$B$4)/Notes!$B$5</f>
        <v>0.31112727595704492</v>
      </c>
      <c r="U956">
        <f>(insurance[[#This Row],[children]]-Notes!$B$6)/Notes!$B$7</f>
        <v>1.5809257598977553</v>
      </c>
      <c r="V956" s="14">
        <f t="shared" si="14"/>
        <v>13130.638654799817</v>
      </c>
      <c r="W956" s="15" t="str">
        <f>IF(insurance[[#This Row],[split]]="Test", (insurance[[#This Row],[charges]]-insurance[[#This Row],[yhat_base]])^2, "")</f>
        <v/>
      </c>
      <c r="X956" s="15" t="str">
        <f>IF(insurance[[#This Row],[split]]="Test", ABS(insurance[[#This Row],[charges]]-insurance[[#This Row],[yhat_base]])^2, "")</f>
        <v/>
      </c>
      <c r="Y956" t="str">
        <f>IF(insurance[[#This Row],[split]]="Test", (insurance[[#This Row],[charges]]-insurance[[#This Row],[yhat]])^2,"")</f>
        <v/>
      </c>
      <c r="Z956" t="str">
        <f>IF(insurance[[#This Row],[split]]="Test",ABS(insurance[[#This Row],[charges]]-insurance[[#This Row],[yhat]])^2,"")</f>
        <v/>
      </c>
      <c r="AA956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36377.373293208919</v>
      </c>
      <c r="AB956">
        <f>insurance[[#This Row],[charges]]-insurance[[#This Row],[yhat]]</f>
        <v>4563.9121067910819</v>
      </c>
      <c r="AC956" t="str">
        <f>IF(insurance[[#This Row],[split]]="Test",
  COUNTIFS(insurance[split], "Test", insurance[yhat], "&gt;" &amp; insurance[[#This Row],[yhat]]) + 1,
  ""
)</f>
        <v/>
      </c>
      <c r="AD956" t="str">
        <f>IF(insurance[[#This Row],[split]]="Test", CEILING(insurance[[#This Row],[rank_test]]/(COUNTIF(insurance[split],"Test")/10), 1), "")</f>
        <v/>
      </c>
      <c r="AE956" t="str">
        <f>IF(insurance[[#This Row],[split]]="Test", --(insurance[[#This Row],[charges]] &gt;= Classify!$C$5), "")</f>
        <v/>
      </c>
      <c r="AF956" t="str">
        <f>IF(insurance[[#This Row],[split]]="Test", --(insurance[[#This Row],[yhat]] &gt;= Classify!$C$8), "")</f>
        <v/>
      </c>
    </row>
    <row r="957" spans="1:32" x14ac:dyDescent="0.35">
      <c r="A957">
        <v>20</v>
      </c>
      <c r="B957" t="s">
        <v>19</v>
      </c>
      <c r="C957">
        <v>35.625</v>
      </c>
      <c r="D957">
        <v>3</v>
      </c>
      <c r="E957" t="s">
        <v>23</v>
      </c>
      <c r="F957" t="s">
        <v>22</v>
      </c>
      <c r="G957">
        <v>37465.34375</v>
      </c>
      <c r="H957" t="s">
        <v>16</v>
      </c>
      <c r="I957" t="s">
        <v>18</v>
      </c>
      <c r="J957" t="s">
        <v>18</v>
      </c>
      <c r="K957" t="s">
        <v>18</v>
      </c>
      <c r="L957" t="s">
        <v>17</v>
      </c>
      <c r="M957" t="s">
        <v>17</v>
      </c>
      <c r="N957">
        <f>insurance[[#This Row],[age]]^2</f>
        <v>400</v>
      </c>
      <c r="O957">
        <f>insurance[[#This Row],[smoker_yes]]*insurance[[#This Row],[bmi]]</f>
        <v>35.625</v>
      </c>
      <c r="P957">
        <f>insurance[[#This Row],[smoker_yes]]*insurance[[#This Row],[age]]</f>
        <v>20</v>
      </c>
      <c r="Q957">
        <f>insurance[[#This Row],[bmi]]*insurance[[#This Row],[age]]</f>
        <v>712.5</v>
      </c>
      <c r="R957" t="s">
        <v>31</v>
      </c>
      <c r="S957">
        <f>(insurance[[#This Row],[age]]-Notes!$B$2)/Notes!$B$3</f>
        <v>-1.3675630700350232</v>
      </c>
      <c r="T957">
        <f>(insurance[[#This Row],[bmi]]-Notes!$B$4)/Notes!$B$5</f>
        <v>0.81392360756302295</v>
      </c>
      <c r="U957">
        <f>(insurance[[#This Row],[children]]-Notes!$B$6)/Notes!$B$7</f>
        <v>1.5809257598977553</v>
      </c>
      <c r="V957" s="14">
        <f t="shared" si="14"/>
        <v>13130.638654799817</v>
      </c>
      <c r="W957" s="15" t="str">
        <f>IF(insurance[[#This Row],[split]]="Test", (insurance[[#This Row],[charges]]-insurance[[#This Row],[yhat_base]])^2, "")</f>
        <v/>
      </c>
      <c r="X957" s="15" t="str">
        <f>IF(insurance[[#This Row],[split]]="Test", ABS(insurance[[#This Row],[charges]]-insurance[[#This Row],[yhat_base]])^2, "")</f>
        <v/>
      </c>
      <c r="Y957" t="str">
        <f>IF(insurance[[#This Row],[split]]="Test", (insurance[[#This Row],[charges]]-insurance[[#This Row],[yhat]])^2,"")</f>
        <v/>
      </c>
      <c r="Z957" t="str">
        <f>IF(insurance[[#This Row],[split]]="Test",ABS(insurance[[#This Row],[charges]]-insurance[[#This Row],[yhat]])^2,"")</f>
        <v/>
      </c>
      <c r="AA957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36454.51368244116</v>
      </c>
      <c r="AB957">
        <f>insurance[[#This Row],[charges]]-insurance[[#This Row],[yhat]]</f>
        <v>1010.8300675588398</v>
      </c>
      <c r="AC957" t="str">
        <f>IF(insurance[[#This Row],[split]]="Test",
  COUNTIFS(insurance[split], "Test", insurance[yhat], "&gt;" &amp; insurance[[#This Row],[yhat]]) + 1,
  ""
)</f>
        <v/>
      </c>
      <c r="AD957" t="str">
        <f>IF(insurance[[#This Row],[split]]="Test", CEILING(insurance[[#This Row],[rank_test]]/(COUNTIF(insurance[split],"Test")/10), 1), "")</f>
        <v/>
      </c>
      <c r="AE957" t="str">
        <f>IF(insurance[[#This Row],[split]]="Test", --(insurance[[#This Row],[charges]] &gt;= Classify!$C$5), "")</f>
        <v/>
      </c>
      <c r="AF957" t="str">
        <f>IF(insurance[[#This Row],[split]]="Test", --(insurance[[#This Row],[yhat]] &gt;= Classify!$C$8), "")</f>
        <v/>
      </c>
    </row>
    <row r="958" spans="1:32" x14ac:dyDescent="0.35">
      <c r="A958">
        <v>18</v>
      </c>
      <c r="B958" t="s">
        <v>13</v>
      </c>
      <c r="C958">
        <v>27.28</v>
      </c>
      <c r="D958">
        <v>3</v>
      </c>
      <c r="E958" t="s">
        <v>23</v>
      </c>
      <c r="F958" t="s">
        <v>15</v>
      </c>
      <c r="G958">
        <v>18223.4512</v>
      </c>
      <c r="H958" t="s">
        <v>16</v>
      </c>
      <c r="I958" t="s">
        <v>17</v>
      </c>
      <c r="J958" t="s">
        <v>18</v>
      </c>
      <c r="K958" t="s">
        <v>17</v>
      </c>
      <c r="L958" t="s">
        <v>18</v>
      </c>
      <c r="M958" t="s">
        <v>17</v>
      </c>
      <c r="N958">
        <f>insurance[[#This Row],[age]]^2</f>
        <v>324</v>
      </c>
      <c r="O958">
        <f>insurance[[#This Row],[smoker_yes]]*insurance[[#This Row],[bmi]]</f>
        <v>27.28</v>
      </c>
      <c r="P958">
        <f>insurance[[#This Row],[smoker_yes]]*insurance[[#This Row],[age]]</f>
        <v>18</v>
      </c>
      <c r="Q958">
        <f>insurance[[#This Row],[bmi]]*insurance[[#This Row],[age]]</f>
        <v>491.04</v>
      </c>
      <c r="R958" t="s">
        <v>31</v>
      </c>
      <c r="S958">
        <f>(insurance[[#This Row],[age]]-Notes!$B$2)/Notes!$B$3</f>
        <v>-1.5099654504939408</v>
      </c>
      <c r="T958">
        <f>(insurance[[#This Row],[bmi]]-Notes!$B$4)/Notes!$B$5</f>
        <v>-0.55502757914232415</v>
      </c>
      <c r="U958">
        <f>(insurance[[#This Row],[children]]-Notes!$B$6)/Notes!$B$7</f>
        <v>1.5809257598977553</v>
      </c>
      <c r="V958" s="14">
        <f t="shared" si="14"/>
        <v>13130.638654799817</v>
      </c>
      <c r="W958" s="15" t="str">
        <f>IF(insurance[[#This Row],[split]]="Test", (insurance[[#This Row],[charges]]-insurance[[#This Row],[yhat_base]])^2, "")</f>
        <v/>
      </c>
      <c r="X958" s="15" t="str">
        <f>IF(insurance[[#This Row],[split]]="Test", ABS(insurance[[#This Row],[charges]]-insurance[[#This Row],[yhat_base]])^2, "")</f>
        <v/>
      </c>
      <c r="Y958" t="str">
        <f>IF(insurance[[#This Row],[split]]="Test", (insurance[[#This Row],[charges]]-insurance[[#This Row],[yhat]])^2,"")</f>
        <v/>
      </c>
      <c r="Z958" t="str">
        <f>IF(insurance[[#This Row],[split]]="Test",ABS(insurance[[#This Row],[charges]]-insurance[[#This Row],[yhat]])^2,"")</f>
        <v/>
      </c>
      <c r="AA958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23834.236410035595</v>
      </c>
      <c r="AB958">
        <f>insurance[[#This Row],[charges]]-insurance[[#This Row],[yhat]]</f>
        <v>-5610.7852100355958</v>
      </c>
      <c r="AC958" t="str">
        <f>IF(insurance[[#This Row],[split]]="Test",
  COUNTIFS(insurance[split], "Test", insurance[yhat], "&gt;" &amp; insurance[[#This Row],[yhat]]) + 1,
  ""
)</f>
        <v/>
      </c>
      <c r="AD958" t="str">
        <f>IF(insurance[[#This Row],[split]]="Test", CEILING(insurance[[#This Row],[rank_test]]/(COUNTIF(insurance[split],"Test")/10), 1), "")</f>
        <v/>
      </c>
      <c r="AE958" t="str">
        <f>IF(insurance[[#This Row],[split]]="Test", --(insurance[[#This Row],[charges]] &gt;= Classify!$C$5), "")</f>
        <v/>
      </c>
      <c r="AF958" t="str">
        <f>IF(insurance[[#This Row],[split]]="Test", --(insurance[[#This Row],[yhat]] &gt;= Classify!$C$8), "")</f>
        <v/>
      </c>
    </row>
    <row r="959" spans="1:32" x14ac:dyDescent="0.35">
      <c r="A959">
        <v>52</v>
      </c>
      <c r="B959" t="s">
        <v>19</v>
      </c>
      <c r="C959">
        <v>34.484999999999999</v>
      </c>
      <c r="D959">
        <v>3</v>
      </c>
      <c r="E959" t="s">
        <v>23</v>
      </c>
      <c r="F959" t="s">
        <v>22</v>
      </c>
      <c r="G959">
        <v>60021.398970000002</v>
      </c>
      <c r="H959" t="s">
        <v>16</v>
      </c>
      <c r="I959" t="s">
        <v>18</v>
      </c>
      <c r="J959" t="s">
        <v>18</v>
      </c>
      <c r="K959" t="s">
        <v>18</v>
      </c>
      <c r="L959" t="s">
        <v>17</v>
      </c>
      <c r="M959" t="s">
        <v>17</v>
      </c>
      <c r="N959">
        <f>insurance[[#This Row],[age]]^2</f>
        <v>2704</v>
      </c>
      <c r="O959">
        <f>insurance[[#This Row],[smoker_yes]]*insurance[[#This Row],[bmi]]</f>
        <v>34.484999999999999</v>
      </c>
      <c r="P959">
        <f>insurance[[#This Row],[smoker_yes]]*insurance[[#This Row],[age]]</f>
        <v>52</v>
      </c>
      <c r="Q959">
        <f>insurance[[#This Row],[bmi]]*insurance[[#This Row],[age]]</f>
        <v>1793.22</v>
      </c>
      <c r="R959" t="s">
        <v>32</v>
      </c>
      <c r="S959">
        <f>(insurance[[#This Row],[age]]-Notes!$B$2)/Notes!$B$3</f>
        <v>0.9108750173076573</v>
      </c>
      <c r="T959">
        <f>(insurance[[#This Row],[bmi]]-Notes!$B$4)/Notes!$B$5</f>
        <v>0.62691290021202273</v>
      </c>
      <c r="U959">
        <f>(insurance[[#This Row],[children]]-Notes!$B$6)/Notes!$B$7</f>
        <v>1.5809257598977553</v>
      </c>
      <c r="V959" s="14">
        <f t="shared" si="14"/>
        <v>13130.638654799817</v>
      </c>
      <c r="W959" s="15">
        <f>IF(insurance[[#This Row],[split]]="Test", (insurance[[#This Row],[charges]]-insurance[[#This Row],[yhat_base]])^2, "")</f>
        <v>2198743402.9375525</v>
      </c>
      <c r="X959" s="15">
        <f>IF(insurance[[#This Row],[split]]="Test", ABS(insurance[[#This Row],[charges]]-insurance[[#This Row],[yhat_base]])^2, "")</f>
        <v>2198743402.9375525</v>
      </c>
      <c r="Y959">
        <f>IF(insurance[[#This Row],[split]]="Test", (insurance[[#This Row],[charges]]-insurance[[#This Row],[yhat]])^2,"")</f>
        <v>319441803.00960606</v>
      </c>
      <c r="Z959">
        <f>IF(insurance[[#This Row],[split]]="Test",ABS(insurance[[#This Row],[charges]]-insurance[[#This Row],[yhat]])^2,"")</f>
        <v>319441803.00960606</v>
      </c>
      <c r="AA959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42148.464040067367</v>
      </c>
      <c r="AB959">
        <f>insurance[[#This Row],[charges]]-insurance[[#This Row],[yhat]]</f>
        <v>17872.934929932635</v>
      </c>
      <c r="AC959">
        <f>IF(insurance[[#This Row],[split]]="Test",
  COUNTIFS(insurance[split], "Test", insurance[yhat], "&gt;" &amp; insurance[[#This Row],[yhat]]) + 1,
  ""
)</f>
        <v>12</v>
      </c>
      <c r="AD959">
        <f>IF(insurance[[#This Row],[split]]="Test", CEILING(insurance[[#This Row],[rank_test]]/(COUNTIF(insurance[split],"Test")/10), 1), "")</f>
        <v>1</v>
      </c>
      <c r="AE959">
        <f>IF(insurance[[#This Row],[split]]="Test", --(insurance[[#This Row],[charges]] &gt;= Classify!$C$5), "")</f>
        <v>1</v>
      </c>
      <c r="AF959">
        <f>IF(insurance[[#This Row],[split]]="Test", --(insurance[[#This Row],[yhat]] &gt;= Classify!$C$8), "")</f>
        <v>1</v>
      </c>
    </row>
    <row r="960" spans="1:32" x14ac:dyDescent="0.35">
      <c r="A960">
        <v>62</v>
      </c>
      <c r="B960" t="s">
        <v>19</v>
      </c>
      <c r="C960">
        <v>30.875</v>
      </c>
      <c r="D960">
        <v>3</v>
      </c>
      <c r="E960" t="s">
        <v>23</v>
      </c>
      <c r="F960" t="s">
        <v>22</v>
      </c>
      <c r="G960">
        <v>46718.163249999998</v>
      </c>
      <c r="H960" t="s">
        <v>16</v>
      </c>
      <c r="I960" t="s">
        <v>18</v>
      </c>
      <c r="J960" t="s">
        <v>18</v>
      </c>
      <c r="K960" t="s">
        <v>18</v>
      </c>
      <c r="L960" t="s">
        <v>17</v>
      </c>
      <c r="M960" t="s">
        <v>17</v>
      </c>
      <c r="N960">
        <f>insurance[[#This Row],[age]]^2</f>
        <v>3844</v>
      </c>
      <c r="O960">
        <f>insurance[[#This Row],[smoker_yes]]*insurance[[#This Row],[bmi]]</f>
        <v>30.875</v>
      </c>
      <c r="P960">
        <f>insurance[[#This Row],[smoker_yes]]*insurance[[#This Row],[age]]</f>
        <v>62</v>
      </c>
      <c r="Q960">
        <f>insurance[[#This Row],[bmi]]*insurance[[#This Row],[age]]</f>
        <v>1914.25</v>
      </c>
      <c r="R960" t="s">
        <v>31</v>
      </c>
      <c r="S960">
        <f>(insurance[[#This Row],[age]]-Notes!$B$2)/Notes!$B$3</f>
        <v>1.6228869196022451</v>
      </c>
      <c r="T960">
        <f>(insurance[[#This Row],[bmi]]-Notes!$B$4)/Notes!$B$5</f>
        <v>3.4712326933855793E-2</v>
      </c>
      <c r="U960">
        <f>(insurance[[#This Row],[children]]-Notes!$B$6)/Notes!$B$7</f>
        <v>1.5809257598977553</v>
      </c>
      <c r="V960" s="14">
        <f t="shared" si="14"/>
        <v>13130.638654799817</v>
      </c>
      <c r="W960" s="15" t="str">
        <f>IF(insurance[[#This Row],[split]]="Test", (insurance[[#This Row],[charges]]-insurance[[#This Row],[yhat_base]])^2, "")</f>
        <v/>
      </c>
      <c r="X960" s="15" t="str">
        <f>IF(insurance[[#This Row],[split]]="Test", ABS(insurance[[#This Row],[charges]]-insurance[[#This Row],[yhat_base]])^2, "")</f>
        <v/>
      </c>
      <c r="Y960" t="str">
        <f>IF(insurance[[#This Row],[split]]="Test", (insurance[[#This Row],[charges]]-insurance[[#This Row],[yhat]])^2,"")</f>
        <v/>
      </c>
      <c r="Z960" t="str">
        <f>IF(insurance[[#This Row],[split]]="Test",ABS(insurance[[#This Row],[charges]]-insurance[[#This Row],[yhat]])^2,"")</f>
        <v/>
      </c>
      <c r="AA960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40771.491234444351</v>
      </c>
      <c r="AB960">
        <f>insurance[[#This Row],[charges]]-insurance[[#This Row],[yhat]]</f>
        <v>5946.6720155556468</v>
      </c>
      <c r="AC960" t="str">
        <f>IF(insurance[[#This Row],[split]]="Test",
  COUNTIFS(insurance[split], "Test", insurance[yhat], "&gt;" &amp; insurance[[#This Row],[yhat]]) + 1,
  ""
)</f>
        <v/>
      </c>
      <c r="AD960" t="str">
        <f>IF(insurance[[#This Row],[split]]="Test", CEILING(insurance[[#This Row],[rank_test]]/(COUNTIF(insurance[split],"Test")/10), 1), "")</f>
        <v/>
      </c>
      <c r="AE960" t="str">
        <f>IF(insurance[[#This Row],[split]]="Test", --(insurance[[#This Row],[charges]] &gt;= Classify!$C$5), "")</f>
        <v/>
      </c>
      <c r="AF960" t="str">
        <f>IF(insurance[[#This Row],[split]]="Test", --(insurance[[#This Row],[yhat]] &gt;= Classify!$C$8), "")</f>
        <v/>
      </c>
    </row>
    <row r="961" spans="1:32" x14ac:dyDescent="0.35">
      <c r="A961">
        <v>28</v>
      </c>
      <c r="B961" t="s">
        <v>19</v>
      </c>
      <c r="C961">
        <v>33</v>
      </c>
      <c r="D961">
        <v>3</v>
      </c>
      <c r="E961" t="s">
        <v>14</v>
      </c>
      <c r="F961" t="s">
        <v>15</v>
      </c>
      <c r="G961">
        <v>4449.4620000000004</v>
      </c>
      <c r="H961" t="s">
        <v>16</v>
      </c>
      <c r="I961" t="s">
        <v>18</v>
      </c>
      <c r="J961" t="s">
        <v>17</v>
      </c>
      <c r="K961" t="s">
        <v>17</v>
      </c>
      <c r="L961" t="s">
        <v>18</v>
      </c>
      <c r="M961" t="s">
        <v>17</v>
      </c>
      <c r="N961">
        <f>insurance[[#This Row],[age]]^2</f>
        <v>784</v>
      </c>
      <c r="O961">
        <f>insurance[[#This Row],[smoker_yes]]*insurance[[#This Row],[bmi]]</f>
        <v>0</v>
      </c>
      <c r="P961">
        <f>insurance[[#This Row],[smoker_yes]]*insurance[[#This Row],[age]]</f>
        <v>0</v>
      </c>
      <c r="Q961">
        <f>insurance[[#This Row],[bmi]]*insurance[[#This Row],[age]]</f>
        <v>924</v>
      </c>
      <c r="R961" t="s">
        <v>31</v>
      </c>
      <c r="S961">
        <f>(insurance[[#This Row],[age]]-Notes!$B$2)/Notes!$B$3</f>
        <v>-0.79795354819935316</v>
      </c>
      <c r="T961">
        <f>(insurance[[#This Row],[bmi]]-Notes!$B$4)/Notes!$B$5</f>
        <v>0.38330684721532526</v>
      </c>
      <c r="U961">
        <f>(insurance[[#This Row],[children]]-Notes!$B$6)/Notes!$B$7</f>
        <v>1.5809257598977553</v>
      </c>
      <c r="V961" s="14">
        <f t="shared" si="14"/>
        <v>13130.638654799817</v>
      </c>
      <c r="W961" s="15" t="str">
        <f>IF(insurance[[#This Row],[split]]="Test", (insurance[[#This Row],[charges]]-insurance[[#This Row],[yhat_base]])^2, "")</f>
        <v/>
      </c>
      <c r="X961" s="15" t="str">
        <f>IF(insurance[[#This Row],[split]]="Test", ABS(insurance[[#This Row],[charges]]-insurance[[#This Row],[yhat_base]])^2, "")</f>
        <v/>
      </c>
      <c r="Y961" t="str">
        <f>IF(insurance[[#This Row],[split]]="Test", (insurance[[#This Row],[charges]]-insurance[[#This Row],[yhat]])^2,"")</f>
        <v/>
      </c>
      <c r="Z961" t="str">
        <f>IF(insurance[[#This Row],[split]]="Test",ABS(insurance[[#This Row],[charges]]-insurance[[#This Row],[yhat]])^2,"")</f>
        <v/>
      </c>
      <c r="AA961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5934.9269648032259</v>
      </c>
      <c r="AB961">
        <f>insurance[[#This Row],[charges]]-insurance[[#This Row],[yhat]]</f>
        <v>-1485.4649648032255</v>
      </c>
      <c r="AC961" t="str">
        <f>IF(insurance[[#This Row],[split]]="Test",
  COUNTIFS(insurance[split], "Test", insurance[yhat], "&gt;" &amp; insurance[[#This Row],[yhat]]) + 1,
  ""
)</f>
        <v/>
      </c>
      <c r="AD961" t="str">
        <f>IF(insurance[[#This Row],[split]]="Test", CEILING(insurance[[#This Row],[rank_test]]/(COUNTIF(insurance[split],"Test")/10), 1), "")</f>
        <v/>
      </c>
      <c r="AE961" t="str">
        <f>IF(insurance[[#This Row],[split]]="Test", --(insurance[[#This Row],[charges]] &gt;= Classify!$C$5), "")</f>
        <v/>
      </c>
      <c r="AF961" t="str">
        <f>IF(insurance[[#This Row],[split]]="Test", --(insurance[[#This Row],[yhat]] &gt;= Classify!$C$8), "")</f>
        <v/>
      </c>
    </row>
    <row r="962" spans="1:32" x14ac:dyDescent="0.35">
      <c r="A962">
        <v>59</v>
      </c>
      <c r="B962" t="s">
        <v>13</v>
      </c>
      <c r="C962">
        <v>27.72</v>
      </c>
      <c r="D962">
        <v>3</v>
      </c>
      <c r="E962" t="s">
        <v>14</v>
      </c>
      <c r="F962" t="s">
        <v>15</v>
      </c>
      <c r="G962">
        <v>14001.1338</v>
      </c>
      <c r="H962" t="s">
        <v>16</v>
      </c>
      <c r="I962" t="s">
        <v>17</v>
      </c>
      <c r="J962" t="s">
        <v>17</v>
      </c>
      <c r="K962" t="s">
        <v>17</v>
      </c>
      <c r="L962" t="s">
        <v>18</v>
      </c>
      <c r="M962" t="s">
        <v>17</v>
      </c>
      <c r="N962">
        <f>insurance[[#This Row],[age]]^2</f>
        <v>3481</v>
      </c>
      <c r="O962">
        <f>insurance[[#This Row],[smoker_yes]]*insurance[[#This Row],[bmi]]</f>
        <v>0</v>
      </c>
      <c r="P962">
        <f>insurance[[#This Row],[smoker_yes]]*insurance[[#This Row],[age]]</f>
        <v>0</v>
      </c>
      <c r="Q962">
        <f>insurance[[#This Row],[bmi]]*insurance[[#This Row],[age]]</f>
        <v>1635.48</v>
      </c>
      <c r="R962" t="s">
        <v>31</v>
      </c>
      <c r="S962">
        <f>(insurance[[#This Row],[age]]-Notes!$B$2)/Notes!$B$3</f>
        <v>1.4092833489138687</v>
      </c>
      <c r="T962">
        <f>(insurance[[#This Row],[bmi]]-Notes!$B$4)/Notes!$B$5</f>
        <v>-0.48284800788404381</v>
      </c>
      <c r="U962">
        <f>(insurance[[#This Row],[children]]-Notes!$B$6)/Notes!$B$7</f>
        <v>1.5809257598977553</v>
      </c>
      <c r="V962" s="14">
        <f t="shared" ref="V962:V1025" si="15">base_mean</f>
        <v>13130.638654799817</v>
      </c>
      <c r="W962" s="15" t="str">
        <f>IF(insurance[[#This Row],[split]]="Test", (insurance[[#This Row],[charges]]-insurance[[#This Row],[yhat_base]])^2, "")</f>
        <v/>
      </c>
      <c r="X962" s="15" t="str">
        <f>IF(insurance[[#This Row],[split]]="Test", ABS(insurance[[#This Row],[charges]]-insurance[[#This Row],[yhat_base]])^2, "")</f>
        <v/>
      </c>
      <c r="Y962" t="str">
        <f>IF(insurance[[#This Row],[split]]="Test", (insurance[[#This Row],[charges]]-insurance[[#This Row],[yhat]])^2,"")</f>
        <v/>
      </c>
      <c r="Z962" t="str">
        <f>IF(insurance[[#This Row],[split]]="Test",ABS(insurance[[#This Row],[charges]]-insurance[[#This Row],[yhat]])^2,"")</f>
        <v/>
      </c>
      <c r="AA962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15556.057590088581</v>
      </c>
      <c r="AB962">
        <f>insurance[[#This Row],[charges]]-insurance[[#This Row],[yhat]]</f>
        <v>-1554.9237900885819</v>
      </c>
      <c r="AC962" t="str">
        <f>IF(insurance[[#This Row],[split]]="Test",
  COUNTIFS(insurance[split], "Test", insurance[yhat], "&gt;" &amp; insurance[[#This Row],[yhat]]) + 1,
  ""
)</f>
        <v/>
      </c>
      <c r="AD962" t="str">
        <f>IF(insurance[[#This Row],[split]]="Test", CEILING(insurance[[#This Row],[rank_test]]/(COUNTIF(insurance[split],"Test")/10), 1), "")</f>
        <v/>
      </c>
      <c r="AE962" t="str">
        <f>IF(insurance[[#This Row],[split]]="Test", --(insurance[[#This Row],[charges]] &gt;= Classify!$C$5), "")</f>
        <v/>
      </c>
      <c r="AF962" t="str">
        <f>IF(insurance[[#This Row],[split]]="Test", --(insurance[[#This Row],[yhat]] &gt;= Classify!$C$8), "")</f>
        <v/>
      </c>
    </row>
    <row r="963" spans="1:32" x14ac:dyDescent="0.35">
      <c r="A963">
        <v>54</v>
      </c>
      <c r="B963" t="s">
        <v>13</v>
      </c>
      <c r="C963">
        <v>31.9</v>
      </c>
      <c r="D963">
        <v>3</v>
      </c>
      <c r="E963" t="s">
        <v>14</v>
      </c>
      <c r="F963" t="s">
        <v>15</v>
      </c>
      <c r="G963">
        <v>27322.73386</v>
      </c>
      <c r="H963" t="s">
        <v>16</v>
      </c>
      <c r="I963" t="s">
        <v>17</v>
      </c>
      <c r="J963" t="s">
        <v>17</v>
      </c>
      <c r="K963" t="s">
        <v>17</v>
      </c>
      <c r="L963" t="s">
        <v>18</v>
      </c>
      <c r="M963" t="s">
        <v>17</v>
      </c>
      <c r="N963">
        <f>insurance[[#This Row],[age]]^2</f>
        <v>2916</v>
      </c>
      <c r="O963">
        <f>insurance[[#This Row],[smoker_yes]]*insurance[[#This Row],[bmi]]</f>
        <v>0</v>
      </c>
      <c r="P963">
        <f>insurance[[#This Row],[smoker_yes]]*insurance[[#This Row],[age]]</f>
        <v>0</v>
      </c>
      <c r="Q963">
        <f>insurance[[#This Row],[bmi]]*insurance[[#This Row],[age]]</f>
        <v>1722.6</v>
      </c>
      <c r="R963" t="s">
        <v>31</v>
      </c>
      <c r="S963">
        <f>(insurance[[#This Row],[age]]-Notes!$B$2)/Notes!$B$3</f>
        <v>1.0532773977665748</v>
      </c>
      <c r="T963">
        <f>(insurance[[#This Row],[bmi]]-Notes!$B$4)/Notes!$B$5</f>
        <v>0.20285791906962319</v>
      </c>
      <c r="U963">
        <f>(insurance[[#This Row],[children]]-Notes!$B$6)/Notes!$B$7</f>
        <v>1.5809257598977553</v>
      </c>
      <c r="V963" s="14">
        <f t="shared" si="15"/>
        <v>13130.638654799817</v>
      </c>
      <c r="W963" s="15" t="str">
        <f>IF(insurance[[#This Row],[split]]="Test", (insurance[[#This Row],[charges]]-insurance[[#This Row],[yhat_base]])^2, "")</f>
        <v/>
      </c>
      <c r="X963" s="15" t="str">
        <f>IF(insurance[[#This Row],[split]]="Test", ABS(insurance[[#This Row],[charges]]-insurance[[#This Row],[yhat_base]])^2, "")</f>
        <v/>
      </c>
      <c r="Y963" t="str">
        <f>IF(insurance[[#This Row],[split]]="Test", (insurance[[#This Row],[charges]]-insurance[[#This Row],[yhat]])^2,"")</f>
        <v/>
      </c>
      <c r="Z963" t="str">
        <f>IF(insurance[[#This Row],[split]]="Test",ABS(insurance[[#This Row],[charges]]-insurance[[#This Row],[yhat]])^2,"")</f>
        <v/>
      </c>
      <c r="AA963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13612.595722781723</v>
      </c>
      <c r="AB963">
        <f>insurance[[#This Row],[charges]]-insurance[[#This Row],[yhat]]</f>
        <v>13710.138137218277</v>
      </c>
      <c r="AC963" t="str">
        <f>IF(insurance[[#This Row],[split]]="Test",
  COUNTIFS(insurance[split], "Test", insurance[yhat], "&gt;" &amp; insurance[[#This Row],[yhat]]) + 1,
  ""
)</f>
        <v/>
      </c>
      <c r="AD963" t="str">
        <f>IF(insurance[[#This Row],[split]]="Test", CEILING(insurance[[#This Row],[rank_test]]/(COUNTIF(insurance[split],"Test")/10), 1), "")</f>
        <v/>
      </c>
      <c r="AE963" t="str">
        <f>IF(insurance[[#This Row],[split]]="Test", --(insurance[[#This Row],[charges]] &gt;= Classify!$C$5), "")</f>
        <v/>
      </c>
      <c r="AF963" t="str">
        <f>IF(insurance[[#This Row],[split]]="Test", --(insurance[[#This Row],[yhat]] &gt;= Classify!$C$8), "")</f>
        <v/>
      </c>
    </row>
    <row r="964" spans="1:32" x14ac:dyDescent="0.35">
      <c r="A964">
        <v>29</v>
      </c>
      <c r="B964" t="s">
        <v>13</v>
      </c>
      <c r="C964">
        <v>38.83</v>
      </c>
      <c r="D964">
        <v>3</v>
      </c>
      <c r="E964" t="s">
        <v>14</v>
      </c>
      <c r="F964" t="s">
        <v>15</v>
      </c>
      <c r="G964">
        <v>5138.2566999999999</v>
      </c>
      <c r="H964" t="s">
        <v>16</v>
      </c>
      <c r="I964" t="s">
        <v>17</v>
      </c>
      <c r="J964" t="s">
        <v>17</v>
      </c>
      <c r="K964" t="s">
        <v>17</v>
      </c>
      <c r="L964" t="s">
        <v>18</v>
      </c>
      <c r="M964" t="s">
        <v>17</v>
      </c>
      <c r="N964">
        <f>insurance[[#This Row],[age]]^2</f>
        <v>841</v>
      </c>
      <c r="O964">
        <f>insurance[[#This Row],[smoker_yes]]*insurance[[#This Row],[bmi]]</f>
        <v>0</v>
      </c>
      <c r="P964">
        <f>insurance[[#This Row],[smoker_yes]]*insurance[[#This Row],[age]]</f>
        <v>0</v>
      </c>
      <c r="Q964">
        <f>insurance[[#This Row],[bmi]]*insurance[[#This Row],[age]]</f>
        <v>1126.07</v>
      </c>
      <c r="R964" t="s">
        <v>31</v>
      </c>
      <c r="S964">
        <f>(insurance[[#This Row],[age]]-Notes!$B$2)/Notes!$B$3</f>
        <v>-0.72675235796989435</v>
      </c>
      <c r="T964">
        <f>(insurance[[#This Row],[bmi]]-Notes!$B$4)/Notes!$B$5</f>
        <v>1.3396861663875448</v>
      </c>
      <c r="U964">
        <f>(insurance[[#This Row],[children]]-Notes!$B$6)/Notes!$B$7</f>
        <v>1.5809257598977553</v>
      </c>
      <c r="V964" s="14">
        <f t="shared" si="15"/>
        <v>13130.638654799817</v>
      </c>
      <c r="W964" s="15" t="str">
        <f>IF(insurance[[#This Row],[split]]="Test", (insurance[[#This Row],[charges]]-insurance[[#This Row],[yhat_base]])^2, "")</f>
        <v/>
      </c>
      <c r="X964" s="15" t="str">
        <f>IF(insurance[[#This Row],[split]]="Test", ABS(insurance[[#This Row],[charges]]-insurance[[#This Row],[yhat_base]])^2, "")</f>
        <v/>
      </c>
      <c r="Y964" t="str">
        <f>IF(insurance[[#This Row],[split]]="Test", (insurance[[#This Row],[charges]]-insurance[[#This Row],[yhat]])^2,"")</f>
        <v/>
      </c>
      <c r="Z964" t="str">
        <f>IF(insurance[[#This Row],[split]]="Test",ABS(insurance[[#This Row],[charges]]-insurance[[#This Row],[yhat]])^2,"")</f>
        <v/>
      </c>
      <c r="AA964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6791.2224196268526</v>
      </c>
      <c r="AB964">
        <f>insurance[[#This Row],[charges]]-insurance[[#This Row],[yhat]]</f>
        <v>-1652.9657196268527</v>
      </c>
      <c r="AC964" t="str">
        <f>IF(insurance[[#This Row],[split]]="Test",
  COUNTIFS(insurance[split], "Test", insurance[yhat], "&gt;" &amp; insurance[[#This Row],[yhat]]) + 1,
  ""
)</f>
        <v/>
      </c>
      <c r="AD964" t="str">
        <f>IF(insurance[[#This Row],[split]]="Test", CEILING(insurance[[#This Row],[rank_test]]/(COUNTIF(insurance[split],"Test")/10), 1), "")</f>
        <v/>
      </c>
      <c r="AE964" t="str">
        <f>IF(insurance[[#This Row],[split]]="Test", --(insurance[[#This Row],[charges]] &gt;= Classify!$C$5), "")</f>
        <v/>
      </c>
      <c r="AF964" t="str">
        <f>IF(insurance[[#This Row],[split]]="Test", --(insurance[[#This Row],[yhat]] &gt;= Classify!$C$8), "")</f>
        <v/>
      </c>
    </row>
    <row r="965" spans="1:32" x14ac:dyDescent="0.35">
      <c r="A965">
        <v>50</v>
      </c>
      <c r="B965" t="s">
        <v>13</v>
      </c>
      <c r="C965">
        <v>27.83</v>
      </c>
      <c r="D965">
        <v>3</v>
      </c>
      <c r="E965" t="s">
        <v>14</v>
      </c>
      <c r="F965" t="s">
        <v>15</v>
      </c>
      <c r="G965">
        <v>19749.383379999999</v>
      </c>
      <c r="H965" t="s">
        <v>16</v>
      </c>
      <c r="I965" t="s">
        <v>17</v>
      </c>
      <c r="J965" t="s">
        <v>17</v>
      </c>
      <c r="K965" t="s">
        <v>17</v>
      </c>
      <c r="L965" t="s">
        <v>18</v>
      </c>
      <c r="M965" t="s">
        <v>17</v>
      </c>
      <c r="N965">
        <f>insurance[[#This Row],[age]]^2</f>
        <v>2500</v>
      </c>
      <c r="O965">
        <f>insurance[[#This Row],[smoker_yes]]*insurance[[#This Row],[bmi]]</f>
        <v>0</v>
      </c>
      <c r="P965">
        <f>insurance[[#This Row],[smoker_yes]]*insurance[[#This Row],[age]]</f>
        <v>0</v>
      </c>
      <c r="Q965">
        <f>insurance[[#This Row],[bmi]]*insurance[[#This Row],[age]]</f>
        <v>1391.5</v>
      </c>
      <c r="R965" t="s">
        <v>31</v>
      </c>
      <c r="S965">
        <f>(insurance[[#This Row],[age]]-Notes!$B$2)/Notes!$B$3</f>
        <v>0.76847263684873979</v>
      </c>
      <c r="T965">
        <f>(insurance[[#This Row],[bmi]]-Notes!$B$4)/Notes!$B$5</f>
        <v>-0.46480311506947375</v>
      </c>
      <c r="U965">
        <f>(insurance[[#This Row],[children]]-Notes!$B$6)/Notes!$B$7</f>
        <v>1.5809257598977553</v>
      </c>
      <c r="V965" s="14">
        <f t="shared" si="15"/>
        <v>13130.638654799817</v>
      </c>
      <c r="W965" s="15" t="str">
        <f>IF(insurance[[#This Row],[split]]="Test", (insurance[[#This Row],[charges]]-insurance[[#This Row],[yhat_base]])^2, "")</f>
        <v/>
      </c>
      <c r="X965" s="15" t="str">
        <f>IF(insurance[[#This Row],[split]]="Test", ABS(insurance[[#This Row],[charges]]-insurance[[#This Row],[yhat_base]])^2, "")</f>
        <v/>
      </c>
      <c r="Y965" t="str">
        <f>IF(insurance[[#This Row],[split]]="Test", (insurance[[#This Row],[charges]]-insurance[[#This Row],[yhat]])^2,"")</f>
        <v/>
      </c>
      <c r="Z965" t="str">
        <f>IF(insurance[[#This Row],[split]]="Test",ABS(insurance[[#This Row],[charges]]-insurance[[#This Row],[yhat]])^2,"")</f>
        <v/>
      </c>
      <c r="AA965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12130.770839022623</v>
      </c>
      <c r="AB965">
        <f>insurance[[#This Row],[charges]]-insurance[[#This Row],[yhat]]</f>
        <v>7618.6125409773758</v>
      </c>
      <c r="AC965" t="str">
        <f>IF(insurance[[#This Row],[split]]="Test",
  COUNTIFS(insurance[split], "Test", insurance[yhat], "&gt;" &amp; insurance[[#This Row],[yhat]]) + 1,
  ""
)</f>
        <v/>
      </c>
      <c r="AD965" t="str">
        <f>IF(insurance[[#This Row],[split]]="Test", CEILING(insurance[[#This Row],[rank_test]]/(COUNTIF(insurance[split],"Test")/10), 1), "")</f>
        <v/>
      </c>
      <c r="AE965" t="str">
        <f>IF(insurance[[#This Row],[split]]="Test", --(insurance[[#This Row],[charges]] &gt;= Classify!$C$5), "")</f>
        <v/>
      </c>
      <c r="AF965" t="str">
        <f>IF(insurance[[#This Row],[split]]="Test", --(insurance[[#This Row],[yhat]] &gt;= Classify!$C$8), "")</f>
        <v/>
      </c>
    </row>
    <row r="966" spans="1:32" x14ac:dyDescent="0.35">
      <c r="A966">
        <v>55</v>
      </c>
      <c r="B966" t="s">
        <v>19</v>
      </c>
      <c r="C966">
        <v>33.880000000000003</v>
      </c>
      <c r="D966">
        <v>3</v>
      </c>
      <c r="E966" t="s">
        <v>14</v>
      </c>
      <c r="F966" t="s">
        <v>15</v>
      </c>
      <c r="G966">
        <v>11987.1682</v>
      </c>
      <c r="H966" t="s">
        <v>16</v>
      </c>
      <c r="I966" t="s">
        <v>18</v>
      </c>
      <c r="J966" t="s">
        <v>17</v>
      </c>
      <c r="K966" t="s">
        <v>17</v>
      </c>
      <c r="L966" t="s">
        <v>18</v>
      </c>
      <c r="M966" t="s">
        <v>17</v>
      </c>
      <c r="N966">
        <f>insurance[[#This Row],[age]]^2</f>
        <v>3025</v>
      </c>
      <c r="O966">
        <f>insurance[[#This Row],[smoker_yes]]*insurance[[#This Row],[bmi]]</f>
        <v>0</v>
      </c>
      <c r="P966">
        <f>insurance[[#This Row],[smoker_yes]]*insurance[[#This Row],[age]]</f>
        <v>0</v>
      </c>
      <c r="Q966">
        <f>insurance[[#This Row],[bmi]]*insurance[[#This Row],[age]]</f>
        <v>1863.4</v>
      </c>
      <c r="R966" t="s">
        <v>32</v>
      </c>
      <c r="S966">
        <f>(insurance[[#This Row],[age]]-Notes!$B$2)/Notes!$B$3</f>
        <v>1.1244785879960337</v>
      </c>
      <c r="T966">
        <f>(insurance[[#This Row],[bmi]]-Notes!$B$4)/Notes!$B$5</f>
        <v>0.52766598973188716</v>
      </c>
      <c r="U966">
        <f>(insurance[[#This Row],[children]]-Notes!$B$6)/Notes!$B$7</f>
        <v>1.5809257598977553</v>
      </c>
      <c r="V966" s="14">
        <f t="shared" si="15"/>
        <v>13130.638654799817</v>
      </c>
      <c r="W966" s="15">
        <f>IF(insurance[[#This Row],[split]]="Test", (insurance[[#This Row],[charges]]-insurance[[#This Row],[yhat_base]])^2, "")</f>
        <v>1307524.6810001007</v>
      </c>
      <c r="X966" s="15">
        <f>IF(insurance[[#This Row],[split]]="Test", ABS(insurance[[#This Row],[charges]]-insurance[[#This Row],[yhat_base]])^2, "")</f>
        <v>1307524.6810001007</v>
      </c>
      <c r="Y966">
        <f>IF(insurance[[#This Row],[split]]="Test", (insurance[[#This Row],[charges]]-insurance[[#This Row],[yhat]])^2,"")</f>
        <v>1950998.7151449251</v>
      </c>
      <c r="Z966">
        <f>IF(insurance[[#This Row],[split]]="Test",ABS(insurance[[#This Row],[charges]]-insurance[[#This Row],[yhat]])^2,"")</f>
        <v>1950998.7151449251</v>
      </c>
      <c r="AA966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13383.949755986807</v>
      </c>
      <c r="AB966">
        <f>insurance[[#This Row],[charges]]-insurance[[#This Row],[yhat]]</f>
        <v>-1396.7815559868068</v>
      </c>
      <c r="AC966">
        <f>IF(insurance[[#This Row],[split]]="Test",
  COUNTIFS(insurance[split], "Test", insurance[yhat], "&gt;" &amp; insurance[[#This Row],[yhat]]) + 1,
  ""
)</f>
        <v>92</v>
      </c>
      <c r="AD966">
        <f>IF(insurance[[#This Row],[split]]="Test", CEILING(insurance[[#This Row],[rank_test]]/(COUNTIF(insurance[split],"Test")/10), 1), "")</f>
        <v>4</v>
      </c>
      <c r="AE966">
        <f>IF(insurance[[#This Row],[split]]="Test", --(insurance[[#This Row],[charges]] &gt;= Classify!$C$5), "")</f>
        <v>0</v>
      </c>
      <c r="AF966">
        <f>IF(insurance[[#This Row],[split]]="Test", --(insurance[[#This Row],[yhat]] &gt;= Classify!$C$8), "")</f>
        <v>0</v>
      </c>
    </row>
    <row r="967" spans="1:32" x14ac:dyDescent="0.35">
      <c r="A967">
        <v>59</v>
      </c>
      <c r="B967" t="s">
        <v>13</v>
      </c>
      <c r="C967">
        <v>27.83</v>
      </c>
      <c r="D967">
        <v>3</v>
      </c>
      <c r="E967" t="s">
        <v>14</v>
      </c>
      <c r="F967" t="s">
        <v>15</v>
      </c>
      <c r="G967">
        <v>14001.286700000001</v>
      </c>
      <c r="H967" t="s">
        <v>16</v>
      </c>
      <c r="I967" t="s">
        <v>17</v>
      </c>
      <c r="J967" t="s">
        <v>17</v>
      </c>
      <c r="K967" t="s">
        <v>17</v>
      </c>
      <c r="L967" t="s">
        <v>18</v>
      </c>
      <c r="M967" t="s">
        <v>17</v>
      </c>
      <c r="N967">
        <f>insurance[[#This Row],[age]]^2</f>
        <v>3481</v>
      </c>
      <c r="O967">
        <f>insurance[[#This Row],[smoker_yes]]*insurance[[#This Row],[bmi]]</f>
        <v>0</v>
      </c>
      <c r="P967">
        <f>insurance[[#This Row],[smoker_yes]]*insurance[[#This Row],[age]]</f>
        <v>0</v>
      </c>
      <c r="Q967">
        <f>insurance[[#This Row],[bmi]]*insurance[[#This Row],[age]]</f>
        <v>1641.9699999999998</v>
      </c>
      <c r="R967" t="s">
        <v>31</v>
      </c>
      <c r="S967">
        <f>(insurance[[#This Row],[age]]-Notes!$B$2)/Notes!$B$3</f>
        <v>1.4092833489138687</v>
      </c>
      <c r="T967">
        <f>(insurance[[#This Row],[bmi]]-Notes!$B$4)/Notes!$B$5</f>
        <v>-0.46480311506947375</v>
      </c>
      <c r="U967">
        <f>(insurance[[#This Row],[children]]-Notes!$B$6)/Notes!$B$7</f>
        <v>1.5809257598977553</v>
      </c>
      <c r="V967" s="14">
        <f t="shared" si="15"/>
        <v>13130.638654799817</v>
      </c>
      <c r="W967" s="15" t="str">
        <f>IF(insurance[[#This Row],[split]]="Test", (insurance[[#This Row],[charges]]-insurance[[#This Row],[yhat_base]])^2, "")</f>
        <v/>
      </c>
      <c r="X967" s="15" t="str">
        <f>IF(insurance[[#This Row],[split]]="Test", ABS(insurance[[#This Row],[charges]]-insurance[[#This Row],[yhat_base]])^2, "")</f>
        <v/>
      </c>
      <c r="Y967" t="str">
        <f>IF(insurance[[#This Row],[split]]="Test", (insurance[[#This Row],[charges]]-insurance[[#This Row],[yhat]])^2,"")</f>
        <v/>
      </c>
      <c r="Z967" t="str">
        <f>IF(insurance[[#This Row],[split]]="Test",ABS(insurance[[#This Row],[charges]]-insurance[[#This Row],[yhat]])^2,"")</f>
        <v/>
      </c>
      <c r="AA967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15557.135175882588</v>
      </c>
      <c r="AB967">
        <f>insurance[[#This Row],[charges]]-insurance[[#This Row],[yhat]]</f>
        <v>-1555.8484758825871</v>
      </c>
      <c r="AC967" t="str">
        <f>IF(insurance[[#This Row],[split]]="Test",
  COUNTIFS(insurance[split], "Test", insurance[yhat], "&gt;" &amp; insurance[[#This Row],[yhat]]) + 1,
  ""
)</f>
        <v/>
      </c>
      <c r="AD967" t="str">
        <f>IF(insurance[[#This Row],[split]]="Test", CEILING(insurance[[#This Row],[rank_test]]/(COUNTIF(insurance[split],"Test")/10), 1), "")</f>
        <v/>
      </c>
      <c r="AE967" t="str">
        <f>IF(insurance[[#This Row],[split]]="Test", --(insurance[[#This Row],[charges]] &gt;= Classify!$C$5), "")</f>
        <v/>
      </c>
      <c r="AF967" t="str">
        <f>IF(insurance[[#This Row],[split]]="Test", --(insurance[[#This Row],[yhat]] &gt;= Classify!$C$8), "")</f>
        <v/>
      </c>
    </row>
    <row r="968" spans="1:32" x14ac:dyDescent="0.35">
      <c r="A968">
        <v>53</v>
      </c>
      <c r="B968" t="s">
        <v>13</v>
      </c>
      <c r="C968">
        <v>38.06</v>
      </c>
      <c r="D968">
        <v>3</v>
      </c>
      <c r="E968" t="s">
        <v>14</v>
      </c>
      <c r="F968" t="s">
        <v>15</v>
      </c>
      <c r="G968">
        <v>20462.997660000001</v>
      </c>
      <c r="H968" t="s">
        <v>16</v>
      </c>
      <c r="I968" t="s">
        <v>17</v>
      </c>
      <c r="J968" t="s">
        <v>17</v>
      </c>
      <c r="K968" t="s">
        <v>17</v>
      </c>
      <c r="L968" t="s">
        <v>18</v>
      </c>
      <c r="M968" t="s">
        <v>17</v>
      </c>
      <c r="N968">
        <f>insurance[[#This Row],[age]]^2</f>
        <v>2809</v>
      </c>
      <c r="O968">
        <f>insurance[[#This Row],[smoker_yes]]*insurance[[#This Row],[bmi]]</f>
        <v>0</v>
      </c>
      <c r="P968">
        <f>insurance[[#This Row],[smoker_yes]]*insurance[[#This Row],[age]]</f>
        <v>0</v>
      </c>
      <c r="Q968">
        <f>insurance[[#This Row],[bmi]]*insurance[[#This Row],[age]]</f>
        <v>2017.18</v>
      </c>
      <c r="R968" t="s">
        <v>32</v>
      </c>
      <c r="S968">
        <f>(insurance[[#This Row],[age]]-Notes!$B$2)/Notes!$B$3</f>
        <v>0.98207620753711611</v>
      </c>
      <c r="T968">
        <f>(insurance[[#This Row],[bmi]]-Notes!$B$4)/Notes!$B$5</f>
        <v>1.2133719166855541</v>
      </c>
      <c r="U968">
        <f>(insurance[[#This Row],[children]]-Notes!$B$6)/Notes!$B$7</f>
        <v>1.5809257598977553</v>
      </c>
      <c r="V968" s="14">
        <f t="shared" si="15"/>
        <v>13130.638654799817</v>
      </c>
      <c r="W968" s="15">
        <f>IF(insurance[[#This Row],[split]]="Test", (insurance[[#This Row],[charges]]-insurance[[#This Row],[yhat_base]])^2, "")</f>
        <v>53763488.581140228</v>
      </c>
      <c r="X968" s="15">
        <f>IF(insurance[[#This Row],[split]]="Test", ABS(insurance[[#This Row],[charges]]-insurance[[#This Row],[yhat_base]])^2, "")</f>
        <v>53763488.581140228</v>
      </c>
      <c r="Y968">
        <f>IF(insurance[[#This Row],[split]]="Test", (insurance[[#This Row],[charges]]-insurance[[#This Row],[yhat]])^2,"")</f>
        <v>51303939.554611795</v>
      </c>
      <c r="Z968">
        <f>IF(insurance[[#This Row],[split]]="Test",ABS(insurance[[#This Row],[charges]]-insurance[[#This Row],[yhat]])^2,"")</f>
        <v>51303939.554611795</v>
      </c>
      <c r="AA968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13300.320817184056</v>
      </c>
      <c r="AB968">
        <f>insurance[[#This Row],[charges]]-insurance[[#This Row],[yhat]]</f>
        <v>7162.6768428159448</v>
      </c>
      <c r="AC968">
        <f>IF(insurance[[#This Row],[split]]="Test",
  COUNTIFS(insurance[split], "Test", insurance[yhat], "&gt;" &amp; insurance[[#This Row],[yhat]]) + 1,
  ""
)</f>
        <v>96</v>
      </c>
      <c r="AD968">
        <f>IF(insurance[[#This Row],[split]]="Test", CEILING(insurance[[#This Row],[rank_test]]/(COUNTIF(insurance[split],"Test")/10), 1), "")</f>
        <v>4</v>
      </c>
      <c r="AE968">
        <f>IF(insurance[[#This Row],[split]]="Test", --(insurance[[#This Row],[charges]] &gt;= Classify!$C$5), "")</f>
        <v>1</v>
      </c>
      <c r="AF968">
        <f>IF(insurance[[#This Row],[split]]="Test", --(insurance[[#This Row],[yhat]] &gt;= Classify!$C$8), "")</f>
        <v>0</v>
      </c>
    </row>
    <row r="969" spans="1:32" x14ac:dyDescent="0.35">
      <c r="A969">
        <v>52</v>
      </c>
      <c r="B969" t="s">
        <v>19</v>
      </c>
      <c r="C969">
        <v>26.4</v>
      </c>
      <c r="D969">
        <v>3</v>
      </c>
      <c r="E969" t="s">
        <v>14</v>
      </c>
      <c r="F969" t="s">
        <v>15</v>
      </c>
      <c r="G969">
        <v>25992.821039999999</v>
      </c>
      <c r="H969" t="s">
        <v>16</v>
      </c>
      <c r="I969" t="s">
        <v>18</v>
      </c>
      <c r="J969" t="s">
        <v>17</v>
      </c>
      <c r="K969" t="s">
        <v>17</v>
      </c>
      <c r="L969" t="s">
        <v>18</v>
      </c>
      <c r="M969" t="s">
        <v>17</v>
      </c>
      <c r="N969">
        <f>insurance[[#This Row],[age]]^2</f>
        <v>2704</v>
      </c>
      <c r="O969">
        <f>insurance[[#This Row],[smoker_yes]]*insurance[[#This Row],[bmi]]</f>
        <v>0</v>
      </c>
      <c r="P969">
        <f>insurance[[#This Row],[smoker_yes]]*insurance[[#This Row],[age]]</f>
        <v>0</v>
      </c>
      <c r="Q969">
        <f>insurance[[#This Row],[bmi]]*insurance[[#This Row],[age]]</f>
        <v>1372.8</v>
      </c>
      <c r="R969" t="s">
        <v>32</v>
      </c>
      <c r="S969">
        <f>(insurance[[#This Row],[age]]-Notes!$B$2)/Notes!$B$3</f>
        <v>0.9108750173076573</v>
      </c>
      <c r="T969">
        <f>(insurance[[#This Row],[bmi]]-Notes!$B$4)/Notes!$B$5</f>
        <v>-0.69938672165888605</v>
      </c>
      <c r="U969">
        <f>(insurance[[#This Row],[children]]-Notes!$B$6)/Notes!$B$7</f>
        <v>1.5809257598977553</v>
      </c>
      <c r="V969" s="14">
        <f t="shared" si="15"/>
        <v>13130.638654799817</v>
      </c>
      <c r="W969" s="15">
        <f>IF(insurance[[#This Row],[split]]="Test", (insurance[[#This Row],[charges]]-insurance[[#This Row],[yhat_base]])^2, "")</f>
        <v>165435735.71015385</v>
      </c>
      <c r="X969" s="15">
        <f>IF(insurance[[#This Row],[split]]="Test", ABS(insurance[[#This Row],[charges]]-insurance[[#This Row],[yhat_base]])^2, "")</f>
        <v>165435735.71015385</v>
      </c>
      <c r="Y969">
        <f>IF(insurance[[#This Row],[split]]="Test", (insurance[[#This Row],[charges]]-insurance[[#This Row],[yhat]])^2,"")</f>
        <v>190440172.45013636</v>
      </c>
      <c r="Z969">
        <f>IF(insurance[[#This Row],[split]]="Test",ABS(insurance[[#This Row],[charges]]-insurance[[#This Row],[yhat]])^2,"")</f>
        <v>190440172.45013636</v>
      </c>
      <c r="AA969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12192.814791808067</v>
      </c>
      <c r="AB969">
        <f>insurance[[#This Row],[charges]]-insurance[[#This Row],[yhat]]</f>
        <v>13800.006248191932</v>
      </c>
      <c r="AC969">
        <f>IF(insurance[[#This Row],[split]]="Test",
  COUNTIFS(insurance[split], "Test", insurance[yhat], "&gt;" &amp; insurance[[#This Row],[yhat]]) + 1,
  ""
)</f>
        <v>108</v>
      </c>
      <c r="AD969">
        <f>IF(insurance[[#This Row],[split]]="Test", CEILING(insurance[[#This Row],[rank_test]]/(COUNTIF(insurance[split],"Test")/10), 1), "")</f>
        <v>4</v>
      </c>
      <c r="AE969">
        <f>IF(insurance[[#This Row],[split]]="Test", --(insurance[[#This Row],[charges]] &gt;= Classify!$C$5), "")</f>
        <v>1</v>
      </c>
      <c r="AF969">
        <f>IF(insurance[[#This Row],[split]]="Test", --(insurance[[#This Row],[yhat]] &gt;= Classify!$C$8), "")</f>
        <v>0</v>
      </c>
    </row>
    <row r="970" spans="1:32" x14ac:dyDescent="0.35">
      <c r="A970">
        <v>34</v>
      </c>
      <c r="B970" t="s">
        <v>13</v>
      </c>
      <c r="C970">
        <v>29.26</v>
      </c>
      <c r="D970">
        <v>3</v>
      </c>
      <c r="E970" t="s">
        <v>14</v>
      </c>
      <c r="F970" t="s">
        <v>15</v>
      </c>
      <c r="G970">
        <v>6184.2993999999999</v>
      </c>
      <c r="H970" t="s">
        <v>16</v>
      </c>
      <c r="I970" t="s">
        <v>17</v>
      </c>
      <c r="J970" t="s">
        <v>17</v>
      </c>
      <c r="K970" t="s">
        <v>17</v>
      </c>
      <c r="L970" t="s">
        <v>18</v>
      </c>
      <c r="M970" t="s">
        <v>17</v>
      </c>
      <c r="N970">
        <f>insurance[[#This Row],[age]]^2</f>
        <v>1156</v>
      </c>
      <c r="O970">
        <f>insurance[[#This Row],[smoker_yes]]*insurance[[#This Row],[bmi]]</f>
        <v>0</v>
      </c>
      <c r="P970">
        <f>insurance[[#This Row],[smoker_yes]]*insurance[[#This Row],[age]]</f>
        <v>0</v>
      </c>
      <c r="Q970">
        <f>insurance[[#This Row],[bmi]]*insurance[[#This Row],[age]]</f>
        <v>994.84</v>
      </c>
      <c r="R970" t="s">
        <v>32</v>
      </c>
      <c r="S970">
        <f>(insurance[[#This Row],[age]]-Notes!$B$2)/Notes!$B$3</f>
        <v>-0.37074640682260052</v>
      </c>
      <c r="T970">
        <f>(insurance[[#This Row],[bmi]]-Notes!$B$4)/Notes!$B$5</f>
        <v>-0.23021950848006076</v>
      </c>
      <c r="U970">
        <f>(insurance[[#This Row],[children]]-Notes!$B$6)/Notes!$B$7</f>
        <v>1.5809257598977553</v>
      </c>
      <c r="V970" s="14">
        <f t="shared" si="15"/>
        <v>13130.638654799817</v>
      </c>
      <c r="W970" s="15">
        <f>IF(insurance[[#This Row],[split]]="Test", (insurance[[#This Row],[charges]]-insurance[[#This Row],[yhat_base]])^2, "")</f>
        <v>48251629.042772882</v>
      </c>
      <c r="X970" s="15">
        <f>IF(insurance[[#This Row],[split]]="Test", ABS(insurance[[#This Row],[charges]]-insurance[[#This Row],[yhat_base]])^2, "")</f>
        <v>48251629.042772882</v>
      </c>
      <c r="Y970">
        <f>IF(insurance[[#This Row],[split]]="Test", (insurance[[#This Row],[charges]]-insurance[[#This Row],[yhat]])^2,"")</f>
        <v>2210138.2523082858</v>
      </c>
      <c r="Z970">
        <f>IF(insurance[[#This Row],[split]]="Test",ABS(insurance[[#This Row],[charges]]-insurance[[#This Row],[yhat]])^2,"")</f>
        <v>2210138.2523082858</v>
      </c>
      <c r="AA970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7670.9527732878978</v>
      </c>
      <c r="AB970">
        <f>insurance[[#This Row],[charges]]-insurance[[#This Row],[yhat]]</f>
        <v>-1486.6533732878979</v>
      </c>
      <c r="AC970">
        <f>IF(insurance[[#This Row],[split]]="Test",
  COUNTIFS(insurance[split], "Test", insurance[yhat], "&gt;" &amp; insurance[[#This Row],[yhat]]) + 1,
  ""
)</f>
        <v>188</v>
      </c>
      <c r="AD970">
        <f>IF(insurance[[#This Row],[split]]="Test", CEILING(insurance[[#This Row],[rank_test]]/(COUNTIF(insurance[split],"Test")/10), 1), "")</f>
        <v>7</v>
      </c>
      <c r="AE970">
        <f>IF(insurance[[#This Row],[split]]="Test", --(insurance[[#This Row],[charges]] &gt;= Classify!$C$5), "")</f>
        <v>0</v>
      </c>
      <c r="AF970">
        <f>IF(insurance[[#This Row],[split]]="Test", --(insurance[[#This Row],[yhat]] &gt;= Classify!$C$8), "")</f>
        <v>0</v>
      </c>
    </row>
    <row r="971" spans="1:32" x14ac:dyDescent="0.35">
      <c r="A971">
        <v>46</v>
      </c>
      <c r="B971" t="s">
        <v>19</v>
      </c>
      <c r="C971">
        <v>43.89</v>
      </c>
      <c r="D971">
        <v>3</v>
      </c>
      <c r="E971" t="s">
        <v>14</v>
      </c>
      <c r="F971" t="s">
        <v>15</v>
      </c>
      <c r="G971">
        <v>8944.1151000000009</v>
      </c>
      <c r="H971" t="s">
        <v>16</v>
      </c>
      <c r="I971" t="s">
        <v>18</v>
      </c>
      <c r="J971" t="s">
        <v>17</v>
      </c>
      <c r="K971" t="s">
        <v>17</v>
      </c>
      <c r="L971" t="s">
        <v>18</v>
      </c>
      <c r="M971" t="s">
        <v>17</v>
      </c>
      <c r="N971">
        <f>insurance[[#This Row],[age]]^2</f>
        <v>2116</v>
      </c>
      <c r="O971">
        <f>insurance[[#This Row],[smoker_yes]]*insurance[[#This Row],[bmi]]</f>
        <v>0</v>
      </c>
      <c r="P971">
        <f>insurance[[#This Row],[smoker_yes]]*insurance[[#This Row],[age]]</f>
        <v>0</v>
      </c>
      <c r="Q971">
        <f>insurance[[#This Row],[bmi]]*insurance[[#This Row],[age]]</f>
        <v>2018.94</v>
      </c>
      <c r="R971" t="s">
        <v>31</v>
      </c>
      <c r="S971">
        <f>(insurance[[#This Row],[age]]-Notes!$B$2)/Notes!$B$3</f>
        <v>0.48366787593090471</v>
      </c>
      <c r="T971">
        <f>(insurance[[#This Row],[bmi]]-Notes!$B$4)/Notes!$B$5</f>
        <v>2.169751235857774</v>
      </c>
      <c r="U971">
        <f>(insurance[[#This Row],[children]]-Notes!$B$6)/Notes!$B$7</f>
        <v>1.5809257598977553</v>
      </c>
      <c r="V971" s="14">
        <f t="shared" si="15"/>
        <v>13130.638654799817</v>
      </c>
      <c r="W971" s="15" t="str">
        <f>IF(insurance[[#This Row],[split]]="Test", (insurance[[#This Row],[charges]]-insurance[[#This Row],[yhat_base]])^2, "")</f>
        <v/>
      </c>
      <c r="X971" s="15" t="str">
        <f>IF(insurance[[#This Row],[split]]="Test", ABS(insurance[[#This Row],[charges]]-insurance[[#This Row],[yhat_base]])^2, "")</f>
        <v/>
      </c>
      <c r="Y971" t="str">
        <f>IF(insurance[[#This Row],[split]]="Test", (insurance[[#This Row],[charges]]-insurance[[#This Row],[yhat]])^2,"")</f>
        <v/>
      </c>
      <c r="Z971" t="str">
        <f>IF(insurance[[#This Row],[split]]="Test",ABS(insurance[[#This Row],[charges]]-insurance[[#This Row],[yhat]])^2,"")</f>
        <v/>
      </c>
      <c r="AA971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10346.793511586475</v>
      </c>
      <c r="AB971">
        <f>insurance[[#This Row],[charges]]-insurance[[#This Row],[yhat]]</f>
        <v>-1402.6784115864739</v>
      </c>
      <c r="AC971" t="str">
        <f>IF(insurance[[#This Row],[split]]="Test",
  COUNTIFS(insurance[split], "Test", insurance[yhat], "&gt;" &amp; insurance[[#This Row],[yhat]]) + 1,
  ""
)</f>
        <v/>
      </c>
      <c r="AD971" t="str">
        <f>IF(insurance[[#This Row],[split]]="Test", CEILING(insurance[[#This Row],[rank_test]]/(COUNTIF(insurance[split],"Test")/10), 1), "")</f>
        <v/>
      </c>
      <c r="AE971" t="str">
        <f>IF(insurance[[#This Row],[split]]="Test", --(insurance[[#This Row],[charges]] &gt;= Classify!$C$5), "")</f>
        <v/>
      </c>
      <c r="AF971" t="str">
        <f>IF(insurance[[#This Row],[split]]="Test", --(insurance[[#This Row],[yhat]] &gt;= Classify!$C$8), "")</f>
        <v/>
      </c>
    </row>
    <row r="972" spans="1:32" x14ac:dyDescent="0.35">
      <c r="A972">
        <v>60</v>
      </c>
      <c r="B972" t="s">
        <v>19</v>
      </c>
      <c r="C972">
        <v>33.11</v>
      </c>
      <c r="D972">
        <v>3</v>
      </c>
      <c r="E972" t="s">
        <v>14</v>
      </c>
      <c r="F972" t="s">
        <v>15</v>
      </c>
      <c r="G972">
        <v>13919.822899999999</v>
      </c>
      <c r="H972" t="s">
        <v>16</v>
      </c>
      <c r="I972" t="s">
        <v>18</v>
      </c>
      <c r="J972" t="s">
        <v>17</v>
      </c>
      <c r="K972" t="s">
        <v>17</v>
      </c>
      <c r="L972" t="s">
        <v>18</v>
      </c>
      <c r="M972" t="s">
        <v>17</v>
      </c>
      <c r="N972">
        <f>insurance[[#This Row],[age]]^2</f>
        <v>3600</v>
      </c>
      <c r="O972">
        <f>insurance[[#This Row],[smoker_yes]]*insurance[[#This Row],[bmi]]</f>
        <v>0</v>
      </c>
      <c r="P972">
        <f>insurance[[#This Row],[smoker_yes]]*insurance[[#This Row],[age]]</f>
        <v>0</v>
      </c>
      <c r="Q972">
        <f>insurance[[#This Row],[bmi]]*insurance[[#This Row],[age]]</f>
        <v>1986.6</v>
      </c>
      <c r="R972" t="s">
        <v>32</v>
      </c>
      <c r="S972">
        <f>(insurance[[#This Row],[age]]-Notes!$B$2)/Notes!$B$3</f>
        <v>1.4804845391433274</v>
      </c>
      <c r="T972">
        <f>(insurance[[#This Row],[bmi]]-Notes!$B$4)/Notes!$B$5</f>
        <v>0.40135174002989538</v>
      </c>
      <c r="U972">
        <f>(insurance[[#This Row],[children]]-Notes!$B$6)/Notes!$B$7</f>
        <v>1.5809257598977553</v>
      </c>
      <c r="V972" s="14">
        <f t="shared" si="15"/>
        <v>13130.638654799817</v>
      </c>
      <c r="W972" s="15">
        <f>IF(insurance[[#This Row],[split]]="Test", (insurance[[#This Row],[charges]]-insurance[[#This Row],[yhat_base]])^2, "")</f>
        <v>622811.77287218091</v>
      </c>
      <c r="X972" s="15">
        <f>IF(insurance[[#This Row],[split]]="Test", ABS(insurance[[#This Row],[charges]]-insurance[[#This Row],[yhat_base]])^2, "")</f>
        <v>622811.77287218091</v>
      </c>
      <c r="Y972">
        <f>IF(insurance[[#This Row],[split]]="Test", (insurance[[#This Row],[charges]]-insurance[[#This Row],[yhat]])^2,"")</f>
        <v>2194638.0308570308</v>
      </c>
      <c r="Z972">
        <f>IF(insurance[[#This Row],[split]]="Test",ABS(insurance[[#This Row],[charges]]-insurance[[#This Row],[yhat]])^2,"")</f>
        <v>2194638.0308570308</v>
      </c>
      <c r="AA972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15401.253975297474</v>
      </c>
      <c r="AB972">
        <f>insurance[[#This Row],[charges]]-insurance[[#This Row],[yhat]]</f>
        <v>-1481.4310752974743</v>
      </c>
      <c r="AC972">
        <f>IF(insurance[[#This Row],[split]]="Test",
  COUNTIFS(insurance[split], "Test", insurance[yhat], "&gt;" &amp; insurance[[#This Row],[yhat]]) + 1,
  ""
)</f>
        <v>64</v>
      </c>
      <c r="AD972">
        <f>IF(insurance[[#This Row],[split]]="Test", CEILING(insurance[[#This Row],[rank_test]]/(COUNTIF(insurance[split],"Test")/10), 1), "")</f>
        <v>3</v>
      </c>
      <c r="AE972">
        <f>IF(insurance[[#This Row],[split]]="Test", --(insurance[[#This Row],[charges]] &gt;= Classify!$C$5), "")</f>
        <v>0</v>
      </c>
      <c r="AF972">
        <f>IF(insurance[[#This Row],[split]]="Test", --(insurance[[#This Row],[yhat]] &gt;= Classify!$C$8), "")</f>
        <v>0</v>
      </c>
    </row>
    <row r="973" spans="1:32" x14ac:dyDescent="0.35">
      <c r="A973">
        <v>40</v>
      </c>
      <c r="B973" t="s">
        <v>13</v>
      </c>
      <c r="C973">
        <v>33</v>
      </c>
      <c r="D973">
        <v>3</v>
      </c>
      <c r="E973" t="s">
        <v>14</v>
      </c>
      <c r="F973" t="s">
        <v>15</v>
      </c>
      <c r="G973">
        <v>7682.67</v>
      </c>
      <c r="H973" t="s">
        <v>16</v>
      </c>
      <c r="I973" t="s">
        <v>17</v>
      </c>
      <c r="J973" t="s">
        <v>17</v>
      </c>
      <c r="K973" t="s">
        <v>17</v>
      </c>
      <c r="L973" t="s">
        <v>18</v>
      </c>
      <c r="M973" t="s">
        <v>17</v>
      </c>
      <c r="N973">
        <f>insurance[[#This Row],[age]]^2</f>
        <v>1600</v>
      </c>
      <c r="O973">
        <f>insurance[[#This Row],[smoker_yes]]*insurance[[#This Row],[bmi]]</f>
        <v>0</v>
      </c>
      <c r="P973">
        <f>insurance[[#This Row],[smoker_yes]]*insurance[[#This Row],[age]]</f>
        <v>0</v>
      </c>
      <c r="Q973">
        <f>insurance[[#This Row],[bmi]]*insurance[[#This Row],[age]]</f>
        <v>1320</v>
      </c>
      <c r="R973" t="s">
        <v>31</v>
      </c>
      <c r="S973">
        <f>(insurance[[#This Row],[age]]-Notes!$B$2)/Notes!$B$3</f>
        <v>5.6460734554152112E-2</v>
      </c>
      <c r="T973">
        <f>(insurance[[#This Row],[bmi]]-Notes!$B$4)/Notes!$B$5</f>
        <v>0.38330684721532526</v>
      </c>
      <c r="U973">
        <f>(insurance[[#This Row],[children]]-Notes!$B$6)/Notes!$B$7</f>
        <v>1.5809257598977553</v>
      </c>
      <c r="V973" s="14">
        <f t="shared" si="15"/>
        <v>13130.638654799817</v>
      </c>
      <c r="W973" s="15" t="str">
        <f>IF(insurance[[#This Row],[split]]="Test", (insurance[[#This Row],[charges]]-insurance[[#This Row],[yhat_base]])^2, "")</f>
        <v/>
      </c>
      <c r="X973" s="15" t="str">
        <f>IF(insurance[[#This Row],[split]]="Test", ABS(insurance[[#This Row],[charges]]-insurance[[#This Row],[yhat_base]])^2, "")</f>
        <v/>
      </c>
      <c r="Y973" t="str">
        <f>IF(insurance[[#This Row],[split]]="Test", (insurance[[#This Row],[charges]]-insurance[[#This Row],[yhat]])^2,"")</f>
        <v/>
      </c>
      <c r="Z973" t="str">
        <f>IF(insurance[[#This Row],[split]]="Test",ABS(insurance[[#This Row],[charges]]-insurance[[#This Row],[yhat]])^2,"")</f>
        <v/>
      </c>
      <c r="AA973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9142.6525413429899</v>
      </c>
      <c r="AB973">
        <f>insurance[[#This Row],[charges]]-insurance[[#This Row],[yhat]]</f>
        <v>-1459.9825413429899</v>
      </c>
      <c r="AC973" t="str">
        <f>IF(insurance[[#This Row],[split]]="Test",
  COUNTIFS(insurance[split], "Test", insurance[yhat], "&gt;" &amp; insurance[[#This Row],[yhat]]) + 1,
  ""
)</f>
        <v/>
      </c>
      <c r="AD973" t="str">
        <f>IF(insurance[[#This Row],[split]]="Test", CEILING(insurance[[#This Row],[rank_test]]/(COUNTIF(insurance[split],"Test")/10), 1), "")</f>
        <v/>
      </c>
      <c r="AE973" t="str">
        <f>IF(insurance[[#This Row],[split]]="Test", --(insurance[[#This Row],[charges]] &gt;= Classify!$C$5), "")</f>
        <v/>
      </c>
      <c r="AF973" t="str">
        <f>IF(insurance[[#This Row],[split]]="Test", --(insurance[[#This Row],[yhat]] &gt;= Classify!$C$8), "")</f>
        <v/>
      </c>
    </row>
    <row r="974" spans="1:32" x14ac:dyDescent="0.35">
      <c r="A974">
        <v>49</v>
      </c>
      <c r="B974" t="s">
        <v>13</v>
      </c>
      <c r="C974">
        <v>36.630000000000003</v>
      </c>
      <c r="D974">
        <v>3</v>
      </c>
      <c r="E974" t="s">
        <v>14</v>
      </c>
      <c r="F974" t="s">
        <v>15</v>
      </c>
      <c r="G974">
        <v>10381.4787</v>
      </c>
      <c r="H974" t="s">
        <v>16</v>
      </c>
      <c r="I974" t="s">
        <v>17</v>
      </c>
      <c r="J974" t="s">
        <v>17</v>
      </c>
      <c r="K974" t="s">
        <v>17</v>
      </c>
      <c r="L974" t="s">
        <v>18</v>
      </c>
      <c r="M974" t="s">
        <v>17</v>
      </c>
      <c r="N974">
        <f>insurance[[#This Row],[age]]^2</f>
        <v>2401</v>
      </c>
      <c r="O974">
        <f>insurance[[#This Row],[smoker_yes]]*insurance[[#This Row],[bmi]]</f>
        <v>0</v>
      </c>
      <c r="P974">
        <f>insurance[[#This Row],[smoker_yes]]*insurance[[#This Row],[age]]</f>
        <v>0</v>
      </c>
      <c r="Q974">
        <f>insurance[[#This Row],[bmi]]*insurance[[#This Row],[age]]</f>
        <v>1794.8700000000001</v>
      </c>
      <c r="R974" t="s">
        <v>31</v>
      </c>
      <c r="S974">
        <f>(insurance[[#This Row],[age]]-Notes!$B$2)/Notes!$B$3</f>
        <v>0.69727144661928109</v>
      </c>
      <c r="T974">
        <f>(insurance[[#This Row],[bmi]]-Notes!$B$4)/Notes!$B$5</f>
        <v>0.97878831009614187</v>
      </c>
      <c r="U974">
        <f>(insurance[[#This Row],[children]]-Notes!$B$6)/Notes!$B$7</f>
        <v>1.5809257598977553</v>
      </c>
      <c r="V974" s="14">
        <f t="shared" si="15"/>
        <v>13130.638654799817</v>
      </c>
      <c r="W974" s="15" t="str">
        <f>IF(insurance[[#This Row],[split]]="Test", (insurance[[#This Row],[charges]]-insurance[[#This Row],[yhat_base]])^2, "")</f>
        <v/>
      </c>
      <c r="X974" s="15" t="str">
        <f>IF(insurance[[#This Row],[split]]="Test", ABS(insurance[[#This Row],[charges]]-insurance[[#This Row],[yhat_base]])^2, "")</f>
        <v/>
      </c>
      <c r="Y974" t="str">
        <f>IF(insurance[[#This Row],[split]]="Test", (insurance[[#This Row],[charges]]-insurance[[#This Row],[yhat]])^2,"")</f>
        <v/>
      </c>
      <c r="Z974" t="str">
        <f>IF(insurance[[#This Row],[split]]="Test",ABS(insurance[[#This Row],[charges]]-insurance[[#This Row],[yhat]])^2,"")</f>
        <v/>
      </c>
      <c r="AA974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11876.707746392794</v>
      </c>
      <c r="AB974">
        <f>insurance[[#This Row],[charges]]-insurance[[#This Row],[yhat]]</f>
        <v>-1495.2290463927948</v>
      </c>
      <c r="AC974" t="str">
        <f>IF(insurance[[#This Row],[split]]="Test",
  COUNTIFS(insurance[split], "Test", insurance[yhat], "&gt;" &amp; insurance[[#This Row],[yhat]]) + 1,
  ""
)</f>
        <v/>
      </c>
      <c r="AD974" t="str">
        <f>IF(insurance[[#This Row],[split]]="Test", CEILING(insurance[[#This Row],[rank_test]]/(COUNTIF(insurance[split],"Test")/10), 1), "")</f>
        <v/>
      </c>
      <c r="AE974" t="str">
        <f>IF(insurance[[#This Row],[split]]="Test", --(insurance[[#This Row],[charges]] &gt;= Classify!$C$5), "")</f>
        <v/>
      </c>
      <c r="AF974" t="str">
        <f>IF(insurance[[#This Row],[split]]="Test", --(insurance[[#This Row],[yhat]] &gt;= Classify!$C$8), "")</f>
        <v/>
      </c>
    </row>
    <row r="975" spans="1:32" x14ac:dyDescent="0.35">
      <c r="A975">
        <v>64</v>
      </c>
      <c r="B975" t="s">
        <v>13</v>
      </c>
      <c r="C975">
        <v>39.049999999999997</v>
      </c>
      <c r="D975">
        <v>3</v>
      </c>
      <c r="E975" t="s">
        <v>14</v>
      </c>
      <c r="F975" t="s">
        <v>15</v>
      </c>
      <c r="G975">
        <v>16085.127500000001</v>
      </c>
      <c r="H975" t="s">
        <v>16</v>
      </c>
      <c r="I975" t="s">
        <v>17</v>
      </c>
      <c r="J975" t="s">
        <v>17</v>
      </c>
      <c r="K975" t="s">
        <v>17</v>
      </c>
      <c r="L975" t="s">
        <v>18</v>
      </c>
      <c r="M975" t="s">
        <v>17</v>
      </c>
      <c r="N975">
        <f>insurance[[#This Row],[age]]^2</f>
        <v>4096</v>
      </c>
      <c r="O975">
        <f>insurance[[#This Row],[smoker_yes]]*insurance[[#This Row],[bmi]]</f>
        <v>0</v>
      </c>
      <c r="P975">
        <f>insurance[[#This Row],[smoker_yes]]*insurance[[#This Row],[age]]</f>
        <v>0</v>
      </c>
      <c r="Q975">
        <f>insurance[[#This Row],[bmi]]*insurance[[#This Row],[age]]</f>
        <v>2499.1999999999998</v>
      </c>
      <c r="R975" t="s">
        <v>31</v>
      </c>
      <c r="S975">
        <f>(insurance[[#This Row],[age]]-Notes!$B$2)/Notes!$B$3</f>
        <v>1.7652893000611625</v>
      </c>
      <c r="T975">
        <f>(insurance[[#This Row],[bmi]]-Notes!$B$4)/Notes!$B$5</f>
        <v>1.375775952016685</v>
      </c>
      <c r="U975">
        <f>(insurance[[#This Row],[children]]-Notes!$B$6)/Notes!$B$7</f>
        <v>1.5809257598977553</v>
      </c>
      <c r="V975" s="14">
        <f t="shared" si="15"/>
        <v>13130.638654799817</v>
      </c>
      <c r="W975" s="15" t="str">
        <f>IF(insurance[[#This Row],[split]]="Test", (insurance[[#This Row],[charges]]-insurance[[#This Row],[yhat_base]])^2, "")</f>
        <v/>
      </c>
      <c r="X975" s="15" t="str">
        <f>IF(insurance[[#This Row],[split]]="Test", ABS(insurance[[#This Row],[charges]]-insurance[[#This Row],[yhat_base]])^2, "")</f>
        <v/>
      </c>
      <c r="Y975" t="str">
        <f>IF(insurance[[#This Row],[split]]="Test", (insurance[[#This Row],[charges]]-insurance[[#This Row],[yhat]])^2,"")</f>
        <v/>
      </c>
      <c r="Z975" t="str">
        <f>IF(insurance[[#This Row],[split]]="Test",ABS(insurance[[#This Row],[charges]]-insurance[[#This Row],[yhat]])^2,"")</f>
        <v/>
      </c>
      <c r="AA975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17853.645016298367</v>
      </c>
      <c r="AB975">
        <f>insurance[[#This Row],[charges]]-insurance[[#This Row],[yhat]]</f>
        <v>-1768.5175162983669</v>
      </c>
      <c r="AC975" t="str">
        <f>IF(insurance[[#This Row],[split]]="Test",
  COUNTIFS(insurance[split], "Test", insurance[yhat], "&gt;" &amp; insurance[[#This Row],[yhat]]) + 1,
  ""
)</f>
        <v/>
      </c>
      <c r="AD975" t="str">
        <f>IF(insurance[[#This Row],[split]]="Test", CEILING(insurance[[#This Row],[rank_test]]/(COUNTIF(insurance[split],"Test")/10), 1), "")</f>
        <v/>
      </c>
      <c r="AE975" t="str">
        <f>IF(insurance[[#This Row],[split]]="Test", --(insurance[[#This Row],[charges]] &gt;= Classify!$C$5), "")</f>
        <v/>
      </c>
      <c r="AF975" t="str">
        <f>IF(insurance[[#This Row],[split]]="Test", --(insurance[[#This Row],[yhat]] &gt;= Classify!$C$8), "")</f>
        <v/>
      </c>
    </row>
    <row r="976" spans="1:32" x14ac:dyDescent="0.35">
      <c r="A976">
        <v>37</v>
      </c>
      <c r="B976" t="s">
        <v>19</v>
      </c>
      <c r="C976">
        <v>46.53</v>
      </c>
      <c r="D976">
        <v>3</v>
      </c>
      <c r="E976" t="s">
        <v>14</v>
      </c>
      <c r="F976" t="s">
        <v>15</v>
      </c>
      <c r="G976">
        <v>6435.6237000000001</v>
      </c>
      <c r="H976" t="s">
        <v>16</v>
      </c>
      <c r="I976" t="s">
        <v>18</v>
      </c>
      <c r="J976" t="s">
        <v>17</v>
      </c>
      <c r="K976" t="s">
        <v>17</v>
      </c>
      <c r="L976" t="s">
        <v>18</v>
      </c>
      <c r="M976" t="s">
        <v>17</v>
      </c>
      <c r="N976">
        <f>insurance[[#This Row],[age]]^2</f>
        <v>1369</v>
      </c>
      <c r="O976">
        <f>insurance[[#This Row],[smoker_yes]]*insurance[[#This Row],[bmi]]</f>
        <v>0</v>
      </c>
      <c r="P976">
        <f>insurance[[#This Row],[smoker_yes]]*insurance[[#This Row],[age]]</f>
        <v>0</v>
      </c>
      <c r="Q976">
        <f>insurance[[#This Row],[bmi]]*insurance[[#This Row],[age]]</f>
        <v>1721.6100000000001</v>
      </c>
      <c r="R976" t="s">
        <v>31</v>
      </c>
      <c r="S976">
        <f>(insurance[[#This Row],[age]]-Notes!$B$2)/Notes!$B$3</f>
        <v>-0.1571428361342242</v>
      </c>
      <c r="T976">
        <f>(insurance[[#This Row],[bmi]]-Notes!$B$4)/Notes!$B$5</f>
        <v>2.6028286634074584</v>
      </c>
      <c r="U976">
        <f>(insurance[[#This Row],[children]]-Notes!$B$6)/Notes!$B$7</f>
        <v>1.5809257598977553</v>
      </c>
      <c r="V976" s="14">
        <f t="shared" si="15"/>
        <v>13130.638654799817</v>
      </c>
      <c r="W976" s="15" t="str">
        <f>IF(insurance[[#This Row],[split]]="Test", (insurance[[#This Row],[charges]]-insurance[[#This Row],[yhat_base]])^2, "")</f>
        <v/>
      </c>
      <c r="X976" s="15" t="str">
        <f>IF(insurance[[#This Row],[split]]="Test", ABS(insurance[[#This Row],[charges]]-insurance[[#This Row],[yhat_base]])^2, "")</f>
        <v/>
      </c>
      <c r="Y976" t="str">
        <f>IF(insurance[[#This Row],[split]]="Test", (insurance[[#This Row],[charges]]-insurance[[#This Row],[yhat]])^2,"")</f>
        <v/>
      </c>
      <c r="Z976" t="str">
        <f>IF(insurance[[#This Row],[split]]="Test",ABS(insurance[[#This Row],[charges]]-insurance[[#This Row],[yhat]])^2,"")</f>
        <v/>
      </c>
      <c r="AA976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7892.5215356988101</v>
      </c>
      <c r="AB976">
        <f>insurance[[#This Row],[charges]]-insurance[[#This Row],[yhat]]</f>
        <v>-1456.89783569881</v>
      </c>
      <c r="AC976" t="str">
        <f>IF(insurance[[#This Row],[split]]="Test",
  COUNTIFS(insurance[split], "Test", insurance[yhat], "&gt;" &amp; insurance[[#This Row],[yhat]]) + 1,
  ""
)</f>
        <v/>
      </c>
      <c r="AD976" t="str">
        <f>IF(insurance[[#This Row],[split]]="Test", CEILING(insurance[[#This Row],[rank_test]]/(COUNTIF(insurance[split],"Test")/10), 1), "")</f>
        <v/>
      </c>
      <c r="AE976" t="str">
        <f>IF(insurance[[#This Row],[split]]="Test", --(insurance[[#This Row],[charges]] &gt;= Classify!$C$5), "")</f>
        <v/>
      </c>
      <c r="AF976" t="str">
        <f>IF(insurance[[#This Row],[split]]="Test", --(insurance[[#This Row],[yhat]] &gt;= Classify!$C$8), "")</f>
        <v/>
      </c>
    </row>
    <row r="977" spans="1:32" x14ac:dyDescent="0.35">
      <c r="A977">
        <v>30</v>
      </c>
      <c r="B977" t="s">
        <v>19</v>
      </c>
      <c r="C977">
        <v>31.57</v>
      </c>
      <c r="D977">
        <v>3</v>
      </c>
      <c r="E977" t="s">
        <v>14</v>
      </c>
      <c r="F977" t="s">
        <v>15</v>
      </c>
      <c r="G977">
        <v>4837.5823</v>
      </c>
      <c r="H977" t="s">
        <v>16</v>
      </c>
      <c r="I977" t="s">
        <v>18</v>
      </c>
      <c r="J977" t="s">
        <v>17</v>
      </c>
      <c r="K977" t="s">
        <v>17</v>
      </c>
      <c r="L977" t="s">
        <v>18</v>
      </c>
      <c r="M977" t="s">
        <v>17</v>
      </c>
      <c r="N977">
        <f>insurance[[#This Row],[age]]^2</f>
        <v>900</v>
      </c>
      <c r="O977">
        <f>insurance[[#This Row],[smoker_yes]]*insurance[[#This Row],[bmi]]</f>
        <v>0</v>
      </c>
      <c r="P977">
        <f>insurance[[#This Row],[smoker_yes]]*insurance[[#This Row],[age]]</f>
        <v>0</v>
      </c>
      <c r="Q977">
        <f>insurance[[#This Row],[bmi]]*insurance[[#This Row],[age]]</f>
        <v>947.1</v>
      </c>
      <c r="R977" t="s">
        <v>32</v>
      </c>
      <c r="S977">
        <f>(insurance[[#This Row],[age]]-Notes!$B$2)/Notes!$B$3</f>
        <v>-0.65555116774043554</v>
      </c>
      <c r="T977">
        <f>(insurance[[#This Row],[bmi]]-Notes!$B$4)/Notes!$B$5</f>
        <v>0.14872324062591291</v>
      </c>
      <c r="U977">
        <f>(insurance[[#This Row],[children]]-Notes!$B$6)/Notes!$B$7</f>
        <v>1.5809257598977553</v>
      </c>
      <c r="V977" s="14">
        <f t="shared" si="15"/>
        <v>13130.638654799817</v>
      </c>
      <c r="W977" s="15">
        <f>IF(insurance[[#This Row],[split]]="Test", (insurance[[#This Row],[charges]]-insurance[[#This Row],[yhat_base]])^2, "")</f>
        <v>68774783.70388563</v>
      </c>
      <c r="X977" s="15">
        <f>IF(insurance[[#This Row],[split]]="Test", ABS(insurance[[#This Row],[charges]]-insurance[[#This Row],[yhat_base]])^2, "")</f>
        <v>68774783.70388563</v>
      </c>
      <c r="Y977">
        <f>IF(insurance[[#This Row],[split]]="Test", (insurance[[#This Row],[charges]]-insurance[[#This Row],[yhat]])^2,"")</f>
        <v>2051457.4633845859</v>
      </c>
      <c r="Z977">
        <f>IF(insurance[[#This Row],[split]]="Test",ABS(insurance[[#This Row],[charges]]-insurance[[#This Row],[yhat]])^2,"")</f>
        <v>2051457.4633845859</v>
      </c>
      <c r="AA977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6269.8732841874262</v>
      </c>
      <c r="AB977">
        <f>insurance[[#This Row],[charges]]-insurance[[#This Row],[yhat]]</f>
        <v>-1432.2909841874261</v>
      </c>
      <c r="AC977">
        <f>IF(insurance[[#This Row],[split]]="Test",
  COUNTIFS(insurance[split], "Test", insurance[yhat], "&gt;" &amp; insurance[[#This Row],[yhat]]) + 1,
  ""
)</f>
        <v>214</v>
      </c>
      <c r="AD977">
        <f>IF(insurance[[#This Row],[split]]="Test", CEILING(insurance[[#This Row],[rank_test]]/(COUNTIF(insurance[split],"Test")/10), 1), "")</f>
        <v>8</v>
      </c>
      <c r="AE977">
        <f>IF(insurance[[#This Row],[split]]="Test", --(insurance[[#This Row],[charges]] &gt;= Classify!$C$5), "")</f>
        <v>0</v>
      </c>
      <c r="AF977">
        <f>IF(insurance[[#This Row],[split]]="Test", --(insurance[[#This Row],[yhat]] &gt;= Classify!$C$8), "")</f>
        <v>0</v>
      </c>
    </row>
    <row r="978" spans="1:32" x14ac:dyDescent="0.35">
      <c r="A978">
        <v>55</v>
      </c>
      <c r="B978" t="s">
        <v>13</v>
      </c>
      <c r="C978">
        <v>40.81</v>
      </c>
      <c r="D978">
        <v>3</v>
      </c>
      <c r="E978" t="s">
        <v>14</v>
      </c>
      <c r="F978" t="s">
        <v>15</v>
      </c>
      <c r="G978">
        <v>12485.8009</v>
      </c>
      <c r="H978" t="s">
        <v>16</v>
      </c>
      <c r="I978" t="s">
        <v>17</v>
      </c>
      <c r="J978" t="s">
        <v>17</v>
      </c>
      <c r="K978" t="s">
        <v>17</v>
      </c>
      <c r="L978" t="s">
        <v>18</v>
      </c>
      <c r="M978" t="s">
        <v>17</v>
      </c>
      <c r="N978">
        <f>insurance[[#This Row],[age]]^2</f>
        <v>3025</v>
      </c>
      <c r="O978">
        <f>insurance[[#This Row],[smoker_yes]]*insurance[[#This Row],[bmi]]</f>
        <v>0</v>
      </c>
      <c r="P978">
        <f>insurance[[#This Row],[smoker_yes]]*insurance[[#This Row],[age]]</f>
        <v>0</v>
      </c>
      <c r="Q978">
        <f>insurance[[#This Row],[bmi]]*insurance[[#This Row],[age]]</f>
        <v>2244.5500000000002</v>
      </c>
      <c r="R978" t="s">
        <v>31</v>
      </c>
      <c r="S978">
        <f>(insurance[[#This Row],[age]]-Notes!$B$2)/Notes!$B$3</f>
        <v>1.1244785879960337</v>
      </c>
      <c r="T978">
        <f>(insurance[[#This Row],[bmi]]-Notes!$B$4)/Notes!$B$5</f>
        <v>1.6644942370498088</v>
      </c>
      <c r="U978">
        <f>(insurance[[#This Row],[children]]-Notes!$B$6)/Notes!$B$7</f>
        <v>1.5809257598977553</v>
      </c>
      <c r="V978" s="14">
        <f t="shared" si="15"/>
        <v>13130.638654799817</v>
      </c>
      <c r="W978" s="15" t="str">
        <f>IF(insurance[[#This Row],[split]]="Test", (insurance[[#This Row],[charges]]-insurance[[#This Row],[yhat_base]])^2, "")</f>
        <v/>
      </c>
      <c r="X978" s="15" t="str">
        <f>IF(insurance[[#This Row],[split]]="Test", ABS(insurance[[#This Row],[charges]]-insurance[[#This Row],[yhat_base]])^2, "")</f>
        <v/>
      </c>
      <c r="Y978" t="str">
        <f>IF(insurance[[#This Row],[split]]="Test", (insurance[[#This Row],[charges]]-insurance[[#This Row],[yhat]])^2,"")</f>
        <v/>
      </c>
      <c r="Z978" t="str">
        <f>IF(insurance[[#This Row],[split]]="Test",ABS(insurance[[#This Row],[charges]]-insurance[[#This Row],[yhat]])^2,"")</f>
        <v/>
      </c>
      <c r="AA978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14080.587320636316</v>
      </c>
      <c r="AB978">
        <f>insurance[[#This Row],[charges]]-insurance[[#This Row],[yhat]]</f>
        <v>-1594.7864206363156</v>
      </c>
      <c r="AC978" t="str">
        <f>IF(insurance[[#This Row],[split]]="Test",
  COUNTIFS(insurance[split], "Test", insurance[yhat], "&gt;" &amp; insurance[[#This Row],[yhat]]) + 1,
  ""
)</f>
        <v/>
      </c>
      <c r="AD978" t="str">
        <f>IF(insurance[[#This Row],[split]]="Test", CEILING(insurance[[#This Row],[rank_test]]/(COUNTIF(insurance[split],"Test")/10), 1), "")</f>
        <v/>
      </c>
      <c r="AE978" t="str">
        <f>IF(insurance[[#This Row],[split]]="Test", --(insurance[[#This Row],[charges]] &gt;= Classify!$C$5), "")</f>
        <v/>
      </c>
      <c r="AF978" t="str">
        <f>IF(insurance[[#This Row],[split]]="Test", --(insurance[[#This Row],[yhat]] &gt;= Classify!$C$8), "")</f>
        <v/>
      </c>
    </row>
    <row r="979" spans="1:32" x14ac:dyDescent="0.35">
      <c r="A979">
        <v>51</v>
      </c>
      <c r="B979" t="s">
        <v>19</v>
      </c>
      <c r="C979">
        <v>33.33</v>
      </c>
      <c r="D979">
        <v>3</v>
      </c>
      <c r="E979" t="s">
        <v>14</v>
      </c>
      <c r="F979" t="s">
        <v>15</v>
      </c>
      <c r="G979">
        <v>10560.4917</v>
      </c>
      <c r="H979" t="s">
        <v>16</v>
      </c>
      <c r="I979" t="s">
        <v>18</v>
      </c>
      <c r="J979" t="s">
        <v>17</v>
      </c>
      <c r="K979" t="s">
        <v>17</v>
      </c>
      <c r="L979" t="s">
        <v>18</v>
      </c>
      <c r="M979" t="s">
        <v>17</v>
      </c>
      <c r="N979">
        <f>insurance[[#This Row],[age]]^2</f>
        <v>2601</v>
      </c>
      <c r="O979">
        <f>insurance[[#This Row],[smoker_yes]]*insurance[[#This Row],[bmi]]</f>
        <v>0</v>
      </c>
      <c r="P979">
        <f>insurance[[#This Row],[smoker_yes]]*insurance[[#This Row],[age]]</f>
        <v>0</v>
      </c>
      <c r="Q979">
        <f>insurance[[#This Row],[bmi]]*insurance[[#This Row],[age]]</f>
        <v>1699.83</v>
      </c>
      <c r="R979" t="s">
        <v>31</v>
      </c>
      <c r="S979">
        <f>(insurance[[#This Row],[age]]-Notes!$B$2)/Notes!$B$3</f>
        <v>0.8396738270781986</v>
      </c>
      <c r="T979">
        <f>(insurance[[#This Row],[bmi]]-Notes!$B$4)/Notes!$B$5</f>
        <v>0.43744152565903555</v>
      </c>
      <c r="U979">
        <f>(insurance[[#This Row],[children]]-Notes!$B$6)/Notes!$B$7</f>
        <v>1.5809257598977553</v>
      </c>
      <c r="V979" s="14">
        <f t="shared" si="15"/>
        <v>13130.638654799817</v>
      </c>
      <c r="W979" s="15" t="str">
        <f>IF(insurance[[#This Row],[split]]="Test", (insurance[[#This Row],[charges]]-insurance[[#This Row],[yhat_base]])^2, "")</f>
        <v/>
      </c>
      <c r="X979" s="15" t="str">
        <f>IF(insurance[[#This Row],[split]]="Test", ABS(insurance[[#This Row],[charges]]-insurance[[#This Row],[yhat_base]])^2, "")</f>
        <v/>
      </c>
      <c r="Y979" t="str">
        <f>IF(insurance[[#This Row],[split]]="Test", (insurance[[#This Row],[charges]]-insurance[[#This Row],[yhat]])^2,"")</f>
        <v/>
      </c>
      <c r="Z979" t="str">
        <f>IF(insurance[[#This Row],[split]]="Test",ABS(insurance[[#This Row],[charges]]-insurance[[#This Row],[yhat]])^2,"")</f>
        <v/>
      </c>
      <c r="AA979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11904.25786372428</v>
      </c>
      <c r="AB979">
        <f>insurance[[#This Row],[charges]]-insurance[[#This Row],[yhat]]</f>
        <v>-1343.76616372428</v>
      </c>
      <c r="AC979" t="str">
        <f>IF(insurance[[#This Row],[split]]="Test",
  COUNTIFS(insurance[split], "Test", insurance[yhat], "&gt;" &amp; insurance[[#This Row],[yhat]]) + 1,
  ""
)</f>
        <v/>
      </c>
      <c r="AD979" t="str">
        <f>IF(insurance[[#This Row],[split]]="Test", CEILING(insurance[[#This Row],[rank_test]]/(COUNTIF(insurance[split],"Test")/10), 1), "")</f>
        <v/>
      </c>
      <c r="AE979" t="str">
        <f>IF(insurance[[#This Row],[split]]="Test", --(insurance[[#This Row],[charges]] &gt;= Classify!$C$5), "")</f>
        <v/>
      </c>
      <c r="AF979" t="str">
        <f>IF(insurance[[#This Row],[split]]="Test", --(insurance[[#This Row],[yhat]] &gt;= Classify!$C$8), "")</f>
        <v/>
      </c>
    </row>
    <row r="980" spans="1:32" x14ac:dyDescent="0.35">
      <c r="A980">
        <v>35</v>
      </c>
      <c r="B980" t="s">
        <v>19</v>
      </c>
      <c r="C980">
        <v>34.32</v>
      </c>
      <c r="D980">
        <v>3</v>
      </c>
      <c r="E980" t="s">
        <v>14</v>
      </c>
      <c r="F980" t="s">
        <v>15</v>
      </c>
      <c r="G980">
        <v>5934.3797999999997</v>
      </c>
      <c r="H980" t="s">
        <v>16</v>
      </c>
      <c r="I980" t="s">
        <v>18</v>
      </c>
      <c r="J980" t="s">
        <v>17</v>
      </c>
      <c r="K980" t="s">
        <v>17</v>
      </c>
      <c r="L980" t="s">
        <v>18</v>
      </c>
      <c r="M980" t="s">
        <v>17</v>
      </c>
      <c r="N980">
        <f>insurance[[#This Row],[age]]^2</f>
        <v>1225</v>
      </c>
      <c r="O980">
        <f>insurance[[#This Row],[smoker_yes]]*insurance[[#This Row],[bmi]]</f>
        <v>0</v>
      </c>
      <c r="P980">
        <f>insurance[[#This Row],[smoker_yes]]*insurance[[#This Row],[age]]</f>
        <v>0</v>
      </c>
      <c r="Q980">
        <f>insurance[[#This Row],[bmi]]*insurance[[#This Row],[age]]</f>
        <v>1201.2</v>
      </c>
      <c r="R980" t="s">
        <v>31</v>
      </c>
      <c r="S980">
        <f>(insurance[[#This Row],[age]]-Notes!$B$2)/Notes!$B$3</f>
        <v>-0.29954521659314176</v>
      </c>
      <c r="T980">
        <f>(insurance[[#This Row],[bmi]]-Notes!$B$4)/Notes!$B$5</f>
        <v>0.59984556099016761</v>
      </c>
      <c r="U980">
        <f>(insurance[[#This Row],[children]]-Notes!$B$6)/Notes!$B$7</f>
        <v>1.5809257598977553</v>
      </c>
      <c r="V980" s="14">
        <f t="shared" si="15"/>
        <v>13130.638654799817</v>
      </c>
      <c r="W980" s="15" t="str">
        <f>IF(insurance[[#This Row],[split]]="Test", (insurance[[#This Row],[charges]]-insurance[[#This Row],[yhat_base]])^2, "")</f>
        <v/>
      </c>
      <c r="X980" s="15" t="str">
        <f>IF(insurance[[#This Row],[split]]="Test", ABS(insurance[[#This Row],[charges]]-insurance[[#This Row],[yhat_base]])^2, "")</f>
        <v/>
      </c>
      <c r="Y980" t="str">
        <f>IF(insurance[[#This Row],[split]]="Test", (insurance[[#This Row],[charges]]-insurance[[#This Row],[yhat]])^2,"")</f>
        <v/>
      </c>
      <c r="Z980" t="str">
        <f>IF(insurance[[#This Row],[split]]="Test",ABS(insurance[[#This Row],[charges]]-insurance[[#This Row],[yhat]])^2,"")</f>
        <v/>
      </c>
      <c r="AA980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7310.7304391668767</v>
      </c>
      <c r="AB980">
        <f>insurance[[#This Row],[charges]]-insurance[[#This Row],[yhat]]</f>
        <v>-1376.350639166877</v>
      </c>
      <c r="AC980" t="str">
        <f>IF(insurance[[#This Row],[split]]="Test",
  COUNTIFS(insurance[split], "Test", insurance[yhat], "&gt;" &amp; insurance[[#This Row],[yhat]]) + 1,
  ""
)</f>
        <v/>
      </c>
      <c r="AD980" t="str">
        <f>IF(insurance[[#This Row],[split]]="Test", CEILING(insurance[[#This Row],[rank_test]]/(COUNTIF(insurance[split],"Test")/10), 1), "")</f>
        <v/>
      </c>
      <c r="AE980" t="str">
        <f>IF(insurance[[#This Row],[split]]="Test", --(insurance[[#This Row],[charges]] &gt;= Classify!$C$5), "")</f>
        <v/>
      </c>
      <c r="AF980" t="str">
        <f>IF(insurance[[#This Row],[split]]="Test", --(insurance[[#This Row],[yhat]] &gt;= Classify!$C$8), "")</f>
        <v/>
      </c>
    </row>
    <row r="981" spans="1:32" x14ac:dyDescent="0.35">
      <c r="A981">
        <v>50</v>
      </c>
      <c r="B981" t="s">
        <v>13</v>
      </c>
      <c r="C981">
        <v>28.16</v>
      </c>
      <c r="D981">
        <v>3</v>
      </c>
      <c r="E981" t="s">
        <v>14</v>
      </c>
      <c r="F981" t="s">
        <v>15</v>
      </c>
      <c r="G981">
        <v>10702.642400000001</v>
      </c>
      <c r="H981" t="s">
        <v>16</v>
      </c>
      <c r="I981" t="s">
        <v>17</v>
      </c>
      <c r="J981" t="s">
        <v>17</v>
      </c>
      <c r="K981" t="s">
        <v>17</v>
      </c>
      <c r="L981" t="s">
        <v>18</v>
      </c>
      <c r="M981" t="s">
        <v>17</v>
      </c>
      <c r="N981">
        <f>insurance[[#This Row],[age]]^2</f>
        <v>2500</v>
      </c>
      <c r="O981">
        <f>insurance[[#This Row],[smoker_yes]]*insurance[[#This Row],[bmi]]</f>
        <v>0</v>
      </c>
      <c r="P981">
        <f>insurance[[#This Row],[smoker_yes]]*insurance[[#This Row],[age]]</f>
        <v>0</v>
      </c>
      <c r="Q981">
        <f>insurance[[#This Row],[bmi]]*insurance[[#This Row],[age]]</f>
        <v>1408</v>
      </c>
      <c r="R981" t="s">
        <v>31</v>
      </c>
      <c r="S981">
        <f>(insurance[[#This Row],[age]]-Notes!$B$2)/Notes!$B$3</f>
        <v>0.76847263684873979</v>
      </c>
      <c r="T981">
        <f>(insurance[[#This Row],[bmi]]-Notes!$B$4)/Notes!$B$5</f>
        <v>-0.41066843662576286</v>
      </c>
      <c r="U981">
        <f>(insurance[[#This Row],[children]]-Notes!$B$6)/Notes!$B$7</f>
        <v>1.5809257598977553</v>
      </c>
      <c r="V981" s="14">
        <f t="shared" si="15"/>
        <v>13130.638654799817</v>
      </c>
      <c r="W981" s="15" t="str">
        <f>IF(insurance[[#This Row],[split]]="Test", (insurance[[#This Row],[charges]]-insurance[[#This Row],[yhat_base]])^2, "")</f>
        <v/>
      </c>
      <c r="X981" s="15" t="str">
        <f>IF(insurance[[#This Row],[split]]="Test", ABS(insurance[[#This Row],[charges]]-insurance[[#This Row],[yhat_base]])^2, "")</f>
        <v/>
      </c>
      <c r="Y981" t="str">
        <f>IF(insurance[[#This Row],[split]]="Test", (insurance[[#This Row],[charges]]-insurance[[#This Row],[yhat]])^2,"")</f>
        <v/>
      </c>
      <c r="Z981" t="str">
        <f>IF(insurance[[#This Row],[split]]="Test",ABS(insurance[[#This Row],[charges]]-insurance[[#This Row],[yhat]])^2,"")</f>
        <v/>
      </c>
      <c r="AA981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12134.003596404646</v>
      </c>
      <c r="AB981">
        <f>insurance[[#This Row],[charges]]-insurance[[#This Row],[yhat]]</f>
        <v>-1431.3611964046449</v>
      </c>
      <c r="AC981" t="str">
        <f>IF(insurance[[#This Row],[split]]="Test",
  COUNTIFS(insurance[split], "Test", insurance[yhat], "&gt;" &amp; insurance[[#This Row],[yhat]]) + 1,
  ""
)</f>
        <v/>
      </c>
      <c r="AD981" t="str">
        <f>IF(insurance[[#This Row],[split]]="Test", CEILING(insurance[[#This Row],[rank_test]]/(COUNTIF(insurance[split],"Test")/10), 1), "")</f>
        <v/>
      </c>
      <c r="AE981" t="str">
        <f>IF(insurance[[#This Row],[split]]="Test", --(insurance[[#This Row],[charges]] &gt;= Classify!$C$5), "")</f>
        <v/>
      </c>
      <c r="AF981" t="str">
        <f>IF(insurance[[#This Row],[split]]="Test", --(insurance[[#This Row],[yhat]] &gt;= Classify!$C$8), "")</f>
        <v/>
      </c>
    </row>
    <row r="982" spans="1:32" x14ac:dyDescent="0.35">
      <c r="A982">
        <v>63</v>
      </c>
      <c r="B982" t="s">
        <v>19</v>
      </c>
      <c r="C982">
        <v>33.659999999999997</v>
      </c>
      <c r="D982">
        <v>3</v>
      </c>
      <c r="E982" t="s">
        <v>14</v>
      </c>
      <c r="F982" t="s">
        <v>15</v>
      </c>
      <c r="G982">
        <v>15161.5344</v>
      </c>
      <c r="H982" t="s">
        <v>16</v>
      </c>
      <c r="I982" t="s">
        <v>18</v>
      </c>
      <c r="J982" t="s">
        <v>17</v>
      </c>
      <c r="K982" t="s">
        <v>17</v>
      </c>
      <c r="L982" t="s">
        <v>18</v>
      </c>
      <c r="M982" t="s">
        <v>17</v>
      </c>
      <c r="N982">
        <f>insurance[[#This Row],[age]]^2</f>
        <v>3969</v>
      </c>
      <c r="O982">
        <f>insurance[[#This Row],[smoker_yes]]*insurance[[#This Row],[bmi]]</f>
        <v>0</v>
      </c>
      <c r="P982">
        <f>insurance[[#This Row],[smoker_yes]]*insurance[[#This Row],[age]]</f>
        <v>0</v>
      </c>
      <c r="Q982">
        <f>insurance[[#This Row],[bmi]]*insurance[[#This Row],[age]]</f>
        <v>2120.58</v>
      </c>
      <c r="R982" t="s">
        <v>32</v>
      </c>
      <c r="S982">
        <f>(insurance[[#This Row],[age]]-Notes!$B$2)/Notes!$B$3</f>
        <v>1.6940881098317038</v>
      </c>
      <c r="T982">
        <f>(insurance[[#This Row],[bmi]]-Notes!$B$4)/Notes!$B$5</f>
        <v>0.49157620410274583</v>
      </c>
      <c r="U982">
        <f>(insurance[[#This Row],[children]]-Notes!$B$6)/Notes!$B$7</f>
        <v>1.5809257598977553</v>
      </c>
      <c r="V982" s="14">
        <f t="shared" si="15"/>
        <v>13130.638654799817</v>
      </c>
      <c r="W982" s="15">
        <f>IF(insurance[[#This Row],[split]]="Test", (insurance[[#This Row],[charges]]-insurance[[#This Row],[yhat_base]])^2, "")</f>
        <v>4124537.5278722076</v>
      </c>
      <c r="X982" s="15">
        <f>IF(insurance[[#This Row],[split]]="Test", ABS(insurance[[#This Row],[charges]]-insurance[[#This Row],[yhat_base]])^2, "")</f>
        <v>4124537.5278722076</v>
      </c>
      <c r="Y982">
        <f>IF(insurance[[#This Row],[split]]="Test", (insurance[[#This Row],[charges]]-insurance[[#This Row],[yhat]])^2,"")</f>
        <v>2424451.906020042</v>
      </c>
      <c r="Z982">
        <f>IF(insurance[[#This Row],[split]]="Test",ABS(insurance[[#This Row],[charges]]-insurance[[#This Row],[yhat]])^2,"")</f>
        <v>2424451.906020042</v>
      </c>
      <c r="AA982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16718.599557923728</v>
      </c>
      <c r="AB982">
        <f>insurance[[#This Row],[charges]]-insurance[[#This Row],[yhat]]</f>
        <v>-1557.0651579237274</v>
      </c>
      <c r="AC982">
        <f>IF(insurance[[#This Row],[split]]="Test",
  COUNTIFS(insurance[split], "Test", insurance[yhat], "&gt;" &amp; insurance[[#This Row],[yhat]]) + 1,
  ""
)</f>
        <v>60</v>
      </c>
      <c r="AD982">
        <f>IF(insurance[[#This Row],[split]]="Test", CEILING(insurance[[#This Row],[rank_test]]/(COUNTIF(insurance[split],"Test")/10), 1), "")</f>
        <v>3</v>
      </c>
      <c r="AE982">
        <f>IF(insurance[[#This Row],[split]]="Test", --(insurance[[#This Row],[charges]] &gt;= Classify!$C$5), "")</f>
        <v>0</v>
      </c>
      <c r="AF982">
        <f>IF(insurance[[#This Row],[split]]="Test", --(insurance[[#This Row],[yhat]] &gt;= Classify!$C$8), "")</f>
        <v>0</v>
      </c>
    </row>
    <row r="983" spans="1:32" x14ac:dyDescent="0.35">
      <c r="A983">
        <v>37</v>
      </c>
      <c r="B983" t="s">
        <v>13</v>
      </c>
      <c r="C983">
        <v>27.74</v>
      </c>
      <c r="D983">
        <v>3</v>
      </c>
      <c r="E983" t="s">
        <v>14</v>
      </c>
      <c r="F983" t="s">
        <v>22</v>
      </c>
      <c r="G983">
        <v>7281.5056000000004</v>
      </c>
      <c r="H983" t="s">
        <v>16</v>
      </c>
      <c r="I983" t="s">
        <v>17</v>
      </c>
      <c r="J983" t="s">
        <v>17</v>
      </c>
      <c r="K983" t="s">
        <v>18</v>
      </c>
      <c r="L983" t="s">
        <v>17</v>
      </c>
      <c r="M983" t="s">
        <v>17</v>
      </c>
      <c r="N983">
        <f>insurance[[#This Row],[age]]^2</f>
        <v>1369</v>
      </c>
      <c r="O983">
        <f>insurance[[#This Row],[smoker_yes]]*insurance[[#This Row],[bmi]]</f>
        <v>0</v>
      </c>
      <c r="P983">
        <f>insurance[[#This Row],[smoker_yes]]*insurance[[#This Row],[age]]</f>
        <v>0</v>
      </c>
      <c r="Q983">
        <f>insurance[[#This Row],[bmi]]*insurance[[#This Row],[age]]</f>
        <v>1026.3799999999999</v>
      </c>
      <c r="R983" t="s">
        <v>31</v>
      </c>
      <c r="S983">
        <f>(insurance[[#This Row],[age]]-Notes!$B$2)/Notes!$B$3</f>
        <v>-0.1571428361342242</v>
      </c>
      <c r="T983">
        <f>(insurance[[#This Row],[bmi]]-Notes!$B$4)/Notes!$B$5</f>
        <v>-0.47956711828139476</v>
      </c>
      <c r="U983">
        <f>(insurance[[#This Row],[children]]-Notes!$B$6)/Notes!$B$7</f>
        <v>1.5809257598977553</v>
      </c>
      <c r="V983" s="14">
        <f t="shared" si="15"/>
        <v>13130.638654799817</v>
      </c>
      <c r="W983" s="15" t="str">
        <f>IF(insurance[[#This Row],[split]]="Test", (insurance[[#This Row],[charges]]-insurance[[#This Row],[yhat_base]])^2, "")</f>
        <v/>
      </c>
      <c r="X983" s="15" t="str">
        <f>IF(insurance[[#This Row],[split]]="Test", ABS(insurance[[#This Row],[charges]]-insurance[[#This Row],[yhat_base]])^2, "")</f>
        <v/>
      </c>
      <c r="Y983" t="str">
        <f>IF(insurance[[#This Row],[split]]="Test", (insurance[[#This Row],[charges]]-insurance[[#This Row],[yhat]])^2,"")</f>
        <v/>
      </c>
      <c r="Z983" t="str">
        <f>IF(insurance[[#This Row],[split]]="Test",ABS(insurance[[#This Row],[charges]]-insurance[[#This Row],[yhat]])^2,"")</f>
        <v/>
      </c>
      <c r="AA983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8948.0258515705009</v>
      </c>
      <c r="AB983">
        <f>insurance[[#This Row],[charges]]-insurance[[#This Row],[yhat]]</f>
        <v>-1666.5202515705005</v>
      </c>
      <c r="AC983" t="str">
        <f>IF(insurance[[#This Row],[split]]="Test",
  COUNTIFS(insurance[split], "Test", insurance[yhat], "&gt;" &amp; insurance[[#This Row],[yhat]]) + 1,
  ""
)</f>
        <v/>
      </c>
      <c r="AD983" t="str">
        <f>IF(insurance[[#This Row],[split]]="Test", CEILING(insurance[[#This Row],[rank_test]]/(COUNTIF(insurance[split],"Test")/10), 1), "")</f>
        <v/>
      </c>
      <c r="AE983" t="str">
        <f>IF(insurance[[#This Row],[split]]="Test", --(insurance[[#This Row],[charges]] &gt;= Classify!$C$5), "")</f>
        <v/>
      </c>
      <c r="AF983" t="str">
        <f>IF(insurance[[#This Row],[split]]="Test", --(insurance[[#This Row],[yhat]] &gt;= Classify!$C$8), "")</f>
        <v/>
      </c>
    </row>
    <row r="984" spans="1:32" x14ac:dyDescent="0.35">
      <c r="A984">
        <v>62</v>
      </c>
      <c r="B984" t="s">
        <v>13</v>
      </c>
      <c r="C984">
        <v>32.965000000000003</v>
      </c>
      <c r="D984">
        <v>3</v>
      </c>
      <c r="E984" t="s">
        <v>14</v>
      </c>
      <c r="F984" t="s">
        <v>22</v>
      </c>
      <c r="G984">
        <v>15612.19335</v>
      </c>
      <c r="H984" t="s">
        <v>16</v>
      </c>
      <c r="I984" t="s">
        <v>17</v>
      </c>
      <c r="J984" t="s">
        <v>17</v>
      </c>
      <c r="K984" t="s">
        <v>18</v>
      </c>
      <c r="L984" t="s">
        <v>17</v>
      </c>
      <c r="M984" t="s">
        <v>17</v>
      </c>
      <c r="N984">
        <f>insurance[[#This Row],[age]]^2</f>
        <v>3844</v>
      </c>
      <c r="O984">
        <f>insurance[[#This Row],[smoker_yes]]*insurance[[#This Row],[bmi]]</f>
        <v>0</v>
      </c>
      <c r="P984">
        <f>insurance[[#This Row],[smoker_yes]]*insurance[[#This Row],[age]]</f>
        <v>0</v>
      </c>
      <c r="Q984">
        <f>insurance[[#This Row],[bmi]]*insurance[[#This Row],[age]]</f>
        <v>2043.8300000000002</v>
      </c>
      <c r="R984" t="s">
        <v>31</v>
      </c>
      <c r="S984">
        <f>(insurance[[#This Row],[age]]-Notes!$B$2)/Notes!$B$3</f>
        <v>1.6228869196022451</v>
      </c>
      <c r="T984">
        <f>(insurance[[#This Row],[bmi]]-Notes!$B$4)/Notes!$B$5</f>
        <v>0.37756529041068987</v>
      </c>
      <c r="U984">
        <f>(insurance[[#This Row],[children]]-Notes!$B$6)/Notes!$B$7</f>
        <v>1.5809257598977553</v>
      </c>
      <c r="V984" s="14">
        <f t="shared" si="15"/>
        <v>13130.638654799817</v>
      </c>
      <c r="W984" s="15" t="str">
        <f>IF(insurance[[#This Row],[split]]="Test", (insurance[[#This Row],[charges]]-insurance[[#This Row],[yhat_base]])^2, "")</f>
        <v/>
      </c>
      <c r="X984" s="15" t="str">
        <f>IF(insurance[[#This Row],[split]]="Test", ABS(insurance[[#This Row],[charges]]-insurance[[#This Row],[yhat_base]])^2, "")</f>
        <v/>
      </c>
      <c r="Y984" t="str">
        <f>IF(insurance[[#This Row],[split]]="Test", (insurance[[#This Row],[charges]]-insurance[[#This Row],[yhat]])^2,"")</f>
        <v/>
      </c>
      <c r="Z984" t="str">
        <f>IF(insurance[[#This Row],[split]]="Test",ABS(insurance[[#This Row],[charges]]-insurance[[#This Row],[yhat]])^2,"")</f>
        <v/>
      </c>
      <c r="AA984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17505.960080546309</v>
      </c>
      <c r="AB984">
        <f>insurance[[#This Row],[charges]]-insurance[[#This Row],[yhat]]</f>
        <v>-1893.7667305463092</v>
      </c>
      <c r="AC984" t="str">
        <f>IF(insurance[[#This Row],[split]]="Test",
  COUNTIFS(insurance[split], "Test", insurance[yhat], "&gt;" &amp; insurance[[#This Row],[yhat]]) + 1,
  ""
)</f>
        <v/>
      </c>
      <c r="AD984" t="str">
        <f>IF(insurance[[#This Row],[split]]="Test", CEILING(insurance[[#This Row],[rank_test]]/(COUNTIF(insurance[split],"Test")/10), 1), "")</f>
        <v/>
      </c>
      <c r="AE984" t="str">
        <f>IF(insurance[[#This Row],[split]]="Test", --(insurance[[#This Row],[charges]] &gt;= Classify!$C$5), "")</f>
        <v/>
      </c>
      <c r="AF984" t="str">
        <f>IF(insurance[[#This Row],[split]]="Test", --(insurance[[#This Row],[yhat]] &gt;= Classify!$C$8), "")</f>
        <v/>
      </c>
    </row>
    <row r="985" spans="1:32" x14ac:dyDescent="0.35">
      <c r="A985">
        <v>40</v>
      </c>
      <c r="B985" t="s">
        <v>13</v>
      </c>
      <c r="C985">
        <v>28.69</v>
      </c>
      <c r="D985">
        <v>3</v>
      </c>
      <c r="E985" t="s">
        <v>14</v>
      </c>
      <c r="F985" t="s">
        <v>22</v>
      </c>
      <c r="G985">
        <v>8059.6791000000003</v>
      </c>
      <c r="H985" t="s">
        <v>16</v>
      </c>
      <c r="I985" t="s">
        <v>17</v>
      </c>
      <c r="J985" t="s">
        <v>17</v>
      </c>
      <c r="K985" t="s">
        <v>18</v>
      </c>
      <c r="L985" t="s">
        <v>17</v>
      </c>
      <c r="M985" t="s">
        <v>17</v>
      </c>
      <c r="N985">
        <f>insurance[[#This Row],[age]]^2</f>
        <v>1600</v>
      </c>
      <c r="O985">
        <f>insurance[[#This Row],[smoker_yes]]*insurance[[#This Row],[bmi]]</f>
        <v>0</v>
      </c>
      <c r="P985">
        <f>insurance[[#This Row],[smoker_yes]]*insurance[[#This Row],[age]]</f>
        <v>0</v>
      </c>
      <c r="Q985">
        <f>insurance[[#This Row],[bmi]]*insurance[[#This Row],[age]]</f>
        <v>1147.6000000000001</v>
      </c>
      <c r="R985" t="s">
        <v>31</v>
      </c>
      <c r="S985">
        <f>(insurance[[#This Row],[age]]-Notes!$B$2)/Notes!$B$3</f>
        <v>5.6460734554152112E-2</v>
      </c>
      <c r="T985">
        <f>(insurance[[#This Row],[bmi]]-Notes!$B$4)/Notes!$B$5</f>
        <v>-0.3237248621555609</v>
      </c>
      <c r="U985">
        <f>(insurance[[#This Row],[children]]-Notes!$B$6)/Notes!$B$7</f>
        <v>1.5809257598977553</v>
      </c>
      <c r="V985" s="14">
        <f t="shared" si="15"/>
        <v>13130.638654799817</v>
      </c>
      <c r="W985" s="15" t="str">
        <f>IF(insurance[[#This Row],[split]]="Test", (insurance[[#This Row],[charges]]-insurance[[#This Row],[yhat_base]])^2, "")</f>
        <v/>
      </c>
      <c r="X985" s="15" t="str">
        <f>IF(insurance[[#This Row],[split]]="Test", ABS(insurance[[#This Row],[charges]]-insurance[[#This Row],[yhat_base]])^2, "")</f>
        <v/>
      </c>
      <c r="Y985" t="str">
        <f>IF(insurance[[#This Row],[split]]="Test", (insurance[[#This Row],[charges]]-insurance[[#This Row],[yhat]])^2,"")</f>
        <v/>
      </c>
      <c r="Z985" t="str">
        <f>IF(insurance[[#This Row],[split]]="Test",ABS(insurance[[#This Row],[charges]]-insurance[[#This Row],[yhat]])^2,"")</f>
        <v/>
      </c>
      <c r="AA985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9711.2566730169692</v>
      </c>
      <c r="AB985">
        <f>insurance[[#This Row],[charges]]-insurance[[#This Row],[yhat]]</f>
        <v>-1651.5775730169689</v>
      </c>
      <c r="AC985" t="str">
        <f>IF(insurance[[#This Row],[split]]="Test",
  COUNTIFS(insurance[split], "Test", insurance[yhat], "&gt;" &amp; insurance[[#This Row],[yhat]]) + 1,
  ""
)</f>
        <v/>
      </c>
      <c r="AD985" t="str">
        <f>IF(insurance[[#This Row],[split]]="Test", CEILING(insurance[[#This Row],[rank_test]]/(COUNTIF(insurance[split],"Test")/10), 1), "")</f>
        <v/>
      </c>
      <c r="AE985" t="str">
        <f>IF(insurance[[#This Row],[split]]="Test", --(insurance[[#This Row],[charges]] &gt;= Classify!$C$5), "")</f>
        <v/>
      </c>
      <c r="AF985" t="str">
        <f>IF(insurance[[#This Row],[split]]="Test", --(insurance[[#This Row],[yhat]] &gt;= Classify!$C$8), "")</f>
        <v/>
      </c>
    </row>
    <row r="986" spans="1:32" x14ac:dyDescent="0.35">
      <c r="A986">
        <v>43</v>
      </c>
      <c r="B986" t="s">
        <v>19</v>
      </c>
      <c r="C986">
        <v>27.36</v>
      </c>
      <c r="D986">
        <v>3</v>
      </c>
      <c r="E986" t="s">
        <v>14</v>
      </c>
      <c r="F986" t="s">
        <v>20</v>
      </c>
      <c r="G986">
        <v>8606.2173999999995</v>
      </c>
      <c r="H986" t="s">
        <v>16</v>
      </c>
      <c r="I986" t="s">
        <v>18</v>
      </c>
      <c r="J986" t="s">
        <v>17</v>
      </c>
      <c r="K986" t="s">
        <v>17</v>
      </c>
      <c r="L986" t="s">
        <v>17</v>
      </c>
      <c r="M986" t="s">
        <v>17</v>
      </c>
      <c r="N986">
        <f>insurance[[#This Row],[age]]^2</f>
        <v>1849</v>
      </c>
      <c r="O986">
        <f>insurance[[#This Row],[smoker_yes]]*insurance[[#This Row],[bmi]]</f>
        <v>0</v>
      </c>
      <c r="P986">
        <f>insurance[[#This Row],[smoker_yes]]*insurance[[#This Row],[age]]</f>
        <v>0</v>
      </c>
      <c r="Q986">
        <f>insurance[[#This Row],[bmi]]*insurance[[#This Row],[age]]</f>
        <v>1176.48</v>
      </c>
      <c r="R986" t="s">
        <v>31</v>
      </c>
      <c r="S986">
        <f>(insurance[[#This Row],[age]]-Notes!$B$2)/Notes!$B$3</f>
        <v>0.27006430524252845</v>
      </c>
      <c r="T986">
        <f>(insurance[[#This Row],[bmi]]-Notes!$B$4)/Notes!$B$5</f>
        <v>-0.54190402073172794</v>
      </c>
      <c r="U986">
        <f>(insurance[[#This Row],[children]]-Notes!$B$6)/Notes!$B$7</f>
        <v>1.5809257598977553</v>
      </c>
      <c r="V986" s="14">
        <f t="shared" si="15"/>
        <v>13130.638654799817</v>
      </c>
      <c r="W986" s="15" t="str">
        <f>IF(insurance[[#This Row],[split]]="Test", (insurance[[#This Row],[charges]]-insurance[[#This Row],[yhat_base]])^2, "")</f>
        <v/>
      </c>
      <c r="X986" s="15" t="str">
        <f>IF(insurance[[#This Row],[split]]="Test", ABS(insurance[[#This Row],[charges]]-insurance[[#This Row],[yhat_base]])^2, "")</f>
        <v/>
      </c>
      <c r="Y986" t="str">
        <f>IF(insurance[[#This Row],[split]]="Test", (insurance[[#This Row],[charges]]-insurance[[#This Row],[yhat]])^2,"")</f>
        <v/>
      </c>
      <c r="Z986" t="str">
        <f>IF(insurance[[#This Row],[split]]="Test",ABS(insurance[[#This Row],[charges]]-insurance[[#This Row],[yhat]])^2,"")</f>
        <v/>
      </c>
      <c r="AA986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10504.581752459777</v>
      </c>
      <c r="AB986">
        <f>insurance[[#This Row],[charges]]-insurance[[#This Row],[yhat]]</f>
        <v>-1898.3643524597774</v>
      </c>
      <c r="AC986" t="str">
        <f>IF(insurance[[#This Row],[split]]="Test",
  COUNTIFS(insurance[split], "Test", insurance[yhat], "&gt;" &amp; insurance[[#This Row],[yhat]]) + 1,
  ""
)</f>
        <v/>
      </c>
      <c r="AD986" t="str">
        <f>IF(insurance[[#This Row],[split]]="Test", CEILING(insurance[[#This Row],[rank_test]]/(COUNTIF(insurance[split],"Test")/10), 1), "")</f>
        <v/>
      </c>
      <c r="AE986" t="str">
        <f>IF(insurance[[#This Row],[split]]="Test", --(insurance[[#This Row],[charges]] &gt;= Classify!$C$5), "")</f>
        <v/>
      </c>
      <c r="AF986" t="str">
        <f>IF(insurance[[#This Row],[split]]="Test", --(insurance[[#This Row],[yhat]] &gt;= Classify!$C$8), "")</f>
        <v/>
      </c>
    </row>
    <row r="987" spans="1:32" x14ac:dyDescent="0.35">
      <c r="A987">
        <v>53</v>
      </c>
      <c r="B987" t="s">
        <v>13</v>
      </c>
      <c r="C987">
        <v>28.1</v>
      </c>
      <c r="D987">
        <v>3</v>
      </c>
      <c r="E987" t="s">
        <v>14</v>
      </c>
      <c r="F987" t="s">
        <v>21</v>
      </c>
      <c r="G987">
        <v>11741.726000000001</v>
      </c>
      <c r="H987" t="s">
        <v>16</v>
      </c>
      <c r="I987" t="s">
        <v>17</v>
      </c>
      <c r="J987" t="s">
        <v>17</v>
      </c>
      <c r="K987" t="s">
        <v>17</v>
      </c>
      <c r="L987" t="s">
        <v>17</v>
      </c>
      <c r="M987" t="s">
        <v>18</v>
      </c>
      <c r="N987">
        <f>insurance[[#This Row],[age]]^2</f>
        <v>2809</v>
      </c>
      <c r="O987">
        <f>insurance[[#This Row],[smoker_yes]]*insurance[[#This Row],[bmi]]</f>
        <v>0</v>
      </c>
      <c r="P987">
        <f>insurance[[#This Row],[smoker_yes]]*insurance[[#This Row],[age]]</f>
        <v>0</v>
      </c>
      <c r="Q987">
        <f>insurance[[#This Row],[bmi]]*insurance[[#This Row],[age]]</f>
        <v>1489.3000000000002</v>
      </c>
      <c r="R987" t="s">
        <v>31</v>
      </c>
      <c r="S987">
        <f>(insurance[[#This Row],[age]]-Notes!$B$2)/Notes!$B$3</f>
        <v>0.98207620753711611</v>
      </c>
      <c r="T987">
        <f>(insurance[[#This Row],[bmi]]-Notes!$B$4)/Notes!$B$5</f>
        <v>-0.42051110543371001</v>
      </c>
      <c r="U987">
        <f>(insurance[[#This Row],[children]]-Notes!$B$6)/Notes!$B$7</f>
        <v>1.5809257598977553</v>
      </c>
      <c r="V987" s="14">
        <f t="shared" si="15"/>
        <v>13130.638654799817</v>
      </c>
      <c r="W987" s="15" t="str">
        <f>IF(insurance[[#This Row],[split]]="Test", (insurance[[#This Row],[charges]]-insurance[[#This Row],[yhat_base]])^2, "")</f>
        <v/>
      </c>
      <c r="X987" s="15" t="str">
        <f>IF(insurance[[#This Row],[split]]="Test", ABS(insurance[[#This Row],[charges]]-insurance[[#This Row],[yhat_base]])^2, "")</f>
        <v/>
      </c>
      <c r="Y987" t="str">
        <f>IF(insurance[[#This Row],[split]]="Test", (insurance[[#This Row],[charges]]-insurance[[#This Row],[yhat]])^2,"")</f>
        <v/>
      </c>
      <c r="Z987" t="str">
        <f>IF(insurance[[#This Row],[split]]="Test",ABS(insurance[[#This Row],[charges]]-insurance[[#This Row],[yhat]])^2,"")</f>
        <v/>
      </c>
      <c r="AA987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13344.462959009717</v>
      </c>
      <c r="AB987">
        <f>insurance[[#This Row],[charges]]-insurance[[#This Row],[yhat]]</f>
        <v>-1602.7369590097169</v>
      </c>
      <c r="AC987" t="str">
        <f>IF(insurance[[#This Row],[split]]="Test",
  COUNTIFS(insurance[split], "Test", insurance[yhat], "&gt;" &amp; insurance[[#This Row],[yhat]]) + 1,
  ""
)</f>
        <v/>
      </c>
      <c r="AD987" t="str">
        <f>IF(insurance[[#This Row],[split]]="Test", CEILING(insurance[[#This Row],[rank_test]]/(COUNTIF(insurance[split],"Test")/10), 1), "")</f>
        <v/>
      </c>
      <c r="AE987" t="str">
        <f>IF(insurance[[#This Row],[split]]="Test", --(insurance[[#This Row],[charges]] &gt;= Classify!$C$5), "")</f>
        <v/>
      </c>
      <c r="AF987" t="str">
        <f>IF(insurance[[#This Row],[split]]="Test", --(insurance[[#This Row],[yhat]] &gt;= Classify!$C$8), "")</f>
        <v/>
      </c>
    </row>
    <row r="988" spans="1:32" x14ac:dyDescent="0.35">
      <c r="A988">
        <v>54</v>
      </c>
      <c r="B988" t="s">
        <v>13</v>
      </c>
      <c r="C988">
        <v>30.8</v>
      </c>
      <c r="D988">
        <v>3</v>
      </c>
      <c r="E988" t="s">
        <v>14</v>
      </c>
      <c r="F988" t="s">
        <v>21</v>
      </c>
      <c r="G988">
        <v>12105.32</v>
      </c>
      <c r="H988" t="s">
        <v>16</v>
      </c>
      <c r="I988" t="s">
        <v>17</v>
      </c>
      <c r="J988" t="s">
        <v>17</v>
      </c>
      <c r="K988" t="s">
        <v>17</v>
      </c>
      <c r="L988" t="s">
        <v>17</v>
      </c>
      <c r="M988" t="s">
        <v>18</v>
      </c>
      <c r="N988">
        <f>insurance[[#This Row],[age]]^2</f>
        <v>2916</v>
      </c>
      <c r="O988">
        <f>insurance[[#This Row],[smoker_yes]]*insurance[[#This Row],[bmi]]</f>
        <v>0</v>
      </c>
      <c r="P988">
        <f>insurance[[#This Row],[smoker_yes]]*insurance[[#This Row],[age]]</f>
        <v>0</v>
      </c>
      <c r="Q988">
        <f>insurance[[#This Row],[bmi]]*insurance[[#This Row],[age]]</f>
        <v>1663.2</v>
      </c>
      <c r="R988" t="s">
        <v>31</v>
      </c>
      <c r="S988">
        <f>(insurance[[#This Row],[age]]-Notes!$B$2)/Notes!$B$3</f>
        <v>1.0532773977665748</v>
      </c>
      <c r="T988">
        <f>(insurance[[#This Row],[bmi]]-Notes!$B$4)/Notes!$B$5</f>
        <v>2.2408990923921689E-2</v>
      </c>
      <c r="U988">
        <f>(insurance[[#This Row],[children]]-Notes!$B$6)/Notes!$B$7</f>
        <v>1.5809257598977553</v>
      </c>
      <c r="V988" s="14">
        <f t="shared" si="15"/>
        <v>13130.638654799817</v>
      </c>
      <c r="W988" s="15" t="str">
        <f>IF(insurance[[#This Row],[split]]="Test", (insurance[[#This Row],[charges]]-insurance[[#This Row],[yhat_base]])^2, "")</f>
        <v/>
      </c>
      <c r="X988" s="15" t="str">
        <f>IF(insurance[[#This Row],[split]]="Test", ABS(insurance[[#This Row],[charges]]-insurance[[#This Row],[yhat_base]])^2, "")</f>
        <v/>
      </c>
      <c r="Y988" t="str">
        <f>IF(insurance[[#This Row],[split]]="Test", (insurance[[#This Row],[charges]]-insurance[[#This Row],[yhat]])^2,"")</f>
        <v/>
      </c>
      <c r="Z988" t="str">
        <f>IF(insurance[[#This Row],[split]]="Test",ABS(insurance[[#This Row],[charges]]-insurance[[#This Row],[yhat]])^2,"")</f>
        <v/>
      </c>
      <c r="AA988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13743.532502197433</v>
      </c>
      <c r="AB988">
        <f>insurance[[#This Row],[charges]]-insurance[[#This Row],[yhat]]</f>
        <v>-1638.2125021974334</v>
      </c>
      <c r="AC988" t="str">
        <f>IF(insurance[[#This Row],[split]]="Test",
  COUNTIFS(insurance[split], "Test", insurance[yhat], "&gt;" &amp; insurance[[#This Row],[yhat]]) + 1,
  ""
)</f>
        <v/>
      </c>
      <c r="AD988" t="str">
        <f>IF(insurance[[#This Row],[split]]="Test", CEILING(insurance[[#This Row],[rank_test]]/(COUNTIF(insurance[split],"Test")/10), 1), "")</f>
        <v/>
      </c>
      <c r="AE988" t="str">
        <f>IF(insurance[[#This Row],[split]]="Test", --(insurance[[#This Row],[charges]] &gt;= Classify!$C$5), "")</f>
        <v/>
      </c>
      <c r="AF988" t="str">
        <f>IF(insurance[[#This Row],[split]]="Test", --(insurance[[#This Row],[yhat]] &gt;= Classify!$C$8), "")</f>
        <v/>
      </c>
    </row>
    <row r="989" spans="1:32" x14ac:dyDescent="0.35">
      <c r="A989">
        <v>52</v>
      </c>
      <c r="B989" t="s">
        <v>19</v>
      </c>
      <c r="C989">
        <v>32.204999999999998</v>
      </c>
      <c r="D989">
        <v>3</v>
      </c>
      <c r="E989" t="s">
        <v>14</v>
      </c>
      <c r="F989" t="s">
        <v>20</v>
      </c>
      <c r="G989">
        <v>11488.31695</v>
      </c>
      <c r="H989" t="s">
        <v>16</v>
      </c>
      <c r="I989" t="s">
        <v>18</v>
      </c>
      <c r="J989" t="s">
        <v>17</v>
      </c>
      <c r="K989" t="s">
        <v>17</v>
      </c>
      <c r="L989" t="s">
        <v>17</v>
      </c>
      <c r="M989" t="s">
        <v>17</v>
      </c>
      <c r="N989">
        <f>insurance[[#This Row],[age]]^2</f>
        <v>2704</v>
      </c>
      <c r="O989">
        <f>insurance[[#This Row],[smoker_yes]]*insurance[[#This Row],[bmi]]</f>
        <v>0</v>
      </c>
      <c r="P989">
        <f>insurance[[#This Row],[smoker_yes]]*insurance[[#This Row],[age]]</f>
        <v>0</v>
      </c>
      <c r="Q989">
        <f>insurance[[#This Row],[bmi]]*insurance[[#This Row],[age]]</f>
        <v>1674.6599999999999</v>
      </c>
      <c r="R989" t="s">
        <v>31</v>
      </c>
      <c r="S989">
        <f>(insurance[[#This Row],[age]]-Notes!$B$2)/Notes!$B$3</f>
        <v>0.9108750173076573</v>
      </c>
      <c r="T989">
        <f>(insurance[[#This Row],[bmi]]-Notes!$B$4)/Notes!$B$5</f>
        <v>0.25289148551002233</v>
      </c>
      <c r="U989">
        <f>(insurance[[#This Row],[children]]-Notes!$B$6)/Notes!$B$7</f>
        <v>1.5809257598977553</v>
      </c>
      <c r="V989" s="14">
        <f t="shared" si="15"/>
        <v>13130.638654799817</v>
      </c>
      <c r="W989" s="15" t="str">
        <f>IF(insurance[[#This Row],[split]]="Test", (insurance[[#This Row],[charges]]-insurance[[#This Row],[yhat_base]])^2, "")</f>
        <v/>
      </c>
      <c r="X989" s="15" t="str">
        <f>IF(insurance[[#This Row],[split]]="Test", ABS(insurance[[#This Row],[charges]]-insurance[[#This Row],[yhat_base]])^2, "")</f>
        <v/>
      </c>
      <c r="Y989" t="str">
        <f>IF(insurance[[#This Row],[split]]="Test", (insurance[[#This Row],[charges]]-insurance[[#This Row],[yhat]])^2,"")</f>
        <v/>
      </c>
      <c r="Z989" t="str">
        <f>IF(insurance[[#This Row],[split]]="Test",ABS(insurance[[#This Row],[charges]]-insurance[[#This Row],[yhat]])^2,"")</f>
        <v/>
      </c>
      <c r="AA989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13468.90022131984</v>
      </c>
      <c r="AB989">
        <f>insurance[[#This Row],[charges]]-insurance[[#This Row],[yhat]]</f>
        <v>-1980.5832713198397</v>
      </c>
      <c r="AC989" t="str">
        <f>IF(insurance[[#This Row],[split]]="Test",
  COUNTIFS(insurance[split], "Test", insurance[yhat], "&gt;" &amp; insurance[[#This Row],[yhat]]) + 1,
  ""
)</f>
        <v/>
      </c>
      <c r="AD989" t="str">
        <f>IF(insurance[[#This Row],[split]]="Test", CEILING(insurance[[#This Row],[rank_test]]/(COUNTIF(insurance[split],"Test")/10), 1), "")</f>
        <v/>
      </c>
      <c r="AE989" t="str">
        <f>IF(insurance[[#This Row],[split]]="Test", --(insurance[[#This Row],[charges]] &gt;= Classify!$C$5), "")</f>
        <v/>
      </c>
      <c r="AF989" t="str">
        <f>IF(insurance[[#This Row],[split]]="Test", --(insurance[[#This Row],[yhat]] &gt;= Classify!$C$8), "")</f>
        <v/>
      </c>
    </row>
    <row r="990" spans="1:32" x14ac:dyDescent="0.35">
      <c r="A990">
        <v>47</v>
      </c>
      <c r="B990" t="s">
        <v>13</v>
      </c>
      <c r="C990">
        <v>33.914999999999999</v>
      </c>
      <c r="D990">
        <v>3</v>
      </c>
      <c r="E990" t="s">
        <v>14</v>
      </c>
      <c r="F990" t="s">
        <v>22</v>
      </c>
      <c r="G990">
        <v>10115.00885</v>
      </c>
      <c r="H990" t="s">
        <v>16</v>
      </c>
      <c r="I990" t="s">
        <v>17</v>
      </c>
      <c r="J990" t="s">
        <v>17</v>
      </c>
      <c r="K990" t="s">
        <v>18</v>
      </c>
      <c r="L990" t="s">
        <v>17</v>
      </c>
      <c r="M990" t="s">
        <v>17</v>
      </c>
      <c r="N990">
        <f>insurance[[#This Row],[age]]^2</f>
        <v>2209</v>
      </c>
      <c r="O990">
        <f>insurance[[#This Row],[smoker_yes]]*insurance[[#This Row],[bmi]]</f>
        <v>0</v>
      </c>
      <c r="P990">
        <f>insurance[[#This Row],[smoker_yes]]*insurance[[#This Row],[age]]</f>
        <v>0</v>
      </c>
      <c r="Q990">
        <f>insurance[[#This Row],[bmi]]*insurance[[#This Row],[age]]</f>
        <v>1594.0049999999999</v>
      </c>
      <c r="R990" t="s">
        <v>31</v>
      </c>
      <c r="S990">
        <f>(insurance[[#This Row],[age]]-Notes!$B$2)/Notes!$B$3</f>
        <v>0.55486906616036347</v>
      </c>
      <c r="T990">
        <f>(insurance[[#This Row],[bmi]]-Notes!$B$4)/Notes!$B$5</f>
        <v>0.53340754653652256</v>
      </c>
      <c r="U990">
        <f>(insurance[[#This Row],[children]]-Notes!$B$6)/Notes!$B$7</f>
        <v>1.5809257598977553</v>
      </c>
      <c r="V990" s="14">
        <f t="shared" si="15"/>
        <v>13130.638654799817</v>
      </c>
      <c r="W990" s="15" t="str">
        <f>IF(insurance[[#This Row],[split]]="Test", (insurance[[#This Row],[charges]]-insurance[[#This Row],[yhat_base]])^2, "")</f>
        <v/>
      </c>
      <c r="X990" s="15" t="str">
        <f>IF(insurance[[#This Row],[split]]="Test", ABS(insurance[[#This Row],[charges]]-insurance[[#This Row],[yhat_base]])^2, "")</f>
        <v/>
      </c>
      <c r="Y990" t="str">
        <f>IF(insurance[[#This Row],[split]]="Test", (insurance[[#This Row],[charges]]-insurance[[#This Row],[yhat]])^2,"")</f>
        <v/>
      </c>
      <c r="Z990" t="str">
        <f>IF(insurance[[#This Row],[split]]="Test",ABS(insurance[[#This Row],[charges]]-insurance[[#This Row],[yhat]])^2,"")</f>
        <v/>
      </c>
      <c r="AA990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11804.659275212793</v>
      </c>
      <c r="AB990">
        <f>insurance[[#This Row],[charges]]-insurance[[#This Row],[yhat]]</f>
        <v>-1689.6504252127925</v>
      </c>
      <c r="AC990" t="str">
        <f>IF(insurance[[#This Row],[split]]="Test",
  COUNTIFS(insurance[split], "Test", insurance[yhat], "&gt;" &amp; insurance[[#This Row],[yhat]]) + 1,
  ""
)</f>
        <v/>
      </c>
      <c r="AD990" t="str">
        <f>IF(insurance[[#This Row],[split]]="Test", CEILING(insurance[[#This Row],[rank_test]]/(COUNTIF(insurance[split],"Test")/10), 1), "")</f>
        <v/>
      </c>
      <c r="AE990" t="str">
        <f>IF(insurance[[#This Row],[split]]="Test", --(insurance[[#This Row],[charges]] &gt;= Classify!$C$5), "")</f>
        <v/>
      </c>
      <c r="AF990" t="str">
        <f>IF(insurance[[#This Row],[split]]="Test", --(insurance[[#This Row],[yhat]] &gt;= Classify!$C$8), "")</f>
        <v/>
      </c>
    </row>
    <row r="991" spans="1:32" x14ac:dyDescent="0.35">
      <c r="A991">
        <v>32</v>
      </c>
      <c r="B991" t="s">
        <v>13</v>
      </c>
      <c r="C991">
        <v>37.145000000000003</v>
      </c>
      <c r="D991">
        <v>3</v>
      </c>
      <c r="E991" t="s">
        <v>14</v>
      </c>
      <c r="F991" t="s">
        <v>20</v>
      </c>
      <c r="G991">
        <v>6334.3435499999996</v>
      </c>
      <c r="H991" t="s">
        <v>16</v>
      </c>
      <c r="I991" t="s">
        <v>17</v>
      </c>
      <c r="J991" t="s">
        <v>17</v>
      </c>
      <c r="K991" t="s">
        <v>17</v>
      </c>
      <c r="L991" t="s">
        <v>17</v>
      </c>
      <c r="M991" t="s">
        <v>17</v>
      </c>
      <c r="N991">
        <f>insurance[[#This Row],[age]]^2</f>
        <v>1024</v>
      </c>
      <c r="O991">
        <f>insurance[[#This Row],[smoker_yes]]*insurance[[#This Row],[bmi]]</f>
        <v>0</v>
      </c>
      <c r="P991">
        <f>insurance[[#This Row],[smoker_yes]]*insurance[[#This Row],[age]]</f>
        <v>0</v>
      </c>
      <c r="Q991">
        <f>insurance[[#This Row],[bmi]]*insurance[[#This Row],[age]]</f>
        <v>1188.6400000000001</v>
      </c>
      <c r="R991" t="s">
        <v>31</v>
      </c>
      <c r="S991">
        <f>(insurance[[#This Row],[age]]-Notes!$B$2)/Notes!$B$3</f>
        <v>-0.51314878728151803</v>
      </c>
      <c r="T991">
        <f>(insurance[[#This Row],[bmi]]-Notes!$B$4)/Notes!$B$5</f>
        <v>1.0632712173643568</v>
      </c>
      <c r="U991">
        <f>(insurance[[#This Row],[children]]-Notes!$B$6)/Notes!$B$7</f>
        <v>1.5809257598977553</v>
      </c>
      <c r="V991" s="14">
        <f t="shared" si="15"/>
        <v>13130.638654799817</v>
      </c>
      <c r="W991" s="15" t="str">
        <f>IF(insurance[[#This Row],[split]]="Test", (insurance[[#This Row],[charges]]-insurance[[#This Row],[yhat_base]])^2, "")</f>
        <v/>
      </c>
      <c r="X991" s="15" t="str">
        <f>IF(insurance[[#This Row],[split]]="Test", ABS(insurance[[#This Row],[charges]]-insurance[[#This Row],[yhat_base]])^2, "")</f>
        <v/>
      </c>
      <c r="Y991" t="str">
        <f>IF(insurance[[#This Row],[split]]="Test", (insurance[[#This Row],[charges]]-insurance[[#This Row],[yhat]])^2,"")</f>
        <v/>
      </c>
      <c r="Z991" t="str">
        <f>IF(insurance[[#This Row],[split]]="Test",ABS(insurance[[#This Row],[charges]]-insurance[[#This Row],[yhat]])^2,"")</f>
        <v/>
      </c>
      <c r="AA991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8553.759928011279</v>
      </c>
      <c r="AB991">
        <f>insurance[[#This Row],[charges]]-insurance[[#This Row],[yhat]]</f>
        <v>-2219.4163780112794</v>
      </c>
      <c r="AC991" t="str">
        <f>IF(insurance[[#This Row],[split]]="Test",
  COUNTIFS(insurance[split], "Test", insurance[yhat], "&gt;" &amp; insurance[[#This Row],[yhat]]) + 1,
  ""
)</f>
        <v/>
      </c>
      <c r="AD991" t="str">
        <f>IF(insurance[[#This Row],[split]]="Test", CEILING(insurance[[#This Row],[rank_test]]/(COUNTIF(insurance[split],"Test")/10), 1), "")</f>
        <v/>
      </c>
      <c r="AE991" t="str">
        <f>IF(insurance[[#This Row],[split]]="Test", --(insurance[[#This Row],[charges]] &gt;= Classify!$C$5), "")</f>
        <v/>
      </c>
      <c r="AF991" t="str">
        <f>IF(insurance[[#This Row],[split]]="Test", --(insurance[[#This Row],[yhat]] &gt;= Classify!$C$8), "")</f>
        <v/>
      </c>
    </row>
    <row r="992" spans="1:32" x14ac:dyDescent="0.35">
      <c r="A992">
        <v>32</v>
      </c>
      <c r="B992" t="s">
        <v>13</v>
      </c>
      <c r="C992">
        <v>33.155000000000001</v>
      </c>
      <c r="D992">
        <v>3</v>
      </c>
      <c r="E992" t="s">
        <v>14</v>
      </c>
      <c r="F992" t="s">
        <v>22</v>
      </c>
      <c r="G992">
        <v>6128.79745</v>
      </c>
      <c r="H992" t="s">
        <v>16</v>
      </c>
      <c r="I992" t="s">
        <v>17</v>
      </c>
      <c r="J992" t="s">
        <v>17</v>
      </c>
      <c r="K992" t="s">
        <v>18</v>
      </c>
      <c r="L992" t="s">
        <v>17</v>
      </c>
      <c r="M992" t="s">
        <v>17</v>
      </c>
      <c r="N992">
        <f>insurance[[#This Row],[age]]^2</f>
        <v>1024</v>
      </c>
      <c r="O992">
        <f>insurance[[#This Row],[smoker_yes]]*insurance[[#This Row],[bmi]]</f>
        <v>0</v>
      </c>
      <c r="P992">
        <f>insurance[[#This Row],[smoker_yes]]*insurance[[#This Row],[age]]</f>
        <v>0</v>
      </c>
      <c r="Q992">
        <f>insurance[[#This Row],[bmi]]*insurance[[#This Row],[age]]</f>
        <v>1060.96</v>
      </c>
      <c r="R992" t="s">
        <v>31</v>
      </c>
      <c r="S992">
        <f>(insurance[[#This Row],[age]]-Notes!$B$2)/Notes!$B$3</f>
        <v>-0.51314878728151803</v>
      </c>
      <c r="T992">
        <f>(insurance[[#This Row],[bmi]]-Notes!$B$4)/Notes!$B$5</f>
        <v>0.40873374163585618</v>
      </c>
      <c r="U992">
        <f>(insurance[[#This Row],[children]]-Notes!$B$6)/Notes!$B$7</f>
        <v>1.5809257598977553</v>
      </c>
      <c r="V992" s="14">
        <f t="shared" si="15"/>
        <v>13130.638654799817</v>
      </c>
      <c r="W992" s="15" t="str">
        <f>IF(insurance[[#This Row],[split]]="Test", (insurance[[#This Row],[charges]]-insurance[[#This Row],[yhat_base]])^2, "")</f>
        <v/>
      </c>
      <c r="X992" s="15" t="str">
        <f>IF(insurance[[#This Row],[split]]="Test", ABS(insurance[[#This Row],[charges]]-insurance[[#This Row],[yhat_base]])^2, "")</f>
        <v/>
      </c>
      <c r="Y992" t="str">
        <f>IF(insurance[[#This Row],[split]]="Test", (insurance[[#This Row],[charges]]-insurance[[#This Row],[yhat]])^2,"")</f>
        <v/>
      </c>
      <c r="Z992" t="str">
        <f>IF(insurance[[#This Row],[split]]="Test",ABS(insurance[[#This Row],[charges]]-insurance[[#This Row],[yhat]])^2,"")</f>
        <v/>
      </c>
      <c r="AA992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7906.2805664307152</v>
      </c>
      <c r="AB992">
        <f>insurance[[#This Row],[charges]]-insurance[[#This Row],[yhat]]</f>
        <v>-1777.4831164307152</v>
      </c>
      <c r="AC992" t="str">
        <f>IF(insurance[[#This Row],[split]]="Test",
  COUNTIFS(insurance[split], "Test", insurance[yhat], "&gt;" &amp; insurance[[#This Row],[yhat]]) + 1,
  ""
)</f>
        <v/>
      </c>
      <c r="AD992" t="str">
        <f>IF(insurance[[#This Row],[split]]="Test", CEILING(insurance[[#This Row],[rank_test]]/(COUNTIF(insurance[split],"Test")/10), 1), "")</f>
        <v/>
      </c>
      <c r="AE992" t="str">
        <f>IF(insurance[[#This Row],[split]]="Test", --(insurance[[#This Row],[charges]] &gt;= Classify!$C$5), "")</f>
        <v/>
      </c>
      <c r="AF992" t="str">
        <f>IF(insurance[[#This Row],[split]]="Test", --(insurance[[#This Row],[yhat]] &gt;= Classify!$C$8), "")</f>
        <v/>
      </c>
    </row>
    <row r="993" spans="1:32" x14ac:dyDescent="0.35">
      <c r="A993">
        <v>41</v>
      </c>
      <c r="B993" t="s">
        <v>13</v>
      </c>
      <c r="C993">
        <v>33.155000000000001</v>
      </c>
      <c r="D993">
        <v>3</v>
      </c>
      <c r="E993" t="s">
        <v>14</v>
      </c>
      <c r="F993" t="s">
        <v>20</v>
      </c>
      <c r="G993">
        <v>8538.28845</v>
      </c>
      <c r="H993" t="s">
        <v>16</v>
      </c>
      <c r="I993" t="s">
        <v>17</v>
      </c>
      <c r="J993" t="s">
        <v>17</v>
      </c>
      <c r="K993" t="s">
        <v>17</v>
      </c>
      <c r="L993" t="s">
        <v>17</v>
      </c>
      <c r="M993" t="s">
        <v>17</v>
      </c>
      <c r="N993">
        <f>insurance[[#This Row],[age]]^2</f>
        <v>1681</v>
      </c>
      <c r="O993">
        <f>insurance[[#This Row],[smoker_yes]]*insurance[[#This Row],[bmi]]</f>
        <v>0</v>
      </c>
      <c r="P993">
        <f>insurance[[#This Row],[smoker_yes]]*insurance[[#This Row],[age]]</f>
        <v>0</v>
      </c>
      <c r="Q993">
        <f>insurance[[#This Row],[bmi]]*insurance[[#This Row],[age]]</f>
        <v>1359.355</v>
      </c>
      <c r="R993" t="s">
        <v>32</v>
      </c>
      <c r="S993">
        <f>(insurance[[#This Row],[age]]-Notes!$B$2)/Notes!$B$3</f>
        <v>0.12766192478361088</v>
      </c>
      <c r="T993">
        <f>(insurance[[#This Row],[bmi]]-Notes!$B$4)/Notes!$B$5</f>
        <v>0.40873374163585618</v>
      </c>
      <c r="U993">
        <f>(insurance[[#This Row],[children]]-Notes!$B$6)/Notes!$B$7</f>
        <v>1.5809257598977553</v>
      </c>
      <c r="V993" s="14">
        <f t="shared" si="15"/>
        <v>13130.638654799817</v>
      </c>
      <c r="W993" s="15">
        <f>IF(insurance[[#This Row],[split]]="Test", (insurance[[#This Row],[charges]]-insurance[[#This Row],[yhat_base]])^2, "")</f>
        <v>21089680.403524924</v>
      </c>
      <c r="X993" s="15">
        <f>IF(insurance[[#This Row],[split]]="Test", ABS(insurance[[#This Row],[charges]]-insurance[[#This Row],[yhat_base]])^2, "")</f>
        <v>21089680.403524924</v>
      </c>
      <c r="Y993">
        <f>IF(insurance[[#This Row],[split]]="Test", (insurance[[#This Row],[charges]]-insurance[[#This Row],[yhat]])^2,"")</f>
        <v>4378906.9844216537</v>
      </c>
      <c r="Z993">
        <f>IF(insurance[[#This Row],[split]]="Test",ABS(insurance[[#This Row],[charges]]-insurance[[#This Row],[yhat]])^2,"")</f>
        <v>4378906.9844216537</v>
      </c>
      <c r="AA993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10630.872255829925</v>
      </c>
      <c r="AB993">
        <f>insurance[[#This Row],[charges]]-insurance[[#This Row],[yhat]]</f>
        <v>-2092.583805829925</v>
      </c>
      <c r="AC993">
        <f>IF(insurance[[#This Row],[split]]="Test",
  COUNTIFS(insurance[split], "Test", insurance[yhat], "&gt;" &amp; insurance[[#This Row],[yhat]]) + 1,
  ""
)</f>
        <v>135</v>
      </c>
      <c r="AD993">
        <f>IF(insurance[[#This Row],[split]]="Test", CEILING(insurance[[#This Row],[rank_test]]/(COUNTIF(insurance[split],"Test")/10), 1), "")</f>
        <v>5</v>
      </c>
      <c r="AE993">
        <f>IF(insurance[[#This Row],[split]]="Test", --(insurance[[#This Row],[charges]] &gt;= Classify!$C$5), "")</f>
        <v>0</v>
      </c>
      <c r="AF993">
        <f>IF(insurance[[#This Row],[split]]="Test", --(insurance[[#This Row],[yhat]] &gt;= Classify!$C$8), "")</f>
        <v>0</v>
      </c>
    </row>
    <row r="994" spans="1:32" x14ac:dyDescent="0.35">
      <c r="A994">
        <v>30</v>
      </c>
      <c r="B994" t="s">
        <v>13</v>
      </c>
      <c r="C994">
        <v>30.9</v>
      </c>
      <c r="D994">
        <v>3</v>
      </c>
      <c r="E994" t="s">
        <v>14</v>
      </c>
      <c r="F994" t="s">
        <v>21</v>
      </c>
      <c r="G994">
        <v>5325.6509999999998</v>
      </c>
      <c r="H994" t="s">
        <v>16</v>
      </c>
      <c r="I994" t="s">
        <v>17</v>
      </c>
      <c r="J994" t="s">
        <v>17</v>
      </c>
      <c r="K994" t="s">
        <v>17</v>
      </c>
      <c r="L994" t="s">
        <v>17</v>
      </c>
      <c r="M994" t="s">
        <v>18</v>
      </c>
      <c r="N994">
        <f>insurance[[#This Row],[age]]^2</f>
        <v>900</v>
      </c>
      <c r="O994">
        <f>insurance[[#This Row],[smoker_yes]]*insurance[[#This Row],[bmi]]</f>
        <v>0</v>
      </c>
      <c r="P994">
        <f>insurance[[#This Row],[smoker_yes]]*insurance[[#This Row],[age]]</f>
        <v>0</v>
      </c>
      <c r="Q994">
        <f>insurance[[#This Row],[bmi]]*insurance[[#This Row],[age]]</f>
        <v>927</v>
      </c>
      <c r="R994" t="s">
        <v>31</v>
      </c>
      <c r="S994">
        <f>(insurance[[#This Row],[age]]-Notes!$B$2)/Notes!$B$3</f>
        <v>-0.65555116774043554</v>
      </c>
      <c r="T994">
        <f>(insurance[[#This Row],[bmi]]-Notes!$B$4)/Notes!$B$5</f>
        <v>3.8813438937166961E-2</v>
      </c>
      <c r="U994">
        <f>(insurance[[#This Row],[children]]-Notes!$B$6)/Notes!$B$7</f>
        <v>1.5809257598977553</v>
      </c>
      <c r="V994" s="14">
        <f t="shared" si="15"/>
        <v>13130.638654799817</v>
      </c>
      <c r="W994" s="15" t="str">
        <f>IF(insurance[[#This Row],[split]]="Test", (insurance[[#This Row],[charges]]-insurance[[#This Row],[yhat_base]])^2, "")</f>
        <v/>
      </c>
      <c r="X994" s="15" t="str">
        <f>IF(insurance[[#This Row],[split]]="Test", ABS(insurance[[#This Row],[charges]]-insurance[[#This Row],[yhat_base]])^2, "")</f>
        <v/>
      </c>
      <c r="Y994" t="str">
        <f>IF(insurance[[#This Row],[split]]="Test", (insurance[[#This Row],[charges]]-insurance[[#This Row],[yhat]])^2,"")</f>
        <v/>
      </c>
      <c r="Z994" t="str">
        <f>IF(insurance[[#This Row],[split]]="Test",ABS(insurance[[#This Row],[charges]]-insurance[[#This Row],[yhat]])^2,"")</f>
        <v/>
      </c>
      <c r="AA994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7033.7721040613005</v>
      </c>
      <c r="AB994">
        <f>insurance[[#This Row],[charges]]-insurance[[#This Row],[yhat]]</f>
        <v>-1708.1211040613007</v>
      </c>
      <c r="AC994" t="str">
        <f>IF(insurance[[#This Row],[split]]="Test",
  COUNTIFS(insurance[split], "Test", insurance[yhat], "&gt;" &amp; insurance[[#This Row],[yhat]]) + 1,
  ""
)</f>
        <v/>
      </c>
      <c r="AD994" t="str">
        <f>IF(insurance[[#This Row],[split]]="Test", CEILING(insurance[[#This Row],[rank_test]]/(COUNTIF(insurance[split],"Test")/10), 1), "")</f>
        <v/>
      </c>
      <c r="AE994" t="str">
        <f>IF(insurance[[#This Row],[split]]="Test", --(insurance[[#This Row],[charges]] &gt;= Classify!$C$5), "")</f>
        <v/>
      </c>
      <c r="AF994" t="str">
        <f>IF(insurance[[#This Row],[split]]="Test", --(insurance[[#This Row],[yhat]] &gt;= Classify!$C$8), "")</f>
        <v/>
      </c>
    </row>
    <row r="995" spans="1:32" x14ac:dyDescent="0.35">
      <c r="A995">
        <v>32</v>
      </c>
      <c r="B995" t="s">
        <v>19</v>
      </c>
      <c r="C995">
        <v>30.8</v>
      </c>
      <c r="D995">
        <v>3</v>
      </c>
      <c r="E995" t="s">
        <v>14</v>
      </c>
      <c r="F995" t="s">
        <v>21</v>
      </c>
      <c r="G995">
        <v>5253.5240000000003</v>
      </c>
      <c r="H995" t="s">
        <v>16</v>
      </c>
      <c r="I995" t="s">
        <v>18</v>
      </c>
      <c r="J995" t="s">
        <v>17</v>
      </c>
      <c r="K995" t="s">
        <v>17</v>
      </c>
      <c r="L995" t="s">
        <v>17</v>
      </c>
      <c r="M995" t="s">
        <v>18</v>
      </c>
      <c r="N995">
        <f>insurance[[#This Row],[age]]^2</f>
        <v>1024</v>
      </c>
      <c r="O995">
        <f>insurance[[#This Row],[smoker_yes]]*insurance[[#This Row],[bmi]]</f>
        <v>0</v>
      </c>
      <c r="P995">
        <f>insurance[[#This Row],[smoker_yes]]*insurance[[#This Row],[age]]</f>
        <v>0</v>
      </c>
      <c r="Q995">
        <f>insurance[[#This Row],[bmi]]*insurance[[#This Row],[age]]</f>
        <v>985.6</v>
      </c>
      <c r="R995" t="s">
        <v>31</v>
      </c>
      <c r="S995">
        <f>(insurance[[#This Row],[age]]-Notes!$B$2)/Notes!$B$3</f>
        <v>-0.51314878728151803</v>
      </c>
      <c r="T995">
        <f>(insurance[[#This Row],[bmi]]-Notes!$B$4)/Notes!$B$5</f>
        <v>2.2408990923921689E-2</v>
      </c>
      <c r="U995">
        <f>(insurance[[#This Row],[children]]-Notes!$B$6)/Notes!$B$7</f>
        <v>1.5809257598977553</v>
      </c>
      <c r="V995" s="14">
        <f t="shared" si="15"/>
        <v>13130.638654799817</v>
      </c>
      <c r="W995" s="15" t="str">
        <f>IF(insurance[[#This Row],[split]]="Test", (insurance[[#This Row],[charges]]-insurance[[#This Row],[yhat_base]])^2, "")</f>
        <v/>
      </c>
      <c r="X995" s="15" t="str">
        <f>IF(insurance[[#This Row],[split]]="Test", ABS(insurance[[#This Row],[charges]]-insurance[[#This Row],[yhat_base]])^2, "")</f>
        <v/>
      </c>
      <c r="Y995" t="str">
        <f>IF(insurance[[#This Row],[split]]="Test", (insurance[[#This Row],[charges]]-insurance[[#This Row],[yhat]])^2,"")</f>
        <v/>
      </c>
      <c r="Z995" t="str">
        <f>IF(insurance[[#This Row],[split]]="Test",ABS(insurance[[#This Row],[charges]]-insurance[[#This Row],[yhat]])^2,"")</f>
        <v/>
      </c>
      <c r="AA995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6785.347509603117</v>
      </c>
      <c r="AB995">
        <f>insurance[[#This Row],[charges]]-insurance[[#This Row],[yhat]]</f>
        <v>-1531.8235096031167</v>
      </c>
      <c r="AC995" t="str">
        <f>IF(insurance[[#This Row],[split]]="Test",
  COUNTIFS(insurance[split], "Test", insurance[yhat], "&gt;" &amp; insurance[[#This Row],[yhat]]) + 1,
  ""
)</f>
        <v/>
      </c>
      <c r="AD995" t="str">
        <f>IF(insurance[[#This Row],[split]]="Test", CEILING(insurance[[#This Row],[rank_test]]/(COUNTIF(insurance[split],"Test")/10), 1), "")</f>
        <v/>
      </c>
      <c r="AE995" t="str">
        <f>IF(insurance[[#This Row],[split]]="Test", --(insurance[[#This Row],[charges]] &gt;= Classify!$C$5), "")</f>
        <v/>
      </c>
      <c r="AF995" t="str">
        <f>IF(insurance[[#This Row],[split]]="Test", --(insurance[[#This Row],[yhat]] &gt;= Classify!$C$8), "")</f>
        <v/>
      </c>
    </row>
    <row r="996" spans="1:32" x14ac:dyDescent="0.35">
      <c r="A996">
        <v>40</v>
      </c>
      <c r="B996" t="s">
        <v>19</v>
      </c>
      <c r="C996">
        <v>35.299999999999997</v>
      </c>
      <c r="D996">
        <v>3</v>
      </c>
      <c r="E996" t="s">
        <v>14</v>
      </c>
      <c r="F996" t="s">
        <v>21</v>
      </c>
      <c r="G996">
        <v>7196.8670000000002</v>
      </c>
      <c r="H996" t="s">
        <v>16</v>
      </c>
      <c r="I996" t="s">
        <v>18</v>
      </c>
      <c r="J996" t="s">
        <v>17</v>
      </c>
      <c r="K996" t="s">
        <v>17</v>
      </c>
      <c r="L996" t="s">
        <v>17</v>
      </c>
      <c r="M996" t="s">
        <v>18</v>
      </c>
      <c r="N996">
        <f>insurance[[#This Row],[age]]^2</f>
        <v>1600</v>
      </c>
      <c r="O996">
        <f>insurance[[#This Row],[smoker_yes]]*insurance[[#This Row],[bmi]]</f>
        <v>0</v>
      </c>
      <c r="P996">
        <f>insurance[[#This Row],[smoker_yes]]*insurance[[#This Row],[age]]</f>
        <v>0</v>
      </c>
      <c r="Q996">
        <f>insurance[[#This Row],[bmi]]*insurance[[#This Row],[age]]</f>
        <v>1412</v>
      </c>
      <c r="R996" t="s">
        <v>32</v>
      </c>
      <c r="S996">
        <f>(insurance[[#This Row],[age]]-Notes!$B$2)/Notes!$B$3</f>
        <v>5.6460734554152112E-2</v>
      </c>
      <c r="T996">
        <f>(insurance[[#This Row],[bmi]]-Notes!$B$4)/Notes!$B$5</f>
        <v>0.76060915151997421</v>
      </c>
      <c r="U996">
        <f>(insurance[[#This Row],[children]]-Notes!$B$6)/Notes!$B$7</f>
        <v>1.5809257598977553</v>
      </c>
      <c r="V996" s="14">
        <f t="shared" si="15"/>
        <v>13130.638654799817</v>
      </c>
      <c r="W996" s="15">
        <f>IF(insurance[[#This Row],[split]]="Test", (insurance[[#This Row],[charges]]-insurance[[#This Row],[yhat_base]])^2, "")</f>
        <v>35209646.051305756</v>
      </c>
      <c r="X996" s="15">
        <f>IF(insurance[[#This Row],[split]]="Test", ABS(insurance[[#This Row],[charges]]-insurance[[#This Row],[yhat_base]])^2, "")</f>
        <v>35209646.051305756</v>
      </c>
      <c r="Y996">
        <f>IF(insurance[[#This Row],[split]]="Test", (insurance[[#This Row],[charges]]-insurance[[#This Row],[yhat]])^2,"")</f>
        <v>2194190.0189044052</v>
      </c>
      <c r="Z996">
        <f>IF(insurance[[#This Row],[split]]="Test",ABS(insurance[[#This Row],[charges]]-insurance[[#This Row],[yhat]])^2,"")</f>
        <v>2194190.0189044052</v>
      </c>
      <c r="AA996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8678.1468584009726</v>
      </c>
      <c r="AB996">
        <f>insurance[[#This Row],[charges]]-insurance[[#This Row],[yhat]]</f>
        <v>-1481.2798584009724</v>
      </c>
      <c r="AC996">
        <f>IF(insurance[[#This Row],[split]]="Test",
  COUNTIFS(insurance[split], "Test", insurance[yhat], "&gt;" &amp; insurance[[#This Row],[yhat]]) + 1,
  ""
)</f>
        <v>170</v>
      </c>
      <c r="AD996">
        <f>IF(insurance[[#This Row],[split]]="Test", CEILING(insurance[[#This Row],[rank_test]]/(COUNTIF(insurance[split],"Test")/10), 1), "")</f>
        <v>6</v>
      </c>
      <c r="AE996">
        <f>IF(insurance[[#This Row],[split]]="Test", --(insurance[[#This Row],[charges]] &gt;= Classify!$C$5), "")</f>
        <v>0</v>
      </c>
      <c r="AF996">
        <f>IF(insurance[[#This Row],[split]]="Test", --(insurance[[#This Row],[yhat]] &gt;= Classify!$C$8), "")</f>
        <v>0</v>
      </c>
    </row>
    <row r="997" spans="1:32" x14ac:dyDescent="0.35">
      <c r="A997">
        <v>27</v>
      </c>
      <c r="B997" t="s">
        <v>19</v>
      </c>
      <c r="C997">
        <v>30.3</v>
      </c>
      <c r="D997">
        <v>3</v>
      </c>
      <c r="E997" t="s">
        <v>14</v>
      </c>
      <c r="F997" t="s">
        <v>21</v>
      </c>
      <c r="G997">
        <v>4260.7439999999997</v>
      </c>
      <c r="H997" t="s">
        <v>16</v>
      </c>
      <c r="I997" t="s">
        <v>18</v>
      </c>
      <c r="J997" t="s">
        <v>17</v>
      </c>
      <c r="K997" t="s">
        <v>17</v>
      </c>
      <c r="L997" t="s">
        <v>17</v>
      </c>
      <c r="M997" t="s">
        <v>18</v>
      </c>
      <c r="N997">
        <f>insurance[[#This Row],[age]]^2</f>
        <v>729</v>
      </c>
      <c r="O997">
        <f>insurance[[#This Row],[smoker_yes]]*insurance[[#This Row],[bmi]]</f>
        <v>0</v>
      </c>
      <c r="P997">
        <f>insurance[[#This Row],[smoker_yes]]*insurance[[#This Row],[age]]</f>
        <v>0</v>
      </c>
      <c r="Q997">
        <f>insurance[[#This Row],[bmi]]*insurance[[#This Row],[age]]</f>
        <v>818.1</v>
      </c>
      <c r="R997" t="s">
        <v>32</v>
      </c>
      <c r="S997">
        <f>(insurance[[#This Row],[age]]-Notes!$B$2)/Notes!$B$3</f>
        <v>-0.86915473842881186</v>
      </c>
      <c r="T997">
        <f>(insurance[[#This Row],[bmi]]-Notes!$B$4)/Notes!$B$5</f>
        <v>-5.9613249142306424E-2</v>
      </c>
      <c r="U997">
        <f>(insurance[[#This Row],[children]]-Notes!$B$6)/Notes!$B$7</f>
        <v>1.5809257598977553</v>
      </c>
      <c r="V997" s="14">
        <f t="shared" si="15"/>
        <v>13130.638654799817</v>
      </c>
      <c r="W997" s="15">
        <f>IF(insurance[[#This Row],[split]]="Test", (insurance[[#This Row],[charges]]-insurance[[#This Row],[yhat_base]])^2, "")</f>
        <v>78675031.187246352</v>
      </c>
      <c r="X997" s="15">
        <f>IF(insurance[[#This Row],[split]]="Test", ABS(insurance[[#This Row],[charges]]-insurance[[#This Row],[yhat_base]])^2, "")</f>
        <v>78675031.187246352</v>
      </c>
      <c r="Y997">
        <f>IF(insurance[[#This Row],[split]]="Test", (insurance[[#This Row],[charges]]-insurance[[#This Row],[yhat]])^2,"")</f>
        <v>2647452.6507703261</v>
      </c>
      <c r="Z997">
        <f>IF(insurance[[#This Row],[split]]="Test",ABS(insurance[[#This Row],[charges]]-insurance[[#This Row],[yhat]])^2,"")</f>
        <v>2647452.6507703261</v>
      </c>
      <c r="AA997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5887.8434593970969</v>
      </c>
      <c r="AB997">
        <f>insurance[[#This Row],[charges]]-insurance[[#This Row],[yhat]]</f>
        <v>-1627.0994593970972</v>
      </c>
      <c r="AC997">
        <f>IF(insurance[[#This Row],[split]]="Test",
  COUNTIFS(insurance[split], "Test", insurance[yhat], "&gt;" &amp; insurance[[#This Row],[yhat]]) + 1,
  ""
)</f>
        <v>220</v>
      </c>
      <c r="AD997">
        <f>IF(insurance[[#This Row],[split]]="Test", CEILING(insurance[[#This Row],[rank_test]]/(COUNTIF(insurance[split],"Test")/10), 1), "")</f>
        <v>8</v>
      </c>
      <c r="AE997">
        <f>IF(insurance[[#This Row],[split]]="Test", --(insurance[[#This Row],[charges]] &gt;= Classify!$C$5), "")</f>
        <v>0</v>
      </c>
      <c r="AF997">
        <f>IF(insurance[[#This Row],[split]]="Test", --(insurance[[#This Row],[yhat]] &gt;= Classify!$C$8), "")</f>
        <v>0</v>
      </c>
    </row>
    <row r="998" spans="1:32" x14ac:dyDescent="0.35">
      <c r="A998">
        <v>55</v>
      </c>
      <c r="B998" t="s">
        <v>13</v>
      </c>
      <c r="C998">
        <v>25.364999999999998</v>
      </c>
      <c r="D998">
        <v>3</v>
      </c>
      <c r="E998" t="s">
        <v>14</v>
      </c>
      <c r="F998" t="s">
        <v>20</v>
      </c>
      <c r="G998">
        <v>13047.332350000001</v>
      </c>
      <c r="H998" t="s">
        <v>16</v>
      </c>
      <c r="I998" t="s">
        <v>17</v>
      </c>
      <c r="J998" t="s">
        <v>17</v>
      </c>
      <c r="K998" t="s">
        <v>17</v>
      </c>
      <c r="L998" t="s">
        <v>17</v>
      </c>
      <c r="M998" t="s">
        <v>17</v>
      </c>
      <c r="N998">
        <f>insurance[[#This Row],[age]]^2</f>
        <v>3025</v>
      </c>
      <c r="O998">
        <f>insurance[[#This Row],[smoker_yes]]*insurance[[#This Row],[bmi]]</f>
        <v>0</v>
      </c>
      <c r="P998">
        <f>insurance[[#This Row],[smoker_yes]]*insurance[[#This Row],[age]]</f>
        <v>0</v>
      </c>
      <c r="Q998">
        <f>insurance[[#This Row],[bmi]]*insurance[[#This Row],[age]]</f>
        <v>1395.0749999999998</v>
      </c>
      <c r="R998" t="s">
        <v>31</v>
      </c>
      <c r="S998">
        <f>(insurance[[#This Row],[age]]-Notes!$B$2)/Notes!$B$3</f>
        <v>1.1244785879960337</v>
      </c>
      <c r="T998">
        <f>(insurance[[#This Row],[bmi]]-Notes!$B$4)/Notes!$B$5</f>
        <v>-0.86917275859597831</v>
      </c>
      <c r="U998">
        <f>(insurance[[#This Row],[children]]-Notes!$B$6)/Notes!$B$7</f>
        <v>1.5809257598977553</v>
      </c>
      <c r="V998" s="14">
        <f t="shared" si="15"/>
        <v>13130.638654799817</v>
      </c>
      <c r="W998" s="15" t="str">
        <f>IF(insurance[[#This Row],[split]]="Test", (insurance[[#This Row],[charges]]-insurance[[#This Row],[yhat_base]])^2, "")</f>
        <v/>
      </c>
      <c r="X998" s="15" t="str">
        <f>IF(insurance[[#This Row],[split]]="Test", ABS(insurance[[#This Row],[charges]]-insurance[[#This Row],[yhat_base]])^2, "")</f>
        <v/>
      </c>
      <c r="Y998" t="str">
        <f>IF(insurance[[#This Row],[split]]="Test", (insurance[[#This Row],[charges]]-insurance[[#This Row],[yhat]])^2,"")</f>
        <v/>
      </c>
      <c r="Z998" t="str">
        <f>IF(insurance[[#This Row],[split]]="Test",ABS(insurance[[#This Row],[charges]]-insurance[[#This Row],[yhat]])^2,"")</f>
        <v/>
      </c>
      <c r="AA998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15148.502767214848</v>
      </c>
      <c r="AB998">
        <f>insurance[[#This Row],[charges]]-insurance[[#This Row],[yhat]]</f>
        <v>-2101.1704172148475</v>
      </c>
      <c r="AC998" t="str">
        <f>IF(insurance[[#This Row],[split]]="Test",
  COUNTIFS(insurance[split], "Test", insurance[yhat], "&gt;" &amp; insurance[[#This Row],[yhat]]) + 1,
  ""
)</f>
        <v/>
      </c>
      <c r="AD998" t="str">
        <f>IF(insurance[[#This Row],[split]]="Test", CEILING(insurance[[#This Row],[rank_test]]/(COUNTIF(insurance[split],"Test")/10), 1), "")</f>
        <v/>
      </c>
      <c r="AE998" t="str">
        <f>IF(insurance[[#This Row],[split]]="Test", --(insurance[[#This Row],[charges]] &gt;= Classify!$C$5), "")</f>
        <v/>
      </c>
      <c r="AF998" t="str">
        <f>IF(insurance[[#This Row],[split]]="Test", --(insurance[[#This Row],[yhat]] &gt;= Classify!$C$8), "")</f>
        <v/>
      </c>
    </row>
    <row r="999" spans="1:32" x14ac:dyDescent="0.35">
      <c r="A999">
        <v>59</v>
      </c>
      <c r="B999" t="s">
        <v>13</v>
      </c>
      <c r="C999">
        <v>32.395000000000003</v>
      </c>
      <c r="D999">
        <v>3</v>
      </c>
      <c r="E999" t="s">
        <v>14</v>
      </c>
      <c r="F999" t="s">
        <v>20</v>
      </c>
      <c r="G999">
        <v>14590.63205</v>
      </c>
      <c r="H999" t="s">
        <v>16</v>
      </c>
      <c r="I999" t="s">
        <v>17</v>
      </c>
      <c r="J999" t="s">
        <v>17</v>
      </c>
      <c r="K999" t="s">
        <v>17</v>
      </c>
      <c r="L999" t="s">
        <v>17</v>
      </c>
      <c r="M999" t="s">
        <v>17</v>
      </c>
      <c r="N999">
        <f>insurance[[#This Row],[age]]^2</f>
        <v>3481</v>
      </c>
      <c r="O999">
        <f>insurance[[#This Row],[smoker_yes]]*insurance[[#This Row],[bmi]]</f>
        <v>0</v>
      </c>
      <c r="P999">
        <f>insurance[[#This Row],[smoker_yes]]*insurance[[#This Row],[age]]</f>
        <v>0</v>
      </c>
      <c r="Q999">
        <f>insurance[[#This Row],[bmi]]*insurance[[#This Row],[age]]</f>
        <v>1911.3050000000003</v>
      </c>
      <c r="R999" t="s">
        <v>32</v>
      </c>
      <c r="S999">
        <f>(insurance[[#This Row],[age]]-Notes!$B$2)/Notes!$B$3</f>
        <v>1.4092833489138687</v>
      </c>
      <c r="T999">
        <f>(insurance[[#This Row],[bmi]]-Notes!$B$4)/Notes!$B$5</f>
        <v>0.28405993673518976</v>
      </c>
      <c r="U999">
        <f>(insurance[[#This Row],[children]]-Notes!$B$6)/Notes!$B$7</f>
        <v>1.5809257598977553</v>
      </c>
      <c r="V999" s="14">
        <f t="shared" si="15"/>
        <v>13130.638654799817</v>
      </c>
      <c r="W999" s="15">
        <f>IF(insurance[[#This Row],[split]]="Test", (insurance[[#This Row],[charges]]-insurance[[#This Row],[yhat_base]])^2, "")</f>
        <v>2131580.7140281578</v>
      </c>
      <c r="X999" s="15">
        <f>IF(insurance[[#This Row],[split]]="Test", ABS(insurance[[#This Row],[charges]]-insurance[[#This Row],[yhat_base]])^2, "")</f>
        <v>2131580.7140281578</v>
      </c>
      <c r="Y999">
        <f>IF(insurance[[#This Row],[split]]="Test", (insurance[[#This Row],[charges]]-insurance[[#This Row],[yhat]])^2,"")</f>
        <v>4974868.0565091176</v>
      </c>
      <c r="Z999">
        <f>IF(insurance[[#This Row],[split]]="Test",ABS(insurance[[#This Row],[charges]]-insurance[[#This Row],[yhat]])^2,"")</f>
        <v>4974868.0565091176</v>
      </c>
      <c r="AA999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16821.073274625549</v>
      </c>
      <c r="AB999">
        <f>insurance[[#This Row],[charges]]-insurance[[#This Row],[yhat]]</f>
        <v>-2230.4412246255488</v>
      </c>
      <c r="AC999">
        <f>IF(insurance[[#This Row],[split]]="Test",
  COUNTIFS(insurance[split], "Test", insurance[yhat], "&gt;" &amp; insurance[[#This Row],[yhat]]) + 1,
  ""
)</f>
        <v>59</v>
      </c>
      <c r="AD999">
        <f>IF(insurance[[#This Row],[split]]="Test", CEILING(insurance[[#This Row],[rank_test]]/(COUNTIF(insurance[split],"Test")/10), 1), "")</f>
        <v>3</v>
      </c>
      <c r="AE999">
        <f>IF(insurance[[#This Row],[split]]="Test", --(insurance[[#This Row],[charges]] &gt;= Classify!$C$5), "")</f>
        <v>0</v>
      </c>
      <c r="AF999">
        <f>IF(insurance[[#This Row],[split]]="Test", --(insurance[[#This Row],[yhat]] &gt;= Classify!$C$8), "")</f>
        <v>0</v>
      </c>
    </row>
    <row r="1000" spans="1:32" x14ac:dyDescent="0.35">
      <c r="A1000">
        <v>25</v>
      </c>
      <c r="B1000" t="s">
        <v>19</v>
      </c>
      <c r="C1000">
        <v>26.8</v>
      </c>
      <c r="D1000">
        <v>3</v>
      </c>
      <c r="E1000" t="s">
        <v>14</v>
      </c>
      <c r="F1000" t="s">
        <v>21</v>
      </c>
      <c r="G1000">
        <v>3906.127</v>
      </c>
      <c r="H1000" t="s">
        <v>16</v>
      </c>
      <c r="I1000" t="s">
        <v>18</v>
      </c>
      <c r="J1000" t="s">
        <v>17</v>
      </c>
      <c r="K1000" t="s">
        <v>17</v>
      </c>
      <c r="L1000" t="s">
        <v>17</v>
      </c>
      <c r="M1000" t="s">
        <v>18</v>
      </c>
      <c r="N1000">
        <f>insurance[[#This Row],[age]]^2</f>
        <v>625</v>
      </c>
      <c r="O1000">
        <f>insurance[[#This Row],[smoker_yes]]*insurance[[#This Row],[bmi]]</f>
        <v>0</v>
      </c>
      <c r="P1000">
        <f>insurance[[#This Row],[smoker_yes]]*insurance[[#This Row],[age]]</f>
        <v>0</v>
      </c>
      <c r="Q1000">
        <f>insurance[[#This Row],[bmi]]*insurance[[#This Row],[age]]</f>
        <v>670</v>
      </c>
      <c r="R1000" t="s">
        <v>31</v>
      </c>
      <c r="S1000">
        <f>(insurance[[#This Row],[age]]-Notes!$B$2)/Notes!$B$3</f>
        <v>-1.0115571188877295</v>
      </c>
      <c r="T1000">
        <f>(insurance[[#This Row],[bmi]]-Notes!$B$4)/Notes!$B$5</f>
        <v>-0.63376892960590325</v>
      </c>
      <c r="U1000">
        <f>(insurance[[#This Row],[children]]-Notes!$B$6)/Notes!$B$7</f>
        <v>1.5809257598977553</v>
      </c>
      <c r="V1000" s="14">
        <f t="shared" si="15"/>
        <v>13130.638654799817</v>
      </c>
      <c r="W1000" s="15" t="str">
        <f>IF(insurance[[#This Row],[split]]="Test", (insurance[[#This Row],[charges]]-insurance[[#This Row],[yhat_base]])^2, "")</f>
        <v/>
      </c>
      <c r="X1000" s="15" t="str">
        <f>IF(insurance[[#This Row],[split]]="Test", ABS(insurance[[#This Row],[charges]]-insurance[[#This Row],[yhat_base]])^2, "")</f>
        <v/>
      </c>
      <c r="Y1000" t="str">
        <f>IF(insurance[[#This Row],[split]]="Test", (insurance[[#This Row],[charges]]-insurance[[#This Row],[yhat]])^2,"")</f>
        <v/>
      </c>
      <c r="Z1000" t="str">
        <f>IF(insurance[[#This Row],[split]]="Test",ABS(insurance[[#This Row],[charges]]-insurance[[#This Row],[yhat]])^2,"")</f>
        <v/>
      </c>
      <c r="AA1000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5553.1263348398779</v>
      </c>
      <c r="AB1000">
        <f>insurance[[#This Row],[charges]]-insurance[[#This Row],[yhat]]</f>
        <v>-1646.999334839878</v>
      </c>
      <c r="AC1000" t="str">
        <f>IF(insurance[[#This Row],[split]]="Test",
  COUNTIFS(insurance[split], "Test", insurance[yhat], "&gt;" &amp; insurance[[#This Row],[yhat]]) + 1,
  ""
)</f>
        <v/>
      </c>
      <c r="AD1000" t="str">
        <f>IF(insurance[[#This Row],[split]]="Test", CEILING(insurance[[#This Row],[rank_test]]/(COUNTIF(insurance[split],"Test")/10), 1), "")</f>
        <v/>
      </c>
      <c r="AE1000" t="str">
        <f>IF(insurance[[#This Row],[split]]="Test", --(insurance[[#This Row],[charges]] &gt;= Classify!$C$5), "")</f>
        <v/>
      </c>
      <c r="AF1000" t="str">
        <f>IF(insurance[[#This Row],[split]]="Test", --(insurance[[#This Row],[yhat]] &gt;= Classify!$C$8), "")</f>
        <v/>
      </c>
    </row>
    <row r="1001" spans="1:32" x14ac:dyDescent="0.35">
      <c r="A1001">
        <v>36</v>
      </c>
      <c r="B1001" t="s">
        <v>19</v>
      </c>
      <c r="C1001">
        <v>27.55</v>
      </c>
      <c r="D1001">
        <v>3</v>
      </c>
      <c r="E1001" t="s">
        <v>14</v>
      </c>
      <c r="F1001" t="s">
        <v>20</v>
      </c>
      <c r="G1001">
        <v>6746.7425000000003</v>
      </c>
      <c r="H1001" t="s">
        <v>16</v>
      </c>
      <c r="I1001" t="s">
        <v>18</v>
      </c>
      <c r="J1001" t="s">
        <v>17</v>
      </c>
      <c r="K1001" t="s">
        <v>17</v>
      </c>
      <c r="L1001" t="s">
        <v>17</v>
      </c>
      <c r="M1001" t="s">
        <v>17</v>
      </c>
      <c r="N1001">
        <f>insurance[[#This Row],[age]]^2</f>
        <v>1296</v>
      </c>
      <c r="O1001">
        <f>insurance[[#This Row],[smoker_yes]]*insurance[[#This Row],[bmi]]</f>
        <v>0</v>
      </c>
      <c r="P1001">
        <f>insurance[[#This Row],[smoker_yes]]*insurance[[#This Row],[age]]</f>
        <v>0</v>
      </c>
      <c r="Q1001">
        <f>insurance[[#This Row],[bmi]]*insurance[[#This Row],[age]]</f>
        <v>991.80000000000007</v>
      </c>
      <c r="R1001" t="s">
        <v>31</v>
      </c>
      <c r="S1001">
        <f>(insurance[[#This Row],[age]]-Notes!$B$2)/Notes!$B$3</f>
        <v>-0.22834402636368298</v>
      </c>
      <c r="T1001">
        <f>(insurance[[#This Row],[bmi]]-Notes!$B$4)/Notes!$B$5</f>
        <v>-0.51073556950656107</v>
      </c>
      <c r="U1001">
        <f>(insurance[[#This Row],[children]]-Notes!$B$6)/Notes!$B$7</f>
        <v>1.5809257598977553</v>
      </c>
      <c r="V1001" s="14">
        <f t="shared" si="15"/>
        <v>13130.638654799817</v>
      </c>
      <c r="W1001" s="15" t="str">
        <f>IF(insurance[[#This Row],[split]]="Test", (insurance[[#This Row],[charges]]-insurance[[#This Row],[yhat_base]])^2, "")</f>
        <v/>
      </c>
      <c r="X1001" s="15" t="str">
        <f>IF(insurance[[#This Row],[split]]="Test", ABS(insurance[[#This Row],[charges]]-insurance[[#This Row],[yhat_base]])^2, "")</f>
        <v/>
      </c>
      <c r="Y1001" t="str">
        <f>IF(insurance[[#This Row],[split]]="Test", (insurance[[#This Row],[charges]]-insurance[[#This Row],[yhat]])^2,"")</f>
        <v/>
      </c>
      <c r="Z1001" t="str">
        <f>IF(insurance[[#This Row],[split]]="Test",ABS(insurance[[#This Row],[charges]]-insurance[[#This Row],[yhat]])^2,"")</f>
        <v/>
      </c>
      <c r="AA1001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8690.6740374142264</v>
      </c>
      <c r="AB1001">
        <f>insurance[[#This Row],[charges]]-insurance[[#This Row],[yhat]]</f>
        <v>-1943.9315374142261</v>
      </c>
      <c r="AC1001" t="str">
        <f>IF(insurance[[#This Row],[split]]="Test",
  COUNTIFS(insurance[split], "Test", insurance[yhat], "&gt;" &amp; insurance[[#This Row],[yhat]]) + 1,
  ""
)</f>
        <v/>
      </c>
      <c r="AD1001" t="str">
        <f>IF(insurance[[#This Row],[split]]="Test", CEILING(insurance[[#This Row],[rank_test]]/(COUNTIF(insurance[split],"Test")/10), 1), "")</f>
        <v/>
      </c>
      <c r="AE1001" t="str">
        <f>IF(insurance[[#This Row],[split]]="Test", --(insurance[[#This Row],[charges]] &gt;= Classify!$C$5), "")</f>
        <v/>
      </c>
      <c r="AF1001" t="str">
        <f>IF(insurance[[#This Row],[split]]="Test", --(insurance[[#This Row],[yhat]] &gt;= Classify!$C$8), "")</f>
        <v/>
      </c>
    </row>
    <row r="1002" spans="1:32" x14ac:dyDescent="0.35">
      <c r="A1002">
        <v>47</v>
      </c>
      <c r="B1002" t="s">
        <v>19</v>
      </c>
      <c r="C1002">
        <v>29.83</v>
      </c>
      <c r="D1002">
        <v>3</v>
      </c>
      <c r="E1002" t="s">
        <v>14</v>
      </c>
      <c r="F1002" t="s">
        <v>22</v>
      </c>
      <c r="G1002">
        <v>9620.3307000000004</v>
      </c>
      <c r="H1002" t="s">
        <v>16</v>
      </c>
      <c r="I1002" t="s">
        <v>18</v>
      </c>
      <c r="J1002" t="s">
        <v>17</v>
      </c>
      <c r="K1002" t="s">
        <v>18</v>
      </c>
      <c r="L1002" t="s">
        <v>17</v>
      </c>
      <c r="M1002" t="s">
        <v>17</v>
      </c>
      <c r="N1002">
        <f>insurance[[#This Row],[age]]^2</f>
        <v>2209</v>
      </c>
      <c r="O1002">
        <f>insurance[[#This Row],[smoker_yes]]*insurance[[#This Row],[bmi]]</f>
        <v>0</v>
      </c>
      <c r="P1002">
        <f>insurance[[#This Row],[smoker_yes]]*insurance[[#This Row],[age]]</f>
        <v>0</v>
      </c>
      <c r="Q1002">
        <f>insurance[[#This Row],[bmi]]*insurance[[#This Row],[age]]</f>
        <v>1402.01</v>
      </c>
      <c r="R1002" t="s">
        <v>32</v>
      </c>
      <c r="S1002">
        <f>(insurance[[#This Row],[age]]-Notes!$B$2)/Notes!$B$3</f>
        <v>0.55486906616036347</v>
      </c>
      <c r="T1002">
        <f>(insurance[[#This Row],[bmi]]-Notes!$B$4)/Notes!$B$5</f>
        <v>-0.13671415480456126</v>
      </c>
      <c r="U1002">
        <f>(insurance[[#This Row],[children]]-Notes!$B$6)/Notes!$B$7</f>
        <v>1.5809257598977553</v>
      </c>
      <c r="V1002" s="14">
        <f t="shared" si="15"/>
        <v>13130.638654799817</v>
      </c>
      <c r="W1002" s="15">
        <f>IF(insurance[[#This Row],[split]]="Test", (insurance[[#This Row],[charges]]-insurance[[#This Row],[yhat_base]])^2, "")</f>
        <v>12322261.937530873</v>
      </c>
      <c r="X1002" s="15">
        <f>IF(insurance[[#This Row],[split]]="Test", ABS(insurance[[#This Row],[charges]]-insurance[[#This Row],[yhat_base]])^2, "")</f>
        <v>12322261.937530873</v>
      </c>
      <c r="Y1002">
        <f>IF(insurance[[#This Row],[split]]="Test", (insurance[[#This Row],[charges]]-insurance[[#This Row],[yhat]])^2,"")</f>
        <v>2296926.0470561311</v>
      </c>
      <c r="Z1002">
        <f>IF(insurance[[#This Row],[split]]="Test",ABS(insurance[[#This Row],[charges]]-insurance[[#This Row],[yhat]])^2,"")</f>
        <v>2296926.0470561311</v>
      </c>
      <c r="AA1002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11135.891997690111</v>
      </c>
      <c r="AB1002">
        <f>insurance[[#This Row],[charges]]-insurance[[#This Row],[yhat]]</f>
        <v>-1515.5612976901102</v>
      </c>
      <c r="AC1002">
        <f>IF(insurance[[#This Row],[split]]="Test",
  COUNTIFS(insurance[split], "Test", insurance[yhat], "&gt;" &amp; insurance[[#This Row],[yhat]]) + 1,
  ""
)</f>
        <v>127</v>
      </c>
      <c r="AD1002">
        <f>IF(insurance[[#This Row],[split]]="Test", CEILING(insurance[[#This Row],[rank_test]]/(COUNTIF(insurance[split],"Test")/10), 1), "")</f>
        <v>5</v>
      </c>
      <c r="AE1002">
        <f>IF(insurance[[#This Row],[split]]="Test", --(insurance[[#This Row],[charges]] &gt;= Classify!$C$5), "")</f>
        <v>0</v>
      </c>
      <c r="AF1002">
        <f>IF(insurance[[#This Row],[split]]="Test", --(insurance[[#This Row],[yhat]] &gt;= Classify!$C$8), "")</f>
        <v>0</v>
      </c>
    </row>
    <row r="1003" spans="1:32" x14ac:dyDescent="0.35">
      <c r="A1003">
        <v>56</v>
      </c>
      <c r="B1003" t="s">
        <v>13</v>
      </c>
      <c r="C1003">
        <v>32.299999999999997</v>
      </c>
      <c r="D1003">
        <v>3</v>
      </c>
      <c r="E1003" t="s">
        <v>14</v>
      </c>
      <c r="F1003" t="s">
        <v>20</v>
      </c>
      <c r="G1003">
        <v>13430.264999999999</v>
      </c>
      <c r="H1003" t="s">
        <v>16</v>
      </c>
      <c r="I1003" t="s">
        <v>17</v>
      </c>
      <c r="J1003" t="s">
        <v>17</v>
      </c>
      <c r="K1003" t="s">
        <v>17</v>
      </c>
      <c r="L1003" t="s">
        <v>17</v>
      </c>
      <c r="M1003" t="s">
        <v>17</v>
      </c>
      <c r="N1003">
        <f>insurance[[#This Row],[age]]^2</f>
        <v>3136</v>
      </c>
      <c r="O1003">
        <f>insurance[[#This Row],[smoker_yes]]*insurance[[#This Row],[bmi]]</f>
        <v>0</v>
      </c>
      <c r="P1003">
        <f>insurance[[#This Row],[smoker_yes]]*insurance[[#This Row],[age]]</f>
        <v>0</v>
      </c>
      <c r="Q1003">
        <f>insurance[[#This Row],[bmi]]*insurance[[#This Row],[age]]</f>
        <v>1808.7999999999997</v>
      </c>
      <c r="R1003" t="s">
        <v>31</v>
      </c>
      <c r="S1003">
        <f>(insurance[[#This Row],[age]]-Notes!$B$2)/Notes!$B$3</f>
        <v>1.1956797782254924</v>
      </c>
      <c r="T1003">
        <f>(insurance[[#This Row],[bmi]]-Notes!$B$4)/Notes!$B$5</f>
        <v>0.26847571112260549</v>
      </c>
      <c r="U1003">
        <f>(insurance[[#This Row],[children]]-Notes!$B$6)/Notes!$B$7</f>
        <v>1.5809257598977553</v>
      </c>
      <c r="V1003" s="14">
        <f t="shared" si="15"/>
        <v>13130.638654799817</v>
      </c>
      <c r="W1003" s="15" t="str">
        <f>IF(insurance[[#This Row],[split]]="Test", (insurance[[#This Row],[charges]]-insurance[[#This Row],[yhat_base]])^2, "")</f>
        <v/>
      </c>
      <c r="X1003" s="15" t="str">
        <f>IF(insurance[[#This Row],[split]]="Test", ABS(insurance[[#This Row],[charges]]-insurance[[#This Row],[yhat_base]])^2, "")</f>
        <v/>
      </c>
      <c r="Y1003" t="str">
        <f>IF(insurance[[#This Row],[split]]="Test", (insurance[[#This Row],[charges]]-insurance[[#This Row],[yhat]])^2,"")</f>
        <v/>
      </c>
      <c r="Z1003" t="str">
        <f>IF(insurance[[#This Row],[split]]="Test",ABS(insurance[[#This Row],[charges]]-insurance[[#This Row],[yhat]])^2,"")</f>
        <v/>
      </c>
      <c r="AA1003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15605.234240427681</v>
      </c>
      <c r="AB1003">
        <f>insurance[[#This Row],[charges]]-insurance[[#This Row],[yhat]]</f>
        <v>-2174.9692404276811</v>
      </c>
      <c r="AC1003" t="str">
        <f>IF(insurance[[#This Row],[split]]="Test",
  COUNTIFS(insurance[split], "Test", insurance[yhat], "&gt;" &amp; insurance[[#This Row],[yhat]]) + 1,
  ""
)</f>
        <v/>
      </c>
      <c r="AD1003" t="str">
        <f>IF(insurance[[#This Row],[split]]="Test", CEILING(insurance[[#This Row],[rank_test]]/(COUNTIF(insurance[split],"Test")/10), 1), "")</f>
        <v/>
      </c>
      <c r="AE1003" t="str">
        <f>IF(insurance[[#This Row],[split]]="Test", --(insurance[[#This Row],[charges]] &gt;= Classify!$C$5), "")</f>
        <v/>
      </c>
      <c r="AF1003" t="str">
        <f>IF(insurance[[#This Row],[split]]="Test", --(insurance[[#This Row],[yhat]] &gt;= Classify!$C$8), "")</f>
        <v/>
      </c>
    </row>
    <row r="1004" spans="1:32" x14ac:dyDescent="0.35">
      <c r="A1004">
        <v>18</v>
      </c>
      <c r="B1004" t="s">
        <v>19</v>
      </c>
      <c r="C1004">
        <v>30.4</v>
      </c>
      <c r="D1004">
        <v>3</v>
      </c>
      <c r="E1004" t="s">
        <v>14</v>
      </c>
      <c r="F1004" t="s">
        <v>20</v>
      </c>
      <c r="G1004">
        <v>3481.8679999999999</v>
      </c>
      <c r="H1004" t="s">
        <v>16</v>
      </c>
      <c r="I1004" t="s">
        <v>18</v>
      </c>
      <c r="J1004" t="s">
        <v>17</v>
      </c>
      <c r="K1004" t="s">
        <v>17</v>
      </c>
      <c r="L1004" t="s">
        <v>17</v>
      </c>
      <c r="M1004" t="s">
        <v>17</v>
      </c>
      <c r="N1004">
        <f>insurance[[#This Row],[age]]^2</f>
        <v>324</v>
      </c>
      <c r="O1004">
        <f>insurance[[#This Row],[smoker_yes]]*insurance[[#This Row],[bmi]]</f>
        <v>0</v>
      </c>
      <c r="P1004">
        <f>insurance[[#This Row],[smoker_yes]]*insurance[[#This Row],[age]]</f>
        <v>0</v>
      </c>
      <c r="Q1004">
        <f>insurance[[#This Row],[bmi]]*insurance[[#This Row],[age]]</f>
        <v>547.19999999999993</v>
      </c>
      <c r="R1004" t="s">
        <v>31</v>
      </c>
      <c r="S1004">
        <f>(insurance[[#This Row],[age]]-Notes!$B$2)/Notes!$B$3</f>
        <v>-1.5099654504939408</v>
      </c>
      <c r="T1004">
        <f>(insurance[[#This Row],[bmi]]-Notes!$B$4)/Notes!$B$5</f>
        <v>-4.3208801129061156E-2</v>
      </c>
      <c r="U1004">
        <f>(insurance[[#This Row],[children]]-Notes!$B$6)/Notes!$B$7</f>
        <v>1.5809257598977553</v>
      </c>
      <c r="V1004" s="14">
        <f t="shared" si="15"/>
        <v>13130.638654799817</v>
      </c>
      <c r="W1004" s="15" t="str">
        <f>IF(insurance[[#This Row],[split]]="Test", (insurance[[#This Row],[charges]]-insurance[[#This Row],[yhat_base]])^2, "")</f>
        <v/>
      </c>
      <c r="X1004" s="15" t="str">
        <f>IF(insurance[[#This Row],[split]]="Test", ABS(insurance[[#This Row],[charges]]-insurance[[#This Row],[yhat_base]])^2, "")</f>
        <v/>
      </c>
      <c r="Y1004" t="str">
        <f>IF(insurance[[#This Row],[split]]="Test", (insurance[[#This Row],[charges]]-insurance[[#This Row],[yhat]])^2,"")</f>
        <v/>
      </c>
      <c r="Z1004" t="str">
        <f>IF(insurance[[#This Row],[split]]="Test",ABS(insurance[[#This Row],[charges]]-insurance[[#This Row],[yhat]])^2,"")</f>
        <v/>
      </c>
      <c r="AA1004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5869.1466785617922</v>
      </c>
      <c r="AB1004">
        <f>insurance[[#This Row],[charges]]-insurance[[#This Row],[yhat]]</f>
        <v>-2387.2786785617923</v>
      </c>
      <c r="AC1004" t="str">
        <f>IF(insurance[[#This Row],[split]]="Test",
  COUNTIFS(insurance[split], "Test", insurance[yhat], "&gt;" &amp; insurance[[#This Row],[yhat]]) + 1,
  ""
)</f>
        <v/>
      </c>
      <c r="AD1004" t="str">
        <f>IF(insurance[[#This Row],[split]]="Test", CEILING(insurance[[#This Row],[rank_test]]/(COUNTIF(insurance[split],"Test")/10), 1), "")</f>
        <v/>
      </c>
      <c r="AE1004" t="str">
        <f>IF(insurance[[#This Row],[split]]="Test", --(insurance[[#This Row],[charges]] &gt;= Classify!$C$5), "")</f>
        <v/>
      </c>
      <c r="AF1004" t="str">
        <f>IF(insurance[[#This Row],[split]]="Test", --(insurance[[#This Row],[yhat]] &gt;= Classify!$C$8), "")</f>
        <v/>
      </c>
    </row>
    <row r="1005" spans="1:32" x14ac:dyDescent="0.35">
      <c r="A1005">
        <v>64</v>
      </c>
      <c r="B1005" t="s">
        <v>13</v>
      </c>
      <c r="C1005">
        <v>30.114999999999998</v>
      </c>
      <c r="D1005">
        <v>3</v>
      </c>
      <c r="E1005" t="s">
        <v>14</v>
      </c>
      <c r="F1005" t="s">
        <v>22</v>
      </c>
      <c r="G1005">
        <v>16455.707849999999</v>
      </c>
      <c r="H1005" t="s">
        <v>16</v>
      </c>
      <c r="I1005" t="s">
        <v>17</v>
      </c>
      <c r="J1005" t="s">
        <v>17</v>
      </c>
      <c r="K1005" t="s">
        <v>18</v>
      </c>
      <c r="L1005" t="s">
        <v>17</v>
      </c>
      <c r="M1005" t="s">
        <v>17</v>
      </c>
      <c r="N1005">
        <f>insurance[[#This Row],[age]]^2</f>
        <v>4096</v>
      </c>
      <c r="O1005">
        <f>insurance[[#This Row],[smoker_yes]]*insurance[[#This Row],[bmi]]</f>
        <v>0</v>
      </c>
      <c r="P1005">
        <f>insurance[[#This Row],[smoker_yes]]*insurance[[#This Row],[age]]</f>
        <v>0</v>
      </c>
      <c r="Q1005">
        <f>insurance[[#This Row],[bmi]]*insurance[[#This Row],[age]]</f>
        <v>1927.36</v>
      </c>
      <c r="R1005" t="s">
        <v>31</v>
      </c>
      <c r="S1005">
        <f>(insurance[[#This Row],[age]]-Notes!$B$2)/Notes!$B$3</f>
        <v>1.7652893000611625</v>
      </c>
      <c r="T1005">
        <f>(insurance[[#This Row],[bmi]]-Notes!$B$4)/Notes!$B$5</f>
        <v>-8.9961477966811199E-2</v>
      </c>
      <c r="U1005">
        <f>(insurance[[#This Row],[children]]-Notes!$B$6)/Notes!$B$7</f>
        <v>1.5809257598977553</v>
      </c>
      <c r="V1005" s="14">
        <f t="shared" si="15"/>
        <v>13130.638654799817</v>
      </c>
      <c r="W1005" s="15" t="str">
        <f>IF(insurance[[#This Row],[split]]="Test", (insurance[[#This Row],[charges]]-insurance[[#This Row],[yhat_base]])^2, "")</f>
        <v/>
      </c>
      <c r="X1005" s="15" t="str">
        <f>IF(insurance[[#This Row],[split]]="Test", ABS(insurance[[#This Row],[charges]]-insurance[[#This Row],[yhat_base]])^2, "")</f>
        <v/>
      </c>
      <c r="Y1005" t="str">
        <f>IF(insurance[[#This Row],[split]]="Test", (insurance[[#This Row],[charges]]-insurance[[#This Row],[yhat]])^2,"")</f>
        <v/>
      </c>
      <c r="Z1005" t="str">
        <f>IF(insurance[[#This Row],[split]]="Test",ABS(insurance[[#This Row],[charges]]-insurance[[#This Row],[yhat]])^2,"")</f>
        <v/>
      </c>
      <c r="AA1005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18376.941563451583</v>
      </c>
      <c r="AB1005">
        <f>insurance[[#This Row],[charges]]-insurance[[#This Row],[yhat]]</f>
        <v>-1921.2337134515838</v>
      </c>
      <c r="AC1005" t="str">
        <f>IF(insurance[[#This Row],[split]]="Test",
  COUNTIFS(insurance[split], "Test", insurance[yhat], "&gt;" &amp; insurance[[#This Row],[yhat]]) + 1,
  ""
)</f>
        <v/>
      </c>
      <c r="AD1005" t="str">
        <f>IF(insurance[[#This Row],[split]]="Test", CEILING(insurance[[#This Row],[rank_test]]/(COUNTIF(insurance[split],"Test")/10), 1), "")</f>
        <v/>
      </c>
      <c r="AE1005" t="str">
        <f>IF(insurance[[#This Row],[split]]="Test", --(insurance[[#This Row],[charges]] &gt;= Classify!$C$5), "")</f>
        <v/>
      </c>
      <c r="AF1005" t="str">
        <f>IF(insurance[[#This Row],[split]]="Test", --(insurance[[#This Row],[yhat]] &gt;= Classify!$C$8), "")</f>
        <v/>
      </c>
    </row>
    <row r="1006" spans="1:32" x14ac:dyDescent="0.35">
      <c r="A1006">
        <v>24</v>
      </c>
      <c r="B1006" t="s">
        <v>13</v>
      </c>
      <c r="C1006">
        <v>30.21</v>
      </c>
      <c r="D1006">
        <v>3</v>
      </c>
      <c r="E1006" t="s">
        <v>14</v>
      </c>
      <c r="F1006" t="s">
        <v>22</v>
      </c>
      <c r="G1006">
        <v>4618.0798999999997</v>
      </c>
      <c r="H1006" t="s">
        <v>16</v>
      </c>
      <c r="I1006" t="s">
        <v>17</v>
      </c>
      <c r="J1006" t="s">
        <v>17</v>
      </c>
      <c r="K1006" t="s">
        <v>18</v>
      </c>
      <c r="L1006" t="s">
        <v>17</v>
      </c>
      <c r="M1006" t="s">
        <v>17</v>
      </c>
      <c r="N1006">
        <f>insurance[[#This Row],[age]]^2</f>
        <v>576</v>
      </c>
      <c r="O1006">
        <f>insurance[[#This Row],[smoker_yes]]*insurance[[#This Row],[bmi]]</f>
        <v>0</v>
      </c>
      <c r="P1006">
        <f>insurance[[#This Row],[smoker_yes]]*insurance[[#This Row],[age]]</f>
        <v>0</v>
      </c>
      <c r="Q1006">
        <f>insurance[[#This Row],[bmi]]*insurance[[#This Row],[age]]</f>
        <v>725.04</v>
      </c>
      <c r="R1006" t="s">
        <v>31</v>
      </c>
      <c r="S1006">
        <f>(insurance[[#This Row],[age]]-Notes!$B$2)/Notes!$B$3</f>
        <v>-1.0827583091171882</v>
      </c>
      <c r="T1006">
        <f>(insurance[[#This Row],[bmi]]-Notes!$B$4)/Notes!$B$5</f>
        <v>-7.4377252354227472E-2</v>
      </c>
      <c r="U1006">
        <f>(insurance[[#This Row],[children]]-Notes!$B$6)/Notes!$B$7</f>
        <v>1.5809257598977553</v>
      </c>
      <c r="V1006" s="14">
        <f t="shared" si="15"/>
        <v>13130.638654799817</v>
      </c>
      <c r="W1006" s="15" t="str">
        <f>IF(insurance[[#This Row],[split]]="Test", (insurance[[#This Row],[charges]]-insurance[[#This Row],[yhat_base]])^2, "")</f>
        <v/>
      </c>
      <c r="X1006" s="15" t="str">
        <f>IF(insurance[[#This Row],[split]]="Test", ABS(insurance[[#This Row],[charges]]-insurance[[#This Row],[yhat_base]])^2, "")</f>
        <v/>
      </c>
      <c r="Y1006" t="str">
        <f>IF(insurance[[#This Row],[split]]="Test", (insurance[[#This Row],[charges]]-insurance[[#This Row],[yhat]])^2,"")</f>
        <v/>
      </c>
      <c r="Z1006" t="str">
        <f>IF(insurance[[#This Row],[split]]="Test",ABS(insurance[[#This Row],[charges]]-insurance[[#This Row],[yhat]])^2,"")</f>
        <v/>
      </c>
      <c r="AA1006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6546.3104248529262</v>
      </c>
      <c r="AB1006">
        <f>insurance[[#This Row],[charges]]-insurance[[#This Row],[yhat]]</f>
        <v>-1928.2305248529265</v>
      </c>
      <c r="AC1006" t="str">
        <f>IF(insurance[[#This Row],[split]]="Test",
  COUNTIFS(insurance[split], "Test", insurance[yhat], "&gt;" &amp; insurance[[#This Row],[yhat]]) + 1,
  ""
)</f>
        <v/>
      </c>
      <c r="AD1006" t="str">
        <f>IF(insurance[[#This Row],[split]]="Test", CEILING(insurance[[#This Row],[rank_test]]/(COUNTIF(insurance[split],"Test")/10), 1), "")</f>
        <v/>
      </c>
      <c r="AE1006" t="str">
        <f>IF(insurance[[#This Row],[split]]="Test", --(insurance[[#This Row],[charges]] &gt;= Classify!$C$5), "")</f>
        <v/>
      </c>
      <c r="AF1006" t="str">
        <f>IF(insurance[[#This Row],[split]]="Test", --(insurance[[#This Row],[yhat]] &gt;= Classify!$C$8), "")</f>
        <v/>
      </c>
    </row>
    <row r="1007" spans="1:32" x14ac:dyDescent="0.35">
      <c r="A1007">
        <v>43</v>
      </c>
      <c r="B1007" t="s">
        <v>13</v>
      </c>
      <c r="C1007">
        <v>34.4</v>
      </c>
      <c r="D1007">
        <v>3</v>
      </c>
      <c r="E1007" t="s">
        <v>14</v>
      </c>
      <c r="F1007" t="s">
        <v>21</v>
      </c>
      <c r="G1007">
        <v>8522.0030000000006</v>
      </c>
      <c r="H1007" t="s">
        <v>16</v>
      </c>
      <c r="I1007" t="s">
        <v>17</v>
      </c>
      <c r="J1007" t="s">
        <v>17</v>
      </c>
      <c r="K1007" t="s">
        <v>17</v>
      </c>
      <c r="L1007" t="s">
        <v>17</v>
      </c>
      <c r="M1007" t="s">
        <v>18</v>
      </c>
      <c r="N1007">
        <f>insurance[[#This Row],[age]]^2</f>
        <v>1849</v>
      </c>
      <c r="O1007">
        <f>insurance[[#This Row],[smoker_yes]]*insurance[[#This Row],[bmi]]</f>
        <v>0</v>
      </c>
      <c r="P1007">
        <f>insurance[[#This Row],[smoker_yes]]*insurance[[#This Row],[age]]</f>
        <v>0</v>
      </c>
      <c r="Q1007">
        <f>insurance[[#This Row],[bmi]]*insurance[[#This Row],[age]]</f>
        <v>1479.2</v>
      </c>
      <c r="R1007" t="s">
        <v>31</v>
      </c>
      <c r="S1007">
        <f>(insurance[[#This Row],[age]]-Notes!$B$2)/Notes!$B$3</f>
        <v>0.27006430524252845</v>
      </c>
      <c r="T1007">
        <f>(insurance[[#This Row],[bmi]]-Notes!$B$4)/Notes!$B$5</f>
        <v>0.61296911940076382</v>
      </c>
      <c r="U1007">
        <f>(insurance[[#This Row],[children]]-Notes!$B$6)/Notes!$B$7</f>
        <v>1.5809257598977553</v>
      </c>
      <c r="V1007" s="14">
        <f t="shared" si="15"/>
        <v>13130.638654799817</v>
      </c>
      <c r="W1007" s="15" t="str">
        <f>IF(insurance[[#This Row],[split]]="Test", (insurance[[#This Row],[charges]]-insurance[[#This Row],[yhat_base]])^2, "")</f>
        <v/>
      </c>
      <c r="X1007" s="15" t="str">
        <f>IF(insurance[[#This Row],[split]]="Test", ABS(insurance[[#This Row],[charges]]-insurance[[#This Row],[yhat_base]])^2, "")</f>
        <v/>
      </c>
      <c r="Y1007" t="str">
        <f>IF(insurance[[#This Row],[split]]="Test", (insurance[[#This Row],[charges]]-insurance[[#This Row],[yhat]])^2,"")</f>
        <v/>
      </c>
      <c r="Z1007" t="str">
        <f>IF(insurance[[#This Row],[split]]="Test",ABS(insurance[[#This Row],[charges]]-insurance[[#This Row],[yhat]])^2,"")</f>
        <v/>
      </c>
      <c r="AA1007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10124.791251967421</v>
      </c>
      <c r="AB1007">
        <f>insurance[[#This Row],[charges]]-insurance[[#This Row],[yhat]]</f>
        <v>-1602.7882519674204</v>
      </c>
      <c r="AC1007" t="str">
        <f>IF(insurance[[#This Row],[split]]="Test",
  COUNTIFS(insurance[split], "Test", insurance[yhat], "&gt;" &amp; insurance[[#This Row],[yhat]]) + 1,
  ""
)</f>
        <v/>
      </c>
      <c r="AD1007" t="str">
        <f>IF(insurance[[#This Row],[split]]="Test", CEILING(insurance[[#This Row],[rank_test]]/(COUNTIF(insurance[split],"Test")/10), 1), "")</f>
        <v/>
      </c>
      <c r="AE1007" t="str">
        <f>IF(insurance[[#This Row],[split]]="Test", --(insurance[[#This Row],[charges]] &gt;= Classify!$C$5), "")</f>
        <v/>
      </c>
      <c r="AF1007" t="str">
        <f>IF(insurance[[#This Row],[split]]="Test", --(insurance[[#This Row],[yhat]] &gt;= Classify!$C$8), "")</f>
        <v/>
      </c>
    </row>
    <row r="1008" spans="1:32" x14ac:dyDescent="0.35">
      <c r="A1008">
        <v>49</v>
      </c>
      <c r="B1008" t="s">
        <v>19</v>
      </c>
      <c r="C1008">
        <v>32.299999999999997</v>
      </c>
      <c r="D1008">
        <v>3</v>
      </c>
      <c r="E1008" t="s">
        <v>14</v>
      </c>
      <c r="F1008" t="s">
        <v>22</v>
      </c>
      <c r="G1008">
        <v>10269.459999999999</v>
      </c>
      <c r="H1008" t="s">
        <v>16</v>
      </c>
      <c r="I1008" t="s">
        <v>18</v>
      </c>
      <c r="J1008" t="s">
        <v>17</v>
      </c>
      <c r="K1008" t="s">
        <v>18</v>
      </c>
      <c r="L1008" t="s">
        <v>17</v>
      </c>
      <c r="M1008" t="s">
        <v>17</v>
      </c>
      <c r="N1008">
        <f>insurance[[#This Row],[age]]^2</f>
        <v>2401</v>
      </c>
      <c r="O1008">
        <f>insurance[[#This Row],[smoker_yes]]*insurance[[#This Row],[bmi]]</f>
        <v>0</v>
      </c>
      <c r="P1008">
        <f>insurance[[#This Row],[smoker_yes]]*insurance[[#This Row],[age]]</f>
        <v>0</v>
      </c>
      <c r="Q1008">
        <f>insurance[[#This Row],[bmi]]*insurance[[#This Row],[age]]</f>
        <v>1582.6999999999998</v>
      </c>
      <c r="R1008" t="s">
        <v>31</v>
      </c>
      <c r="S1008">
        <f>(insurance[[#This Row],[age]]-Notes!$B$2)/Notes!$B$3</f>
        <v>0.69727144661928109</v>
      </c>
      <c r="T1008">
        <f>(insurance[[#This Row],[bmi]]-Notes!$B$4)/Notes!$B$5</f>
        <v>0.26847571112260549</v>
      </c>
      <c r="U1008">
        <f>(insurance[[#This Row],[children]]-Notes!$B$6)/Notes!$B$7</f>
        <v>1.5809257598977553</v>
      </c>
      <c r="V1008" s="14">
        <f t="shared" si="15"/>
        <v>13130.638654799817</v>
      </c>
      <c r="W1008" s="15" t="str">
        <f>IF(insurance[[#This Row],[split]]="Test", (insurance[[#This Row],[charges]]-insurance[[#This Row],[yhat_base]])^2, "")</f>
        <v/>
      </c>
      <c r="X1008" s="15" t="str">
        <f>IF(insurance[[#This Row],[split]]="Test", ABS(insurance[[#This Row],[charges]]-insurance[[#This Row],[yhat_base]])^2, "")</f>
        <v/>
      </c>
      <c r="Y1008" t="str">
        <f>IF(insurance[[#This Row],[split]]="Test", (insurance[[#This Row],[charges]]-insurance[[#This Row],[yhat]])^2,"")</f>
        <v/>
      </c>
      <c r="Z1008" t="str">
        <f>IF(insurance[[#This Row],[split]]="Test",ABS(insurance[[#This Row],[charges]]-insurance[[#This Row],[yhat]])^2,"")</f>
        <v/>
      </c>
      <c r="AA1008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11816.36629374991</v>
      </c>
      <c r="AB1008">
        <f>insurance[[#This Row],[charges]]-insurance[[#This Row],[yhat]]</f>
        <v>-1546.9062937499111</v>
      </c>
      <c r="AC1008" t="str">
        <f>IF(insurance[[#This Row],[split]]="Test",
  COUNTIFS(insurance[split], "Test", insurance[yhat], "&gt;" &amp; insurance[[#This Row],[yhat]]) + 1,
  ""
)</f>
        <v/>
      </c>
      <c r="AD1008" t="str">
        <f>IF(insurance[[#This Row],[split]]="Test", CEILING(insurance[[#This Row],[rank_test]]/(COUNTIF(insurance[split],"Test")/10), 1), "")</f>
        <v/>
      </c>
      <c r="AE1008" t="str">
        <f>IF(insurance[[#This Row],[split]]="Test", --(insurance[[#This Row],[charges]] &gt;= Classify!$C$5), "")</f>
        <v/>
      </c>
      <c r="AF1008" t="str">
        <f>IF(insurance[[#This Row],[split]]="Test", --(insurance[[#This Row],[yhat]] &gt;= Classify!$C$8), "")</f>
        <v/>
      </c>
    </row>
    <row r="1009" spans="1:32" x14ac:dyDescent="0.35">
      <c r="A1009">
        <v>27</v>
      </c>
      <c r="B1009" t="s">
        <v>13</v>
      </c>
      <c r="C1009">
        <v>30.4</v>
      </c>
      <c r="D1009">
        <v>3</v>
      </c>
      <c r="E1009" t="s">
        <v>14</v>
      </c>
      <c r="F1009" t="s">
        <v>22</v>
      </c>
      <c r="G1009">
        <v>18804.752400000001</v>
      </c>
      <c r="H1009" t="s">
        <v>16</v>
      </c>
      <c r="I1009" t="s">
        <v>17</v>
      </c>
      <c r="J1009" t="s">
        <v>17</v>
      </c>
      <c r="K1009" t="s">
        <v>18</v>
      </c>
      <c r="L1009" t="s">
        <v>17</v>
      </c>
      <c r="M1009" t="s">
        <v>17</v>
      </c>
      <c r="N1009">
        <f>insurance[[#This Row],[age]]^2</f>
        <v>729</v>
      </c>
      <c r="O1009">
        <f>insurance[[#This Row],[smoker_yes]]*insurance[[#This Row],[bmi]]</f>
        <v>0</v>
      </c>
      <c r="P1009">
        <f>insurance[[#This Row],[smoker_yes]]*insurance[[#This Row],[age]]</f>
        <v>0</v>
      </c>
      <c r="Q1009">
        <f>insurance[[#This Row],[bmi]]*insurance[[#This Row],[age]]</f>
        <v>820.8</v>
      </c>
      <c r="R1009" t="s">
        <v>31</v>
      </c>
      <c r="S1009">
        <f>(insurance[[#This Row],[age]]-Notes!$B$2)/Notes!$B$3</f>
        <v>-0.86915473842881186</v>
      </c>
      <c r="T1009">
        <f>(insurance[[#This Row],[bmi]]-Notes!$B$4)/Notes!$B$5</f>
        <v>-4.3208801129061156E-2</v>
      </c>
      <c r="U1009">
        <f>(insurance[[#This Row],[children]]-Notes!$B$6)/Notes!$B$7</f>
        <v>1.5809257598977553</v>
      </c>
      <c r="V1009" s="14">
        <f t="shared" si="15"/>
        <v>13130.638654799817</v>
      </c>
      <c r="W1009" s="15" t="str">
        <f>IF(insurance[[#This Row],[split]]="Test", (insurance[[#This Row],[charges]]-insurance[[#This Row],[yhat_base]])^2, "")</f>
        <v/>
      </c>
      <c r="X1009" s="15" t="str">
        <f>IF(insurance[[#This Row],[split]]="Test", ABS(insurance[[#This Row],[charges]]-insurance[[#This Row],[yhat_base]])^2, "")</f>
        <v/>
      </c>
      <c r="Y1009" t="str">
        <f>IF(insurance[[#This Row],[split]]="Test", (insurance[[#This Row],[charges]]-insurance[[#This Row],[yhat]])^2,"")</f>
        <v/>
      </c>
      <c r="Z1009" t="str">
        <f>IF(insurance[[#This Row],[split]]="Test",ABS(insurance[[#This Row],[charges]]-insurance[[#This Row],[yhat]])^2,"")</f>
        <v/>
      </c>
      <c r="AA1009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6986.6860074475435</v>
      </c>
      <c r="AB1009">
        <f>insurance[[#This Row],[charges]]-insurance[[#This Row],[yhat]]</f>
        <v>11818.066392552457</v>
      </c>
      <c r="AC1009" t="str">
        <f>IF(insurance[[#This Row],[split]]="Test",
  COUNTIFS(insurance[split], "Test", insurance[yhat], "&gt;" &amp; insurance[[#This Row],[yhat]]) + 1,
  ""
)</f>
        <v/>
      </c>
      <c r="AD1009" t="str">
        <f>IF(insurance[[#This Row],[split]]="Test", CEILING(insurance[[#This Row],[rank_test]]/(COUNTIF(insurance[split],"Test")/10), 1), "")</f>
        <v/>
      </c>
      <c r="AE1009" t="str">
        <f>IF(insurance[[#This Row],[split]]="Test", --(insurance[[#This Row],[charges]] &gt;= Classify!$C$5), "")</f>
        <v/>
      </c>
      <c r="AF1009" t="str">
        <f>IF(insurance[[#This Row],[split]]="Test", --(insurance[[#This Row],[yhat]] &gt;= Classify!$C$8), "")</f>
        <v/>
      </c>
    </row>
    <row r="1010" spans="1:32" x14ac:dyDescent="0.35">
      <c r="A1010">
        <v>35</v>
      </c>
      <c r="B1010" t="s">
        <v>19</v>
      </c>
      <c r="C1010">
        <v>28.9</v>
      </c>
      <c r="D1010">
        <v>3</v>
      </c>
      <c r="E1010" t="s">
        <v>14</v>
      </c>
      <c r="F1010" t="s">
        <v>21</v>
      </c>
      <c r="G1010">
        <v>5926.8459999999995</v>
      </c>
      <c r="H1010" t="s">
        <v>16</v>
      </c>
      <c r="I1010" t="s">
        <v>18</v>
      </c>
      <c r="J1010" t="s">
        <v>17</v>
      </c>
      <c r="K1010" t="s">
        <v>17</v>
      </c>
      <c r="L1010" t="s">
        <v>17</v>
      </c>
      <c r="M1010" t="s">
        <v>18</v>
      </c>
      <c r="N1010">
        <f>insurance[[#This Row],[age]]^2</f>
        <v>1225</v>
      </c>
      <c r="O1010">
        <f>insurance[[#This Row],[smoker_yes]]*insurance[[#This Row],[bmi]]</f>
        <v>0</v>
      </c>
      <c r="P1010">
        <f>insurance[[#This Row],[smoker_yes]]*insurance[[#This Row],[age]]</f>
        <v>0</v>
      </c>
      <c r="Q1010">
        <f>insurance[[#This Row],[bmi]]*insurance[[#This Row],[age]]</f>
        <v>1011.5</v>
      </c>
      <c r="R1010" t="s">
        <v>31</v>
      </c>
      <c r="S1010">
        <f>(insurance[[#This Row],[age]]-Notes!$B$2)/Notes!$B$3</f>
        <v>-0.29954521659314176</v>
      </c>
      <c r="T1010">
        <f>(insurance[[#This Row],[bmi]]-Notes!$B$4)/Notes!$B$5</f>
        <v>-0.28927552132774553</v>
      </c>
      <c r="U1010">
        <f>(insurance[[#This Row],[children]]-Notes!$B$6)/Notes!$B$7</f>
        <v>1.5809257598977553</v>
      </c>
      <c r="V1010" s="14">
        <f t="shared" si="15"/>
        <v>13130.638654799817</v>
      </c>
      <c r="W1010" s="15" t="str">
        <f>IF(insurance[[#This Row],[split]]="Test", (insurance[[#This Row],[charges]]-insurance[[#This Row],[yhat_base]])^2, "")</f>
        <v/>
      </c>
      <c r="X1010" s="15" t="str">
        <f>IF(insurance[[#This Row],[split]]="Test", ABS(insurance[[#This Row],[charges]]-insurance[[#This Row],[yhat_base]])^2, "")</f>
        <v/>
      </c>
      <c r="Y1010" t="str">
        <f>IF(insurance[[#This Row],[split]]="Test", (insurance[[#This Row],[charges]]-insurance[[#This Row],[yhat]])^2,"")</f>
        <v/>
      </c>
      <c r="Z1010" t="str">
        <f>IF(insurance[[#This Row],[split]]="Test",ABS(insurance[[#This Row],[charges]]-insurance[[#This Row],[yhat]])^2,"")</f>
        <v/>
      </c>
      <c r="AA1010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7399.3474855815703</v>
      </c>
      <c r="AB1010">
        <f>insurance[[#This Row],[charges]]-insurance[[#This Row],[yhat]]</f>
        <v>-1472.5014855815707</v>
      </c>
      <c r="AC1010" t="str">
        <f>IF(insurance[[#This Row],[split]]="Test",
  COUNTIFS(insurance[split], "Test", insurance[yhat], "&gt;" &amp; insurance[[#This Row],[yhat]]) + 1,
  ""
)</f>
        <v/>
      </c>
      <c r="AD1010" t="str">
        <f>IF(insurance[[#This Row],[split]]="Test", CEILING(insurance[[#This Row],[rank_test]]/(COUNTIF(insurance[split],"Test")/10), 1), "")</f>
        <v/>
      </c>
      <c r="AE1010" t="str">
        <f>IF(insurance[[#This Row],[split]]="Test", --(insurance[[#This Row],[charges]] &gt;= Classify!$C$5), "")</f>
        <v/>
      </c>
      <c r="AF1010" t="str">
        <f>IF(insurance[[#This Row],[split]]="Test", --(insurance[[#This Row],[yhat]] &gt;= Classify!$C$8), "")</f>
        <v/>
      </c>
    </row>
    <row r="1011" spans="1:32" x14ac:dyDescent="0.35">
      <c r="A1011">
        <v>63</v>
      </c>
      <c r="B1011" t="s">
        <v>19</v>
      </c>
      <c r="C1011">
        <v>41.325000000000003</v>
      </c>
      <c r="D1011">
        <v>3</v>
      </c>
      <c r="E1011" t="s">
        <v>14</v>
      </c>
      <c r="F1011" t="s">
        <v>22</v>
      </c>
      <c r="G1011">
        <v>15555.188749999999</v>
      </c>
      <c r="H1011" t="s">
        <v>16</v>
      </c>
      <c r="I1011" t="s">
        <v>18</v>
      </c>
      <c r="J1011" t="s">
        <v>17</v>
      </c>
      <c r="K1011" t="s">
        <v>18</v>
      </c>
      <c r="L1011" t="s">
        <v>17</v>
      </c>
      <c r="M1011" t="s">
        <v>17</v>
      </c>
      <c r="N1011">
        <f>insurance[[#This Row],[age]]^2</f>
        <v>3969</v>
      </c>
      <c r="O1011">
        <f>insurance[[#This Row],[smoker_yes]]*insurance[[#This Row],[bmi]]</f>
        <v>0</v>
      </c>
      <c r="P1011">
        <f>insurance[[#This Row],[smoker_yes]]*insurance[[#This Row],[age]]</f>
        <v>0</v>
      </c>
      <c r="Q1011">
        <f>insurance[[#This Row],[bmi]]*insurance[[#This Row],[age]]</f>
        <v>2603.4750000000004</v>
      </c>
      <c r="R1011" t="s">
        <v>31</v>
      </c>
      <c r="S1011">
        <f>(insurance[[#This Row],[age]]-Notes!$B$2)/Notes!$B$3</f>
        <v>1.6940881098317038</v>
      </c>
      <c r="T1011">
        <f>(insurance[[#This Row],[bmi]]-Notes!$B$4)/Notes!$B$5</f>
        <v>1.748977144318024</v>
      </c>
      <c r="U1011">
        <f>(insurance[[#This Row],[children]]-Notes!$B$6)/Notes!$B$7</f>
        <v>1.5809257598977553</v>
      </c>
      <c r="V1011" s="14">
        <f t="shared" si="15"/>
        <v>13130.638654799817</v>
      </c>
      <c r="W1011" s="15" t="str">
        <f>IF(insurance[[#This Row],[split]]="Test", (insurance[[#This Row],[charges]]-insurance[[#This Row],[yhat_base]])^2, "")</f>
        <v/>
      </c>
      <c r="X1011" s="15" t="str">
        <f>IF(insurance[[#This Row],[split]]="Test", ABS(insurance[[#This Row],[charges]]-insurance[[#This Row],[yhat_base]])^2, "")</f>
        <v/>
      </c>
      <c r="Y1011" t="str">
        <f>IF(insurance[[#This Row],[split]]="Test", (insurance[[#This Row],[charges]]-insurance[[#This Row],[yhat]])^2,"")</f>
        <v/>
      </c>
      <c r="Z1011" t="str">
        <f>IF(insurance[[#This Row],[split]]="Test",ABS(insurance[[#This Row],[charges]]-insurance[[#This Row],[yhat]])^2,"")</f>
        <v/>
      </c>
      <c r="AA1011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17404.513597627145</v>
      </c>
      <c r="AB1011">
        <f>insurance[[#This Row],[charges]]-insurance[[#This Row],[yhat]]</f>
        <v>-1849.3248476271456</v>
      </c>
      <c r="AC1011" t="str">
        <f>IF(insurance[[#This Row],[split]]="Test",
  COUNTIFS(insurance[split], "Test", insurance[yhat], "&gt;" &amp; insurance[[#This Row],[yhat]]) + 1,
  ""
)</f>
        <v/>
      </c>
      <c r="AD1011" t="str">
        <f>IF(insurance[[#This Row],[split]]="Test", CEILING(insurance[[#This Row],[rank_test]]/(COUNTIF(insurance[split],"Test")/10), 1), "")</f>
        <v/>
      </c>
      <c r="AE1011" t="str">
        <f>IF(insurance[[#This Row],[split]]="Test", --(insurance[[#This Row],[charges]] &gt;= Classify!$C$5), "")</f>
        <v/>
      </c>
      <c r="AF1011" t="str">
        <f>IF(insurance[[#This Row],[split]]="Test", --(insurance[[#This Row],[yhat]] &gt;= Classify!$C$8), "")</f>
        <v/>
      </c>
    </row>
    <row r="1012" spans="1:32" x14ac:dyDescent="0.35">
      <c r="A1012">
        <v>48</v>
      </c>
      <c r="B1012" t="s">
        <v>19</v>
      </c>
      <c r="C1012">
        <v>34.299999999999997</v>
      </c>
      <c r="D1012">
        <v>3</v>
      </c>
      <c r="E1012" t="s">
        <v>14</v>
      </c>
      <c r="F1012" t="s">
        <v>21</v>
      </c>
      <c r="G1012">
        <v>9563.0290000000005</v>
      </c>
      <c r="H1012" t="s">
        <v>16</v>
      </c>
      <c r="I1012" t="s">
        <v>18</v>
      </c>
      <c r="J1012" t="s">
        <v>17</v>
      </c>
      <c r="K1012" t="s">
        <v>17</v>
      </c>
      <c r="L1012" t="s">
        <v>17</v>
      </c>
      <c r="M1012" t="s">
        <v>18</v>
      </c>
      <c r="N1012">
        <f>insurance[[#This Row],[age]]^2</f>
        <v>2304</v>
      </c>
      <c r="O1012">
        <f>insurance[[#This Row],[smoker_yes]]*insurance[[#This Row],[bmi]]</f>
        <v>0</v>
      </c>
      <c r="P1012">
        <f>insurance[[#This Row],[smoker_yes]]*insurance[[#This Row],[age]]</f>
        <v>0</v>
      </c>
      <c r="Q1012">
        <f>insurance[[#This Row],[bmi]]*insurance[[#This Row],[age]]</f>
        <v>1646.3999999999999</v>
      </c>
      <c r="R1012" t="s">
        <v>32</v>
      </c>
      <c r="S1012">
        <f>(insurance[[#This Row],[age]]-Notes!$B$2)/Notes!$B$3</f>
        <v>0.62607025638982228</v>
      </c>
      <c r="T1012">
        <f>(insurance[[#This Row],[bmi]]-Notes!$B$4)/Notes!$B$5</f>
        <v>0.5965646713875179</v>
      </c>
      <c r="U1012">
        <f>(insurance[[#This Row],[children]]-Notes!$B$6)/Notes!$B$7</f>
        <v>1.5809257598977553</v>
      </c>
      <c r="V1012" s="14">
        <f t="shared" si="15"/>
        <v>13130.638654799817</v>
      </c>
      <c r="W1012" s="15">
        <f>IF(insurance[[#This Row],[split]]="Test", (insurance[[#This Row],[charges]]-insurance[[#This Row],[yhat_base]])^2, "")</f>
        <v>12727838.649020867</v>
      </c>
      <c r="X1012" s="15">
        <f>IF(insurance[[#This Row],[split]]="Test", ABS(insurance[[#This Row],[charges]]-insurance[[#This Row],[yhat_base]])^2, "")</f>
        <v>12727838.649020867</v>
      </c>
      <c r="Y1012">
        <f>IF(insurance[[#This Row],[split]]="Test", (insurance[[#This Row],[charges]]-insurance[[#This Row],[yhat]])^2,"")</f>
        <v>2165706.5713409791</v>
      </c>
      <c r="Z1012">
        <f>IF(insurance[[#This Row],[split]]="Test",ABS(insurance[[#This Row],[charges]]-insurance[[#This Row],[yhat]])^2,"")</f>
        <v>2165706.5713409791</v>
      </c>
      <c r="AA1012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11034.662980085055</v>
      </c>
      <c r="AB1012">
        <f>insurance[[#This Row],[charges]]-insurance[[#This Row],[yhat]]</f>
        <v>-1471.6339800850546</v>
      </c>
      <c r="AC1012">
        <f>IF(insurance[[#This Row],[split]]="Test",
  COUNTIFS(insurance[split], "Test", insurance[yhat], "&gt;" &amp; insurance[[#This Row],[yhat]]) + 1,
  ""
)</f>
        <v>128</v>
      </c>
      <c r="AD1012">
        <f>IF(insurance[[#This Row],[split]]="Test", CEILING(insurance[[#This Row],[rank_test]]/(COUNTIF(insurance[split],"Test")/10), 1), "")</f>
        <v>5</v>
      </c>
      <c r="AE1012">
        <f>IF(insurance[[#This Row],[split]]="Test", --(insurance[[#This Row],[charges]] &gt;= Classify!$C$5), "")</f>
        <v>0</v>
      </c>
      <c r="AF1012">
        <f>IF(insurance[[#This Row],[split]]="Test", --(insurance[[#This Row],[yhat]] &gt;= Classify!$C$8), "")</f>
        <v>0</v>
      </c>
    </row>
    <row r="1013" spans="1:32" x14ac:dyDescent="0.35">
      <c r="A1013">
        <v>37</v>
      </c>
      <c r="B1013" t="s">
        <v>19</v>
      </c>
      <c r="C1013">
        <v>30.875</v>
      </c>
      <c r="D1013">
        <v>3</v>
      </c>
      <c r="E1013" t="s">
        <v>14</v>
      </c>
      <c r="F1013" t="s">
        <v>22</v>
      </c>
      <c r="G1013">
        <v>6796.8632500000003</v>
      </c>
      <c r="H1013" t="s">
        <v>16</v>
      </c>
      <c r="I1013" t="s">
        <v>18</v>
      </c>
      <c r="J1013" t="s">
        <v>17</v>
      </c>
      <c r="K1013" t="s">
        <v>18</v>
      </c>
      <c r="L1013" t="s">
        <v>17</v>
      </c>
      <c r="M1013" t="s">
        <v>17</v>
      </c>
      <c r="N1013">
        <f>insurance[[#This Row],[age]]^2</f>
        <v>1369</v>
      </c>
      <c r="O1013">
        <f>insurance[[#This Row],[smoker_yes]]*insurance[[#This Row],[bmi]]</f>
        <v>0</v>
      </c>
      <c r="P1013">
        <f>insurance[[#This Row],[smoker_yes]]*insurance[[#This Row],[age]]</f>
        <v>0</v>
      </c>
      <c r="Q1013">
        <f>insurance[[#This Row],[bmi]]*insurance[[#This Row],[age]]</f>
        <v>1142.375</v>
      </c>
      <c r="R1013" t="s">
        <v>31</v>
      </c>
      <c r="S1013">
        <f>(insurance[[#This Row],[age]]-Notes!$B$2)/Notes!$B$3</f>
        <v>-0.1571428361342242</v>
      </c>
      <c r="T1013">
        <f>(insurance[[#This Row],[bmi]]-Notes!$B$4)/Notes!$B$5</f>
        <v>3.4712326933855793E-2</v>
      </c>
      <c r="U1013">
        <f>(insurance[[#This Row],[children]]-Notes!$B$6)/Notes!$B$7</f>
        <v>1.5809257598977553</v>
      </c>
      <c r="V1013" s="14">
        <f t="shared" si="15"/>
        <v>13130.638654799817</v>
      </c>
      <c r="W1013" s="15" t="str">
        <f>IF(insurance[[#This Row],[split]]="Test", (insurance[[#This Row],[charges]]-insurance[[#This Row],[yhat_base]])^2, "")</f>
        <v/>
      </c>
      <c r="X1013" s="15" t="str">
        <f>IF(insurance[[#This Row],[split]]="Test", ABS(insurance[[#This Row],[charges]]-insurance[[#This Row],[yhat_base]])^2, "")</f>
        <v/>
      </c>
      <c r="Y1013" t="str">
        <f>IF(insurance[[#This Row],[split]]="Test", (insurance[[#This Row],[charges]]-insurance[[#This Row],[yhat]])^2,"")</f>
        <v/>
      </c>
      <c r="Z1013" t="str">
        <f>IF(insurance[[#This Row],[split]]="Test",ABS(insurance[[#This Row],[charges]]-insurance[[#This Row],[yhat]])^2,"")</f>
        <v/>
      </c>
      <c r="AA1013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8349.9873870726678</v>
      </c>
      <c r="AB1013">
        <f>insurance[[#This Row],[charges]]-insurance[[#This Row],[yhat]]</f>
        <v>-1553.1241370726675</v>
      </c>
      <c r="AC1013" t="str">
        <f>IF(insurance[[#This Row],[split]]="Test",
  COUNTIFS(insurance[split], "Test", insurance[yhat], "&gt;" &amp; insurance[[#This Row],[yhat]]) + 1,
  ""
)</f>
        <v/>
      </c>
      <c r="AD1013" t="str">
        <f>IF(insurance[[#This Row],[split]]="Test", CEILING(insurance[[#This Row],[rank_test]]/(COUNTIF(insurance[split],"Test")/10), 1), "")</f>
        <v/>
      </c>
      <c r="AE1013" t="str">
        <f>IF(insurance[[#This Row],[split]]="Test", --(insurance[[#This Row],[charges]] &gt;= Classify!$C$5), "")</f>
        <v/>
      </c>
      <c r="AF1013" t="str">
        <f>IF(insurance[[#This Row],[split]]="Test", --(insurance[[#This Row],[yhat]] &gt;= Classify!$C$8), "")</f>
        <v/>
      </c>
    </row>
    <row r="1014" spans="1:32" x14ac:dyDescent="0.35">
      <c r="A1014">
        <v>33</v>
      </c>
      <c r="B1014" t="s">
        <v>13</v>
      </c>
      <c r="C1014">
        <v>38.9</v>
      </c>
      <c r="D1014">
        <v>3</v>
      </c>
      <c r="E1014" t="s">
        <v>14</v>
      </c>
      <c r="F1014" t="s">
        <v>21</v>
      </c>
      <c r="G1014">
        <v>5972.3779999999997</v>
      </c>
      <c r="H1014" t="s">
        <v>16</v>
      </c>
      <c r="I1014" t="s">
        <v>17</v>
      </c>
      <c r="J1014" t="s">
        <v>17</v>
      </c>
      <c r="K1014" t="s">
        <v>17</v>
      </c>
      <c r="L1014" t="s">
        <v>17</v>
      </c>
      <c r="M1014" t="s">
        <v>18</v>
      </c>
      <c r="N1014">
        <f>insurance[[#This Row],[age]]^2</f>
        <v>1089</v>
      </c>
      <c r="O1014">
        <f>insurance[[#This Row],[smoker_yes]]*insurance[[#This Row],[bmi]]</f>
        <v>0</v>
      </c>
      <c r="P1014">
        <f>insurance[[#This Row],[smoker_yes]]*insurance[[#This Row],[age]]</f>
        <v>0</v>
      </c>
      <c r="Q1014">
        <f>insurance[[#This Row],[bmi]]*insurance[[#This Row],[age]]</f>
        <v>1283.7</v>
      </c>
      <c r="R1014" t="s">
        <v>32</v>
      </c>
      <c r="S1014">
        <f>(insurance[[#This Row],[age]]-Notes!$B$2)/Notes!$B$3</f>
        <v>-0.44194759705205927</v>
      </c>
      <c r="T1014">
        <f>(insurance[[#This Row],[bmi]]-Notes!$B$4)/Notes!$B$5</f>
        <v>1.3511692799968169</v>
      </c>
      <c r="U1014">
        <f>(insurance[[#This Row],[children]]-Notes!$B$6)/Notes!$B$7</f>
        <v>1.5809257598977553</v>
      </c>
      <c r="V1014" s="14">
        <f t="shared" si="15"/>
        <v>13130.638654799817</v>
      </c>
      <c r="W1014" s="15">
        <f>IF(insurance[[#This Row],[split]]="Test", (insurance[[#This Row],[charges]]-insurance[[#This Row],[yhat_base]])^2, "")</f>
        <v>51240695.60205511</v>
      </c>
      <c r="X1014" s="15">
        <f>IF(insurance[[#This Row],[split]]="Test", ABS(insurance[[#This Row],[charges]]-insurance[[#This Row],[yhat_base]])^2, "")</f>
        <v>51240695.60205511</v>
      </c>
      <c r="Y1014">
        <f>IF(insurance[[#This Row],[split]]="Test", (insurance[[#This Row],[charges]]-insurance[[#This Row],[yhat]])^2,"")</f>
        <v>2971666.3061958402</v>
      </c>
      <c r="Z1014">
        <f>IF(insurance[[#This Row],[split]]="Test",ABS(insurance[[#This Row],[charges]]-insurance[[#This Row],[yhat]])^2,"")</f>
        <v>2971666.3061958402</v>
      </c>
      <c r="AA1014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7696.2301706329226</v>
      </c>
      <c r="AB1014">
        <f>insurance[[#This Row],[charges]]-insurance[[#This Row],[yhat]]</f>
        <v>-1723.8521706329229</v>
      </c>
      <c r="AC1014">
        <f>IF(insurance[[#This Row],[split]]="Test",
  COUNTIFS(insurance[split], "Test", insurance[yhat], "&gt;" &amp; insurance[[#This Row],[yhat]]) + 1,
  ""
)</f>
        <v>187</v>
      </c>
      <c r="AD1014">
        <f>IF(insurance[[#This Row],[split]]="Test", CEILING(insurance[[#This Row],[rank_test]]/(COUNTIF(insurance[split],"Test")/10), 1), "")</f>
        <v>7</v>
      </c>
      <c r="AE1014">
        <f>IF(insurance[[#This Row],[split]]="Test", --(insurance[[#This Row],[charges]] &gt;= Classify!$C$5), "")</f>
        <v>0</v>
      </c>
      <c r="AF1014">
        <f>IF(insurance[[#This Row],[split]]="Test", --(insurance[[#This Row],[yhat]] &gt;= Classify!$C$8), "")</f>
        <v>0</v>
      </c>
    </row>
    <row r="1015" spans="1:32" x14ac:dyDescent="0.35">
      <c r="A1015">
        <v>34</v>
      </c>
      <c r="B1015" t="s">
        <v>13</v>
      </c>
      <c r="C1015">
        <v>38</v>
      </c>
      <c r="D1015">
        <v>3</v>
      </c>
      <c r="E1015" t="s">
        <v>14</v>
      </c>
      <c r="F1015" t="s">
        <v>21</v>
      </c>
      <c r="G1015">
        <v>6196.4480000000003</v>
      </c>
      <c r="H1015" t="s">
        <v>16</v>
      </c>
      <c r="I1015" t="s">
        <v>17</v>
      </c>
      <c r="J1015" t="s">
        <v>17</v>
      </c>
      <c r="K1015" t="s">
        <v>17</v>
      </c>
      <c r="L1015" t="s">
        <v>17</v>
      </c>
      <c r="M1015" t="s">
        <v>18</v>
      </c>
      <c r="N1015">
        <f>insurance[[#This Row],[age]]^2</f>
        <v>1156</v>
      </c>
      <c r="O1015">
        <f>insurance[[#This Row],[smoker_yes]]*insurance[[#This Row],[bmi]]</f>
        <v>0</v>
      </c>
      <c r="P1015">
        <f>insurance[[#This Row],[smoker_yes]]*insurance[[#This Row],[age]]</f>
        <v>0</v>
      </c>
      <c r="Q1015">
        <f>insurance[[#This Row],[bmi]]*insurance[[#This Row],[age]]</f>
        <v>1292</v>
      </c>
      <c r="R1015" t="s">
        <v>31</v>
      </c>
      <c r="S1015">
        <f>(insurance[[#This Row],[age]]-Notes!$B$2)/Notes!$B$3</f>
        <v>-0.37074640682260052</v>
      </c>
      <c r="T1015">
        <f>(insurance[[#This Row],[bmi]]-Notes!$B$4)/Notes!$B$5</f>
        <v>1.2035292478776065</v>
      </c>
      <c r="U1015">
        <f>(insurance[[#This Row],[children]]-Notes!$B$6)/Notes!$B$7</f>
        <v>1.5809257598977553</v>
      </c>
      <c r="V1015" s="14">
        <f t="shared" si="15"/>
        <v>13130.638654799817</v>
      </c>
      <c r="W1015" s="15" t="str">
        <f>IF(insurance[[#This Row],[split]]="Test", (insurance[[#This Row],[charges]]-insurance[[#This Row],[yhat_base]])^2, "")</f>
        <v/>
      </c>
      <c r="X1015" s="15" t="str">
        <f>IF(insurance[[#This Row],[split]]="Test", ABS(insurance[[#This Row],[charges]]-insurance[[#This Row],[yhat_base]])^2, "")</f>
        <v/>
      </c>
      <c r="Y1015" t="str">
        <f>IF(insurance[[#This Row],[split]]="Test", (insurance[[#This Row],[charges]]-insurance[[#This Row],[yhat]])^2,"")</f>
        <v/>
      </c>
      <c r="Z1015" t="str">
        <f>IF(insurance[[#This Row],[split]]="Test",ABS(insurance[[#This Row],[charges]]-insurance[[#This Row],[yhat]])^2,"")</f>
        <v/>
      </c>
      <c r="AA1015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7898.2845000948118</v>
      </c>
      <c r="AB1015">
        <f>insurance[[#This Row],[charges]]-insurance[[#This Row],[yhat]]</f>
        <v>-1701.8365000948115</v>
      </c>
      <c r="AC1015" t="str">
        <f>IF(insurance[[#This Row],[split]]="Test",
  COUNTIFS(insurance[split], "Test", insurance[yhat], "&gt;" &amp; insurance[[#This Row],[yhat]]) + 1,
  ""
)</f>
        <v/>
      </c>
      <c r="AD1015" t="str">
        <f>IF(insurance[[#This Row],[split]]="Test", CEILING(insurance[[#This Row],[rank_test]]/(COUNTIF(insurance[split],"Test")/10), 1), "")</f>
        <v/>
      </c>
      <c r="AE1015" t="str">
        <f>IF(insurance[[#This Row],[split]]="Test", --(insurance[[#This Row],[charges]] &gt;= Classify!$C$5), "")</f>
        <v/>
      </c>
      <c r="AF1015" t="str">
        <f>IF(insurance[[#This Row],[split]]="Test", --(insurance[[#This Row],[yhat]] &gt;= Classify!$C$8), "")</f>
        <v/>
      </c>
    </row>
    <row r="1016" spans="1:32" x14ac:dyDescent="0.35">
      <c r="A1016">
        <v>36</v>
      </c>
      <c r="B1016" t="s">
        <v>19</v>
      </c>
      <c r="C1016">
        <v>28.88</v>
      </c>
      <c r="D1016">
        <v>3</v>
      </c>
      <c r="E1016" t="s">
        <v>14</v>
      </c>
      <c r="F1016" t="s">
        <v>20</v>
      </c>
      <c r="G1016">
        <v>6748.5911999999998</v>
      </c>
      <c r="H1016" t="s">
        <v>16</v>
      </c>
      <c r="I1016" t="s">
        <v>18</v>
      </c>
      <c r="J1016" t="s">
        <v>17</v>
      </c>
      <c r="K1016" t="s">
        <v>17</v>
      </c>
      <c r="L1016" t="s">
        <v>17</v>
      </c>
      <c r="M1016" t="s">
        <v>17</v>
      </c>
      <c r="N1016">
        <f>insurance[[#This Row],[age]]^2</f>
        <v>1296</v>
      </c>
      <c r="O1016">
        <f>insurance[[#This Row],[smoker_yes]]*insurance[[#This Row],[bmi]]</f>
        <v>0</v>
      </c>
      <c r="P1016">
        <f>insurance[[#This Row],[smoker_yes]]*insurance[[#This Row],[age]]</f>
        <v>0</v>
      </c>
      <c r="Q1016">
        <f>insurance[[#This Row],[bmi]]*insurance[[#This Row],[age]]</f>
        <v>1039.68</v>
      </c>
      <c r="R1016" t="s">
        <v>31</v>
      </c>
      <c r="S1016">
        <f>(insurance[[#This Row],[age]]-Notes!$B$2)/Notes!$B$3</f>
        <v>-0.22834402636368298</v>
      </c>
      <c r="T1016">
        <f>(insurance[[#This Row],[bmi]]-Notes!$B$4)/Notes!$B$5</f>
        <v>-0.29255641093039458</v>
      </c>
      <c r="U1016">
        <f>(insurance[[#This Row],[children]]-Notes!$B$6)/Notes!$B$7</f>
        <v>1.5809257598977553</v>
      </c>
      <c r="V1016" s="14">
        <f t="shared" si="15"/>
        <v>13130.638654799817</v>
      </c>
      <c r="W1016" s="15" t="str">
        <f>IF(insurance[[#This Row],[split]]="Test", (insurance[[#This Row],[charges]]-insurance[[#This Row],[yhat_base]])^2, "")</f>
        <v/>
      </c>
      <c r="X1016" s="15" t="str">
        <f>IF(insurance[[#This Row],[split]]="Test", ABS(insurance[[#This Row],[charges]]-insurance[[#This Row],[yhat_base]])^2, "")</f>
        <v/>
      </c>
      <c r="Y1016" t="str">
        <f>IF(insurance[[#This Row],[split]]="Test", (insurance[[#This Row],[charges]]-insurance[[#This Row],[yhat]])^2,"")</f>
        <v/>
      </c>
      <c r="Z1016" t="str">
        <f>IF(insurance[[#This Row],[split]]="Test",ABS(insurance[[#This Row],[charges]]-insurance[[#This Row],[yhat]])^2,"")</f>
        <v/>
      </c>
      <c r="AA1016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8703.7030292872241</v>
      </c>
      <c r="AB1016">
        <f>insurance[[#This Row],[charges]]-insurance[[#This Row],[yhat]]</f>
        <v>-1955.1118292872243</v>
      </c>
      <c r="AC1016" t="str">
        <f>IF(insurance[[#This Row],[split]]="Test",
  COUNTIFS(insurance[split], "Test", insurance[yhat], "&gt;" &amp; insurance[[#This Row],[yhat]]) + 1,
  ""
)</f>
        <v/>
      </c>
      <c r="AD1016" t="str">
        <f>IF(insurance[[#This Row],[split]]="Test", CEILING(insurance[[#This Row],[rank_test]]/(COUNTIF(insurance[split],"Test")/10), 1), "")</f>
        <v/>
      </c>
      <c r="AE1016" t="str">
        <f>IF(insurance[[#This Row],[split]]="Test", --(insurance[[#This Row],[charges]] &gt;= Classify!$C$5), "")</f>
        <v/>
      </c>
      <c r="AF1016" t="str">
        <f>IF(insurance[[#This Row],[split]]="Test", --(insurance[[#This Row],[yhat]] &gt;= Classify!$C$8), "")</f>
        <v/>
      </c>
    </row>
    <row r="1017" spans="1:32" x14ac:dyDescent="0.35">
      <c r="A1017">
        <v>23</v>
      </c>
      <c r="B1017" t="s">
        <v>13</v>
      </c>
      <c r="C1017">
        <v>34.96</v>
      </c>
      <c r="D1017">
        <v>3</v>
      </c>
      <c r="E1017" t="s">
        <v>14</v>
      </c>
      <c r="F1017" t="s">
        <v>22</v>
      </c>
      <c r="G1017">
        <v>4466.6214</v>
      </c>
      <c r="H1017" t="s">
        <v>16</v>
      </c>
      <c r="I1017" t="s">
        <v>17</v>
      </c>
      <c r="J1017" t="s">
        <v>17</v>
      </c>
      <c r="K1017" t="s">
        <v>18</v>
      </c>
      <c r="L1017" t="s">
        <v>17</v>
      </c>
      <c r="M1017" t="s">
        <v>17</v>
      </c>
      <c r="N1017">
        <f>insurance[[#This Row],[age]]^2</f>
        <v>529</v>
      </c>
      <c r="O1017">
        <f>insurance[[#This Row],[smoker_yes]]*insurance[[#This Row],[bmi]]</f>
        <v>0</v>
      </c>
      <c r="P1017">
        <f>insurance[[#This Row],[smoker_yes]]*insurance[[#This Row],[age]]</f>
        <v>0</v>
      </c>
      <c r="Q1017">
        <f>insurance[[#This Row],[bmi]]*insurance[[#This Row],[age]]</f>
        <v>804.08</v>
      </c>
      <c r="R1017" t="s">
        <v>31</v>
      </c>
      <c r="S1017">
        <f>(insurance[[#This Row],[age]]-Notes!$B$2)/Notes!$B$3</f>
        <v>-1.1539594993466469</v>
      </c>
      <c r="T1017">
        <f>(insurance[[#This Row],[bmi]]-Notes!$B$4)/Notes!$B$5</f>
        <v>0.70483402827493968</v>
      </c>
      <c r="U1017">
        <f>(insurance[[#This Row],[children]]-Notes!$B$6)/Notes!$B$7</f>
        <v>1.5809257598977553</v>
      </c>
      <c r="V1017" s="14">
        <f t="shared" si="15"/>
        <v>13130.638654799817</v>
      </c>
      <c r="W1017" s="15" t="str">
        <f>IF(insurance[[#This Row],[split]]="Test", (insurance[[#This Row],[charges]]-insurance[[#This Row],[yhat_base]])^2, "")</f>
        <v/>
      </c>
      <c r="X1017" s="15" t="str">
        <f>IF(insurance[[#This Row],[split]]="Test", ABS(insurance[[#This Row],[charges]]-insurance[[#This Row],[yhat_base]])^2, "")</f>
        <v/>
      </c>
      <c r="Y1017" t="str">
        <f>IF(insurance[[#This Row],[split]]="Test", (insurance[[#This Row],[charges]]-insurance[[#This Row],[yhat]])^2,"")</f>
        <v/>
      </c>
      <c r="Z1017" t="str">
        <f>IF(insurance[[#This Row],[split]]="Test",ABS(insurance[[#This Row],[charges]]-insurance[[#This Row],[yhat]])^2,"")</f>
        <v/>
      </c>
      <c r="AA1017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6462.8459829604499</v>
      </c>
      <c r="AB1017">
        <f>insurance[[#This Row],[charges]]-insurance[[#This Row],[yhat]]</f>
        <v>-1996.2245829604499</v>
      </c>
      <c r="AC1017" t="str">
        <f>IF(insurance[[#This Row],[split]]="Test",
  COUNTIFS(insurance[split], "Test", insurance[yhat], "&gt;" &amp; insurance[[#This Row],[yhat]]) + 1,
  ""
)</f>
        <v/>
      </c>
      <c r="AD1017" t="str">
        <f>IF(insurance[[#This Row],[split]]="Test", CEILING(insurance[[#This Row],[rank_test]]/(COUNTIF(insurance[split],"Test")/10), 1), "")</f>
        <v/>
      </c>
      <c r="AE1017" t="str">
        <f>IF(insurance[[#This Row],[split]]="Test", --(insurance[[#This Row],[charges]] &gt;= Classify!$C$5), "")</f>
        <v/>
      </c>
      <c r="AF1017" t="str">
        <f>IF(insurance[[#This Row],[split]]="Test", --(insurance[[#This Row],[yhat]] &gt;= Classify!$C$8), "")</f>
        <v/>
      </c>
    </row>
    <row r="1018" spans="1:32" x14ac:dyDescent="0.35">
      <c r="A1018">
        <v>48</v>
      </c>
      <c r="B1018" t="s">
        <v>19</v>
      </c>
      <c r="C1018">
        <v>30.78</v>
      </c>
      <c r="D1018">
        <v>3</v>
      </c>
      <c r="E1018" t="s">
        <v>14</v>
      </c>
      <c r="F1018" t="s">
        <v>20</v>
      </c>
      <c r="G1018">
        <v>10141.136200000001</v>
      </c>
      <c r="H1018" t="s">
        <v>16</v>
      </c>
      <c r="I1018" t="s">
        <v>18</v>
      </c>
      <c r="J1018" t="s">
        <v>17</v>
      </c>
      <c r="K1018" t="s">
        <v>17</v>
      </c>
      <c r="L1018" t="s">
        <v>17</v>
      </c>
      <c r="M1018" t="s">
        <v>17</v>
      </c>
      <c r="N1018">
        <f>insurance[[#This Row],[age]]^2</f>
        <v>2304</v>
      </c>
      <c r="O1018">
        <f>insurance[[#This Row],[smoker_yes]]*insurance[[#This Row],[bmi]]</f>
        <v>0</v>
      </c>
      <c r="P1018">
        <f>insurance[[#This Row],[smoker_yes]]*insurance[[#This Row],[age]]</f>
        <v>0</v>
      </c>
      <c r="Q1018">
        <f>insurance[[#This Row],[bmi]]*insurance[[#This Row],[age]]</f>
        <v>1477.44</v>
      </c>
      <c r="R1018" t="s">
        <v>31</v>
      </c>
      <c r="S1018">
        <f>(insurance[[#This Row],[age]]-Notes!$B$2)/Notes!$B$3</f>
        <v>0.62607025638982228</v>
      </c>
      <c r="T1018">
        <f>(insurance[[#This Row],[bmi]]-Notes!$B$4)/Notes!$B$5</f>
        <v>1.9128101321272635E-2</v>
      </c>
      <c r="U1018">
        <f>(insurance[[#This Row],[children]]-Notes!$B$6)/Notes!$B$7</f>
        <v>1.5809257598977553</v>
      </c>
      <c r="V1018" s="14">
        <f t="shared" si="15"/>
        <v>13130.638654799817</v>
      </c>
      <c r="W1018" s="15" t="str">
        <f>IF(insurance[[#This Row],[split]]="Test", (insurance[[#This Row],[charges]]-insurance[[#This Row],[yhat_base]])^2, "")</f>
        <v/>
      </c>
      <c r="X1018" s="15" t="str">
        <f>IF(insurance[[#This Row],[split]]="Test", ABS(insurance[[#This Row],[charges]]-insurance[[#This Row],[yhat_base]])^2, "")</f>
        <v/>
      </c>
      <c r="Y1018" t="str">
        <f>IF(insurance[[#This Row],[split]]="Test", (insurance[[#This Row],[charges]]-insurance[[#This Row],[yhat]])^2,"")</f>
        <v/>
      </c>
      <c r="Z1018" t="str">
        <f>IF(insurance[[#This Row],[split]]="Test",ABS(insurance[[#This Row],[charges]]-insurance[[#This Row],[yhat]])^2,"")</f>
        <v/>
      </c>
      <c r="AA1018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12077.685885612693</v>
      </c>
      <c r="AB1018">
        <f>insurance[[#This Row],[charges]]-insurance[[#This Row],[yhat]]</f>
        <v>-1936.549685612692</v>
      </c>
      <c r="AC1018" t="str">
        <f>IF(insurance[[#This Row],[split]]="Test",
  COUNTIFS(insurance[split], "Test", insurance[yhat], "&gt;" &amp; insurance[[#This Row],[yhat]]) + 1,
  ""
)</f>
        <v/>
      </c>
      <c r="AD1018" t="str">
        <f>IF(insurance[[#This Row],[split]]="Test", CEILING(insurance[[#This Row],[rank_test]]/(COUNTIF(insurance[split],"Test")/10), 1), "")</f>
        <v/>
      </c>
      <c r="AE1018" t="str">
        <f>IF(insurance[[#This Row],[split]]="Test", --(insurance[[#This Row],[charges]] &gt;= Classify!$C$5), "")</f>
        <v/>
      </c>
      <c r="AF1018" t="str">
        <f>IF(insurance[[#This Row],[split]]="Test", --(insurance[[#This Row],[yhat]] &gt;= Classify!$C$8), "")</f>
        <v/>
      </c>
    </row>
    <row r="1019" spans="1:32" x14ac:dyDescent="0.35">
      <c r="A1019">
        <v>56</v>
      </c>
      <c r="B1019" t="s">
        <v>19</v>
      </c>
      <c r="C1019">
        <v>36.1</v>
      </c>
      <c r="D1019">
        <v>3</v>
      </c>
      <c r="E1019" t="s">
        <v>14</v>
      </c>
      <c r="F1019" t="s">
        <v>21</v>
      </c>
      <c r="G1019">
        <v>12363.547</v>
      </c>
      <c r="H1019" t="s">
        <v>16</v>
      </c>
      <c r="I1019" t="s">
        <v>18</v>
      </c>
      <c r="J1019" t="s">
        <v>17</v>
      </c>
      <c r="K1019" t="s">
        <v>17</v>
      </c>
      <c r="L1019" t="s">
        <v>17</v>
      </c>
      <c r="M1019" t="s">
        <v>18</v>
      </c>
      <c r="N1019">
        <f>insurance[[#This Row],[age]]^2</f>
        <v>3136</v>
      </c>
      <c r="O1019">
        <f>insurance[[#This Row],[smoker_yes]]*insurance[[#This Row],[bmi]]</f>
        <v>0</v>
      </c>
      <c r="P1019">
        <f>insurance[[#This Row],[smoker_yes]]*insurance[[#This Row],[age]]</f>
        <v>0</v>
      </c>
      <c r="Q1019">
        <f>insurance[[#This Row],[bmi]]*insurance[[#This Row],[age]]</f>
        <v>2021.6000000000001</v>
      </c>
      <c r="R1019" t="s">
        <v>32</v>
      </c>
      <c r="S1019">
        <f>(insurance[[#This Row],[age]]-Notes!$B$2)/Notes!$B$3</f>
        <v>1.1956797782254924</v>
      </c>
      <c r="T1019">
        <f>(insurance[[#This Row],[bmi]]-Notes!$B$4)/Notes!$B$5</f>
        <v>0.8918447356259398</v>
      </c>
      <c r="U1019">
        <f>(insurance[[#This Row],[children]]-Notes!$B$6)/Notes!$B$7</f>
        <v>1.5809257598977553</v>
      </c>
      <c r="V1019" s="14">
        <f t="shared" si="15"/>
        <v>13130.638654799817</v>
      </c>
      <c r="W1019" s="15">
        <f>IF(insurance[[#This Row],[split]]="Test", (insurance[[#This Row],[charges]]-insurance[[#This Row],[yhat_base]])^2, "")</f>
        <v>588429.60686352127</v>
      </c>
      <c r="X1019" s="15">
        <f>IF(insurance[[#This Row],[split]]="Test", ABS(insurance[[#This Row],[charges]]-insurance[[#This Row],[yhat_base]])^2, "")</f>
        <v>588429.60686352127</v>
      </c>
      <c r="Y1019">
        <f>IF(insurance[[#This Row],[split]]="Test", (insurance[[#This Row],[charges]]-insurance[[#This Row],[yhat]])^2,"")</f>
        <v>2473251.9926706897</v>
      </c>
      <c r="Z1019">
        <f>IF(insurance[[#This Row],[split]]="Test",ABS(insurance[[#This Row],[charges]]-insurance[[#This Row],[yhat]])^2,"")</f>
        <v>2473251.9926706897</v>
      </c>
      <c r="AA1019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13936.204620930472</v>
      </c>
      <c r="AB1019">
        <f>insurance[[#This Row],[charges]]-insurance[[#This Row],[yhat]]</f>
        <v>-1572.6576209304712</v>
      </c>
      <c r="AC1019">
        <f>IF(insurance[[#This Row],[split]]="Test",
  COUNTIFS(insurance[split], "Test", insurance[yhat], "&gt;" &amp; insurance[[#This Row],[yhat]]) + 1,
  ""
)</f>
        <v>85</v>
      </c>
      <c r="AD1019">
        <f>IF(insurance[[#This Row],[split]]="Test", CEILING(insurance[[#This Row],[rank_test]]/(COUNTIF(insurance[split],"Test")/10), 1), "")</f>
        <v>3</v>
      </c>
      <c r="AE1019">
        <f>IF(insurance[[#This Row],[split]]="Test", --(insurance[[#This Row],[charges]] &gt;= Classify!$C$5), "")</f>
        <v>0</v>
      </c>
      <c r="AF1019">
        <f>IF(insurance[[#This Row],[split]]="Test", --(insurance[[#This Row],[yhat]] &gt;= Classify!$C$8), "")</f>
        <v>0</v>
      </c>
    </row>
    <row r="1020" spans="1:32" x14ac:dyDescent="0.35">
      <c r="A1020">
        <v>49</v>
      </c>
      <c r="B1020" t="s">
        <v>19</v>
      </c>
      <c r="C1020">
        <v>28.69</v>
      </c>
      <c r="D1020">
        <v>3</v>
      </c>
      <c r="E1020" t="s">
        <v>14</v>
      </c>
      <c r="F1020" t="s">
        <v>22</v>
      </c>
      <c r="G1020">
        <v>10264.4421</v>
      </c>
      <c r="H1020" t="s">
        <v>16</v>
      </c>
      <c r="I1020" t="s">
        <v>18</v>
      </c>
      <c r="J1020" t="s">
        <v>17</v>
      </c>
      <c r="K1020" t="s">
        <v>18</v>
      </c>
      <c r="L1020" t="s">
        <v>17</v>
      </c>
      <c r="M1020" t="s">
        <v>17</v>
      </c>
      <c r="N1020">
        <f>insurance[[#This Row],[age]]^2</f>
        <v>2401</v>
      </c>
      <c r="O1020">
        <f>insurance[[#This Row],[smoker_yes]]*insurance[[#This Row],[bmi]]</f>
        <v>0</v>
      </c>
      <c r="P1020">
        <f>insurance[[#This Row],[smoker_yes]]*insurance[[#This Row],[age]]</f>
        <v>0</v>
      </c>
      <c r="Q1020">
        <f>insurance[[#This Row],[bmi]]*insurance[[#This Row],[age]]</f>
        <v>1405.8100000000002</v>
      </c>
      <c r="R1020" t="s">
        <v>31</v>
      </c>
      <c r="S1020">
        <f>(insurance[[#This Row],[age]]-Notes!$B$2)/Notes!$B$3</f>
        <v>0.69727144661928109</v>
      </c>
      <c r="T1020">
        <f>(insurance[[#This Row],[bmi]]-Notes!$B$4)/Notes!$B$5</f>
        <v>-0.3237248621555609</v>
      </c>
      <c r="U1020">
        <f>(insurance[[#This Row],[children]]-Notes!$B$6)/Notes!$B$7</f>
        <v>1.5809257598977553</v>
      </c>
      <c r="V1020" s="14">
        <f t="shared" si="15"/>
        <v>13130.638654799817</v>
      </c>
      <c r="W1020" s="15" t="str">
        <f>IF(insurance[[#This Row],[split]]="Test", (insurance[[#This Row],[charges]]-insurance[[#This Row],[yhat_base]])^2, "")</f>
        <v/>
      </c>
      <c r="X1020" s="15" t="str">
        <f>IF(insurance[[#This Row],[split]]="Test", ABS(insurance[[#This Row],[charges]]-insurance[[#This Row],[yhat_base]])^2, "")</f>
        <v/>
      </c>
      <c r="Y1020" t="str">
        <f>IF(insurance[[#This Row],[split]]="Test", (insurance[[#This Row],[charges]]-insurance[[#This Row],[yhat]])^2,"")</f>
        <v/>
      </c>
      <c r="Z1020" t="str">
        <f>IF(insurance[[#This Row],[split]]="Test",ABS(insurance[[#This Row],[charges]]-insurance[[#This Row],[yhat]])^2,"")</f>
        <v/>
      </c>
      <c r="AA1020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11781.001887237486</v>
      </c>
      <c r="AB1020">
        <f>insurance[[#This Row],[charges]]-insurance[[#This Row],[yhat]]</f>
        <v>-1516.5597872374856</v>
      </c>
      <c r="AC1020" t="str">
        <f>IF(insurance[[#This Row],[split]]="Test",
  COUNTIFS(insurance[split], "Test", insurance[yhat], "&gt;" &amp; insurance[[#This Row],[yhat]]) + 1,
  ""
)</f>
        <v/>
      </c>
      <c r="AD1020" t="str">
        <f>IF(insurance[[#This Row],[split]]="Test", CEILING(insurance[[#This Row],[rank_test]]/(COUNTIF(insurance[split],"Test")/10), 1), "")</f>
        <v/>
      </c>
      <c r="AE1020" t="str">
        <f>IF(insurance[[#This Row],[split]]="Test", --(insurance[[#This Row],[charges]] &gt;= Classify!$C$5), "")</f>
        <v/>
      </c>
      <c r="AF1020" t="str">
        <f>IF(insurance[[#This Row],[split]]="Test", --(insurance[[#This Row],[yhat]] &gt;= Classify!$C$8), "")</f>
        <v/>
      </c>
    </row>
    <row r="1021" spans="1:32" x14ac:dyDescent="0.35">
      <c r="A1021">
        <v>31</v>
      </c>
      <c r="B1021" t="s">
        <v>13</v>
      </c>
      <c r="C1021">
        <v>30.495000000000001</v>
      </c>
      <c r="D1021">
        <v>3</v>
      </c>
      <c r="E1021" t="s">
        <v>14</v>
      </c>
      <c r="F1021" t="s">
        <v>20</v>
      </c>
      <c r="G1021">
        <v>6113.2310500000003</v>
      </c>
      <c r="H1021" t="s">
        <v>16</v>
      </c>
      <c r="I1021" t="s">
        <v>17</v>
      </c>
      <c r="J1021" t="s">
        <v>17</v>
      </c>
      <c r="K1021" t="s">
        <v>17</v>
      </c>
      <c r="L1021" t="s">
        <v>17</v>
      </c>
      <c r="M1021" t="s">
        <v>17</v>
      </c>
      <c r="N1021">
        <f>insurance[[#This Row],[age]]^2</f>
        <v>961</v>
      </c>
      <c r="O1021">
        <f>insurance[[#This Row],[smoker_yes]]*insurance[[#This Row],[bmi]]</f>
        <v>0</v>
      </c>
      <c r="P1021">
        <f>insurance[[#This Row],[smoker_yes]]*insurance[[#This Row],[age]]</f>
        <v>0</v>
      </c>
      <c r="Q1021">
        <f>insurance[[#This Row],[bmi]]*insurance[[#This Row],[age]]</f>
        <v>945.34500000000003</v>
      </c>
      <c r="R1021" t="s">
        <v>32</v>
      </c>
      <c r="S1021">
        <f>(insurance[[#This Row],[age]]-Notes!$B$2)/Notes!$B$3</f>
        <v>-0.58434997751097684</v>
      </c>
      <c r="T1021">
        <f>(insurance[[#This Row],[bmi]]-Notes!$B$4)/Notes!$B$5</f>
        <v>-2.7624575516477415E-2</v>
      </c>
      <c r="U1021">
        <f>(insurance[[#This Row],[children]]-Notes!$B$6)/Notes!$B$7</f>
        <v>1.5809257598977553</v>
      </c>
      <c r="V1021" s="14">
        <f t="shared" si="15"/>
        <v>13130.638654799817</v>
      </c>
      <c r="W1021" s="15">
        <f>IF(insurance[[#This Row],[split]]="Test", (insurance[[#This Row],[charges]]-insurance[[#This Row],[yhat_base]])^2, "")</f>
        <v>49244009.491902307</v>
      </c>
      <c r="X1021" s="15">
        <f>IF(insurance[[#This Row],[split]]="Test", ABS(insurance[[#This Row],[charges]]-insurance[[#This Row],[yhat_base]])^2, "")</f>
        <v>49244009.491902307</v>
      </c>
      <c r="Y1021">
        <f>IF(insurance[[#This Row],[split]]="Test", (insurance[[#This Row],[charges]]-insurance[[#This Row],[yhat]])^2,"")</f>
        <v>4755399.521373447</v>
      </c>
      <c r="Z1021">
        <f>IF(insurance[[#This Row],[split]]="Test",ABS(insurance[[#This Row],[charges]]-insurance[[#This Row],[yhat]])^2,"")</f>
        <v>4755399.521373447</v>
      </c>
      <c r="AA1021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8293.9189050983514</v>
      </c>
      <c r="AB1021">
        <f>insurance[[#This Row],[charges]]-insurance[[#This Row],[yhat]]</f>
        <v>-2180.6878550983511</v>
      </c>
      <c r="AC1021">
        <f>IF(insurance[[#This Row],[split]]="Test",
  COUNTIFS(insurance[split], "Test", insurance[yhat], "&gt;" &amp; insurance[[#This Row],[yhat]]) + 1,
  ""
)</f>
        <v>178</v>
      </c>
      <c r="AD1021">
        <f>IF(insurance[[#This Row],[split]]="Test", CEILING(insurance[[#This Row],[rank_test]]/(COUNTIF(insurance[split],"Test")/10), 1), "")</f>
        <v>7</v>
      </c>
      <c r="AE1021">
        <f>IF(insurance[[#This Row],[split]]="Test", --(insurance[[#This Row],[charges]] &gt;= Classify!$C$5), "")</f>
        <v>0</v>
      </c>
      <c r="AF1021">
        <f>IF(insurance[[#This Row],[split]]="Test", --(insurance[[#This Row],[yhat]] &gt;= Classify!$C$8), "")</f>
        <v>0</v>
      </c>
    </row>
    <row r="1022" spans="1:32" x14ac:dyDescent="0.35">
      <c r="A1022">
        <v>53</v>
      </c>
      <c r="B1022" t="s">
        <v>19</v>
      </c>
      <c r="C1022">
        <v>36.6</v>
      </c>
      <c r="D1022">
        <v>3</v>
      </c>
      <c r="E1022" t="s">
        <v>14</v>
      </c>
      <c r="F1022" t="s">
        <v>21</v>
      </c>
      <c r="G1022">
        <v>11264.540999999999</v>
      </c>
      <c r="H1022" t="s">
        <v>16</v>
      </c>
      <c r="I1022" t="s">
        <v>18</v>
      </c>
      <c r="J1022" t="s">
        <v>17</v>
      </c>
      <c r="K1022" t="s">
        <v>17</v>
      </c>
      <c r="L1022" t="s">
        <v>17</v>
      </c>
      <c r="M1022" t="s">
        <v>18</v>
      </c>
      <c r="N1022">
        <f>insurance[[#This Row],[age]]^2</f>
        <v>2809</v>
      </c>
      <c r="O1022">
        <f>insurance[[#This Row],[smoker_yes]]*insurance[[#This Row],[bmi]]</f>
        <v>0</v>
      </c>
      <c r="P1022">
        <f>insurance[[#This Row],[smoker_yes]]*insurance[[#This Row],[age]]</f>
        <v>0</v>
      </c>
      <c r="Q1022">
        <f>insurance[[#This Row],[bmi]]*insurance[[#This Row],[age]]</f>
        <v>1939.8000000000002</v>
      </c>
      <c r="R1022" t="s">
        <v>32</v>
      </c>
      <c r="S1022">
        <f>(insurance[[#This Row],[age]]-Notes!$B$2)/Notes!$B$3</f>
        <v>0.98207620753711611</v>
      </c>
      <c r="T1022">
        <f>(insurance[[#This Row],[bmi]]-Notes!$B$4)/Notes!$B$5</f>
        <v>0.97386697569216796</v>
      </c>
      <c r="U1022">
        <f>(insurance[[#This Row],[children]]-Notes!$B$6)/Notes!$B$7</f>
        <v>1.5809257598977553</v>
      </c>
      <c r="V1022" s="14">
        <f t="shared" si="15"/>
        <v>13130.638654799817</v>
      </c>
      <c r="W1022" s="15">
        <f>IF(insurance[[#This Row],[split]]="Test", (insurance[[#This Row],[charges]]-insurance[[#This Row],[yhat_base]])^2, "")</f>
        <v>3482320.4572493806</v>
      </c>
      <c r="X1022" s="15">
        <f>IF(insurance[[#This Row],[split]]="Test", ABS(insurance[[#This Row],[charges]]-insurance[[#This Row],[yhat_base]])^2, "")</f>
        <v>3482320.4572493806</v>
      </c>
      <c r="Y1022">
        <f>IF(insurance[[#This Row],[split]]="Test", (insurance[[#This Row],[charges]]-insurance[[#This Row],[yhat]])^2,"")</f>
        <v>2354507.0114192502</v>
      </c>
      <c r="Z1022">
        <f>IF(insurance[[#This Row],[split]]="Test",ABS(insurance[[#This Row],[charges]]-insurance[[#This Row],[yhat]])^2,"")</f>
        <v>2354507.0114192502</v>
      </c>
      <c r="AA1022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12798.981292555969</v>
      </c>
      <c r="AB1022">
        <f>insurance[[#This Row],[charges]]-insurance[[#This Row],[yhat]]</f>
        <v>-1534.4402925559698</v>
      </c>
      <c r="AC1022">
        <f>IF(insurance[[#This Row],[split]]="Test",
  COUNTIFS(insurance[split], "Test", insurance[yhat], "&gt;" &amp; insurance[[#This Row],[yhat]]) + 1,
  ""
)</f>
        <v>103</v>
      </c>
      <c r="AD1022">
        <f>IF(insurance[[#This Row],[split]]="Test", CEILING(insurance[[#This Row],[rank_test]]/(COUNTIF(insurance[split],"Test")/10), 1), "")</f>
        <v>4</v>
      </c>
      <c r="AE1022">
        <f>IF(insurance[[#This Row],[split]]="Test", --(insurance[[#This Row],[charges]] &gt;= Classify!$C$5), "")</f>
        <v>0</v>
      </c>
      <c r="AF1022">
        <f>IF(insurance[[#This Row],[split]]="Test", --(insurance[[#This Row],[yhat]] &gt;= Classify!$C$8), "")</f>
        <v>0</v>
      </c>
    </row>
    <row r="1023" spans="1:32" x14ac:dyDescent="0.35">
      <c r="A1023">
        <v>24</v>
      </c>
      <c r="B1023" t="s">
        <v>13</v>
      </c>
      <c r="C1023">
        <v>30.1</v>
      </c>
      <c r="D1023">
        <v>3</v>
      </c>
      <c r="E1023" t="s">
        <v>14</v>
      </c>
      <c r="F1023" t="s">
        <v>21</v>
      </c>
      <c r="G1023">
        <v>4234.9269999999997</v>
      </c>
      <c r="H1023" t="s">
        <v>16</v>
      </c>
      <c r="I1023" t="s">
        <v>17</v>
      </c>
      <c r="J1023" t="s">
        <v>17</v>
      </c>
      <c r="K1023" t="s">
        <v>17</v>
      </c>
      <c r="L1023" t="s">
        <v>17</v>
      </c>
      <c r="M1023" t="s">
        <v>18</v>
      </c>
      <c r="N1023">
        <f>insurance[[#This Row],[age]]^2</f>
        <v>576</v>
      </c>
      <c r="O1023">
        <f>insurance[[#This Row],[smoker_yes]]*insurance[[#This Row],[bmi]]</f>
        <v>0</v>
      </c>
      <c r="P1023">
        <f>insurance[[#This Row],[smoker_yes]]*insurance[[#This Row],[age]]</f>
        <v>0</v>
      </c>
      <c r="Q1023">
        <f>insurance[[#This Row],[bmi]]*insurance[[#This Row],[age]]</f>
        <v>722.40000000000009</v>
      </c>
      <c r="R1023" t="s">
        <v>31</v>
      </c>
      <c r="S1023">
        <f>(insurance[[#This Row],[age]]-Notes!$B$2)/Notes!$B$3</f>
        <v>-1.0827583091171882</v>
      </c>
      <c r="T1023">
        <f>(insurance[[#This Row],[bmi]]-Notes!$B$4)/Notes!$B$5</f>
        <v>-9.2422145168797556E-2</v>
      </c>
      <c r="U1023">
        <f>(insurance[[#This Row],[children]]-Notes!$B$6)/Notes!$B$7</f>
        <v>1.5809257598977553</v>
      </c>
      <c r="V1023" s="14">
        <f t="shared" si="15"/>
        <v>13130.638654799817</v>
      </c>
      <c r="W1023" s="15" t="str">
        <f>IF(insurance[[#This Row],[split]]="Test", (insurance[[#This Row],[charges]]-insurance[[#This Row],[yhat_base]])^2, "")</f>
        <v/>
      </c>
      <c r="X1023" s="15" t="str">
        <f>IF(insurance[[#This Row],[split]]="Test", ABS(insurance[[#This Row],[charges]]-insurance[[#This Row],[yhat_base]])^2, "")</f>
        <v/>
      </c>
      <c r="Y1023" t="str">
        <f>IF(insurance[[#This Row],[split]]="Test", (insurance[[#This Row],[charges]]-insurance[[#This Row],[yhat]])^2,"")</f>
        <v/>
      </c>
      <c r="Z1023" t="str">
        <f>IF(insurance[[#This Row],[split]]="Test",ABS(insurance[[#This Row],[charges]]-insurance[[#This Row],[yhat]])^2,"")</f>
        <v/>
      </c>
      <c r="AA1023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6076.1195740846151</v>
      </c>
      <c r="AB1023">
        <f>insurance[[#This Row],[charges]]-insurance[[#This Row],[yhat]]</f>
        <v>-1841.1925740846154</v>
      </c>
      <c r="AC1023" t="str">
        <f>IF(insurance[[#This Row],[split]]="Test",
  COUNTIFS(insurance[split], "Test", insurance[yhat], "&gt;" &amp; insurance[[#This Row],[yhat]]) + 1,
  ""
)</f>
        <v/>
      </c>
      <c r="AD1023" t="str">
        <f>IF(insurance[[#This Row],[split]]="Test", CEILING(insurance[[#This Row],[rank_test]]/(COUNTIF(insurance[split],"Test")/10), 1), "")</f>
        <v/>
      </c>
      <c r="AE1023" t="str">
        <f>IF(insurance[[#This Row],[split]]="Test", --(insurance[[#This Row],[charges]] &gt;= Classify!$C$5), "")</f>
        <v/>
      </c>
      <c r="AF1023" t="str">
        <f>IF(insurance[[#This Row],[split]]="Test", --(insurance[[#This Row],[yhat]] &gt;= Classify!$C$8), "")</f>
        <v/>
      </c>
    </row>
    <row r="1024" spans="1:32" x14ac:dyDescent="0.35">
      <c r="A1024">
        <v>59</v>
      </c>
      <c r="B1024" t="s">
        <v>13</v>
      </c>
      <c r="C1024">
        <v>32.1</v>
      </c>
      <c r="D1024">
        <v>3</v>
      </c>
      <c r="E1024" t="s">
        <v>14</v>
      </c>
      <c r="F1024" t="s">
        <v>21</v>
      </c>
      <c r="G1024">
        <v>14007.222</v>
      </c>
      <c r="H1024" t="s">
        <v>16</v>
      </c>
      <c r="I1024" t="s">
        <v>17</v>
      </c>
      <c r="J1024" t="s">
        <v>17</v>
      </c>
      <c r="K1024" t="s">
        <v>17</v>
      </c>
      <c r="L1024" t="s">
        <v>17</v>
      </c>
      <c r="M1024" t="s">
        <v>18</v>
      </c>
      <c r="N1024">
        <f>insurance[[#This Row],[age]]^2</f>
        <v>3481</v>
      </c>
      <c r="O1024">
        <f>insurance[[#This Row],[smoker_yes]]*insurance[[#This Row],[bmi]]</f>
        <v>0</v>
      </c>
      <c r="P1024">
        <f>insurance[[#This Row],[smoker_yes]]*insurance[[#This Row],[age]]</f>
        <v>0</v>
      </c>
      <c r="Q1024">
        <f>insurance[[#This Row],[bmi]]*insurance[[#This Row],[age]]</f>
        <v>1893.9</v>
      </c>
      <c r="R1024" t="s">
        <v>32</v>
      </c>
      <c r="S1024">
        <f>(insurance[[#This Row],[age]]-Notes!$B$2)/Notes!$B$3</f>
        <v>1.4092833489138687</v>
      </c>
      <c r="T1024">
        <f>(insurance[[#This Row],[bmi]]-Notes!$B$4)/Notes!$B$5</f>
        <v>0.23566681509611492</v>
      </c>
      <c r="U1024">
        <f>(insurance[[#This Row],[children]]-Notes!$B$6)/Notes!$B$7</f>
        <v>1.5809257598977553</v>
      </c>
      <c r="V1024" s="14">
        <f t="shared" si="15"/>
        <v>13130.638654799817</v>
      </c>
      <c r="W1024" s="15">
        <f>IF(insurance[[#This Row],[split]]="Test", (insurance[[#This Row],[charges]]-insurance[[#This Row],[yhat_base]])^2, "")</f>
        <v>768398.36108234234</v>
      </c>
      <c r="X1024" s="15">
        <f>IF(insurance[[#This Row],[split]]="Test", ABS(insurance[[#This Row],[charges]]-insurance[[#This Row],[yhat_base]])^2, "")</f>
        <v>768398.36108234234</v>
      </c>
      <c r="Y1024">
        <f>IF(insurance[[#This Row],[split]]="Test", (insurance[[#This Row],[charges]]-insurance[[#This Row],[yhat]])^2,"")</f>
        <v>3004868.7835223852</v>
      </c>
      <c r="Z1024">
        <f>IF(insurance[[#This Row],[split]]="Test",ABS(insurance[[#This Row],[charges]]-insurance[[#This Row],[yhat]])^2,"")</f>
        <v>3004868.7835223852</v>
      </c>
      <c r="AA1024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15740.67773451484</v>
      </c>
      <c r="AB1024">
        <f>insurance[[#This Row],[charges]]-insurance[[#This Row],[yhat]]</f>
        <v>-1733.4557345148405</v>
      </c>
      <c r="AC1024">
        <f>IF(insurance[[#This Row],[split]]="Test",
  COUNTIFS(insurance[split], "Test", insurance[yhat], "&gt;" &amp; insurance[[#This Row],[yhat]]) + 1,
  ""
)</f>
        <v>62</v>
      </c>
      <c r="AD1024">
        <f>IF(insurance[[#This Row],[split]]="Test", CEILING(insurance[[#This Row],[rank_test]]/(COUNTIF(insurance[split],"Test")/10), 1), "")</f>
        <v>3</v>
      </c>
      <c r="AE1024">
        <f>IF(insurance[[#This Row],[split]]="Test", --(insurance[[#This Row],[charges]] &gt;= Classify!$C$5), "")</f>
        <v>0</v>
      </c>
      <c r="AF1024">
        <f>IF(insurance[[#This Row],[split]]="Test", --(insurance[[#This Row],[yhat]] &gt;= Classify!$C$8), "")</f>
        <v>0</v>
      </c>
    </row>
    <row r="1025" spans="1:32" x14ac:dyDescent="0.35">
      <c r="A1025">
        <v>30</v>
      </c>
      <c r="B1025" t="s">
        <v>19</v>
      </c>
      <c r="C1025">
        <v>37.43</v>
      </c>
      <c r="D1025">
        <v>3</v>
      </c>
      <c r="E1025" t="s">
        <v>14</v>
      </c>
      <c r="F1025" t="s">
        <v>20</v>
      </c>
      <c r="G1025">
        <v>5428.7277000000004</v>
      </c>
      <c r="H1025" t="s">
        <v>16</v>
      </c>
      <c r="I1025" t="s">
        <v>18</v>
      </c>
      <c r="J1025" t="s">
        <v>17</v>
      </c>
      <c r="K1025" t="s">
        <v>17</v>
      </c>
      <c r="L1025" t="s">
        <v>17</v>
      </c>
      <c r="M1025" t="s">
        <v>17</v>
      </c>
      <c r="N1025">
        <f>insurance[[#This Row],[age]]^2</f>
        <v>900</v>
      </c>
      <c r="O1025">
        <f>insurance[[#This Row],[smoker_yes]]*insurance[[#This Row],[bmi]]</f>
        <v>0</v>
      </c>
      <c r="P1025">
        <f>insurance[[#This Row],[smoker_yes]]*insurance[[#This Row],[age]]</f>
        <v>0</v>
      </c>
      <c r="Q1025">
        <f>insurance[[#This Row],[bmi]]*insurance[[#This Row],[age]]</f>
        <v>1122.9000000000001</v>
      </c>
      <c r="R1025" t="s">
        <v>32</v>
      </c>
      <c r="S1025">
        <f>(insurance[[#This Row],[age]]-Notes!$B$2)/Notes!$B$3</f>
        <v>-0.65555116774043554</v>
      </c>
      <c r="T1025">
        <f>(insurance[[#This Row],[bmi]]-Notes!$B$4)/Notes!$B$5</f>
        <v>1.1100238942021063</v>
      </c>
      <c r="U1025">
        <f>(insurance[[#This Row],[children]]-Notes!$B$6)/Notes!$B$7</f>
        <v>1.5809257598977553</v>
      </c>
      <c r="V1025" s="14">
        <f t="shared" si="15"/>
        <v>13130.638654799817</v>
      </c>
      <c r="W1025" s="15">
        <f>IF(insurance[[#This Row],[split]]="Test", (insurance[[#This Row],[charges]]-insurance[[#This Row],[yhat_base]])^2, "")</f>
        <v>59319432.355665423</v>
      </c>
      <c r="X1025" s="15">
        <f>IF(insurance[[#This Row],[split]]="Test", ABS(insurance[[#This Row],[charges]]-insurance[[#This Row],[yhat_base]])^2, "")</f>
        <v>59319432.355665423</v>
      </c>
      <c r="Y1025">
        <f>IF(insurance[[#This Row],[split]]="Test", (insurance[[#This Row],[charges]]-insurance[[#This Row],[yhat]])^2,"")</f>
        <v>4484948.9537305236</v>
      </c>
      <c r="Z1025">
        <f>IF(insurance[[#This Row],[split]]="Test",ABS(insurance[[#This Row],[charges]]-insurance[[#This Row],[yhat]])^2,"")</f>
        <v>4484948.9537305236</v>
      </c>
      <c r="AA1025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7546.4975065962044</v>
      </c>
      <c r="AB1025">
        <f>insurance[[#This Row],[charges]]-insurance[[#This Row],[yhat]]</f>
        <v>-2117.769806596204</v>
      </c>
      <c r="AC1025">
        <f>IF(insurance[[#This Row],[split]]="Test",
  COUNTIFS(insurance[split], "Test", insurance[yhat], "&gt;" &amp; insurance[[#This Row],[yhat]]) + 1,
  ""
)</f>
        <v>192</v>
      </c>
      <c r="AD1025">
        <f>IF(insurance[[#This Row],[split]]="Test", CEILING(insurance[[#This Row],[rank_test]]/(COUNTIF(insurance[split],"Test")/10), 1), "")</f>
        <v>7</v>
      </c>
      <c r="AE1025">
        <f>IF(insurance[[#This Row],[split]]="Test", --(insurance[[#This Row],[charges]] &gt;= Classify!$C$5), "")</f>
        <v>0</v>
      </c>
      <c r="AF1025">
        <f>IF(insurance[[#This Row],[split]]="Test", --(insurance[[#This Row],[yhat]] &gt;= Classify!$C$8), "")</f>
        <v>0</v>
      </c>
    </row>
    <row r="1026" spans="1:32" x14ac:dyDescent="0.35">
      <c r="A1026">
        <v>61</v>
      </c>
      <c r="B1026" t="s">
        <v>19</v>
      </c>
      <c r="C1026">
        <v>36.1</v>
      </c>
      <c r="D1026">
        <v>3</v>
      </c>
      <c r="E1026" t="s">
        <v>14</v>
      </c>
      <c r="F1026" t="s">
        <v>21</v>
      </c>
      <c r="G1026">
        <v>27941.28758</v>
      </c>
      <c r="H1026" t="s">
        <v>16</v>
      </c>
      <c r="I1026" t="s">
        <v>18</v>
      </c>
      <c r="J1026" t="s">
        <v>17</v>
      </c>
      <c r="K1026" t="s">
        <v>17</v>
      </c>
      <c r="L1026" t="s">
        <v>17</v>
      </c>
      <c r="M1026" t="s">
        <v>18</v>
      </c>
      <c r="N1026">
        <f>insurance[[#This Row],[age]]^2</f>
        <v>3721</v>
      </c>
      <c r="O1026">
        <f>insurance[[#This Row],[smoker_yes]]*insurance[[#This Row],[bmi]]</f>
        <v>0</v>
      </c>
      <c r="P1026">
        <f>insurance[[#This Row],[smoker_yes]]*insurance[[#This Row],[age]]</f>
        <v>0</v>
      </c>
      <c r="Q1026">
        <f>insurance[[#This Row],[bmi]]*insurance[[#This Row],[age]]</f>
        <v>2202.1</v>
      </c>
      <c r="R1026" t="s">
        <v>32</v>
      </c>
      <c r="S1026">
        <f>(insurance[[#This Row],[age]]-Notes!$B$2)/Notes!$B$3</f>
        <v>1.5516857293727864</v>
      </c>
      <c r="T1026">
        <f>(insurance[[#This Row],[bmi]]-Notes!$B$4)/Notes!$B$5</f>
        <v>0.8918447356259398</v>
      </c>
      <c r="U1026">
        <f>(insurance[[#This Row],[children]]-Notes!$B$6)/Notes!$B$7</f>
        <v>1.5809257598977553</v>
      </c>
      <c r="V1026" s="14">
        <f t="shared" ref="V1026:V1089" si="16">base_mean</f>
        <v>13130.638654799817</v>
      </c>
      <c r="W1026" s="15">
        <f>IF(insurance[[#This Row],[split]]="Test", (insurance[[#This Row],[charges]]-insurance[[#This Row],[yhat_base]])^2, "")</f>
        <v>219355321.58553332</v>
      </c>
      <c r="X1026" s="15">
        <f>IF(insurance[[#This Row],[split]]="Test", ABS(insurance[[#This Row],[charges]]-insurance[[#This Row],[yhat_base]])^2, "")</f>
        <v>219355321.58553332</v>
      </c>
      <c r="Y1026">
        <f>IF(insurance[[#This Row],[split]]="Test", (insurance[[#This Row],[charges]]-insurance[[#This Row],[yhat]])^2,"")</f>
        <v>142558786.95047602</v>
      </c>
      <c r="Z1026">
        <f>IF(insurance[[#This Row],[split]]="Test",ABS(insurance[[#This Row],[charges]]-insurance[[#This Row],[yhat]])^2,"")</f>
        <v>142558786.95047602</v>
      </c>
      <c r="AA1026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16001.489133188763</v>
      </c>
      <c r="AB1026">
        <f>insurance[[#This Row],[charges]]-insurance[[#This Row],[yhat]]</f>
        <v>11939.798446811237</v>
      </c>
      <c r="AC1026">
        <f>IF(insurance[[#This Row],[split]]="Test",
  COUNTIFS(insurance[split], "Test", insurance[yhat], "&gt;" &amp; insurance[[#This Row],[yhat]]) + 1,
  ""
)</f>
        <v>61</v>
      </c>
      <c r="AD1026">
        <f>IF(insurance[[#This Row],[split]]="Test", CEILING(insurance[[#This Row],[rank_test]]/(COUNTIF(insurance[split],"Test")/10), 1), "")</f>
        <v>3</v>
      </c>
      <c r="AE1026">
        <f>IF(insurance[[#This Row],[split]]="Test", --(insurance[[#This Row],[charges]] &gt;= Classify!$C$5), "")</f>
        <v>1</v>
      </c>
      <c r="AF1026">
        <f>IF(insurance[[#This Row],[split]]="Test", --(insurance[[#This Row],[yhat]] &gt;= Classify!$C$8), "")</f>
        <v>0</v>
      </c>
    </row>
    <row r="1027" spans="1:32" x14ac:dyDescent="0.35">
      <c r="A1027">
        <v>35</v>
      </c>
      <c r="B1027" t="s">
        <v>13</v>
      </c>
      <c r="C1027">
        <v>27.7</v>
      </c>
      <c r="D1027">
        <v>3</v>
      </c>
      <c r="E1027" t="s">
        <v>14</v>
      </c>
      <c r="F1027" t="s">
        <v>21</v>
      </c>
      <c r="G1027">
        <v>6414.1779999999999</v>
      </c>
      <c r="H1027" t="s">
        <v>16</v>
      </c>
      <c r="I1027" t="s">
        <v>17</v>
      </c>
      <c r="J1027" t="s">
        <v>17</v>
      </c>
      <c r="K1027" t="s">
        <v>17</v>
      </c>
      <c r="L1027" t="s">
        <v>17</v>
      </c>
      <c r="M1027" t="s">
        <v>18</v>
      </c>
      <c r="N1027">
        <f>insurance[[#This Row],[age]]^2</f>
        <v>1225</v>
      </c>
      <c r="O1027">
        <f>insurance[[#This Row],[smoker_yes]]*insurance[[#This Row],[bmi]]</f>
        <v>0</v>
      </c>
      <c r="P1027">
        <f>insurance[[#This Row],[smoker_yes]]*insurance[[#This Row],[age]]</f>
        <v>0</v>
      </c>
      <c r="Q1027">
        <f>insurance[[#This Row],[bmi]]*insurance[[#This Row],[age]]</f>
        <v>969.5</v>
      </c>
      <c r="R1027" t="s">
        <v>32</v>
      </c>
      <c r="S1027">
        <f>(insurance[[#This Row],[age]]-Notes!$B$2)/Notes!$B$3</f>
        <v>-0.29954521659314176</v>
      </c>
      <c r="T1027">
        <f>(insurance[[#This Row],[bmi]]-Notes!$B$4)/Notes!$B$5</f>
        <v>-0.48612889748669286</v>
      </c>
      <c r="U1027">
        <f>(insurance[[#This Row],[children]]-Notes!$B$6)/Notes!$B$7</f>
        <v>1.5809257598977553</v>
      </c>
      <c r="V1027" s="14">
        <f t="shared" si="16"/>
        <v>13130.638654799817</v>
      </c>
      <c r="W1027" s="15">
        <f>IF(insurance[[#This Row],[split]]="Test", (insurance[[#This Row],[charges]]-insurance[[#This Row],[yhat_base]])^2, "")</f>
        <v>45110843.727473989</v>
      </c>
      <c r="X1027" s="15">
        <f>IF(insurance[[#This Row],[split]]="Test", ABS(insurance[[#This Row],[charges]]-insurance[[#This Row],[yhat_base]])^2, "")</f>
        <v>45110843.727473989</v>
      </c>
      <c r="Y1027">
        <f>IF(insurance[[#This Row],[split]]="Test", (insurance[[#This Row],[charges]]-insurance[[#This Row],[yhat]])^2,"")</f>
        <v>2566928.405663339</v>
      </c>
      <c r="Z1027">
        <f>IF(insurance[[#This Row],[split]]="Test",ABS(insurance[[#This Row],[charges]]-insurance[[#This Row],[yhat]])^2,"")</f>
        <v>2566928.405663339</v>
      </c>
      <c r="AA1027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8016.3416638194421</v>
      </c>
      <c r="AB1027">
        <f>insurance[[#This Row],[charges]]-insurance[[#This Row],[yhat]]</f>
        <v>-1602.1636638194423</v>
      </c>
      <c r="AC1027">
        <f>IF(insurance[[#This Row],[split]]="Test",
  COUNTIFS(insurance[split], "Test", insurance[yhat], "&gt;" &amp; insurance[[#This Row],[yhat]]) + 1,
  ""
)</f>
        <v>181</v>
      </c>
      <c r="AD1027">
        <f>IF(insurance[[#This Row],[split]]="Test", CEILING(insurance[[#This Row],[rank_test]]/(COUNTIF(insurance[split],"Test")/10), 1), "")</f>
        <v>7</v>
      </c>
      <c r="AE1027">
        <f>IF(insurance[[#This Row],[split]]="Test", --(insurance[[#This Row],[charges]] &gt;= Classify!$C$5), "")</f>
        <v>0</v>
      </c>
      <c r="AF1027">
        <f>IF(insurance[[#This Row],[split]]="Test", --(insurance[[#This Row],[yhat]] &gt;= Classify!$C$8), "")</f>
        <v>0</v>
      </c>
    </row>
    <row r="1028" spans="1:32" x14ac:dyDescent="0.35">
      <c r="A1028">
        <v>46</v>
      </c>
      <c r="B1028" t="s">
        <v>13</v>
      </c>
      <c r="C1028">
        <v>30.8</v>
      </c>
      <c r="D1028">
        <v>3</v>
      </c>
      <c r="E1028" t="s">
        <v>14</v>
      </c>
      <c r="F1028" t="s">
        <v>21</v>
      </c>
      <c r="G1028">
        <v>9414.92</v>
      </c>
      <c r="H1028" t="s">
        <v>16</v>
      </c>
      <c r="I1028" t="s">
        <v>17</v>
      </c>
      <c r="J1028" t="s">
        <v>17</v>
      </c>
      <c r="K1028" t="s">
        <v>17</v>
      </c>
      <c r="L1028" t="s">
        <v>17</v>
      </c>
      <c r="M1028" t="s">
        <v>18</v>
      </c>
      <c r="N1028">
        <f>insurance[[#This Row],[age]]^2</f>
        <v>2116</v>
      </c>
      <c r="O1028">
        <f>insurance[[#This Row],[smoker_yes]]*insurance[[#This Row],[bmi]]</f>
        <v>0</v>
      </c>
      <c r="P1028">
        <f>insurance[[#This Row],[smoker_yes]]*insurance[[#This Row],[age]]</f>
        <v>0</v>
      </c>
      <c r="Q1028">
        <f>insurance[[#This Row],[bmi]]*insurance[[#This Row],[age]]</f>
        <v>1416.8</v>
      </c>
      <c r="R1028" t="s">
        <v>32</v>
      </c>
      <c r="S1028">
        <f>(insurance[[#This Row],[age]]-Notes!$B$2)/Notes!$B$3</f>
        <v>0.48366787593090471</v>
      </c>
      <c r="T1028">
        <f>(insurance[[#This Row],[bmi]]-Notes!$B$4)/Notes!$B$5</f>
        <v>2.2408990923921689E-2</v>
      </c>
      <c r="U1028">
        <f>(insurance[[#This Row],[children]]-Notes!$B$6)/Notes!$B$7</f>
        <v>1.5809257598977553</v>
      </c>
      <c r="V1028" s="14">
        <f t="shared" si="16"/>
        <v>13130.638654799817</v>
      </c>
      <c r="W1028" s="15">
        <f>IF(insurance[[#This Row],[split]]="Test", (insurance[[#This Row],[charges]]-insurance[[#This Row],[yhat_base]])^2, "")</f>
        <v>13806565.121627362</v>
      </c>
      <c r="X1028" s="15">
        <f>IF(insurance[[#This Row],[split]]="Test", ABS(insurance[[#This Row],[charges]]-insurance[[#This Row],[yhat_base]])^2, "")</f>
        <v>13806565.121627362</v>
      </c>
      <c r="Y1028">
        <f>IF(insurance[[#This Row],[split]]="Test", (insurance[[#This Row],[charges]]-insurance[[#This Row],[yhat]])^2,"")</f>
        <v>2477800.5665408964</v>
      </c>
      <c r="Z1028">
        <f>IF(insurance[[#This Row],[split]]="Test",ABS(insurance[[#This Row],[charges]]-insurance[[#This Row],[yhat]])^2,"")</f>
        <v>2477800.5665408964</v>
      </c>
      <c r="AA1028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10989.023099082426</v>
      </c>
      <c r="AB1028">
        <f>insurance[[#This Row],[charges]]-insurance[[#This Row],[yhat]]</f>
        <v>-1574.1030990824256</v>
      </c>
      <c r="AC1028">
        <f>IF(insurance[[#This Row],[split]]="Test",
  COUNTIFS(insurance[split], "Test", insurance[yhat], "&gt;" &amp; insurance[[#This Row],[yhat]]) + 1,
  ""
)</f>
        <v>129</v>
      </c>
      <c r="AD1028">
        <f>IF(insurance[[#This Row],[split]]="Test", CEILING(insurance[[#This Row],[rank_test]]/(COUNTIF(insurance[split],"Test")/10), 1), "")</f>
        <v>5</v>
      </c>
      <c r="AE1028">
        <f>IF(insurance[[#This Row],[split]]="Test", --(insurance[[#This Row],[charges]] &gt;= Classify!$C$5), "")</f>
        <v>0</v>
      </c>
      <c r="AF1028">
        <f>IF(insurance[[#This Row],[split]]="Test", --(insurance[[#This Row],[yhat]] &gt;= Classify!$C$8), "")</f>
        <v>0</v>
      </c>
    </row>
    <row r="1029" spans="1:32" x14ac:dyDescent="0.35">
      <c r="A1029">
        <v>33</v>
      </c>
      <c r="B1029" t="s">
        <v>13</v>
      </c>
      <c r="C1029">
        <v>42.94</v>
      </c>
      <c r="D1029">
        <v>3</v>
      </c>
      <c r="E1029" t="s">
        <v>14</v>
      </c>
      <c r="F1029" t="s">
        <v>22</v>
      </c>
      <c r="G1029">
        <v>6360.9935999999998</v>
      </c>
      <c r="H1029" t="s">
        <v>16</v>
      </c>
      <c r="I1029" t="s">
        <v>17</v>
      </c>
      <c r="J1029" t="s">
        <v>17</v>
      </c>
      <c r="K1029" t="s">
        <v>18</v>
      </c>
      <c r="L1029" t="s">
        <v>17</v>
      </c>
      <c r="M1029" t="s">
        <v>17</v>
      </c>
      <c r="N1029">
        <f>insurance[[#This Row],[age]]^2</f>
        <v>1089</v>
      </c>
      <c r="O1029">
        <f>insurance[[#This Row],[smoker_yes]]*insurance[[#This Row],[bmi]]</f>
        <v>0</v>
      </c>
      <c r="P1029">
        <f>insurance[[#This Row],[smoker_yes]]*insurance[[#This Row],[age]]</f>
        <v>0</v>
      </c>
      <c r="Q1029">
        <f>insurance[[#This Row],[bmi]]*insurance[[#This Row],[age]]</f>
        <v>1417.02</v>
      </c>
      <c r="R1029" t="s">
        <v>31</v>
      </c>
      <c r="S1029">
        <f>(insurance[[#This Row],[age]]-Notes!$B$2)/Notes!$B$3</f>
        <v>-0.44194759705205927</v>
      </c>
      <c r="T1029">
        <f>(insurance[[#This Row],[bmi]]-Notes!$B$4)/Notes!$B$5</f>
        <v>2.0139089797319398</v>
      </c>
      <c r="U1029">
        <f>(insurance[[#This Row],[children]]-Notes!$B$6)/Notes!$B$7</f>
        <v>1.5809257598977553</v>
      </c>
      <c r="V1029" s="14">
        <f t="shared" si="16"/>
        <v>13130.638654799817</v>
      </c>
      <c r="W1029" s="15" t="str">
        <f>IF(insurance[[#This Row],[split]]="Test", (insurance[[#This Row],[charges]]-insurance[[#This Row],[yhat_base]])^2, "")</f>
        <v/>
      </c>
      <c r="X1029" s="15" t="str">
        <f>IF(insurance[[#This Row],[split]]="Test", ABS(insurance[[#This Row],[charges]]-insurance[[#This Row],[yhat_base]])^2, "")</f>
        <v/>
      </c>
      <c r="Y1029" t="str">
        <f>IF(insurance[[#This Row],[split]]="Test", (insurance[[#This Row],[charges]]-insurance[[#This Row],[yhat]])^2,"")</f>
        <v/>
      </c>
      <c r="Z1029" t="str">
        <f>IF(insurance[[#This Row],[split]]="Test",ABS(insurance[[#This Row],[charges]]-insurance[[#This Row],[yhat]])^2,"")</f>
        <v/>
      </c>
      <c r="AA1029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8204.92022295077</v>
      </c>
      <c r="AB1029">
        <f>insurance[[#This Row],[charges]]-insurance[[#This Row],[yhat]]</f>
        <v>-1843.9266229507703</v>
      </c>
      <c r="AC1029" t="str">
        <f>IF(insurance[[#This Row],[split]]="Test",
  COUNTIFS(insurance[split], "Test", insurance[yhat], "&gt;" &amp; insurance[[#This Row],[yhat]]) + 1,
  ""
)</f>
        <v/>
      </c>
      <c r="AD1029" t="str">
        <f>IF(insurance[[#This Row],[split]]="Test", CEILING(insurance[[#This Row],[rank_test]]/(COUNTIF(insurance[split],"Test")/10), 1), "")</f>
        <v/>
      </c>
      <c r="AE1029" t="str">
        <f>IF(insurance[[#This Row],[split]]="Test", --(insurance[[#This Row],[charges]] &gt;= Classify!$C$5), "")</f>
        <v/>
      </c>
      <c r="AF1029" t="str">
        <f>IF(insurance[[#This Row],[split]]="Test", --(insurance[[#This Row],[yhat]] &gt;= Classify!$C$8), "")</f>
        <v/>
      </c>
    </row>
    <row r="1030" spans="1:32" x14ac:dyDescent="0.35">
      <c r="A1030">
        <v>23</v>
      </c>
      <c r="B1030" t="s">
        <v>19</v>
      </c>
      <c r="C1030">
        <v>37.1</v>
      </c>
      <c r="D1030">
        <v>3</v>
      </c>
      <c r="E1030" t="s">
        <v>14</v>
      </c>
      <c r="F1030" t="s">
        <v>21</v>
      </c>
      <c r="G1030">
        <v>3597.596</v>
      </c>
      <c r="H1030" t="s">
        <v>16</v>
      </c>
      <c r="I1030" t="s">
        <v>18</v>
      </c>
      <c r="J1030" t="s">
        <v>17</v>
      </c>
      <c r="K1030" t="s">
        <v>17</v>
      </c>
      <c r="L1030" t="s">
        <v>17</v>
      </c>
      <c r="M1030" t="s">
        <v>18</v>
      </c>
      <c r="N1030">
        <f>insurance[[#This Row],[age]]^2</f>
        <v>529</v>
      </c>
      <c r="O1030">
        <f>insurance[[#This Row],[smoker_yes]]*insurance[[#This Row],[bmi]]</f>
        <v>0</v>
      </c>
      <c r="P1030">
        <f>insurance[[#This Row],[smoker_yes]]*insurance[[#This Row],[age]]</f>
        <v>0</v>
      </c>
      <c r="Q1030">
        <f>insurance[[#This Row],[bmi]]*insurance[[#This Row],[age]]</f>
        <v>853.30000000000007</v>
      </c>
      <c r="R1030" t="s">
        <v>31</v>
      </c>
      <c r="S1030">
        <f>(insurance[[#This Row],[age]]-Notes!$B$2)/Notes!$B$3</f>
        <v>-1.1539594993466469</v>
      </c>
      <c r="T1030">
        <f>(insurance[[#This Row],[bmi]]-Notes!$B$4)/Notes!$B$5</f>
        <v>1.0558892157583961</v>
      </c>
      <c r="U1030">
        <f>(insurance[[#This Row],[children]]-Notes!$B$6)/Notes!$B$7</f>
        <v>1.5809257598977553</v>
      </c>
      <c r="V1030" s="14">
        <f t="shared" si="16"/>
        <v>13130.638654799817</v>
      </c>
      <c r="W1030" s="15" t="str">
        <f>IF(insurance[[#This Row],[split]]="Test", (insurance[[#This Row],[charges]]-insurance[[#This Row],[yhat_base]])^2, "")</f>
        <v/>
      </c>
      <c r="X1030" s="15" t="str">
        <f>IF(insurance[[#This Row],[split]]="Test", ABS(insurance[[#This Row],[charges]]-insurance[[#This Row],[yhat_base]])^2, "")</f>
        <v/>
      </c>
      <c r="Y1030" t="str">
        <f>IF(insurance[[#This Row],[split]]="Test", (insurance[[#This Row],[charges]]-insurance[[#This Row],[yhat]])^2,"")</f>
        <v/>
      </c>
      <c r="Z1030" t="str">
        <f>IF(insurance[[#This Row],[split]]="Test",ABS(insurance[[#This Row],[charges]]-insurance[[#This Row],[yhat]])^2,"")</f>
        <v/>
      </c>
      <c r="AA1030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5385.9470001697891</v>
      </c>
      <c r="AB1030">
        <f>insurance[[#This Row],[charges]]-insurance[[#This Row],[yhat]]</f>
        <v>-1788.3510001697891</v>
      </c>
      <c r="AC1030" t="str">
        <f>IF(insurance[[#This Row],[split]]="Test",
  COUNTIFS(insurance[split], "Test", insurance[yhat], "&gt;" &amp; insurance[[#This Row],[yhat]]) + 1,
  ""
)</f>
        <v/>
      </c>
      <c r="AD1030" t="str">
        <f>IF(insurance[[#This Row],[split]]="Test", CEILING(insurance[[#This Row],[rank_test]]/(COUNTIF(insurance[split],"Test")/10), 1), "")</f>
        <v/>
      </c>
      <c r="AE1030" t="str">
        <f>IF(insurance[[#This Row],[split]]="Test", --(insurance[[#This Row],[charges]] &gt;= Classify!$C$5), "")</f>
        <v/>
      </c>
      <c r="AF1030" t="str">
        <f>IF(insurance[[#This Row],[split]]="Test", --(insurance[[#This Row],[yhat]] &gt;= Classify!$C$8), "")</f>
        <v/>
      </c>
    </row>
    <row r="1031" spans="1:32" x14ac:dyDescent="0.35">
      <c r="A1031">
        <v>38</v>
      </c>
      <c r="B1031" t="s">
        <v>13</v>
      </c>
      <c r="C1031">
        <v>28</v>
      </c>
      <c r="D1031">
        <v>3</v>
      </c>
      <c r="E1031" t="s">
        <v>14</v>
      </c>
      <c r="F1031" t="s">
        <v>21</v>
      </c>
      <c r="G1031">
        <v>7151.0919999999996</v>
      </c>
      <c r="H1031" t="s">
        <v>16</v>
      </c>
      <c r="I1031" t="s">
        <v>17</v>
      </c>
      <c r="J1031" t="s">
        <v>17</v>
      </c>
      <c r="K1031" t="s">
        <v>17</v>
      </c>
      <c r="L1031" t="s">
        <v>17</v>
      </c>
      <c r="M1031" t="s">
        <v>18</v>
      </c>
      <c r="N1031">
        <f>insurance[[#This Row],[age]]^2</f>
        <v>1444</v>
      </c>
      <c r="O1031">
        <f>insurance[[#This Row],[smoker_yes]]*insurance[[#This Row],[bmi]]</f>
        <v>0</v>
      </c>
      <c r="P1031">
        <f>insurance[[#This Row],[smoker_yes]]*insurance[[#This Row],[age]]</f>
        <v>0</v>
      </c>
      <c r="Q1031">
        <f>insurance[[#This Row],[bmi]]*insurance[[#This Row],[age]]</f>
        <v>1064</v>
      </c>
      <c r="R1031" t="s">
        <v>32</v>
      </c>
      <c r="S1031">
        <f>(insurance[[#This Row],[age]]-Notes!$B$2)/Notes!$B$3</f>
        <v>-8.5941645904765426E-2</v>
      </c>
      <c r="T1031">
        <f>(insurance[[#This Row],[bmi]]-Notes!$B$4)/Notes!$B$5</f>
        <v>-0.43691555344695587</v>
      </c>
      <c r="U1031">
        <f>(insurance[[#This Row],[children]]-Notes!$B$6)/Notes!$B$7</f>
        <v>1.5809257598977553</v>
      </c>
      <c r="V1031" s="14">
        <f t="shared" si="16"/>
        <v>13130.638654799817</v>
      </c>
      <c r="W1031" s="15">
        <f>IF(insurance[[#This Row],[split]]="Test", (insurance[[#This Row],[charges]]-insurance[[#This Row],[yhat_base]])^2, "")</f>
        <v>35754978.196927689</v>
      </c>
      <c r="X1031" s="15">
        <f>IF(insurance[[#This Row],[split]]="Test", ABS(insurance[[#This Row],[charges]]-insurance[[#This Row],[yhat_base]])^2, "")</f>
        <v>35754978.196927689</v>
      </c>
      <c r="Y1031">
        <f>IF(insurance[[#This Row],[split]]="Test", (insurance[[#This Row],[charges]]-insurance[[#This Row],[yhat]])^2,"")</f>
        <v>2476180.1441260478</v>
      </c>
      <c r="Z1031">
        <f>IF(insurance[[#This Row],[split]]="Test",ABS(insurance[[#This Row],[charges]]-insurance[[#This Row],[yhat]])^2,"")</f>
        <v>2476180.1441260478</v>
      </c>
      <c r="AA1031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8724.6803019792842</v>
      </c>
      <c r="AB1031">
        <f>insurance[[#This Row],[charges]]-insurance[[#This Row],[yhat]]</f>
        <v>-1573.5883019792846</v>
      </c>
      <c r="AC1031">
        <f>IF(insurance[[#This Row],[split]]="Test",
  COUNTIFS(insurance[split], "Test", insurance[yhat], "&gt;" &amp; insurance[[#This Row],[yhat]]) + 1,
  ""
)</f>
        <v>167</v>
      </c>
      <c r="AD1031">
        <f>IF(insurance[[#This Row],[split]]="Test", CEILING(insurance[[#This Row],[rank_test]]/(COUNTIF(insurance[split],"Test")/10), 1), "")</f>
        <v>6</v>
      </c>
      <c r="AE1031">
        <f>IF(insurance[[#This Row],[split]]="Test", --(insurance[[#This Row],[charges]] &gt;= Classify!$C$5), "")</f>
        <v>0</v>
      </c>
      <c r="AF1031">
        <f>IF(insurance[[#This Row],[split]]="Test", --(insurance[[#This Row],[yhat]] &gt;= Classify!$C$8), "")</f>
        <v>0</v>
      </c>
    </row>
    <row r="1032" spans="1:32" x14ac:dyDescent="0.35">
      <c r="A1032">
        <v>22</v>
      </c>
      <c r="B1032" t="s">
        <v>19</v>
      </c>
      <c r="C1032">
        <v>34.799999999999997</v>
      </c>
      <c r="D1032">
        <v>3</v>
      </c>
      <c r="E1032" t="s">
        <v>14</v>
      </c>
      <c r="F1032" t="s">
        <v>21</v>
      </c>
      <c r="G1032">
        <v>3443.0639999999999</v>
      </c>
      <c r="H1032" t="s">
        <v>16</v>
      </c>
      <c r="I1032" t="s">
        <v>18</v>
      </c>
      <c r="J1032" t="s">
        <v>17</v>
      </c>
      <c r="K1032" t="s">
        <v>17</v>
      </c>
      <c r="L1032" t="s">
        <v>17</v>
      </c>
      <c r="M1032" t="s">
        <v>18</v>
      </c>
      <c r="N1032">
        <f>insurance[[#This Row],[age]]^2</f>
        <v>484</v>
      </c>
      <c r="O1032">
        <f>insurance[[#This Row],[smoker_yes]]*insurance[[#This Row],[bmi]]</f>
        <v>0</v>
      </c>
      <c r="P1032">
        <f>insurance[[#This Row],[smoker_yes]]*insurance[[#This Row],[age]]</f>
        <v>0</v>
      </c>
      <c r="Q1032">
        <f>insurance[[#This Row],[bmi]]*insurance[[#This Row],[age]]</f>
        <v>765.59999999999991</v>
      </c>
      <c r="R1032" t="s">
        <v>31</v>
      </c>
      <c r="S1032">
        <f>(insurance[[#This Row],[age]]-Notes!$B$2)/Notes!$B$3</f>
        <v>-1.2251606895761058</v>
      </c>
      <c r="T1032">
        <f>(insurance[[#This Row],[bmi]]-Notes!$B$4)/Notes!$B$5</f>
        <v>0.67858691145374606</v>
      </c>
      <c r="U1032">
        <f>(insurance[[#This Row],[children]]-Notes!$B$6)/Notes!$B$7</f>
        <v>1.5809257598977553</v>
      </c>
      <c r="V1032" s="14">
        <f t="shared" si="16"/>
        <v>13130.638654799817</v>
      </c>
      <c r="W1032" s="15" t="str">
        <f>IF(insurance[[#This Row],[split]]="Test", (insurance[[#This Row],[charges]]-insurance[[#This Row],[yhat_base]])^2, "")</f>
        <v/>
      </c>
      <c r="X1032" s="15" t="str">
        <f>IF(insurance[[#This Row],[split]]="Test", ABS(insurance[[#This Row],[charges]]-insurance[[#This Row],[yhat_base]])^2, "")</f>
        <v/>
      </c>
      <c r="Y1032" t="str">
        <f>IF(insurance[[#This Row],[split]]="Test", (insurance[[#This Row],[charges]]-insurance[[#This Row],[yhat]])^2,"")</f>
        <v/>
      </c>
      <c r="Z1032" t="str">
        <f>IF(insurance[[#This Row],[split]]="Test",ABS(insurance[[#This Row],[charges]]-insurance[[#This Row],[yhat]])^2,"")</f>
        <v/>
      </c>
      <c r="AA1032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5241.5065435938459</v>
      </c>
      <c r="AB1032">
        <f>insurance[[#This Row],[charges]]-insurance[[#This Row],[yhat]]</f>
        <v>-1798.442543593846</v>
      </c>
      <c r="AC1032" t="str">
        <f>IF(insurance[[#This Row],[split]]="Test",
  COUNTIFS(insurance[split], "Test", insurance[yhat], "&gt;" &amp; insurance[[#This Row],[yhat]]) + 1,
  ""
)</f>
        <v/>
      </c>
      <c r="AD1032" t="str">
        <f>IF(insurance[[#This Row],[split]]="Test", CEILING(insurance[[#This Row],[rank_test]]/(COUNTIF(insurance[split],"Test")/10), 1), "")</f>
        <v/>
      </c>
      <c r="AE1032" t="str">
        <f>IF(insurance[[#This Row],[split]]="Test", --(insurance[[#This Row],[charges]] &gt;= Classify!$C$5), "")</f>
        <v/>
      </c>
      <c r="AF1032" t="str">
        <f>IF(insurance[[#This Row],[split]]="Test", --(insurance[[#This Row],[yhat]] &gt;= Classify!$C$8), "")</f>
        <v/>
      </c>
    </row>
    <row r="1033" spans="1:32" x14ac:dyDescent="0.35">
      <c r="A1033">
        <v>26</v>
      </c>
      <c r="B1033" t="s">
        <v>19</v>
      </c>
      <c r="C1033">
        <v>27.265000000000001</v>
      </c>
      <c r="D1033">
        <v>3</v>
      </c>
      <c r="E1033" t="s">
        <v>14</v>
      </c>
      <c r="F1033" t="s">
        <v>20</v>
      </c>
      <c r="G1033">
        <v>4661.2863500000003</v>
      </c>
      <c r="H1033" t="s">
        <v>16</v>
      </c>
      <c r="I1033" t="s">
        <v>18</v>
      </c>
      <c r="J1033" t="s">
        <v>17</v>
      </c>
      <c r="K1033" t="s">
        <v>17</v>
      </c>
      <c r="L1033" t="s">
        <v>17</v>
      </c>
      <c r="M1033" t="s">
        <v>17</v>
      </c>
      <c r="N1033">
        <f>insurance[[#This Row],[age]]^2</f>
        <v>676</v>
      </c>
      <c r="O1033">
        <f>insurance[[#This Row],[smoker_yes]]*insurance[[#This Row],[bmi]]</f>
        <v>0</v>
      </c>
      <c r="P1033">
        <f>insurance[[#This Row],[smoker_yes]]*insurance[[#This Row],[age]]</f>
        <v>0</v>
      </c>
      <c r="Q1033">
        <f>insurance[[#This Row],[bmi]]*insurance[[#This Row],[age]]</f>
        <v>708.89</v>
      </c>
      <c r="R1033" t="s">
        <v>31</v>
      </c>
      <c r="S1033">
        <f>(insurance[[#This Row],[age]]-Notes!$B$2)/Notes!$B$3</f>
        <v>-0.94035592865827067</v>
      </c>
      <c r="T1033">
        <f>(insurance[[#This Row],[bmi]]-Notes!$B$4)/Notes!$B$5</f>
        <v>-0.55748824634431116</v>
      </c>
      <c r="U1033">
        <f>(insurance[[#This Row],[children]]-Notes!$B$6)/Notes!$B$7</f>
        <v>1.5809257598977553</v>
      </c>
      <c r="V1033" s="14">
        <f t="shared" si="16"/>
        <v>13130.638654799817</v>
      </c>
      <c r="W1033" s="15" t="str">
        <f>IF(insurance[[#This Row],[split]]="Test", (insurance[[#This Row],[charges]]-insurance[[#This Row],[yhat_base]])^2, "")</f>
        <v/>
      </c>
      <c r="X1033" s="15" t="str">
        <f>IF(insurance[[#This Row],[split]]="Test", ABS(insurance[[#This Row],[charges]]-insurance[[#This Row],[yhat_base]])^2, "")</f>
        <v/>
      </c>
      <c r="Y1033" t="str">
        <f>IF(insurance[[#This Row],[split]]="Test", (insurance[[#This Row],[charges]]-insurance[[#This Row],[yhat]])^2,"")</f>
        <v/>
      </c>
      <c r="Z1033" t="str">
        <f>IF(insurance[[#This Row],[split]]="Test",ABS(insurance[[#This Row],[charges]]-insurance[[#This Row],[yhat]])^2,"")</f>
        <v/>
      </c>
      <c r="AA1033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6781.3586674944981</v>
      </c>
      <c r="AB1033">
        <f>insurance[[#This Row],[charges]]-insurance[[#This Row],[yhat]]</f>
        <v>-2120.0723174944978</v>
      </c>
      <c r="AC1033" t="str">
        <f>IF(insurance[[#This Row],[split]]="Test",
  COUNTIFS(insurance[split], "Test", insurance[yhat], "&gt;" &amp; insurance[[#This Row],[yhat]]) + 1,
  ""
)</f>
        <v/>
      </c>
      <c r="AD1033" t="str">
        <f>IF(insurance[[#This Row],[split]]="Test", CEILING(insurance[[#This Row],[rank_test]]/(COUNTIF(insurance[split],"Test")/10), 1), "")</f>
        <v/>
      </c>
      <c r="AE1033" t="str">
        <f>IF(insurance[[#This Row],[split]]="Test", --(insurance[[#This Row],[charges]] &gt;= Classify!$C$5), "")</f>
        <v/>
      </c>
      <c r="AF1033" t="str">
        <f>IF(insurance[[#This Row],[split]]="Test", --(insurance[[#This Row],[yhat]] &gt;= Classify!$C$8), "")</f>
        <v/>
      </c>
    </row>
    <row r="1034" spans="1:32" x14ac:dyDescent="0.35">
      <c r="A1034">
        <v>27</v>
      </c>
      <c r="B1034" t="s">
        <v>19</v>
      </c>
      <c r="C1034">
        <v>32.585000000000001</v>
      </c>
      <c r="D1034">
        <v>3</v>
      </c>
      <c r="E1034" t="s">
        <v>14</v>
      </c>
      <c r="F1034" t="s">
        <v>20</v>
      </c>
      <c r="G1034">
        <v>4846.9201499999999</v>
      </c>
      <c r="H1034" t="s">
        <v>16</v>
      </c>
      <c r="I1034" t="s">
        <v>18</v>
      </c>
      <c r="J1034" t="s">
        <v>17</v>
      </c>
      <c r="K1034" t="s">
        <v>17</v>
      </c>
      <c r="L1034" t="s">
        <v>17</v>
      </c>
      <c r="M1034" t="s">
        <v>17</v>
      </c>
      <c r="N1034">
        <f>insurance[[#This Row],[age]]^2</f>
        <v>729</v>
      </c>
      <c r="O1034">
        <f>insurance[[#This Row],[smoker_yes]]*insurance[[#This Row],[bmi]]</f>
        <v>0</v>
      </c>
      <c r="P1034">
        <f>insurance[[#This Row],[smoker_yes]]*insurance[[#This Row],[age]]</f>
        <v>0</v>
      </c>
      <c r="Q1034">
        <f>insurance[[#This Row],[bmi]]*insurance[[#This Row],[age]]</f>
        <v>879.79500000000007</v>
      </c>
      <c r="R1034" t="s">
        <v>31</v>
      </c>
      <c r="S1034">
        <f>(insurance[[#This Row],[age]]-Notes!$B$2)/Notes!$B$3</f>
        <v>-0.86915473842881186</v>
      </c>
      <c r="T1034">
        <f>(insurance[[#This Row],[bmi]]-Notes!$B$4)/Notes!$B$5</f>
        <v>0.31522838796035607</v>
      </c>
      <c r="U1034">
        <f>(insurance[[#This Row],[children]]-Notes!$B$6)/Notes!$B$7</f>
        <v>1.5809257598977553</v>
      </c>
      <c r="V1034" s="14">
        <f t="shared" si="16"/>
        <v>13130.638654799817</v>
      </c>
      <c r="W1034" s="15" t="str">
        <f>IF(insurance[[#This Row],[split]]="Test", (insurance[[#This Row],[charges]]-insurance[[#This Row],[yhat_base]])^2, "")</f>
        <v/>
      </c>
      <c r="X1034" s="15" t="str">
        <f>IF(insurance[[#This Row],[split]]="Test", ABS(insurance[[#This Row],[charges]]-insurance[[#This Row],[yhat_base]])^2, "")</f>
        <v/>
      </c>
      <c r="Y1034" t="str">
        <f>IF(insurance[[#This Row],[split]]="Test", (insurance[[#This Row],[charges]]-insurance[[#This Row],[yhat]])^2,"")</f>
        <v/>
      </c>
      <c r="Z1034" t="str">
        <f>IF(insurance[[#This Row],[split]]="Test",ABS(insurance[[#This Row],[charges]]-insurance[[#This Row],[yhat]])^2,"")</f>
        <v/>
      </c>
      <c r="AA1034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6987.7335061448521</v>
      </c>
      <c r="AB1034">
        <f>insurance[[#This Row],[charges]]-insurance[[#This Row],[yhat]]</f>
        <v>-2140.8133561448522</v>
      </c>
      <c r="AC1034" t="str">
        <f>IF(insurance[[#This Row],[split]]="Test",
  COUNTIFS(insurance[split], "Test", insurance[yhat], "&gt;" &amp; insurance[[#This Row],[yhat]]) + 1,
  ""
)</f>
        <v/>
      </c>
      <c r="AD1034" t="str">
        <f>IF(insurance[[#This Row],[split]]="Test", CEILING(insurance[[#This Row],[rank_test]]/(COUNTIF(insurance[split],"Test")/10), 1), "")</f>
        <v/>
      </c>
      <c r="AE1034" t="str">
        <f>IF(insurance[[#This Row],[split]]="Test", --(insurance[[#This Row],[charges]] &gt;= Classify!$C$5), "")</f>
        <v/>
      </c>
      <c r="AF1034" t="str">
        <f>IF(insurance[[#This Row],[split]]="Test", --(insurance[[#This Row],[yhat]] &gt;= Classify!$C$8), "")</f>
        <v/>
      </c>
    </row>
    <row r="1035" spans="1:32" x14ac:dyDescent="0.35">
      <c r="A1035">
        <v>63</v>
      </c>
      <c r="B1035" t="s">
        <v>19</v>
      </c>
      <c r="C1035">
        <v>39.799999999999997</v>
      </c>
      <c r="D1035">
        <v>3</v>
      </c>
      <c r="E1035" t="s">
        <v>14</v>
      </c>
      <c r="F1035" t="s">
        <v>21</v>
      </c>
      <c r="G1035">
        <v>15170.069</v>
      </c>
      <c r="H1035" t="s">
        <v>16</v>
      </c>
      <c r="I1035" t="s">
        <v>18</v>
      </c>
      <c r="J1035" t="s">
        <v>17</v>
      </c>
      <c r="K1035" t="s">
        <v>17</v>
      </c>
      <c r="L1035" t="s">
        <v>17</v>
      </c>
      <c r="M1035" t="s">
        <v>18</v>
      </c>
      <c r="N1035">
        <f>insurance[[#This Row],[age]]^2</f>
        <v>3969</v>
      </c>
      <c r="O1035">
        <f>insurance[[#This Row],[smoker_yes]]*insurance[[#This Row],[bmi]]</f>
        <v>0</v>
      </c>
      <c r="P1035">
        <f>insurance[[#This Row],[smoker_yes]]*insurance[[#This Row],[age]]</f>
        <v>0</v>
      </c>
      <c r="Q1035">
        <f>insurance[[#This Row],[bmi]]*insurance[[#This Row],[age]]</f>
        <v>2507.3999999999996</v>
      </c>
      <c r="R1035" t="s">
        <v>32</v>
      </c>
      <c r="S1035">
        <f>(insurance[[#This Row],[age]]-Notes!$B$2)/Notes!$B$3</f>
        <v>1.6940881098317038</v>
      </c>
      <c r="T1035">
        <f>(insurance[[#This Row],[bmi]]-Notes!$B$4)/Notes!$B$5</f>
        <v>1.4988093121160273</v>
      </c>
      <c r="U1035">
        <f>(insurance[[#This Row],[children]]-Notes!$B$6)/Notes!$B$7</f>
        <v>1.5809257598977553</v>
      </c>
      <c r="V1035" s="14">
        <f t="shared" si="16"/>
        <v>13130.638654799817</v>
      </c>
      <c r="W1035" s="15">
        <f>IF(insurance[[#This Row],[split]]="Test", (insurance[[#This Row],[charges]]-insurance[[#This Row],[yhat_base]])^2, "")</f>
        <v>4159276.1329233348</v>
      </c>
      <c r="X1035" s="15">
        <f>IF(insurance[[#This Row],[split]]="Test", ABS(insurance[[#This Row],[charges]]-insurance[[#This Row],[yhat_base]])^2, "")</f>
        <v>4159276.1329233348</v>
      </c>
      <c r="Y1035">
        <f>IF(insurance[[#This Row],[split]]="Test", (insurance[[#This Row],[charges]]-insurance[[#This Row],[yhat]])^2,"")</f>
        <v>3063872.416412211</v>
      </c>
      <c r="Z1035">
        <f>IF(insurance[[#This Row],[split]]="Test",ABS(insurance[[#This Row],[charges]]-insurance[[#This Row],[yhat]])^2,"")</f>
        <v>3063872.416412211</v>
      </c>
      <c r="AA1035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16920.461075054103</v>
      </c>
      <c r="AB1035">
        <f>insurance[[#This Row],[charges]]-insurance[[#This Row],[yhat]]</f>
        <v>-1750.3920750541038</v>
      </c>
      <c r="AC1035">
        <f>IF(insurance[[#This Row],[split]]="Test",
  COUNTIFS(insurance[split], "Test", insurance[yhat], "&gt;" &amp; insurance[[#This Row],[yhat]]) + 1,
  ""
)</f>
        <v>58</v>
      </c>
      <c r="AD1035">
        <f>IF(insurance[[#This Row],[split]]="Test", CEILING(insurance[[#This Row],[rank_test]]/(COUNTIF(insurance[split],"Test")/10), 1), "")</f>
        <v>3</v>
      </c>
      <c r="AE1035">
        <f>IF(insurance[[#This Row],[split]]="Test", --(insurance[[#This Row],[charges]] &gt;= Classify!$C$5), "")</f>
        <v>0</v>
      </c>
      <c r="AF1035">
        <f>IF(insurance[[#This Row],[split]]="Test", --(insurance[[#This Row],[yhat]] &gt;= Classify!$C$8), "")</f>
        <v>0</v>
      </c>
    </row>
    <row r="1036" spans="1:32" x14ac:dyDescent="0.35">
      <c r="A1036">
        <v>59</v>
      </c>
      <c r="B1036" t="s">
        <v>13</v>
      </c>
      <c r="C1036">
        <v>26.695</v>
      </c>
      <c r="D1036">
        <v>3</v>
      </c>
      <c r="E1036" t="s">
        <v>14</v>
      </c>
      <c r="F1036" t="s">
        <v>22</v>
      </c>
      <c r="G1036">
        <v>14382.709049999999</v>
      </c>
      <c r="H1036" t="s">
        <v>16</v>
      </c>
      <c r="I1036" t="s">
        <v>17</v>
      </c>
      <c r="J1036" t="s">
        <v>17</v>
      </c>
      <c r="K1036" t="s">
        <v>18</v>
      </c>
      <c r="L1036" t="s">
        <v>17</v>
      </c>
      <c r="M1036" t="s">
        <v>17</v>
      </c>
      <c r="N1036">
        <f>insurance[[#This Row],[age]]^2</f>
        <v>3481</v>
      </c>
      <c r="O1036">
        <f>insurance[[#This Row],[smoker_yes]]*insurance[[#This Row],[bmi]]</f>
        <v>0</v>
      </c>
      <c r="P1036">
        <f>insurance[[#This Row],[smoker_yes]]*insurance[[#This Row],[age]]</f>
        <v>0</v>
      </c>
      <c r="Q1036">
        <f>insurance[[#This Row],[bmi]]*insurance[[#This Row],[age]]</f>
        <v>1575.0050000000001</v>
      </c>
      <c r="R1036" t="s">
        <v>31</v>
      </c>
      <c r="S1036">
        <f>(insurance[[#This Row],[age]]-Notes!$B$2)/Notes!$B$3</f>
        <v>1.4092833489138687</v>
      </c>
      <c r="T1036">
        <f>(insurance[[#This Row],[bmi]]-Notes!$B$4)/Notes!$B$5</f>
        <v>-0.65099360001981121</v>
      </c>
      <c r="U1036">
        <f>(insurance[[#This Row],[children]]-Notes!$B$6)/Notes!$B$7</f>
        <v>1.5809257598977553</v>
      </c>
      <c r="V1036" s="14">
        <f t="shared" si="16"/>
        <v>13130.638654799817</v>
      </c>
      <c r="W1036" s="15" t="str">
        <f>IF(insurance[[#This Row],[split]]="Test", (insurance[[#This Row],[charges]]-insurance[[#This Row],[yhat_base]])^2, "")</f>
        <v/>
      </c>
      <c r="X1036" s="15" t="str">
        <f>IF(insurance[[#This Row],[split]]="Test", ABS(insurance[[#This Row],[charges]]-insurance[[#This Row],[yhat_base]])^2, "")</f>
        <v/>
      </c>
      <c r="Y1036" t="str">
        <f>IF(insurance[[#This Row],[split]]="Test", (insurance[[#This Row],[charges]]-insurance[[#This Row],[yhat]])^2,"")</f>
        <v/>
      </c>
      <c r="Z1036" t="str">
        <f>IF(insurance[[#This Row],[split]]="Test",ABS(insurance[[#This Row],[charges]]-insurance[[#This Row],[yhat]])^2,"")</f>
        <v/>
      </c>
      <c r="AA1036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16156.842352065416</v>
      </c>
      <c r="AB1036">
        <f>insurance[[#This Row],[charges]]-insurance[[#This Row],[yhat]]</f>
        <v>-1774.1333020654165</v>
      </c>
      <c r="AC1036" t="str">
        <f>IF(insurance[[#This Row],[split]]="Test",
  COUNTIFS(insurance[split], "Test", insurance[yhat], "&gt;" &amp; insurance[[#This Row],[yhat]]) + 1,
  ""
)</f>
        <v/>
      </c>
      <c r="AD1036" t="str">
        <f>IF(insurance[[#This Row],[split]]="Test", CEILING(insurance[[#This Row],[rank_test]]/(COUNTIF(insurance[split],"Test")/10), 1), "")</f>
        <v/>
      </c>
      <c r="AE1036" t="str">
        <f>IF(insurance[[#This Row],[split]]="Test", --(insurance[[#This Row],[charges]] &gt;= Classify!$C$5), "")</f>
        <v/>
      </c>
      <c r="AF1036" t="str">
        <f>IF(insurance[[#This Row],[split]]="Test", --(insurance[[#This Row],[yhat]] &gt;= Classify!$C$8), "")</f>
        <v/>
      </c>
    </row>
    <row r="1037" spans="1:32" x14ac:dyDescent="0.35">
      <c r="A1037">
        <v>45</v>
      </c>
      <c r="B1037" t="s">
        <v>13</v>
      </c>
      <c r="C1037">
        <v>39.994999999999997</v>
      </c>
      <c r="D1037">
        <v>3</v>
      </c>
      <c r="E1037" t="s">
        <v>14</v>
      </c>
      <c r="F1037" t="s">
        <v>20</v>
      </c>
      <c r="G1037">
        <v>9704.6680500000002</v>
      </c>
      <c r="H1037" t="s">
        <v>16</v>
      </c>
      <c r="I1037" t="s">
        <v>17</v>
      </c>
      <c r="J1037" t="s">
        <v>17</v>
      </c>
      <c r="K1037" t="s">
        <v>17</v>
      </c>
      <c r="L1037" t="s">
        <v>17</v>
      </c>
      <c r="M1037" t="s">
        <v>17</v>
      </c>
      <c r="N1037">
        <f>insurance[[#This Row],[age]]^2</f>
        <v>2025</v>
      </c>
      <c r="O1037">
        <f>insurance[[#This Row],[smoker_yes]]*insurance[[#This Row],[bmi]]</f>
        <v>0</v>
      </c>
      <c r="P1037">
        <f>insurance[[#This Row],[smoker_yes]]*insurance[[#This Row],[age]]</f>
        <v>0</v>
      </c>
      <c r="Q1037">
        <f>insurance[[#This Row],[bmi]]*insurance[[#This Row],[age]]</f>
        <v>1799.7749999999999</v>
      </c>
      <c r="R1037" t="s">
        <v>31</v>
      </c>
      <c r="S1037">
        <f>(insurance[[#This Row],[age]]-Notes!$B$2)/Notes!$B$3</f>
        <v>0.41246668570144596</v>
      </c>
      <c r="T1037">
        <f>(insurance[[#This Row],[bmi]]-Notes!$B$4)/Notes!$B$5</f>
        <v>1.5307979857418563</v>
      </c>
      <c r="U1037">
        <f>(insurance[[#This Row],[children]]-Notes!$B$6)/Notes!$B$7</f>
        <v>1.5809257598977553</v>
      </c>
      <c r="V1037" s="14">
        <f t="shared" si="16"/>
        <v>13130.638654799817</v>
      </c>
      <c r="W1037" s="15" t="str">
        <f>IF(insurance[[#This Row],[split]]="Test", (insurance[[#This Row],[charges]]-insurance[[#This Row],[yhat_base]])^2, "")</f>
        <v/>
      </c>
      <c r="X1037" s="15" t="str">
        <f>IF(insurance[[#This Row],[split]]="Test", ABS(insurance[[#This Row],[charges]]-insurance[[#This Row],[yhat_base]])^2, "")</f>
        <v/>
      </c>
      <c r="Y1037" t="str">
        <f>IF(insurance[[#This Row],[split]]="Test", (insurance[[#This Row],[charges]]-insurance[[#This Row],[yhat]])^2,"")</f>
        <v/>
      </c>
      <c r="Z1037" t="str">
        <f>IF(insurance[[#This Row],[split]]="Test",ABS(insurance[[#This Row],[charges]]-insurance[[#This Row],[yhat]])^2,"")</f>
        <v/>
      </c>
      <c r="AA1037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11848.684923924069</v>
      </c>
      <c r="AB1037">
        <f>insurance[[#This Row],[charges]]-insurance[[#This Row],[yhat]]</f>
        <v>-2144.0168739240689</v>
      </c>
      <c r="AC1037" t="str">
        <f>IF(insurance[[#This Row],[split]]="Test",
  COUNTIFS(insurance[split], "Test", insurance[yhat], "&gt;" &amp; insurance[[#This Row],[yhat]]) + 1,
  ""
)</f>
        <v/>
      </c>
      <c r="AD1037" t="str">
        <f>IF(insurance[[#This Row],[split]]="Test", CEILING(insurance[[#This Row],[rank_test]]/(COUNTIF(insurance[split],"Test")/10), 1), "")</f>
        <v/>
      </c>
      <c r="AE1037" t="str">
        <f>IF(insurance[[#This Row],[split]]="Test", --(insurance[[#This Row],[charges]] &gt;= Classify!$C$5), "")</f>
        <v/>
      </c>
      <c r="AF1037" t="str">
        <f>IF(insurance[[#This Row],[split]]="Test", --(insurance[[#This Row],[yhat]] &gt;= Classify!$C$8), "")</f>
        <v/>
      </c>
    </row>
    <row r="1038" spans="1:32" x14ac:dyDescent="0.35">
      <c r="A1038">
        <v>43</v>
      </c>
      <c r="B1038" t="s">
        <v>19</v>
      </c>
      <c r="C1038">
        <v>30.114999999999998</v>
      </c>
      <c r="D1038">
        <v>3</v>
      </c>
      <c r="E1038" t="s">
        <v>14</v>
      </c>
      <c r="F1038" t="s">
        <v>22</v>
      </c>
      <c r="G1038">
        <v>8410.0468500000006</v>
      </c>
      <c r="H1038" t="s">
        <v>16</v>
      </c>
      <c r="I1038" t="s">
        <v>18</v>
      </c>
      <c r="J1038" t="s">
        <v>17</v>
      </c>
      <c r="K1038" t="s">
        <v>18</v>
      </c>
      <c r="L1038" t="s">
        <v>17</v>
      </c>
      <c r="M1038" t="s">
        <v>17</v>
      </c>
      <c r="N1038">
        <f>insurance[[#This Row],[age]]^2</f>
        <v>1849</v>
      </c>
      <c r="O1038">
        <f>insurance[[#This Row],[smoker_yes]]*insurance[[#This Row],[bmi]]</f>
        <v>0</v>
      </c>
      <c r="P1038">
        <f>insurance[[#This Row],[smoker_yes]]*insurance[[#This Row],[age]]</f>
        <v>0</v>
      </c>
      <c r="Q1038">
        <f>insurance[[#This Row],[bmi]]*insurance[[#This Row],[age]]</f>
        <v>1294.9449999999999</v>
      </c>
      <c r="R1038" t="s">
        <v>32</v>
      </c>
      <c r="S1038">
        <f>(insurance[[#This Row],[age]]-Notes!$B$2)/Notes!$B$3</f>
        <v>0.27006430524252845</v>
      </c>
      <c r="T1038">
        <f>(insurance[[#This Row],[bmi]]-Notes!$B$4)/Notes!$B$5</f>
        <v>-8.9961477966811199E-2</v>
      </c>
      <c r="U1038">
        <f>(insurance[[#This Row],[children]]-Notes!$B$6)/Notes!$B$7</f>
        <v>1.5809257598977553</v>
      </c>
      <c r="V1038" s="14">
        <f t="shared" si="16"/>
        <v>13130.638654799817</v>
      </c>
      <c r="W1038" s="15">
        <f>IF(insurance[[#This Row],[split]]="Test", (insurance[[#This Row],[charges]]-insurance[[#This Row],[yhat_base]])^2, "")</f>
        <v>22283986.987543188</v>
      </c>
      <c r="X1038" s="15">
        <f>IF(insurance[[#This Row],[split]]="Test", ABS(insurance[[#This Row],[charges]]-insurance[[#This Row],[yhat_base]])^2, "")</f>
        <v>22283986.987543188</v>
      </c>
      <c r="Y1038">
        <f>IF(insurance[[#This Row],[split]]="Test", (insurance[[#This Row],[charges]]-insurance[[#This Row],[yhat]])^2,"")</f>
        <v>2289565.8544664406</v>
      </c>
      <c r="Z1038">
        <f>IF(insurance[[#This Row],[split]]="Test",ABS(insurance[[#This Row],[charges]]-insurance[[#This Row],[yhat]])^2,"")</f>
        <v>2289565.8544664406</v>
      </c>
      <c r="AA1038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9923.1779925208466</v>
      </c>
      <c r="AB1038">
        <f>insurance[[#This Row],[charges]]-insurance[[#This Row],[yhat]]</f>
        <v>-1513.131142520846</v>
      </c>
      <c r="AC1038">
        <f>IF(insurance[[#This Row],[split]]="Test",
  COUNTIFS(insurance[split], "Test", insurance[yhat], "&gt;" &amp; insurance[[#This Row],[yhat]]) + 1,
  ""
)</f>
        <v>148</v>
      </c>
      <c r="AD1038">
        <f>IF(insurance[[#This Row],[split]]="Test", CEILING(insurance[[#This Row],[rank_test]]/(COUNTIF(insurance[split],"Test")/10), 1), "")</f>
        <v>6</v>
      </c>
      <c r="AE1038">
        <f>IF(insurance[[#This Row],[split]]="Test", --(insurance[[#This Row],[charges]] &gt;= Classify!$C$5), "")</f>
        <v>0</v>
      </c>
      <c r="AF1038">
        <f>IF(insurance[[#This Row],[split]]="Test", --(insurance[[#This Row],[yhat]] &gt;= Classify!$C$8), "")</f>
        <v>0</v>
      </c>
    </row>
    <row r="1039" spans="1:32" x14ac:dyDescent="0.35">
      <c r="A1039">
        <v>39</v>
      </c>
      <c r="B1039" t="s">
        <v>13</v>
      </c>
      <c r="C1039">
        <v>34.1</v>
      </c>
      <c r="D1039">
        <v>3</v>
      </c>
      <c r="E1039" t="s">
        <v>14</v>
      </c>
      <c r="F1039" t="s">
        <v>21</v>
      </c>
      <c r="G1039">
        <v>7418.5219999999999</v>
      </c>
      <c r="H1039" t="s">
        <v>16</v>
      </c>
      <c r="I1039" t="s">
        <v>17</v>
      </c>
      <c r="J1039" t="s">
        <v>17</v>
      </c>
      <c r="K1039" t="s">
        <v>17</v>
      </c>
      <c r="L1039" t="s">
        <v>17</v>
      </c>
      <c r="M1039" t="s">
        <v>18</v>
      </c>
      <c r="N1039">
        <f>insurance[[#This Row],[age]]^2</f>
        <v>1521</v>
      </c>
      <c r="O1039">
        <f>insurance[[#This Row],[smoker_yes]]*insurance[[#This Row],[bmi]]</f>
        <v>0</v>
      </c>
      <c r="P1039">
        <f>insurance[[#This Row],[smoker_yes]]*insurance[[#This Row],[age]]</f>
        <v>0</v>
      </c>
      <c r="Q1039">
        <f>insurance[[#This Row],[bmi]]*insurance[[#This Row],[age]]</f>
        <v>1329.9</v>
      </c>
      <c r="R1039" t="s">
        <v>32</v>
      </c>
      <c r="S1039">
        <f>(insurance[[#This Row],[age]]-Notes!$B$2)/Notes!$B$3</f>
        <v>-1.4740455675306659E-2</v>
      </c>
      <c r="T1039">
        <f>(insurance[[#This Row],[bmi]]-Notes!$B$4)/Notes!$B$5</f>
        <v>0.56375577536102739</v>
      </c>
      <c r="U1039">
        <f>(insurance[[#This Row],[children]]-Notes!$B$6)/Notes!$B$7</f>
        <v>1.5809257598977553</v>
      </c>
      <c r="V1039" s="14">
        <f t="shared" si="16"/>
        <v>13130.638654799817</v>
      </c>
      <c r="W1039" s="15">
        <f>IF(insurance[[#This Row],[split]]="Test", (insurance[[#This Row],[charges]]-insurance[[#This Row],[yhat_base]])^2, "")</f>
        <v>32628276.678041454</v>
      </c>
      <c r="X1039" s="15">
        <f>IF(insurance[[#This Row],[split]]="Test", ABS(insurance[[#This Row],[charges]]-insurance[[#This Row],[yhat_base]])^2, "")</f>
        <v>32628276.678041454</v>
      </c>
      <c r="Y1039">
        <f>IF(insurance[[#This Row],[split]]="Test", (insurance[[#This Row],[charges]]-insurance[[#This Row],[yhat]])^2,"")</f>
        <v>2615411.7366120936</v>
      </c>
      <c r="Z1039">
        <f>IF(insurance[[#This Row],[split]]="Test",ABS(insurance[[#This Row],[charges]]-insurance[[#This Row],[yhat]])^2,"")</f>
        <v>2615411.7366120936</v>
      </c>
      <c r="AA1039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9035.7454652675842</v>
      </c>
      <c r="AB1039">
        <f>insurance[[#This Row],[charges]]-insurance[[#This Row],[yhat]]</f>
        <v>-1617.2234652675843</v>
      </c>
      <c r="AC1039">
        <f>IF(insurance[[#This Row],[split]]="Test",
  COUNTIFS(insurance[split], "Test", insurance[yhat], "&gt;" &amp; insurance[[#This Row],[yhat]]) + 1,
  ""
)</f>
        <v>158</v>
      </c>
      <c r="AD1039">
        <f>IF(insurance[[#This Row],[split]]="Test", CEILING(insurance[[#This Row],[rank_test]]/(COUNTIF(insurance[split],"Test")/10), 1), "")</f>
        <v>6</v>
      </c>
      <c r="AE1039">
        <f>IF(insurance[[#This Row],[split]]="Test", --(insurance[[#This Row],[charges]] &gt;= Classify!$C$5), "")</f>
        <v>0</v>
      </c>
      <c r="AF1039">
        <f>IF(insurance[[#This Row],[split]]="Test", --(insurance[[#This Row],[yhat]] &gt;= Classify!$C$8), "")</f>
        <v>0</v>
      </c>
    </row>
    <row r="1040" spans="1:32" x14ac:dyDescent="0.35">
      <c r="A1040">
        <v>33</v>
      </c>
      <c r="B1040" t="s">
        <v>13</v>
      </c>
      <c r="C1040">
        <v>36.29</v>
      </c>
      <c r="D1040">
        <v>3</v>
      </c>
      <c r="E1040" t="s">
        <v>14</v>
      </c>
      <c r="F1040" t="s">
        <v>20</v>
      </c>
      <c r="G1040">
        <v>6551.7501000000002</v>
      </c>
      <c r="H1040" t="s">
        <v>16</v>
      </c>
      <c r="I1040" t="s">
        <v>17</v>
      </c>
      <c r="J1040" t="s">
        <v>17</v>
      </c>
      <c r="K1040" t="s">
        <v>17</v>
      </c>
      <c r="L1040" t="s">
        <v>17</v>
      </c>
      <c r="M1040" t="s">
        <v>17</v>
      </c>
      <c r="N1040">
        <f>insurance[[#This Row],[age]]^2</f>
        <v>1089</v>
      </c>
      <c r="O1040">
        <f>insurance[[#This Row],[smoker_yes]]*insurance[[#This Row],[bmi]]</f>
        <v>0</v>
      </c>
      <c r="P1040">
        <f>insurance[[#This Row],[smoker_yes]]*insurance[[#This Row],[age]]</f>
        <v>0</v>
      </c>
      <c r="Q1040">
        <f>insurance[[#This Row],[bmi]]*insurance[[#This Row],[age]]</f>
        <v>1197.57</v>
      </c>
      <c r="R1040" t="s">
        <v>31</v>
      </c>
      <c r="S1040">
        <f>(insurance[[#This Row],[age]]-Notes!$B$2)/Notes!$B$3</f>
        <v>-0.44194759705205927</v>
      </c>
      <c r="T1040">
        <f>(insurance[[#This Row],[bmi]]-Notes!$B$4)/Notes!$B$5</f>
        <v>0.92301318685110612</v>
      </c>
      <c r="U1040">
        <f>(insurance[[#This Row],[children]]-Notes!$B$6)/Notes!$B$7</f>
        <v>1.5809257598977553</v>
      </c>
      <c r="V1040" s="14">
        <f t="shared" si="16"/>
        <v>13130.638654799817</v>
      </c>
      <c r="W1040" s="15" t="str">
        <f>IF(insurance[[#This Row],[split]]="Test", (insurance[[#This Row],[charges]]-insurance[[#This Row],[yhat_base]])^2, "")</f>
        <v/>
      </c>
      <c r="X1040" s="15" t="str">
        <f>IF(insurance[[#This Row],[split]]="Test", ABS(insurance[[#This Row],[charges]]-insurance[[#This Row],[yhat_base]])^2, "")</f>
        <v/>
      </c>
      <c r="Y1040" t="str">
        <f>IF(insurance[[#This Row],[split]]="Test", (insurance[[#This Row],[charges]]-insurance[[#This Row],[yhat]])^2,"")</f>
        <v/>
      </c>
      <c r="Z1040" t="str">
        <f>IF(insurance[[#This Row],[split]]="Test",ABS(insurance[[#This Row],[charges]]-insurance[[#This Row],[yhat]])^2,"")</f>
        <v/>
      </c>
      <c r="AA1040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8748.1676495473475</v>
      </c>
      <c r="AB1040">
        <f>insurance[[#This Row],[charges]]-insurance[[#This Row],[yhat]]</f>
        <v>-2196.4175495473473</v>
      </c>
      <c r="AC1040" t="str">
        <f>IF(insurance[[#This Row],[split]]="Test",
  COUNTIFS(insurance[split], "Test", insurance[yhat], "&gt;" &amp; insurance[[#This Row],[yhat]]) + 1,
  ""
)</f>
        <v/>
      </c>
      <c r="AD1040" t="str">
        <f>IF(insurance[[#This Row],[split]]="Test", CEILING(insurance[[#This Row],[rank_test]]/(COUNTIF(insurance[split],"Test")/10), 1), "")</f>
        <v/>
      </c>
      <c r="AE1040" t="str">
        <f>IF(insurance[[#This Row],[split]]="Test", --(insurance[[#This Row],[charges]] &gt;= Classify!$C$5), "")</f>
        <v/>
      </c>
      <c r="AF1040" t="str">
        <f>IF(insurance[[#This Row],[split]]="Test", --(insurance[[#This Row],[yhat]] &gt;= Classify!$C$8), "")</f>
        <v/>
      </c>
    </row>
    <row r="1041" spans="1:32" x14ac:dyDescent="0.35">
      <c r="A1041">
        <v>54</v>
      </c>
      <c r="B1041" t="s">
        <v>13</v>
      </c>
      <c r="C1041">
        <v>35.814999999999998</v>
      </c>
      <c r="D1041">
        <v>3</v>
      </c>
      <c r="E1041" t="s">
        <v>14</v>
      </c>
      <c r="F1041" t="s">
        <v>22</v>
      </c>
      <c r="G1041">
        <v>12495.290849999999</v>
      </c>
      <c r="H1041" t="s">
        <v>16</v>
      </c>
      <c r="I1041" t="s">
        <v>17</v>
      </c>
      <c r="J1041" t="s">
        <v>17</v>
      </c>
      <c r="K1041" t="s">
        <v>18</v>
      </c>
      <c r="L1041" t="s">
        <v>17</v>
      </c>
      <c r="M1041" t="s">
        <v>17</v>
      </c>
      <c r="N1041">
        <f>insurance[[#This Row],[age]]^2</f>
        <v>2916</v>
      </c>
      <c r="O1041">
        <f>insurance[[#This Row],[smoker_yes]]*insurance[[#This Row],[bmi]]</f>
        <v>0</v>
      </c>
      <c r="P1041">
        <f>insurance[[#This Row],[smoker_yes]]*insurance[[#This Row],[age]]</f>
        <v>0</v>
      </c>
      <c r="Q1041">
        <f>insurance[[#This Row],[bmi]]*insurance[[#This Row],[age]]</f>
        <v>1934.0099999999998</v>
      </c>
      <c r="R1041" t="s">
        <v>32</v>
      </c>
      <c r="S1041">
        <f>(insurance[[#This Row],[age]]-Notes!$B$2)/Notes!$B$3</f>
        <v>1.0532773977665748</v>
      </c>
      <c r="T1041">
        <f>(insurance[[#This Row],[bmi]]-Notes!$B$4)/Notes!$B$5</f>
        <v>0.84509205878818927</v>
      </c>
      <c r="U1041">
        <f>(insurance[[#This Row],[children]]-Notes!$B$6)/Notes!$B$7</f>
        <v>1.5809257598977553</v>
      </c>
      <c r="V1041" s="14">
        <f t="shared" si="16"/>
        <v>13130.638654799817</v>
      </c>
      <c r="W1041" s="15">
        <f>IF(insurance[[#This Row],[split]]="Test", (insurance[[#This Row],[charges]]-insurance[[#This Row],[yhat_base]])^2, "")</f>
        <v>403666.83306394739</v>
      </c>
      <c r="X1041" s="15">
        <f>IF(insurance[[#This Row],[split]]="Test", ABS(insurance[[#This Row],[charges]]-insurance[[#This Row],[yhat_base]])^2, "")</f>
        <v>403666.83306394739</v>
      </c>
      <c r="Y1041">
        <f>IF(insurance[[#This Row],[split]]="Test", (insurance[[#This Row],[charges]]-insurance[[#This Row],[yhat]])^2,"")</f>
        <v>3120462.3063855646</v>
      </c>
      <c r="Z1041">
        <f>IF(insurance[[#This Row],[split]]="Test",ABS(insurance[[#This Row],[charges]]-insurance[[#This Row],[yhat]])^2,"")</f>
        <v>3120462.3063855646</v>
      </c>
      <c r="AA1041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14261.773883143982</v>
      </c>
      <c r="AB1041">
        <f>insurance[[#This Row],[charges]]-insurance[[#This Row],[yhat]]</f>
        <v>-1766.4830331439825</v>
      </c>
      <c r="AC1041">
        <f>IF(insurance[[#This Row],[split]]="Test",
  COUNTIFS(insurance[split], "Test", insurance[yhat], "&gt;" &amp; insurance[[#This Row],[yhat]]) + 1,
  ""
)</f>
        <v>80</v>
      </c>
      <c r="AD1041">
        <f>IF(insurance[[#This Row],[split]]="Test", CEILING(insurance[[#This Row],[rank_test]]/(COUNTIF(insurance[split],"Test")/10), 1), "")</f>
        <v>3</v>
      </c>
      <c r="AE1041">
        <f>IF(insurance[[#This Row],[split]]="Test", --(insurance[[#This Row],[charges]] &gt;= Classify!$C$5), "")</f>
        <v>0</v>
      </c>
      <c r="AF1041">
        <f>IF(insurance[[#This Row],[split]]="Test", --(insurance[[#This Row],[yhat]] &gt;= Classify!$C$8), "")</f>
        <v>0</v>
      </c>
    </row>
    <row r="1042" spans="1:32" x14ac:dyDescent="0.35">
      <c r="A1042">
        <v>36</v>
      </c>
      <c r="B1042" t="s">
        <v>19</v>
      </c>
      <c r="C1042">
        <v>28.594999999999999</v>
      </c>
      <c r="D1042">
        <v>3</v>
      </c>
      <c r="E1042" t="s">
        <v>14</v>
      </c>
      <c r="F1042" t="s">
        <v>22</v>
      </c>
      <c r="G1042">
        <v>6548.1950500000003</v>
      </c>
      <c r="H1042" t="s">
        <v>16</v>
      </c>
      <c r="I1042" t="s">
        <v>18</v>
      </c>
      <c r="J1042" t="s">
        <v>17</v>
      </c>
      <c r="K1042" t="s">
        <v>18</v>
      </c>
      <c r="L1042" t="s">
        <v>17</v>
      </c>
      <c r="M1042" t="s">
        <v>17</v>
      </c>
      <c r="N1042">
        <f>insurance[[#This Row],[age]]^2</f>
        <v>1296</v>
      </c>
      <c r="O1042">
        <f>insurance[[#This Row],[smoker_yes]]*insurance[[#This Row],[bmi]]</f>
        <v>0</v>
      </c>
      <c r="P1042">
        <f>insurance[[#This Row],[smoker_yes]]*insurance[[#This Row],[age]]</f>
        <v>0</v>
      </c>
      <c r="Q1042">
        <f>insurance[[#This Row],[bmi]]*insurance[[#This Row],[age]]</f>
        <v>1029.42</v>
      </c>
      <c r="R1042" t="s">
        <v>31</v>
      </c>
      <c r="S1042">
        <f>(insurance[[#This Row],[age]]-Notes!$B$2)/Notes!$B$3</f>
        <v>-0.22834402636368298</v>
      </c>
      <c r="T1042">
        <f>(insurance[[#This Row],[bmi]]-Notes!$B$4)/Notes!$B$5</f>
        <v>-0.33930908776814461</v>
      </c>
      <c r="U1042">
        <f>(insurance[[#This Row],[children]]-Notes!$B$6)/Notes!$B$7</f>
        <v>1.5809257598977553</v>
      </c>
      <c r="V1042" s="14">
        <f t="shared" si="16"/>
        <v>13130.638654799817</v>
      </c>
      <c r="W1042" s="15" t="str">
        <f>IF(insurance[[#This Row],[split]]="Test", (insurance[[#This Row],[charges]]-insurance[[#This Row],[yhat_base]])^2, "")</f>
        <v/>
      </c>
      <c r="X1042" s="15" t="str">
        <f>IF(insurance[[#This Row],[split]]="Test", ABS(insurance[[#This Row],[charges]]-insurance[[#This Row],[yhat_base]])^2, "")</f>
        <v/>
      </c>
      <c r="Y1042" t="str">
        <f>IF(insurance[[#This Row],[split]]="Test", (insurance[[#This Row],[charges]]-insurance[[#This Row],[yhat]])^2,"")</f>
        <v/>
      </c>
      <c r="Z1042" t="str">
        <f>IF(insurance[[#This Row],[split]]="Test",ABS(insurance[[#This Row],[charges]]-insurance[[#This Row],[yhat]])^2,"")</f>
        <v/>
      </c>
      <c r="AA1042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8092.5187164957269</v>
      </c>
      <c r="AB1042">
        <f>insurance[[#This Row],[charges]]-insurance[[#This Row],[yhat]]</f>
        <v>-1544.3236664957267</v>
      </c>
      <c r="AC1042" t="str">
        <f>IF(insurance[[#This Row],[split]]="Test",
  COUNTIFS(insurance[split], "Test", insurance[yhat], "&gt;" &amp; insurance[[#This Row],[yhat]]) + 1,
  ""
)</f>
        <v/>
      </c>
      <c r="AD1042" t="str">
        <f>IF(insurance[[#This Row],[split]]="Test", CEILING(insurance[[#This Row],[rank_test]]/(COUNTIF(insurance[split],"Test")/10), 1), "")</f>
        <v/>
      </c>
      <c r="AE1042" t="str">
        <f>IF(insurance[[#This Row],[split]]="Test", --(insurance[[#This Row],[charges]] &gt;= Classify!$C$5), "")</f>
        <v/>
      </c>
      <c r="AF1042" t="str">
        <f>IF(insurance[[#This Row],[split]]="Test", --(insurance[[#This Row],[yhat]] &gt;= Classify!$C$8), "")</f>
        <v/>
      </c>
    </row>
    <row r="1043" spans="1:32" x14ac:dyDescent="0.35">
      <c r="A1043">
        <v>23</v>
      </c>
      <c r="B1043" t="s">
        <v>19</v>
      </c>
      <c r="C1043">
        <v>32.700000000000003</v>
      </c>
      <c r="D1043">
        <v>3</v>
      </c>
      <c r="E1043" t="s">
        <v>14</v>
      </c>
      <c r="F1043" t="s">
        <v>21</v>
      </c>
      <c r="G1043">
        <v>3591.48</v>
      </c>
      <c r="H1043" t="s">
        <v>16</v>
      </c>
      <c r="I1043" t="s">
        <v>18</v>
      </c>
      <c r="J1043" t="s">
        <v>17</v>
      </c>
      <c r="K1043" t="s">
        <v>17</v>
      </c>
      <c r="L1043" t="s">
        <v>17</v>
      </c>
      <c r="M1043" t="s">
        <v>18</v>
      </c>
      <c r="N1043">
        <f>insurance[[#This Row],[age]]^2</f>
        <v>529</v>
      </c>
      <c r="O1043">
        <f>insurance[[#This Row],[smoker_yes]]*insurance[[#This Row],[bmi]]</f>
        <v>0</v>
      </c>
      <c r="P1043">
        <f>insurance[[#This Row],[smoker_yes]]*insurance[[#This Row],[age]]</f>
        <v>0</v>
      </c>
      <c r="Q1043">
        <f>insurance[[#This Row],[bmi]]*insurance[[#This Row],[age]]</f>
        <v>752.1</v>
      </c>
      <c r="R1043" t="s">
        <v>31</v>
      </c>
      <c r="S1043">
        <f>(insurance[[#This Row],[age]]-Notes!$B$2)/Notes!$B$3</f>
        <v>-1.1539594993466469</v>
      </c>
      <c r="T1043">
        <f>(insurance[[#This Row],[bmi]]-Notes!$B$4)/Notes!$B$5</f>
        <v>0.33409350317558889</v>
      </c>
      <c r="U1043">
        <f>(insurance[[#This Row],[children]]-Notes!$B$6)/Notes!$B$7</f>
        <v>1.5809257598977553</v>
      </c>
      <c r="V1043" s="14">
        <f t="shared" si="16"/>
        <v>13130.638654799817</v>
      </c>
      <c r="W1043" s="15" t="str">
        <f>IF(insurance[[#This Row],[split]]="Test", (insurance[[#This Row],[charges]]-insurance[[#This Row],[yhat_base]])^2, "")</f>
        <v/>
      </c>
      <c r="X1043" s="15" t="str">
        <f>IF(insurance[[#This Row],[split]]="Test", ABS(insurance[[#This Row],[charges]]-insurance[[#This Row],[yhat_base]])^2, "")</f>
        <v/>
      </c>
      <c r="Y1043" t="str">
        <f>IF(insurance[[#This Row],[split]]="Test", (insurance[[#This Row],[charges]]-insurance[[#This Row],[yhat]])^2,"")</f>
        <v/>
      </c>
      <c r="Z1043" t="str">
        <f>IF(insurance[[#This Row],[split]]="Test",ABS(insurance[[#This Row],[charges]]-insurance[[#This Row],[yhat]])^2,"")</f>
        <v/>
      </c>
      <c r="AA1043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5342.8435684094939</v>
      </c>
      <c r="AB1043">
        <f>insurance[[#This Row],[charges]]-insurance[[#This Row],[yhat]]</f>
        <v>-1751.3635684094938</v>
      </c>
      <c r="AC1043" t="str">
        <f>IF(insurance[[#This Row],[split]]="Test",
  COUNTIFS(insurance[split], "Test", insurance[yhat], "&gt;" &amp; insurance[[#This Row],[yhat]]) + 1,
  ""
)</f>
        <v/>
      </c>
      <c r="AD1043" t="str">
        <f>IF(insurance[[#This Row],[split]]="Test", CEILING(insurance[[#This Row],[rank_test]]/(COUNTIF(insurance[split],"Test")/10), 1), "")</f>
        <v/>
      </c>
      <c r="AE1043" t="str">
        <f>IF(insurance[[#This Row],[split]]="Test", --(insurance[[#This Row],[charges]] &gt;= Classify!$C$5), "")</f>
        <v/>
      </c>
      <c r="AF1043" t="str">
        <f>IF(insurance[[#This Row],[split]]="Test", --(insurance[[#This Row],[yhat]] &gt;= Classify!$C$8), "")</f>
        <v/>
      </c>
    </row>
    <row r="1044" spans="1:32" x14ac:dyDescent="0.35">
      <c r="A1044">
        <v>53</v>
      </c>
      <c r="B1044" t="s">
        <v>19</v>
      </c>
      <c r="C1044">
        <v>28.6</v>
      </c>
      <c r="D1044">
        <v>3</v>
      </c>
      <c r="E1044" t="s">
        <v>14</v>
      </c>
      <c r="F1044" t="s">
        <v>21</v>
      </c>
      <c r="G1044">
        <v>11253.421</v>
      </c>
      <c r="H1044" t="s">
        <v>16</v>
      </c>
      <c r="I1044" t="s">
        <v>18</v>
      </c>
      <c r="J1044" t="s">
        <v>17</v>
      </c>
      <c r="K1044" t="s">
        <v>17</v>
      </c>
      <c r="L1044" t="s">
        <v>17</v>
      </c>
      <c r="M1044" t="s">
        <v>18</v>
      </c>
      <c r="N1044">
        <f>insurance[[#This Row],[age]]^2</f>
        <v>2809</v>
      </c>
      <c r="O1044">
        <f>insurance[[#This Row],[smoker_yes]]*insurance[[#This Row],[bmi]]</f>
        <v>0</v>
      </c>
      <c r="P1044">
        <f>insurance[[#This Row],[smoker_yes]]*insurance[[#This Row],[age]]</f>
        <v>0</v>
      </c>
      <c r="Q1044">
        <f>insurance[[#This Row],[bmi]]*insurance[[#This Row],[age]]</f>
        <v>1515.8000000000002</v>
      </c>
      <c r="R1044" t="s">
        <v>31</v>
      </c>
      <c r="S1044">
        <f>(insurance[[#This Row],[age]]-Notes!$B$2)/Notes!$B$3</f>
        <v>0.98207620753711611</v>
      </c>
      <c r="T1044">
        <f>(insurance[[#This Row],[bmi]]-Notes!$B$4)/Notes!$B$5</f>
        <v>-0.33848886536748191</v>
      </c>
      <c r="U1044">
        <f>(insurance[[#This Row],[children]]-Notes!$B$6)/Notes!$B$7</f>
        <v>1.5809257598977553</v>
      </c>
      <c r="V1044" s="14">
        <f t="shared" si="16"/>
        <v>13130.638654799817</v>
      </c>
      <c r="W1044" s="15" t="str">
        <f>IF(insurance[[#This Row],[split]]="Test", (insurance[[#This Row],[charges]]-insurance[[#This Row],[yhat_base]])^2, "")</f>
        <v/>
      </c>
      <c r="X1044" s="15" t="str">
        <f>IF(insurance[[#This Row],[split]]="Test", ABS(insurance[[#This Row],[charges]]-insurance[[#This Row],[yhat_base]])^2, "")</f>
        <v/>
      </c>
      <c r="Y1044" t="str">
        <f>IF(insurance[[#This Row],[split]]="Test", (insurance[[#This Row],[charges]]-insurance[[#This Row],[yhat]])^2,"")</f>
        <v/>
      </c>
      <c r="Z1044" t="str">
        <f>IF(insurance[[#This Row],[split]]="Test",ABS(insurance[[#This Row],[charges]]-insurance[[#This Row],[yhat]])^2,"")</f>
        <v/>
      </c>
      <c r="AA1044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12720.61141662816</v>
      </c>
      <c r="AB1044">
        <f>insurance[[#This Row],[charges]]-insurance[[#This Row],[yhat]]</f>
        <v>-1467.1904166281602</v>
      </c>
      <c r="AC1044" t="str">
        <f>IF(insurance[[#This Row],[split]]="Test",
  COUNTIFS(insurance[split], "Test", insurance[yhat], "&gt;" &amp; insurance[[#This Row],[yhat]]) + 1,
  ""
)</f>
        <v/>
      </c>
      <c r="AD1044" t="str">
        <f>IF(insurance[[#This Row],[split]]="Test", CEILING(insurance[[#This Row],[rank_test]]/(COUNTIF(insurance[split],"Test")/10), 1), "")</f>
        <v/>
      </c>
      <c r="AE1044" t="str">
        <f>IF(insurance[[#This Row],[split]]="Test", --(insurance[[#This Row],[charges]] &gt;= Classify!$C$5), "")</f>
        <v/>
      </c>
      <c r="AF1044" t="str">
        <f>IF(insurance[[#This Row],[split]]="Test", --(insurance[[#This Row],[yhat]] &gt;= Classify!$C$8), "")</f>
        <v/>
      </c>
    </row>
    <row r="1045" spans="1:32" x14ac:dyDescent="0.35">
      <c r="A1045">
        <v>28</v>
      </c>
      <c r="B1045" t="s">
        <v>13</v>
      </c>
      <c r="C1045">
        <v>26.315000000000001</v>
      </c>
      <c r="D1045">
        <v>3</v>
      </c>
      <c r="E1045" t="s">
        <v>14</v>
      </c>
      <c r="F1045" t="s">
        <v>22</v>
      </c>
      <c r="G1045">
        <v>5312.1698500000002</v>
      </c>
      <c r="H1045" t="s">
        <v>16</v>
      </c>
      <c r="I1045" t="s">
        <v>17</v>
      </c>
      <c r="J1045" t="s">
        <v>17</v>
      </c>
      <c r="K1045" t="s">
        <v>18</v>
      </c>
      <c r="L1045" t="s">
        <v>17</v>
      </c>
      <c r="M1045" t="s">
        <v>17</v>
      </c>
      <c r="N1045">
        <f>insurance[[#This Row],[age]]^2</f>
        <v>784</v>
      </c>
      <c r="O1045">
        <f>insurance[[#This Row],[smoker_yes]]*insurance[[#This Row],[bmi]]</f>
        <v>0</v>
      </c>
      <c r="P1045">
        <f>insurance[[#This Row],[smoker_yes]]*insurance[[#This Row],[age]]</f>
        <v>0</v>
      </c>
      <c r="Q1045">
        <f>insurance[[#This Row],[bmi]]*insurance[[#This Row],[age]]</f>
        <v>736.82</v>
      </c>
      <c r="R1045" t="s">
        <v>31</v>
      </c>
      <c r="S1045">
        <f>(insurance[[#This Row],[age]]-Notes!$B$2)/Notes!$B$3</f>
        <v>-0.79795354819935316</v>
      </c>
      <c r="T1045">
        <f>(insurance[[#This Row],[bmi]]-Notes!$B$4)/Notes!$B$5</f>
        <v>-0.7133305024701444</v>
      </c>
      <c r="U1045">
        <f>(insurance[[#This Row],[children]]-Notes!$B$6)/Notes!$B$7</f>
        <v>1.5809257598977553</v>
      </c>
      <c r="V1045" s="14">
        <f t="shared" si="16"/>
        <v>13130.638654799817</v>
      </c>
      <c r="W1045" s="15" t="str">
        <f>IF(insurance[[#This Row],[split]]="Test", (insurance[[#This Row],[charges]]-insurance[[#This Row],[yhat_base]])^2, "")</f>
        <v/>
      </c>
      <c r="X1045" s="15" t="str">
        <f>IF(insurance[[#This Row],[split]]="Test", ABS(insurance[[#This Row],[charges]]-insurance[[#This Row],[yhat_base]])^2, "")</f>
        <v/>
      </c>
      <c r="Y1045" t="str">
        <f>IF(insurance[[#This Row],[split]]="Test", (insurance[[#This Row],[charges]]-insurance[[#This Row],[yhat]])^2,"")</f>
        <v/>
      </c>
      <c r="Z1045" t="str">
        <f>IF(insurance[[#This Row],[split]]="Test",ABS(insurance[[#This Row],[charges]]-insurance[[#This Row],[yhat]])^2,"")</f>
        <v/>
      </c>
      <c r="AA1045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7109.014699188182</v>
      </c>
      <c r="AB1045">
        <f>insurance[[#This Row],[charges]]-insurance[[#This Row],[yhat]]</f>
        <v>-1796.8448491881818</v>
      </c>
      <c r="AC1045" t="str">
        <f>IF(insurance[[#This Row],[split]]="Test",
  COUNTIFS(insurance[split], "Test", insurance[yhat], "&gt;" &amp; insurance[[#This Row],[yhat]]) + 1,
  ""
)</f>
        <v/>
      </c>
      <c r="AD1045" t="str">
        <f>IF(insurance[[#This Row],[split]]="Test", CEILING(insurance[[#This Row],[rank_test]]/(COUNTIF(insurance[split],"Test")/10), 1), "")</f>
        <v/>
      </c>
      <c r="AE1045" t="str">
        <f>IF(insurance[[#This Row],[split]]="Test", --(insurance[[#This Row],[charges]] &gt;= Classify!$C$5), "")</f>
        <v/>
      </c>
      <c r="AF1045" t="str">
        <f>IF(insurance[[#This Row],[split]]="Test", --(insurance[[#This Row],[yhat]] &gt;= Classify!$C$8), "")</f>
        <v/>
      </c>
    </row>
    <row r="1046" spans="1:32" x14ac:dyDescent="0.35">
      <c r="A1046">
        <v>50</v>
      </c>
      <c r="B1046" t="s">
        <v>13</v>
      </c>
      <c r="C1046">
        <v>28.12</v>
      </c>
      <c r="D1046">
        <v>3</v>
      </c>
      <c r="E1046" t="s">
        <v>14</v>
      </c>
      <c r="F1046" t="s">
        <v>22</v>
      </c>
      <c r="G1046">
        <v>11085.586799999999</v>
      </c>
      <c r="H1046" t="s">
        <v>16</v>
      </c>
      <c r="I1046" t="s">
        <v>17</v>
      </c>
      <c r="J1046" t="s">
        <v>17</v>
      </c>
      <c r="K1046" t="s">
        <v>18</v>
      </c>
      <c r="L1046" t="s">
        <v>17</v>
      </c>
      <c r="M1046" t="s">
        <v>17</v>
      </c>
      <c r="N1046">
        <f>insurance[[#This Row],[age]]^2</f>
        <v>2500</v>
      </c>
      <c r="O1046">
        <f>insurance[[#This Row],[smoker_yes]]*insurance[[#This Row],[bmi]]</f>
        <v>0</v>
      </c>
      <c r="P1046">
        <f>insurance[[#This Row],[smoker_yes]]*insurance[[#This Row],[age]]</f>
        <v>0</v>
      </c>
      <c r="Q1046">
        <f>insurance[[#This Row],[bmi]]*insurance[[#This Row],[age]]</f>
        <v>1406</v>
      </c>
      <c r="R1046" t="s">
        <v>31</v>
      </c>
      <c r="S1046">
        <f>(insurance[[#This Row],[age]]-Notes!$B$2)/Notes!$B$3</f>
        <v>0.76847263684873979</v>
      </c>
      <c r="T1046">
        <f>(insurance[[#This Row],[bmi]]-Notes!$B$4)/Notes!$B$5</f>
        <v>-0.41723021583106096</v>
      </c>
      <c r="U1046">
        <f>(insurance[[#This Row],[children]]-Notes!$B$6)/Notes!$B$7</f>
        <v>1.5809257598977553</v>
      </c>
      <c r="V1046" s="14">
        <f t="shared" si="16"/>
        <v>13130.638654799817</v>
      </c>
      <c r="W1046" s="15" t="str">
        <f>IF(insurance[[#This Row],[split]]="Test", (insurance[[#This Row],[charges]]-insurance[[#This Row],[yhat_base]])^2, "")</f>
        <v/>
      </c>
      <c r="X1046" s="15" t="str">
        <f>IF(insurance[[#This Row],[split]]="Test", ABS(insurance[[#This Row],[charges]]-insurance[[#This Row],[yhat_base]])^2, "")</f>
        <v/>
      </c>
      <c r="Y1046" t="str">
        <f>IF(insurance[[#This Row],[split]]="Test", (insurance[[#This Row],[charges]]-insurance[[#This Row],[yhat]])^2,"")</f>
        <v/>
      </c>
      <c r="Z1046" t="str">
        <f>IF(insurance[[#This Row],[split]]="Test",ABS(insurance[[#This Row],[charges]]-insurance[[#This Row],[yhat]])^2,"")</f>
        <v/>
      </c>
      <c r="AA1046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12744.437649355094</v>
      </c>
      <c r="AB1046">
        <f>insurance[[#This Row],[charges]]-insurance[[#This Row],[yhat]]</f>
        <v>-1658.8508493550944</v>
      </c>
      <c r="AC1046" t="str">
        <f>IF(insurance[[#This Row],[split]]="Test",
  COUNTIFS(insurance[split], "Test", insurance[yhat], "&gt;" &amp; insurance[[#This Row],[yhat]]) + 1,
  ""
)</f>
        <v/>
      </c>
      <c r="AD1046" t="str">
        <f>IF(insurance[[#This Row],[split]]="Test", CEILING(insurance[[#This Row],[rank_test]]/(COUNTIF(insurance[split],"Test")/10), 1), "")</f>
        <v/>
      </c>
      <c r="AE1046" t="str">
        <f>IF(insurance[[#This Row],[split]]="Test", --(insurance[[#This Row],[charges]] &gt;= Classify!$C$5), "")</f>
        <v/>
      </c>
      <c r="AF1046" t="str">
        <f>IF(insurance[[#This Row],[split]]="Test", --(insurance[[#This Row],[yhat]] &gt;= Classify!$C$8), "")</f>
        <v/>
      </c>
    </row>
    <row r="1047" spans="1:32" x14ac:dyDescent="0.35">
      <c r="A1047">
        <v>41</v>
      </c>
      <c r="B1047" t="s">
        <v>13</v>
      </c>
      <c r="C1047">
        <v>32.6</v>
      </c>
      <c r="D1047">
        <v>3</v>
      </c>
      <c r="E1047" t="s">
        <v>14</v>
      </c>
      <c r="F1047" t="s">
        <v>21</v>
      </c>
      <c r="G1047">
        <v>7954.5169999999998</v>
      </c>
      <c r="H1047" t="s">
        <v>16</v>
      </c>
      <c r="I1047" t="s">
        <v>17</v>
      </c>
      <c r="J1047" t="s">
        <v>17</v>
      </c>
      <c r="K1047" t="s">
        <v>17</v>
      </c>
      <c r="L1047" t="s">
        <v>17</v>
      </c>
      <c r="M1047" t="s">
        <v>18</v>
      </c>
      <c r="N1047">
        <f>insurance[[#This Row],[age]]^2</f>
        <v>1681</v>
      </c>
      <c r="O1047">
        <f>insurance[[#This Row],[smoker_yes]]*insurance[[#This Row],[bmi]]</f>
        <v>0</v>
      </c>
      <c r="P1047">
        <f>insurance[[#This Row],[smoker_yes]]*insurance[[#This Row],[age]]</f>
        <v>0</v>
      </c>
      <c r="Q1047">
        <f>insurance[[#This Row],[bmi]]*insurance[[#This Row],[age]]</f>
        <v>1336.6000000000001</v>
      </c>
      <c r="R1047" t="s">
        <v>31</v>
      </c>
      <c r="S1047">
        <f>(insurance[[#This Row],[age]]-Notes!$B$2)/Notes!$B$3</f>
        <v>0.12766192478361088</v>
      </c>
      <c r="T1047">
        <f>(insurance[[#This Row],[bmi]]-Notes!$B$4)/Notes!$B$5</f>
        <v>0.31768905516234303</v>
      </c>
      <c r="U1047">
        <f>(insurance[[#This Row],[children]]-Notes!$B$6)/Notes!$B$7</f>
        <v>1.5809257598977553</v>
      </c>
      <c r="V1047" s="14">
        <f t="shared" si="16"/>
        <v>13130.638654799817</v>
      </c>
      <c r="W1047" s="15" t="str">
        <f>IF(insurance[[#This Row],[split]]="Test", (insurance[[#This Row],[charges]]-insurance[[#This Row],[yhat_base]])^2, "")</f>
        <v/>
      </c>
      <c r="X1047" s="15" t="str">
        <f>IF(insurance[[#This Row],[split]]="Test", ABS(insurance[[#This Row],[charges]]-insurance[[#This Row],[yhat_base]])^2, "")</f>
        <v/>
      </c>
      <c r="Y1047" t="str">
        <f>IF(insurance[[#This Row],[split]]="Test", (insurance[[#This Row],[charges]]-insurance[[#This Row],[yhat]])^2,"")</f>
        <v/>
      </c>
      <c r="Z1047" t="str">
        <f>IF(insurance[[#This Row],[split]]="Test",ABS(insurance[[#This Row],[charges]]-insurance[[#This Row],[yhat]])^2,"")</f>
        <v/>
      </c>
      <c r="AA1047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9547.9296947515595</v>
      </c>
      <c r="AB1047">
        <f>insurance[[#This Row],[charges]]-insurance[[#This Row],[yhat]]</f>
        <v>-1593.4126947515597</v>
      </c>
      <c r="AC1047" t="str">
        <f>IF(insurance[[#This Row],[split]]="Test",
  COUNTIFS(insurance[split], "Test", insurance[yhat], "&gt;" &amp; insurance[[#This Row],[yhat]]) + 1,
  ""
)</f>
        <v/>
      </c>
      <c r="AD1047" t="str">
        <f>IF(insurance[[#This Row],[split]]="Test", CEILING(insurance[[#This Row],[rank_test]]/(COUNTIF(insurance[split],"Test")/10), 1), "")</f>
        <v/>
      </c>
      <c r="AE1047" t="str">
        <f>IF(insurance[[#This Row],[split]]="Test", --(insurance[[#This Row],[charges]] &gt;= Classify!$C$5), "")</f>
        <v/>
      </c>
      <c r="AF1047" t="str">
        <f>IF(insurance[[#This Row],[split]]="Test", --(insurance[[#This Row],[yhat]] &gt;= Classify!$C$8), "")</f>
        <v/>
      </c>
    </row>
    <row r="1048" spans="1:32" x14ac:dyDescent="0.35">
      <c r="A1048">
        <v>52</v>
      </c>
      <c r="B1048" t="s">
        <v>19</v>
      </c>
      <c r="C1048">
        <v>32.774999999999999</v>
      </c>
      <c r="D1048">
        <v>3</v>
      </c>
      <c r="E1048" t="s">
        <v>14</v>
      </c>
      <c r="F1048" t="s">
        <v>22</v>
      </c>
      <c r="G1048">
        <v>11289.10925</v>
      </c>
      <c r="H1048" t="s">
        <v>16</v>
      </c>
      <c r="I1048" t="s">
        <v>18</v>
      </c>
      <c r="J1048" t="s">
        <v>17</v>
      </c>
      <c r="K1048" t="s">
        <v>18</v>
      </c>
      <c r="L1048" t="s">
        <v>17</v>
      </c>
      <c r="M1048" t="s">
        <v>17</v>
      </c>
      <c r="N1048">
        <f>insurance[[#This Row],[age]]^2</f>
        <v>2704</v>
      </c>
      <c r="O1048">
        <f>insurance[[#This Row],[smoker_yes]]*insurance[[#This Row],[bmi]]</f>
        <v>0</v>
      </c>
      <c r="P1048">
        <f>insurance[[#This Row],[smoker_yes]]*insurance[[#This Row],[age]]</f>
        <v>0</v>
      </c>
      <c r="Q1048">
        <f>insurance[[#This Row],[bmi]]*insurance[[#This Row],[age]]</f>
        <v>1704.3</v>
      </c>
      <c r="R1048" t="s">
        <v>31</v>
      </c>
      <c r="S1048">
        <f>(insurance[[#This Row],[age]]-Notes!$B$2)/Notes!$B$3</f>
        <v>0.9108750173076573</v>
      </c>
      <c r="T1048">
        <f>(insurance[[#This Row],[bmi]]-Notes!$B$4)/Notes!$B$5</f>
        <v>0.34639683918552239</v>
      </c>
      <c r="U1048">
        <f>(insurance[[#This Row],[children]]-Notes!$B$6)/Notes!$B$7</f>
        <v>1.5809257598977553</v>
      </c>
      <c r="V1048" s="14">
        <f t="shared" si="16"/>
        <v>13130.638654799817</v>
      </c>
      <c r="W1048" s="15" t="str">
        <f>IF(insurance[[#This Row],[split]]="Test", (insurance[[#This Row],[charges]]-insurance[[#This Row],[yhat_base]])^2, "")</f>
        <v/>
      </c>
      <c r="X1048" s="15" t="str">
        <f>IF(insurance[[#This Row],[split]]="Test", ABS(insurance[[#This Row],[charges]]-insurance[[#This Row],[yhat_base]])^2, "")</f>
        <v/>
      </c>
      <c r="Y1048" t="str">
        <f>IF(insurance[[#This Row],[split]]="Test", (insurance[[#This Row],[charges]]-insurance[[#This Row],[yhat]])^2,"")</f>
        <v/>
      </c>
      <c r="Z1048" t="str">
        <f>IF(insurance[[#This Row],[split]]="Test",ABS(insurance[[#This Row],[charges]]-insurance[[#This Row],[yhat]])^2,"")</f>
        <v/>
      </c>
      <c r="AA1048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12866.091689018125</v>
      </c>
      <c r="AB1048">
        <f>insurance[[#This Row],[charges]]-insurance[[#This Row],[yhat]]</f>
        <v>-1576.9824390181257</v>
      </c>
      <c r="AC1048" t="str">
        <f>IF(insurance[[#This Row],[split]]="Test",
  COUNTIFS(insurance[split], "Test", insurance[yhat], "&gt;" &amp; insurance[[#This Row],[yhat]]) + 1,
  ""
)</f>
        <v/>
      </c>
      <c r="AD1048" t="str">
        <f>IF(insurance[[#This Row],[split]]="Test", CEILING(insurance[[#This Row],[rank_test]]/(COUNTIF(insurance[split],"Test")/10), 1), "")</f>
        <v/>
      </c>
      <c r="AE1048" t="str">
        <f>IF(insurance[[#This Row],[split]]="Test", --(insurance[[#This Row],[charges]] &gt;= Classify!$C$5), "")</f>
        <v/>
      </c>
      <c r="AF1048" t="str">
        <f>IF(insurance[[#This Row],[split]]="Test", --(insurance[[#This Row],[yhat]] &gt;= Classify!$C$8), "")</f>
        <v/>
      </c>
    </row>
    <row r="1049" spans="1:32" x14ac:dyDescent="0.35">
      <c r="A1049">
        <v>19</v>
      </c>
      <c r="B1049" t="s">
        <v>13</v>
      </c>
      <c r="C1049">
        <v>27.93</v>
      </c>
      <c r="D1049">
        <v>3</v>
      </c>
      <c r="E1049" t="s">
        <v>14</v>
      </c>
      <c r="F1049" t="s">
        <v>22</v>
      </c>
      <c r="G1049">
        <v>18838.703659999999</v>
      </c>
      <c r="H1049" t="s">
        <v>16</v>
      </c>
      <c r="I1049" t="s">
        <v>17</v>
      </c>
      <c r="J1049" t="s">
        <v>17</v>
      </c>
      <c r="K1049" t="s">
        <v>18</v>
      </c>
      <c r="L1049" t="s">
        <v>17</v>
      </c>
      <c r="M1049" t="s">
        <v>17</v>
      </c>
      <c r="N1049">
        <f>insurance[[#This Row],[age]]^2</f>
        <v>361</v>
      </c>
      <c r="O1049">
        <f>insurance[[#This Row],[smoker_yes]]*insurance[[#This Row],[bmi]]</f>
        <v>0</v>
      </c>
      <c r="P1049">
        <f>insurance[[#This Row],[smoker_yes]]*insurance[[#This Row],[age]]</f>
        <v>0</v>
      </c>
      <c r="Q1049">
        <f>insurance[[#This Row],[bmi]]*insurance[[#This Row],[age]]</f>
        <v>530.66999999999996</v>
      </c>
      <c r="R1049" t="s">
        <v>31</v>
      </c>
      <c r="S1049">
        <f>(insurance[[#This Row],[age]]-Notes!$B$2)/Notes!$B$3</f>
        <v>-1.4387642602644821</v>
      </c>
      <c r="T1049">
        <f>(insurance[[#This Row],[bmi]]-Notes!$B$4)/Notes!$B$5</f>
        <v>-0.44839866705622788</v>
      </c>
      <c r="U1049">
        <f>(insurance[[#This Row],[children]]-Notes!$B$6)/Notes!$B$7</f>
        <v>1.5809257598977553</v>
      </c>
      <c r="V1049" s="14">
        <f t="shared" si="16"/>
        <v>13130.638654799817</v>
      </c>
      <c r="W1049" s="15" t="str">
        <f>IF(insurance[[#This Row],[split]]="Test", (insurance[[#This Row],[charges]]-insurance[[#This Row],[yhat_base]])^2, "")</f>
        <v/>
      </c>
      <c r="X1049" s="15" t="str">
        <f>IF(insurance[[#This Row],[split]]="Test", ABS(insurance[[#This Row],[charges]]-insurance[[#This Row],[yhat_base]])^2, "")</f>
        <v/>
      </c>
      <c r="Y1049" t="str">
        <f>IF(insurance[[#This Row],[split]]="Test", (insurance[[#This Row],[charges]]-insurance[[#This Row],[yhat]])^2,"")</f>
        <v/>
      </c>
      <c r="Z1049" t="str">
        <f>IF(insurance[[#This Row],[split]]="Test",ABS(insurance[[#This Row],[charges]]-insurance[[#This Row],[yhat]])^2,"")</f>
        <v/>
      </c>
      <c r="AA1049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5954.8666163695916</v>
      </c>
      <c r="AB1049">
        <f>insurance[[#This Row],[charges]]-insurance[[#This Row],[yhat]]</f>
        <v>12883.837043630407</v>
      </c>
      <c r="AC1049" t="str">
        <f>IF(insurance[[#This Row],[split]]="Test",
  COUNTIFS(insurance[split], "Test", insurance[yhat], "&gt;" &amp; insurance[[#This Row],[yhat]]) + 1,
  ""
)</f>
        <v/>
      </c>
      <c r="AD1049" t="str">
        <f>IF(insurance[[#This Row],[split]]="Test", CEILING(insurance[[#This Row],[rank_test]]/(COUNTIF(insurance[split],"Test")/10), 1), "")</f>
        <v/>
      </c>
      <c r="AE1049" t="str">
        <f>IF(insurance[[#This Row],[split]]="Test", --(insurance[[#This Row],[charges]] &gt;= Classify!$C$5), "")</f>
        <v/>
      </c>
      <c r="AF1049" t="str">
        <f>IF(insurance[[#This Row],[split]]="Test", --(insurance[[#This Row],[yhat]] &gt;= Classify!$C$8), "")</f>
        <v/>
      </c>
    </row>
    <row r="1050" spans="1:32" x14ac:dyDescent="0.35">
      <c r="A1050">
        <v>38</v>
      </c>
      <c r="B1050" t="s">
        <v>13</v>
      </c>
      <c r="C1050">
        <v>30.21</v>
      </c>
      <c r="D1050">
        <v>3</v>
      </c>
      <c r="E1050" t="s">
        <v>14</v>
      </c>
      <c r="F1050" t="s">
        <v>22</v>
      </c>
      <c r="G1050">
        <v>7537.1638999999996</v>
      </c>
      <c r="H1050" t="s">
        <v>16</v>
      </c>
      <c r="I1050" t="s">
        <v>17</v>
      </c>
      <c r="J1050" t="s">
        <v>17</v>
      </c>
      <c r="K1050" t="s">
        <v>18</v>
      </c>
      <c r="L1050" t="s">
        <v>17</v>
      </c>
      <c r="M1050" t="s">
        <v>17</v>
      </c>
      <c r="N1050">
        <f>insurance[[#This Row],[age]]^2</f>
        <v>1444</v>
      </c>
      <c r="O1050">
        <f>insurance[[#This Row],[smoker_yes]]*insurance[[#This Row],[bmi]]</f>
        <v>0</v>
      </c>
      <c r="P1050">
        <f>insurance[[#This Row],[smoker_yes]]*insurance[[#This Row],[age]]</f>
        <v>0</v>
      </c>
      <c r="Q1050">
        <f>insurance[[#This Row],[bmi]]*insurance[[#This Row],[age]]</f>
        <v>1147.98</v>
      </c>
      <c r="R1050" t="s">
        <v>32</v>
      </c>
      <c r="S1050">
        <f>(insurance[[#This Row],[age]]-Notes!$B$2)/Notes!$B$3</f>
        <v>-8.5941645904765426E-2</v>
      </c>
      <c r="T1050">
        <f>(insurance[[#This Row],[bmi]]-Notes!$B$4)/Notes!$B$5</f>
        <v>-7.4377252354227472E-2</v>
      </c>
      <c r="U1050">
        <f>(insurance[[#This Row],[children]]-Notes!$B$6)/Notes!$B$7</f>
        <v>1.5809257598977553</v>
      </c>
      <c r="V1050" s="14">
        <f t="shared" si="16"/>
        <v>13130.638654799817</v>
      </c>
      <c r="W1050" s="15">
        <f>IF(insurance[[#This Row],[split]]="Test", (insurance[[#This Row],[charges]]-insurance[[#This Row],[yhat_base]])^2, "")</f>
        <v>31286959.83258288</v>
      </c>
      <c r="X1050" s="15">
        <f>IF(insurance[[#This Row],[split]]="Test", ABS(insurance[[#This Row],[charges]]-insurance[[#This Row],[yhat_base]])^2, "")</f>
        <v>31286959.83258288</v>
      </c>
      <c r="Y1050">
        <f>IF(insurance[[#This Row],[split]]="Test", (insurance[[#This Row],[charges]]-insurance[[#This Row],[yhat]])^2,"")</f>
        <v>2816621.5604532575</v>
      </c>
      <c r="Z1050">
        <f>IF(insurance[[#This Row],[split]]="Test",ABS(insurance[[#This Row],[charges]]-insurance[[#This Row],[yhat]])^2,"")</f>
        <v>2816621.5604532575</v>
      </c>
      <c r="AA1050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9215.4432451786433</v>
      </c>
      <c r="AB1050">
        <f>insurance[[#This Row],[charges]]-insurance[[#This Row],[yhat]]</f>
        <v>-1678.2793451786438</v>
      </c>
      <c r="AC1050">
        <f>IF(insurance[[#This Row],[split]]="Test",
  COUNTIFS(insurance[split], "Test", insurance[yhat], "&gt;" &amp; insurance[[#This Row],[yhat]]) + 1,
  ""
)</f>
        <v>155</v>
      </c>
      <c r="AD1050">
        <f>IF(insurance[[#This Row],[split]]="Test", CEILING(insurance[[#This Row],[rank_test]]/(COUNTIF(insurance[split],"Test")/10), 1), "")</f>
        <v>6</v>
      </c>
      <c r="AE1050">
        <f>IF(insurance[[#This Row],[split]]="Test", --(insurance[[#This Row],[charges]] &gt;= Classify!$C$5), "")</f>
        <v>0</v>
      </c>
      <c r="AF1050">
        <f>IF(insurance[[#This Row],[split]]="Test", --(insurance[[#This Row],[yhat]] &gt;= Classify!$C$8), "")</f>
        <v>0</v>
      </c>
    </row>
    <row r="1051" spans="1:32" x14ac:dyDescent="0.35">
      <c r="A1051">
        <v>45</v>
      </c>
      <c r="B1051" t="s">
        <v>13</v>
      </c>
      <c r="C1051">
        <v>25.7</v>
      </c>
      <c r="D1051">
        <v>3</v>
      </c>
      <c r="E1051" t="s">
        <v>14</v>
      </c>
      <c r="F1051" t="s">
        <v>21</v>
      </c>
      <c r="G1051">
        <v>9101.7980000000007</v>
      </c>
      <c r="H1051" t="s">
        <v>16</v>
      </c>
      <c r="I1051" t="s">
        <v>17</v>
      </c>
      <c r="J1051" t="s">
        <v>17</v>
      </c>
      <c r="K1051" t="s">
        <v>17</v>
      </c>
      <c r="L1051" t="s">
        <v>17</v>
      </c>
      <c r="M1051" t="s">
        <v>18</v>
      </c>
      <c r="N1051">
        <f>insurance[[#This Row],[age]]^2</f>
        <v>2025</v>
      </c>
      <c r="O1051">
        <f>insurance[[#This Row],[smoker_yes]]*insurance[[#This Row],[bmi]]</f>
        <v>0</v>
      </c>
      <c r="P1051">
        <f>insurance[[#This Row],[smoker_yes]]*insurance[[#This Row],[age]]</f>
        <v>0</v>
      </c>
      <c r="Q1051">
        <f>insurance[[#This Row],[bmi]]*insurance[[#This Row],[age]]</f>
        <v>1156.5</v>
      </c>
      <c r="R1051" t="s">
        <v>31</v>
      </c>
      <c r="S1051">
        <f>(insurance[[#This Row],[age]]-Notes!$B$2)/Notes!$B$3</f>
        <v>0.41246668570144596</v>
      </c>
      <c r="T1051">
        <f>(insurance[[#This Row],[bmi]]-Notes!$B$4)/Notes!$B$5</f>
        <v>-0.81421785775160538</v>
      </c>
      <c r="U1051">
        <f>(insurance[[#This Row],[children]]-Notes!$B$6)/Notes!$B$7</f>
        <v>1.5809257598977553</v>
      </c>
      <c r="V1051" s="14">
        <f t="shared" si="16"/>
        <v>13130.638654799817</v>
      </c>
      <c r="W1051" s="15" t="str">
        <f>IF(insurance[[#This Row],[split]]="Test", (insurance[[#This Row],[charges]]-insurance[[#This Row],[yhat_base]])^2, "")</f>
        <v/>
      </c>
      <c r="X1051" s="15" t="str">
        <f>IF(insurance[[#This Row],[split]]="Test", ABS(insurance[[#This Row],[charges]]-insurance[[#This Row],[yhat_base]])^2, "")</f>
        <v/>
      </c>
      <c r="Y1051" t="str">
        <f>IF(insurance[[#This Row],[split]]="Test", (insurance[[#This Row],[charges]]-insurance[[#This Row],[yhat]])^2,"")</f>
        <v/>
      </c>
      <c r="Z1051" t="str">
        <f>IF(insurance[[#This Row],[split]]="Test",ABS(insurance[[#This Row],[charges]]-insurance[[#This Row],[yhat]])^2,"")</f>
        <v/>
      </c>
      <c r="AA1051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10631.142100939693</v>
      </c>
      <c r="AB1051">
        <f>insurance[[#This Row],[charges]]-insurance[[#This Row],[yhat]]</f>
        <v>-1529.344100939692</v>
      </c>
      <c r="AC1051" t="str">
        <f>IF(insurance[[#This Row],[split]]="Test",
  COUNTIFS(insurance[split], "Test", insurance[yhat], "&gt;" &amp; insurance[[#This Row],[yhat]]) + 1,
  ""
)</f>
        <v/>
      </c>
      <c r="AD1051" t="str">
        <f>IF(insurance[[#This Row],[split]]="Test", CEILING(insurance[[#This Row],[rank_test]]/(COUNTIF(insurance[split],"Test")/10), 1), "")</f>
        <v/>
      </c>
      <c r="AE1051" t="str">
        <f>IF(insurance[[#This Row],[split]]="Test", --(insurance[[#This Row],[charges]] &gt;= Classify!$C$5), "")</f>
        <v/>
      </c>
      <c r="AF1051" t="str">
        <f>IF(insurance[[#This Row],[split]]="Test", --(insurance[[#This Row],[yhat]] &gt;= Classify!$C$8), "")</f>
        <v/>
      </c>
    </row>
    <row r="1052" spans="1:32" x14ac:dyDescent="0.35">
      <c r="A1052">
        <v>51</v>
      </c>
      <c r="B1052" t="s">
        <v>13</v>
      </c>
      <c r="C1052">
        <v>36.384999999999998</v>
      </c>
      <c r="D1052">
        <v>3</v>
      </c>
      <c r="E1052" t="s">
        <v>14</v>
      </c>
      <c r="F1052" t="s">
        <v>22</v>
      </c>
      <c r="G1052">
        <v>11436.738149999999</v>
      </c>
      <c r="H1052" t="s">
        <v>16</v>
      </c>
      <c r="I1052" t="s">
        <v>17</v>
      </c>
      <c r="J1052" t="s">
        <v>17</v>
      </c>
      <c r="K1052" t="s">
        <v>18</v>
      </c>
      <c r="L1052" t="s">
        <v>17</v>
      </c>
      <c r="M1052" t="s">
        <v>17</v>
      </c>
      <c r="N1052">
        <f>insurance[[#This Row],[age]]^2</f>
        <v>2601</v>
      </c>
      <c r="O1052">
        <f>insurance[[#This Row],[smoker_yes]]*insurance[[#This Row],[bmi]]</f>
        <v>0</v>
      </c>
      <c r="P1052">
        <f>insurance[[#This Row],[smoker_yes]]*insurance[[#This Row],[age]]</f>
        <v>0</v>
      </c>
      <c r="Q1052">
        <f>insurance[[#This Row],[bmi]]*insurance[[#This Row],[age]]</f>
        <v>1855.635</v>
      </c>
      <c r="R1052" t="s">
        <v>32</v>
      </c>
      <c r="S1052">
        <f>(insurance[[#This Row],[age]]-Notes!$B$2)/Notes!$B$3</f>
        <v>0.8396738270781986</v>
      </c>
      <c r="T1052">
        <f>(insurance[[#This Row],[bmi]]-Notes!$B$4)/Notes!$B$5</f>
        <v>0.93859741246368933</v>
      </c>
      <c r="U1052">
        <f>(insurance[[#This Row],[children]]-Notes!$B$6)/Notes!$B$7</f>
        <v>1.5809257598977553</v>
      </c>
      <c r="V1052" s="14">
        <f t="shared" si="16"/>
        <v>13130.638654799817</v>
      </c>
      <c r="W1052" s="15">
        <f>IF(insurance[[#This Row],[split]]="Test", (insurance[[#This Row],[charges]]-insurance[[#This Row],[yhat_base]])^2, "")</f>
        <v>2869298.9201610782</v>
      </c>
      <c r="X1052" s="15">
        <f>IF(insurance[[#This Row],[split]]="Test", ABS(insurance[[#This Row],[charges]]-insurance[[#This Row],[yhat_base]])^2, "")</f>
        <v>2869298.9201610782</v>
      </c>
      <c r="Y1052">
        <f>IF(insurance[[#This Row],[split]]="Test", (insurance[[#This Row],[charges]]-insurance[[#This Row],[yhat]])^2,"")</f>
        <v>3017248.1106249383</v>
      </c>
      <c r="Z1052">
        <f>IF(insurance[[#This Row],[split]]="Test",ABS(insurance[[#This Row],[charges]]-insurance[[#This Row],[yhat]])^2,"")</f>
        <v>3017248.1106249383</v>
      </c>
      <c r="AA1052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13173.760922051344</v>
      </c>
      <c r="AB1052">
        <f>insurance[[#This Row],[charges]]-insurance[[#This Row],[yhat]]</f>
        <v>-1737.0227720513449</v>
      </c>
      <c r="AC1052">
        <f>IF(insurance[[#This Row],[split]]="Test",
  COUNTIFS(insurance[split], "Test", insurance[yhat], "&gt;" &amp; insurance[[#This Row],[yhat]]) + 1,
  ""
)</f>
        <v>98</v>
      </c>
      <c r="AD1052">
        <f>IF(insurance[[#This Row],[split]]="Test", CEILING(insurance[[#This Row],[rank_test]]/(COUNTIF(insurance[split],"Test")/10), 1), "")</f>
        <v>4</v>
      </c>
      <c r="AE1052">
        <f>IF(insurance[[#This Row],[split]]="Test", --(insurance[[#This Row],[charges]] &gt;= Classify!$C$5), "")</f>
        <v>0</v>
      </c>
      <c r="AF1052">
        <f>IF(insurance[[#This Row],[split]]="Test", --(insurance[[#This Row],[yhat]] &gt;= Classify!$C$8), "")</f>
        <v>0</v>
      </c>
    </row>
    <row r="1053" spans="1:32" x14ac:dyDescent="0.35">
      <c r="A1053">
        <v>55</v>
      </c>
      <c r="B1053" t="s">
        <v>19</v>
      </c>
      <c r="C1053">
        <v>37.715000000000003</v>
      </c>
      <c r="D1053">
        <v>3</v>
      </c>
      <c r="E1053" t="s">
        <v>14</v>
      </c>
      <c r="F1053" t="s">
        <v>22</v>
      </c>
      <c r="G1053">
        <v>30063.580549999999</v>
      </c>
      <c r="H1053" t="s">
        <v>16</v>
      </c>
      <c r="I1053" t="s">
        <v>18</v>
      </c>
      <c r="J1053" t="s">
        <v>17</v>
      </c>
      <c r="K1053" t="s">
        <v>18</v>
      </c>
      <c r="L1053" t="s">
        <v>17</v>
      </c>
      <c r="M1053" t="s">
        <v>17</v>
      </c>
      <c r="N1053">
        <f>insurance[[#This Row],[age]]^2</f>
        <v>3025</v>
      </c>
      <c r="O1053">
        <f>insurance[[#This Row],[smoker_yes]]*insurance[[#This Row],[bmi]]</f>
        <v>0</v>
      </c>
      <c r="P1053">
        <f>insurance[[#This Row],[smoker_yes]]*insurance[[#This Row],[age]]</f>
        <v>0</v>
      </c>
      <c r="Q1053">
        <f>insurance[[#This Row],[bmi]]*insurance[[#This Row],[age]]</f>
        <v>2074.3250000000003</v>
      </c>
      <c r="R1053" t="s">
        <v>31</v>
      </c>
      <c r="S1053">
        <f>(insurance[[#This Row],[age]]-Notes!$B$2)/Notes!$B$3</f>
        <v>1.1244785879960337</v>
      </c>
      <c r="T1053">
        <f>(insurance[[#This Row],[bmi]]-Notes!$B$4)/Notes!$B$5</f>
        <v>1.156776571039857</v>
      </c>
      <c r="U1053">
        <f>(insurance[[#This Row],[children]]-Notes!$B$6)/Notes!$B$7</f>
        <v>1.5809257598977553</v>
      </c>
      <c r="V1053" s="14">
        <f t="shared" si="16"/>
        <v>13130.638654799817</v>
      </c>
      <c r="W1053" s="15" t="str">
        <f>IF(insurance[[#This Row],[split]]="Test", (insurance[[#This Row],[charges]]-insurance[[#This Row],[yhat_base]])^2, "")</f>
        <v/>
      </c>
      <c r="X1053" s="15" t="str">
        <f>IF(insurance[[#This Row],[split]]="Test", ABS(insurance[[#This Row],[charges]]-insurance[[#This Row],[yhat_base]])^2, "")</f>
        <v/>
      </c>
      <c r="Y1053" t="str">
        <f>IF(insurance[[#This Row],[split]]="Test", (insurance[[#This Row],[charges]]-insurance[[#This Row],[yhat]])^2,"")</f>
        <v/>
      </c>
      <c r="Z1053" t="str">
        <f>IF(insurance[[#This Row],[split]]="Test",ABS(insurance[[#This Row],[charges]]-insurance[[#This Row],[yhat]])^2,"")</f>
        <v/>
      </c>
      <c r="AA1053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14032.344217589787</v>
      </c>
      <c r="AB1053">
        <f>insurance[[#This Row],[charges]]-insurance[[#This Row],[yhat]]</f>
        <v>16031.236332410212</v>
      </c>
      <c r="AC1053" t="str">
        <f>IF(insurance[[#This Row],[split]]="Test",
  COUNTIFS(insurance[split], "Test", insurance[yhat], "&gt;" &amp; insurance[[#This Row],[yhat]]) + 1,
  ""
)</f>
        <v/>
      </c>
      <c r="AD1053" t="str">
        <f>IF(insurance[[#This Row],[split]]="Test", CEILING(insurance[[#This Row],[rank_test]]/(COUNTIF(insurance[split],"Test")/10), 1), "")</f>
        <v/>
      </c>
      <c r="AE1053" t="str">
        <f>IF(insurance[[#This Row],[split]]="Test", --(insurance[[#This Row],[charges]] &gt;= Classify!$C$5), "")</f>
        <v/>
      </c>
      <c r="AF1053" t="str">
        <f>IF(insurance[[#This Row],[split]]="Test", --(insurance[[#This Row],[yhat]] &gt;= Classify!$C$8), "")</f>
        <v/>
      </c>
    </row>
    <row r="1054" spans="1:32" x14ac:dyDescent="0.35">
      <c r="A1054">
        <v>45</v>
      </c>
      <c r="B1054" t="s">
        <v>19</v>
      </c>
      <c r="C1054">
        <v>27.5</v>
      </c>
      <c r="D1054">
        <v>3</v>
      </c>
      <c r="E1054" t="s">
        <v>14</v>
      </c>
      <c r="F1054" t="s">
        <v>21</v>
      </c>
      <c r="G1054">
        <v>8615.2999999999993</v>
      </c>
      <c r="H1054" t="s">
        <v>16</v>
      </c>
      <c r="I1054" t="s">
        <v>18</v>
      </c>
      <c r="J1054" t="s">
        <v>17</v>
      </c>
      <c r="K1054" t="s">
        <v>17</v>
      </c>
      <c r="L1054" t="s">
        <v>17</v>
      </c>
      <c r="M1054" t="s">
        <v>18</v>
      </c>
      <c r="N1054">
        <f>insurance[[#This Row],[age]]^2</f>
        <v>2025</v>
      </c>
      <c r="O1054">
        <f>insurance[[#This Row],[smoker_yes]]*insurance[[#This Row],[bmi]]</f>
        <v>0</v>
      </c>
      <c r="P1054">
        <f>insurance[[#This Row],[smoker_yes]]*insurance[[#This Row],[age]]</f>
        <v>0</v>
      </c>
      <c r="Q1054">
        <f>insurance[[#This Row],[bmi]]*insurance[[#This Row],[age]]</f>
        <v>1237.5</v>
      </c>
      <c r="R1054" t="s">
        <v>31</v>
      </c>
      <c r="S1054">
        <f>(insurance[[#This Row],[age]]-Notes!$B$2)/Notes!$B$3</f>
        <v>0.41246668570144596</v>
      </c>
      <c r="T1054">
        <f>(insurance[[#This Row],[bmi]]-Notes!$B$4)/Notes!$B$5</f>
        <v>-0.51893779351318403</v>
      </c>
      <c r="U1054">
        <f>(insurance[[#This Row],[children]]-Notes!$B$6)/Notes!$B$7</f>
        <v>1.5809257598977553</v>
      </c>
      <c r="V1054" s="14">
        <f t="shared" si="16"/>
        <v>13130.638654799817</v>
      </c>
      <c r="W1054" s="15" t="str">
        <f>IF(insurance[[#This Row],[split]]="Test", (insurance[[#This Row],[charges]]-insurance[[#This Row],[yhat_base]])^2, "")</f>
        <v/>
      </c>
      <c r="X1054" s="15" t="str">
        <f>IF(insurance[[#This Row],[split]]="Test", ABS(insurance[[#This Row],[charges]]-insurance[[#This Row],[yhat_base]])^2, "")</f>
        <v/>
      </c>
      <c r="Y1054" t="str">
        <f>IF(insurance[[#This Row],[split]]="Test", (insurance[[#This Row],[charges]]-insurance[[#This Row],[yhat]])^2,"")</f>
        <v/>
      </c>
      <c r="Z1054" t="str">
        <f>IF(insurance[[#This Row],[split]]="Test",ABS(insurance[[#This Row],[charges]]-insurance[[#This Row],[yhat]])^2,"")</f>
        <v/>
      </c>
      <c r="AA1054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10020.025663396404</v>
      </c>
      <c r="AB1054">
        <f>insurance[[#This Row],[charges]]-insurance[[#This Row],[yhat]]</f>
        <v>-1404.7256633964043</v>
      </c>
      <c r="AC1054" t="str">
        <f>IF(insurance[[#This Row],[split]]="Test",
  COUNTIFS(insurance[split], "Test", insurance[yhat], "&gt;" &amp; insurance[[#This Row],[yhat]]) + 1,
  ""
)</f>
        <v/>
      </c>
      <c r="AD1054" t="str">
        <f>IF(insurance[[#This Row],[split]]="Test", CEILING(insurance[[#This Row],[rank_test]]/(COUNTIF(insurance[split],"Test")/10), 1), "")</f>
        <v/>
      </c>
      <c r="AE1054" t="str">
        <f>IF(insurance[[#This Row],[split]]="Test", --(insurance[[#This Row],[charges]] &gt;= Classify!$C$5), "")</f>
        <v/>
      </c>
      <c r="AF1054" t="str">
        <f>IF(insurance[[#This Row],[split]]="Test", --(insurance[[#This Row],[yhat]] &gt;= Classify!$C$8), "")</f>
        <v/>
      </c>
    </row>
    <row r="1055" spans="1:32" x14ac:dyDescent="0.35">
      <c r="A1055">
        <v>46</v>
      </c>
      <c r="B1055" t="s">
        <v>19</v>
      </c>
      <c r="C1055">
        <v>25.745000000000001</v>
      </c>
      <c r="D1055">
        <v>3</v>
      </c>
      <c r="E1055" t="s">
        <v>14</v>
      </c>
      <c r="F1055" t="s">
        <v>22</v>
      </c>
      <c r="G1055">
        <v>9301.8935500000007</v>
      </c>
      <c r="H1055" t="s">
        <v>16</v>
      </c>
      <c r="I1055" t="s">
        <v>18</v>
      </c>
      <c r="J1055" t="s">
        <v>17</v>
      </c>
      <c r="K1055" t="s">
        <v>18</v>
      </c>
      <c r="L1055" t="s">
        <v>17</v>
      </c>
      <c r="M1055" t="s">
        <v>17</v>
      </c>
      <c r="N1055">
        <f>insurance[[#This Row],[age]]^2</f>
        <v>2116</v>
      </c>
      <c r="O1055">
        <f>insurance[[#This Row],[smoker_yes]]*insurance[[#This Row],[bmi]]</f>
        <v>0</v>
      </c>
      <c r="P1055">
        <f>insurance[[#This Row],[smoker_yes]]*insurance[[#This Row],[age]]</f>
        <v>0</v>
      </c>
      <c r="Q1055">
        <f>insurance[[#This Row],[bmi]]*insurance[[#This Row],[age]]</f>
        <v>1184.27</v>
      </c>
      <c r="R1055" t="s">
        <v>31</v>
      </c>
      <c r="S1055">
        <f>(insurance[[#This Row],[age]]-Notes!$B$2)/Notes!$B$3</f>
        <v>0.48366787593090471</v>
      </c>
      <c r="T1055">
        <f>(insurance[[#This Row],[bmi]]-Notes!$B$4)/Notes!$B$5</f>
        <v>-0.80683585614564457</v>
      </c>
      <c r="U1055">
        <f>(insurance[[#This Row],[children]]-Notes!$B$6)/Notes!$B$7</f>
        <v>1.5809257598977553</v>
      </c>
      <c r="V1055" s="14">
        <f t="shared" si="16"/>
        <v>13130.638654799817</v>
      </c>
      <c r="W1055" s="15" t="str">
        <f>IF(insurance[[#This Row],[split]]="Test", (insurance[[#This Row],[charges]]-insurance[[#This Row],[yhat_base]])^2, "")</f>
        <v/>
      </c>
      <c r="X1055" s="15" t="str">
        <f>IF(insurance[[#This Row],[split]]="Test", ABS(insurance[[#This Row],[charges]]-insurance[[#This Row],[yhat_base]])^2, "")</f>
        <v/>
      </c>
      <c r="Y1055" t="str">
        <f>IF(insurance[[#This Row],[split]]="Test", (insurance[[#This Row],[charges]]-insurance[[#This Row],[yhat]])^2,"")</f>
        <v/>
      </c>
      <c r="Z1055" t="str">
        <f>IF(insurance[[#This Row],[split]]="Test",ABS(insurance[[#This Row],[charges]]-insurance[[#This Row],[yhat]])^2,"")</f>
        <v/>
      </c>
      <c r="AA1055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10779.866739077801</v>
      </c>
      <c r="AB1055">
        <f>insurance[[#This Row],[charges]]-insurance[[#This Row],[yhat]]</f>
        <v>-1477.9731890778003</v>
      </c>
      <c r="AC1055" t="str">
        <f>IF(insurance[[#This Row],[split]]="Test",
  COUNTIFS(insurance[split], "Test", insurance[yhat], "&gt;" &amp; insurance[[#This Row],[yhat]]) + 1,
  ""
)</f>
        <v/>
      </c>
      <c r="AD1055" t="str">
        <f>IF(insurance[[#This Row],[split]]="Test", CEILING(insurance[[#This Row],[rank_test]]/(COUNTIF(insurance[split],"Test")/10), 1), "")</f>
        <v/>
      </c>
      <c r="AE1055" t="str">
        <f>IF(insurance[[#This Row],[split]]="Test", --(insurance[[#This Row],[charges]] &gt;= Classify!$C$5), "")</f>
        <v/>
      </c>
      <c r="AF1055" t="str">
        <f>IF(insurance[[#This Row],[split]]="Test", --(insurance[[#This Row],[yhat]] &gt;= Classify!$C$8), "")</f>
        <v/>
      </c>
    </row>
    <row r="1056" spans="1:32" x14ac:dyDescent="0.35">
      <c r="A1056">
        <v>31</v>
      </c>
      <c r="B1056" t="s">
        <v>19</v>
      </c>
      <c r="C1056">
        <v>31.065000000000001</v>
      </c>
      <c r="D1056">
        <v>3</v>
      </c>
      <c r="E1056" t="s">
        <v>14</v>
      </c>
      <c r="F1056" t="s">
        <v>22</v>
      </c>
      <c r="G1056">
        <v>5425.0233500000004</v>
      </c>
      <c r="H1056" t="s">
        <v>16</v>
      </c>
      <c r="I1056" t="s">
        <v>18</v>
      </c>
      <c r="J1056" t="s">
        <v>17</v>
      </c>
      <c r="K1056" t="s">
        <v>18</v>
      </c>
      <c r="L1056" t="s">
        <v>17</v>
      </c>
      <c r="M1056" t="s">
        <v>17</v>
      </c>
      <c r="N1056">
        <f>insurance[[#This Row],[age]]^2</f>
        <v>961</v>
      </c>
      <c r="O1056">
        <f>insurance[[#This Row],[smoker_yes]]*insurance[[#This Row],[bmi]]</f>
        <v>0</v>
      </c>
      <c r="P1056">
        <f>insurance[[#This Row],[smoker_yes]]*insurance[[#This Row],[age]]</f>
        <v>0</v>
      </c>
      <c r="Q1056">
        <f>insurance[[#This Row],[bmi]]*insurance[[#This Row],[age]]</f>
        <v>963.01499999999999</v>
      </c>
      <c r="R1056" t="s">
        <v>31</v>
      </c>
      <c r="S1056">
        <f>(insurance[[#This Row],[age]]-Notes!$B$2)/Notes!$B$3</f>
        <v>-0.58434997751097684</v>
      </c>
      <c r="T1056">
        <f>(insurance[[#This Row],[bmi]]-Notes!$B$4)/Notes!$B$5</f>
        <v>6.5880778159022685E-2</v>
      </c>
      <c r="U1056">
        <f>(insurance[[#This Row],[children]]-Notes!$B$6)/Notes!$B$7</f>
        <v>1.5809257598977553</v>
      </c>
      <c r="V1056" s="14">
        <f t="shared" si="16"/>
        <v>13130.638654799817</v>
      </c>
      <c r="W1056" s="15" t="str">
        <f>IF(insurance[[#This Row],[split]]="Test", (insurance[[#This Row],[charges]]-insurance[[#This Row],[yhat_base]])^2, "")</f>
        <v/>
      </c>
      <c r="X1056" s="15" t="str">
        <f>IF(insurance[[#This Row],[split]]="Test", ABS(insurance[[#This Row],[charges]]-insurance[[#This Row],[yhat_base]])^2, "")</f>
        <v/>
      </c>
      <c r="Y1056" t="str">
        <f>IF(insurance[[#This Row],[split]]="Test", (insurance[[#This Row],[charges]]-insurance[[#This Row],[yhat]])^2,"")</f>
        <v/>
      </c>
      <c r="Z1056" t="str">
        <f>IF(insurance[[#This Row],[split]]="Test",ABS(insurance[[#This Row],[charges]]-insurance[[#This Row],[yhat]])^2,"")</f>
        <v/>
      </c>
      <c r="AA1056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7062.3607131695944</v>
      </c>
      <c r="AB1056">
        <f>insurance[[#This Row],[charges]]-insurance[[#This Row],[yhat]]</f>
        <v>-1637.337363169594</v>
      </c>
      <c r="AC1056" t="str">
        <f>IF(insurance[[#This Row],[split]]="Test",
  COUNTIFS(insurance[split], "Test", insurance[yhat], "&gt;" &amp; insurance[[#This Row],[yhat]]) + 1,
  ""
)</f>
        <v/>
      </c>
      <c r="AD1056" t="str">
        <f>IF(insurance[[#This Row],[split]]="Test", CEILING(insurance[[#This Row],[rank_test]]/(COUNTIF(insurance[split],"Test")/10), 1), "")</f>
        <v/>
      </c>
      <c r="AE1056" t="str">
        <f>IF(insurance[[#This Row],[split]]="Test", --(insurance[[#This Row],[charges]] &gt;= Classify!$C$5), "")</f>
        <v/>
      </c>
      <c r="AF1056" t="str">
        <f>IF(insurance[[#This Row],[split]]="Test", --(insurance[[#This Row],[yhat]] &gt;= Classify!$C$8), "")</f>
        <v/>
      </c>
    </row>
    <row r="1057" spans="1:32" x14ac:dyDescent="0.35">
      <c r="A1057">
        <v>52</v>
      </c>
      <c r="B1057" t="s">
        <v>13</v>
      </c>
      <c r="C1057">
        <v>44.7</v>
      </c>
      <c r="D1057">
        <v>3</v>
      </c>
      <c r="E1057" t="s">
        <v>14</v>
      </c>
      <c r="F1057" t="s">
        <v>21</v>
      </c>
      <c r="G1057">
        <v>11411.684999999999</v>
      </c>
      <c r="H1057" t="s">
        <v>16</v>
      </c>
      <c r="I1057" t="s">
        <v>17</v>
      </c>
      <c r="J1057" t="s">
        <v>17</v>
      </c>
      <c r="K1057" t="s">
        <v>17</v>
      </c>
      <c r="L1057" t="s">
        <v>17</v>
      </c>
      <c r="M1057" t="s">
        <v>18</v>
      </c>
      <c r="N1057">
        <f>insurance[[#This Row],[age]]^2</f>
        <v>2704</v>
      </c>
      <c r="O1057">
        <f>insurance[[#This Row],[smoker_yes]]*insurance[[#This Row],[bmi]]</f>
        <v>0</v>
      </c>
      <c r="P1057">
        <f>insurance[[#This Row],[smoker_yes]]*insurance[[#This Row],[age]]</f>
        <v>0</v>
      </c>
      <c r="Q1057">
        <f>insurance[[#This Row],[bmi]]*insurance[[#This Row],[age]]</f>
        <v>2324.4</v>
      </c>
      <c r="R1057" t="s">
        <v>31</v>
      </c>
      <c r="S1057">
        <f>(insurance[[#This Row],[age]]-Notes!$B$2)/Notes!$B$3</f>
        <v>0.9108750173076573</v>
      </c>
      <c r="T1057">
        <f>(insurance[[#This Row],[bmi]]-Notes!$B$4)/Notes!$B$5</f>
        <v>2.3026272647650639</v>
      </c>
      <c r="U1057">
        <f>(insurance[[#This Row],[children]]-Notes!$B$6)/Notes!$B$7</f>
        <v>1.5809257598977553</v>
      </c>
      <c r="V1057" s="14">
        <f t="shared" si="16"/>
        <v>13130.638654799817</v>
      </c>
      <c r="W1057" s="15" t="str">
        <f>IF(insurance[[#This Row],[split]]="Test", (insurance[[#This Row],[charges]]-insurance[[#This Row],[yhat_base]])^2, "")</f>
        <v/>
      </c>
      <c r="X1057" s="15" t="str">
        <f>IF(insurance[[#This Row],[split]]="Test", ABS(insurance[[#This Row],[charges]]-insurance[[#This Row],[yhat_base]])^2, "")</f>
        <v/>
      </c>
      <c r="Y1057" t="str">
        <f>IF(insurance[[#This Row],[split]]="Test", (insurance[[#This Row],[charges]]-insurance[[#This Row],[yhat]])^2,"")</f>
        <v/>
      </c>
      <c r="Z1057" t="str">
        <f>IF(insurance[[#This Row],[split]]="Test",ABS(insurance[[#This Row],[charges]]-insurance[[#This Row],[yhat]])^2,"")</f>
        <v/>
      </c>
      <c r="AA1057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13142.548179975758</v>
      </c>
      <c r="AB1057">
        <f>insurance[[#This Row],[charges]]-insurance[[#This Row],[yhat]]</f>
        <v>-1730.8631799757586</v>
      </c>
      <c r="AC1057" t="str">
        <f>IF(insurance[[#This Row],[split]]="Test",
  COUNTIFS(insurance[split], "Test", insurance[yhat], "&gt;" &amp; insurance[[#This Row],[yhat]]) + 1,
  ""
)</f>
        <v/>
      </c>
      <c r="AD1057" t="str">
        <f>IF(insurance[[#This Row],[split]]="Test", CEILING(insurance[[#This Row],[rank_test]]/(COUNTIF(insurance[split],"Test")/10), 1), "")</f>
        <v/>
      </c>
      <c r="AE1057" t="str">
        <f>IF(insurance[[#This Row],[split]]="Test", --(insurance[[#This Row],[charges]] &gt;= Classify!$C$5), "")</f>
        <v/>
      </c>
      <c r="AF1057" t="str">
        <f>IF(insurance[[#This Row],[split]]="Test", --(insurance[[#This Row],[yhat]] &gt;= Classify!$C$8), "")</f>
        <v/>
      </c>
    </row>
    <row r="1058" spans="1:32" x14ac:dyDescent="0.35">
      <c r="A1058">
        <v>50</v>
      </c>
      <c r="B1058" t="s">
        <v>19</v>
      </c>
      <c r="C1058">
        <v>30.97</v>
      </c>
      <c r="D1058">
        <v>3</v>
      </c>
      <c r="E1058" t="s">
        <v>14</v>
      </c>
      <c r="F1058" t="s">
        <v>22</v>
      </c>
      <c r="G1058">
        <v>10600.5483</v>
      </c>
      <c r="H1058" t="s">
        <v>16</v>
      </c>
      <c r="I1058" t="s">
        <v>18</v>
      </c>
      <c r="J1058" t="s">
        <v>17</v>
      </c>
      <c r="K1058" t="s">
        <v>18</v>
      </c>
      <c r="L1058" t="s">
        <v>17</v>
      </c>
      <c r="M1058" t="s">
        <v>17</v>
      </c>
      <c r="N1058">
        <f>insurance[[#This Row],[age]]^2</f>
        <v>2500</v>
      </c>
      <c r="O1058">
        <f>insurance[[#This Row],[smoker_yes]]*insurance[[#This Row],[bmi]]</f>
        <v>0</v>
      </c>
      <c r="P1058">
        <f>insurance[[#This Row],[smoker_yes]]*insurance[[#This Row],[age]]</f>
        <v>0</v>
      </c>
      <c r="Q1058">
        <f>insurance[[#This Row],[bmi]]*insurance[[#This Row],[age]]</f>
        <v>1548.5</v>
      </c>
      <c r="R1058" t="s">
        <v>32</v>
      </c>
      <c r="S1058">
        <f>(insurance[[#This Row],[age]]-Notes!$B$2)/Notes!$B$3</f>
        <v>0.76847263684873979</v>
      </c>
      <c r="T1058">
        <f>(insurance[[#This Row],[bmi]]-Notes!$B$4)/Notes!$B$5</f>
        <v>5.0296552546438944E-2</v>
      </c>
      <c r="U1058">
        <f>(insurance[[#This Row],[children]]-Notes!$B$6)/Notes!$B$7</f>
        <v>1.5809257598977553</v>
      </c>
      <c r="V1058" s="14">
        <f t="shared" si="16"/>
        <v>13130.638654799817</v>
      </c>
      <c r="W1058" s="15">
        <f>IF(insurance[[#This Row],[split]]="Test", (insurance[[#This Row],[charges]]-insurance[[#This Row],[yhat_base]])^2, "")</f>
        <v>6401357.2034510635</v>
      </c>
      <c r="X1058" s="15">
        <f>IF(insurance[[#This Row],[split]]="Test", ABS(insurance[[#This Row],[charges]]-insurance[[#This Row],[yhat_base]])^2, "")</f>
        <v>6401357.2034510635</v>
      </c>
      <c r="Y1058">
        <f>IF(insurance[[#This Row],[split]]="Test", (insurance[[#This Row],[charges]]-insurance[[#This Row],[yhat]])^2,"")</f>
        <v>2381030.9479483948</v>
      </c>
      <c r="Z1058">
        <f>IF(insurance[[#This Row],[split]]="Test",ABS(insurance[[#This Row],[charges]]-insurance[[#This Row],[yhat]])^2,"")</f>
        <v>2381030.9479483948</v>
      </c>
      <c r="AA1058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12143.607258027332</v>
      </c>
      <c r="AB1058">
        <f>insurance[[#This Row],[charges]]-insurance[[#This Row],[yhat]]</f>
        <v>-1543.0589580273318</v>
      </c>
      <c r="AC1058">
        <f>IF(insurance[[#This Row],[split]]="Test",
  COUNTIFS(insurance[split], "Test", insurance[yhat], "&gt;" &amp; insurance[[#This Row],[yhat]]) + 1,
  ""
)</f>
        <v>110</v>
      </c>
      <c r="AD1058">
        <f>IF(insurance[[#This Row],[split]]="Test", CEILING(insurance[[#This Row],[rank_test]]/(COUNTIF(insurance[split],"Test")/10), 1), "")</f>
        <v>4</v>
      </c>
      <c r="AE1058">
        <f>IF(insurance[[#This Row],[split]]="Test", --(insurance[[#This Row],[charges]] &gt;= Classify!$C$5), "")</f>
        <v>0</v>
      </c>
      <c r="AF1058">
        <f>IF(insurance[[#This Row],[split]]="Test", --(insurance[[#This Row],[yhat]] &gt;= Classify!$C$8), "")</f>
        <v>0</v>
      </c>
    </row>
    <row r="1059" spans="1:32" x14ac:dyDescent="0.35">
      <c r="A1059">
        <v>19</v>
      </c>
      <c r="B1059" t="s">
        <v>13</v>
      </c>
      <c r="C1059">
        <v>28.6</v>
      </c>
      <c r="D1059">
        <v>5</v>
      </c>
      <c r="E1059" t="s">
        <v>14</v>
      </c>
      <c r="F1059" t="s">
        <v>21</v>
      </c>
      <c r="G1059">
        <v>4687.7969999999996</v>
      </c>
      <c r="H1059" t="s">
        <v>16</v>
      </c>
      <c r="I1059" t="s">
        <v>17</v>
      </c>
      <c r="J1059" t="s">
        <v>17</v>
      </c>
      <c r="K1059" t="s">
        <v>17</v>
      </c>
      <c r="L1059" t="s">
        <v>17</v>
      </c>
      <c r="M1059" t="s">
        <v>18</v>
      </c>
      <c r="N1059">
        <f>insurance[[#This Row],[age]]^2</f>
        <v>361</v>
      </c>
      <c r="O1059">
        <f>insurance[[#This Row],[smoker_yes]]*insurance[[#This Row],[bmi]]</f>
        <v>0</v>
      </c>
      <c r="P1059">
        <f>insurance[[#This Row],[smoker_yes]]*insurance[[#This Row],[age]]</f>
        <v>0</v>
      </c>
      <c r="Q1059">
        <f>insurance[[#This Row],[bmi]]*insurance[[#This Row],[age]]</f>
        <v>543.4</v>
      </c>
      <c r="R1059" t="s">
        <v>32</v>
      </c>
      <c r="S1059">
        <f>(insurance[[#This Row],[age]]-Notes!$B$2)/Notes!$B$3</f>
        <v>-1.4387642602644821</v>
      </c>
      <c r="T1059">
        <f>(insurance[[#This Row],[bmi]]-Notes!$B$4)/Notes!$B$5</f>
        <v>-0.33848886536748191</v>
      </c>
      <c r="U1059">
        <f>(insurance[[#This Row],[children]]-Notes!$B$6)/Notes!$B$7</f>
        <v>3.2406187114420448</v>
      </c>
      <c r="V1059" s="14">
        <f t="shared" si="16"/>
        <v>13130.638654799817</v>
      </c>
      <c r="W1059" s="15">
        <f>IF(insurance[[#This Row],[split]]="Test", (insurance[[#This Row],[charges]]-insurance[[#This Row],[yhat_base]])^2, "")</f>
        <v>71281575.208022907</v>
      </c>
      <c r="X1059" s="15">
        <f>IF(insurance[[#This Row],[split]]="Test", ABS(insurance[[#This Row],[charges]]-insurance[[#This Row],[yhat_base]])^2, "")</f>
        <v>71281575.208022907</v>
      </c>
      <c r="Y1059">
        <f>IF(insurance[[#This Row],[split]]="Test", (insurance[[#This Row],[charges]]-insurance[[#This Row],[yhat]])^2,"")</f>
        <v>5199413.6118668597</v>
      </c>
      <c r="Z1059">
        <f>IF(insurance[[#This Row],[split]]="Test",ABS(insurance[[#This Row],[charges]]-insurance[[#This Row],[yhat]])^2,"")</f>
        <v>5199413.6118668597</v>
      </c>
      <c r="AA1059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6968.0192724696944</v>
      </c>
      <c r="AB1059">
        <f>insurance[[#This Row],[charges]]-insurance[[#This Row],[yhat]]</f>
        <v>-2280.2222724696949</v>
      </c>
      <c r="AC1059">
        <f>IF(insurance[[#This Row],[split]]="Test",
  COUNTIFS(insurance[split], "Test", insurance[yhat], "&gt;" &amp; insurance[[#This Row],[yhat]]) + 1,
  ""
)</f>
        <v>202</v>
      </c>
      <c r="AD1059">
        <f>IF(insurance[[#This Row],[split]]="Test", CEILING(insurance[[#This Row],[rank_test]]/(COUNTIF(insurance[split],"Test")/10), 1), "")</f>
        <v>8</v>
      </c>
      <c r="AE1059">
        <f>IF(insurance[[#This Row],[split]]="Test", --(insurance[[#This Row],[charges]] &gt;= Classify!$C$5), "")</f>
        <v>0</v>
      </c>
      <c r="AF1059">
        <f>IF(insurance[[#This Row],[split]]="Test", --(insurance[[#This Row],[yhat]] &gt;= Classify!$C$8), "")</f>
        <v>0</v>
      </c>
    </row>
    <row r="1060" spans="1:32" x14ac:dyDescent="0.35">
      <c r="A1060">
        <v>25</v>
      </c>
      <c r="B1060" t="s">
        <v>19</v>
      </c>
      <c r="C1060">
        <v>33.659999999999997</v>
      </c>
      <c r="D1060">
        <v>4</v>
      </c>
      <c r="E1060" t="s">
        <v>14</v>
      </c>
      <c r="F1060" t="s">
        <v>15</v>
      </c>
      <c r="G1060">
        <v>4504.6624000000002</v>
      </c>
      <c r="H1060" t="s">
        <v>16</v>
      </c>
      <c r="I1060" t="s">
        <v>18</v>
      </c>
      <c r="J1060" t="s">
        <v>17</v>
      </c>
      <c r="K1060" t="s">
        <v>17</v>
      </c>
      <c r="L1060" t="s">
        <v>18</v>
      </c>
      <c r="M1060" t="s">
        <v>17</v>
      </c>
      <c r="N1060">
        <f>insurance[[#This Row],[age]]^2</f>
        <v>625</v>
      </c>
      <c r="O1060">
        <f>insurance[[#This Row],[smoker_yes]]*insurance[[#This Row],[bmi]]</f>
        <v>0</v>
      </c>
      <c r="P1060">
        <f>insurance[[#This Row],[smoker_yes]]*insurance[[#This Row],[age]]</f>
        <v>0</v>
      </c>
      <c r="Q1060">
        <f>insurance[[#This Row],[bmi]]*insurance[[#This Row],[age]]</f>
        <v>841.49999999999989</v>
      </c>
      <c r="R1060" t="s">
        <v>32</v>
      </c>
      <c r="S1060">
        <f>(insurance[[#This Row],[age]]-Notes!$B$2)/Notes!$B$3</f>
        <v>-1.0115571188877295</v>
      </c>
      <c r="T1060">
        <f>(insurance[[#This Row],[bmi]]-Notes!$B$4)/Notes!$B$5</f>
        <v>0.49157620410274583</v>
      </c>
      <c r="U1060">
        <f>(insurance[[#This Row],[children]]-Notes!$B$6)/Notes!$B$7</f>
        <v>2.4107722356699002</v>
      </c>
      <c r="V1060" s="14">
        <f t="shared" si="16"/>
        <v>13130.638654799817</v>
      </c>
      <c r="W1060" s="15">
        <f>IF(insurance[[#This Row],[split]]="Test", (insurance[[#This Row],[charges]]-insurance[[#This Row],[yhat_base]])^2, "")</f>
        <v>74407466.348370299</v>
      </c>
      <c r="X1060" s="15">
        <f>IF(insurance[[#This Row],[split]]="Test", ABS(insurance[[#This Row],[charges]]-insurance[[#This Row],[yhat_base]])^2, "")</f>
        <v>74407466.348370299</v>
      </c>
      <c r="Y1060">
        <f>IF(insurance[[#This Row],[split]]="Test", (insurance[[#This Row],[charges]]-insurance[[#This Row],[yhat]])^2,"")</f>
        <v>2930275.290115267</v>
      </c>
      <c r="Z1060">
        <f>IF(insurance[[#This Row],[split]]="Test",ABS(insurance[[#This Row],[charges]]-insurance[[#This Row],[yhat]])^2,"")</f>
        <v>2930275.290115267</v>
      </c>
      <c r="AA1060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6216.4670880749181</v>
      </c>
      <c r="AB1060">
        <f>insurance[[#This Row],[charges]]-insurance[[#This Row],[yhat]]</f>
        <v>-1711.804688074918</v>
      </c>
      <c r="AC1060">
        <f>IF(insurance[[#This Row],[split]]="Test",
  COUNTIFS(insurance[split], "Test", insurance[yhat], "&gt;" &amp; insurance[[#This Row],[yhat]]) + 1,
  ""
)</f>
        <v>215</v>
      </c>
      <c r="AD1060">
        <f>IF(insurance[[#This Row],[split]]="Test", CEILING(insurance[[#This Row],[rank_test]]/(COUNTIF(insurance[split],"Test")/10), 1), "")</f>
        <v>8</v>
      </c>
      <c r="AE1060">
        <f>IF(insurance[[#This Row],[split]]="Test", --(insurance[[#This Row],[charges]] &gt;= Classify!$C$5), "")</f>
        <v>0</v>
      </c>
      <c r="AF1060">
        <f>IF(insurance[[#This Row],[split]]="Test", --(insurance[[#This Row],[yhat]] &gt;= Classify!$C$8), "")</f>
        <v>0</v>
      </c>
    </row>
    <row r="1061" spans="1:32" x14ac:dyDescent="0.35">
      <c r="A1061">
        <v>31</v>
      </c>
      <c r="B1061" t="s">
        <v>19</v>
      </c>
      <c r="C1061">
        <v>28.5</v>
      </c>
      <c r="D1061">
        <v>5</v>
      </c>
      <c r="E1061" t="s">
        <v>14</v>
      </c>
      <c r="F1061" t="s">
        <v>20</v>
      </c>
      <c r="G1061">
        <v>6799.4579999999996</v>
      </c>
      <c r="H1061" t="s">
        <v>16</v>
      </c>
      <c r="I1061" t="s">
        <v>18</v>
      </c>
      <c r="J1061" t="s">
        <v>17</v>
      </c>
      <c r="K1061" t="s">
        <v>17</v>
      </c>
      <c r="L1061" t="s">
        <v>17</v>
      </c>
      <c r="M1061" t="s">
        <v>17</v>
      </c>
      <c r="N1061">
        <f>insurance[[#This Row],[age]]^2</f>
        <v>961</v>
      </c>
      <c r="O1061">
        <f>insurance[[#This Row],[smoker_yes]]*insurance[[#This Row],[bmi]]</f>
        <v>0</v>
      </c>
      <c r="P1061">
        <f>insurance[[#This Row],[smoker_yes]]*insurance[[#This Row],[age]]</f>
        <v>0</v>
      </c>
      <c r="Q1061">
        <f>insurance[[#This Row],[bmi]]*insurance[[#This Row],[age]]</f>
        <v>883.5</v>
      </c>
      <c r="R1061" t="s">
        <v>31</v>
      </c>
      <c r="S1061">
        <f>(insurance[[#This Row],[age]]-Notes!$B$2)/Notes!$B$3</f>
        <v>-0.58434997751097684</v>
      </c>
      <c r="T1061">
        <f>(insurance[[#This Row],[bmi]]-Notes!$B$4)/Notes!$B$5</f>
        <v>-0.35489331338072777</v>
      </c>
      <c r="U1061">
        <f>(insurance[[#This Row],[children]]-Notes!$B$6)/Notes!$B$7</f>
        <v>3.2406187114420448</v>
      </c>
      <c r="V1061" s="14">
        <f t="shared" si="16"/>
        <v>13130.638654799817</v>
      </c>
      <c r="W1061" s="15" t="str">
        <f>IF(insurance[[#This Row],[split]]="Test", (insurance[[#This Row],[charges]]-insurance[[#This Row],[yhat_base]])^2, "")</f>
        <v/>
      </c>
      <c r="X1061" s="15" t="str">
        <f>IF(insurance[[#This Row],[split]]="Test", ABS(insurance[[#This Row],[charges]]-insurance[[#This Row],[yhat_base]])^2, "")</f>
        <v/>
      </c>
      <c r="Y1061" t="str">
        <f>IF(insurance[[#This Row],[split]]="Test", (insurance[[#This Row],[charges]]-insurance[[#This Row],[yhat]])^2,"")</f>
        <v/>
      </c>
      <c r="Z1061" t="str">
        <f>IF(insurance[[#This Row],[split]]="Test",ABS(insurance[[#This Row],[charges]]-insurance[[#This Row],[yhat]])^2,"")</f>
        <v/>
      </c>
      <c r="AA1061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9121.3282016272624</v>
      </c>
      <c r="AB1061">
        <f>insurance[[#This Row],[charges]]-insurance[[#This Row],[yhat]]</f>
        <v>-2321.8702016272628</v>
      </c>
      <c r="AC1061" t="str">
        <f>IF(insurance[[#This Row],[split]]="Test",
  COUNTIFS(insurance[split], "Test", insurance[yhat], "&gt;" &amp; insurance[[#This Row],[yhat]]) + 1,
  ""
)</f>
        <v/>
      </c>
      <c r="AD1061" t="str">
        <f>IF(insurance[[#This Row],[split]]="Test", CEILING(insurance[[#This Row],[rank_test]]/(COUNTIF(insurance[split],"Test")/10), 1), "")</f>
        <v/>
      </c>
      <c r="AE1061" t="str">
        <f>IF(insurance[[#This Row],[split]]="Test", --(insurance[[#This Row],[charges]] &gt;= Classify!$C$5), "")</f>
        <v/>
      </c>
      <c r="AF1061" t="str">
        <f>IF(insurance[[#This Row],[split]]="Test", --(insurance[[#This Row],[yhat]] &gt;= Classify!$C$8), "")</f>
        <v/>
      </c>
    </row>
    <row r="1062" spans="1:32" x14ac:dyDescent="0.35">
      <c r="A1062">
        <v>48</v>
      </c>
      <c r="B1062" t="s">
        <v>13</v>
      </c>
      <c r="C1062">
        <v>41.23</v>
      </c>
      <c r="D1062">
        <v>4</v>
      </c>
      <c r="E1062" t="s">
        <v>14</v>
      </c>
      <c r="F1062" t="s">
        <v>22</v>
      </c>
      <c r="G1062">
        <v>11033.661700000001</v>
      </c>
      <c r="H1062" t="s">
        <v>16</v>
      </c>
      <c r="I1062" t="s">
        <v>17</v>
      </c>
      <c r="J1062" t="s">
        <v>17</v>
      </c>
      <c r="K1062" t="s">
        <v>18</v>
      </c>
      <c r="L1062" t="s">
        <v>17</v>
      </c>
      <c r="M1062" t="s">
        <v>17</v>
      </c>
      <c r="N1062">
        <f>insurance[[#This Row],[age]]^2</f>
        <v>2304</v>
      </c>
      <c r="O1062">
        <f>insurance[[#This Row],[smoker_yes]]*insurance[[#This Row],[bmi]]</f>
        <v>0</v>
      </c>
      <c r="P1062">
        <f>insurance[[#This Row],[smoker_yes]]*insurance[[#This Row],[age]]</f>
        <v>0</v>
      </c>
      <c r="Q1062">
        <f>insurance[[#This Row],[bmi]]*insurance[[#This Row],[age]]</f>
        <v>1979.04</v>
      </c>
      <c r="R1062" t="s">
        <v>32</v>
      </c>
      <c r="S1062">
        <f>(insurance[[#This Row],[age]]-Notes!$B$2)/Notes!$B$3</f>
        <v>0.62607025638982228</v>
      </c>
      <c r="T1062">
        <f>(insurance[[#This Row],[bmi]]-Notes!$B$4)/Notes!$B$5</f>
        <v>1.7333929187054395</v>
      </c>
      <c r="U1062">
        <f>(insurance[[#This Row],[children]]-Notes!$B$6)/Notes!$B$7</f>
        <v>2.4107722356699002</v>
      </c>
      <c r="V1062" s="14">
        <f t="shared" si="16"/>
        <v>13130.638654799817</v>
      </c>
      <c r="W1062" s="15">
        <f>IF(insurance[[#This Row],[split]]="Test", (insurance[[#This Row],[charges]]-insurance[[#This Row],[yhat_base]])^2, "")</f>
        <v>4397312.3489615126</v>
      </c>
      <c r="X1062" s="15">
        <f>IF(insurance[[#This Row],[split]]="Test", ABS(insurance[[#This Row],[charges]]-insurance[[#This Row],[yhat_base]])^2, "")</f>
        <v>4397312.3489615126</v>
      </c>
      <c r="Y1062">
        <f>IF(insurance[[#This Row],[split]]="Test", (insurance[[#This Row],[charges]]-insurance[[#This Row],[yhat]])^2,"")</f>
        <v>3627513.8510907292</v>
      </c>
      <c r="Z1062">
        <f>IF(insurance[[#This Row],[split]]="Test",ABS(insurance[[#This Row],[charges]]-insurance[[#This Row],[yhat]])^2,"")</f>
        <v>3627513.8510907292</v>
      </c>
      <c r="AA1062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12938.265031691597</v>
      </c>
      <c r="AB1062">
        <f>insurance[[#This Row],[charges]]-insurance[[#This Row],[yhat]]</f>
        <v>-1904.6033316915964</v>
      </c>
      <c r="AC1062">
        <f>IF(insurance[[#This Row],[split]]="Test",
  COUNTIFS(insurance[split], "Test", insurance[yhat], "&gt;" &amp; insurance[[#This Row],[yhat]]) + 1,
  ""
)</f>
        <v>101</v>
      </c>
      <c r="AD1062">
        <f>IF(insurance[[#This Row],[split]]="Test", CEILING(insurance[[#This Row],[rank_test]]/(COUNTIF(insurance[split],"Test")/10), 1), "")</f>
        <v>4</v>
      </c>
      <c r="AE1062">
        <f>IF(insurance[[#This Row],[split]]="Test", --(insurance[[#This Row],[charges]] &gt;= Classify!$C$5), "")</f>
        <v>0</v>
      </c>
      <c r="AF1062">
        <f>IF(insurance[[#This Row],[split]]="Test", --(insurance[[#This Row],[yhat]] &gt;= Classify!$C$8), "")</f>
        <v>0</v>
      </c>
    </row>
    <row r="1063" spans="1:32" x14ac:dyDescent="0.35">
      <c r="A1063">
        <v>47</v>
      </c>
      <c r="B1063" t="s">
        <v>19</v>
      </c>
      <c r="C1063">
        <v>28.215</v>
      </c>
      <c r="D1063">
        <v>4</v>
      </c>
      <c r="E1063" t="s">
        <v>14</v>
      </c>
      <c r="F1063" t="s">
        <v>20</v>
      </c>
      <c r="G1063">
        <v>10407.085849999999</v>
      </c>
      <c r="H1063" t="s">
        <v>16</v>
      </c>
      <c r="I1063" t="s">
        <v>18</v>
      </c>
      <c r="J1063" t="s">
        <v>17</v>
      </c>
      <c r="K1063" t="s">
        <v>17</v>
      </c>
      <c r="L1063" t="s">
        <v>17</v>
      </c>
      <c r="M1063" t="s">
        <v>17</v>
      </c>
      <c r="N1063">
        <f>insurance[[#This Row],[age]]^2</f>
        <v>2209</v>
      </c>
      <c r="O1063">
        <f>insurance[[#This Row],[smoker_yes]]*insurance[[#This Row],[bmi]]</f>
        <v>0</v>
      </c>
      <c r="P1063">
        <f>insurance[[#This Row],[smoker_yes]]*insurance[[#This Row],[age]]</f>
        <v>0</v>
      </c>
      <c r="Q1063">
        <f>insurance[[#This Row],[bmi]]*insurance[[#This Row],[age]]</f>
        <v>1326.105</v>
      </c>
      <c r="R1063" t="s">
        <v>31</v>
      </c>
      <c r="S1063">
        <f>(insurance[[#This Row],[age]]-Notes!$B$2)/Notes!$B$3</f>
        <v>0.55486906616036347</v>
      </c>
      <c r="T1063">
        <f>(insurance[[#This Row],[bmi]]-Notes!$B$4)/Notes!$B$5</f>
        <v>-0.4016459902184778</v>
      </c>
      <c r="U1063">
        <f>(insurance[[#This Row],[children]]-Notes!$B$6)/Notes!$B$7</f>
        <v>2.4107722356699002</v>
      </c>
      <c r="V1063" s="14">
        <f t="shared" si="16"/>
        <v>13130.638654799817</v>
      </c>
      <c r="W1063" s="15" t="str">
        <f>IF(insurance[[#This Row],[split]]="Test", (insurance[[#This Row],[charges]]-insurance[[#This Row],[yhat_base]])^2, "")</f>
        <v/>
      </c>
      <c r="X1063" s="15" t="str">
        <f>IF(insurance[[#This Row],[split]]="Test", ABS(insurance[[#This Row],[charges]]-insurance[[#This Row],[yhat_base]])^2, "")</f>
        <v/>
      </c>
      <c r="Y1063" t="str">
        <f>IF(insurance[[#This Row],[split]]="Test", (insurance[[#This Row],[charges]]-insurance[[#This Row],[yhat]])^2,"")</f>
        <v/>
      </c>
      <c r="Z1063" t="str">
        <f>IF(insurance[[#This Row],[split]]="Test",ABS(insurance[[#This Row],[charges]]-insurance[[#This Row],[yhat]])^2,"")</f>
        <v/>
      </c>
      <c r="AA1063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12466.314686931482</v>
      </c>
      <c r="AB1063">
        <f>insurance[[#This Row],[charges]]-insurance[[#This Row],[yhat]]</f>
        <v>-2059.2288369314829</v>
      </c>
      <c r="AC1063" t="str">
        <f>IF(insurance[[#This Row],[split]]="Test",
  COUNTIFS(insurance[split], "Test", insurance[yhat], "&gt;" &amp; insurance[[#This Row],[yhat]]) + 1,
  ""
)</f>
        <v/>
      </c>
      <c r="AD1063" t="str">
        <f>IF(insurance[[#This Row],[split]]="Test", CEILING(insurance[[#This Row],[rank_test]]/(COUNTIF(insurance[split],"Test")/10), 1), "")</f>
        <v/>
      </c>
      <c r="AE1063" t="str">
        <f>IF(insurance[[#This Row],[split]]="Test", --(insurance[[#This Row],[charges]] &gt;= Classify!$C$5), "")</f>
        <v/>
      </c>
      <c r="AF1063" t="str">
        <f>IF(insurance[[#This Row],[split]]="Test", --(insurance[[#This Row],[yhat]] &gt;= Classify!$C$8), "")</f>
        <v/>
      </c>
    </row>
    <row r="1064" spans="1:32" x14ac:dyDescent="0.35">
      <c r="A1064">
        <v>20</v>
      </c>
      <c r="B1064" t="s">
        <v>13</v>
      </c>
      <c r="C1064">
        <v>37</v>
      </c>
      <c r="D1064">
        <v>5</v>
      </c>
      <c r="E1064" t="s">
        <v>14</v>
      </c>
      <c r="F1064" t="s">
        <v>21</v>
      </c>
      <c r="G1064">
        <v>4830.63</v>
      </c>
      <c r="H1064" t="s">
        <v>16</v>
      </c>
      <c r="I1064" t="s">
        <v>17</v>
      </c>
      <c r="J1064" t="s">
        <v>17</v>
      </c>
      <c r="K1064" t="s">
        <v>17</v>
      </c>
      <c r="L1064" t="s">
        <v>17</v>
      </c>
      <c r="M1064" t="s">
        <v>18</v>
      </c>
      <c r="N1064">
        <f>insurance[[#This Row],[age]]^2</f>
        <v>400</v>
      </c>
      <c r="O1064">
        <f>insurance[[#This Row],[smoker_yes]]*insurance[[#This Row],[bmi]]</f>
        <v>0</v>
      </c>
      <c r="P1064">
        <f>insurance[[#This Row],[smoker_yes]]*insurance[[#This Row],[age]]</f>
        <v>0</v>
      </c>
      <c r="Q1064">
        <f>insurance[[#This Row],[bmi]]*insurance[[#This Row],[age]]</f>
        <v>740</v>
      </c>
      <c r="R1064" t="s">
        <v>32</v>
      </c>
      <c r="S1064">
        <f>(insurance[[#This Row],[age]]-Notes!$B$2)/Notes!$B$3</f>
        <v>-1.3675630700350232</v>
      </c>
      <c r="T1064">
        <f>(insurance[[#This Row],[bmi]]-Notes!$B$4)/Notes!$B$5</f>
        <v>1.0394847677451502</v>
      </c>
      <c r="U1064">
        <f>(insurance[[#This Row],[children]]-Notes!$B$6)/Notes!$B$7</f>
        <v>3.2406187114420448</v>
      </c>
      <c r="V1064" s="14">
        <f t="shared" si="16"/>
        <v>13130.638654799817</v>
      </c>
      <c r="W1064" s="15">
        <f>IF(insurance[[#This Row],[split]]="Test", (insurance[[#This Row],[charges]]-insurance[[#This Row],[yhat_base]])^2, "")</f>
        <v>68890143.669751883</v>
      </c>
      <c r="X1064" s="15">
        <f>IF(insurance[[#This Row],[split]]="Test", ABS(insurance[[#This Row],[charges]]-insurance[[#This Row],[yhat_base]])^2, "")</f>
        <v>68890143.669751883</v>
      </c>
      <c r="Y1064">
        <f>IF(insurance[[#This Row],[split]]="Test", (insurance[[#This Row],[charges]]-insurance[[#This Row],[yhat]])^2,"")</f>
        <v>5369992.5787916323</v>
      </c>
      <c r="Z1064">
        <f>IF(insurance[[#This Row],[split]]="Test",ABS(insurance[[#This Row],[charges]]-insurance[[#This Row],[yhat]])^2,"")</f>
        <v>5369992.5787916323</v>
      </c>
      <c r="AA1064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7147.9544440068448</v>
      </c>
      <c r="AB1064">
        <f>insurance[[#This Row],[charges]]-insurance[[#This Row],[yhat]]</f>
        <v>-2317.3244440068447</v>
      </c>
      <c r="AC1064">
        <f>IF(insurance[[#This Row],[split]]="Test",
  COUNTIFS(insurance[split], "Test", insurance[yhat], "&gt;" &amp; insurance[[#This Row],[yhat]]) + 1,
  ""
)</f>
        <v>198</v>
      </c>
      <c r="AD1064">
        <f>IF(insurance[[#This Row],[split]]="Test", CEILING(insurance[[#This Row],[rank_test]]/(COUNTIF(insurance[split],"Test")/10), 1), "")</f>
        <v>7</v>
      </c>
      <c r="AE1064">
        <f>IF(insurance[[#This Row],[split]]="Test", --(insurance[[#This Row],[charges]] &gt;= Classify!$C$5), "")</f>
        <v>0</v>
      </c>
      <c r="AF1064">
        <f>IF(insurance[[#This Row],[split]]="Test", --(insurance[[#This Row],[yhat]] &gt;= Classify!$C$8), "")</f>
        <v>0</v>
      </c>
    </row>
    <row r="1065" spans="1:32" x14ac:dyDescent="0.35">
      <c r="A1065">
        <v>40</v>
      </c>
      <c r="B1065" t="s">
        <v>19</v>
      </c>
      <c r="C1065">
        <v>30.875</v>
      </c>
      <c r="D1065">
        <v>4</v>
      </c>
      <c r="E1065" t="s">
        <v>14</v>
      </c>
      <c r="F1065" t="s">
        <v>22</v>
      </c>
      <c r="G1065">
        <v>8162.7162500000004</v>
      </c>
      <c r="H1065" t="s">
        <v>16</v>
      </c>
      <c r="I1065" t="s">
        <v>18</v>
      </c>
      <c r="J1065" t="s">
        <v>17</v>
      </c>
      <c r="K1065" t="s">
        <v>18</v>
      </c>
      <c r="L1065" t="s">
        <v>17</v>
      </c>
      <c r="M1065" t="s">
        <v>17</v>
      </c>
      <c r="N1065">
        <f>insurance[[#This Row],[age]]^2</f>
        <v>1600</v>
      </c>
      <c r="O1065">
        <f>insurance[[#This Row],[smoker_yes]]*insurance[[#This Row],[bmi]]</f>
        <v>0</v>
      </c>
      <c r="P1065">
        <f>insurance[[#This Row],[smoker_yes]]*insurance[[#This Row],[age]]</f>
        <v>0</v>
      </c>
      <c r="Q1065">
        <f>insurance[[#This Row],[bmi]]*insurance[[#This Row],[age]]</f>
        <v>1235</v>
      </c>
      <c r="R1065" t="s">
        <v>31</v>
      </c>
      <c r="S1065">
        <f>(insurance[[#This Row],[age]]-Notes!$B$2)/Notes!$B$3</f>
        <v>5.6460734554152112E-2</v>
      </c>
      <c r="T1065">
        <f>(insurance[[#This Row],[bmi]]-Notes!$B$4)/Notes!$B$5</f>
        <v>3.4712326933855793E-2</v>
      </c>
      <c r="U1065">
        <f>(insurance[[#This Row],[children]]-Notes!$B$6)/Notes!$B$7</f>
        <v>2.4107722356699002</v>
      </c>
      <c r="V1065" s="14">
        <f t="shared" si="16"/>
        <v>13130.638654799817</v>
      </c>
      <c r="W1065" s="15" t="str">
        <f>IF(insurance[[#This Row],[split]]="Test", (insurance[[#This Row],[charges]]-insurance[[#This Row],[yhat_base]])^2, "")</f>
        <v/>
      </c>
      <c r="X1065" s="15" t="str">
        <f>IF(insurance[[#This Row],[split]]="Test", ABS(insurance[[#This Row],[charges]]-insurance[[#This Row],[yhat_base]])^2, "")</f>
        <v/>
      </c>
      <c r="Y1065" t="str">
        <f>IF(insurance[[#This Row],[split]]="Test", (insurance[[#This Row],[charges]]-insurance[[#This Row],[yhat]])^2,"")</f>
        <v/>
      </c>
      <c r="Z1065" t="str">
        <f>IF(insurance[[#This Row],[split]]="Test",ABS(insurance[[#This Row],[charges]]-insurance[[#This Row],[yhat]])^2,"")</f>
        <v/>
      </c>
      <c r="AA1065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9841.7630077354352</v>
      </c>
      <c r="AB1065">
        <f>insurance[[#This Row],[charges]]-insurance[[#This Row],[yhat]]</f>
        <v>-1679.0467577354348</v>
      </c>
      <c r="AC1065" t="str">
        <f>IF(insurance[[#This Row],[split]]="Test",
  COUNTIFS(insurance[split], "Test", insurance[yhat], "&gt;" &amp; insurance[[#This Row],[yhat]]) + 1,
  ""
)</f>
        <v/>
      </c>
      <c r="AD1065" t="str">
        <f>IF(insurance[[#This Row],[split]]="Test", CEILING(insurance[[#This Row],[rank_test]]/(COUNTIF(insurance[split],"Test")/10), 1), "")</f>
        <v/>
      </c>
      <c r="AE1065" t="str">
        <f>IF(insurance[[#This Row],[split]]="Test", --(insurance[[#This Row],[charges]] &gt;= Classify!$C$5), "")</f>
        <v/>
      </c>
      <c r="AF1065" t="str">
        <f>IF(insurance[[#This Row],[split]]="Test", --(insurance[[#This Row],[yhat]] &gt;= Classify!$C$8), "")</f>
        <v/>
      </c>
    </row>
    <row r="1066" spans="1:32" x14ac:dyDescent="0.35">
      <c r="A1066">
        <v>26</v>
      </c>
      <c r="B1066" t="s">
        <v>13</v>
      </c>
      <c r="C1066">
        <v>29.64</v>
      </c>
      <c r="D1066">
        <v>4</v>
      </c>
      <c r="E1066" t="s">
        <v>14</v>
      </c>
      <c r="F1066" t="s">
        <v>20</v>
      </c>
      <c r="G1066">
        <v>24671.663339999999</v>
      </c>
      <c r="H1066" t="s">
        <v>16</v>
      </c>
      <c r="I1066" t="s">
        <v>17</v>
      </c>
      <c r="J1066" t="s">
        <v>17</v>
      </c>
      <c r="K1066" t="s">
        <v>17</v>
      </c>
      <c r="L1066" t="s">
        <v>17</v>
      </c>
      <c r="M1066" t="s">
        <v>17</v>
      </c>
      <c r="N1066">
        <f>insurance[[#This Row],[age]]^2</f>
        <v>676</v>
      </c>
      <c r="O1066">
        <f>insurance[[#This Row],[smoker_yes]]*insurance[[#This Row],[bmi]]</f>
        <v>0</v>
      </c>
      <c r="P1066">
        <f>insurance[[#This Row],[smoker_yes]]*insurance[[#This Row],[age]]</f>
        <v>0</v>
      </c>
      <c r="Q1066">
        <f>insurance[[#This Row],[bmi]]*insurance[[#This Row],[age]]</f>
        <v>770.64</v>
      </c>
      <c r="R1066" t="s">
        <v>31</v>
      </c>
      <c r="S1066">
        <f>(insurance[[#This Row],[age]]-Notes!$B$2)/Notes!$B$3</f>
        <v>-0.94035592865827067</v>
      </c>
      <c r="T1066">
        <f>(insurance[[#This Row],[bmi]]-Notes!$B$4)/Notes!$B$5</f>
        <v>-0.16788260602972757</v>
      </c>
      <c r="U1066">
        <f>(insurance[[#This Row],[children]]-Notes!$B$6)/Notes!$B$7</f>
        <v>2.4107722356699002</v>
      </c>
      <c r="V1066" s="14">
        <f t="shared" si="16"/>
        <v>13130.638654799817</v>
      </c>
      <c r="W1066" s="15" t="str">
        <f>IF(insurance[[#This Row],[split]]="Test", (insurance[[#This Row],[charges]]-insurance[[#This Row],[yhat_base]])^2, "")</f>
        <v/>
      </c>
      <c r="X1066" s="15" t="str">
        <f>IF(insurance[[#This Row],[split]]="Test", ABS(insurance[[#This Row],[charges]]-insurance[[#This Row],[yhat_base]])^2, "")</f>
        <v/>
      </c>
      <c r="Y1066" t="str">
        <f>IF(insurance[[#This Row],[split]]="Test", (insurance[[#This Row],[charges]]-insurance[[#This Row],[yhat]])^2,"")</f>
        <v/>
      </c>
      <c r="Z1066" t="str">
        <f>IF(insurance[[#This Row],[split]]="Test",ABS(insurance[[#This Row],[charges]]-insurance[[#This Row],[yhat]])^2,"")</f>
        <v/>
      </c>
      <c r="AA1066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8171.2256060203399</v>
      </c>
      <c r="AB1066">
        <f>insurance[[#This Row],[charges]]-insurance[[#This Row],[yhat]]</f>
        <v>16500.437733979659</v>
      </c>
      <c r="AC1066" t="str">
        <f>IF(insurance[[#This Row],[split]]="Test",
  COUNTIFS(insurance[split], "Test", insurance[yhat], "&gt;" &amp; insurance[[#This Row],[yhat]]) + 1,
  ""
)</f>
        <v/>
      </c>
      <c r="AD1066" t="str">
        <f>IF(insurance[[#This Row],[split]]="Test", CEILING(insurance[[#This Row],[rank_test]]/(COUNTIF(insurance[split],"Test")/10), 1), "")</f>
        <v/>
      </c>
      <c r="AE1066" t="str">
        <f>IF(insurance[[#This Row],[split]]="Test", --(insurance[[#This Row],[charges]] &gt;= Classify!$C$5), "")</f>
        <v/>
      </c>
      <c r="AF1066" t="str">
        <f>IF(insurance[[#This Row],[split]]="Test", --(insurance[[#This Row],[yhat]] &gt;= Classify!$C$8), "")</f>
        <v/>
      </c>
    </row>
    <row r="1067" spans="1:32" x14ac:dyDescent="0.35">
      <c r="A1067">
        <v>49</v>
      </c>
      <c r="B1067" t="s">
        <v>13</v>
      </c>
      <c r="C1067">
        <v>41.47</v>
      </c>
      <c r="D1067">
        <v>4</v>
      </c>
      <c r="E1067" t="s">
        <v>14</v>
      </c>
      <c r="F1067" t="s">
        <v>15</v>
      </c>
      <c r="G1067">
        <v>10977.2063</v>
      </c>
      <c r="H1067" t="s">
        <v>16</v>
      </c>
      <c r="I1067" t="s">
        <v>17</v>
      </c>
      <c r="J1067" t="s">
        <v>17</v>
      </c>
      <c r="K1067" t="s">
        <v>17</v>
      </c>
      <c r="L1067" t="s">
        <v>18</v>
      </c>
      <c r="M1067" t="s">
        <v>17</v>
      </c>
      <c r="N1067">
        <f>insurance[[#This Row],[age]]^2</f>
        <v>2401</v>
      </c>
      <c r="O1067">
        <f>insurance[[#This Row],[smoker_yes]]*insurance[[#This Row],[bmi]]</f>
        <v>0</v>
      </c>
      <c r="P1067">
        <f>insurance[[#This Row],[smoker_yes]]*insurance[[#This Row],[age]]</f>
        <v>0</v>
      </c>
      <c r="Q1067">
        <f>insurance[[#This Row],[bmi]]*insurance[[#This Row],[age]]</f>
        <v>2032.03</v>
      </c>
      <c r="R1067" t="s">
        <v>31</v>
      </c>
      <c r="S1067">
        <f>(insurance[[#This Row],[age]]-Notes!$B$2)/Notes!$B$3</f>
        <v>0.69727144661928109</v>
      </c>
      <c r="T1067">
        <f>(insurance[[#This Row],[bmi]]-Notes!$B$4)/Notes!$B$5</f>
        <v>1.7727635939372295</v>
      </c>
      <c r="U1067">
        <f>(insurance[[#This Row],[children]]-Notes!$B$6)/Notes!$B$7</f>
        <v>2.4107722356699002</v>
      </c>
      <c r="V1067" s="14">
        <f t="shared" si="16"/>
        <v>13130.638654799817</v>
      </c>
      <c r="W1067" s="15" t="str">
        <f>IF(insurance[[#This Row],[split]]="Test", (insurance[[#This Row],[charges]]-insurance[[#This Row],[yhat_base]])^2, "")</f>
        <v/>
      </c>
      <c r="X1067" s="15" t="str">
        <f>IF(insurance[[#This Row],[split]]="Test", ABS(insurance[[#This Row],[charges]]-insurance[[#This Row],[yhat_base]])^2, "")</f>
        <v/>
      </c>
      <c r="Y1067" t="str">
        <f>IF(insurance[[#This Row],[split]]="Test", (insurance[[#This Row],[charges]]-insurance[[#This Row],[yhat]])^2,"")</f>
        <v/>
      </c>
      <c r="Z1067" t="str">
        <f>IF(insurance[[#This Row],[split]]="Test",ABS(insurance[[#This Row],[charges]]-insurance[[#This Row],[yhat]])^2,"")</f>
        <v/>
      </c>
      <c r="AA1067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12661.972743311846</v>
      </c>
      <c r="AB1067">
        <f>insurance[[#This Row],[charges]]-insurance[[#This Row],[yhat]]</f>
        <v>-1684.7664433118462</v>
      </c>
      <c r="AC1067" t="str">
        <f>IF(insurance[[#This Row],[split]]="Test",
  COUNTIFS(insurance[split], "Test", insurance[yhat], "&gt;" &amp; insurance[[#This Row],[yhat]]) + 1,
  ""
)</f>
        <v/>
      </c>
      <c r="AD1067" t="str">
        <f>IF(insurance[[#This Row],[split]]="Test", CEILING(insurance[[#This Row],[rank_test]]/(COUNTIF(insurance[split],"Test")/10), 1), "")</f>
        <v/>
      </c>
      <c r="AE1067" t="str">
        <f>IF(insurance[[#This Row],[split]]="Test", --(insurance[[#This Row],[charges]] &gt;= Classify!$C$5), "")</f>
        <v/>
      </c>
      <c r="AF1067" t="str">
        <f>IF(insurance[[#This Row],[split]]="Test", --(insurance[[#This Row],[yhat]] &gt;= Classify!$C$8), "")</f>
        <v/>
      </c>
    </row>
    <row r="1068" spans="1:32" x14ac:dyDescent="0.35">
      <c r="A1068">
        <v>48</v>
      </c>
      <c r="B1068" t="s">
        <v>19</v>
      </c>
      <c r="C1068">
        <v>35.625</v>
      </c>
      <c r="D1068">
        <v>4</v>
      </c>
      <c r="E1068" t="s">
        <v>14</v>
      </c>
      <c r="F1068" t="s">
        <v>20</v>
      </c>
      <c r="G1068">
        <v>10736.87075</v>
      </c>
      <c r="H1068" t="s">
        <v>16</v>
      </c>
      <c r="I1068" t="s">
        <v>18</v>
      </c>
      <c r="J1068" t="s">
        <v>17</v>
      </c>
      <c r="K1068" t="s">
        <v>17</v>
      </c>
      <c r="L1068" t="s">
        <v>17</v>
      </c>
      <c r="M1068" t="s">
        <v>17</v>
      </c>
      <c r="N1068">
        <f>insurance[[#This Row],[age]]^2</f>
        <v>2304</v>
      </c>
      <c r="O1068">
        <f>insurance[[#This Row],[smoker_yes]]*insurance[[#This Row],[bmi]]</f>
        <v>0</v>
      </c>
      <c r="P1068">
        <f>insurance[[#This Row],[smoker_yes]]*insurance[[#This Row],[age]]</f>
        <v>0</v>
      </c>
      <c r="Q1068">
        <f>insurance[[#This Row],[bmi]]*insurance[[#This Row],[age]]</f>
        <v>1710</v>
      </c>
      <c r="R1068" t="s">
        <v>32</v>
      </c>
      <c r="S1068">
        <f>(insurance[[#This Row],[age]]-Notes!$B$2)/Notes!$B$3</f>
        <v>0.62607025638982228</v>
      </c>
      <c r="T1068">
        <f>(insurance[[#This Row],[bmi]]-Notes!$B$4)/Notes!$B$5</f>
        <v>0.81392360756302295</v>
      </c>
      <c r="U1068">
        <f>(insurance[[#This Row],[children]]-Notes!$B$6)/Notes!$B$7</f>
        <v>2.4107722356699002</v>
      </c>
      <c r="V1068" s="14">
        <f t="shared" si="16"/>
        <v>13130.638654799817</v>
      </c>
      <c r="W1068" s="15">
        <f>IF(insurance[[#This Row],[split]]="Test", (insurance[[#This Row],[charges]]-insurance[[#This Row],[yhat_base]])^2, "")</f>
        <v>5730124.7820497062</v>
      </c>
      <c r="X1068" s="15">
        <f>IF(insurance[[#This Row],[split]]="Test", ABS(insurance[[#This Row],[charges]]-insurance[[#This Row],[yhat_base]])^2, "")</f>
        <v>5730124.7820497062</v>
      </c>
      <c r="Y1068">
        <f>IF(insurance[[#This Row],[split]]="Test", (insurance[[#This Row],[charges]]-insurance[[#This Row],[yhat]])^2,"")</f>
        <v>4520425.0081406105</v>
      </c>
      <c r="Z1068">
        <f>IF(insurance[[#This Row],[split]]="Test",ABS(insurance[[#This Row],[charges]]-insurance[[#This Row],[yhat]])^2,"")</f>
        <v>4520425.0081406105</v>
      </c>
      <c r="AA1068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12862.999863704201</v>
      </c>
      <c r="AB1068">
        <f>insurance[[#This Row],[charges]]-insurance[[#This Row],[yhat]]</f>
        <v>-2126.1291137042008</v>
      </c>
      <c r="AC1068">
        <f>IF(insurance[[#This Row],[split]]="Test",
  COUNTIFS(insurance[split], "Test", insurance[yhat], "&gt;" &amp; insurance[[#This Row],[yhat]]) + 1,
  ""
)</f>
        <v>102</v>
      </c>
      <c r="AD1068">
        <f>IF(insurance[[#This Row],[split]]="Test", CEILING(insurance[[#This Row],[rank_test]]/(COUNTIF(insurance[split],"Test")/10), 1), "")</f>
        <v>4</v>
      </c>
      <c r="AE1068">
        <f>IF(insurance[[#This Row],[split]]="Test", --(insurance[[#This Row],[charges]] &gt;= Classify!$C$5), "")</f>
        <v>0</v>
      </c>
      <c r="AF1068">
        <f>IF(insurance[[#This Row],[split]]="Test", --(insurance[[#This Row],[yhat]] &gt;= Classify!$C$8), "")</f>
        <v>0</v>
      </c>
    </row>
    <row r="1069" spans="1:32" x14ac:dyDescent="0.35">
      <c r="A1069">
        <v>52</v>
      </c>
      <c r="B1069" t="s">
        <v>13</v>
      </c>
      <c r="C1069">
        <v>46.75</v>
      </c>
      <c r="D1069">
        <v>5</v>
      </c>
      <c r="E1069" t="s">
        <v>14</v>
      </c>
      <c r="F1069" t="s">
        <v>15</v>
      </c>
      <c r="G1069">
        <v>12592.5345</v>
      </c>
      <c r="H1069" t="s">
        <v>16</v>
      </c>
      <c r="I1069" t="s">
        <v>17</v>
      </c>
      <c r="J1069" t="s">
        <v>17</v>
      </c>
      <c r="K1069" t="s">
        <v>17</v>
      </c>
      <c r="L1069" t="s">
        <v>18</v>
      </c>
      <c r="M1069" t="s">
        <v>17</v>
      </c>
      <c r="N1069">
        <f>insurance[[#This Row],[age]]^2</f>
        <v>2704</v>
      </c>
      <c r="O1069">
        <f>insurance[[#This Row],[smoker_yes]]*insurance[[#This Row],[bmi]]</f>
        <v>0</v>
      </c>
      <c r="P1069">
        <f>insurance[[#This Row],[smoker_yes]]*insurance[[#This Row],[age]]</f>
        <v>0</v>
      </c>
      <c r="Q1069">
        <f>insurance[[#This Row],[bmi]]*insurance[[#This Row],[age]]</f>
        <v>2431</v>
      </c>
      <c r="R1069" t="s">
        <v>32</v>
      </c>
      <c r="S1069">
        <f>(insurance[[#This Row],[age]]-Notes!$B$2)/Notes!$B$3</f>
        <v>0.9108750173076573</v>
      </c>
      <c r="T1069">
        <f>(insurance[[#This Row],[bmi]]-Notes!$B$4)/Notes!$B$5</f>
        <v>2.6389184490365984</v>
      </c>
      <c r="U1069">
        <f>(insurance[[#This Row],[children]]-Notes!$B$6)/Notes!$B$7</f>
        <v>3.2406187114420448</v>
      </c>
      <c r="V1069" s="14">
        <f t="shared" si="16"/>
        <v>13130.638654799817</v>
      </c>
      <c r="W1069" s="15">
        <f>IF(insurance[[#This Row],[split]]="Test", (insurance[[#This Row],[charges]]-insurance[[#This Row],[yhat_base]])^2, "")</f>
        <v>289556.08141282591</v>
      </c>
      <c r="X1069" s="15">
        <f>IF(insurance[[#This Row],[split]]="Test", ABS(insurance[[#This Row],[charges]]-insurance[[#This Row],[yhat_base]])^2, "")</f>
        <v>289556.08141282591</v>
      </c>
      <c r="Y1069">
        <f>IF(insurance[[#This Row],[split]]="Test", (insurance[[#This Row],[charges]]-insurance[[#This Row],[yhat]])^2,"")</f>
        <v>3625542.6092036981</v>
      </c>
      <c r="Z1069">
        <f>IF(insurance[[#This Row],[split]]="Test",ABS(insurance[[#This Row],[charges]]-insurance[[#This Row],[yhat]])^2,"")</f>
        <v>3625542.6092036981</v>
      </c>
      <c r="AA1069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14496.62026729193</v>
      </c>
      <c r="AB1069">
        <f>insurance[[#This Row],[charges]]-insurance[[#This Row],[yhat]]</f>
        <v>-1904.0857672919301</v>
      </c>
      <c r="AC1069">
        <f>IF(insurance[[#This Row],[split]]="Test",
  COUNTIFS(insurance[split], "Test", insurance[yhat], "&gt;" &amp; insurance[[#This Row],[yhat]]) + 1,
  ""
)</f>
        <v>76</v>
      </c>
      <c r="AD1069">
        <f>IF(insurance[[#This Row],[split]]="Test", CEILING(insurance[[#This Row],[rank_test]]/(COUNTIF(insurance[split],"Test")/10), 1), "")</f>
        <v>3</v>
      </c>
      <c r="AE1069">
        <f>IF(insurance[[#This Row],[split]]="Test", --(insurance[[#This Row],[charges]] &gt;= Classify!$C$5), "")</f>
        <v>0</v>
      </c>
      <c r="AF1069">
        <f>IF(insurance[[#This Row],[split]]="Test", --(insurance[[#This Row],[yhat]] &gt;= Classify!$C$8), "")</f>
        <v>0</v>
      </c>
    </row>
    <row r="1070" spans="1:32" x14ac:dyDescent="0.35">
      <c r="A1070">
        <v>39</v>
      </c>
      <c r="B1070" t="s">
        <v>19</v>
      </c>
      <c r="C1070">
        <v>29.6</v>
      </c>
      <c r="D1070">
        <v>4</v>
      </c>
      <c r="E1070" t="s">
        <v>14</v>
      </c>
      <c r="F1070" t="s">
        <v>21</v>
      </c>
      <c r="G1070">
        <v>7512.2669999999998</v>
      </c>
      <c r="H1070" t="s">
        <v>16</v>
      </c>
      <c r="I1070" t="s">
        <v>18</v>
      </c>
      <c r="J1070" t="s">
        <v>17</v>
      </c>
      <c r="K1070" t="s">
        <v>17</v>
      </c>
      <c r="L1070" t="s">
        <v>17</v>
      </c>
      <c r="M1070" t="s">
        <v>18</v>
      </c>
      <c r="N1070">
        <f>insurance[[#This Row],[age]]^2</f>
        <v>1521</v>
      </c>
      <c r="O1070">
        <f>insurance[[#This Row],[smoker_yes]]*insurance[[#This Row],[bmi]]</f>
        <v>0</v>
      </c>
      <c r="P1070">
        <f>insurance[[#This Row],[smoker_yes]]*insurance[[#This Row],[age]]</f>
        <v>0</v>
      </c>
      <c r="Q1070">
        <f>insurance[[#This Row],[bmi]]*insurance[[#This Row],[age]]</f>
        <v>1154.4000000000001</v>
      </c>
      <c r="R1070" t="s">
        <v>32</v>
      </c>
      <c r="S1070">
        <f>(insurance[[#This Row],[age]]-Notes!$B$2)/Notes!$B$3</f>
        <v>-1.4740455675306659E-2</v>
      </c>
      <c r="T1070">
        <f>(insurance[[#This Row],[bmi]]-Notes!$B$4)/Notes!$B$5</f>
        <v>-0.17444438523502567</v>
      </c>
      <c r="U1070">
        <f>(insurance[[#This Row],[children]]-Notes!$B$6)/Notes!$B$7</f>
        <v>2.4107722356699002</v>
      </c>
      <c r="V1070" s="14">
        <f t="shared" si="16"/>
        <v>13130.638654799817</v>
      </c>
      <c r="W1070" s="15">
        <f>IF(insurance[[#This Row],[split]]="Test", (insurance[[#This Row],[charges]]-insurance[[#This Row],[yhat_base]])^2, "")</f>
        <v>31566100.051458038</v>
      </c>
      <c r="X1070" s="15">
        <f>IF(insurance[[#This Row],[split]]="Test", ABS(insurance[[#This Row],[charges]]-insurance[[#This Row],[yhat_base]])^2, "")</f>
        <v>31566100.051458038</v>
      </c>
      <c r="Y1070">
        <f>IF(insurance[[#This Row],[split]]="Test", (insurance[[#This Row],[charges]]-insurance[[#This Row],[yhat]])^2,"")</f>
        <v>2523322.6313680485</v>
      </c>
      <c r="Z1070">
        <f>IF(insurance[[#This Row],[split]]="Test",ABS(insurance[[#This Row],[charges]]-insurance[[#This Row],[yhat]])^2,"")</f>
        <v>2523322.6313680485</v>
      </c>
      <c r="AA1070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9100.7639724138753</v>
      </c>
      <c r="AB1070">
        <f>insurance[[#This Row],[charges]]-insurance[[#This Row],[yhat]]</f>
        <v>-1588.4969724138755</v>
      </c>
      <c r="AC1070">
        <f>IF(insurance[[#This Row],[split]]="Test",
  COUNTIFS(insurance[split], "Test", insurance[yhat], "&gt;" &amp; insurance[[#This Row],[yhat]]) + 1,
  ""
)</f>
        <v>157</v>
      </c>
      <c r="AD1070">
        <f>IF(insurance[[#This Row],[split]]="Test", CEILING(insurance[[#This Row],[rank_test]]/(COUNTIF(insurance[split],"Test")/10), 1), "")</f>
        <v>6</v>
      </c>
      <c r="AE1070">
        <f>IF(insurance[[#This Row],[split]]="Test", --(insurance[[#This Row],[charges]] &gt;= Classify!$C$5), "")</f>
        <v>0</v>
      </c>
      <c r="AF1070">
        <f>IF(insurance[[#This Row],[split]]="Test", --(insurance[[#This Row],[yhat]] &gt;= Classify!$C$8), "")</f>
        <v>0</v>
      </c>
    </row>
    <row r="1071" spans="1:32" x14ac:dyDescent="0.35">
      <c r="A1071">
        <v>21</v>
      </c>
      <c r="B1071" t="s">
        <v>19</v>
      </c>
      <c r="C1071">
        <v>25.7</v>
      </c>
      <c r="D1071">
        <v>4</v>
      </c>
      <c r="E1071" t="s">
        <v>23</v>
      </c>
      <c r="F1071" t="s">
        <v>21</v>
      </c>
      <c r="G1071">
        <v>17942.106</v>
      </c>
      <c r="H1071" t="s">
        <v>16</v>
      </c>
      <c r="I1071" t="s">
        <v>18</v>
      </c>
      <c r="J1071" t="s">
        <v>18</v>
      </c>
      <c r="K1071" t="s">
        <v>17</v>
      </c>
      <c r="L1071" t="s">
        <v>17</v>
      </c>
      <c r="M1071" t="s">
        <v>18</v>
      </c>
      <c r="N1071">
        <f>insurance[[#This Row],[age]]^2</f>
        <v>441</v>
      </c>
      <c r="O1071">
        <f>insurance[[#This Row],[smoker_yes]]*insurance[[#This Row],[bmi]]</f>
        <v>25.7</v>
      </c>
      <c r="P1071">
        <f>insurance[[#This Row],[smoker_yes]]*insurance[[#This Row],[age]]</f>
        <v>21</v>
      </c>
      <c r="Q1071">
        <f>insurance[[#This Row],[bmi]]*insurance[[#This Row],[age]]</f>
        <v>539.69999999999993</v>
      </c>
      <c r="R1071" t="s">
        <v>31</v>
      </c>
      <c r="S1071">
        <f>(insurance[[#This Row],[age]]-Notes!$B$2)/Notes!$B$3</f>
        <v>-1.2963618798055645</v>
      </c>
      <c r="T1071">
        <f>(insurance[[#This Row],[bmi]]-Notes!$B$4)/Notes!$B$5</f>
        <v>-0.81421785775160538</v>
      </c>
      <c r="U1071">
        <f>(insurance[[#This Row],[children]]-Notes!$B$6)/Notes!$B$7</f>
        <v>2.4107722356699002</v>
      </c>
      <c r="V1071" s="14">
        <f t="shared" si="16"/>
        <v>13130.638654799817</v>
      </c>
      <c r="W1071" s="15" t="str">
        <f>IF(insurance[[#This Row],[split]]="Test", (insurance[[#This Row],[charges]]-insurance[[#This Row],[yhat_base]])^2, "")</f>
        <v/>
      </c>
      <c r="X1071" s="15" t="str">
        <f>IF(insurance[[#This Row],[split]]="Test", ABS(insurance[[#This Row],[charges]]-insurance[[#This Row],[yhat_base]])^2, "")</f>
        <v/>
      </c>
      <c r="Y1071" t="str">
        <f>IF(insurance[[#This Row],[split]]="Test", (insurance[[#This Row],[charges]]-insurance[[#This Row],[yhat]])^2,"")</f>
        <v/>
      </c>
      <c r="Z1071" t="str">
        <f>IF(insurance[[#This Row],[split]]="Test",ABS(insurance[[#This Row],[charges]]-insurance[[#This Row],[yhat]])^2,"")</f>
        <v/>
      </c>
      <c r="AA1071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22020.582760423036</v>
      </c>
      <c r="AB1071">
        <f>insurance[[#This Row],[charges]]-insurance[[#This Row],[yhat]]</f>
        <v>-4078.4767604230365</v>
      </c>
      <c r="AC1071" t="str">
        <f>IF(insurance[[#This Row],[split]]="Test",
  COUNTIFS(insurance[split], "Test", insurance[yhat], "&gt;" &amp; insurance[[#This Row],[yhat]]) + 1,
  ""
)</f>
        <v/>
      </c>
      <c r="AD1071" t="str">
        <f>IF(insurance[[#This Row],[split]]="Test", CEILING(insurance[[#This Row],[rank_test]]/(COUNTIF(insurance[split],"Test")/10), 1), "")</f>
        <v/>
      </c>
      <c r="AE1071" t="str">
        <f>IF(insurance[[#This Row],[split]]="Test", --(insurance[[#This Row],[charges]] &gt;= Classify!$C$5), "")</f>
        <v/>
      </c>
      <c r="AF1071" t="str">
        <f>IF(insurance[[#This Row],[split]]="Test", --(insurance[[#This Row],[yhat]] &gt;= Classify!$C$8), "")</f>
        <v/>
      </c>
    </row>
    <row r="1072" spans="1:32" x14ac:dyDescent="0.35">
      <c r="A1072">
        <v>49</v>
      </c>
      <c r="B1072" t="s">
        <v>13</v>
      </c>
      <c r="C1072">
        <v>31.9</v>
      </c>
      <c r="D1072">
        <v>5</v>
      </c>
      <c r="E1072" t="s">
        <v>14</v>
      </c>
      <c r="F1072" t="s">
        <v>21</v>
      </c>
      <c r="G1072">
        <v>11552.904</v>
      </c>
      <c r="H1072" t="s">
        <v>16</v>
      </c>
      <c r="I1072" t="s">
        <v>17</v>
      </c>
      <c r="J1072" t="s">
        <v>17</v>
      </c>
      <c r="K1072" t="s">
        <v>17</v>
      </c>
      <c r="L1072" t="s">
        <v>17</v>
      </c>
      <c r="M1072" t="s">
        <v>18</v>
      </c>
      <c r="N1072">
        <f>insurance[[#This Row],[age]]^2</f>
        <v>2401</v>
      </c>
      <c r="O1072">
        <f>insurance[[#This Row],[smoker_yes]]*insurance[[#This Row],[bmi]]</f>
        <v>0</v>
      </c>
      <c r="P1072">
        <f>insurance[[#This Row],[smoker_yes]]*insurance[[#This Row],[age]]</f>
        <v>0</v>
      </c>
      <c r="Q1072">
        <f>insurance[[#This Row],[bmi]]*insurance[[#This Row],[age]]</f>
        <v>1563.1</v>
      </c>
      <c r="R1072" t="s">
        <v>31</v>
      </c>
      <c r="S1072">
        <f>(insurance[[#This Row],[age]]-Notes!$B$2)/Notes!$B$3</f>
        <v>0.69727144661928109</v>
      </c>
      <c r="T1072">
        <f>(insurance[[#This Row],[bmi]]-Notes!$B$4)/Notes!$B$5</f>
        <v>0.20285791906962319</v>
      </c>
      <c r="U1072">
        <f>(insurance[[#This Row],[children]]-Notes!$B$6)/Notes!$B$7</f>
        <v>3.2406187114420448</v>
      </c>
      <c r="V1072" s="14">
        <f t="shared" si="16"/>
        <v>13130.638654799817</v>
      </c>
      <c r="W1072" s="15" t="str">
        <f>IF(insurance[[#This Row],[split]]="Test", (insurance[[#This Row],[charges]]-insurance[[#This Row],[yhat_base]])^2, "")</f>
        <v/>
      </c>
      <c r="X1072" s="15" t="str">
        <f>IF(insurance[[#This Row],[split]]="Test", ABS(insurance[[#This Row],[charges]]-insurance[[#This Row],[yhat_base]])^2, "")</f>
        <v/>
      </c>
      <c r="Y1072" t="str">
        <f>IF(insurance[[#This Row],[split]]="Test", (insurance[[#This Row],[charges]]-insurance[[#This Row],[yhat]])^2,"")</f>
        <v/>
      </c>
      <c r="Z1072" t="str">
        <f>IF(insurance[[#This Row],[split]]="Test",ABS(insurance[[#This Row],[charges]]-insurance[[#This Row],[yhat]])^2,"")</f>
        <v/>
      </c>
      <c r="AA1072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13447.786638571715</v>
      </c>
      <c r="AB1072">
        <f>insurance[[#This Row],[charges]]-insurance[[#This Row],[yhat]]</f>
        <v>-1894.8826385717148</v>
      </c>
      <c r="AC1072" t="str">
        <f>IF(insurance[[#This Row],[split]]="Test",
  COUNTIFS(insurance[split], "Test", insurance[yhat], "&gt;" &amp; insurance[[#This Row],[yhat]]) + 1,
  ""
)</f>
        <v/>
      </c>
      <c r="AD1072" t="str">
        <f>IF(insurance[[#This Row],[split]]="Test", CEILING(insurance[[#This Row],[rank_test]]/(COUNTIF(insurance[split],"Test")/10), 1), "")</f>
        <v/>
      </c>
      <c r="AE1072" t="str">
        <f>IF(insurance[[#This Row],[split]]="Test", --(insurance[[#This Row],[charges]] &gt;= Classify!$C$5), "")</f>
        <v/>
      </c>
      <c r="AF1072" t="str">
        <f>IF(insurance[[#This Row],[split]]="Test", --(insurance[[#This Row],[yhat]] &gt;= Classify!$C$8), "")</f>
        <v/>
      </c>
    </row>
    <row r="1073" spans="1:32" x14ac:dyDescent="0.35">
      <c r="A1073">
        <v>37</v>
      </c>
      <c r="B1073" t="s">
        <v>19</v>
      </c>
      <c r="C1073">
        <v>34.1</v>
      </c>
      <c r="D1073">
        <v>4</v>
      </c>
      <c r="E1073" t="s">
        <v>23</v>
      </c>
      <c r="F1073" t="s">
        <v>21</v>
      </c>
      <c r="G1073">
        <v>40182.245999999999</v>
      </c>
      <c r="H1073" t="s">
        <v>16</v>
      </c>
      <c r="I1073" t="s">
        <v>18</v>
      </c>
      <c r="J1073" t="s">
        <v>18</v>
      </c>
      <c r="K1073" t="s">
        <v>17</v>
      </c>
      <c r="L1073" t="s">
        <v>17</v>
      </c>
      <c r="M1073" t="s">
        <v>18</v>
      </c>
      <c r="N1073">
        <f>insurance[[#This Row],[age]]^2</f>
        <v>1369</v>
      </c>
      <c r="O1073">
        <f>insurance[[#This Row],[smoker_yes]]*insurance[[#This Row],[bmi]]</f>
        <v>34.1</v>
      </c>
      <c r="P1073">
        <f>insurance[[#This Row],[smoker_yes]]*insurance[[#This Row],[age]]</f>
        <v>37</v>
      </c>
      <c r="Q1073">
        <f>insurance[[#This Row],[bmi]]*insurance[[#This Row],[age]]</f>
        <v>1261.7</v>
      </c>
      <c r="R1073" t="s">
        <v>31</v>
      </c>
      <c r="S1073">
        <f>(insurance[[#This Row],[age]]-Notes!$B$2)/Notes!$B$3</f>
        <v>-0.1571428361342242</v>
      </c>
      <c r="T1073">
        <f>(insurance[[#This Row],[bmi]]-Notes!$B$4)/Notes!$B$5</f>
        <v>0.56375577536102739</v>
      </c>
      <c r="U1073">
        <f>(insurance[[#This Row],[children]]-Notes!$B$6)/Notes!$B$7</f>
        <v>2.4107722356699002</v>
      </c>
      <c r="V1073" s="14">
        <f t="shared" si="16"/>
        <v>13130.638654799817</v>
      </c>
      <c r="W1073" s="15" t="str">
        <f>IF(insurance[[#This Row],[split]]="Test", (insurance[[#This Row],[charges]]-insurance[[#This Row],[yhat_base]])^2, "")</f>
        <v/>
      </c>
      <c r="X1073" s="15" t="str">
        <f>IF(insurance[[#This Row],[split]]="Test", ABS(insurance[[#This Row],[charges]]-insurance[[#This Row],[yhat_base]])^2, "")</f>
        <v/>
      </c>
      <c r="Y1073" t="str">
        <f>IF(insurance[[#This Row],[split]]="Test", (insurance[[#This Row],[charges]]-insurance[[#This Row],[yhat]])^2,"")</f>
        <v/>
      </c>
      <c r="Z1073" t="str">
        <f>IF(insurance[[#This Row],[split]]="Test",ABS(insurance[[#This Row],[charges]]-insurance[[#This Row],[yhat]])^2,"")</f>
        <v/>
      </c>
      <c r="AA1073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37345.278782382367</v>
      </c>
      <c r="AB1073">
        <f>insurance[[#This Row],[charges]]-insurance[[#This Row],[yhat]]</f>
        <v>2836.9672176176318</v>
      </c>
      <c r="AC1073" t="str">
        <f>IF(insurance[[#This Row],[split]]="Test",
  COUNTIFS(insurance[split], "Test", insurance[yhat], "&gt;" &amp; insurance[[#This Row],[yhat]]) + 1,
  ""
)</f>
        <v/>
      </c>
      <c r="AD1073" t="str">
        <f>IF(insurance[[#This Row],[split]]="Test", CEILING(insurance[[#This Row],[rank_test]]/(COUNTIF(insurance[split],"Test")/10), 1), "")</f>
        <v/>
      </c>
      <c r="AE1073" t="str">
        <f>IF(insurance[[#This Row],[split]]="Test", --(insurance[[#This Row],[charges]] &gt;= Classify!$C$5), "")</f>
        <v/>
      </c>
      <c r="AF1073" t="str">
        <f>IF(insurance[[#This Row],[split]]="Test", --(insurance[[#This Row],[yhat]] &gt;= Classify!$C$8), "")</f>
        <v/>
      </c>
    </row>
    <row r="1074" spans="1:32" x14ac:dyDescent="0.35">
      <c r="A1074">
        <v>56</v>
      </c>
      <c r="B1074" t="s">
        <v>19</v>
      </c>
      <c r="C1074">
        <v>33.659999999999997</v>
      </c>
      <c r="D1074">
        <v>4</v>
      </c>
      <c r="E1074" t="s">
        <v>14</v>
      </c>
      <c r="F1074" t="s">
        <v>15</v>
      </c>
      <c r="G1074">
        <v>12949.1554</v>
      </c>
      <c r="H1074" t="s">
        <v>16</v>
      </c>
      <c r="I1074" t="s">
        <v>18</v>
      </c>
      <c r="J1074" t="s">
        <v>17</v>
      </c>
      <c r="K1074" t="s">
        <v>17</v>
      </c>
      <c r="L1074" t="s">
        <v>18</v>
      </c>
      <c r="M1074" t="s">
        <v>17</v>
      </c>
      <c r="N1074">
        <f>insurance[[#This Row],[age]]^2</f>
        <v>3136</v>
      </c>
      <c r="O1074">
        <f>insurance[[#This Row],[smoker_yes]]*insurance[[#This Row],[bmi]]</f>
        <v>0</v>
      </c>
      <c r="P1074">
        <f>insurance[[#This Row],[smoker_yes]]*insurance[[#This Row],[age]]</f>
        <v>0</v>
      </c>
      <c r="Q1074">
        <f>insurance[[#This Row],[bmi]]*insurance[[#This Row],[age]]</f>
        <v>1884.9599999999998</v>
      </c>
      <c r="R1074" t="s">
        <v>31</v>
      </c>
      <c r="S1074">
        <f>(insurance[[#This Row],[age]]-Notes!$B$2)/Notes!$B$3</f>
        <v>1.1956797782254924</v>
      </c>
      <c r="T1074">
        <f>(insurance[[#This Row],[bmi]]-Notes!$B$4)/Notes!$B$5</f>
        <v>0.49157620410274583</v>
      </c>
      <c r="U1074">
        <f>(insurance[[#This Row],[children]]-Notes!$B$6)/Notes!$B$7</f>
        <v>2.4107722356699002</v>
      </c>
      <c r="V1074" s="14">
        <f t="shared" si="16"/>
        <v>13130.638654799817</v>
      </c>
      <c r="W1074" s="15" t="str">
        <f>IF(insurance[[#This Row],[split]]="Test", (insurance[[#This Row],[charges]]-insurance[[#This Row],[yhat_base]])^2, "")</f>
        <v/>
      </c>
      <c r="X1074" s="15" t="str">
        <f>IF(insurance[[#This Row],[split]]="Test", ABS(insurance[[#This Row],[charges]]-insurance[[#This Row],[yhat_base]])^2, "")</f>
        <v/>
      </c>
      <c r="Y1074" t="str">
        <f>IF(insurance[[#This Row],[split]]="Test", (insurance[[#This Row],[charges]]-insurance[[#This Row],[yhat]])^2,"")</f>
        <v/>
      </c>
      <c r="Z1074" t="str">
        <f>IF(insurance[[#This Row],[split]]="Test",ABS(insurance[[#This Row],[charges]]-insurance[[#This Row],[yhat]])^2,"")</f>
        <v/>
      </c>
      <c r="AA1074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14508.440393399434</v>
      </c>
      <c r="AB1074">
        <f>insurance[[#This Row],[charges]]-insurance[[#This Row],[yhat]]</f>
        <v>-1559.2849933994348</v>
      </c>
      <c r="AC1074" t="str">
        <f>IF(insurance[[#This Row],[split]]="Test",
  COUNTIFS(insurance[split], "Test", insurance[yhat], "&gt;" &amp; insurance[[#This Row],[yhat]]) + 1,
  ""
)</f>
        <v/>
      </c>
      <c r="AD1074" t="str">
        <f>IF(insurance[[#This Row],[split]]="Test", CEILING(insurance[[#This Row],[rank_test]]/(COUNTIF(insurance[split],"Test")/10), 1), "")</f>
        <v/>
      </c>
      <c r="AE1074" t="str">
        <f>IF(insurance[[#This Row],[split]]="Test", --(insurance[[#This Row],[charges]] &gt;= Classify!$C$5), "")</f>
        <v/>
      </c>
      <c r="AF1074" t="str">
        <f>IF(insurance[[#This Row],[split]]="Test", --(insurance[[#This Row],[yhat]] &gt;= Classify!$C$8), "")</f>
        <v/>
      </c>
    </row>
    <row r="1075" spans="1:32" x14ac:dyDescent="0.35">
      <c r="A1075">
        <v>33</v>
      </c>
      <c r="B1075" t="s">
        <v>19</v>
      </c>
      <c r="C1075">
        <v>42.4</v>
      </c>
      <c r="D1075">
        <v>5</v>
      </c>
      <c r="E1075" t="s">
        <v>14</v>
      </c>
      <c r="F1075" t="s">
        <v>21</v>
      </c>
      <c r="G1075">
        <v>6666.2430000000004</v>
      </c>
      <c r="H1075" t="s">
        <v>16</v>
      </c>
      <c r="I1075" t="s">
        <v>18</v>
      </c>
      <c r="J1075" t="s">
        <v>17</v>
      </c>
      <c r="K1075" t="s">
        <v>17</v>
      </c>
      <c r="L1075" t="s">
        <v>17</v>
      </c>
      <c r="M1075" t="s">
        <v>18</v>
      </c>
      <c r="N1075">
        <f>insurance[[#This Row],[age]]^2</f>
        <v>1089</v>
      </c>
      <c r="O1075">
        <f>insurance[[#This Row],[smoker_yes]]*insurance[[#This Row],[bmi]]</f>
        <v>0</v>
      </c>
      <c r="P1075">
        <f>insurance[[#This Row],[smoker_yes]]*insurance[[#This Row],[age]]</f>
        <v>0</v>
      </c>
      <c r="Q1075">
        <f>insurance[[#This Row],[bmi]]*insurance[[#This Row],[age]]</f>
        <v>1399.2</v>
      </c>
      <c r="R1075" t="s">
        <v>32</v>
      </c>
      <c r="S1075">
        <f>(insurance[[#This Row],[age]]-Notes!$B$2)/Notes!$B$3</f>
        <v>-0.44194759705205927</v>
      </c>
      <c r="T1075">
        <f>(insurance[[#This Row],[bmi]]-Notes!$B$4)/Notes!$B$5</f>
        <v>1.9253249604604137</v>
      </c>
      <c r="U1075">
        <f>(insurance[[#This Row],[children]]-Notes!$B$6)/Notes!$B$7</f>
        <v>3.2406187114420448</v>
      </c>
      <c r="V1075" s="14">
        <f t="shared" si="16"/>
        <v>13130.638654799817</v>
      </c>
      <c r="W1075" s="15">
        <f>IF(insurance[[#This Row],[split]]="Test", (insurance[[#This Row],[charges]]-insurance[[#This Row],[yhat_base]])^2, "")</f>
        <v>41788411.181794755</v>
      </c>
      <c r="X1075" s="15">
        <f>IF(insurance[[#This Row],[split]]="Test", ABS(insurance[[#This Row],[charges]]-insurance[[#This Row],[yhat_base]])^2, "")</f>
        <v>41788411.181794755</v>
      </c>
      <c r="Y1075">
        <f>IF(insurance[[#This Row],[split]]="Test", (insurance[[#This Row],[charges]]-insurance[[#This Row],[yhat]])^2,"")</f>
        <v>3652787.7881134343</v>
      </c>
      <c r="Z1075">
        <f>IF(insurance[[#This Row],[split]]="Test",ABS(insurance[[#This Row],[charges]]-insurance[[#This Row],[yhat]])^2,"")</f>
        <v>3652787.7881134343</v>
      </c>
      <c r="AA1075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8577.4697756897494</v>
      </c>
      <c r="AB1075">
        <f>insurance[[#This Row],[charges]]-insurance[[#This Row],[yhat]]</f>
        <v>-1911.226775689749</v>
      </c>
      <c r="AC1075">
        <f>IF(insurance[[#This Row],[split]]="Test",
  COUNTIFS(insurance[split], "Test", insurance[yhat], "&gt;" &amp; insurance[[#This Row],[yhat]]) + 1,
  ""
)</f>
        <v>172</v>
      </c>
      <c r="AD1075">
        <f>IF(insurance[[#This Row],[split]]="Test", CEILING(insurance[[#This Row],[rank_test]]/(COUNTIF(insurance[split],"Test")/10), 1), "")</f>
        <v>7</v>
      </c>
      <c r="AE1075">
        <f>IF(insurance[[#This Row],[split]]="Test", --(insurance[[#This Row],[charges]] &gt;= Classify!$C$5), "")</f>
        <v>0</v>
      </c>
      <c r="AF1075">
        <f>IF(insurance[[#This Row],[split]]="Test", --(insurance[[#This Row],[yhat]] &gt;= Classify!$C$8), "")</f>
        <v>0</v>
      </c>
    </row>
    <row r="1076" spans="1:32" x14ac:dyDescent="0.35">
      <c r="A1076">
        <v>57</v>
      </c>
      <c r="B1076" t="s">
        <v>13</v>
      </c>
      <c r="C1076">
        <v>28.785</v>
      </c>
      <c r="D1076">
        <v>4</v>
      </c>
      <c r="E1076" t="s">
        <v>14</v>
      </c>
      <c r="F1076" t="s">
        <v>20</v>
      </c>
      <c r="G1076">
        <v>14394.398150000001</v>
      </c>
      <c r="H1076" t="s">
        <v>16</v>
      </c>
      <c r="I1076" t="s">
        <v>17</v>
      </c>
      <c r="J1076" t="s">
        <v>17</v>
      </c>
      <c r="K1076" t="s">
        <v>17</v>
      </c>
      <c r="L1076" t="s">
        <v>17</v>
      </c>
      <c r="M1076" t="s">
        <v>17</v>
      </c>
      <c r="N1076">
        <f>insurance[[#This Row],[age]]^2</f>
        <v>3249</v>
      </c>
      <c r="O1076">
        <f>insurance[[#This Row],[smoker_yes]]*insurance[[#This Row],[bmi]]</f>
        <v>0</v>
      </c>
      <c r="P1076">
        <f>insurance[[#This Row],[smoker_yes]]*insurance[[#This Row],[age]]</f>
        <v>0</v>
      </c>
      <c r="Q1076">
        <f>insurance[[#This Row],[bmi]]*insurance[[#This Row],[age]]</f>
        <v>1640.7450000000001</v>
      </c>
      <c r="R1076" t="s">
        <v>31</v>
      </c>
      <c r="S1076">
        <f>(insurance[[#This Row],[age]]-Notes!$B$2)/Notes!$B$3</f>
        <v>1.2668809684549511</v>
      </c>
      <c r="T1076">
        <f>(insurance[[#This Row],[bmi]]-Notes!$B$4)/Notes!$B$5</f>
        <v>-0.30814063654297774</v>
      </c>
      <c r="U1076">
        <f>(insurance[[#This Row],[children]]-Notes!$B$6)/Notes!$B$7</f>
        <v>2.4107722356699002</v>
      </c>
      <c r="V1076" s="14">
        <f t="shared" si="16"/>
        <v>13130.638654799817</v>
      </c>
      <c r="W1076" s="15" t="str">
        <f>IF(insurance[[#This Row],[split]]="Test", (insurance[[#This Row],[charges]]-insurance[[#This Row],[yhat_base]])^2, "")</f>
        <v/>
      </c>
      <c r="X1076" s="15" t="str">
        <f>IF(insurance[[#This Row],[split]]="Test", ABS(insurance[[#This Row],[charges]]-insurance[[#This Row],[yhat_base]])^2, "")</f>
        <v/>
      </c>
      <c r="Y1076" t="str">
        <f>IF(insurance[[#This Row],[split]]="Test", (insurance[[#This Row],[charges]]-insurance[[#This Row],[yhat]])^2,"")</f>
        <v/>
      </c>
      <c r="Z1076" t="str">
        <f>IF(insurance[[#This Row],[split]]="Test",ABS(insurance[[#This Row],[charges]]-insurance[[#This Row],[yhat]])^2,"")</f>
        <v/>
      </c>
      <c r="AA1076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16705.533723670451</v>
      </c>
      <c r="AB1076">
        <f>insurance[[#This Row],[charges]]-insurance[[#This Row],[yhat]]</f>
        <v>-2311.13557367045</v>
      </c>
      <c r="AC1076" t="str">
        <f>IF(insurance[[#This Row],[split]]="Test",
  COUNTIFS(insurance[split], "Test", insurance[yhat], "&gt;" &amp; insurance[[#This Row],[yhat]]) + 1,
  ""
)</f>
        <v/>
      </c>
      <c r="AD1076" t="str">
        <f>IF(insurance[[#This Row],[split]]="Test", CEILING(insurance[[#This Row],[rank_test]]/(COUNTIF(insurance[split],"Test")/10), 1), "")</f>
        <v/>
      </c>
      <c r="AE1076" t="str">
        <f>IF(insurance[[#This Row],[split]]="Test", --(insurance[[#This Row],[charges]] &gt;= Classify!$C$5), "")</f>
        <v/>
      </c>
      <c r="AF1076" t="str">
        <f>IF(insurance[[#This Row],[split]]="Test", --(insurance[[#This Row],[yhat]] &gt;= Classify!$C$8), "")</f>
        <v/>
      </c>
    </row>
    <row r="1077" spans="1:32" x14ac:dyDescent="0.35">
      <c r="A1077">
        <v>24</v>
      </c>
      <c r="B1077" t="s">
        <v>19</v>
      </c>
      <c r="C1077">
        <v>33.630000000000003</v>
      </c>
      <c r="D1077">
        <v>4</v>
      </c>
      <c r="E1077" t="s">
        <v>14</v>
      </c>
      <c r="F1077" t="s">
        <v>20</v>
      </c>
      <c r="G1077">
        <v>17128.426080000001</v>
      </c>
      <c r="H1077" t="s">
        <v>16</v>
      </c>
      <c r="I1077" t="s">
        <v>18</v>
      </c>
      <c r="J1077" t="s">
        <v>17</v>
      </c>
      <c r="K1077" t="s">
        <v>17</v>
      </c>
      <c r="L1077" t="s">
        <v>17</v>
      </c>
      <c r="M1077" t="s">
        <v>17</v>
      </c>
      <c r="N1077">
        <f>insurance[[#This Row],[age]]^2</f>
        <v>576</v>
      </c>
      <c r="O1077">
        <f>insurance[[#This Row],[smoker_yes]]*insurance[[#This Row],[bmi]]</f>
        <v>0</v>
      </c>
      <c r="P1077">
        <f>insurance[[#This Row],[smoker_yes]]*insurance[[#This Row],[age]]</f>
        <v>0</v>
      </c>
      <c r="Q1077">
        <f>insurance[[#This Row],[bmi]]*insurance[[#This Row],[age]]</f>
        <v>807.12000000000012</v>
      </c>
      <c r="R1077" t="s">
        <v>31</v>
      </c>
      <c r="S1077">
        <f>(insurance[[#This Row],[age]]-Notes!$B$2)/Notes!$B$3</f>
        <v>-1.0827583091171882</v>
      </c>
      <c r="T1077">
        <f>(insurance[[#This Row],[bmi]]-Notes!$B$4)/Notes!$B$5</f>
        <v>0.48665486969877314</v>
      </c>
      <c r="U1077">
        <f>(insurance[[#This Row],[children]]-Notes!$B$6)/Notes!$B$7</f>
        <v>2.4107722356699002</v>
      </c>
      <c r="V1077" s="14">
        <f t="shared" si="16"/>
        <v>13130.638654799817</v>
      </c>
      <c r="W1077" s="15" t="str">
        <f>IF(insurance[[#This Row],[split]]="Test", (insurance[[#This Row],[charges]]-insurance[[#This Row],[yhat_base]])^2, "")</f>
        <v/>
      </c>
      <c r="X1077" s="15" t="str">
        <f>IF(insurance[[#This Row],[split]]="Test", ABS(insurance[[#This Row],[charges]]-insurance[[#This Row],[yhat_base]])^2, "")</f>
        <v/>
      </c>
      <c r="Y1077" t="str">
        <f>IF(insurance[[#This Row],[split]]="Test", (insurance[[#This Row],[charges]]-insurance[[#This Row],[yhat]])^2,"")</f>
        <v/>
      </c>
      <c r="Z1077" t="str">
        <f>IF(insurance[[#This Row],[split]]="Test",ABS(insurance[[#This Row],[charges]]-insurance[[#This Row],[yhat]])^2,"")</f>
        <v/>
      </c>
      <c r="AA1077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7297.3074951293165</v>
      </c>
      <c r="AB1077">
        <f>insurance[[#This Row],[charges]]-insurance[[#This Row],[yhat]]</f>
        <v>9831.1185848706846</v>
      </c>
      <c r="AC1077" t="str">
        <f>IF(insurance[[#This Row],[split]]="Test",
  COUNTIFS(insurance[split], "Test", insurance[yhat], "&gt;" &amp; insurance[[#This Row],[yhat]]) + 1,
  ""
)</f>
        <v/>
      </c>
      <c r="AD1077" t="str">
        <f>IF(insurance[[#This Row],[split]]="Test", CEILING(insurance[[#This Row],[rank_test]]/(COUNTIF(insurance[split],"Test")/10), 1), "")</f>
        <v/>
      </c>
      <c r="AE1077" t="str">
        <f>IF(insurance[[#This Row],[split]]="Test", --(insurance[[#This Row],[charges]] &gt;= Classify!$C$5), "")</f>
        <v/>
      </c>
      <c r="AF1077" t="str">
        <f>IF(insurance[[#This Row],[split]]="Test", --(insurance[[#This Row],[yhat]] &gt;= Classify!$C$8), "")</f>
        <v/>
      </c>
    </row>
    <row r="1078" spans="1:32" x14ac:dyDescent="0.35">
      <c r="A1078">
        <v>33</v>
      </c>
      <c r="B1078" t="s">
        <v>19</v>
      </c>
      <c r="C1078">
        <v>33.44</v>
      </c>
      <c r="D1078">
        <v>5</v>
      </c>
      <c r="E1078" t="s">
        <v>14</v>
      </c>
      <c r="F1078" t="s">
        <v>15</v>
      </c>
      <c r="G1078">
        <v>6653.7885999999999</v>
      </c>
      <c r="H1078" t="s">
        <v>16</v>
      </c>
      <c r="I1078" t="s">
        <v>18</v>
      </c>
      <c r="J1078" t="s">
        <v>17</v>
      </c>
      <c r="K1078" t="s">
        <v>17</v>
      </c>
      <c r="L1078" t="s">
        <v>18</v>
      </c>
      <c r="M1078" t="s">
        <v>17</v>
      </c>
      <c r="N1078">
        <f>insurance[[#This Row],[age]]^2</f>
        <v>1089</v>
      </c>
      <c r="O1078">
        <f>insurance[[#This Row],[smoker_yes]]*insurance[[#This Row],[bmi]]</f>
        <v>0</v>
      </c>
      <c r="P1078">
        <f>insurance[[#This Row],[smoker_yes]]*insurance[[#This Row],[age]]</f>
        <v>0</v>
      </c>
      <c r="Q1078">
        <f>insurance[[#This Row],[bmi]]*insurance[[#This Row],[age]]</f>
        <v>1103.52</v>
      </c>
      <c r="R1078" t="s">
        <v>31</v>
      </c>
      <c r="S1078">
        <f>(insurance[[#This Row],[age]]-Notes!$B$2)/Notes!$B$3</f>
        <v>-0.44194759705205927</v>
      </c>
      <c r="T1078">
        <f>(insurance[[#This Row],[bmi]]-Notes!$B$4)/Notes!$B$5</f>
        <v>0.45548641847360566</v>
      </c>
      <c r="U1078">
        <f>(insurance[[#This Row],[children]]-Notes!$B$6)/Notes!$B$7</f>
        <v>3.2406187114420448</v>
      </c>
      <c r="V1078" s="14">
        <f t="shared" si="16"/>
        <v>13130.638654799817</v>
      </c>
      <c r="W1078" s="15" t="str">
        <f>IF(insurance[[#This Row],[split]]="Test", (insurance[[#This Row],[charges]]-insurance[[#This Row],[yhat_base]])^2, "")</f>
        <v/>
      </c>
      <c r="X1078" s="15" t="str">
        <f>IF(insurance[[#This Row],[split]]="Test", ABS(insurance[[#This Row],[charges]]-insurance[[#This Row],[yhat_base]])^2, "")</f>
        <v/>
      </c>
      <c r="Y1078" t="str">
        <f>IF(insurance[[#This Row],[split]]="Test", (insurance[[#This Row],[charges]]-insurance[[#This Row],[yhat]])^2,"")</f>
        <v/>
      </c>
      <c r="Z1078" t="str">
        <f>IF(insurance[[#This Row],[split]]="Test",ABS(insurance[[#This Row],[charges]]-insurance[[#This Row],[yhat]])^2,"")</f>
        <v/>
      </c>
      <c r="AA1078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8347.9828772948185</v>
      </c>
      <c r="AB1078">
        <f>insurance[[#This Row],[charges]]-insurance[[#This Row],[yhat]]</f>
        <v>-1694.1942772948187</v>
      </c>
      <c r="AC1078" t="str">
        <f>IF(insurance[[#This Row],[split]]="Test",
  COUNTIFS(insurance[split], "Test", insurance[yhat], "&gt;" &amp; insurance[[#This Row],[yhat]]) + 1,
  ""
)</f>
        <v/>
      </c>
      <c r="AD1078" t="str">
        <f>IF(insurance[[#This Row],[split]]="Test", CEILING(insurance[[#This Row],[rank_test]]/(COUNTIF(insurance[split],"Test")/10), 1), "")</f>
        <v/>
      </c>
      <c r="AE1078" t="str">
        <f>IF(insurance[[#This Row],[split]]="Test", --(insurance[[#This Row],[charges]] &gt;= Classify!$C$5), "")</f>
        <v/>
      </c>
      <c r="AF1078" t="str">
        <f>IF(insurance[[#This Row],[split]]="Test", --(insurance[[#This Row],[yhat]] &gt;= Classify!$C$8), "")</f>
        <v/>
      </c>
    </row>
    <row r="1079" spans="1:32" x14ac:dyDescent="0.35">
      <c r="A1079">
        <v>25</v>
      </c>
      <c r="B1079" t="s">
        <v>19</v>
      </c>
      <c r="C1079">
        <v>26.695</v>
      </c>
      <c r="D1079">
        <v>4</v>
      </c>
      <c r="E1079" t="s">
        <v>14</v>
      </c>
      <c r="F1079" t="s">
        <v>22</v>
      </c>
      <c r="G1079">
        <v>4877.9810500000003</v>
      </c>
      <c r="H1079" t="s">
        <v>16</v>
      </c>
      <c r="I1079" t="s">
        <v>18</v>
      </c>
      <c r="J1079" t="s">
        <v>17</v>
      </c>
      <c r="K1079" t="s">
        <v>18</v>
      </c>
      <c r="L1079" t="s">
        <v>17</v>
      </c>
      <c r="M1079" t="s">
        <v>17</v>
      </c>
      <c r="N1079">
        <f>insurance[[#This Row],[age]]^2</f>
        <v>625</v>
      </c>
      <c r="O1079">
        <f>insurance[[#This Row],[smoker_yes]]*insurance[[#This Row],[bmi]]</f>
        <v>0</v>
      </c>
      <c r="P1079">
        <f>insurance[[#This Row],[smoker_yes]]*insurance[[#This Row],[age]]</f>
        <v>0</v>
      </c>
      <c r="Q1079">
        <f>insurance[[#This Row],[bmi]]*insurance[[#This Row],[age]]</f>
        <v>667.375</v>
      </c>
      <c r="R1079" t="s">
        <v>31</v>
      </c>
      <c r="S1079">
        <f>(insurance[[#This Row],[age]]-Notes!$B$2)/Notes!$B$3</f>
        <v>-1.0115571188877295</v>
      </c>
      <c r="T1079">
        <f>(insurance[[#This Row],[bmi]]-Notes!$B$4)/Notes!$B$5</f>
        <v>-0.65099360001981121</v>
      </c>
      <c r="U1079">
        <f>(insurance[[#This Row],[children]]-Notes!$B$6)/Notes!$B$7</f>
        <v>2.4107722356699002</v>
      </c>
      <c r="V1079" s="14">
        <f t="shared" si="16"/>
        <v>13130.638654799817</v>
      </c>
      <c r="W1079" s="15" t="str">
        <f>IF(insurance[[#This Row],[split]]="Test", (insurance[[#This Row],[charges]]-insurance[[#This Row],[yhat_base]])^2, "")</f>
        <v/>
      </c>
      <c r="X1079" s="15" t="str">
        <f>IF(insurance[[#This Row],[split]]="Test", ABS(insurance[[#This Row],[charges]]-insurance[[#This Row],[yhat_base]])^2, "")</f>
        <v/>
      </c>
      <c r="Y1079" t="str">
        <f>IF(insurance[[#This Row],[split]]="Test", (insurance[[#This Row],[charges]]-insurance[[#This Row],[yhat]])^2,"")</f>
        <v/>
      </c>
      <c r="Z1079" t="str">
        <f>IF(insurance[[#This Row],[split]]="Test",ABS(insurance[[#This Row],[charges]]-insurance[[#This Row],[yhat]])^2,"")</f>
        <v/>
      </c>
      <c r="AA1079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6759.0622171753575</v>
      </c>
      <c r="AB1079">
        <f>insurance[[#This Row],[charges]]-insurance[[#This Row],[yhat]]</f>
        <v>-1881.0811671753572</v>
      </c>
      <c r="AC1079" t="str">
        <f>IF(insurance[[#This Row],[split]]="Test",
  COUNTIFS(insurance[split], "Test", insurance[yhat], "&gt;" &amp; insurance[[#This Row],[yhat]]) + 1,
  ""
)</f>
        <v/>
      </c>
      <c r="AD1079" t="str">
        <f>IF(insurance[[#This Row],[split]]="Test", CEILING(insurance[[#This Row],[rank_test]]/(COUNTIF(insurance[split],"Test")/10), 1), "")</f>
        <v/>
      </c>
      <c r="AE1079" t="str">
        <f>IF(insurance[[#This Row],[split]]="Test", --(insurance[[#This Row],[charges]] &gt;= Classify!$C$5), "")</f>
        <v/>
      </c>
      <c r="AF1079" t="str">
        <f>IF(insurance[[#This Row],[split]]="Test", --(insurance[[#This Row],[yhat]] &gt;= Classify!$C$8), "")</f>
        <v/>
      </c>
    </row>
    <row r="1080" spans="1:32" x14ac:dyDescent="0.35">
      <c r="A1080">
        <v>36</v>
      </c>
      <c r="B1080" t="s">
        <v>13</v>
      </c>
      <c r="C1080">
        <v>29.04</v>
      </c>
      <c r="D1080">
        <v>4</v>
      </c>
      <c r="E1080" t="s">
        <v>14</v>
      </c>
      <c r="F1080" t="s">
        <v>15</v>
      </c>
      <c r="G1080">
        <v>7243.8136000000004</v>
      </c>
      <c r="H1080" t="s">
        <v>16</v>
      </c>
      <c r="I1080" t="s">
        <v>17</v>
      </c>
      <c r="J1080" t="s">
        <v>17</v>
      </c>
      <c r="K1080" t="s">
        <v>17</v>
      </c>
      <c r="L1080" t="s">
        <v>18</v>
      </c>
      <c r="M1080" t="s">
        <v>17</v>
      </c>
      <c r="N1080">
        <f>insurance[[#This Row],[age]]^2</f>
        <v>1296</v>
      </c>
      <c r="O1080">
        <f>insurance[[#This Row],[smoker_yes]]*insurance[[#This Row],[bmi]]</f>
        <v>0</v>
      </c>
      <c r="P1080">
        <f>insurance[[#This Row],[smoker_yes]]*insurance[[#This Row],[age]]</f>
        <v>0</v>
      </c>
      <c r="Q1080">
        <f>insurance[[#This Row],[bmi]]*insurance[[#This Row],[age]]</f>
        <v>1045.44</v>
      </c>
      <c r="R1080" t="s">
        <v>31</v>
      </c>
      <c r="S1080">
        <f>(insurance[[#This Row],[age]]-Notes!$B$2)/Notes!$B$3</f>
        <v>-0.22834402636368298</v>
      </c>
      <c r="T1080">
        <f>(insurance[[#This Row],[bmi]]-Notes!$B$4)/Notes!$B$5</f>
        <v>-0.26630929410920157</v>
      </c>
      <c r="U1080">
        <f>(insurance[[#This Row],[children]]-Notes!$B$6)/Notes!$B$7</f>
        <v>2.4107722356699002</v>
      </c>
      <c r="V1080" s="14">
        <f t="shared" si="16"/>
        <v>13130.638654799817</v>
      </c>
      <c r="W1080" s="15" t="str">
        <f>IF(insurance[[#This Row],[split]]="Test", (insurance[[#This Row],[charges]]-insurance[[#This Row],[yhat_base]])^2, "")</f>
        <v/>
      </c>
      <c r="X1080" s="15" t="str">
        <f>IF(insurance[[#This Row],[split]]="Test", ABS(insurance[[#This Row],[charges]]-insurance[[#This Row],[yhat_base]])^2, "")</f>
        <v/>
      </c>
      <c r="Y1080" t="str">
        <f>IF(insurance[[#This Row],[split]]="Test", (insurance[[#This Row],[charges]]-insurance[[#This Row],[yhat]])^2,"")</f>
        <v/>
      </c>
      <c r="Z1080" t="str">
        <f>IF(insurance[[#This Row],[split]]="Test",ABS(insurance[[#This Row],[charges]]-insurance[[#This Row],[yhat]])^2,"")</f>
        <v/>
      </c>
      <c r="AA1080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8852.6530201238966</v>
      </c>
      <c r="AB1080">
        <f>insurance[[#This Row],[charges]]-insurance[[#This Row],[yhat]]</f>
        <v>-1608.8394201238962</v>
      </c>
      <c r="AC1080" t="str">
        <f>IF(insurance[[#This Row],[split]]="Test",
  COUNTIFS(insurance[split], "Test", insurance[yhat], "&gt;" &amp; insurance[[#This Row],[yhat]]) + 1,
  ""
)</f>
        <v/>
      </c>
      <c r="AD1080" t="str">
        <f>IF(insurance[[#This Row],[split]]="Test", CEILING(insurance[[#This Row],[rank_test]]/(COUNTIF(insurance[split],"Test")/10), 1), "")</f>
        <v/>
      </c>
      <c r="AE1080" t="str">
        <f>IF(insurance[[#This Row],[split]]="Test", --(insurance[[#This Row],[charges]] &gt;= Classify!$C$5), "")</f>
        <v/>
      </c>
      <c r="AF1080" t="str">
        <f>IF(insurance[[#This Row],[split]]="Test", --(insurance[[#This Row],[yhat]] &gt;= Classify!$C$8), "")</f>
        <v/>
      </c>
    </row>
    <row r="1081" spans="1:32" x14ac:dyDescent="0.35">
      <c r="A1081">
        <v>46</v>
      </c>
      <c r="B1081" t="s">
        <v>19</v>
      </c>
      <c r="C1081">
        <v>25.8</v>
      </c>
      <c r="D1081">
        <v>5</v>
      </c>
      <c r="E1081" t="s">
        <v>14</v>
      </c>
      <c r="F1081" t="s">
        <v>21</v>
      </c>
      <c r="G1081">
        <v>10096.969999999999</v>
      </c>
      <c r="H1081" t="s">
        <v>16</v>
      </c>
      <c r="I1081" t="s">
        <v>18</v>
      </c>
      <c r="J1081" t="s">
        <v>17</v>
      </c>
      <c r="K1081" t="s">
        <v>17</v>
      </c>
      <c r="L1081" t="s">
        <v>17</v>
      </c>
      <c r="M1081" t="s">
        <v>18</v>
      </c>
      <c r="N1081">
        <f>insurance[[#This Row],[age]]^2</f>
        <v>2116</v>
      </c>
      <c r="O1081">
        <f>insurance[[#This Row],[smoker_yes]]*insurance[[#This Row],[bmi]]</f>
        <v>0</v>
      </c>
      <c r="P1081">
        <f>insurance[[#This Row],[smoker_yes]]*insurance[[#This Row],[age]]</f>
        <v>0</v>
      </c>
      <c r="Q1081">
        <f>insurance[[#This Row],[bmi]]*insurance[[#This Row],[age]]</f>
        <v>1186.8</v>
      </c>
      <c r="R1081" t="s">
        <v>31</v>
      </c>
      <c r="S1081">
        <f>(insurance[[#This Row],[age]]-Notes!$B$2)/Notes!$B$3</f>
        <v>0.48366787593090471</v>
      </c>
      <c r="T1081">
        <f>(insurance[[#This Row],[bmi]]-Notes!$B$4)/Notes!$B$5</f>
        <v>-0.79781340973835946</v>
      </c>
      <c r="U1081">
        <f>(insurance[[#This Row],[children]]-Notes!$B$6)/Notes!$B$7</f>
        <v>3.2406187114420448</v>
      </c>
      <c r="V1081" s="14">
        <f t="shared" si="16"/>
        <v>13130.638654799817</v>
      </c>
      <c r="W1081" s="15" t="str">
        <f>IF(insurance[[#This Row],[split]]="Test", (insurance[[#This Row],[charges]]-insurance[[#This Row],[yhat_base]])^2, "")</f>
        <v/>
      </c>
      <c r="X1081" s="15" t="str">
        <f>IF(insurance[[#This Row],[split]]="Test", ABS(insurance[[#This Row],[charges]]-insurance[[#This Row],[yhat_base]])^2, "")</f>
        <v/>
      </c>
      <c r="Y1081" t="str">
        <f>IF(insurance[[#This Row],[split]]="Test", (insurance[[#This Row],[charges]]-insurance[[#This Row],[yhat]])^2,"")</f>
        <v/>
      </c>
      <c r="Z1081" t="str">
        <f>IF(insurance[[#This Row],[split]]="Test",ABS(insurance[[#This Row],[charges]]-insurance[[#This Row],[yhat]])^2,"")</f>
        <v/>
      </c>
      <c r="AA1081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11786.994710965955</v>
      </c>
      <c r="AB1081">
        <f>insurance[[#This Row],[charges]]-insurance[[#This Row],[yhat]]</f>
        <v>-1690.0247109659558</v>
      </c>
      <c r="AC1081" t="str">
        <f>IF(insurance[[#This Row],[split]]="Test",
  COUNTIFS(insurance[split], "Test", insurance[yhat], "&gt;" &amp; insurance[[#This Row],[yhat]]) + 1,
  ""
)</f>
        <v/>
      </c>
      <c r="AD1081" t="str">
        <f>IF(insurance[[#This Row],[split]]="Test", CEILING(insurance[[#This Row],[rank_test]]/(COUNTIF(insurance[split],"Test")/10), 1), "")</f>
        <v/>
      </c>
      <c r="AE1081" t="str">
        <f>IF(insurance[[#This Row],[split]]="Test", --(insurance[[#This Row],[charges]] &gt;= Classify!$C$5), "")</f>
        <v/>
      </c>
      <c r="AF1081" t="str">
        <f>IF(insurance[[#This Row],[split]]="Test", --(insurance[[#This Row],[yhat]] &gt;= Classify!$C$8), "")</f>
        <v/>
      </c>
    </row>
    <row r="1082" spans="1:32" x14ac:dyDescent="0.35">
      <c r="A1082">
        <v>39</v>
      </c>
      <c r="B1082" t="s">
        <v>13</v>
      </c>
      <c r="C1082">
        <v>34.32</v>
      </c>
      <c r="D1082">
        <v>5</v>
      </c>
      <c r="E1082" t="s">
        <v>14</v>
      </c>
      <c r="F1082" t="s">
        <v>15</v>
      </c>
      <c r="G1082">
        <v>8596.8277999999991</v>
      </c>
      <c r="H1082" t="s">
        <v>16</v>
      </c>
      <c r="I1082" t="s">
        <v>17</v>
      </c>
      <c r="J1082" t="s">
        <v>17</v>
      </c>
      <c r="K1082" t="s">
        <v>17</v>
      </c>
      <c r="L1082" t="s">
        <v>18</v>
      </c>
      <c r="M1082" t="s">
        <v>17</v>
      </c>
      <c r="N1082">
        <f>insurance[[#This Row],[age]]^2</f>
        <v>1521</v>
      </c>
      <c r="O1082">
        <f>insurance[[#This Row],[smoker_yes]]*insurance[[#This Row],[bmi]]</f>
        <v>0</v>
      </c>
      <c r="P1082">
        <f>insurance[[#This Row],[smoker_yes]]*insurance[[#This Row],[age]]</f>
        <v>0</v>
      </c>
      <c r="Q1082">
        <f>insurance[[#This Row],[bmi]]*insurance[[#This Row],[age]]</f>
        <v>1338.48</v>
      </c>
      <c r="R1082" t="s">
        <v>31</v>
      </c>
      <c r="S1082">
        <f>(insurance[[#This Row],[age]]-Notes!$B$2)/Notes!$B$3</f>
        <v>-1.4740455675306659E-2</v>
      </c>
      <c r="T1082">
        <f>(insurance[[#This Row],[bmi]]-Notes!$B$4)/Notes!$B$5</f>
        <v>0.59984556099016761</v>
      </c>
      <c r="U1082">
        <f>(insurance[[#This Row],[children]]-Notes!$B$6)/Notes!$B$7</f>
        <v>3.2406187114420448</v>
      </c>
      <c r="V1082" s="14">
        <f t="shared" si="16"/>
        <v>13130.638654799817</v>
      </c>
      <c r="W1082" s="15" t="str">
        <f>IF(insurance[[#This Row],[split]]="Test", (insurance[[#This Row],[charges]]-insurance[[#This Row],[yhat_base]])^2, "")</f>
        <v/>
      </c>
      <c r="X1082" s="15" t="str">
        <f>IF(insurance[[#This Row],[split]]="Test", ABS(insurance[[#This Row],[charges]]-insurance[[#This Row],[yhat_base]])^2, "")</f>
        <v/>
      </c>
      <c r="Y1082" t="str">
        <f>IF(insurance[[#This Row],[split]]="Test", (insurance[[#This Row],[charges]]-insurance[[#This Row],[yhat]])^2,"")</f>
        <v/>
      </c>
      <c r="Z1082" t="str">
        <f>IF(insurance[[#This Row],[split]]="Test",ABS(insurance[[#This Row],[charges]]-insurance[[#This Row],[yhat]])^2,"")</f>
        <v/>
      </c>
      <c r="AA1082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10371.89044346527</v>
      </c>
      <c r="AB1082">
        <f>insurance[[#This Row],[charges]]-insurance[[#This Row],[yhat]]</f>
        <v>-1775.0626434652713</v>
      </c>
      <c r="AC1082" t="str">
        <f>IF(insurance[[#This Row],[split]]="Test",
  COUNTIFS(insurance[split], "Test", insurance[yhat], "&gt;" &amp; insurance[[#This Row],[yhat]]) + 1,
  ""
)</f>
        <v/>
      </c>
      <c r="AD1082" t="str">
        <f>IF(insurance[[#This Row],[split]]="Test", CEILING(insurance[[#This Row],[rank_test]]/(COUNTIF(insurance[split],"Test")/10), 1), "")</f>
        <v/>
      </c>
      <c r="AE1082" t="str">
        <f>IF(insurance[[#This Row],[split]]="Test", --(insurance[[#This Row],[charges]] &gt;= Classify!$C$5), "")</f>
        <v/>
      </c>
      <c r="AF1082" t="str">
        <f>IF(insurance[[#This Row],[split]]="Test", --(insurance[[#This Row],[yhat]] &gt;= Classify!$C$8), "")</f>
        <v/>
      </c>
    </row>
    <row r="1083" spans="1:32" x14ac:dyDescent="0.35">
      <c r="A1083">
        <v>20</v>
      </c>
      <c r="B1083" t="s">
        <v>19</v>
      </c>
      <c r="C1083">
        <v>30.114999999999998</v>
      </c>
      <c r="D1083">
        <v>5</v>
      </c>
      <c r="E1083" t="s">
        <v>14</v>
      </c>
      <c r="F1083" t="s">
        <v>20</v>
      </c>
      <c r="G1083">
        <v>4915.0598499999996</v>
      </c>
      <c r="H1083" t="s">
        <v>16</v>
      </c>
      <c r="I1083" t="s">
        <v>18</v>
      </c>
      <c r="J1083" t="s">
        <v>17</v>
      </c>
      <c r="K1083" t="s">
        <v>17</v>
      </c>
      <c r="L1083" t="s">
        <v>17</v>
      </c>
      <c r="M1083" t="s">
        <v>17</v>
      </c>
      <c r="N1083">
        <f>insurance[[#This Row],[age]]^2</f>
        <v>400</v>
      </c>
      <c r="O1083">
        <f>insurance[[#This Row],[smoker_yes]]*insurance[[#This Row],[bmi]]</f>
        <v>0</v>
      </c>
      <c r="P1083">
        <f>insurance[[#This Row],[smoker_yes]]*insurance[[#This Row],[age]]</f>
        <v>0</v>
      </c>
      <c r="Q1083">
        <f>insurance[[#This Row],[bmi]]*insurance[[#This Row],[age]]</f>
        <v>602.29999999999995</v>
      </c>
      <c r="R1083" t="s">
        <v>31</v>
      </c>
      <c r="S1083">
        <f>(insurance[[#This Row],[age]]-Notes!$B$2)/Notes!$B$3</f>
        <v>-1.3675630700350232</v>
      </c>
      <c r="T1083">
        <f>(insurance[[#This Row],[bmi]]-Notes!$B$4)/Notes!$B$5</f>
        <v>-8.9961477966811199E-2</v>
      </c>
      <c r="U1083">
        <f>(insurance[[#This Row],[children]]-Notes!$B$6)/Notes!$B$7</f>
        <v>3.2406187114420448</v>
      </c>
      <c r="V1083" s="14">
        <f t="shared" si="16"/>
        <v>13130.638654799817</v>
      </c>
      <c r="W1083" s="15" t="str">
        <f>IF(insurance[[#This Row],[split]]="Test", (insurance[[#This Row],[charges]]-insurance[[#This Row],[yhat_base]])^2, "")</f>
        <v/>
      </c>
      <c r="X1083" s="15" t="str">
        <f>IF(insurance[[#This Row],[split]]="Test", ABS(insurance[[#This Row],[charges]]-insurance[[#This Row],[yhat_base]])^2, "")</f>
        <v/>
      </c>
      <c r="Y1083" t="str">
        <f>IF(insurance[[#This Row],[split]]="Test", (insurance[[#This Row],[charges]]-insurance[[#This Row],[yhat]])^2,"")</f>
        <v/>
      </c>
      <c r="Z1083" t="str">
        <f>IF(insurance[[#This Row],[split]]="Test",ABS(insurance[[#This Row],[charges]]-insurance[[#This Row],[yhat]])^2,"")</f>
        <v/>
      </c>
      <c r="AA1083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7529.2633608453034</v>
      </c>
      <c r="AB1083">
        <f>insurance[[#This Row],[charges]]-insurance[[#This Row],[yhat]]</f>
        <v>-2614.2035108453038</v>
      </c>
      <c r="AC1083" t="str">
        <f>IF(insurance[[#This Row],[split]]="Test",
  COUNTIFS(insurance[split], "Test", insurance[yhat], "&gt;" &amp; insurance[[#This Row],[yhat]]) + 1,
  ""
)</f>
        <v/>
      </c>
      <c r="AD1083" t="str">
        <f>IF(insurance[[#This Row],[split]]="Test", CEILING(insurance[[#This Row],[rank_test]]/(COUNTIF(insurance[split],"Test")/10), 1), "")</f>
        <v/>
      </c>
      <c r="AE1083" t="str">
        <f>IF(insurance[[#This Row],[split]]="Test", --(insurance[[#This Row],[charges]] &gt;= Classify!$C$5), "")</f>
        <v/>
      </c>
      <c r="AF1083" t="str">
        <f>IF(insurance[[#This Row],[split]]="Test", --(insurance[[#This Row],[yhat]] &gt;= Classify!$C$8), "")</f>
        <v/>
      </c>
    </row>
    <row r="1084" spans="1:32" x14ac:dyDescent="0.35">
      <c r="A1084">
        <v>61</v>
      </c>
      <c r="B1084" t="s">
        <v>13</v>
      </c>
      <c r="C1084">
        <v>33.33</v>
      </c>
      <c r="D1084">
        <v>4</v>
      </c>
      <c r="E1084" t="s">
        <v>14</v>
      </c>
      <c r="F1084" t="s">
        <v>15</v>
      </c>
      <c r="G1084">
        <v>36580.282160000002</v>
      </c>
      <c r="H1084" t="s">
        <v>16</v>
      </c>
      <c r="I1084" t="s">
        <v>17</v>
      </c>
      <c r="J1084" t="s">
        <v>17</v>
      </c>
      <c r="K1084" t="s">
        <v>17</v>
      </c>
      <c r="L1084" t="s">
        <v>18</v>
      </c>
      <c r="M1084" t="s">
        <v>17</v>
      </c>
      <c r="N1084">
        <f>insurance[[#This Row],[age]]^2</f>
        <v>3721</v>
      </c>
      <c r="O1084">
        <f>insurance[[#This Row],[smoker_yes]]*insurance[[#This Row],[bmi]]</f>
        <v>0</v>
      </c>
      <c r="P1084">
        <f>insurance[[#This Row],[smoker_yes]]*insurance[[#This Row],[age]]</f>
        <v>0</v>
      </c>
      <c r="Q1084">
        <f>insurance[[#This Row],[bmi]]*insurance[[#This Row],[age]]</f>
        <v>2033.1299999999999</v>
      </c>
      <c r="R1084" t="s">
        <v>31</v>
      </c>
      <c r="S1084">
        <f>(insurance[[#This Row],[age]]-Notes!$B$2)/Notes!$B$3</f>
        <v>1.5516857293727864</v>
      </c>
      <c r="T1084">
        <f>(insurance[[#This Row],[bmi]]-Notes!$B$4)/Notes!$B$5</f>
        <v>0.43744152565903555</v>
      </c>
      <c r="U1084">
        <f>(insurance[[#This Row],[children]]-Notes!$B$6)/Notes!$B$7</f>
        <v>2.4107722356699002</v>
      </c>
      <c r="V1084" s="14">
        <f t="shared" si="16"/>
        <v>13130.638654799817</v>
      </c>
      <c r="W1084" s="15" t="str">
        <f>IF(insurance[[#This Row],[split]]="Test", (insurance[[#This Row],[charges]]-insurance[[#This Row],[yhat_base]])^2, "")</f>
        <v/>
      </c>
      <c r="X1084" s="15" t="str">
        <f>IF(insurance[[#This Row],[split]]="Test", ABS(insurance[[#This Row],[charges]]-insurance[[#This Row],[yhat_base]])^2, "")</f>
        <v/>
      </c>
      <c r="Y1084" t="str">
        <f>IF(insurance[[#This Row],[split]]="Test", (insurance[[#This Row],[charges]]-insurance[[#This Row],[yhat]])^2,"")</f>
        <v/>
      </c>
      <c r="Z1084" t="str">
        <f>IF(insurance[[#This Row],[split]]="Test",ABS(insurance[[#This Row],[charges]]-insurance[[#This Row],[yhat]])^2,"")</f>
        <v/>
      </c>
      <c r="AA1084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17199.241807902745</v>
      </c>
      <c r="AB1084">
        <f>insurance[[#This Row],[charges]]-insurance[[#This Row],[yhat]]</f>
        <v>19381.040352097258</v>
      </c>
      <c r="AC1084" t="str">
        <f>IF(insurance[[#This Row],[split]]="Test",
  COUNTIFS(insurance[split], "Test", insurance[yhat], "&gt;" &amp; insurance[[#This Row],[yhat]]) + 1,
  ""
)</f>
        <v/>
      </c>
      <c r="AD1084" t="str">
        <f>IF(insurance[[#This Row],[split]]="Test", CEILING(insurance[[#This Row],[rank_test]]/(COUNTIF(insurance[split],"Test")/10), 1), "")</f>
        <v/>
      </c>
      <c r="AE1084" t="str">
        <f>IF(insurance[[#This Row],[split]]="Test", --(insurance[[#This Row],[charges]] &gt;= Classify!$C$5), "")</f>
        <v/>
      </c>
      <c r="AF1084" t="str">
        <f>IF(insurance[[#This Row],[split]]="Test", --(insurance[[#This Row],[yhat]] &gt;= Classify!$C$8), "")</f>
        <v/>
      </c>
    </row>
    <row r="1085" spans="1:32" x14ac:dyDescent="0.35">
      <c r="A1085">
        <v>29</v>
      </c>
      <c r="B1085" t="s">
        <v>13</v>
      </c>
      <c r="C1085">
        <v>25.6</v>
      </c>
      <c r="D1085">
        <v>4</v>
      </c>
      <c r="E1085" t="s">
        <v>14</v>
      </c>
      <c r="F1085" t="s">
        <v>21</v>
      </c>
      <c r="G1085">
        <v>5708.8670000000002</v>
      </c>
      <c r="H1085" t="s">
        <v>16</v>
      </c>
      <c r="I1085" t="s">
        <v>17</v>
      </c>
      <c r="J1085" t="s">
        <v>17</v>
      </c>
      <c r="K1085" t="s">
        <v>17</v>
      </c>
      <c r="L1085" t="s">
        <v>17</v>
      </c>
      <c r="M1085" t="s">
        <v>18</v>
      </c>
      <c r="N1085">
        <f>insurance[[#This Row],[age]]^2</f>
        <v>841</v>
      </c>
      <c r="O1085">
        <f>insurance[[#This Row],[smoker_yes]]*insurance[[#This Row],[bmi]]</f>
        <v>0</v>
      </c>
      <c r="P1085">
        <f>insurance[[#This Row],[smoker_yes]]*insurance[[#This Row],[age]]</f>
        <v>0</v>
      </c>
      <c r="Q1085">
        <f>insurance[[#This Row],[bmi]]*insurance[[#This Row],[age]]</f>
        <v>742.40000000000009</v>
      </c>
      <c r="R1085" t="s">
        <v>32</v>
      </c>
      <c r="S1085">
        <f>(insurance[[#This Row],[age]]-Notes!$B$2)/Notes!$B$3</f>
        <v>-0.72675235796989435</v>
      </c>
      <c r="T1085">
        <f>(insurance[[#This Row],[bmi]]-Notes!$B$4)/Notes!$B$5</f>
        <v>-0.83062230576485063</v>
      </c>
      <c r="U1085">
        <f>(insurance[[#This Row],[children]]-Notes!$B$6)/Notes!$B$7</f>
        <v>2.4107722356699002</v>
      </c>
      <c r="V1085" s="14">
        <f t="shared" si="16"/>
        <v>13130.638654799817</v>
      </c>
      <c r="W1085" s="15">
        <f>IF(insurance[[#This Row],[split]]="Test", (insurance[[#This Row],[charges]]-insurance[[#This Row],[yhat_base]])^2, "")</f>
        <v>55082694.495990016</v>
      </c>
      <c r="X1085" s="15">
        <f>IF(insurance[[#This Row],[split]]="Test", ABS(insurance[[#This Row],[charges]]-insurance[[#This Row],[yhat_base]])^2, "")</f>
        <v>55082694.495990016</v>
      </c>
      <c r="Y1085">
        <f>IF(insurance[[#This Row],[split]]="Test", (insurance[[#This Row],[charges]]-insurance[[#This Row],[yhat]])^2,"")</f>
        <v>3357378.6134105748</v>
      </c>
      <c r="Z1085">
        <f>IF(insurance[[#This Row],[split]]="Test",ABS(insurance[[#This Row],[charges]]-insurance[[#This Row],[yhat]])^2,"")</f>
        <v>3357378.6134105748</v>
      </c>
      <c r="AA1085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7541.182096649748</v>
      </c>
      <c r="AB1085">
        <f>insurance[[#This Row],[charges]]-insurance[[#This Row],[yhat]]</f>
        <v>-1832.3150966497478</v>
      </c>
      <c r="AC1085">
        <f>IF(insurance[[#This Row],[split]]="Test",
  COUNTIFS(insurance[split], "Test", insurance[yhat], "&gt;" &amp; insurance[[#This Row],[yhat]]) + 1,
  ""
)</f>
        <v>194</v>
      </c>
      <c r="AD1085">
        <f>IF(insurance[[#This Row],[split]]="Test", CEILING(insurance[[#This Row],[rank_test]]/(COUNTIF(insurance[split],"Test")/10), 1), "")</f>
        <v>7</v>
      </c>
      <c r="AE1085">
        <f>IF(insurance[[#This Row],[split]]="Test", --(insurance[[#This Row],[charges]] &gt;= Classify!$C$5), "")</f>
        <v>0</v>
      </c>
      <c r="AF1085">
        <f>IF(insurance[[#This Row],[split]]="Test", --(insurance[[#This Row],[yhat]] &gt;= Classify!$C$8), "")</f>
        <v>0</v>
      </c>
    </row>
    <row r="1086" spans="1:32" x14ac:dyDescent="0.35">
      <c r="A1086">
        <v>50</v>
      </c>
      <c r="B1086" t="s">
        <v>13</v>
      </c>
      <c r="C1086">
        <v>33.700000000000003</v>
      </c>
      <c r="D1086">
        <v>4</v>
      </c>
      <c r="E1086" t="s">
        <v>14</v>
      </c>
      <c r="F1086" t="s">
        <v>21</v>
      </c>
      <c r="G1086">
        <v>11299.343000000001</v>
      </c>
      <c r="H1086" t="s">
        <v>16</v>
      </c>
      <c r="I1086" t="s">
        <v>17</v>
      </c>
      <c r="J1086" t="s">
        <v>17</v>
      </c>
      <c r="K1086" t="s">
        <v>17</v>
      </c>
      <c r="L1086" t="s">
        <v>17</v>
      </c>
      <c r="M1086" t="s">
        <v>18</v>
      </c>
      <c r="N1086">
        <f>insurance[[#This Row],[age]]^2</f>
        <v>2500</v>
      </c>
      <c r="O1086">
        <f>insurance[[#This Row],[smoker_yes]]*insurance[[#This Row],[bmi]]</f>
        <v>0</v>
      </c>
      <c r="P1086">
        <f>insurance[[#This Row],[smoker_yes]]*insurance[[#This Row],[age]]</f>
        <v>0</v>
      </c>
      <c r="Q1086">
        <f>insurance[[#This Row],[bmi]]*insurance[[#This Row],[age]]</f>
        <v>1685.0000000000002</v>
      </c>
      <c r="R1086" t="s">
        <v>31</v>
      </c>
      <c r="S1086">
        <f>(insurance[[#This Row],[age]]-Notes!$B$2)/Notes!$B$3</f>
        <v>0.76847263684873979</v>
      </c>
      <c r="T1086">
        <f>(insurance[[#This Row],[bmi]]-Notes!$B$4)/Notes!$B$5</f>
        <v>0.4981379833080451</v>
      </c>
      <c r="U1086">
        <f>(insurance[[#This Row],[children]]-Notes!$B$6)/Notes!$B$7</f>
        <v>2.4107722356699002</v>
      </c>
      <c r="V1086" s="14">
        <f t="shared" si="16"/>
        <v>13130.638654799817</v>
      </c>
      <c r="W1086" s="15" t="str">
        <f>IF(insurance[[#This Row],[split]]="Test", (insurance[[#This Row],[charges]]-insurance[[#This Row],[yhat_base]])^2, "")</f>
        <v/>
      </c>
      <c r="X1086" s="15" t="str">
        <f>IF(insurance[[#This Row],[split]]="Test", ABS(insurance[[#This Row],[charges]]-insurance[[#This Row],[yhat_base]])^2, "")</f>
        <v/>
      </c>
      <c r="Y1086" t="str">
        <f>IF(insurance[[#This Row],[split]]="Test", (insurance[[#This Row],[charges]]-insurance[[#This Row],[yhat]])^2,"")</f>
        <v/>
      </c>
      <c r="Z1086" t="str">
        <f>IF(insurance[[#This Row],[split]]="Test",ABS(insurance[[#This Row],[charges]]-insurance[[#This Row],[yhat]])^2,"")</f>
        <v/>
      </c>
      <c r="AA1086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13067.838594823166</v>
      </c>
      <c r="AB1086">
        <f>insurance[[#This Row],[charges]]-insurance[[#This Row],[yhat]]</f>
        <v>-1768.4955948231654</v>
      </c>
      <c r="AC1086" t="str">
        <f>IF(insurance[[#This Row],[split]]="Test",
  COUNTIFS(insurance[split], "Test", insurance[yhat], "&gt;" &amp; insurance[[#This Row],[yhat]]) + 1,
  ""
)</f>
        <v/>
      </c>
      <c r="AD1086" t="str">
        <f>IF(insurance[[#This Row],[split]]="Test", CEILING(insurance[[#This Row],[rank_test]]/(COUNTIF(insurance[split],"Test")/10), 1), "")</f>
        <v/>
      </c>
      <c r="AE1086" t="str">
        <f>IF(insurance[[#This Row],[split]]="Test", --(insurance[[#This Row],[charges]] &gt;= Classify!$C$5), "")</f>
        <v/>
      </c>
      <c r="AF1086" t="str">
        <f>IF(insurance[[#This Row],[split]]="Test", --(insurance[[#This Row],[yhat]] &gt;= Classify!$C$8), "")</f>
        <v/>
      </c>
    </row>
    <row r="1087" spans="1:32" x14ac:dyDescent="0.35">
      <c r="A1087">
        <v>18</v>
      </c>
      <c r="B1087" t="s">
        <v>13</v>
      </c>
      <c r="C1087">
        <v>31.35</v>
      </c>
      <c r="D1087">
        <v>4</v>
      </c>
      <c r="E1087" t="s">
        <v>14</v>
      </c>
      <c r="F1087" t="s">
        <v>20</v>
      </c>
      <c r="G1087">
        <v>4561.1885000000002</v>
      </c>
      <c r="H1087" t="s">
        <v>16</v>
      </c>
      <c r="I1087" t="s">
        <v>17</v>
      </c>
      <c r="J1087" t="s">
        <v>17</v>
      </c>
      <c r="K1087" t="s">
        <v>17</v>
      </c>
      <c r="L1087" t="s">
        <v>17</v>
      </c>
      <c r="M1087" t="s">
        <v>17</v>
      </c>
      <c r="N1087">
        <f>insurance[[#This Row],[age]]^2</f>
        <v>324</v>
      </c>
      <c r="O1087">
        <f>insurance[[#This Row],[smoker_yes]]*insurance[[#This Row],[bmi]]</f>
        <v>0</v>
      </c>
      <c r="P1087">
        <f>insurance[[#This Row],[smoker_yes]]*insurance[[#This Row],[age]]</f>
        <v>0</v>
      </c>
      <c r="Q1087">
        <f>insurance[[#This Row],[bmi]]*insurance[[#This Row],[age]]</f>
        <v>564.30000000000007</v>
      </c>
      <c r="R1087" t="s">
        <v>31</v>
      </c>
      <c r="S1087">
        <f>(insurance[[#This Row],[age]]-Notes!$B$2)/Notes!$B$3</f>
        <v>-1.5099654504939408</v>
      </c>
      <c r="T1087">
        <f>(insurance[[#This Row],[bmi]]-Notes!$B$4)/Notes!$B$5</f>
        <v>0.11263345499677274</v>
      </c>
      <c r="U1087">
        <f>(insurance[[#This Row],[children]]-Notes!$B$6)/Notes!$B$7</f>
        <v>2.4107722356699002</v>
      </c>
      <c r="V1087" s="14">
        <f t="shared" si="16"/>
        <v>13130.638654799817</v>
      </c>
      <c r="W1087" s="15" t="str">
        <f>IF(insurance[[#This Row],[split]]="Test", (insurance[[#This Row],[charges]]-insurance[[#This Row],[yhat_base]])^2, "")</f>
        <v/>
      </c>
      <c r="X1087" s="15" t="str">
        <f>IF(insurance[[#This Row],[split]]="Test", ABS(insurance[[#This Row],[charges]]-insurance[[#This Row],[yhat_base]])^2, "")</f>
        <v/>
      </c>
      <c r="Y1087" t="str">
        <f>IF(insurance[[#This Row],[split]]="Test", (insurance[[#This Row],[charges]]-insurance[[#This Row],[yhat]])^2,"")</f>
        <v/>
      </c>
      <c r="Z1087" t="str">
        <f>IF(insurance[[#This Row],[split]]="Test",ABS(insurance[[#This Row],[charges]]-insurance[[#This Row],[yhat]])^2,"")</f>
        <v/>
      </c>
      <c r="AA1087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7245.0539829379904</v>
      </c>
      <c r="AB1087">
        <f>insurance[[#This Row],[charges]]-insurance[[#This Row],[yhat]]</f>
        <v>-2683.8654829379902</v>
      </c>
      <c r="AC1087" t="str">
        <f>IF(insurance[[#This Row],[split]]="Test",
  COUNTIFS(insurance[split], "Test", insurance[yhat], "&gt;" &amp; insurance[[#This Row],[yhat]]) + 1,
  ""
)</f>
        <v/>
      </c>
      <c r="AD1087" t="str">
        <f>IF(insurance[[#This Row],[split]]="Test", CEILING(insurance[[#This Row],[rank_test]]/(COUNTIF(insurance[split],"Test")/10), 1), "")</f>
        <v/>
      </c>
      <c r="AE1087" t="str">
        <f>IF(insurance[[#This Row],[split]]="Test", --(insurance[[#This Row],[charges]] &gt;= Classify!$C$5), "")</f>
        <v/>
      </c>
      <c r="AF1087" t="str">
        <f>IF(insurance[[#This Row],[split]]="Test", --(insurance[[#This Row],[yhat]] &gt;= Classify!$C$8), "")</f>
        <v/>
      </c>
    </row>
    <row r="1088" spans="1:32" x14ac:dyDescent="0.35">
      <c r="A1088">
        <v>41</v>
      </c>
      <c r="B1088" t="s">
        <v>19</v>
      </c>
      <c r="C1088">
        <v>29.64</v>
      </c>
      <c r="D1088">
        <v>5</v>
      </c>
      <c r="E1088" t="s">
        <v>14</v>
      </c>
      <c r="F1088" t="s">
        <v>20</v>
      </c>
      <c r="G1088">
        <v>9222.4025999999994</v>
      </c>
      <c r="H1088" t="s">
        <v>16</v>
      </c>
      <c r="I1088" t="s">
        <v>18</v>
      </c>
      <c r="J1088" t="s">
        <v>17</v>
      </c>
      <c r="K1088" t="s">
        <v>17</v>
      </c>
      <c r="L1088" t="s">
        <v>17</v>
      </c>
      <c r="M1088" t="s">
        <v>17</v>
      </c>
      <c r="N1088">
        <f>insurance[[#This Row],[age]]^2</f>
        <v>1681</v>
      </c>
      <c r="O1088">
        <f>insurance[[#This Row],[smoker_yes]]*insurance[[#This Row],[bmi]]</f>
        <v>0</v>
      </c>
      <c r="P1088">
        <f>insurance[[#This Row],[smoker_yes]]*insurance[[#This Row],[age]]</f>
        <v>0</v>
      </c>
      <c r="Q1088">
        <f>insurance[[#This Row],[bmi]]*insurance[[#This Row],[age]]</f>
        <v>1215.24</v>
      </c>
      <c r="R1088" t="s">
        <v>31</v>
      </c>
      <c r="S1088">
        <f>(insurance[[#This Row],[age]]-Notes!$B$2)/Notes!$B$3</f>
        <v>0.12766192478361088</v>
      </c>
      <c r="T1088">
        <f>(insurance[[#This Row],[bmi]]-Notes!$B$4)/Notes!$B$5</f>
        <v>-0.16788260602972757</v>
      </c>
      <c r="U1088">
        <f>(insurance[[#This Row],[children]]-Notes!$B$6)/Notes!$B$7</f>
        <v>3.2406187114420448</v>
      </c>
      <c r="V1088" s="14">
        <f t="shared" si="16"/>
        <v>13130.638654799817</v>
      </c>
      <c r="W1088" s="15" t="str">
        <f>IF(insurance[[#This Row],[split]]="Test", (insurance[[#This Row],[charges]]-insurance[[#This Row],[yhat_base]])^2, "")</f>
        <v/>
      </c>
      <c r="X1088" s="15" t="str">
        <f>IF(insurance[[#This Row],[split]]="Test", ABS(insurance[[#This Row],[charges]]-insurance[[#This Row],[yhat_base]])^2, "")</f>
        <v/>
      </c>
      <c r="Y1088" t="str">
        <f>IF(insurance[[#This Row],[split]]="Test", (insurance[[#This Row],[charges]]-insurance[[#This Row],[yhat]])^2,"")</f>
        <v/>
      </c>
      <c r="Z1088" t="str">
        <f>IF(insurance[[#This Row],[split]]="Test",ABS(insurance[[#This Row],[charges]]-insurance[[#This Row],[yhat]])^2,"")</f>
        <v/>
      </c>
      <c r="AA1088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11443.391275932552</v>
      </c>
      <c r="AB1088">
        <f>insurance[[#This Row],[charges]]-insurance[[#This Row],[yhat]]</f>
        <v>-2220.9886759325527</v>
      </c>
      <c r="AC1088" t="str">
        <f>IF(insurance[[#This Row],[split]]="Test",
  COUNTIFS(insurance[split], "Test", insurance[yhat], "&gt;" &amp; insurance[[#This Row],[yhat]]) + 1,
  ""
)</f>
        <v/>
      </c>
      <c r="AD1088" t="str">
        <f>IF(insurance[[#This Row],[split]]="Test", CEILING(insurance[[#This Row],[rank_test]]/(COUNTIF(insurance[split],"Test")/10), 1), "")</f>
        <v/>
      </c>
      <c r="AE1088" t="str">
        <f>IF(insurance[[#This Row],[split]]="Test", --(insurance[[#This Row],[charges]] &gt;= Classify!$C$5), "")</f>
        <v/>
      </c>
      <c r="AF1088" t="str">
        <f>IF(insurance[[#This Row],[split]]="Test", --(insurance[[#This Row],[yhat]] &gt;= Classify!$C$8), "")</f>
        <v/>
      </c>
    </row>
    <row r="1089" spans="1:32" x14ac:dyDescent="0.35">
      <c r="A1089">
        <v>48</v>
      </c>
      <c r="B1089" t="s">
        <v>13</v>
      </c>
      <c r="C1089">
        <v>27.93</v>
      </c>
      <c r="D1089">
        <v>4</v>
      </c>
      <c r="E1089" t="s">
        <v>14</v>
      </c>
      <c r="F1089" t="s">
        <v>22</v>
      </c>
      <c r="G1089">
        <v>11015.1747</v>
      </c>
      <c r="H1089" t="s">
        <v>16</v>
      </c>
      <c r="I1089" t="s">
        <v>17</v>
      </c>
      <c r="J1089" t="s">
        <v>17</v>
      </c>
      <c r="K1089" t="s">
        <v>18</v>
      </c>
      <c r="L1089" t="s">
        <v>17</v>
      </c>
      <c r="M1089" t="s">
        <v>17</v>
      </c>
      <c r="N1089">
        <f>insurance[[#This Row],[age]]^2</f>
        <v>2304</v>
      </c>
      <c r="O1089">
        <f>insurance[[#This Row],[smoker_yes]]*insurance[[#This Row],[bmi]]</f>
        <v>0</v>
      </c>
      <c r="P1089">
        <f>insurance[[#This Row],[smoker_yes]]*insurance[[#This Row],[age]]</f>
        <v>0</v>
      </c>
      <c r="Q1089">
        <f>insurance[[#This Row],[bmi]]*insurance[[#This Row],[age]]</f>
        <v>1340.6399999999999</v>
      </c>
      <c r="R1089" t="s">
        <v>31</v>
      </c>
      <c r="S1089">
        <f>(insurance[[#This Row],[age]]-Notes!$B$2)/Notes!$B$3</f>
        <v>0.62607025638982228</v>
      </c>
      <c r="T1089">
        <f>(insurance[[#This Row],[bmi]]-Notes!$B$4)/Notes!$B$5</f>
        <v>-0.44839866705622788</v>
      </c>
      <c r="U1089">
        <f>(insurance[[#This Row],[children]]-Notes!$B$6)/Notes!$B$7</f>
        <v>2.4107722356699002</v>
      </c>
      <c r="V1089" s="14">
        <f t="shared" si="16"/>
        <v>13130.638654799817</v>
      </c>
      <c r="W1089" s="15" t="str">
        <f>IF(insurance[[#This Row],[split]]="Test", (insurance[[#This Row],[charges]]-insurance[[#This Row],[yhat_base]])^2, "")</f>
        <v/>
      </c>
      <c r="X1089" s="15" t="str">
        <f>IF(insurance[[#This Row],[split]]="Test", ABS(insurance[[#This Row],[charges]]-insurance[[#This Row],[yhat_base]])^2, "")</f>
        <v/>
      </c>
      <c r="Y1089" t="str">
        <f>IF(insurance[[#This Row],[split]]="Test", (insurance[[#This Row],[charges]]-insurance[[#This Row],[yhat]])^2,"")</f>
        <v/>
      </c>
      <c r="Z1089" t="str">
        <f>IF(insurance[[#This Row],[split]]="Test",ABS(insurance[[#This Row],[charges]]-insurance[[#This Row],[yhat]])^2,"")</f>
        <v/>
      </c>
      <c r="AA1089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12807.975112961614</v>
      </c>
      <c r="AB1089">
        <f>insurance[[#This Row],[charges]]-insurance[[#This Row],[yhat]]</f>
        <v>-1792.8004129616147</v>
      </c>
      <c r="AC1089" t="str">
        <f>IF(insurance[[#This Row],[split]]="Test",
  COUNTIFS(insurance[split], "Test", insurance[yhat], "&gt;" &amp; insurance[[#This Row],[yhat]]) + 1,
  ""
)</f>
        <v/>
      </c>
      <c r="AD1089" t="str">
        <f>IF(insurance[[#This Row],[split]]="Test", CEILING(insurance[[#This Row],[rank_test]]/(COUNTIF(insurance[split],"Test")/10), 1), "")</f>
        <v/>
      </c>
      <c r="AE1089" t="str">
        <f>IF(insurance[[#This Row],[split]]="Test", --(insurance[[#This Row],[charges]] &gt;= Classify!$C$5), "")</f>
        <v/>
      </c>
      <c r="AF1089" t="str">
        <f>IF(insurance[[#This Row],[split]]="Test", --(insurance[[#This Row],[yhat]] &gt;= Classify!$C$8), "")</f>
        <v/>
      </c>
    </row>
    <row r="1090" spans="1:32" x14ac:dyDescent="0.35">
      <c r="A1090">
        <v>33</v>
      </c>
      <c r="B1090" t="s">
        <v>19</v>
      </c>
      <c r="C1090">
        <v>29.4</v>
      </c>
      <c r="D1090">
        <v>4</v>
      </c>
      <c r="E1090" t="s">
        <v>14</v>
      </c>
      <c r="F1090" t="s">
        <v>21</v>
      </c>
      <c r="G1090">
        <v>6059.1729999999998</v>
      </c>
      <c r="H1090" t="s">
        <v>16</v>
      </c>
      <c r="I1090" t="s">
        <v>18</v>
      </c>
      <c r="J1090" t="s">
        <v>17</v>
      </c>
      <c r="K1090" t="s">
        <v>17</v>
      </c>
      <c r="L1090" t="s">
        <v>17</v>
      </c>
      <c r="M1090" t="s">
        <v>18</v>
      </c>
      <c r="N1090">
        <f>insurance[[#This Row],[age]]^2</f>
        <v>1089</v>
      </c>
      <c r="O1090">
        <f>insurance[[#This Row],[smoker_yes]]*insurance[[#This Row],[bmi]]</f>
        <v>0</v>
      </c>
      <c r="P1090">
        <f>insurance[[#This Row],[smoker_yes]]*insurance[[#This Row],[age]]</f>
        <v>0</v>
      </c>
      <c r="Q1090">
        <f>insurance[[#This Row],[bmi]]*insurance[[#This Row],[age]]</f>
        <v>970.19999999999993</v>
      </c>
      <c r="R1090" t="s">
        <v>31</v>
      </c>
      <c r="S1090">
        <f>(insurance[[#This Row],[age]]-Notes!$B$2)/Notes!$B$3</f>
        <v>-0.44194759705205927</v>
      </c>
      <c r="T1090">
        <f>(insurance[[#This Row],[bmi]]-Notes!$B$4)/Notes!$B$5</f>
        <v>-0.20725328126151737</v>
      </c>
      <c r="U1090">
        <f>(insurance[[#This Row],[children]]-Notes!$B$6)/Notes!$B$7</f>
        <v>2.4107722356699002</v>
      </c>
      <c r="V1090" s="14">
        <f t="shared" ref="V1090:V1153" si="17">base_mean</f>
        <v>13130.638654799817</v>
      </c>
      <c r="W1090" s="15" t="str">
        <f>IF(insurance[[#This Row],[split]]="Test", (insurance[[#This Row],[charges]]-insurance[[#This Row],[yhat_base]])^2, "")</f>
        <v/>
      </c>
      <c r="X1090" s="15" t="str">
        <f>IF(insurance[[#This Row],[split]]="Test", ABS(insurance[[#This Row],[charges]]-insurance[[#This Row],[yhat_base]])^2, "")</f>
        <v/>
      </c>
      <c r="Y1090" t="str">
        <f>IF(insurance[[#This Row],[split]]="Test", (insurance[[#This Row],[charges]]-insurance[[#This Row],[yhat]])^2,"")</f>
        <v/>
      </c>
      <c r="Z1090" t="str">
        <f>IF(insurance[[#This Row],[split]]="Test",ABS(insurance[[#This Row],[charges]]-insurance[[#This Row],[yhat]])^2,"")</f>
        <v/>
      </c>
      <c r="AA1090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7712.267505324332</v>
      </c>
      <c r="AB1090">
        <f>insurance[[#This Row],[charges]]-insurance[[#This Row],[yhat]]</f>
        <v>-1653.0945053243322</v>
      </c>
      <c r="AC1090" t="str">
        <f>IF(insurance[[#This Row],[split]]="Test",
  COUNTIFS(insurance[split], "Test", insurance[yhat], "&gt;" &amp; insurance[[#This Row],[yhat]]) + 1,
  ""
)</f>
        <v/>
      </c>
      <c r="AD1090" t="str">
        <f>IF(insurance[[#This Row],[split]]="Test", CEILING(insurance[[#This Row],[rank_test]]/(COUNTIF(insurance[split],"Test")/10), 1), "")</f>
        <v/>
      </c>
      <c r="AE1090" t="str">
        <f>IF(insurance[[#This Row],[split]]="Test", --(insurance[[#This Row],[charges]] &gt;= Classify!$C$5), "")</f>
        <v/>
      </c>
      <c r="AF1090" t="str">
        <f>IF(insurance[[#This Row],[split]]="Test", --(insurance[[#This Row],[yhat]] &gt;= Classify!$C$8), "")</f>
        <v/>
      </c>
    </row>
    <row r="1091" spans="1:32" x14ac:dyDescent="0.35">
      <c r="A1091">
        <v>40</v>
      </c>
      <c r="B1091" t="s">
        <v>13</v>
      </c>
      <c r="C1091">
        <v>29.3</v>
      </c>
      <c r="D1091">
        <v>4</v>
      </c>
      <c r="E1091" t="s">
        <v>14</v>
      </c>
      <c r="F1091" t="s">
        <v>21</v>
      </c>
      <c r="G1091">
        <v>15828.82173</v>
      </c>
      <c r="H1091" t="s">
        <v>16</v>
      </c>
      <c r="I1091" t="s">
        <v>17</v>
      </c>
      <c r="J1091" t="s">
        <v>17</v>
      </c>
      <c r="K1091" t="s">
        <v>17</v>
      </c>
      <c r="L1091" t="s">
        <v>17</v>
      </c>
      <c r="M1091" t="s">
        <v>18</v>
      </c>
      <c r="N1091">
        <f>insurance[[#This Row],[age]]^2</f>
        <v>1600</v>
      </c>
      <c r="O1091">
        <f>insurance[[#This Row],[smoker_yes]]*insurance[[#This Row],[bmi]]</f>
        <v>0</v>
      </c>
      <c r="P1091">
        <f>insurance[[#This Row],[smoker_yes]]*insurance[[#This Row],[age]]</f>
        <v>0</v>
      </c>
      <c r="Q1091">
        <f>insurance[[#This Row],[bmi]]*insurance[[#This Row],[age]]</f>
        <v>1172</v>
      </c>
      <c r="R1091" t="s">
        <v>32</v>
      </c>
      <c r="S1091">
        <f>(insurance[[#This Row],[age]]-Notes!$B$2)/Notes!$B$3</f>
        <v>5.6460734554152112E-2</v>
      </c>
      <c r="T1091">
        <f>(insurance[[#This Row],[bmi]]-Notes!$B$4)/Notes!$B$5</f>
        <v>-0.22365772927476266</v>
      </c>
      <c r="U1091">
        <f>(insurance[[#This Row],[children]]-Notes!$B$6)/Notes!$B$7</f>
        <v>2.4107722356699002</v>
      </c>
      <c r="V1091" s="14">
        <f t="shared" si="17"/>
        <v>13130.638654799817</v>
      </c>
      <c r="W1091" s="15">
        <f>IF(insurance[[#This Row],[split]]="Test", (insurance[[#This Row],[charges]]-insurance[[#This Row],[yhat_base]])^2, "")</f>
        <v>7280191.9072967134</v>
      </c>
      <c r="X1091" s="15">
        <f>IF(insurance[[#This Row],[split]]="Test", ABS(insurance[[#This Row],[charges]]-insurance[[#This Row],[yhat_base]])^2, "")</f>
        <v>7280191.9072967134</v>
      </c>
      <c r="Y1091">
        <f>IF(insurance[[#This Row],[split]]="Test", (insurance[[#This Row],[charges]]-insurance[[#This Row],[yhat]])^2,"")</f>
        <v>34138912.446666583</v>
      </c>
      <c r="Z1091">
        <f>IF(insurance[[#This Row],[split]]="Test",ABS(insurance[[#This Row],[charges]]-insurance[[#This Row],[yhat]])^2,"")</f>
        <v>34138912.446666583</v>
      </c>
      <c r="AA1091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9985.9703330648881</v>
      </c>
      <c r="AB1091">
        <f>insurance[[#This Row],[charges]]-insurance[[#This Row],[yhat]]</f>
        <v>5842.8513969351116</v>
      </c>
      <c r="AC1091">
        <f>IF(insurance[[#This Row],[split]]="Test",
  COUNTIFS(insurance[split], "Test", insurance[yhat], "&gt;" &amp; insurance[[#This Row],[yhat]]) + 1,
  ""
)</f>
        <v>146</v>
      </c>
      <c r="AD1091">
        <f>IF(insurance[[#This Row],[split]]="Test", CEILING(insurance[[#This Row],[rank_test]]/(COUNTIF(insurance[split],"Test")/10), 1), "")</f>
        <v>6</v>
      </c>
      <c r="AE1091">
        <f>IF(insurance[[#This Row],[split]]="Test", --(insurance[[#This Row],[charges]] &gt;= Classify!$C$5), "")</f>
        <v>0</v>
      </c>
      <c r="AF1091">
        <f>IF(insurance[[#This Row],[split]]="Test", --(insurance[[#This Row],[yhat]] &gt;= Classify!$C$8), "")</f>
        <v>0</v>
      </c>
    </row>
    <row r="1092" spans="1:32" x14ac:dyDescent="0.35">
      <c r="A1092">
        <v>43</v>
      </c>
      <c r="B1092" t="s">
        <v>19</v>
      </c>
      <c r="C1092">
        <v>25.52</v>
      </c>
      <c r="D1092">
        <v>5</v>
      </c>
      <c r="E1092" t="s">
        <v>14</v>
      </c>
      <c r="F1092" t="s">
        <v>15</v>
      </c>
      <c r="G1092">
        <v>14478.33015</v>
      </c>
      <c r="H1092" t="s">
        <v>16</v>
      </c>
      <c r="I1092" t="s">
        <v>18</v>
      </c>
      <c r="J1092" t="s">
        <v>17</v>
      </c>
      <c r="K1092" t="s">
        <v>17</v>
      </c>
      <c r="L1092" t="s">
        <v>18</v>
      </c>
      <c r="M1092" t="s">
        <v>17</v>
      </c>
      <c r="N1092">
        <f>insurance[[#This Row],[age]]^2</f>
        <v>1849</v>
      </c>
      <c r="O1092">
        <f>insurance[[#This Row],[smoker_yes]]*insurance[[#This Row],[bmi]]</f>
        <v>0</v>
      </c>
      <c r="P1092">
        <f>insurance[[#This Row],[smoker_yes]]*insurance[[#This Row],[age]]</f>
        <v>0</v>
      </c>
      <c r="Q1092">
        <f>insurance[[#This Row],[bmi]]*insurance[[#This Row],[age]]</f>
        <v>1097.3599999999999</v>
      </c>
      <c r="R1092" t="s">
        <v>31</v>
      </c>
      <c r="S1092">
        <f>(insurance[[#This Row],[age]]-Notes!$B$2)/Notes!$B$3</f>
        <v>0.27006430524252845</v>
      </c>
      <c r="T1092">
        <f>(insurance[[#This Row],[bmi]]-Notes!$B$4)/Notes!$B$5</f>
        <v>-0.84374586417544739</v>
      </c>
      <c r="U1092">
        <f>(insurance[[#This Row],[children]]-Notes!$B$6)/Notes!$B$7</f>
        <v>3.2406187114420448</v>
      </c>
      <c r="V1092" s="14">
        <f t="shared" si="17"/>
        <v>13130.638654799817</v>
      </c>
      <c r="W1092" s="15" t="str">
        <f>IF(insurance[[#This Row],[split]]="Test", (insurance[[#This Row],[charges]]-insurance[[#This Row],[yhat_base]])^2, "")</f>
        <v/>
      </c>
      <c r="X1092" s="15" t="str">
        <f>IF(insurance[[#This Row],[split]]="Test", ABS(insurance[[#This Row],[charges]]-insurance[[#This Row],[yhat_base]])^2, "")</f>
        <v/>
      </c>
      <c r="Y1092" t="str">
        <f>IF(insurance[[#This Row],[split]]="Test", (insurance[[#This Row],[charges]]-insurance[[#This Row],[yhat]])^2,"")</f>
        <v/>
      </c>
      <c r="Z1092" t="str">
        <f>IF(insurance[[#This Row],[split]]="Test",ABS(insurance[[#This Row],[charges]]-insurance[[#This Row],[yhat]])^2,"")</f>
        <v/>
      </c>
      <c r="AA1092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10743.040836670178</v>
      </c>
      <c r="AB1092">
        <f>insurance[[#This Row],[charges]]-insurance[[#This Row],[yhat]]</f>
        <v>3735.2893133298221</v>
      </c>
      <c r="AC1092" t="str">
        <f>IF(insurance[[#This Row],[split]]="Test",
  COUNTIFS(insurance[split], "Test", insurance[yhat], "&gt;" &amp; insurance[[#This Row],[yhat]]) + 1,
  ""
)</f>
        <v/>
      </c>
      <c r="AD1092" t="str">
        <f>IF(insurance[[#This Row],[split]]="Test", CEILING(insurance[[#This Row],[rank_test]]/(COUNTIF(insurance[split],"Test")/10), 1), "")</f>
        <v/>
      </c>
      <c r="AE1092" t="str">
        <f>IF(insurance[[#This Row],[split]]="Test", --(insurance[[#This Row],[charges]] &gt;= Classify!$C$5), "")</f>
        <v/>
      </c>
      <c r="AF1092" t="str">
        <f>IF(insurance[[#This Row],[split]]="Test", --(insurance[[#This Row],[yhat]] &gt;= Classify!$C$8), "")</f>
        <v/>
      </c>
    </row>
    <row r="1093" spans="1:32" x14ac:dyDescent="0.35">
      <c r="A1093">
        <v>32</v>
      </c>
      <c r="B1093" t="s">
        <v>19</v>
      </c>
      <c r="C1093">
        <v>28.12</v>
      </c>
      <c r="D1093">
        <v>4</v>
      </c>
      <c r="E1093" t="s">
        <v>23</v>
      </c>
      <c r="F1093" t="s">
        <v>22</v>
      </c>
      <c r="G1093">
        <v>21472.478800000001</v>
      </c>
      <c r="H1093" t="s">
        <v>16</v>
      </c>
      <c r="I1093" t="s">
        <v>18</v>
      </c>
      <c r="J1093" t="s">
        <v>18</v>
      </c>
      <c r="K1093" t="s">
        <v>18</v>
      </c>
      <c r="L1093" t="s">
        <v>17</v>
      </c>
      <c r="M1093" t="s">
        <v>17</v>
      </c>
      <c r="N1093">
        <f>insurance[[#This Row],[age]]^2</f>
        <v>1024</v>
      </c>
      <c r="O1093">
        <f>insurance[[#This Row],[smoker_yes]]*insurance[[#This Row],[bmi]]</f>
        <v>28.12</v>
      </c>
      <c r="P1093">
        <f>insurance[[#This Row],[smoker_yes]]*insurance[[#This Row],[age]]</f>
        <v>32</v>
      </c>
      <c r="Q1093">
        <f>insurance[[#This Row],[bmi]]*insurance[[#This Row],[age]]</f>
        <v>899.84</v>
      </c>
      <c r="R1093" t="s">
        <v>31</v>
      </c>
      <c r="S1093">
        <f>(insurance[[#This Row],[age]]-Notes!$B$2)/Notes!$B$3</f>
        <v>-0.51314878728151803</v>
      </c>
      <c r="T1093">
        <f>(insurance[[#This Row],[bmi]]-Notes!$B$4)/Notes!$B$5</f>
        <v>-0.41723021583106096</v>
      </c>
      <c r="U1093">
        <f>(insurance[[#This Row],[children]]-Notes!$B$6)/Notes!$B$7</f>
        <v>2.4107722356699002</v>
      </c>
      <c r="V1093" s="14">
        <f t="shared" si="17"/>
        <v>13130.638654799817</v>
      </c>
      <c r="W1093" s="15" t="str">
        <f>IF(insurance[[#This Row],[split]]="Test", (insurance[[#This Row],[charges]]-insurance[[#This Row],[yhat_base]])^2, "")</f>
        <v/>
      </c>
      <c r="X1093" s="15" t="str">
        <f>IF(insurance[[#This Row],[split]]="Test", ABS(insurance[[#This Row],[charges]]-insurance[[#This Row],[yhat_base]])^2, "")</f>
        <v/>
      </c>
      <c r="Y1093" t="str">
        <f>IF(insurance[[#This Row],[split]]="Test", (insurance[[#This Row],[charges]]-insurance[[#This Row],[yhat]])^2,"")</f>
        <v/>
      </c>
      <c r="Z1093" t="str">
        <f>IF(insurance[[#This Row],[split]]="Test",ABS(insurance[[#This Row],[charges]]-insurance[[#This Row],[yhat]])^2,"")</f>
        <v/>
      </c>
      <c r="AA1093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27797.257517333066</v>
      </c>
      <c r="AB1093">
        <f>insurance[[#This Row],[charges]]-insurance[[#This Row],[yhat]]</f>
        <v>-6324.7787173330653</v>
      </c>
      <c r="AC1093" t="str">
        <f>IF(insurance[[#This Row],[split]]="Test",
  COUNTIFS(insurance[split], "Test", insurance[yhat], "&gt;" &amp; insurance[[#This Row],[yhat]]) + 1,
  ""
)</f>
        <v/>
      </c>
      <c r="AD1093" t="str">
        <f>IF(insurance[[#This Row],[split]]="Test", CEILING(insurance[[#This Row],[rank_test]]/(COUNTIF(insurance[split],"Test")/10), 1), "")</f>
        <v/>
      </c>
      <c r="AE1093" t="str">
        <f>IF(insurance[[#This Row],[split]]="Test", --(insurance[[#This Row],[charges]] &gt;= Classify!$C$5), "")</f>
        <v/>
      </c>
      <c r="AF1093" t="str">
        <f>IF(insurance[[#This Row],[split]]="Test", --(insurance[[#This Row],[yhat]] &gt;= Classify!$C$8), "")</f>
        <v/>
      </c>
    </row>
    <row r="1094" spans="1:32" x14ac:dyDescent="0.35">
      <c r="A1094">
        <v>35</v>
      </c>
      <c r="B1094" t="s">
        <v>19</v>
      </c>
      <c r="C1094">
        <v>39.71</v>
      </c>
      <c r="D1094">
        <v>4</v>
      </c>
      <c r="E1094" t="s">
        <v>14</v>
      </c>
      <c r="F1094" t="s">
        <v>20</v>
      </c>
      <c r="G1094">
        <v>19496.71917</v>
      </c>
      <c r="H1094" t="s">
        <v>16</v>
      </c>
      <c r="I1094" t="s">
        <v>18</v>
      </c>
      <c r="J1094" t="s">
        <v>17</v>
      </c>
      <c r="K1094" t="s">
        <v>17</v>
      </c>
      <c r="L1094" t="s">
        <v>17</v>
      </c>
      <c r="M1094" t="s">
        <v>17</v>
      </c>
      <c r="N1094">
        <f>insurance[[#This Row],[age]]^2</f>
        <v>1225</v>
      </c>
      <c r="O1094">
        <f>insurance[[#This Row],[smoker_yes]]*insurance[[#This Row],[bmi]]</f>
        <v>0</v>
      </c>
      <c r="P1094">
        <f>insurance[[#This Row],[smoker_yes]]*insurance[[#This Row],[age]]</f>
        <v>0</v>
      </c>
      <c r="Q1094">
        <f>insurance[[#This Row],[bmi]]*insurance[[#This Row],[age]]</f>
        <v>1389.8500000000001</v>
      </c>
      <c r="R1094" t="s">
        <v>31</v>
      </c>
      <c r="S1094">
        <f>(insurance[[#This Row],[age]]-Notes!$B$2)/Notes!$B$3</f>
        <v>-0.29954521659314176</v>
      </c>
      <c r="T1094">
        <f>(insurance[[#This Row],[bmi]]-Notes!$B$4)/Notes!$B$5</f>
        <v>1.4840453089041068</v>
      </c>
      <c r="U1094">
        <f>(insurance[[#This Row],[children]]-Notes!$B$6)/Notes!$B$7</f>
        <v>2.4107722356699002</v>
      </c>
      <c r="V1094" s="14">
        <f t="shared" si="17"/>
        <v>13130.638654799817</v>
      </c>
      <c r="W1094" s="15" t="str">
        <f>IF(insurance[[#This Row],[split]]="Test", (insurance[[#This Row],[charges]]-insurance[[#This Row],[yhat_base]])^2, "")</f>
        <v/>
      </c>
      <c r="X1094" s="15" t="str">
        <f>IF(insurance[[#This Row],[split]]="Test", ABS(insurance[[#This Row],[charges]]-insurance[[#This Row],[yhat_base]])^2, "")</f>
        <v/>
      </c>
      <c r="Y1094" t="str">
        <f>IF(insurance[[#This Row],[split]]="Test", (insurance[[#This Row],[charges]]-insurance[[#This Row],[yhat]])^2,"")</f>
        <v/>
      </c>
      <c r="Z1094" t="str">
        <f>IF(insurance[[#This Row],[split]]="Test",ABS(insurance[[#This Row],[charges]]-insurance[[#This Row],[yhat]])^2,"")</f>
        <v/>
      </c>
      <c r="AA1094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9320.6016533476213</v>
      </c>
      <c r="AB1094">
        <f>insurance[[#This Row],[charges]]-insurance[[#This Row],[yhat]]</f>
        <v>10176.117516652379</v>
      </c>
      <c r="AC1094" t="str">
        <f>IF(insurance[[#This Row],[split]]="Test",
  COUNTIFS(insurance[split], "Test", insurance[yhat], "&gt;" &amp; insurance[[#This Row],[yhat]]) + 1,
  ""
)</f>
        <v/>
      </c>
      <c r="AD1094" t="str">
        <f>IF(insurance[[#This Row],[split]]="Test", CEILING(insurance[[#This Row],[rank_test]]/(COUNTIF(insurance[split],"Test")/10), 1), "")</f>
        <v/>
      </c>
      <c r="AE1094" t="str">
        <f>IF(insurance[[#This Row],[split]]="Test", --(insurance[[#This Row],[charges]] &gt;= Classify!$C$5), "")</f>
        <v/>
      </c>
      <c r="AF1094" t="str">
        <f>IF(insurance[[#This Row],[split]]="Test", --(insurance[[#This Row],[yhat]] &gt;= Classify!$C$8), "")</f>
        <v/>
      </c>
    </row>
    <row r="1095" spans="1:32" x14ac:dyDescent="0.35">
      <c r="A1095">
        <v>19</v>
      </c>
      <c r="B1095" t="s">
        <v>19</v>
      </c>
      <c r="C1095">
        <v>24.6</v>
      </c>
      <c r="D1095">
        <v>1</v>
      </c>
      <c r="E1095" t="s">
        <v>14</v>
      </c>
      <c r="F1095" t="s">
        <v>21</v>
      </c>
      <c r="G1095">
        <v>1837.2370000000001</v>
      </c>
      <c r="H1095" t="s">
        <v>24</v>
      </c>
      <c r="I1095" t="s">
        <v>18</v>
      </c>
      <c r="J1095" t="s">
        <v>17</v>
      </c>
      <c r="K1095" t="s">
        <v>17</v>
      </c>
      <c r="L1095" t="s">
        <v>17</v>
      </c>
      <c r="M1095" t="s">
        <v>18</v>
      </c>
      <c r="N1095">
        <f>insurance[[#This Row],[age]]^2</f>
        <v>361</v>
      </c>
      <c r="O1095">
        <f>insurance[[#This Row],[smoker_yes]]*insurance[[#This Row],[bmi]]</f>
        <v>0</v>
      </c>
      <c r="P1095">
        <f>insurance[[#This Row],[smoker_yes]]*insurance[[#This Row],[age]]</f>
        <v>0</v>
      </c>
      <c r="Q1095">
        <f>insurance[[#This Row],[bmi]]*insurance[[#This Row],[age]]</f>
        <v>467.40000000000003</v>
      </c>
      <c r="R1095" t="s">
        <v>31</v>
      </c>
      <c r="S1095">
        <f>(insurance[[#This Row],[age]]-Notes!$B$2)/Notes!$B$3</f>
        <v>-1.4387642602644821</v>
      </c>
      <c r="T1095">
        <f>(insurance[[#This Row],[bmi]]-Notes!$B$4)/Notes!$B$5</f>
        <v>-0.99466678589730684</v>
      </c>
      <c r="U1095">
        <f>(insurance[[#This Row],[children]]-Notes!$B$6)/Notes!$B$7</f>
        <v>-7.8767191646533979E-2</v>
      </c>
      <c r="V1095" s="14">
        <f t="shared" si="17"/>
        <v>13130.638654799817</v>
      </c>
      <c r="W1095" s="15" t="str">
        <f>IF(insurance[[#This Row],[split]]="Test", (insurance[[#This Row],[charges]]-insurance[[#This Row],[yhat_base]])^2, "")</f>
        <v/>
      </c>
      <c r="X1095" s="15" t="str">
        <f>IF(insurance[[#This Row],[split]]="Test", ABS(insurance[[#This Row],[charges]]-insurance[[#This Row],[yhat_base]])^2, "")</f>
        <v/>
      </c>
      <c r="Y1095" t="str">
        <f>IF(insurance[[#This Row],[split]]="Test", (insurance[[#This Row],[charges]]-insurance[[#This Row],[yhat]])^2,"")</f>
        <v/>
      </c>
      <c r="Z1095" t="str">
        <f>IF(insurance[[#This Row],[split]]="Test",ABS(insurance[[#This Row],[charges]]-insurance[[#This Row],[yhat]])^2,"")</f>
        <v/>
      </c>
      <c r="AA1095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3348.6797869478378</v>
      </c>
      <c r="AB1095">
        <f>insurance[[#This Row],[charges]]-insurance[[#This Row],[yhat]]</f>
        <v>-1511.4427869478377</v>
      </c>
      <c r="AC1095" t="str">
        <f>IF(insurance[[#This Row],[split]]="Test",
  COUNTIFS(insurance[split], "Test", insurance[yhat], "&gt;" &amp; insurance[[#This Row],[yhat]]) + 1,
  ""
)</f>
        <v/>
      </c>
      <c r="AD1095" t="str">
        <f>IF(insurance[[#This Row],[split]]="Test", CEILING(insurance[[#This Row],[rank_test]]/(COUNTIF(insurance[split],"Test")/10), 1), "")</f>
        <v/>
      </c>
      <c r="AE1095" t="str">
        <f>IF(insurance[[#This Row],[split]]="Test", --(insurance[[#This Row],[charges]] &gt;= Classify!$C$5), "")</f>
        <v/>
      </c>
      <c r="AF1095" t="str">
        <f>IF(insurance[[#This Row],[split]]="Test", --(insurance[[#This Row],[yhat]] &gt;= Classify!$C$8), "")</f>
        <v/>
      </c>
    </row>
    <row r="1096" spans="1:32" x14ac:dyDescent="0.35">
      <c r="A1096">
        <v>41</v>
      </c>
      <c r="B1096" t="s">
        <v>19</v>
      </c>
      <c r="C1096">
        <v>21.78</v>
      </c>
      <c r="D1096">
        <v>1</v>
      </c>
      <c r="E1096" t="s">
        <v>14</v>
      </c>
      <c r="F1096" t="s">
        <v>15</v>
      </c>
      <c r="G1096">
        <v>6272.4772000000003</v>
      </c>
      <c r="H1096" t="s">
        <v>24</v>
      </c>
      <c r="I1096" t="s">
        <v>18</v>
      </c>
      <c r="J1096" t="s">
        <v>17</v>
      </c>
      <c r="K1096" t="s">
        <v>17</v>
      </c>
      <c r="L1096" t="s">
        <v>18</v>
      </c>
      <c r="M1096" t="s">
        <v>17</v>
      </c>
      <c r="N1096">
        <f>insurance[[#This Row],[age]]^2</f>
        <v>1681</v>
      </c>
      <c r="O1096">
        <f>insurance[[#This Row],[smoker_yes]]*insurance[[#This Row],[bmi]]</f>
        <v>0</v>
      </c>
      <c r="P1096">
        <f>insurance[[#This Row],[smoker_yes]]*insurance[[#This Row],[age]]</f>
        <v>0</v>
      </c>
      <c r="Q1096">
        <f>insurance[[#This Row],[bmi]]*insurance[[#This Row],[age]]</f>
        <v>892.98</v>
      </c>
      <c r="R1096" t="s">
        <v>31</v>
      </c>
      <c r="S1096">
        <f>(insurance[[#This Row],[age]]-Notes!$B$2)/Notes!$B$3</f>
        <v>0.12766192478361088</v>
      </c>
      <c r="T1096">
        <f>(insurance[[#This Row],[bmi]]-Notes!$B$4)/Notes!$B$5</f>
        <v>-1.4572722198708334</v>
      </c>
      <c r="U1096">
        <f>(insurance[[#This Row],[children]]-Notes!$B$6)/Notes!$B$7</f>
        <v>-7.8767191646533979E-2</v>
      </c>
      <c r="V1096" s="14">
        <f t="shared" si="17"/>
        <v>13130.638654799817</v>
      </c>
      <c r="W1096" s="15" t="str">
        <f>IF(insurance[[#This Row],[split]]="Test", (insurance[[#This Row],[charges]]-insurance[[#This Row],[yhat_base]])^2, "")</f>
        <v/>
      </c>
      <c r="X1096" s="15" t="str">
        <f>IF(insurance[[#This Row],[split]]="Test", ABS(insurance[[#This Row],[charges]]-insurance[[#This Row],[yhat_base]])^2, "")</f>
        <v/>
      </c>
      <c r="Y1096" t="str">
        <f>IF(insurance[[#This Row],[split]]="Test", (insurance[[#This Row],[charges]]-insurance[[#This Row],[yhat]])^2,"")</f>
        <v/>
      </c>
      <c r="Z1096" t="str">
        <f>IF(insurance[[#This Row],[split]]="Test",ABS(insurance[[#This Row],[charges]]-insurance[[#This Row],[yhat]])^2,"")</f>
        <v/>
      </c>
      <c r="AA1096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7195.7696966109161</v>
      </c>
      <c r="AB1096">
        <f>insurance[[#This Row],[charges]]-insurance[[#This Row],[yhat]]</f>
        <v>-923.2924966109158</v>
      </c>
      <c r="AC1096" t="str">
        <f>IF(insurance[[#This Row],[split]]="Test",
  COUNTIFS(insurance[split], "Test", insurance[yhat], "&gt;" &amp; insurance[[#This Row],[yhat]]) + 1,
  ""
)</f>
        <v/>
      </c>
      <c r="AD1096" t="str">
        <f>IF(insurance[[#This Row],[split]]="Test", CEILING(insurance[[#This Row],[rank_test]]/(COUNTIF(insurance[split],"Test")/10), 1), "")</f>
        <v/>
      </c>
      <c r="AE1096" t="str">
        <f>IF(insurance[[#This Row],[split]]="Test", --(insurance[[#This Row],[charges]] &gt;= Classify!$C$5), "")</f>
        <v/>
      </c>
      <c r="AF1096" t="str">
        <f>IF(insurance[[#This Row],[split]]="Test", --(insurance[[#This Row],[yhat]] &gt;= Classify!$C$8), "")</f>
        <v/>
      </c>
    </row>
    <row r="1097" spans="1:32" x14ac:dyDescent="0.35">
      <c r="A1097">
        <v>53</v>
      </c>
      <c r="B1097" t="s">
        <v>13</v>
      </c>
      <c r="C1097">
        <v>22.88</v>
      </c>
      <c r="D1097">
        <v>1</v>
      </c>
      <c r="E1097" t="s">
        <v>23</v>
      </c>
      <c r="F1097" t="s">
        <v>15</v>
      </c>
      <c r="G1097">
        <v>23244.790199999999</v>
      </c>
      <c r="H1097" t="s">
        <v>24</v>
      </c>
      <c r="I1097" t="s">
        <v>17</v>
      </c>
      <c r="J1097" t="s">
        <v>18</v>
      </c>
      <c r="K1097" t="s">
        <v>17</v>
      </c>
      <c r="L1097" t="s">
        <v>18</v>
      </c>
      <c r="M1097" t="s">
        <v>17</v>
      </c>
      <c r="N1097">
        <f>insurance[[#This Row],[age]]^2</f>
        <v>2809</v>
      </c>
      <c r="O1097">
        <f>insurance[[#This Row],[smoker_yes]]*insurance[[#This Row],[bmi]]</f>
        <v>22.88</v>
      </c>
      <c r="P1097">
        <f>insurance[[#This Row],[smoker_yes]]*insurance[[#This Row],[age]]</f>
        <v>53</v>
      </c>
      <c r="Q1097">
        <f>insurance[[#This Row],[bmi]]*insurance[[#This Row],[age]]</f>
        <v>1212.6399999999999</v>
      </c>
      <c r="R1097" t="s">
        <v>31</v>
      </c>
      <c r="S1097">
        <f>(insurance[[#This Row],[age]]-Notes!$B$2)/Notes!$B$3</f>
        <v>0.98207620753711611</v>
      </c>
      <c r="T1097">
        <f>(insurance[[#This Row],[bmi]]-Notes!$B$4)/Notes!$B$5</f>
        <v>-1.2768232917251319</v>
      </c>
      <c r="U1097">
        <f>(insurance[[#This Row],[children]]-Notes!$B$6)/Notes!$B$7</f>
        <v>-7.8767191646533979E-2</v>
      </c>
      <c r="V1097" s="14">
        <f t="shared" si="17"/>
        <v>13130.638654799817</v>
      </c>
      <c r="W1097" s="15" t="str">
        <f>IF(insurance[[#This Row],[split]]="Test", (insurance[[#This Row],[charges]]-insurance[[#This Row],[yhat_base]])^2, "")</f>
        <v/>
      </c>
      <c r="X1097" s="15" t="str">
        <f>IF(insurance[[#This Row],[split]]="Test", ABS(insurance[[#This Row],[charges]]-insurance[[#This Row],[yhat_base]])^2, "")</f>
        <v/>
      </c>
      <c r="Y1097" t="str">
        <f>IF(insurance[[#This Row],[split]]="Test", (insurance[[#This Row],[charges]]-insurance[[#This Row],[yhat]])^2,"")</f>
        <v/>
      </c>
      <c r="Z1097" t="str">
        <f>IF(insurance[[#This Row],[split]]="Test",ABS(insurance[[#This Row],[charges]]-insurance[[#This Row],[yhat]])^2,"")</f>
        <v/>
      </c>
      <c r="AA1097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23740.203196803825</v>
      </c>
      <c r="AB1097">
        <f>insurance[[#This Row],[charges]]-insurance[[#This Row],[yhat]]</f>
        <v>-495.41299680382508</v>
      </c>
      <c r="AC1097" t="str">
        <f>IF(insurance[[#This Row],[split]]="Test",
  COUNTIFS(insurance[split], "Test", insurance[yhat], "&gt;" &amp; insurance[[#This Row],[yhat]]) + 1,
  ""
)</f>
        <v/>
      </c>
      <c r="AD1097" t="str">
        <f>IF(insurance[[#This Row],[split]]="Test", CEILING(insurance[[#This Row],[rank_test]]/(COUNTIF(insurance[split],"Test")/10), 1), "")</f>
        <v/>
      </c>
      <c r="AE1097" t="str">
        <f>IF(insurance[[#This Row],[split]]="Test", --(insurance[[#This Row],[charges]] &gt;= Classify!$C$5), "")</f>
        <v/>
      </c>
      <c r="AF1097" t="str">
        <f>IF(insurance[[#This Row],[split]]="Test", --(insurance[[#This Row],[yhat]] &gt;= Classify!$C$8), "")</f>
        <v/>
      </c>
    </row>
    <row r="1098" spans="1:32" x14ac:dyDescent="0.35">
      <c r="A1098">
        <v>64</v>
      </c>
      <c r="B1098" t="s">
        <v>19</v>
      </c>
      <c r="C1098">
        <v>24.7</v>
      </c>
      <c r="D1098">
        <v>1</v>
      </c>
      <c r="E1098" t="s">
        <v>14</v>
      </c>
      <c r="F1098" t="s">
        <v>22</v>
      </c>
      <c r="G1098">
        <v>30166.618170000002</v>
      </c>
      <c r="H1098" t="s">
        <v>24</v>
      </c>
      <c r="I1098" t="s">
        <v>18</v>
      </c>
      <c r="J1098" t="s">
        <v>17</v>
      </c>
      <c r="K1098" t="s">
        <v>18</v>
      </c>
      <c r="L1098" t="s">
        <v>17</v>
      </c>
      <c r="M1098" t="s">
        <v>17</v>
      </c>
      <c r="N1098">
        <f>insurance[[#This Row],[age]]^2</f>
        <v>4096</v>
      </c>
      <c r="O1098">
        <f>insurance[[#This Row],[smoker_yes]]*insurance[[#This Row],[bmi]]</f>
        <v>0</v>
      </c>
      <c r="P1098">
        <f>insurance[[#This Row],[smoker_yes]]*insurance[[#This Row],[age]]</f>
        <v>0</v>
      </c>
      <c r="Q1098">
        <f>insurance[[#This Row],[bmi]]*insurance[[#This Row],[age]]</f>
        <v>1580.8</v>
      </c>
      <c r="R1098" t="s">
        <v>31</v>
      </c>
      <c r="S1098">
        <f>(insurance[[#This Row],[age]]-Notes!$B$2)/Notes!$B$3</f>
        <v>1.7652893000611625</v>
      </c>
      <c r="T1098">
        <f>(insurance[[#This Row],[bmi]]-Notes!$B$4)/Notes!$B$5</f>
        <v>-0.97826233788406158</v>
      </c>
      <c r="U1098">
        <f>(insurance[[#This Row],[children]]-Notes!$B$6)/Notes!$B$7</f>
        <v>-7.8767191646533979E-2</v>
      </c>
      <c r="V1098" s="14">
        <f t="shared" si="17"/>
        <v>13130.638654799817</v>
      </c>
      <c r="W1098" s="15" t="str">
        <f>IF(insurance[[#This Row],[split]]="Test", (insurance[[#This Row],[charges]]-insurance[[#This Row],[yhat_base]])^2, "")</f>
        <v/>
      </c>
      <c r="X1098" s="15" t="str">
        <f>IF(insurance[[#This Row],[split]]="Test", ABS(insurance[[#This Row],[charges]]-insurance[[#This Row],[yhat_base]])^2, "")</f>
        <v/>
      </c>
      <c r="Y1098" t="str">
        <f>IF(insurance[[#This Row],[split]]="Test", (insurance[[#This Row],[charges]]-insurance[[#This Row],[yhat]])^2,"")</f>
        <v/>
      </c>
      <c r="Z1098" t="str">
        <f>IF(insurance[[#This Row],[split]]="Test",ABS(insurance[[#This Row],[charges]]-insurance[[#This Row],[yhat]])^2,"")</f>
        <v/>
      </c>
      <c r="AA1098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16219.442850090452</v>
      </c>
      <c r="AB1098">
        <f>insurance[[#This Row],[charges]]-insurance[[#This Row],[yhat]]</f>
        <v>13947.175319909549</v>
      </c>
      <c r="AC1098" t="str">
        <f>IF(insurance[[#This Row],[split]]="Test",
  COUNTIFS(insurance[split], "Test", insurance[yhat], "&gt;" &amp; insurance[[#This Row],[yhat]]) + 1,
  ""
)</f>
        <v/>
      </c>
      <c r="AD1098" t="str">
        <f>IF(insurance[[#This Row],[split]]="Test", CEILING(insurance[[#This Row],[rank_test]]/(COUNTIF(insurance[split],"Test")/10), 1), "")</f>
        <v/>
      </c>
      <c r="AE1098" t="str">
        <f>IF(insurance[[#This Row],[split]]="Test", --(insurance[[#This Row],[charges]] &gt;= Classify!$C$5), "")</f>
        <v/>
      </c>
      <c r="AF1098" t="str">
        <f>IF(insurance[[#This Row],[split]]="Test", --(insurance[[#This Row],[yhat]] &gt;= Classify!$C$8), "")</f>
        <v/>
      </c>
    </row>
    <row r="1099" spans="1:32" x14ac:dyDescent="0.35">
      <c r="A1099">
        <v>28</v>
      </c>
      <c r="B1099" t="s">
        <v>19</v>
      </c>
      <c r="C1099">
        <v>23.98</v>
      </c>
      <c r="D1099">
        <v>3</v>
      </c>
      <c r="E1099" t="s">
        <v>23</v>
      </c>
      <c r="F1099" t="s">
        <v>15</v>
      </c>
      <c r="G1099">
        <v>17663.144199999999</v>
      </c>
      <c r="H1099" t="s">
        <v>24</v>
      </c>
      <c r="I1099" t="s">
        <v>18</v>
      </c>
      <c r="J1099" t="s">
        <v>18</v>
      </c>
      <c r="K1099" t="s">
        <v>17</v>
      </c>
      <c r="L1099" t="s">
        <v>18</v>
      </c>
      <c r="M1099" t="s">
        <v>17</v>
      </c>
      <c r="N1099">
        <f>insurance[[#This Row],[age]]^2</f>
        <v>784</v>
      </c>
      <c r="O1099">
        <f>insurance[[#This Row],[smoker_yes]]*insurance[[#This Row],[bmi]]</f>
        <v>23.98</v>
      </c>
      <c r="P1099">
        <f>insurance[[#This Row],[smoker_yes]]*insurance[[#This Row],[age]]</f>
        <v>28</v>
      </c>
      <c r="Q1099">
        <f>insurance[[#This Row],[bmi]]*insurance[[#This Row],[age]]</f>
        <v>671.44</v>
      </c>
      <c r="R1099" t="s">
        <v>31</v>
      </c>
      <c r="S1099">
        <f>(insurance[[#This Row],[age]]-Notes!$B$2)/Notes!$B$3</f>
        <v>-0.79795354819935316</v>
      </c>
      <c r="T1099">
        <f>(insurance[[#This Row],[bmi]]-Notes!$B$4)/Notes!$B$5</f>
        <v>-1.0963743635794299</v>
      </c>
      <c r="U1099">
        <f>(insurance[[#This Row],[children]]-Notes!$B$6)/Notes!$B$7</f>
        <v>1.5809257598977553</v>
      </c>
      <c r="V1099" s="14">
        <f t="shared" si="17"/>
        <v>13130.638654799817</v>
      </c>
      <c r="W1099" s="15" t="str">
        <f>IF(insurance[[#This Row],[split]]="Test", (insurance[[#This Row],[charges]]-insurance[[#This Row],[yhat_base]])^2, "")</f>
        <v/>
      </c>
      <c r="X1099" s="15" t="str">
        <f>IF(insurance[[#This Row],[split]]="Test", ABS(insurance[[#This Row],[charges]]-insurance[[#This Row],[yhat_base]])^2, "")</f>
        <v/>
      </c>
      <c r="Y1099" t="str">
        <f>IF(insurance[[#This Row],[split]]="Test", (insurance[[#This Row],[charges]]-insurance[[#This Row],[yhat]])^2,"")</f>
        <v/>
      </c>
      <c r="Z1099" t="str">
        <f>IF(insurance[[#This Row],[split]]="Test",ABS(insurance[[#This Row],[charges]]-insurance[[#This Row],[yhat]])^2,"")</f>
        <v/>
      </c>
      <c r="AA1099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19541.314330000867</v>
      </c>
      <c r="AB1099">
        <f>insurance[[#This Row],[charges]]-insurance[[#This Row],[yhat]]</f>
        <v>-1878.1701300008681</v>
      </c>
      <c r="AC1099" t="str">
        <f>IF(insurance[[#This Row],[split]]="Test",
  COUNTIFS(insurance[split], "Test", insurance[yhat], "&gt;" &amp; insurance[[#This Row],[yhat]]) + 1,
  ""
)</f>
        <v/>
      </c>
      <c r="AD1099" t="str">
        <f>IF(insurance[[#This Row],[split]]="Test", CEILING(insurance[[#This Row],[rank_test]]/(COUNTIF(insurance[split],"Test")/10), 1), "")</f>
        <v/>
      </c>
      <c r="AE1099" t="str">
        <f>IF(insurance[[#This Row],[split]]="Test", --(insurance[[#This Row],[charges]] &gt;= Classify!$C$5), "")</f>
        <v/>
      </c>
      <c r="AF1099" t="str">
        <f>IF(insurance[[#This Row],[split]]="Test", --(insurance[[#This Row],[yhat]] &gt;= Classify!$C$8), "")</f>
        <v/>
      </c>
    </row>
    <row r="1100" spans="1:32" x14ac:dyDescent="0.35">
      <c r="A1100">
        <v>45</v>
      </c>
      <c r="B1100" t="s">
        <v>19</v>
      </c>
      <c r="C1100">
        <v>22.895</v>
      </c>
      <c r="D1100">
        <v>2</v>
      </c>
      <c r="E1100" t="s">
        <v>23</v>
      </c>
      <c r="F1100" t="s">
        <v>22</v>
      </c>
      <c r="G1100">
        <v>21098.554049999999</v>
      </c>
      <c r="H1100" t="s">
        <v>24</v>
      </c>
      <c r="I1100" t="s">
        <v>18</v>
      </c>
      <c r="J1100" t="s">
        <v>18</v>
      </c>
      <c r="K1100" t="s">
        <v>18</v>
      </c>
      <c r="L1100" t="s">
        <v>17</v>
      </c>
      <c r="M1100" t="s">
        <v>17</v>
      </c>
      <c r="N1100">
        <f>insurance[[#This Row],[age]]^2</f>
        <v>2025</v>
      </c>
      <c r="O1100">
        <f>insurance[[#This Row],[smoker_yes]]*insurance[[#This Row],[bmi]]</f>
        <v>22.895</v>
      </c>
      <c r="P1100">
        <f>insurance[[#This Row],[smoker_yes]]*insurance[[#This Row],[age]]</f>
        <v>45</v>
      </c>
      <c r="Q1100">
        <f>insurance[[#This Row],[bmi]]*insurance[[#This Row],[age]]</f>
        <v>1030.2750000000001</v>
      </c>
      <c r="R1100" t="s">
        <v>31</v>
      </c>
      <c r="S1100">
        <f>(insurance[[#This Row],[age]]-Notes!$B$2)/Notes!$B$3</f>
        <v>0.41246668570144596</v>
      </c>
      <c r="T1100">
        <f>(insurance[[#This Row],[bmi]]-Notes!$B$4)/Notes!$B$5</f>
        <v>-1.274362624523145</v>
      </c>
      <c r="U1100">
        <f>(insurance[[#This Row],[children]]-Notes!$B$6)/Notes!$B$7</f>
        <v>0.75107928412561065</v>
      </c>
      <c r="V1100" s="14">
        <f t="shared" si="17"/>
        <v>13130.638654799817</v>
      </c>
      <c r="W1100" s="15" t="str">
        <f>IF(insurance[[#This Row],[split]]="Test", (insurance[[#This Row],[charges]]-insurance[[#This Row],[yhat_base]])^2, "")</f>
        <v/>
      </c>
      <c r="X1100" s="15" t="str">
        <f>IF(insurance[[#This Row],[split]]="Test", ABS(insurance[[#This Row],[charges]]-insurance[[#This Row],[yhat_base]])^2, "")</f>
        <v/>
      </c>
      <c r="Y1100" t="str">
        <f>IF(insurance[[#This Row],[split]]="Test", (insurance[[#This Row],[charges]]-insurance[[#This Row],[yhat]])^2,"")</f>
        <v/>
      </c>
      <c r="Z1100" t="str">
        <f>IF(insurance[[#This Row],[split]]="Test",ABS(insurance[[#This Row],[charges]]-insurance[[#This Row],[yhat]])^2,"")</f>
        <v/>
      </c>
      <c r="AA1100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21792.701224312757</v>
      </c>
      <c r="AB1100">
        <f>insurance[[#This Row],[charges]]-insurance[[#This Row],[yhat]]</f>
        <v>-694.14717431275858</v>
      </c>
      <c r="AC1100" t="str">
        <f>IF(insurance[[#This Row],[split]]="Test",
  COUNTIFS(insurance[split], "Test", insurance[yhat], "&gt;" &amp; insurance[[#This Row],[yhat]]) + 1,
  ""
)</f>
        <v/>
      </c>
      <c r="AD1100" t="str">
        <f>IF(insurance[[#This Row],[split]]="Test", CEILING(insurance[[#This Row],[rank_test]]/(COUNTIF(insurance[split],"Test")/10), 1), "")</f>
        <v/>
      </c>
      <c r="AE1100" t="str">
        <f>IF(insurance[[#This Row],[split]]="Test", --(insurance[[#This Row],[charges]] &gt;= Classify!$C$5), "")</f>
        <v/>
      </c>
      <c r="AF1100" t="str">
        <f>IF(insurance[[#This Row],[split]]="Test", --(insurance[[#This Row],[yhat]] &gt;= Classify!$C$8), "")</f>
        <v/>
      </c>
    </row>
    <row r="1101" spans="1:32" x14ac:dyDescent="0.35">
      <c r="A1101">
        <v>53</v>
      </c>
      <c r="B1101" t="s">
        <v>13</v>
      </c>
      <c r="C1101">
        <v>24.795000000000002</v>
      </c>
      <c r="D1101">
        <v>1</v>
      </c>
      <c r="E1101" t="s">
        <v>14</v>
      </c>
      <c r="F1101" t="s">
        <v>22</v>
      </c>
      <c r="G1101">
        <v>10942.13205</v>
      </c>
      <c r="H1101" t="s">
        <v>24</v>
      </c>
      <c r="I1101" t="s">
        <v>17</v>
      </c>
      <c r="J1101" t="s">
        <v>17</v>
      </c>
      <c r="K1101" t="s">
        <v>18</v>
      </c>
      <c r="L1101" t="s">
        <v>17</v>
      </c>
      <c r="M1101" t="s">
        <v>17</v>
      </c>
      <c r="N1101">
        <f>insurance[[#This Row],[age]]^2</f>
        <v>2809</v>
      </c>
      <c r="O1101">
        <f>insurance[[#This Row],[smoker_yes]]*insurance[[#This Row],[bmi]]</f>
        <v>0</v>
      </c>
      <c r="P1101">
        <f>insurance[[#This Row],[smoker_yes]]*insurance[[#This Row],[age]]</f>
        <v>0</v>
      </c>
      <c r="Q1101">
        <f>insurance[[#This Row],[bmi]]*insurance[[#This Row],[age]]</f>
        <v>1314.135</v>
      </c>
      <c r="R1101" t="s">
        <v>31</v>
      </c>
      <c r="S1101">
        <f>(insurance[[#This Row],[age]]-Notes!$B$2)/Notes!$B$3</f>
        <v>0.98207620753711611</v>
      </c>
      <c r="T1101">
        <f>(insurance[[#This Row],[bmi]]-Notes!$B$4)/Notes!$B$5</f>
        <v>-0.96267811227147781</v>
      </c>
      <c r="U1101">
        <f>(insurance[[#This Row],[children]]-Notes!$B$6)/Notes!$B$7</f>
        <v>-7.8767191646533979E-2</v>
      </c>
      <c r="V1101" s="14">
        <f t="shared" si="17"/>
        <v>13130.638654799817</v>
      </c>
      <c r="W1101" s="15" t="str">
        <f>IF(insurance[[#This Row],[split]]="Test", (insurance[[#This Row],[charges]]-insurance[[#This Row],[yhat_base]])^2, "")</f>
        <v/>
      </c>
      <c r="X1101" s="15" t="str">
        <f>IF(insurance[[#This Row],[split]]="Test", ABS(insurance[[#This Row],[charges]]-insurance[[#This Row],[yhat_base]])^2, "")</f>
        <v/>
      </c>
      <c r="Y1101" t="str">
        <f>IF(insurance[[#This Row],[split]]="Test", (insurance[[#This Row],[charges]]-insurance[[#This Row],[yhat]])^2,"")</f>
        <v/>
      </c>
      <c r="Z1101" t="str">
        <f>IF(insurance[[#This Row],[split]]="Test",ABS(insurance[[#This Row],[charges]]-insurance[[#This Row],[yhat]])^2,"")</f>
        <v/>
      </c>
      <c r="AA1101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12305.497225025891</v>
      </c>
      <c r="AB1101">
        <f>insurance[[#This Row],[charges]]-insurance[[#This Row],[yhat]]</f>
        <v>-1363.3651750258905</v>
      </c>
      <c r="AC1101" t="str">
        <f>IF(insurance[[#This Row],[split]]="Test",
  COUNTIFS(insurance[split], "Test", insurance[yhat], "&gt;" &amp; insurance[[#This Row],[yhat]]) + 1,
  ""
)</f>
        <v/>
      </c>
      <c r="AD1101" t="str">
        <f>IF(insurance[[#This Row],[split]]="Test", CEILING(insurance[[#This Row],[rank_test]]/(COUNTIF(insurance[split],"Test")/10), 1), "")</f>
        <v/>
      </c>
      <c r="AE1101" t="str">
        <f>IF(insurance[[#This Row],[split]]="Test", --(insurance[[#This Row],[charges]] &gt;= Classify!$C$5), "")</f>
        <v/>
      </c>
      <c r="AF1101" t="str">
        <f>IF(insurance[[#This Row],[split]]="Test", --(insurance[[#This Row],[yhat]] &gt;= Classify!$C$8), "")</f>
        <v/>
      </c>
    </row>
    <row r="1102" spans="1:32" x14ac:dyDescent="0.35">
      <c r="A1102">
        <v>37</v>
      </c>
      <c r="B1102" t="s">
        <v>13</v>
      </c>
      <c r="C1102">
        <v>23.37</v>
      </c>
      <c r="D1102">
        <v>2</v>
      </c>
      <c r="E1102" t="s">
        <v>14</v>
      </c>
      <c r="F1102" t="s">
        <v>22</v>
      </c>
      <c r="G1102">
        <v>6686.4313000000002</v>
      </c>
      <c r="H1102" t="s">
        <v>24</v>
      </c>
      <c r="I1102" t="s">
        <v>17</v>
      </c>
      <c r="J1102" t="s">
        <v>17</v>
      </c>
      <c r="K1102" t="s">
        <v>18</v>
      </c>
      <c r="L1102" t="s">
        <v>17</v>
      </c>
      <c r="M1102" t="s">
        <v>17</v>
      </c>
      <c r="N1102">
        <f>insurance[[#This Row],[age]]^2</f>
        <v>1369</v>
      </c>
      <c r="O1102">
        <f>insurance[[#This Row],[smoker_yes]]*insurance[[#This Row],[bmi]]</f>
        <v>0</v>
      </c>
      <c r="P1102">
        <f>insurance[[#This Row],[smoker_yes]]*insurance[[#This Row],[age]]</f>
        <v>0</v>
      </c>
      <c r="Q1102">
        <f>insurance[[#This Row],[bmi]]*insurance[[#This Row],[age]]</f>
        <v>864.69</v>
      </c>
      <c r="R1102" t="s">
        <v>31</v>
      </c>
      <c r="S1102">
        <f>(insurance[[#This Row],[age]]-Notes!$B$2)/Notes!$B$3</f>
        <v>-0.1571428361342242</v>
      </c>
      <c r="T1102">
        <f>(insurance[[#This Row],[bmi]]-Notes!$B$4)/Notes!$B$5</f>
        <v>-1.1964414964602281</v>
      </c>
      <c r="U1102">
        <f>(insurance[[#This Row],[children]]-Notes!$B$6)/Notes!$B$7</f>
        <v>0.75107928412561065</v>
      </c>
      <c r="V1102" s="14">
        <f t="shared" si="17"/>
        <v>13130.638654799817</v>
      </c>
      <c r="W1102" s="15" t="str">
        <f>IF(insurance[[#This Row],[split]]="Test", (insurance[[#This Row],[charges]]-insurance[[#This Row],[yhat_base]])^2, "")</f>
        <v/>
      </c>
      <c r="X1102" s="15" t="str">
        <f>IF(insurance[[#This Row],[split]]="Test", ABS(insurance[[#This Row],[charges]]-insurance[[#This Row],[yhat_base]])^2, "")</f>
        <v/>
      </c>
      <c r="Y1102" t="str">
        <f>IF(insurance[[#This Row],[split]]="Test", (insurance[[#This Row],[charges]]-insurance[[#This Row],[yhat]])^2,"")</f>
        <v/>
      </c>
      <c r="Z1102" t="str">
        <f>IF(insurance[[#This Row],[split]]="Test",ABS(insurance[[#This Row],[charges]]-insurance[[#This Row],[yhat]])^2,"")</f>
        <v/>
      </c>
      <c r="AA1102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8167.3650848622101</v>
      </c>
      <c r="AB1102">
        <f>insurance[[#This Row],[charges]]-insurance[[#This Row],[yhat]]</f>
        <v>-1480.9337848622099</v>
      </c>
      <c r="AC1102" t="str">
        <f>IF(insurance[[#This Row],[split]]="Test",
  COUNTIFS(insurance[split], "Test", insurance[yhat], "&gt;" &amp; insurance[[#This Row],[yhat]]) + 1,
  ""
)</f>
        <v/>
      </c>
      <c r="AD1102" t="str">
        <f>IF(insurance[[#This Row],[split]]="Test", CEILING(insurance[[#This Row],[rank_test]]/(COUNTIF(insurance[split],"Test")/10), 1), "")</f>
        <v/>
      </c>
      <c r="AE1102" t="str">
        <f>IF(insurance[[#This Row],[split]]="Test", --(insurance[[#This Row],[charges]] &gt;= Classify!$C$5), "")</f>
        <v/>
      </c>
      <c r="AF1102" t="str">
        <f>IF(insurance[[#This Row],[split]]="Test", --(insurance[[#This Row],[yhat]] &gt;= Classify!$C$8), "")</f>
        <v/>
      </c>
    </row>
    <row r="1103" spans="1:32" x14ac:dyDescent="0.35">
      <c r="A1103">
        <v>34</v>
      </c>
      <c r="B1103" t="s">
        <v>19</v>
      </c>
      <c r="C1103">
        <v>22.42</v>
      </c>
      <c r="D1103">
        <v>2</v>
      </c>
      <c r="E1103" t="s">
        <v>14</v>
      </c>
      <c r="F1103" t="s">
        <v>20</v>
      </c>
      <c r="G1103">
        <v>27375.904780000001</v>
      </c>
      <c r="H1103" t="s">
        <v>24</v>
      </c>
      <c r="I1103" t="s">
        <v>18</v>
      </c>
      <c r="J1103" t="s">
        <v>17</v>
      </c>
      <c r="K1103" t="s">
        <v>17</v>
      </c>
      <c r="L1103" t="s">
        <v>17</v>
      </c>
      <c r="M1103" t="s">
        <v>17</v>
      </c>
      <c r="N1103">
        <f>insurance[[#This Row],[age]]^2</f>
        <v>1156</v>
      </c>
      <c r="O1103">
        <f>insurance[[#This Row],[smoker_yes]]*insurance[[#This Row],[bmi]]</f>
        <v>0</v>
      </c>
      <c r="P1103">
        <f>insurance[[#This Row],[smoker_yes]]*insurance[[#This Row],[age]]</f>
        <v>0</v>
      </c>
      <c r="Q1103">
        <f>insurance[[#This Row],[bmi]]*insurance[[#This Row],[age]]</f>
        <v>762.28000000000009</v>
      </c>
      <c r="R1103" t="s">
        <v>31</v>
      </c>
      <c r="S1103">
        <f>(insurance[[#This Row],[age]]-Notes!$B$2)/Notes!$B$3</f>
        <v>-0.37074640682260052</v>
      </c>
      <c r="T1103">
        <f>(insurance[[#This Row],[bmi]]-Notes!$B$4)/Notes!$B$5</f>
        <v>-1.3522837525860614</v>
      </c>
      <c r="U1103">
        <f>(insurance[[#This Row],[children]]-Notes!$B$6)/Notes!$B$7</f>
        <v>0.75107928412561065</v>
      </c>
      <c r="V1103" s="14">
        <f t="shared" si="17"/>
        <v>13130.638654799817</v>
      </c>
      <c r="W1103" s="15" t="str">
        <f>IF(insurance[[#This Row],[split]]="Test", (insurance[[#This Row],[charges]]-insurance[[#This Row],[yhat_base]])^2, "")</f>
        <v/>
      </c>
      <c r="X1103" s="15" t="str">
        <f>IF(insurance[[#This Row],[split]]="Test", ABS(insurance[[#This Row],[charges]]-insurance[[#This Row],[yhat_base]])^2, "")</f>
        <v/>
      </c>
      <c r="Y1103" t="str">
        <f>IF(insurance[[#This Row],[split]]="Test", (insurance[[#This Row],[charges]]-insurance[[#This Row],[yhat]])^2,"")</f>
        <v/>
      </c>
      <c r="Z1103" t="str">
        <f>IF(insurance[[#This Row],[split]]="Test",ABS(insurance[[#This Row],[charges]]-insurance[[#This Row],[yhat]])^2,"")</f>
        <v/>
      </c>
      <c r="AA1103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7456.563936051507</v>
      </c>
      <c r="AB1103">
        <f>insurance[[#This Row],[charges]]-insurance[[#This Row],[yhat]]</f>
        <v>19919.340843948492</v>
      </c>
      <c r="AC1103" t="str">
        <f>IF(insurance[[#This Row],[split]]="Test",
  COUNTIFS(insurance[split], "Test", insurance[yhat], "&gt;" &amp; insurance[[#This Row],[yhat]]) + 1,
  ""
)</f>
        <v/>
      </c>
      <c r="AD1103" t="str">
        <f>IF(insurance[[#This Row],[split]]="Test", CEILING(insurance[[#This Row],[rank_test]]/(COUNTIF(insurance[split],"Test")/10), 1), "")</f>
        <v/>
      </c>
      <c r="AE1103" t="str">
        <f>IF(insurance[[#This Row],[split]]="Test", --(insurance[[#This Row],[charges]] &gt;= Classify!$C$5), "")</f>
        <v/>
      </c>
      <c r="AF1103" t="str">
        <f>IF(insurance[[#This Row],[split]]="Test", --(insurance[[#This Row],[yhat]] &gt;= Classify!$C$8), "")</f>
        <v/>
      </c>
    </row>
    <row r="1104" spans="1:32" x14ac:dyDescent="0.35">
      <c r="A1104">
        <v>35</v>
      </c>
      <c r="B1104" t="s">
        <v>19</v>
      </c>
      <c r="C1104">
        <v>24.13</v>
      </c>
      <c r="D1104">
        <v>1</v>
      </c>
      <c r="E1104" t="s">
        <v>14</v>
      </c>
      <c r="F1104" t="s">
        <v>22</v>
      </c>
      <c r="G1104">
        <v>5125.2156999999997</v>
      </c>
      <c r="H1104" t="s">
        <v>24</v>
      </c>
      <c r="I1104" t="s">
        <v>18</v>
      </c>
      <c r="J1104" t="s">
        <v>17</v>
      </c>
      <c r="K1104" t="s">
        <v>18</v>
      </c>
      <c r="L1104" t="s">
        <v>17</v>
      </c>
      <c r="M1104" t="s">
        <v>17</v>
      </c>
      <c r="N1104">
        <f>insurance[[#This Row],[age]]^2</f>
        <v>1225</v>
      </c>
      <c r="O1104">
        <f>insurance[[#This Row],[smoker_yes]]*insurance[[#This Row],[bmi]]</f>
        <v>0</v>
      </c>
      <c r="P1104">
        <f>insurance[[#This Row],[smoker_yes]]*insurance[[#This Row],[age]]</f>
        <v>0</v>
      </c>
      <c r="Q1104">
        <f>insurance[[#This Row],[bmi]]*insurance[[#This Row],[age]]</f>
        <v>844.55</v>
      </c>
      <c r="R1104" t="s">
        <v>31</v>
      </c>
      <c r="S1104">
        <f>(insurance[[#This Row],[age]]-Notes!$B$2)/Notes!$B$3</f>
        <v>-0.29954521659314176</v>
      </c>
      <c r="T1104">
        <f>(insurance[[#This Row],[bmi]]-Notes!$B$4)/Notes!$B$5</f>
        <v>-1.0717676915595618</v>
      </c>
      <c r="U1104">
        <f>(insurance[[#This Row],[children]]-Notes!$B$6)/Notes!$B$7</f>
        <v>-7.8767191646533979E-2</v>
      </c>
      <c r="V1104" s="14">
        <f t="shared" si="17"/>
        <v>13130.638654799817</v>
      </c>
      <c r="W1104" s="15" t="str">
        <f>IF(insurance[[#This Row],[split]]="Test", (insurance[[#This Row],[charges]]-insurance[[#This Row],[yhat_base]])^2, "")</f>
        <v/>
      </c>
      <c r="X1104" s="15" t="str">
        <f>IF(insurance[[#This Row],[split]]="Test", ABS(insurance[[#This Row],[charges]]-insurance[[#This Row],[yhat_base]])^2, "")</f>
        <v/>
      </c>
      <c r="Y1104" t="str">
        <f>IF(insurance[[#This Row],[split]]="Test", (insurance[[#This Row],[charges]]-insurance[[#This Row],[yhat]])^2,"")</f>
        <v/>
      </c>
      <c r="Z1104" t="str">
        <f>IF(insurance[[#This Row],[split]]="Test",ABS(insurance[[#This Row],[charges]]-insurance[[#This Row],[yhat]])^2,"")</f>
        <v/>
      </c>
      <c r="AA1104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6346.0302680684645</v>
      </c>
      <c r="AB1104">
        <f>insurance[[#This Row],[charges]]-insurance[[#This Row],[yhat]]</f>
        <v>-1220.8145680684647</v>
      </c>
      <c r="AC1104" t="str">
        <f>IF(insurance[[#This Row],[split]]="Test",
  COUNTIFS(insurance[split], "Test", insurance[yhat], "&gt;" &amp; insurance[[#This Row],[yhat]]) + 1,
  ""
)</f>
        <v/>
      </c>
      <c r="AD1104" t="str">
        <f>IF(insurance[[#This Row],[split]]="Test", CEILING(insurance[[#This Row],[rank_test]]/(COUNTIF(insurance[split],"Test")/10), 1), "")</f>
        <v/>
      </c>
      <c r="AE1104" t="str">
        <f>IF(insurance[[#This Row],[split]]="Test", --(insurance[[#This Row],[charges]] &gt;= Classify!$C$5), "")</f>
        <v/>
      </c>
      <c r="AF1104" t="str">
        <f>IF(insurance[[#This Row],[split]]="Test", --(insurance[[#This Row],[yhat]] &gt;= Classify!$C$8), "")</f>
        <v/>
      </c>
    </row>
    <row r="1105" spans="1:32" x14ac:dyDescent="0.35">
      <c r="A1105">
        <v>27</v>
      </c>
      <c r="B1105" t="s">
        <v>19</v>
      </c>
      <c r="C1105">
        <v>18.905000000000001</v>
      </c>
      <c r="D1105">
        <v>3</v>
      </c>
      <c r="E1105" t="s">
        <v>14</v>
      </c>
      <c r="F1105" t="s">
        <v>20</v>
      </c>
      <c r="G1105">
        <v>4827.9049500000001</v>
      </c>
      <c r="H1105" t="s">
        <v>24</v>
      </c>
      <c r="I1105" t="s">
        <v>18</v>
      </c>
      <c r="J1105" t="s">
        <v>17</v>
      </c>
      <c r="K1105" t="s">
        <v>17</v>
      </c>
      <c r="L1105" t="s">
        <v>17</v>
      </c>
      <c r="M1105" t="s">
        <v>17</v>
      </c>
      <c r="N1105">
        <f>insurance[[#This Row],[age]]^2</f>
        <v>729</v>
      </c>
      <c r="O1105">
        <f>insurance[[#This Row],[smoker_yes]]*insurance[[#This Row],[bmi]]</f>
        <v>0</v>
      </c>
      <c r="P1105">
        <f>insurance[[#This Row],[smoker_yes]]*insurance[[#This Row],[age]]</f>
        <v>0</v>
      </c>
      <c r="Q1105">
        <f>insurance[[#This Row],[bmi]]*insurance[[#This Row],[age]]</f>
        <v>510.43500000000006</v>
      </c>
      <c r="R1105" t="s">
        <v>31</v>
      </c>
      <c r="S1105">
        <f>(insurance[[#This Row],[age]]-Notes!$B$2)/Notes!$B$3</f>
        <v>-0.86915473842881186</v>
      </c>
      <c r="T1105">
        <f>(insurance[[#This Row],[bmi]]-Notes!$B$4)/Notes!$B$5</f>
        <v>-1.928900100251645</v>
      </c>
      <c r="U1105">
        <f>(insurance[[#This Row],[children]]-Notes!$B$6)/Notes!$B$7</f>
        <v>1.5809257598977553</v>
      </c>
      <c r="V1105" s="14">
        <f t="shared" si="17"/>
        <v>13130.638654799817</v>
      </c>
      <c r="W1105" s="15" t="str">
        <f>IF(insurance[[#This Row],[split]]="Test", (insurance[[#This Row],[charges]]-insurance[[#This Row],[yhat_base]])^2, "")</f>
        <v/>
      </c>
      <c r="X1105" s="15" t="str">
        <f>IF(insurance[[#This Row],[split]]="Test", ABS(insurance[[#This Row],[charges]]-insurance[[#This Row],[yhat_base]])^2, "")</f>
        <v/>
      </c>
      <c r="Y1105" t="str">
        <f>IF(insurance[[#This Row],[split]]="Test", (insurance[[#This Row],[charges]]-insurance[[#This Row],[yhat]])^2,"")</f>
        <v/>
      </c>
      <c r="Z1105" t="str">
        <f>IF(insurance[[#This Row],[split]]="Test",ABS(insurance[[#This Row],[charges]]-insurance[[#This Row],[yhat]])^2,"")</f>
        <v/>
      </c>
      <c r="AA1105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6853.7210183082989</v>
      </c>
      <c r="AB1105">
        <f>insurance[[#This Row],[charges]]-insurance[[#This Row],[yhat]]</f>
        <v>-2025.8160683082988</v>
      </c>
      <c r="AC1105" t="str">
        <f>IF(insurance[[#This Row],[split]]="Test",
  COUNTIFS(insurance[split], "Test", insurance[yhat], "&gt;" &amp; insurance[[#This Row],[yhat]]) + 1,
  ""
)</f>
        <v/>
      </c>
      <c r="AD1105" t="str">
        <f>IF(insurance[[#This Row],[split]]="Test", CEILING(insurance[[#This Row],[rank_test]]/(COUNTIF(insurance[split],"Test")/10), 1), "")</f>
        <v/>
      </c>
      <c r="AE1105" t="str">
        <f>IF(insurance[[#This Row],[split]]="Test", --(insurance[[#This Row],[charges]] &gt;= Classify!$C$5), "")</f>
        <v/>
      </c>
      <c r="AF1105" t="str">
        <f>IF(insurance[[#This Row],[split]]="Test", --(insurance[[#This Row],[yhat]] &gt;= Classify!$C$8), "")</f>
        <v/>
      </c>
    </row>
    <row r="1106" spans="1:32" x14ac:dyDescent="0.35">
      <c r="A1106">
        <v>22</v>
      </c>
      <c r="B1106" t="s">
        <v>19</v>
      </c>
      <c r="C1106">
        <v>19.95</v>
      </c>
      <c r="D1106">
        <v>3</v>
      </c>
      <c r="E1106" t="s">
        <v>14</v>
      </c>
      <c r="F1106" t="s">
        <v>20</v>
      </c>
      <c r="G1106">
        <v>4005.4225000000001</v>
      </c>
      <c r="H1106" t="s">
        <v>24</v>
      </c>
      <c r="I1106" t="s">
        <v>18</v>
      </c>
      <c r="J1106" t="s">
        <v>17</v>
      </c>
      <c r="K1106" t="s">
        <v>17</v>
      </c>
      <c r="L1106" t="s">
        <v>17</v>
      </c>
      <c r="M1106" t="s">
        <v>17</v>
      </c>
      <c r="N1106">
        <f>insurance[[#This Row],[age]]^2</f>
        <v>484</v>
      </c>
      <c r="O1106">
        <f>insurance[[#This Row],[smoker_yes]]*insurance[[#This Row],[bmi]]</f>
        <v>0</v>
      </c>
      <c r="P1106">
        <f>insurance[[#This Row],[smoker_yes]]*insurance[[#This Row],[age]]</f>
        <v>0</v>
      </c>
      <c r="Q1106">
        <f>insurance[[#This Row],[bmi]]*insurance[[#This Row],[age]]</f>
        <v>438.9</v>
      </c>
      <c r="R1106" t="s">
        <v>31</v>
      </c>
      <c r="S1106">
        <f>(insurance[[#This Row],[age]]-Notes!$B$2)/Notes!$B$3</f>
        <v>-1.2251606895761058</v>
      </c>
      <c r="T1106">
        <f>(insurance[[#This Row],[bmi]]-Notes!$B$4)/Notes!$B$5</f>
        <v>-1.7574736185132287</v>
      </c>
      <c r="U1106">
        <f>(insurance[[#This Row],[children]]-Notes!$B$6)/Notes!$B$7</f>
        <v>1.5809257598977553</v>
      </c>
      <c r="V1106" s="14">
        <f t="shared" si="17"/>
        <v>13130.638654799817</v>
      </c>
      <c r="W1106" s="15" t="str">
        <f>IF(insurance[[#This Row],[split]]="Test", (insurance[[#This Row],[charges]]-insurance[[#This Row],[yhat_base]])^2, "")</f>
        <v/>
      </c>
      <c r="X1106" s="15" t="str">
        <f>IF(insurance[[#This Row],[split]]="Test", ABS(insurance[[#This Row],[charges]]-insurance[[#This Row],[yhat_base]])^2, "")</f>
        <v/>
      </c>
      <c r="Y1106" t="str">
        <f>IF(insurance[[#This Row],[split]]="Test", (insurance[[#This Row],[charges]]-insurance[[#This Row],[yhat]])^2,"")</f>
        <v/>
      </c>
      <c r="Z1106" t="str">
        <f>IF(insurance[[#This Row],[split]]="Test",ABS(insurance[[#This Row],[charges]]-insurance[[#This Row],[yhat]])^2,"")</f>
        <v/>
      </c>
      <c r="AA1106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6173.5381123387251</v>
      </c>
      <c r="AB1106">
        <f>insurance[[#This Row],[charges]]-insurance[[#This Row],[yhat]]</f>
        <v>-2168.115612338725</v>
      </c>
      <c r="AC1106" t="str">
        <f>IF(insurance[[#This Row],[split]]="Test",
  COUNTIFS(insurance[split], "Test", insurance[yhat], "&gt;" &amp; insurance[[#This Row],[yhat]]) + 1,
  ""
)</f>
        <v/>
      </c>
      <c r="AD1106" t="str">
        <f>IF(insurance[[#This Row],[split]]="Test", CEILING(insurance[[#This Row],[rank_test]]/(COUNTIF(insurance[split],"Test")/10), 1), "")</f>
        <v/>
      </c>
      <c r="AE1106" t="str">
        <f>IF(insurance[[#This Row],[split]]="Test", --(insurance[[#This Row],[charges]] &gt;= Classify!$C$5), "")</f>
        <v/>
      </c>
      <c r="AF1106" t="str">
        <f>IF(insurance[[#This Row],[split]]="Test", --(insurance[[#This Row],[yhat]] &gt;= Classify!$C$8), "")</f>
        <v/>
      </c>
    </row>
    <row r="1107" spans="1:32" x14ac:dyDescent="0.35">
      <c r="A1107">
        <v>39</v>
      </c>
      <c r="B1107" t="s">
        <v>19</v>
      </c>
      <c r="C1107">
        <v>24.51</v>
      </c>
      <c r="D1107">
        <v>2</v>
      </c>
      <c r="E1107" t="s">
        <v>14</v>
      </c>
      <c r="F1107" t="s">
        <v>22</v>
      </c>
      <c r="G1107">
        <v>6710.1918999999998</v>
      </c>
      <c r="H1107" t="s">
        <v>24</v>
      </c>
      <c r="I1107" t="s">
        <v>18</v>
      </c>
      <c r="J1107" t="s">
        <v>17</v>
      </c>
      <c r="K1107" t="s">
        <v>18</v>
      </c>
      <c r="L1107" t="s">
        <v>17</v>
      </c>
      <c r="M1107" t="s">
        <v>17</v>
      </c>
      <c r="N1107">
        <f>insurance[[#This Row],[age]]^2</f>
        <v>1521</v>
      </c>
      <c r="O1107">
        <f>insurance[[#This Row],[smoker_yes]]*insurance[[#This Row],[bmi]]</f>
        <v>0</v>
      </c>
      <c r="P1107">
        <f>insurance[[#This Row],[smoker_yes]]*insurance[[#This Row],[age]]</f>
        <v>0</v>
      </c>
      <c r="Q1107">
        <f>insurance[[#This Row],[bmi]]*insurance[[#This Row],[age]]</f>
        <v>955.8900000000001</v>
      </c>
      <c r="R1107" t="s">
        <v>31</v>
      </c>
      <c r="S1107">
        <f>(insurance[[#This Row],[age]]-Notes!$B$2)/Notes!$B$3</f>
        <v>-1.4740455675306659E-2</v>
      </c>
      <c r="T1107">
        <f>(insurance[[#This Row],[bmi]]-Notes!$B$4)/Notes!$B$5</f>
        <v>-1.0094307891092278</v>
      </c>
      <c r="U1107">
        <f>(insurance[[#This Row],[children]]-Notes!$B$6)/Notes!$B$7</f>
        <v>0.75107928412561065</v>
      </c>
      <c r="V1107" s="14">
        <f t="shared" si="17"/>
        <v>13130.638654799817</v>
      </c>
      <c r="W1107" s="15" t="str">
        <f>IF(insurance[[#This Row],[split]]="Test", (insurance[[#This Row],[charges]]-insurance[[#This Row],[yhat_base]])^2, "")</f>
        <v/>
      </c>
      <c r="X1107" s="15" t="str">
        <f>IF(insurance[[#This Row],[split]]="Test", ABS(insurance[[#This Row],[charges]]-insurance[[#This Row],[yhat_base]])^2, "")</f>
        <v/>
      </c>
      <c r="Y1107" t="str">
        <f>IF(insurance[[#This Row],[split]]="Test", (insurance[[#This Row],[charges]]-insurance[[#This Row],[yhat]])^2,"")</f>
        <v/>
      </c>
      <c r="Z1107" t="str">
        <f>IF(insurance[[#This Row],[split]]="Test",ABS(insurance[[#This Row],[charges]]-insurance[[#This Row],[yhat]])^2,"")</f>
        <v/>
      </c>
      <c r="AA1107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8044.3119598636558</v>
      </c>
      <c r="AB1107">
        <f>insurance[[#This Row],[charges]]-insurance[[#This Row],[yhat]]</f>
        <v>-1334.120059863656</v>
      </c>
      <c r="AC1107" t="str">
        <f>IF(insurance[[#This Row],[split]]="Test",
  COUNTIFS(insurance[split], "Test", insurance[yhat], "&gt;" &amp; insurance[[#This Row],[yhat]]) + 1,
  ""
)</f>
        <v/>
      </c>
      <c r="AD1107" t="str">
        <f>IF(insurance[[#This Row],[split]]="Test", CEILING(insurance[[#This Row],[rank_test]]/(COUNTIF(insurance[split],"Test")/10), 1), "")</f>
        <v/>
      </c>
      <c r="AE1107" t="str">
        <f>IF(insurance[[#This Row],[split]]="Test", --(insurance[[#This Row],[charges]] &gt;= Classify!$C$5), "")</f>
        <v/>
      </c>
      <c r="AF1107" t="str">
        <f>IF(insurance[[#This Row],[split]]="Test", --(insurance[[#This Row],[yhat]] &gt;= Classify!$C$8), "")</f>
        <v/>
      </c>
    </row>
    <row r="1108" spans="1:32" x14ac:dyDescent="0.35">
      <c r="A1108">
        <v>40</v>
      </c>
      <c r="B1108" t="s">
        <v>13</v>
      </c>
      <c r="C1108">
        <v>22.22</v>
      </c>
      <c r="D1108">
        <v>2</v>
      </c>
      <c r="E1108" t="s">
        <v>23</v>
      </c>
      <c r="F1108" t="s">
        <v>15</v>
      </c>
      <c r="G1108">
        <v>19444.265800000001</v>
      </c>
      <c r="H1108" t="s">
        <v>24</v>
      </c>
      <c r="I1108" t="s">
        <v>17</v>
      </c>
      <c r="J1108" t="s">
        <v>18</v>
      </c>
      <c r="K1108" t="s">
        <v>17</v>
      </c>
      <c r="L1108" t="s">
        <v>18</v>
      </c>
      <c r="M1108" t="s">
        <v>17</v>
      </c>
      <c r="N1108">
        <f>insurance[[#This Row],[age]]^2</f>
        <v>1600</v>
      </c>
      <c r="O1108">
        <f>insurance[[#This Row],[smoker_yes]]*insurance[[#This Row],[bmi]]</f>
        <v>22.22</v>
      </c>
      <c r="P1108">
        <f>insurance[[#This Row],[smoker_yes]]*insurance[[#This Row],[age]]</f>
        <v>40</v>
      </c>
      <c r="Q1108">
        <f>insurance[[#This Row],[bmi]]*insurance[[#This Row],[age]]</f>
        <v>888.8</v>
      </c>
      <c r="R1108" t="s">
        <v>31</v>
      </c>
      <c r="S1108">
        <f>(insurance[[#This Row],[age]]-Notes!$B$2)/Notes!$B$3</f>
        <v>5.6460734554152112E-2</v>
      </c>
      <c r="T1108">
        <f>(insurance[[#This Row],[bmi]]-Notes!$B$4)/Notes!$B$5</f>
        <v>-1.3850926486125532</v>
      </c>
      <c r="U1108">
        <f>(insurance[[#This Row],[children]]-Notes!$B$6)/Notes!$B$7</f>
        <v>0.75107928412561065</v>
      </c>
      <c r="V1108" s="14">
        <f t="shared" si="17"/>
        <v>13130.638654799817</v>
      </c>
      <c r="W1108" s="15" t="str">
        <f>IF(insurance[[#This Row],[split]]="Test", (insurance[[#This Row],[charges]]-insurance[[#This Row],[yhat_base]])^2, "")</f>
        <v/>
      </c>
      <c r="X1108" s="15" t="str">
        <f>IF(insurance[[#This Row],[split]]="Test", ABS(insurance[[#This Row],[charges]]-insurance[[#This Row],[yhat_base]])^2, "")</f>
        <v/>
      </c>
      <c r="Y1108" t="str">
        <f>IF(insurance[[#This Row],[split]]="Test", (insurance[[#This Row],[charges]]-insurance[[#This Row],[yhat]])^2,"")</f>
        <v/>
      </c>
      <c r="Z1108" t="str">
        <f>IF(insurance[[#This Row],[split]]="Test",ABS(insurance[[#This Row],[charges]]-insurance[[#This Row],[yhat]])^2,"")</f>
        <v/>
      </c>
      <c r="AA1108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19385.21493241698</v>
      </c>
      <c r="AB1108">
        <f>insurance[[#This Row],[charges]]-insurance[[#This Row],[yhat]]</f>
        <v>59.05086758302059</v>
      </c>
      <c r="AC1108" t="str">
        <f>IF(insurance[[#This Row],[split]]="Test",
  COUNTIFS(insurance[split], "Test", insurance[yhat], "&gt;" &amp; insurance[[#This Row],[yhat]]) + 1,
  ""
)</f>
        <v/>
      </c>
      <c r="AD1108" t="str">
        <f>IF(insurance[[#This Row],[split]]="Test", CEILING(insurance[[#This Row],[rank_test]]/(COUNTIF(insurance[split],"Test")/10), 1), "")</f>
        <v/>
      </c>
      <c r="AE1108" t="str">
        <f>IF(insurance[[#This Row],[split]]="Test", --(insurance[[#This Row],[charges]] &gt;= Classify!$C$5), "")</f>
        <v/>
      </c>
      <c r="AF1108" t="str">
        <f>IF(insurance[[#This Row],[split]]="Test", --(insurance[[#This Row],[yhat]] &gt;= Classify!$C$8), "")</f>
        <v/>
      </c>
    </row>
    <row r="1109" spans="1:32" x14ac:dyDescent="0.35">
      <c r="A1109">
        <v>33</v>
      </c>
      <c r="B1109" t="s">
        <v>13</v>
      </c>
      <c r="C1109">
        <v>22.135000000000002</v>
      </c>
      <c r="D1109">
        <v>1</v>
      </c>
      <c r="E1109" t="s">
        <v>14</v>
      </c>
      <c r="F1109" t="s">
        <v>20</v>
      </c>
      <c r="G1109">
        <v>5354.0746499999996</v>
      </c>
      <c r="H1109" t="s">
        <v>24</v>
      </c>
      <c r="I1109" t="s">
        <v>17</v>
      </c>
      <c r="J1109" t="s">
        <v>17</v>
      </c>
      <c r="K1109" t="s">
        <v>17</v>
      </c>
      <c r="L1109" t="s">
        <v>17</v>
      </c>
      <c r="M1109" t="s">
        <v>17</v>
      </c>
      <c r="N1109">
        <f>insurance[[#This Row],[age]]^2</f>
        <v>1089</v>
      </c>
      <c r="O1109">
        <f>insurance[[#This Row],[smoker_yes]]*insurance[[#This Row],[bmi]]</f>
        <v>0</v>
      </c>
      <c r="P1109">
        <f>insurance[[#This Row],[smoker_yes]]*insurance[[#This Row],[age]]</f>
        <v>0</v>
      </c>
      <c r="Q1109">
        <f>insurance[[#This Row],[bmi]]*insurance[[#This Row],[age]]</f>
        <v>730.45500000000004</v>
      </c>
      <c r="R1109" t="s">
        <v>32</v>
      </c>
      <c r="S1109">
        <f>(insurance[[#This Row],[age]]-Notes!$B$2)/Notes!$B$3</f>
        <v>-0.44194759705205927</v>
      </c>
      <c r="T1109">
        <f>(insurance[[#This Row],[bmi]]-Notes!$B$4)/Notes!$B$5</f>
        <v>-1.3990364294238113</v>
      </c>
      <c r="U1109">
        <f>(insurance[[#This Row],[children]]-Notes!$B$6)/Notes!$B$7</f>
        <v>-7.8767191646533979E-2</v>
      </c>
      <c r="V1109" s="14">
        <f t="shared" si="17"/>
        <v>13130.638654799817</v>
      </c>
      <c r="W1109" s="15">
        <f>IF(insurance[[#This Row],[split]]="Test", (insurance[[#This Row],[charges]]-insurance[[#This Row],[yhat_base]])^2, "")</f>
        <v>60474947.720748179</v>
      </c>
      <c r="X1109" s="15">
        <f>IF(insurance[[#This Row],[split]]="Test", ABS(insurance[[#This Row],[charges]]-insurance[[#This Row],[yhat_base]])^2, "")</f>
        <v>60474947.720748179</v>
      </c>
      <c r="Y1109">
        <f>IF(insurance[[#This Row],[split]]="Test", (insurance[[#This Row],[charges]]-insurance[[#This Row],[yhat]])^2,"")</f>
        <v>3167420.5643531969</v>
      </c>
      <c r="Z1109">
        <f>IF(insurance[[#This Row],[split]]="Test",ABS(insurance[[#This Row],[charges]]-insurance[[#This Row],[yhat]])^2,"")</f>
        <v>3167420.5643531969</v>
      </c>
      <c r="AA1109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7133.7995063621274</v>
      </c>
      <c r="AB1109">
        <f>insurance[[#This Row],[charges]]-insurance[[#This Row],[yhat]]</f>
        <v>-1779.7248563621279</v>
      </c>
      <c r="AC1109">
        <f>IF(insurance[[#This Row],[split]]="Test",
  COUNTIFS(insurance[split], "Test", insurance[yhat], "&gt;" &amp; insurance[[#This Row],[yhat]]) + 1,
  ""
)</f>
        <v>199</v>
      </c>
      <c r="AD1109">
        <f>IF(insurance[[#This Row],[split]]="Test", CEILING(insurance[[#This Row],[rank_test]]/(COUNTIF(insurance[split],"Test")/10), 1), "")</f>
        <v>8</v>
      </c>
      <c r="AE1109">
        <f>IF(insurance[[#This Row],[split]]="Test", --(insurance[[#This Row],[charges]] &gt;= Classify!$C$5), "")</f>
        <v>0</v>
      </c>
      <c r="AF1109">
        <f>IF(insurance[[#This Row],[split]]="Test", --(insurance[[#This Row],[yhat]] &gt;= Classify!$C$8), "")</f>
        <v>0</v>
      </c>
    </row>
    <row r="1110" spans="1:32" x14ac:dyDescent="0.35">
      <c r="A1110">
        <v>19</v>
      </c>
      <c r="B1110" t="s">
        <v>19</v>
      </c>
      <c r="C1110">
        <v>20.9</v>
      </c>
      <c r="D1110">
        <v>1</v>
      </c>
      <c r="E1110" t="s">
        <v>14</v>
      </c>
      <c r="F1110" t="s">
        <v>21</v>
      </c>
      <c r="G1110">
        <v>1832.0940000000001</v>
      </c>
      <c r="H1110" t="s">
        <v>24</v>
      </c>
      <c r="I1110" t="s">
        <v>18</v>
      </c>
      <c r="J1110" t="s">
        <v>17</v>
      </c>
      <c r="K1110" t="s">
        <v>17</v>
      </c>
      <c r="L1110" t="s">
        <v>17</v>
      </c>
      <c r="M1110" t="s">
        <v>18</v>
      </c>
      <c r="N1110">
        <f>insurance[[#This Row],[age]]^2</f>
        <v>361</v>
      </c>
      <c r="O1110">
        <f>insurance[[#This Row],[smoker_yes]]*insurance[[#This Row],[bmi]]</f>
        <v>0</v>
      </c>
      <c r="P1110">
        <f>insurance[[#This Row],[smoker_yes]]*insurance[[#This Row],[age]]</f>
        <v>0</v>
      </c>
      <c r="Q1110">
        <f>insurance[[#This Row],[bmi]]*insurance[[#This Row],[age]]</f>
        <v>397.09999999999997</v>
      </c>
      <c r="R1110" t="s">
        <v>31</v>
      </c>
      <c r="S1110">
        <f>(insurance[[#This Row],[age]]-Notes!$B$2)/Notes!$B$3</f>
        <v>-1.4387642602644821</v>
      </c>
      <c r="T1110">
        <f>(insurance[[#This Row],[bmi]]-Notes!$B$4)/Notes!$B$5</f>
        <v>-1.6016313623873955</v>
      </c>
      <c r="U1110">
        <f>(insurance[[#This Row],[children]]-Notes!$B$6)/Notes!$B$7</f>
        <v>-7.8767191646533979E-2</v>
      </c>
      <c r="V1110" s="14">
        <f t="shared" si="17"/>
        <v>13130.638654799817</v>
      </c>
      <c r="W1110" s="15" t="str">
        <f>IF(insurance[[#This Row],[split]]="Test", (insurance[[#This Row],[charges]]-insurance[[#This Row],[yhat_base]])^2, "")</f>
        <v/>
      </c>
      <c r="X1110" s="15" t="str">
        <f>IF(insurance[[#This Row],[split]]="Test", ABS(insurance[[#This Row],[charges]]-insurance[[#This Row],[yhat_base]])^2, "")</f>
        <v/>
      </c>
      <c r="Y1110" t="str">
        <f>IF(insurance[[#This Row],[split]]="Test", (insurance[[#This Row],[charges]]-insurance[[#This Row],[yhat]])^2,"")</f>
        <v/>
      </c>
      <c r="Z1110" t="str">
        <f>IF(insurance[[#This Row],[split]]="Test",ABS(insurance[[#This Row],[charges]]-insurance[[#This Row],[yhat]])^2,"")</f>
        <v/>
      </c>
      <c r="AA1110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3312.4337193312258</v>
      </c>
      <c r="AB1110">
        <f>insurance[[#This Row],[charges]]-insurance[[#This Row],[yhat]]</f>
        <v>-1480.3397193312258</v>
      </c>
      <c r="AC1110" t="str">
        <f>IF(insurance[[#This Row],[split]]="Test",
  COUNTIFS(insurance[split], "Test", insurance[yhat], "&gt;" &amp; insurance[[#This Row],[yhat]]) + 1,
  ""
)</f>
        <v/>
      </c>
      <c r="AD1110" t="str">
        <f>IF(insurance[[#This Row],[split]]="Test", CEILING(insurance[[#This Row],[rank_test]]/(COUNTIF(insurance[split],"Test")/10), 1), "")</f>
        <v/>
      </c>
      <c r="AE1110" t="str">
        <f>IF(insurance[[#This Row],[split]]="Test", --(insurance[[#This Row],[charges]] &gt;= Classify!$C$5), "")</f>
        <v/>
      </c>
      <c r="AF1110" t="str">
        <f>IF(insurance[[#This Row],[split]]="Test", --(insurance[[#This Row],[yhat]] &gt;= Classify!$C$8), "")</f>
        <v/>
      </c>
    </row>
    <row r="1111" spans="1:32" x14ac:dyDescent="0.35">
      <c r="A1111">
        <v>51</v>
      </c>
      <c r="B1111" t="s">
        <v>19</v>
      </c>
      <c r="C1111">
        <v>24.414999999999999</v>
      </c>
      <c r="D1111">
        <v>4</v>
      </c>
      <c r="E1111" t="s">
        <v>14</v>
      </c>
      <c r="F1111" t="s">
        <v>22</v>
      </c>
      <c r="G1111">
        <v>11520.099850000001</v>
      </c>
      <c r="H1111" t="s">
        <v>24</v>
      </c>
      <c r="I1111" t="s">
        <v>18</v>
      </c>
      <c r="J1111" t="s">
        <v>17</v>
      </c>
      <c r="K1111" t="s">
        <v>18</v>
      </c>
      <c r="L1111" t="s">
        <v>17</v>
      </c>
      <c r="M1111" t="s">
        <v>17</v>
      </c>
      <c r="N1111">
        <f>insurance[[#This Row],[age]]^2</f>
        <v>2601</v>
      </c>
      <c r="O1111">
        <f>insurance[[#This Row],[smoker_yes]]*insurance[[#This Row],[bmi]]</f>
        <v>0</v>
      </c>
      <c r="P1111">
        <f>insurance[[#This Row],[smoker_yes]]*insurance[[#This Row],[age]]</f>
        <v>0</v>
      </c>
      <c r="Q1111">
        <f>insurance[[#This Row],[bmi]]*insurance[[#This Row],[age]]</f>
        <v>1245.165</v>
      </c>
      <c r="R1111" t="s">
        <v>31</v>
      </c>
      <c r="S1111">
        <f>(insurance[[#This Row],[age]]-Notes!$B$2)/Notes!$B$3</f>
        <v>0.8396738270781986</v>
      </c>
      <c r="T1111">
        <f>(insurance[[#This Row],[bmi]]-Notes!$B$4)/Notes!$B$5</f>
        <v>-1.0250150147218116</v>
      </c>
      <c r="U1111">
        <f>(insurance[[#This Row],[children]]-Notes!$B$6)/Notes!$B$7</f>
        <v>2.4107722356699002</v>
      </c>
      <c r="V1111" s="14">
        <f t="shared" si="17"/>
        <v>13130.638654799817</v>
      </c>
      <c r="W1111" s="15" t="str">
        <f>IF(insurance[[#This Row],[split]]="Test", (insurance[[#This Row],[charges]]-insurance[[#This Row],[yhat_base]])^2, "")</f>
        <v/>
      </c>
      <c r="X1111" s="15" t="str">
        <f>IF(insurance[[#This Row],[split]]="Test", ABS(insurance[[#This Row],[charges]]-insurance[[#This Row],[yhat_base]])^2, "")</f>
        <v/>
      </c>
      <c r="Y1111" t="str">
        <f>IF(insurance[[#This Row],[split]]="Test", (insurance[[#This Row],[charges]]-insurance[[#This Row],[yhat]])^2,"")</f>
        <v/>
      </c>
      <c r="Z1111" t="str">
        <f>IF(insurance[[#This Row],[split]]="Test",ABS(insurance[[#This Row],[charges]]-insurance[[#This Row],[yhat]])^2,"")</f>
        <v/>
      </c>
      <c r="AA1111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13165.601557550044</v>
      </c>
      <c r="AB1111">
        <f>insurance[[#This Row],[charges]]-insurance[[#This Row],[yhat]]</f>
        <v>-1645.5017075500436</v>
      </c>
      <c r="AC1111" t="str">
        <f>IF(insurance[[#This Row],[split]]="Test",
  COUNTIFS(insurance[split], "Test", insurance[yhat], "&gt;" &amp; insurance[[#This Row],[yhat]]) + 1,
  ""
)</f>
        <v/>
      </c>
      <c r="AD1111" t="str">
        <f>IF(insurance[[#This Row],[split]]="Test", CEILING(insurance[[#This Row],[rank_test]]/(COUNTIF(insurance[split],"Test")/10), 1), "")</f>
        <v/>
      </c>
      <c r="AE1111" t="str">
        <f>IF(insurance[[#This Row],[split]]="Test", --(insurance[[#This Row],[charges]] &gt;= Classify!$C$5), "")</f>
        <v/>
      </c>
      <c r="AF1111" t="str">
        <f>IF(insurance[[#This Row],[split]]="Test", --(insurance[[#This Row],[yhat]] &gt;= Classify!$C$8), "")</f>
        <v/>
      </c>
    </row>
    <row r="1112" spans="1:32" x14ac:dyDescent="0.35">
      <c r="A1112">
        <v>52</v>
      </c>
      <c r="B1112" t="s">
        <v>19</v>
      </c>
      <c r="C1112">
        <v>24.32</v>
      </c>
      <c r="D1112">
        <v>3</v>
      </c>
      <c r="E1112" t="s">
        <v>23</v>
      </c>
      <c r="F1112" t="s">
        <v>20</v>
      </c>
      <c r="G1112">
        <v>24869.836800000001</v>
      </c>
      <c r="H1112" t="s">
        <v>24</v>
      </c>
      <c r="I1112" t="s">
        <v>18</v>
      </c>
      <c r="J1112" t="s">
        <v>18</v>
      </c>
      <c r="K1112" t="s">
        <v>17</v>
      </c>
      <c r="L1112" t="s">
        <v>17</v>
      </c>
      <c r="M1112" t="s">
        <v>17</v>
      </c>
      <c r="N1112">
        <f>insurance[[#This Row],[age]]^2</f>
        <v>2704</v>
      </c>
      <c r="O1112">
        <f>insurance[[#This Row],[smoker_yes]]*insurance[[#This Row],[bmi]]</f>
        <v>24.32</v>
      </c>
      <c r="P1112">
        <f>insurance[[#This Row],[smoker_yes]]*insurance[[#This Row],[age]]</f>
        <v>52</v>
      </c>
      <c r="Q1112">
        <f>insurance[[#This Row],[bmi]]*insurance[[#This Row],[age]]</f>
        <v>1264.6400000000001</v>
      </c>
      <c r="R1112" t="s">
        <v>31</v>
      </c>
      <c r="S1112">
        <f>(insurance[[#This Row],[age]]-Notes!$B$2)/Notes!$B$3</f>
        <v>0.9108750173076573</v>
      </c>
      <c r="T1112">
        <f>(insurance[[#This Row],[bmi]]-Notes!$B$4)/Notes!$B$5</f>
        <v>-1.0405992403343949</v>
      </c>
      <c r="U1112">
        <f>(insurance[[#This Row],[children]]-Notes!$B$6)/Notes!$B$7</f>
        <v>1.5809257598977553</v>
      </c>
      <c r="V1112" s="14">
        <f t="shared" si="17"/>
        <v>13130.638654799817</v>
      </c>
      <c r="W1112" s="15" t="str">
        <f>IF(insurance[[#This Row],[split]]="Test", (insurance[[#This Row],[charges]]-insurance[[#This Row],[yhat_base]])^2, "")</f>
        <v/>
      </c>
      <c r="X1112" s="15" t="str">
        <f>IF(insurance[[#This Row],[split]]="Test", ABS(insurance[[#This Row],[charges]]-insurance[[#This Row],[yhat_base]])^2, "")</f>
        <v/>
      </c>
      <c r="Y1112" t="str">
        <f>IF(insurance[[#This Row],[split]]="Test", (insurance[[#This Row],[charges]]-insurance[[#This Row],[yhat]])^2,"")</f>
        <v/>
      </c>
      <c r="Z1112" t="str">
        <f>IF(insurance[[#This Row],[split]]="Test",ABS(insurance[[#This Row],[charges]]-insurance[[#This Row],[yhat]])^2,"")</f>
        <v/>
      </c>
      <c r="AA1112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27590.365976874127</v>
      </c>
      <c r="AB1112">
        <f>insurance[[#This Row],[charges]]-insurance[[#This Row],[yhat]]</f>
        <v>-2720.5291768741263</v>
      </c>
      <c r="AC1112" t="str">
        <f>IF(insurance[[#This Row],[split]]="Test",
  COUNTIFS(insurance[split], "Test", insurance[yhat], "&gt;" &amp; insurance[[#This Row],[yhat]]) + 1,
  ""
)</f>
        <v/>
      </c>
      <c r="AD1112" t="str">
        <f>IF(insurance[[#This Row],[split]]="Test", CEILING(insurance[[#This Row],[rank_test]]/(COUNTIF(insurance[split],"Test")/10), 1), "")</f>
        <v/>
      </c>
      <c r="AE1112" t="str">
        <f>IF(insurance[[#This Row],[split]]="Test", --(insurance[[#This Row],[charges]] &gt;= Classify!$C$5), "")</f>
        <v/>
      </c>
      <c r="AF1112" t="str">
        <f>IF(insurance[[#This Row],[split]]="Test", --(insurance[[#This Row],[yhat]] &gt;= Classify!$C$8), "")</f>
        <v/>
      </c>
    </row>
    <row r="1113" spans="1:32" x14ac:dyDescent="0.35">
      <c r="A1113">
        <v>40</v>
      </c>
      <c r="B1113" t="s">
        <v>19</v>
      </c>
      <c r="C1113">
        <v>19.8</v>
      </c>
      <c r="D1113">
        <v>1</v>
      </c>
      <c r="E1113" t="s">
        <v>23</v>
      </c>
      <c r="F1113" t="s">
        <v>15</v>
      </c>
      <c r="G1113">
        <v>17179.522000000001</v>
      </c>
      <c r="H1113" t="s">
        <v>24</v>
      </c>
      <c r="I1113" t="s">
        <v>18</v>
      </c>
      <c r="J1113" t="s">
        <v>18</v>
      </c>
      <c r="K1113" t="s">
        <v>17</v>
      </c>
      <c r="L1113" t="s">
        <v>18</v>
      </c>
      <c r="M1113" t="s">
        <v>17</v>
      </c>
      <c r="N1113">
        <f>insurance[[#This Row],[age]]^2</f>
        <v>1600</v>
      </c>
      <c r="O1113">
        <f>insurance[[#This Row],[smoker_yes]]*insurance[[#This Row],[bmi]]</f>
        <v>19.8</v>
      </c>
      <c r="P1113">
        <f>insurance[[#This Row],[smoker_yes]]*insurance[[#This Row],[age]]</f>
        <v>40</v>
      </c>
      <c r="Q1113">
        <f>insurance[[#This Row],[bmi]]*insurance[[#This Row],[age]]</f>
        <v>792</v>
      </c>
      <c r="R1113" t="s">
        <v>31</v>
      </c>
      <c r="S1113">
        <f>(insurance[[#This Row],[age]]-Notes!$B$2)/Notes!$B$3</f>
        <v>5.6460734554152112E-2</v>
      </c>
      <c r="T1113">
        <f>(insurance[[#This Row],[bmi]]-Notes!$B$4)/Notes!$B$5</f>
        <v>-1.7820802905330968</v>
      </c>
      <c r="U1113">
        <f>(insurance[[#This Row],[children]]-Notes!$B$6)/Notes!$B$7</f>
        <v>-7.8767191646533979E-2</v>
      </c>
      <c r="V1113" s="14">
        <f t="shared" si="17"/>
        <v>13130.638654799817</v>
      </c>
      <c r="W1113" s="15" t="str">
        <f>IF(insurance[[#This Row],[split]]="Test", (insurance[[#This Row],[charges]]-insurance[[#This Row],[yhat_base]])^2, "")</f>
        <v/>
      </c>
      <c r="X1113" s="15" t="str">
        <f>IF(insurance[[#This Row],[split]]="Test", ABS(insurance[[#This Row],[charges]]-insurance[[#This Row],[yhat_base]])^2, "")</f>
        <v/>
      </c>
      <c r="Y1113" t="str">
        <f>IF(insurance[[#This Row],[split]]="Test", (insurance[[#This Row],[charges]]-insurance[[#This Row],[yhat]])^2,"")</f>
        <v/>
      </c>
      <c r="Z1113" t="str">
        <f>IF(insurance[[#This Row],[split]]="Test",ABS(insurance[[#This Row],[charges]]-insurance[[#This Row],[yhat]])^2,"")</f>
        <v/>
      </c>
      <c r="AA1113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14407.900141613442</v>
      </c>
      <c r="AB1113">
        <f>insurance[[#This Row],[charges]]-insurance[[#This Row],[yhat]]</f>
        <v>2771.6218583865593</v>
      </c>
      <c r="AC1113" t="str">
        <f>IF(insurance[[#This Row],[split]]="Test",
  COUNTIFS(insurance[split], "Test", insurance[yhat], "&gt;" &amp; insurance[[#This Row],[yhat]]) + 1,
  ""
)</f>
        <v/>
      </c>
      <c r="AD1113" t="str">
        <f>IF(insurance[[#This Row],[split]]="Test", CEILING(insurance[[#This Row],[rank_test]]/(COUNTIF(insurance[split],"Test")/10), 1), "")</f>
        <v/>
      </c>
      <c r="AE1113" t="str">
        <f>IF(insurance[[#This Row],[split]]="Test", --(insurance[[#This Row],[charges]] &gt;= Classify!$C$5), "")</f>
        <v/>
      </c>
      <c r="AF1113" t="str">
        <f>IF(insurance[[#This Row],[split]]="Test", --(insurance[[#This Row],[yhat]] &gt;= Classify!$C$8), "")</f>
        <v/>
      </c>
    </row>
    <row r="1114" spans="1:32" x14ac:dyDescent="0.35">
      <c r="A1114">
        <v>19</v>
      </c>
      <c r="B1114" t="s">
        <v>19</v>
      </c>
      <c r="C1114">
        <v>20.614999999999998</v>
      </c>
      <c r="D1114">
        <v>2</v>
      </c>
      <c r="E1114" t="s">
        <v>14</v>
      </c>
      <c r="F1114" t="s">
        <v>22</v>
      </c>
      <c r="G1114">
        <v>2803.69785</v>
      </c>
      <c r="H1114" t="s">
        <v>24</v>
      </c>
      <c r="I1114" t="s">
        <v>18</v>
      </c>
      <c r="J1114" t="s">
        <v>17</v>
      </c>
      <c r="K1114" t="s">
        <v>18</v>
      </c>
      <c r="L1114" t="s">
        <v>17</v>
      </c>
      <c r="M1114" t="s">
        <v>17</v>
      </c>
      <c r="N1114">
        <f>insurance[[#This Row],[age]]^2</f>
        <v>361</v>
      </c>
      <c r="O1114">
        <f>insurance[[#This Row],[smoker_yes]]*insurance[[#This Row],[bmi]]</f>
        <v>0</v>
      </c>
      <c r="P1114">
        <f>insurance[[#This Row],[smoker_yes]]*insurance[[#This Row],[age]]</f>
        <v>0</v>
      </c>
      <c r="Q1114">
        <f>insurance[[#This Row],[bmi]]*insurance[[#This Row],[age]]</f>
        <v>391.68499999999995</v>
      </c>
      <c r="R1114" t="s">
        <v>31</v>
      </c>
      <c r="S1114">
        <f>(insurance[[#This Row],[age]]-Notes!$B$2)/Notes!$B$3</f>
        <v>-1.4387642602644821</v>
      </c>
      <c r="T1114">
        <f>(insurance[[#This Row],[bmi]]-Notes!$B$4)/Notes!$B$5</f>
        <v>-1.6483840392251454</v>
      </c>
      <c r="U1114">
        <f>(insurance[[#This Row],[children]]-Notes!$B$6)/Notes!$B$7</f>
        <v>0.75107928412561065</v>
      </c>
      <c r="V1114" s="14">
        <f t="shared" si="17"/>
        <v>13130.638654799817</v>
      </c>
      <c r="W1114" s="15" t="str">
        <f>IF(insurance[[#This Row],[split]]="Test", (insurance[[#This Row],[charges]]-insurance[[#This Row],[yhat_base]])^2, "")</f>
        <v/>
      </c>
      <c r="X1114" s="15" t="str">
        <f>IF(insurance[[#This Row],[split]]="Test", ABS(insurance[[#This Row],[charges]]-insurance[[#This Row],[yhat_base]])^2, "")</f>
        <v/>
      </c>
      <c r="Y1114" t="str">
        <f>IF(insurance[[#This Row],[split]]="Test", (insurance[[#This Row],[charges]]-insurance[[#This Row],[yhat]])^2,"")</f>
        <v/>
      </c>
      <c r="Z1114" t="str">
        <f>IF(insurance[[#This Row],[split]]="Test",ABS(insurance[[#This Row],[charges]]-insurance[[#This Row],[yhat]])^2,"")</f>
        <v/>
      </c>
      <c r="AA1114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4516.6062794583304</v>
      </c>
      <c r="AB1114">
        <f>insurance[[#This Row],[charges]]-insurance[[#This Row],[yhat]]</f>
        <v>-1712.9084294583304</v>
      </c>
      <c r="AC1114" t="str">
        <f>IF(insurance[[#This Row],[split]]="Test",
  COUNTIFS(insurance[split], "Test", insurance[yhat], "&gt;" &amp; insurance[[#This Row],[yhat]]) + 1,
  ""
)</f>
        <v/>
      </c>
      <c r="AD1114" t="str">
        <f>IF(insurance[[#This Row],[split]]="Test", CEILING(insurance[[#This Row],[rank_test]]/(COUNTIF(insurance[split],"Test")/10), 1), "")</f>
        <v/>
      </c>
      <c r="AE1114" t="str">
        <f>IF(insurance[[#This Row],[split]]="Test", --(insurance[[#This Row],[charges]] &gt;= Classify!$C$5), "")</f>
        <v/>
      </c>
      <c r="AF1114" t="str">
        <f>IF(insurance[[#This Row],[split]]="Test", --(insurance[[#This Row],[yhat]] &gt;= Classify!$C$8), "")</f>
        <v/>
      </c>
    </row>
    <row r="1115" spans="1:32" x14ac:dyDescent="0.35">
      <c r="A1115">
        <v>51</v>
      </c>
      <c r="B1115" t="s">
        <v>13</v>
      </c>
      <c r="C1115">
        <v>21.56</v>
      </c>
      <c r="D1115">
        <v>1</v>
      </c>
      <c r="E1115" t="s">
        <v>14</v>
      </c>
      <c r="F1115" t="s">
        <v>15</v>
      </c>
      <c r="G1115">
        <v>9855.1314000000002</v>
      </c>
      <c r="H1115" t="s">
        <v>24</v>
      </c>
      <c r="I1115" t="s">
        <v>17</v>
      </c>
      <c r="J1115" t="s">
        <v>17</v>
      </c>
      <c r="K1115" t="s">
        <v>17</v>
      </c>
      <c r="L1115" t="s">
        <v>18</v>
      </c>
      <c r="M1115" t="s">
        <v>17</v>
      </c>
      <c r="N1115">
        <f>insurance[[#This Row],[age]]^2</f>
        <v>2601</v>
      </c>
      <c r="O1115">
        <f>insurance[[#This Row],[smoker_yes]]*insurance[[#This Row],[bmi]]</f>
        <v>0</v>
      </c>
      <c r="P1115">
        <f>insurance[[#This Row],[smoker_yes]]*insurance[[#This Row],[age]]</f>
        <v>0</v>
      </c>
      <c r="Q1115">
        <f>insurance[[#This Row],[bmi]]*insurance[[#This Row],[age]]</f>
        <v>1099.56</v>
      </c>
      <c r="R1115" t="s">
        <v>31</v>
      </c>
      <c r="S1115">
        <f>(insurance[[#This Row],[age]]-Notes!$B$2)/Notes!$B$3</f>
        <v>0.8396738270781986</v>
      </c>
      <c r="T1115">
        <f>(insurance[[#This Row],[bmi]]-Notes!$B$4)/Notes!$B$5</f>
        <v>-1.4933620054999743</v>
      </c>
      <c r="U1115">
        <f>(insurance[[#This Row],[children]]-Notes!$B$6)/Notes!$B$7</f>
        <v>-7.8767191646533979E-2</v>
      </c>
      <c r="V1115" s="14">
        <f t="shared" si="17"/>
        <v>13130.638654799817</v>
      </c>
      <c r="W1115" s="15" t="str">
        <f>IF(insurance[[#This Row],[split]]="Test", (insurance[[#This Row],[charges]]-insurance[[#This Row],[yhat_base]])^2, "")</f>
        <v/>
      </c>
      <c r="X1115" s="15" t="str">
        <f>IF(insurance[[#This Row],[split]]="Test", ABS(insurance[[#This Row],[charges]]-insurance[[#This Row],[yhat_base]])^2, "")</f>
        <v/>
      </c>
      <c r="Y1115" t="str">
        <f>IF(insurance[[#This Row],[split]]="Test", (insurance[[#This Row],[charges]]-insurance[[#This Row],[yhat]])^2,"")</f>
        <v/>
      </c>
      <c r="Z1115" t="str">
        <f>IF(insurance[[#This Row],[split]]="Test",ABS(insurance[[#This Row],[charges]]-insurance[[#This Row],[yhat]])^2,"")</f>
        <v/>
      </c>
      <c r="AA1115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10942.003399427082</v>
      </c>
      <c r="AB1115">
        <f>insurance[[#This Row],[charges]]-insurance[[#This Row],[yhat]]</f>
        <v>-1086.8719994270814</v>
      </c>
      <c r="AC1115" t="str">
        <f>IF(insurance[[#This Row],[split]]="Test",
  COUNTIFS(insurance[split], "Test", insurance[yhat], "&gt;" &amp; insurance[[#This Row],[yhat]]) + 1,
  ""
)</f>
        <v/>
      </c>
      <c r="AD1115" t="str">
        <f>IF(insurance[[#This Row],[split]]="Test", CEILING(insurance[[#This Row],[rank_test]]/(COUNTIF(insurance[split],"Test")/10), 1), "")</f>
        <v/>
      </c>
      <c r="AE1115" t="str">
        <f>IF(insurance[[#This Row],[split]]="Test", --(insurance[[#This Row],[charges]] &gt;= Classify!$C$5), "")</f>
        <v/>
      </c>
      <c r="AF1115" t="str">
        <f>IF(insurance[[#This Row],[split]]="Test", --(insurance[[#This Row],[yhat]] &gt;= Classify!$C$8), "")</f>
        <v/>
      </c>
    </row>
    <row r="1116" spans="1:32" x14ac:dyDescent="0.35">
      <c r="A1116">
        <v>53</v>
      </c>
      <c r="B1116" t="s">
        <v>13</v>
      </c>
      <c r="C1116">
        <v>22.61</v>
      </c>
      <c r="D1116">
        <v>3</v>
      </c>
      <c r="E1116" t="s">
        <v>23</v>
      </c>
      <c r="F1116" t="s">
        <v>20</v>
      </c>
      <c r="G1116">
        <v>24873.384900000001</v>
      </c>
      <c r="H1116" t="s">
        <v>24</v>
      </c>
      <c r="I1116" t="s">
        <v>17</v>
      </c>
      <c r="J1116" t="s">
        <v>18</v>
      </c>
      <c r="K1116" t="s">
        <v>17</v>
      </c>
      <c r="L1116" t="s">
        <v>17</v>
      </c>
      <c r="M1116" t="s">
        <v>17</v>
      </c>
      <c r="N1116">
        <f>insurance[[#This Row],[age]]^2</f>
        <v>2809</v>
      </c>
      <c r="O1116">
        <f>insurance[[#This Row],[smoker_yes]]*insurance[[#This Row],[bmi]]</f>
        <v>22.61</v>
      </c>
      <c r="P1116">
        <f>insurance[[#This Row],[smoker_yes]]*insurance[[#This Row],[age]]</f>
        <v>53</v>
      </c>
      <c r="Q1116">
        <f>insurance[[#This Row],[bmi]]*insurance[[#This Row],[age]]</f>
        <v>1198.33</v>
      </c>
      <c r="R1116" t="s">
        <v>31</v>
      </c>
      <c r="S1116">
        <f>(insurance[[#This Row],[age]]-Notes!$B$2)/Notes!$B$3</f>
        <v>0.98207620753711611</v>
      </c>
      <c r="T1116">
        <f>(insurance[[#This Row],[bmi]]-Notes!$B$4)/Notes!$B$5</f>
        <v>-1.3211153013608952</v>
      </c>
      <c r="U1116">
        <f>(insurance[[#This Row],[children]]-Notes!$B$6)/Notes!$B$7</f>
        <v>1.5809257598977553</v>
      </c>
      <c r="V1116" s="14">
        <f t="shared" si="17"/>
        <v>13130.638654799817</v>
      </c>
      <c r="W1116" s="15" t="str">
        <f>IF(insurance[[#This Row],[split]]="Test", (insurance[[#This Row],[charges]]-insurance[[#This Row],[yhat_base]])^2, "")</f>
        <v/>
      </c>
      <c r="X1116" s="15" t="str">
        <f>IF(insurance[[#This Row],[split]]="Test", ABS(insurance[[#This Row],[charges]]-insurance[[#This Row],[yhat_base]])^2, "")</f>
        <v/>
      </c>
      <c r="Y1116" t="str">
        <f>IF(insurance[[#This Row],[split]]="Test", (insurance[[#This Row],[charges]]-insurance[[#This Row],[yhat]])^2,"")</f>
        <v/>
      </c>
      <c r="Z1116" t="str">
        <f>IF(insurance[[#This Row],[split]]="Test",ABS(insurance[[#This Row],[charges]]-insurance[[#This Row],[yhat]])^2,"")</f>
        <v/>
      </c>
      <c r="AA1116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26032.275682993866</v>
      </c>
      <c r="AB1116">
        <f>insurance[[#This Row],[charges]]-insurance[[#This Row],[yhat]]</f>
        <v>-1158.8907829938653</v>
      </c>
      <c r="AC1116" t="str">
        <f>IF(insurance[[#This Row],[split]]="Test",
  COUNTIFS(insurance[split], "Test", insurance[yhat], "&gt;" &amp; insurance[[#This Row],[yhat]]) + 1,
  ""
)</f>
        <v/>
      </c>
      <c r="AD1116" t="str">
        <f>IF(insurance[[#This Row],[split]]="Test", CEILING(insurance[[#This Row],[rank_test]]/(COUNTIF(insurance[split],"Test")/10), 1), "")</f>
        <v/>
      </c>
      <c r="AE1116" t="str">
        <f>IF(insurance[[#This Row],[split]]="Test", --(insurance[[#This Row],[charges]] &gt;= Classify!$C$5), "")</f>
        <v/>
      </c>
      <c r="AF1116" t="str">
        <f>IF(insurance[[#This Row],[split]]="Test", --(insurance[[#This Row],[yhat]] &gt;= Classify!$C$8), "")</f>
        <v/>
      </c>
    </row>
    <row r="1117" spans="1:32" x14ac:dyDescent="0.35">
      <c r="A1117">
        <v>27</v>
      </c>
      <c r="B1117" t="s">
        <v>13</v>
      </c>
      <c r="C1117">
        <v>23.21</v>
      </c>
      <c r="D1117">
        <v>1</v>
      </c>
      <c r="E1117" t="s">
        <v>14</v>
      </c>
      <c r="F1117" t="s">
        <v>15</v>
      </c>
      <c r="G1117">
        <v>3561.8888999999999</v>
      </c>
      <c r="H1117" t="s">
        <v>24</v>
      </c>
      <c r="I1117" t="s">
        <v>17</v>
      </c>
      <c r="J1117" t="s">
        <v>17</v>
      </c>
      <c r="K1117" t="s">
        <v>17</v>
      </c>
      <c r="L1117" t="s">
        <v>18</v>
      </c>
      <c r="M1117" t="s">
        <v>17</v>
      </c>
      <c r="N1117">
        <f>insurance[[#This Row],[age]]^2</f>
        <v>729</v>
      </c>
      <c r="O1117">
        <f>insurance[[#This Row],[smoker_yes]]*insurance[[#This Row],[bmi]]</f>
        <v>0</v>
      </c>
      <c r="P1117">
        <f>insurance[[#This Row],[smoker_yes]]*insurance[[#This Row],[age]]</f>
        <v>0</v>
      </c>
      <c r="Q1117">
        <f>insurance[[#This Row],[bmi]]*insurance[[#This Row],[age]]</f>
        <v>626.67000000000007</v>
      </c>
      <c r="R1117" t="s">
        <v>31</v>
      </c>
      <c r="S1117">
        <f>(insurance[[#This Row],[age]]-Notes!$B$2)/Notes!$B$3</f>
        <v>-0.86915473842881186</v>
      </c>
      <c r="T1117">
        <f>(insurance[[#This Row],[bmi]]-Notes!$B$4)/Notes!$B$5</f>
        <v>-1.2226886132814212</v>
      </c>
      <c r="U1117">
        <f>(insurance[[#This Row],[children]]-Notes!$B$6)/Notes!$B$7</f>
        <v>-7.8767191646533979E-2</v>
      </c>
      <c r="V1117" s="14">
        <f t="shared" si="17"/>
        <v>13130.638654799817</v>
      </c>
      <c r="W1117" s="15" t="str">
        <f>IF(insurance[[#This Row],[split]]="Test", (insurance[[#This Row],[charges]]-insurance[[#This Row],[yhat_base]])^2, "")</f>
        <v/>
      </c>
      <c r="X1117" s="15" t="str">
        <f>IF(insurance[[#This Row],[split]]="Test", ABS(insurance[[#This Row],[charges]]-insurance[[#This Row],[yhat_base]])^2, "")</f>
        <v/>
      </c>
      <c r="Y1117" t="str">
        <f>IF(insurance[[#This Row],[split]]="Test", (insurance[[#This Row],[charges]]-insurance[[#This Row],[yhat]])^2,"")</f>
        <v/>
      </c>
      <c r="Z1117" t="str">
        <f>IF(insurance[[#This Row],[split]]="Test",ABS(insurance[[#This Row],[charges]]-insurance[[#This Row],[yhat]])^2,"")</f>
        <v/>
      </c>
      <c r="AA1117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4829.7227351618849</v>
      </c>
      <c r="AB1117">
        <f>insurance[[#This Row],[charges]]-insurance[[#This Row],[yhat]]</f>
        <v>-1267.833835161885</v>
      </c>
      <c r="AC1117" t="str">
        <f>IF(insurance[[#This Row],[split]]="Test",
  COUNTIFS(insurance[split], "Test", insurance[yhat], "&gt;" &amp; insurance[[#This Row],[yhat]]) + 1,
  ""
)</f>
        <v/>
      </c>
      <c r="AD1117" t="str">
        <f>IF(insurance[[#This Row],[split]]="Test", CEILING(insurance[[#This Row],[rank_test]]/(COUNTIF(insurance[split],"Test")/10), 1), "")</f>
        <v/>
      </c>
      <c r="AE1117" t="str">
        <f>IF(insurance[[#This Row],[split]]="Test", --(insurance[[#This Row],[charges]] &gt;= Classify!$C$5), "")</f>
        <v/>
      </c>
      <c r="AF1117" t="str">
        <f>IF(insurance[[#This Row],[split]]="Test", --(insurance[[#This Row],[yhat]] &gt;= Classify!$C$8), "")</f>
        <v/>
      </c>
    </row>
    <row r="1118" spans="1:32" x14ac:dyDescent="0.35">
      <c r="A1118">
        <v>21</v>
      </c>
      <c r="B1118" t="s">
        <v>13</v>
      </c>
      <c r="C1118">
        <v>21.89</v>
      </c>
      <c r="D1118">
        <v>2</v>
      </c>
      <c r="E1118" t="s">
        <v>14</v>
      </c>
      <c r="F1118" t="s">
        <v>15</v>
      </c>
      <c r="G1118">
        <v>3180.5101</v>
      </c>
      <c r="H1118" t="s">
        <v>24</v>
      </c>
      <c r="I1118" t="s">
        <v>17</v>
      </c>
      <c r="J1118" t="s">
        <v>17</v>
      </c>
      <c r="K1118" t="s">
        <v>17</v>
      </c>
      <c r="L1118" t="s">
        <v>18</v>
      </c>
      <c r="M1118" t="s">
        <v>17</v>
      </c>
      <c r="N1118">
        <f>insurance[[#This Row],[age]]^2</f>
        <v>441</v>
      </c>
      <c r="O1118">
        <f>insurance[[#This Row],[smoker_yes]]*insurance[[#This Row],[bmi]]</f>
        <v>0</v>
      </c>
      <c r="P1118">
        <f>insurance[[#This Row],[smoker_yes]]*insurance[[#This Row],[age]]</f>
        <v>0</v>
      </c>
      <c r="Q1118">
        <f>insurance[[#This Row],[bmi]]*insurance[[#This Row],[age]]</f>
        <v>459.69</v>
      </c>
      <c r="R1118" t="s">
        <v>32</v>
      </c>
      <c r="S1118">
        <f>(insurance[[#This Row],[age]]-Notes!$B$2)/Notes!$B$3</f>
        <v>-1.2963618798055645</v>
      </c>
      <c r="T1118">
        <f>(insurance[[#This Row],[bmi]]-Notes!$B$4)/Notes!$B$5</f>
        <v>-1.4392273270562634</v>
      </c>
      <c r="U1118">
        <f>(insurance[[#This Row],[children]]-Notes!$B$6)/Notes!$B$7</f>
        <v>0.75107928412561065</v>
      </c>
      <c r="V1118" s="14">
        <f t="shared" si="17"/>
        <v>13130.638654799817</v>
      </c>
      <c r="W1118" s="15">
        <f>IF(insurance[[#This Row],[split]]="Test", (insurance[[#This Row],[charges]]-insurance[[#This Row],[yhat_base]])^2, "")</f>
        <v>99005058.257042706</v>
      </c>
      <c r="X1118" s="15">
        <f>IF(insurance[[#This Row],[split]]="Test", ABS(insurance[[#This Row],[charges]]-insurance[[#This Row],[yhat_base]])^2, "")</f>
        <v>99005058.257042706</v>
      </c>
      <c r="Y1118">
        <f>IF(insurance[[#This Row],[split]]="Test", (insurance[[#This Row],[charges]]-insurance[[#This Row],[yhat]])^2,"")</f>
        <v>2464558.3102444713</v>
      </c>
      <c r="Z1118">
        <f>IF(insurance[[#This Row],[split]]="Test",ABS(insurance[[#This Row],[charges]]-insurance[[#This Row],[yhat]])^2,"")</f>
        <v>2464558.3102444713</v>
      </c>
      <c r="AA1118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4750.401277835098</v>
      </c>
      <c r="AB1118">
        <f>insurance[[#This Row],[charges]]-insurance[[#This Row],[yhat]]</f>
        <v>-1569.891177835098</v>
      </c>
      <c r="AC1118">
        <f>IF(insurance[[#This Row],[split]]="Test",
  COUNTIFS(insurance[split], "Test", insurance[yhat], "&gt;" &amp; insurance[[#This Row],[yhat]]) + 1,
  ""
)</f>
        <v>242</v>
      </c>
      <c r="AD1118">
        <f>IF(insurance[[#This Row],[split]]="Test", CEILING(insurance[[#This Row],[rank_test]]/(COUNTIF(insurance[split],"Test")/10), 1), "")</f>
        <v>9</v>
      </c>
      <c r="AE1118">
        <f>IF(insurance[[#This Row],[split]]="Test", --(insurance[[#This Row],[charges]] &gt;= Classify!$C$5), "")</f>
        <v>0</v>
      </c>
      <c r="AF1118">
        <f>IF(insurance[[#This Row],[split]]="Test", --(insurance[[#This Row],[yhat]] &gt;= Classify!$C$8), "")</f>
        <v>0</v>
      </c>
    </row>
    <row r="1119" spans="1:32" x14ac:dyDescent="0.35">
      <c r="A1119">
        <v>42</v>
      </c>
      <c r="B1119" t="s">
        <v>13</v>
      </c>
      <c r="C1119">
        <v>24.984999999999999</v>
      </c>
      <c r="D1119">
        <v>2</v>
      </c>
      <c r="E1119" t="s">
        <v>14</v>
      </c>
      <c r="F1119" t="s">
        <v>22</v>
      </c>
      <c r="G1119">
        <v>8017.0611500000005</v>
      </c>
      <c r="H1119" t="s">
        <v>24</v>
      </c>
      <c r="I1119" t="s">
        <v>17</v>
      </c>
      <c r="J1119" t="s">
        <v>17</v>
      </c>
      <c r="K1119" t="s">
        <v>18</v>
      </c>
      <c r="L1119" t="s">
        <v>17</v>
      </c>
      <c r="M1119" t="s">
        <v>17</v>
      </c>
      <c r="N1119">
        <f>insurance[[#This Row],[age]]^2</f>
        <v>1764</v>
      </c>
      <c r="O1119">
        <f>insurance[[#This Row],[smoker_yes]]*insurance[[#This Row],[bmi]]</f>
        <v>0</v>
      </c>
      <c r="P1119">
        <f>insurance[[#This Row],[smoker_yes]]*insurance[[#This Row],[age]]</f>
        <v>0</v>
      </c>
      <c r="Q1119">
        <f>insurance[[#This Row],[bmi]]*insurance[[#This Row],[age]]</f>
        <v>1049.3699999999999</v>
      </c>
      <c r="R1119" t="s">
        <v>32</v>
      </c>
      <c r="S1119">
        <f>(insurance[[#This Row],[age]]-Notes!$B$2)/Notes!$B$3</f>
        <v>0.19886311501306964</v>
      </c>
      <c r="T1119">
        <f>(insurance[[#This Row],[bmi]]-Notes!$B$4)/Notes!$B$5</f>
        <v>-0.9315096610463115</v>
      </c>
      <c r="U1119">
        <f>(insurance[[#This Row],[children]]-Notes!$B$6)/Notes!$B$7</f>
        <v>0.75107928412561065</v>
      </c>
      <c r="V1119" s="14">
        <f t="shared" si="17"/>
        <v>13130.638654799817</v>
      </c>
      <c r="W1119" s="15">
        <f>IF(insurance[[#This Row],[split]]="Test", (insurance[[#This Row],[charges]]-insurance[[#This Row],[yhat_base]])^2, "")</f>
        <v>26148674.89759472</v>
      </c>
      <c r="X1119" s="15">
        <f>IF(insurance[[#This Row],[split]]="Test", ABS(insurance[[#This Row],[charges]]-insurance[[#This Row],[yhat_base]])^2, "")</f>
        <v>26148674.89759472</v>
      </c>
      <c r="Y1119">
        <f>IF(insurance[[#This Row],[split]]="Test", (insurance[[#This Row],[charges]]-insurance[[#This Row],[yhat]])^2,"")</f>
        <v>2140669.5412425851</v>
      </c>
      <c r="Z1119">
        <f>IF(insurance[[#This Row],[split]]="Test",ABS(insurance[[#This Row],[charges]]-insurance[[#This Row],[yhat]])^2,"")</f>
        <v>2140669.5412425851</v>
      </c>
      <c r="AA1119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9480.1638604214477</v>
      </c>
      <c r="AB1119">
        <f>insurance[[#This Row],[charges]]-insurance[[#This Row],[yhat]]</f>
        <v>-1463.1027104214472</v>
      </c>
      <c r="AC1119">
        <f>IF(insurance[[#This Row],[split]]="Test",
  COUNTIFS(insurance[split], "Test", insurance[yhat], "&gt;" &amp; insurance[[#This Row],[yhat]]) + 1,
  ""
)</f>
        <v>153</v>
      </c>
      <c r="AD1119">
        <f>IF(insurance[[#This Row],[split]]="Test", CEILING(insurance[[#This Row],[rank_test]]/(COUNTIF(insurance[split],"Test")/10), 1), "")</f>
        <v>6</v>
      </c>
      <c r="AE1119">
        <f>IF(insurance[[#This Row],[split]]="Test", --(insurance[[#This Row],[charges]] &gt;= Classify!$C$5), "")</f>
        <v>0</v>
      </c>
      <c r="AF1119">
        <f>IF(insurance[[#This Row],[split]]="Test", --(insurance[[#This Row],[yhat]] &gt;= Classify!$C$8), "")</f>
        <v>0</v>
      </c>
    </row>
    <row r="1120" spans="1:32" x14ac:dyDescent="0.35">
      <c r="A1120">
        <v>39</v>
      </c>
      <c r="B1120" t="s">
        <v>13</v>
      </c>
      <c r="C1120">
        <v>24.89</v>
      </c>
      <c r="D1120">
        <v>3</v>
      </c>
      <c r="E1120" t="s">
        <v>23</v>
      </c>
      <c r="F1120" t="s">
        <v>20</v>
      </c>
      <c r="G1120">
        <v>21659.930100000001</v>
      </c>
      <c r="H1120" t="s">
        <v>24</v>
      </c>
      <c r="I1120" t="s">
        <v>17</v>
      </c>
      <c r="J1120" t="s">
        <v>18</v>
      </c>
      <c r="K1120" t="s">
        <v>17</v>
      </c>
      <c r="L1120" t="s">
        <v>17</v>
      </c>
      <c r="M1120" t="s">
        <v>17</v>
      </c>
      <c r="N1120">
        <f>insurance[[#This Row],[age]]^2</f>
        <v>1521</v>
      </c>
      <c r="O1120">
        <f>insurance[[#This Row],[smoker_yes]]*insurance[[#This Row],[bmi]]</f>
        <v>24.89</v>
      </c>
      <c r="P1120">
        <f>insurance[[#This Row],[smoker_yes]]*insurance[[#This Row],[age]]</f>
        <v>39</v>
      </c>
      <c r="Q1120">
        <f>insurance[[#This Row],[bmi]]*insurance[[#This Row],[age]]</f>
        <v>970.71</v>
      </c>
      <c r="R1120" t="s">
        <v>31</v>
      </c>
      <c r="S1120">
        <f>(insurance[[#This Row],[age]]-Notes!$B$2)/Notes!$B$3</f>
        <v>-1.4740455675306659E-2</v>
      </c>
      <c r="T1120">
        <f>(insurance[[#This Row],[bmi]]-Notes!$B$4)/Notes!$B$5</f>
        <v>-0.94709388665889471</v>
      </c>
      <c r="U1120">
        <f>(insurance[[#This Row],[children]]-Notes!$B$6)/Notes!$B$7</f>
        <v>1.5809257598977553</v>
      </c>
      <c r="V1120" s="14">
        <f t="shared" si="17"/>
        <v>13130.638654799817</v>
      </c>
      <c r="W1120" s="15" t="str">
        <f>IF(insurance[[#This Row],[split]]="Test", (insurance[[#This Row],[charges]]-insurance[[#This Row],[yhat_base]])^2, "")</f>
        <v/>
      </c>
      <c r="X1120" s="15" t="str">
        <f>IF(insurance[[#This Row],[split]]="Test", ABS(insurance[[#This Row],[charges]]-insurance[[#This Row],[yhat_base]])^2, "")</f>
        <v/>
      </c>
      <c r="Y1120" t="str">
        <f>IF(insurance[[#This Row],[split]]="Test", (insurance[[#This Row],[charges]]-insurance[[#This Row],[yhat]])^2,"")</f>
        <v/>
      </c>
      <c r="Z1120" t="str">
        <f>IF(insurance[[#This Row],[split]]="Test",ABS(insurance[[#This Row],[charges]]-insurance[[#This Row],[yhat]])^2,"")</f>
        <v/>
      </c>
      <c r="AA1120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25066.610415761163</v>
      </c>
      <c r="AB1120">
        <f>insurance[[#This Row],[charges]]-insurance[[#This Row],[yhat]]</f>
        <v>-3406.6803157611612</v>
      </c>
      <c r="AC1120" t="str">
        <f>IF(insurance[[#This Row],[split]]="Test",
  COUNTIFS(insurance[split], "Test", insurance[yhat], "&gt;" &amp; insurance[[#This Row],[yhat]]) + 1,
  ""
)</f>
        <v/>
      </c>
      <c r="AD1120" t="str">
        <f>IF(insurance[[#This Row],[split]]="Test", CEILING(insurance[[#This Row],[rank_test]]/(COUNTIF(insurance[split],"Test")/10), 1), "")</f>
        <v/>
      </c>
      <c r="AE1120" t="str">
        <f>IF(insurance[[#This Row],[split]]="Test", --(insurance[[#This Row],[charges]] &gt;= Classify!$C$5), "")</f>
        <v/>
      </c>
      <c r="AF1120" t="str">
        <f>IF(insurance[[#This Row],[split]]="Test", --(insurance[[#This Row],[yhat]] &gt;= Classify!$C$8), "")</f>
        <v/>
      </c>
    </row>
    <row r="1121" spans="1:32" x14ac:dyDescent="0.35">
      <c r="A1121">
        <v>44</v>
      </c>
      <c r="B1121" t="s">
        <v>19</v>
      </c>
      <c r="C1121">
        <v>22.135000000000002</v>
      </c>
      <c r="D1121">
        <v>2</v>
      </c>
      <c r="E1121" t="s">
        <v>14</v>
      </c>
      <c r="F1121" t="s">
        <v>20</v>
      </c>
      <c r="G1121">
        <v>8302.5356499999998</v>
      </c>
      <c r="H1121" t="s">
        <v>24</v>
      </c>
      <c r="I1121" t="s">
        <v>18</v>
      </c>
      <c r="J1121" t="s">
        <v>17</v>
      </c>
      <c r="K1121" t="s">
        <v>17</v>
      </c>
      <c r="L1121" t="s">
        <v>17</v>
      </c>
      <c r="M1121" t="s">
        <v>17</v>
      </c>
      <c r="N1121">
        <f>insurance[[#This Row],[age]]^2</f>
        <v>1936</v>
      </c>
      <c r="O1121">
        <f>insurance[[#This Row],[smoker_yes]]*insurance[[#This Row],[bmi]]</f>
        <v>0</v>
      </c>
      <c r="P1121">
        <f>insurance[[#This Row],[smoker_yes]]*insurance[[#This Row],[age]]</f>
        <v>0</v>
      </c>
      <c r="Q1121">
        <f>insurance[[#This Row],[bmi]]*insurance[[#This Row],[age]]</f>
        <v>973.94</v>
      </c>
      <c r="R1121" t="s">
        <v>31</v>
      </c>
      <c r="S1121">
        <f>(insurance[[#This Row],[age]]-Notes!$B$2)/Notes!$B$3</f>
        <v>0.3412654954719872</v>
      </c>
      <c r="T1121">
        <f>(insurance[[#This Row],[bmi]]-Notes!$B$4)/Notes!$B$5</f>
        <v>-1.3990364294238113</v>
      </c>
      <c r="U1121">
        <f>(insurance[[#This Row],[children]]-Notes!$B$6)/Notes!$B$7</f>
        <v>0.75107928412561065</v>
      </c>
      <c r="V1121" s="14">
        <f t="shared" si="17"/>
        <v>13130.638654799817</v>
      </c>
      <c r="W1121" s="15" t="str">
        <f>IF(insurance[[#This Row],[split]]="Test", (insurance[[#This Row],[charges]]-insurance[[#This Row],[yhat_base]])^2, "")</f>
        <v/>
      </c>
      <c r="X1121" s="15" t="str">
        <f>IF(insurance[[#This Row],[split]]="Test", ABS(insurance[[#This Row],[charges]]-insurance[[#This Row],[yhat_base]])^2, "")</f>
        <v/>
      </c>
      <c r="Y1121" t="str">
        <f>IF(insurance[[#This Row],[split]]="Test", (insurance[[#This Row],[charges]]-insurance[[#This Row],[yhat]])^2,"")</f>
        <v/>
      </c>
      <c r="Z1121" t="str">
        <f>IF(insurance[[#This Row],[split]]="Test",ABS(insurance[[#This Row],[charges]]-insurance[[#This Row],[yhat]])^2,"")</f>
        <v/>
      </c>
      <c r="AA1121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10007.290530544624</v>
      </c>
      <c r="AB1121">
        <f>insurance[[#This Row],[charges]]-insurance[[#This Row],[yhat]]</f>
        <v>-1704.754880544624</v>
      </c>
      <c r="AC1121" t="str">
        <f>IF(insurance[[#This Row],[split]]="Test",
  COUNTIFS(insurance[split], "Test", insurance[yhat], "&gt;" &amp; insurance[[#This Row],[yhat]]) + 1,
  ""
)</f>
        <v/>
      </c>
      <c r="AD1121" t="str">
        <f>IF(insurance[[#This Row],[split]]="Test", CEILING(insurance[[#This Row],[rank_test]]/(COUNTIF(insurance[split],"Test")/10), 1), "")</f>
        <v/>
      </c>
      <c r="AE1121" t="str">
        <f>IF(insurance[[#This Row],[split]]="Test", --(insurance[[#This Row],[charges]] &gt;= Classify!$C$5), "")</f>
        <v/>
      </c>
      <c r="AF1121" t="str">
        <f>IF(insurance[[#This Row],[split]]="Test", --(insurance[[#This Row],[yhat]] &gt;= Classify!$C$8), "")</f>
        <v/>
      </c>
    </row>
    <row r="1122" spans="1:32" x14ac:dyDescent="0.35">
      <c r="A1122">
        <v>47</v>
      </c>
      <c r="B1122" t="s">
        <v>13</v>
      </c>
      <c r="C1122">
        <v>23.6</v>
      </c>
      <c r="D1122">
        <v>1</v>
      </c>
      <c r="E1122" t="s">
        <v>14</v>
      </c>
      <c r="F1122" t="s">
        <v>21</v>
      </c>
      <c r="G1122">
        <v>8539.6710000000003</v>
      </c>
      <c r="H1122" t="s">
        <v>24</v>
      </c>
      <c r="I1122" t="s">
        <v>17</v>
      </c>
      <c r="J1122" t="s">
        <v>17</v>
      </c>
      <c r="K1122" t="s">
        <v>17</v>
      </c>
      <c r="L1122" t="s">
        <v>17</v>
      </c>
      <c r="M1122" t="s">
        <v>18</v>
      </c>
      <c r="N1122">
        <f>insurance[[#This Row],[age]]^2</f>
        <v>2209</v>
      </c>
      <c r="O1122">
        <f>insurance[[#This Row],[smoker_yes]]*insurance[[#This Row],[bmi]]</f>
        <v>0</v>
      </c>
      <c r="P1122">
        <f>insurance[[#This Row],[smoker_yes]]*insurance[[#This Row],[age]]</f>
        <v>0</v>
      </c>
      <c r="Q1122">
        <f>insurance[[#This Row],[bmi]]*insurance[[#This Row],[age]]</f>
        <v>1109.2</v>
      </c>
      <c r="R1122" t="s">
        <v>31</v>
      </c>
      <c r="S1122">
        <f>(insurance[[#This Row],[age]]-Notes!$B$2)/Notes!$B$3</f>
        <v>0.55486906616036347</v>
      </c>
      <c r="T1122">
        <f>(insurance[[#This Row],[bmi]]-Notes!$B$4)/Notes!$B$5</f>
        <v>-1.1587112660297632</v>
      </c>
      <c r="U1122">
        <f>(insurance[[#This Row],[children]]-Notes!$B$6)/Notes!$B$7</f>
        <v>-7.8767191646533979E-2</v>
      </c>
      <c r="V1122" s="14">
        <f t="shared" si="17"/>
        <v>13130.638654799817</v>
      </c>
      <c r="W1122" s="15" t="str">
        <f>IF(insurance[[#This Row],[split]]="Test", (insurance[[#This Row],[charges]]-insurance[[#This Row],[yhat_base]])^2, "")</f>
        <v/>
      </c>
      <c r="X1122" s="15" t="str">
        <f>IF(insurance[[#This Row],[split]]="Test", ABS(insurance[[#This Row],[charges]]-insurance[[#This Row],[yhat_base]])^2, "")</f>
        <v/>
      </c>
      <c r="Y1122" t="str">
        <f>IF(insurance[[#This Row],[split]]="Test", (insurance[[#This Row],[charges]]-insurance[[#This Row],[yhat]])^2,"")</f>
        <v/>
      </c>
      <c r="Z1122" t="str">
        <f>IF(insurance[[#This Row],[split]]="Test",ABS(insurance[[#This Row],[charges]]-insurance[[#This Row],[yhat]])^2,"")</f>
        <v/>
      </c>
      <c r="AA1122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9758.7954074986174</v>
      </c>
      <c r="AB1122">
        <f>insurance[[#This Row],[charges]]-insurance[[#This Row],[yhat]]</f>
        <v>-1219.1244074986171</v>
      </c>
      <c r="AC1122" t="str">
        <f>IF(insurance[[#This Row],[split]]="Test",
  COUNTIFS(insurance[split], "Test", insurance[yhat], "&gt;" &amp; insurance[[#This Row],[yhat]]) + 1,
  ""
)</f>
        <v/>
      </c>
      <c r="AD1122" t="str">
        <f>IF(insurance[[#This Row],[split]]="Test", CEILING(insurance[[#This Row],[rank_test]]/(COUNTIF(insurance[split],"Test")/10), 1), "")</f>
        <v/>
      </c>
      <c r="AE1122" t="str">
        <f>IF(insurance[[#This Row],[split]]="Test", --(insurance[[#This Row],[charges]] &gt;= Classify!$C$5), "")</f>
        <v/>
      </c>
      <c r="AF1122" t="str">
        <f>IF(insurance[[#This Row],[split]]="Test", --(insurance[[#This Row],[yhat]] &gt;= Classify!$C$8), "")</f>
        <v/>
      </c>
    </row>
    <row r="1123" spans="1:32" x14ac:dyDescent="0.35">
      <c r="A1123">
        <v>38</v>
      </c>
      <c r="B1123" t="s">
        <v>19</v>
      </c>
      <c r="C1123">
        <v>21.12</v>
      </c>
      <c r="D1123">
        <v>3</v>
      </c>
      <c r="E1123" t="s">
        <v>14</v>
      </c>
      <c r="F1123" t="s">
        <v>15</v>
      </c>
      <c r="G1123">
        <v>6652.5288</v>
      </c>
      <c r="H1123" t="s">
        <v>24</v>
      </c>
      <c r="I1123" t="s">
        <v>18</v>
      </c>
      <c r="J1123" t="s">
        <v>17</v>
      </c>
      <c r="K1123" t="s">
        <v>17</v>
      </c>
      <c r="L1123" t="s">
        <v>18</v>
      </c>
      <c r="M1123" t="s">
        <v>17</v>
      </c>
      <c r="N1123">
        <f>insurance[[#This Row],[age]]^2</f>
        <v>1444</v>
      </c>
      <c r="O1123">
        <f>insurance[[#This Row],[smoker_yes]]*insurance[[#This Row],[bmi]]</f>
        <v>0</v>
      </c>
      <c r="P1123">
        <f>insurance[[#This Row],[smoker_yes]]*insurance[[#This Row],[age]]</f>
        <v>0</v>
      </c>
      <c r="Q1123">
        <f>insurance[[#This Row],[bmi]]*insurance[[#This Row],[age]]</f>
        <v>802.56000000000006</v>
      </c>
      <c r="R1123" t="s">
        <v>31</v>
      </c>
      <c r="S1123">
        <f>(insurance[[#This Row],[age]]-Notes!$B$2)/Notes!$B$3</f>
        <v>-8.5941645904765426E-2</v>
      </c>
      <c r="T1123">
        <f>(insurance[[#This Row],[bmi]]-Notes!$B$4)/Notes!$B$5</f>
        <v>-1.5655415767582546</v>
      </c>
      <c r="U1123">
        <f>(insurance[[#This Row],[children]]-Notes!$B$6)/Notes!$B$7</f>
        <v>1.5809257598977553</v>
      </c>
      <c r="V1123" s="14">
        <f t="shared" si="17"/>
        <v>13130.638654799817</v>
      </c>
      <c r="W1123" s="15" t="str">
        <f>IF(insurance[[#This Row],[split]]="Test", (insurance[[#This Row],[charges]]-insurance[[#This Row],[yhat_base]])^2, "")</f>
        <v/>
      </c>
      <c r="X1123" s="15" t="str">
        <f>IF(insurance[[#This Row],[split]]="Test", ABS(insurance[[#This Row],[charges]]-insurance[[#This Row],[yhat_base]])^2, "")</f>
        <v/>
      </c>
      <c r="Y1123" t="str">
        <f>IF(insurance[[#This Row],[split]]="Test", (insurance[[#This Row],[charges]]-insurance[[#This Row],[yhat]])^2,"")</f>
        <v/>
      </c>
      <c r="Z1123" t="str">
        <f>IF(insurance[[#This Row],[split]]="Test",ABS(insurance[[#This Row],[charges]]-insurance[[#This Row],[yhat]])^2,"")</f>
        <v/>
      </c>
      <c r="AA1123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7886.8199116985397</v>
      </c>
      <c r="AB1123">
        <f>insurance[[#This Row],[charges]]-insurance[[#This Row],[yhat]]</f>
        <v>-1234.2911116985397</v>
      </c>
      <c r="AC1123" t="str">
        <f>IF(insurance[[#This Row],[split]]="Test",
  COUNTIFS(insurance[split], "Test", insurance[yhat], "&gt;" &amp; insurance[[#This Row],[yhat]]) + 1,
  ""
)</f>
        <v/>
      </c>
      <c r="AD1123" t="str">
        <f>IF(insurance[[#This Row],[split]]="Test", CEILING(insurance[[#This Row],[rank_test]]/(COUNTIF(insurance[split],"Test")/10), 1), "")</f>
        <v/>
      </c>
      <c r="AE1123" t="str">
        <f>IF(insurance[[#This Row],[split]]="Test", --(insurance[[#This Row],[charges]] &gt;= Classify!$C$5), "")</f>
        <v/>
      </c>
      <c r="AF1123" t="str">
        <f>IF(insurance[[#This Row],[split]]="Test", --(insurance[[#This Row],[yhat]] &gt;= Classify!$C$8), "")</f>
        <v/>
      </c>
    </row>
    <row r="1124" spans="1:32" x14ac:dyDescent="0.35">
      <c r="A1124">
        <v>44</v>
      </c>
      <c r="B1124" t="s">
        <v>13</v>
      </c>
      <c r="C1124">
        <v>20.234999999999999</v>
      </c>
      <c r="D1124">
        <v>1</v>
      </c>
      <c r="E1124" t="s">
        <v>23</v>
      </c>
      <c r="F1124" t="s">
        <v>20</v>
      </c>
      <c r="G1124">
        <v>19594.809649999999</v>
      </c>
      <c r="H1124" t="s">
        <v>24</v>
      </c>
      <c r="I1124" t="s">
        <v>17</v>
      </c>
      <c r="J1124" t="s">
        <v>18</v>
      </c>
      <c r="K1124" t="s">
        <v>17</v>
      </c>
      <c r="L1124" t="s">
        <v>17</v>
      </c>
      <c r="M1124" t="s">
        <v>17</v>
      </c>
      <c r="N1124">
        <f>insurance[[#This Row],[age]]^2</f>
        <v>1936</v>
      </c>
      <c r="O1124">
        <f>insurance[[#This Row],[smoker_yes]]*insurance[[#This Row],[bmi]]</f>
        <v>20.234999999999999</v>
      </c>
      <c r="P1124">
        <f>insurance[[#This Row],[smoker_yes]]*insurance[[#This Row],[age]]</f>
        <v>44</v>
      </c>
      <c r="Q1124">
        <f>insurance[[#This Row],[bmi]]*insurance[[#This Row],[age]]</f>
        <v>890.33999999999992</v>
      </c>
      <c r="R1124" t="s">
        <v>31</v>
      </c>
      <c r="S1124">
        <f>(insurance[[#This Row],[age]]-Notes!$B$2)/Notes!$B$3</f>
        <v>0.3412654954719872</v>
      </c>
      <c r="T1124">
        <f>(insurance[[#This Row],[bmi]]-Notes!$B$4)/Notes!$B$5</f>
        <v>-1.7107209416754787</v>
      </c>
      <c r="U1124">
        <f>(insurance[[#This Row],[children]]-Notes!$B$6)/Notes!$B$7</f>
        <v>-7.8767191646533979E-2</v>
      </c>
      <c r="V1124" s="14">
        <f t="shared" si="17"/>
        <v>13130.638654799817</v>
      </c>
      <c r="W1124" s="15" t="str">
        <f>IF(insurance[[#This Row],[split]]="Test", (insurance[[#This Row],[charges]]-insurance[[#This Row],[yhat_base]])^2, "")</f>
        <v/>
      </c>
      <c r="X1124" s="15" t="str">
        <f>IF(insurance[[#This Row],[split]]="Test", ABS(insurance[[#This Row],[charges]]-insurance[[#This Row],[yhat_base]])^2, "")</f>
        <v/>
      </c>
      <c r="Y1124" t="str">
        <f>IF(insurance[[#This Row],[split]]="Test", (insurance[[#This Row],[charges]]-insurance[[#This Row],[yhat]])^2,"")</f>
        <v/>
      </c>
      <c r="Z1124" t="str">
        <f>IF(insurance[[#This Row],[split]]="Test",ABS(insurance[[#This Row],[charges]]-insurance[[#This Row],[yhat]])^2,"")</f>
        <v/>
      </c>
      <c r="AA1124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18023.358045126632</v>
      </c>
      <c r="AB1124">
        <f>insurance[[#This Row],[charges]]-insurance[[#This Row],[yhat]]</f>
        <v>1571.4516048733676</v>
      </c>
      <c r="AC1124" t="str">
        <f>IF(insurance[[#This Row],[split]]="Test",
  COUNTIFS(insurance[split], "Test", insurance[yhat], "&gt;" &amp; insurance[[#This Row],[yhat]]) + 1,
  ""
)</f>
        <v/>
      </c>
      <c r="AD1124" t="str">
        <f>IF(insurance[[#This Row],[split]]="Test", CEILING(insurance[[#This Row],[rank_test]]/(COUNTIF(insurance[split],"Test")/10), 1), "")</f>
        <v/>
      </c>
      <c r="AE1124" t="str">
        <f>IF(insurance[[#This Row],[split]]="Test", --(insurance[[#This Row],[charges]] &gt;= Classify!$C$5), "")</f>
        <v/>
      </c>
      <c r="AF1124" t="str">
        <f>IF(insurance[[#This Row],[split]]="Test", --(insurance[[#This Row],[yhat]] &gt;= Classify!$C$8), "")</f>
        <v/>
      </c>
    </row>
    <row r="1125" spans="1:32" x14ac:dyDescent="0.35">
      <c r="A1125">
        <v>25</v>
      </c>
      <c r="B1125" t="s">
        <v>19</v>
      </c>
      <c r="C1125">
        <v>23.9</v>
      </c>
      <c r="D1125">
        <v>5</v>
      </c>
      <c r="E1125" t="s">
        <v>14</v>
      </c>
      <c r="F1125" t="s">
        <v>21</v>
      </c>
      <c r="G1125">
        <v>5080.0959999999995</v>
      </c>
      <c r="H1125" t="s">
        <v>24</v>
      </c>
      <c r="I1125" t="s">
        <v>18</v>
      </c>
      <c r="J1125" t="s">
        <v>17</v>
      </c>
      <c r="K1125" t="s">
        <v>17</v>
      </c>
      <c r="L1125" t="s">
        <v>17</v>
      </c>
      <c r="M1125" t="s">
        <v>18</v>
      </c>
      <c r="N1125">
        <f>insurance[[#This Row],[age]]^2</f>
        <v>625</v>
      </c>
      <c r="O1125">
        <f>insurance[[#This Row],[smoker_yes]]*insurance[[#This Row],[bmi]]</f>
        <v>0</v>
      </c>
      <c r="P1125">
        <f>insurance[[#This Row],[smoker_yes]]*insurance[[#This Row],[age]]</f>
        <v>0</v>
      </c>
      <c r="Q1125">
        <f>insurance[[#This Row],[bmi]]*insurance[[#This Row],[age]]</f>
        <v>597.5</v>
      </c>
      <c r="R1125" t="s">
        <v>31</v>
      </c>
      <c r="S1125">
        <f>(insurance[[#This Row],[age]]-Notes!$B$2)/Notes!$B$3</f>
        <v>-1.0115571188877295</v>
      </c>
      <c r="T1125">
        <f>(insurance[[#This Row],[bmi]]-Notes!$B$4)/Notes!$B$5</f>
        <v>-1.1094979219900267</v>
      </c>
      <c r="U1125">
        <f>(insurance[[#This Row],[children]]-Notes!$B$6)/Notes!$B$7</f>
        <v>3.2406187114420448</v>
      </c>
      <c r="V1125" s="14">
        <f t="shared" si="17"/>
        <v>13130.638654799817</v>
      </c>
      <c r="W1125" s="15" t="str">
        <f>IF(insurance[[#This Row],[split]]="Test", (insurance[[#This Row],[charges]]-insurance[[#This Row],[yhat_base]])^2, "")</f>
        <v/>
      </c>
      <c r="X1125" s="15" t="str">
        <f>IF(insurance[[#This Row],[split]]="Test", ABS(insurance[[#This Row],[charges]]-insurance[[#This Row],[yhat_base]])^2, "")</f>
        <v/>
      </c>
      <c r="Y1125" t="str">
        <f>IF(insurance[[#This Row],[split]]="Test", (insurance[[#This Row],[charges]]-insurance[[#This Row],[yhat]])^2,"")</f>
        <v/>
      </c>
      <c r="Z1125" t="str">
        <f>IF(insurance[[#This Row],[split]]="Test",ABS(insurance[[#This Row],[charges]]-insurance[[#This Row],[yhat]])^2,"")</f>
        <v/>
      </c>
      <c r="AA1125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7000.4196987815003</v>
      </c>
      <c r="AB1125">
        <f>insurance[[#This Row],[charges]]-insurance[[#This Row],[yhat]]</f>
        <v>-1920.3236987815008</v>
      </c>
      <c r="AC1125" t="str">
        <f>IF(insurance[[#This Row],[split]]="Test",
  COUNTIFS(insurance[split], "Test", insurance[yhat], "&gt;" &amp; insurance[[#This Row],[yhat]]) + 1,
  ""
)</f>
        <v/>
      </c>
      <c r="AD1125" t="str">
        <f>IF(insurance[[#This Row],[split]]="Test", CEILING(insurance[[#This Row],[rank_test]]/(COUNTIF(insurance[split],"Test")/10), 1), "")</f>
        <v/>
      </c>
      <c r="AE1125" t="str">
        <f>IF(insurance[[#This Row],[split]]="Test", --(insurance[[#This Row],[charges]] &gt;= Classify!$C$5), "")</f>
        <v/>
      </c>
      <c r="AF1125" t="str">
        <f>IF(insurance[[#This Row],[split]]="Test", --(insurance[[#This Row],[yhat]] &gt;= Classify!$C$8), "")</f>
        <v/>
      </c>
    </row>
    <row r="1126" spans="1:32" x14ac:dyDescent="0.35">
      <c r="A1126">
        <v>36</v>
      </c>
      <c r="B1126" t="s">
        <v>13</v>
      </c>
      <c r="C1126">
        <v>22.6</v>
      </c>
      <c r="D1126">
        <v>2</v>
      </c>
      <c r="E1126" t="s">
        <v>23</v>
      </c>
      <c r="F1126" t="s">
        <v>21</v>
      </c>
      <c r="G1126">
        <v>18608.261999999999</v>
      </c>
      <c r="H1126" t="s">
        <v>24</v>
      </c>
      <c r="I1126" t="s">
        <v>17</v>
      </c>
      <c r="J1126" t="s">
        <v>18</v>
      </c>
      <c r="K1126" t="s">
        <v>17</v>
      </c>
      <c r="L1126" t="s">
        <v>17</v>
      </c>
      <c r="M1126" t="s">
        <v>18</v>
      </c>
      <c r="N1126">
        <f>insurance[[#This Row],[age]]^2</f>
        <v>1296</v>
      </c>
      <c r="O1126">
        <f>insurance[[#This Row],[smoker_yes]]*insurance[[#This Row],[bmi]]</f>
        <v>22.6</v>
      </c>
      <c r="P1126">
        <f>insurance[[#This Row],[smoker_yes]]*insurance[[#This Row],[age]]</f>
        <v>36</v>
      </c>
      <c r="Q1126">
        <f>insurance[[#This Row],[bmi]]*insurance[[#This Row],[age]]</f>
        <v>813.6</v>
      </c>
      <c r="R1126" t="s">
        <v>32</v>
      </c>
      <c r="S1126">
        <f>(insurance[[#This Row],[age]]-Notes!$B$2)/Notes!$B$3</f>
        <v>-0.22834402636368298</v>
      </c>
      <c r="T1126">
        <f>(insurance[[#This Row],[bmi]]-Notes!$B$4)/Notes!$B$5</f>
        <v>-1.3227557461622192</v>
      </c>
      <c r="U1126">
        <f>(insurance[[#This Row],[children]]-Notes!$B$6)/Notes!$B$7</f>
        <v>0.75107928412561065</v>
      </c>
      <c r="V1126" s="14">
        <f t="shared" si="17"/>
        <v>13130.638654799817</v>
      </c>
      <c r="W1126" s="15">
        <f>IF(insurance[[#This Row],[split]]="Test", (insurance[[#This Row],[charges]]-insurance[[#This Row],[yhat_base]])^2, "")</f>
        <v>30004357.511882026</v>
      </c>
      <c r="X1126" s="15">
        <f>IF(insurance[[#This Row],[split]]="Test", ABS(insurance[[#This Row],[charges]]-insurance[[#This Row],[yhat_base]])^2, "")</f>
        <v>30004357.511882026</v>
      </c>
      <c r="Y1126">
        <f>IF(insurance[[#This Row],[split]]="Test", (insurance[[#This Row],[charges]]-insurance[[#This Row],[yhat]])^2,"")</f>
        <v>246591.22040952384</v>
      </c>
      <c r="Z1126">
        <f>IF(insurance[[#This Row],[split]]="Test",ABS(insurance[[#This Row],[charges]]-insurance[[#This Row],[yhat]])^2,"")</f>
        <v>246591.22040952384</v>
      </c>
      <c r="AA1126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19104.841520731094</v>
      </c>
      <c r="AB1126">
        <f>insurance[[#This Row],[charges]]-insurance[[#This Row],[yhat]]</f>
        <v>-496.57952073109482</v>
      </c>
      <c r="AC1126">
        <f>IF(insurance[[#This Row],[split]]="Test",
  COUNTIFS(insurance[split], "Test", insurance[yhat], "&gt;" &amp; insurance[[#This Row],[yhat]]) + 1,
  ""
)</f>
        <v>55</v>
      </c>
      <c r="AD1126">
        <f>IF(insurance[[#This Row],[split]]="Test", CEILING(insurance[[#This Row],[rank_test]]/(COUNTIF(insurance[split],"Test")/10), 1), "")</f>
        <v>2</v>
      </c>
      <c r="AE1126">
        <f>IF(insurance[[#This Row],[split]]="Test", --(insurance[[#This Row],[charges]] &gt;= Classify!$C$5), "")</f>
        <v>0</v>
      </c>
      <c r="AF1126">
        <f>IF(insurance[[#This Row],[split]]="Test", --(insurance[[#This Row],[yhat]] &gt;= Classify!$C$8), "")</f>
        <v>1</v>
      </c>
    </row>
    <row r="1127" spans="1:32" x14ac:dyDescent="0.35">
      <c r="A1127">
        <v>45</v>
      </c>
      <c r="B1127" t="s">
        <v>19</v>
      </c>
      <c r="C1127">
        <v>24.31</v>
      </c>
      <c r="D1127">
        <v>5</v>
      </c>
      <c r="E1127" t="s">
        <v>14</v>
      </c>
      <c r="F1127" t="s">
        <v>15</v>
      </c>
      <c r="G1127">
        <v>9788.8659000000007</v>
      </c>
      <c r="H1127" t="s">
        <v>24</v>
      </c>
      <c r="I1127" t="s">
        <v>18</v>
      </c>
      <c r="J1127" t="s">
        <v>17</v>
      </c>
      <c r="K1127" t="s">
        <v>17</v>
      </c>
      <c r="L1127" t="s">
        <v>18</v>
      </c>
      <c r="M1127" t="s">
        <v>17</v>
      </c>
      <c r="N1127">
        <f>insurance[[#This Row],[age]]^2</f>
        <v>2025</v>
      </c>
      <c r="O1127">
        <f>insurance[[#This Row],[smoker_yes]]*insurance[[#This Row],[bmi]]</f>
        <v>0</v>
      </c>
      <c r="P1127">
        <f>insurance[[#This Row],[smoker_yes]]*insurance[[#This Row],[age]]</f>
        <v>0</v>
      </c>
      <c r="Q1127">
        <f>insurance[[#This Row],[bmi]]*insurance[[#This Row],[age]]</f>
        <v>1093.95</v>
      </c>
      <c r="R1127" t="s">
        <v>31</v>
      </c>
      <c r="S1127">
        <f>(insurance[[#This Row],[age]]-Notes!$B$2)/Notes!$B$3</f>
        <v>0.41246668570144596</v>
      </c>
      <c r="T1127">
        <f>(insurance[[#This Row],[bmi]]-Notes!$B$4)/Notes!$B$5</f>
        <v>-1.0422396851357196</v>
      </c>
      <c r="U1127">
        <f>(insurance[[#This Row],[children]]-Notes!$B$6)/Notes!$B$7</f>
        <v>3.2406187114420448</v>
      </c>
      <c r="V1127" s="14">
        <f t="shared" si="17"/>
        <v>13130.638654799817</v>
      </c>
      <c r="W1127" s="15" t="str">
        <f>IF(insurance[[#This Row],[split]]="Test", (insurance[[#This Row],[charges]]-insurance[[#This Row],[yhat_base]])^2, "")</f>
        <v/>
      </c>
      <c r="X1127" s="15" t="str">
        <f>IF(insurance[[#This Row],[split]]="Test", ABS(insurance[[#This Row],[charges]]-insurance[[#This Row],[yhat_base]])^2, "")</f>
        <v/>
      </c>
      <c r="Y1127" t="str">
        <f>IF(insurance[[#This Row],[split]]="Test", (insurance[[#This Row],[charges]]-insurance[[#This Row],[yhat]])^2,"")</f>
        <v/>
      </c>
      <c r="Z1127" t="str">
        <f>IF(insurance[[#This Row],[split]]="Test",ABS(insurance[[#This Row],[charges]]-insurance[[#This Row],[yhat]])^2,"")</f>
        <v/>
      </c>
      <c r="AA1127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11322.765481979861</v>
      </c>
      <c r="AB1127">
        <f>insurance[[#This Row],[charges]]-insurance[[#This Row],[yhat]]</f>
        <v>-1533.8995819798602</v>
      </c>
      <c r="AC1127" t="str">
        <f>IF(insurance[[#This Row],[split]]="Test",
  COUNTIFS(insurance[split], "Test", insurance[yhat], "&gt;" &amp; insurance[[#This Row],[yhat]]) + 1,
  ""
)</f>
        <v/>
      </c>
      <c r="AD1127" t="str">
        <f>IF(insurance[[#This Row],[split]]="Test", CEILING(insurance[[#This Row],[rank_test]]/(COUNTIF(insurance[split],"Test")/10), 1), "")</f>
        <v/>
      </c>
      <c r="AE1127" t="str">
        <f>IF(insurance[[#This Row],[split]]="Test", --(insurance[[#This Row],[charges]] &gt;= Classify!$C$5), "")</f>
        <v/>
      </c>
      <c r="AF1127" t="str">
        <f>IF(insurance[[#This Row],[split]]="Test", --(insurance[[#This Row],[yhat]] &gt;= Classify!$C$8), "")</f>
        <v/>
      </c>
    </row>
    <row r="1128" spans="1:32" x14ac:dyDescent="0.35">
      <c r="A1128">
        <v>29</v>
      </c>
      <c r="B1128" t="s">
        <v>13</v>
      </c>
      <c r="C1128">
        <v>20.234999999999999</v>
      </c>
      <c r="D1128">
        <v>2</v>
      </c>
      <c r="E1128" t="s">
        <v>14</v>
      </c>
      <c r="F1128" t="s">
        <v>22</v>
      </c>
      <c r="G1128">
        <v>4906.4096499999996</v>
      </c>
      <c r="H1128" t="s">
        <v>24</v>
      </c>
      <c r="I1128" t="s">
        <v>17</v>
      </c>
      <c r="J1128" t="s">
        <v>17</v>
      </c>
      <c r="K1128" t="s">
        <v>18</v>
      </c>
      <c r="L1128" t="s">
        <v>17</v>
      </c>
      <c r="M1128" t="s">
        <v>17</v>
      </c>
      <c r="N1128">
        <f>insurance[[#This Row],[age]]^2</f>
        <v>841</v>
      </c>
      <c r="O1128">
        <f>insurance[[#This Row],[smoker_yes]]*insurance[[#This Row],[bmi]]</f>
        <v>0</v>
      </c>
      <c r="P1128">
        <f>insurance[[#This Row],[smoker_yes]]*insurance[[#This Row],[age]]</f>
        <v>0</v>
      </c>
      <c r="Q1128">
        <f>insurance[[#This Row],[bmi]]*insurance[[#This Row],[age]]</f>
        <v>586.81499999999994</v>
      </c>
      <c r="R1128" t="s">
        <v>32</v>
      </c>
      <c r="S1128">
        <f>(insurance[[#This Row],[age]]-Notes!$B$2)/Notes!$B$3</f>
        <v>-0.72675235796989435</v>
      </c>
      <c r="T1128">
        <f>(insurance[[#This Row],[bmi]]-Notes!$B$4)/Notes!$B$5</f>
        <v>-1.7107209416754787</v>
      </c>
      <c r="U1128">
        <f>(insurance[[#This Row],[children]]-Notes!$B$6)/Notes!$B$7</f>
        <v>0.75107928412561065</v>
      </c>
      <c r="V1128" s="14">
        <f t="shared" si="17"/>
        <v>13130.638654799817</v>
      </c>
      <c r="W1128" s="15">
        <f>IF(insurance[[#This Row],[split]]="Test", (insurance[[#This Row],[charges]]-insurance[[#This Row],[yhat_base]])^2, "")</f>
        <v>67637942.723390594</v>
      </c>
      <c r="X1128" s="15">
        <f>IF(insurance[[#This Row],[split]]="Test", ABS(insurance[[#This Row],[charges]]-insurance[[#This Row],[yhat_base]])^2, "")</f>
        <v>67637942.723390594</v>
      </c>
      <c r="Y1128">
        <f>IF(insurance[[#This Row],[split]]="Test", (insurance[[#This Row],[charges]]-insurance[[#This Row],[yhat]])^2,"")</f>
        <v>2482598.7717498927</v>
      </c>
      <c r="Z1128">
        <f>IF(insurance[[#This Row],[split]]="Test",ABS(insurance[[#This Row],[charges]]-insurance[[#This Row],[yhat]])^2,"")</f>
        <v>2482598.7717498927</v>
      </c>
      <c r="AA1128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6482.0361196145122</v>
      </c>
      <c r="AB1128">
        <f>insurance[[#This Row],[charges]]-insurance[[#This Row],[yhat]]</f>
        <v>-1575.6264696145126</v>
      </c>
      <c r="AC1128">
        <f>IF(insurance[[#This Row],[split]]="Test",
  COUNTIFS(insurance[split], "Test", insurance[yhat], "&gt;" &amp; insurance[[#This Row],[yhat]]) + 1,
  ""
)</f>
        <v>209</v>
      </c>
      <c r="AD1128">
        <f>IF(insurance[[#This Row],[split]]="Test", CEILING(insurance[[#This Row],[rank_test]]/(COUNTIF(insurance[split],"Test")/10), 1), "")</f>
        <v>8</v>
      </c>
      <c r="AE1128">
        <f>IF(insurance[[#This Row],[split]]="Test", --(insurance[[#This Row],[charges]] &gt;= Classify!$C$5), "")</f>
        <v>0</v>
      </c>
      <c r="AF1128">
        <f>IF(insurance[[#This Row],[split]]="Test", --(insurance[[#This Row],[yhat]] &gt;= Classify!$C$8), "")</f>
        <v>0</v>
      </c>
    </row>
    <row r="1129" spans="1:32" x14ac:dyDescent="0.35">
      <c r="A1129">
        <v>30</v>
      </c>
      <c r="B1129" t="s">
        <v>19</v>
      </c>
      <c r="C1129">
        <v>24.13</v>
      </c>
      <c r="D1129">
        <v>1</v>
      </c>
      <c r="E1129" t="s">
        <v>14</v>
      </c>
      <c r="F1129" t="s">
        <v>22</v>
      </c>
      <c r="G1129">
        <v>4032.2406999999998</v>
      </c>
      <c r="H1129" t="s">
        <v>24</v>
      </c>
      <c r="I1129" t="s">
        <v>18</v>
      </c>
      <c r="J1129" t="s">
        <v>17</v>
      </c>
      <c r="K1129" t="s">
        <v>18</v>
      </c>
      <c r="L1129" t="s">
        <v>17</v>
      </c>
      <c r="M1129" t="s">
        <v>17</v>
      </c>
      <c r="N1129">
        <f>insurance[[#This Row],[age]]^2</f>
        <v>900</v>
      </c>
      <c r="O1129">
        <f>insurance[[#This Row],[smoker_yes]]*insurance[[#This Row],[bmi]]</f>
        <v>0</v>
      </c>
      <c r="P1129">
        <f>insurance[[#This Row],[smoker_yes]]*insurance[[#This Row],[age]]</f>
        <v>0</v>
      </c>
      <c r="Q1129">
        <f>insurance[[#This Row],[bmi]]*insurance[[#This Row],[age]]</f>
        <v>723.9</v>
      </c>
      <c r="R1129" t="s">
        <v>31</v>
      </c>
      <c r="S1129">
        <f>(insurance[[#This Row],[age]]-Notes!$B$2)/Notes!$B$3</f>
        <v>-0.65555116774043554</v>
      </c>
      <c r="T1129">
        <f>(insurance[[#This Row],[bmi]]-Notes!$B$4)/Notes!$B$5</f>
        <v>-1.0717676915595618</v>
      </c>
      <c r="U1129">
        <f>(insurance[[#This Row],[children]]-Notes!$B$6)/Notes!$B$7</f>
        <v>-7.8767191646533979E-2</v>
      </c>
      <c r="V1129" s="14">
        <f t="shared" si="17"/>
        <v>13130.638654799817</v>
      </c>
      <c r="W1129" s="15" t="str">
        <f>IF(insurance[[#This Row],[split]]="Test", (insurance[[#This Row],[charges]]-insurance[[#This Row],[yhat_base]])^2, "")</f>
        <v/>
      </c>
      <c r="X1129" s="15" t="str">
        <f>IF(insurance[[#This Row],[split]]="Test", ABS(insurance[[#This Row],[charges]]-insurance[[#This Row],[yhat_base]])^2, "")</f>
        <v/>
      </c>
      <c r="Y1129" t="str">
        <f>IF(insurance[[#This Row],[split]]="Test", (insurance[[#This Row],[charges]]-insurance[[#This Row],[yhat]])^2,"")</f>
        <v/>
      </c>
      <c r="Z1129" t="str">
        <f>IF(insurance[[#This Row],[split]]="Test",ABS(insurance[[#This Row],[charges]]-insurance[[#This Row],[yhat]])^2,"")</f>
        <v/>
      </c>
      <c r="AA1129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5332.1127579391987</v>
      </c>
      <c r="AB1129">
        <f>insurance[[#This Row],[charges]]-insurance[[#This Row],[yhat]]</f>
        <v>-1299.8720579391988</v>
      </c>
      <c r="AC1129" t="str">
        <f>IF(insurance[[#This Row],[split]]="Test",
  COUNTIFS(insurance[split], "Test", insurance[yhat], "&gt;" &amp; insurance[[#This Row],[yhat]]) + 1,
  ""
)</f>
        <v/>
      </c>
      <c r="AD1129" t="str">
        <f>IF(insurance[[#This Row],[split]]="Test", CEILING(insurance[[#This Row],[rank_test]]/(COUNTIF(insurance[split],"Test")/10), 1), "")</f>
        <v/>
      </c>
      <c r="AE1129" t="str">
        <f>IF(insurance[[#This Row],[split]]="Test", --(insurance[[#This Row],[charges]] &gt;= Classify!$C$5), "")</f>
        <v/>
      </c>
      <c r="AF1129" t="str">
        <f>IF(insurance[[#This Row],[split]]="Test", --(insurance[[#This Row],[yhat]] &gt;= Classify!$C$8), "")</f>
        <v/>
      </c>
    </row>
    <row r="1130" spans="1:32" x14ac:dyDescent="0.35">
      <c r="A1130">
        <v>28</v>
      </c>
      <c r="B1130" t="s">
        <v>13</v>
      </c>
      <c r="C1130">
        <v>24.32</v>
      </c>
      <c r="D1130">
        <v>1</v>
      </c>
      <c r="E1130" t="s">
        <v>14</v>
      </c>
      <c r="F1130" t="s">
        <v>20</v>
      </c>
      <c r="G1130">
        <v>23288.928400000001</v>
      </c>
      <c r="H1130" t="s">
        <v>24</v>
      </c>
      <c r="I1130" t="s">
        <v>17</v>
      </c>
      <c r="J1130" t="s">
        <v>17</v>
      </c>
      <c r="K1130" t="s">
        <v>17</v>
      </c>
      <c r="L1130" t="s">
        <v>17</v>
      </c>
      <c r="M1130" t="s">
        <v>17</v>
      </c>
      <c r="N1130">
        <f>insurance[[#This Row],[age]]^2</f>
        <v>784</v>
      </c>
      <c r="O1130">
        <f>insurance[[#This Row],[smoker_yes]]*insurance[[#This Row],[bmi]]</f>
        <v>0</v>
      </c>
      <c r="P1130">
        <f>insurance[[#This Row],[smoker_yes]]*insurance[[#This Row],[age]]</f>
        <v>0</v>
      </c>
      <c r="Q1130">
        <f>insurance[[#This Row],[bmi]]*insurance[[#This Row],[age]]</f>
        <v>680.96</v>
      </c>
      <c r="R1130" t="s">
        <v>31</v>
      </c>
      <c r="S1130">
        <f>(insurance[[#This Row],[age]]-Notes!$B$2)/Notes!$B$3</f>
        <v>-0.79795354819935316</v>
      </c>
      <c r="T1130">
        <f>(insurance[[#This Row],[bmi]]-Notes!$B$4)/Notes!$B$5</f>
        <v>-1.0405992403343949</v>
      </c>
      <c r="U1130">
        <f>(insurance[[#This Row],[children]]-Notes!$B$6)/Notes!$B$7</f>
        <v>-7.8767191646533979E-2</v>
      </c>
      <c r="V1130" s="14">
        <f t="shared" si="17"/>
        <v>13130.638654799817</v>
      </c>
      <c r="W1130" s="15" t="str">
        <f>IF(insurance[[#This Row],[split]]="Test", (insurance[[#This Row],[charges]]-insurance[[#This Row],[yhat_base]])^2, "")</f>
        <v/>
      </c>
      <c r="X1130" s="15" t="str">
        <f>IF(insurance[[#This Row],[split]]="Test", ABS(insurance[[#This Row],[charges]]-insurance[[#This Row],[yhat_base]])^2, "")</f>
        <v/>
      </c>
      <c r="Y1130" t="str">
        <f>IF(insurance[[#This Row],[split]]="Test", (insurance[[#This Row],[charges]]-insurance[[#This Row],[yhat]])^2,"")</f>
        <v/>
      </c>
      <c r="Z1130" t="str">
        <f>IF(insurance[[#This Row],[split]]="Test",ABS(insurance[[#This Row],[charges]]-insurance[[#This Row],[yhat]])^2,"")</f>
        <v/>
      </c>
      <c r="AA1130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6222.1611533748001</v>
      </c>
      <c r="AB1130">
        <f>insurance[[#This Row],[charges]]-insurance[[#This Row],[yhat]]</f>
        <v>17066.767246625201</v>
      </c>
      <c r="AC1130" t="str">
        <f>IF(insurance[[#This Row],[split]]="Test",
  COUNTIFS(insurance[split], "Test", insurance[yhat], "&gt;" &amp; insurance[[#This Row],[yhat]]) + 1,
  ""
)</f>
        <v/>
      </c>
      <c r="AD1130" t="str">
        <f>IF(insurance[[#This Row],[split]]="Test", CEILING(insurance[[#This Row],[rank_test]]/(COUNTIF(insurance[split],"Test")/10), 1), "")</f>
        <v/>
      </c>
      <c r="AE1130" t="str">
        <f>IF(insurance[[#This Row],[split]]="Test", --(insurance[[#This Row],[charges]] &gt;= Classify!$C$5), "")</f>
        <v/>
      </c>
      <c r="AF1130" t="str">
        <f>IF(insurance[[#This Row],[split]]="Test", --(insurance[[#This Row],[yhat]] &gt;= Classify!$C$8), "")</f>
        <v/>
      </c>
    </row>
    <row r="1131" spans="1:32" x14ac:dyDescent="0.35">
      <c r="A1131">
        <v>18</v>
      </c>
      <c r="B1131" t="s">
        <v>13</v>
      </c>
      <c r="C1131">
        <v>24.09</v>
      </c>
      <c r="D1131">
        <v>1</v>
      </c>
      <c r="E1131" t="s">
        <v>14</v>
      </c>
      <c r="F1131" t="s">
        <v>15</v>
      </c>
      <c r="G1131">
        <v>2201.0971</v>
      </c>
      <c r="H1131" t="s">
        <v>24</v>
      </c>
      <c r="I1131" t="s">
        <v>17</v>
      </c>
      <c r="J1131" t="s">
        <v>17</v>
      </c>
      <c r="K1131" t="s">
        <v>17</v>
      </c>
      <c r="L1131" t="s">
        <v>18</v>
      </c>
      <c r="M1131" t="s">
        <v>17</v>
      </c>
      <c r="N1131">
        <f>insurance[[#This Row],[age]]^2</f>
        <v>324</v>
      </c>
      <c r="O1131">
        <f>insurance[[#This Row],[smoker_yes]]*insurance[[#This Row],[bmi]]</f>
        <v>0</v>
      </c>
      <c r="P1131">
        <f>insurance[[#This Row],[smoker_yes]]*insurance[[#This Row],[age]]</f>
        <v>0</v>
      </c>
      <c r="Q1131">
        <f>insurance[[#This Row],[bmi]]*insurance[[#This Row],[age]]</f>
        <v>433.62</v>
      </c>
      <c r="R1131" t="s">
        <v>31</v>
      </c>
      <c r="S1131">
        <f>(insurance[[#This Row],[age]]-Notes!$B$2)/Notes!$B$3</f>
        <v>-1.5099654504939408</v>
      </c>
      <c r="T1131">
        <f>(insurance[[#This Row],[bmi]]-Notes!$B$4)/Notes!$B$5</f>
        <v>-1.0783294707648599</v>
      </c>
      <c r="U1131">
        <f>(insurance[[#This Row],[children]]-Notes!$B$6)/Notes!$B$7</f>
        <v>-7.8767191646533979E-2</v>
      </c>
      <c r="V1131" s="14">
        <f t="shared" si="17"/>
        <v>13130.638654799817</v>
      </c>
      <c r="W1131" s="15" t="str">
        <f>IF(insurance[[#This Row],[split]]="Test", (insurance[[#This Row],[charges]]-insurance[[#This Row],[yhat_base]])^2, "")</f>
        <v/>
      </c>
      <c r="X1131" s="15" t="str">
        <f>IF(insurance[[#This Row],[split]]="Test", ABS(insurance[[#This Row],[charges]]-insurance[[#This Row],[yhat_base]])^2, "")</f>
        <v/>
      </c>
      <c r="Y1131" t="str">
        <f>IF(insurance[[#This Row],[split]]="Test", (insurance[[#This Row],[charges]]-insurance[[#This Row],[yhat]])^2,"")</f>
        <v/>
      </c>
      <c r="Z1131" t="str">
        <f>IF(insurance[[#This Row],[split]]="Test",ABS(insurance[[#This Row],[charges]]-insurance[[#This Row],[yhat]])^2,"")</f>
        <v/>
      </c>
      <c r="AA1131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3741.161366293667</v>
      </c>
      <c r="AB1131">
        <f>insurance[[#This Row],[charges]]-insurance[[#This Row],[yhat]]</f>
        <v>-1540.0642662936671</v>
      </c>
      <c r="AC1131" t="str">
        <f>IF(insurance[[#This Row],[split]]="Test",
  COUNTIFS(insurance[split], "Test", insurance[yhat], "&gt;" &amp; insurance[[#This Row],[yhat]]) + 1,
  ""
)</f>
        <v/>
      </c>
      <c r="AD1131" t="str">
        <f>IF(insurance[[#This Row],[split]]="Test", CEILING(insurance[[#This Row],[rank_test]]/(COUNTIF(insurance[split],"Test")/10), 1), "")</f>
        <v/>
      </c>
      <c r="AE1131" t="str">
        <f>IF(insurance[[#This Row],[split]]="Test", --(insurance[[#This Row],[charges]] &gt;= Classify!$C$5), "")</f>
        <v/>
      </c>
      <c r="AF1131" t="str">
        <f>IF(insurance[[#This Row],[split]]="Test", --(insurance[[#This Row],[yhat]] &gt;= Classify!$C$8), "")</f>
        <v/>
      </c>
    </row>
    <row r="1132" spans="1:32" x14ac:dyDescent="0.35">
      <c r="A1132">
        <v>54</v>
      </c>
      <c r="B1132" t="s">
        <v>13</v>
      </c>
      <c r="C1132">
        <v>21.47</v>
      </c>
      <c r="D1132">
        <v>3</v>
      </c>
      <c r="E1132" t="s">
        <v>14</v>
      </c>
      <c r="F1132" t="s">
        <v>22</v>
      </c>
      <c r="G1132">
        <v>12475.3513</v>
      </c>
      <c r="H1132" t="s">
        <v>24</v>
      </c>
      <c r="I1132" t="s">
        <v>17</v>
      </c>
      <c r="J1132" t="s">
        <v>17</v>
      </c>
      <c r="K1132" t="s">
        <v>18</v>
      </c>
      <c r="L1132" t="s">
        <v>17</v>
      </c>
      <c r="M1132" t="s">
        <v>17</v>
      </c>
      <c r="N1132">
        <f>insurance[[#This Row],[age]]^2</f>
        <v>2916</v>
      </c>
      <c r="O1132">
        <f>insurance[[#This Row],[smoker_yes]]*insurance[[#This Row],[bmi]]</f>
        <v>0</v>
      </c>
      <c r="P1132">
        <f>insurance[[#This Row],[smoker_yes]]*insurance[[#This Row],[age]]</f>
        <v>0</v>
      </c>
      <c r="Q1132">
        <f>insurance[[#This Row],[bmi]]*insurance[[#This Row],[age]]</f>
        <v>1159.3799999999999</v>
      </c>
      <c r="R1132" t="s">
        <v>31</v>
      </c>
      <c r="S1132">
        <f>(insurance[[#This Row],[age]]-Notes!$B$2)/Notes!$B$3</f>
        <v>1.0532773977665748</v>
      </c>
      <c r="T1132">
        <f>(insurance[[#This Row],[bmi]]-Notes!$B$4)/Notes!$B$5</f>
        <v>-1.5081260087118953</v>
      </c>
      <c r="U1132">
        <f>(insurance[[#This Row],[children]]-Notes!$B$6)/Notes!$B$7</f>
        <v>1.5809257598977553</v>
      </c>
      <c r="V1132" s="14">
        <f t="shared" si="17"/>
        <v>13130.638654799817</v>
      </c>
      <c r="W1132" s="15" t="str">
        <f>IF(insurance[[#This Row],[split]]="Test", (insurance[[#This Row],[charges]]-insurance[[#This Row],[yhat_base]])^2, "")</f>
        <v/>
      </c>
      <c r="X1132" s="15" t="str">
        <f>IF(insurance[[#This Row],[split]]="Test", ABS(insurance[[#This Row],[charges]]-insurance[[#This Row],[yhat_base]])^2, "")</f>
        <v/>
      </c>
      <c r="Y1132" t="str">
        <f>IF(insurance[[#This Row],[split]]="Test", (insurance[[#This Row],[charges]]-insurance[[#This Row],[yhat]])^2,"")</f>
        <v/>
      </c>
      <c r="Z1132" t="str">
        <f>IF(insurance[[#This Row],[split]]="Test",ABS(insurance[[#This Row],[charges]]-insurance[[#This Row],[yhat]])^2,"")</f>
        <v/>
      </c>
      <c r="AA1132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14121.24689937093</v>
      </c>
      <c r="AB1132">
        <f>insurance[[#This Row],[charges]]-insurance[[#This Row],[yhat]]</f>
        <v>-1645.8955993709296</v>
      </c>
      <c r="AC1132" t="str">
        <f>IF(insurance[[#This Row],[split]]="Test",
  COUNTIFS(insurance[split], "Test", insurance[yhat], "&gt;" &amp; insurance[[#This Row],[yhat]]) + 1,
  ""
)</f>
        <v/>
      </c>
      <c r="AD1132" t="str">
        <f>IF(insurance[[#This Row],[split]]="Test", CEILING(insurance[[#This Row],[rank_test]]/(COUNTIF(insurance[split],"Test")/10), 1), "")</f>
        <v/>
      </c>
      <c r="AE1132" t="str">
        <f>IF(insurance[[#This Row],[split]]="Test", --(insurance[[#This Row],[charges]] &gt;= Classify!$C$5), "")</f>
        <v/>
      </c>
      <c r="AF1132" t="str">
        <f>IF(insurance[[#This Row],[split]]="Test", --(insurance[[#This Row],[yhat]] &gt;= Classify!$C$8), "")</f>
        <v/>
      </c>
    </row>
    <row r="1133" spans="1:32" x14ac:dyDescent="0.35">
      <c r="A1133">
        <v>31</v>
      </c>
      <c r="B1133" t="s">
        <v>13</v>
      </c>
      <c r="C1133">
        <v>23.6</v>
      </c>
      <c r="D1133">
        <v>2</v>
      </c>
      <c r="E1133" t="s">
        <v>14</v>
      </c>
      <c r="F1133" t="s">
        <v>21</v>
      </c>
      <c r="G1133">
        <v>4931.6469999999999</v>
      </c>
      <c r="H1133" t="s">
        <v>24</v>
      </c>
      <c r="I1133" t="s">
        <v>17</v>
      </c>
      <c r="J1133" t="s">
        <v>17</v>
      </c>
      <c r="K1133" t="s">
        <v>17</v>
      </c>
      <c r="L1133" t="s">
        <v>17</v>
      </c>
      <c r="M1133" t="s">
        <v>18</v>
      </c>
      <c r="N1133">
        <f>insurance[[#This Row],[age]]^2</f>
        <v>961</v>
      </c>
      <c r="O1133">
        <f>insurance[[#This Row],[smoker_yes]]*insurance[[#This Row],[bmi]]</f>
        <v>0</v>
      </c>
      <c r="P1133">
        <f>insurance[[#This Row],[smoker_yes]]*insurance[[#This Row],[age]]</f>
        <v>0</v>
      </c>
      <c r="Q1133">
        <f>insurance[[#This Row],[bmi]]*insurance[[#This Row],[age]]</f>
        <v>731.6</v>
      </c>
      <c r="R1133" t="s">
        <v>31</v>
      </c>
      <c r="S1133">
        <f>(insurance[[#This Row],[age]]-Notes!$B$2)/Notes!$B$3</f>
        <v>-0.58434997751097684</v>
      </c>
      <c r="T1133">
        <f>(insurance[[#This Row],[bmi]]-Notes!$B$4)/Notes!$B$5</f>
        <v>-1.1587112660297632</v>
      </c>
      <c r="U1133">
        <f>(insurance[[#This Row],[children]]-Notes!$B$6)/Notes!$B$7</f>
        <v>0.75107928412561065</v>
      </c>
      <c r="V1133" s="14">
        <f t="shared" si="17"/>
        <v>13130.638654799817</v>
      </c>
      <c r="W1133" s="15" t="str">
        <f>IF(insurance[[#This Row],[split]]="Test", (insurance[[#This Row],[charges]]-insurance[[#This Row],[yhat_base]])^2, "")</f>
        <v/>
      </c>
      <c r="X1133" s="15" t="str">
        <f>IF(insurance[[#This Row],[split]]="Test", ABS(insurance[[#This Row],[charges]]-insurance[[#This Row],[yhat_base]])^2, "")</f>
        <v/>
      </c>
      <c r="Y1133" t="str">
        <f>IF(insurance[[#This Row],[split]]="Test", (insurance[[#This Row],[charges]]-insurance[[#This Row],[yhat]])^2,"")</f>
        <v/>
      </c>
      <c r="Z1133" t="str">
        <f>IF(insurance[[#This Row],[split]]="Test",ABS(insurance[[#This Row],[charges]]-insurance[[#This Row],[yhat]])^2,"")</f>
        <v/>
      </c>
      <c r="AA1133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6411.0169953644699</v>
      </c>
      <c r="AB1133">
        <f>insurance[[#This Row],[charges]]-insurance[[#This Row],[yhat]]</f>
        <v>-1479.36999536447</v>
      </c>
      <c r="AC1133" t="str">
        <f>IF(insurance[[#This Row],[split]]="Test",
  COUNTIFS(insurance[split], "Test", insurance[yhat], "&gt;" &amp; insurance[[#This Row],[yhat]]) + 1,
  ""
)</f>
        <v/>
      </c>
      <c r="AD1133" t="str">
        <f>IF(insurance[[#This Row],[split]]="Test", CEILING(insurance[[#This Row],[rank_test]]/(COUNTIF(insurance[split],"Test")/10), 1), "")</f>
        <v/>
      </c>
      <c r="AE1133" t="str">
        <f>IF(insurance[[#This Row],[split]]="Test", --(insurance[[#This Row],[charges]] &gt;= Classify!$C$5), "")</f>
        <v/>
      </c>
      <c r="AF1133" t="str">
        <f>IF(insurance[[#This Row],[split]]="Test", --(insurance[[#This Row],[yhat]] &gt;= Classify!$C$8), "")</f>
        <v/>
      </c>
    </row>
    <row r="1134" spans="1:32" x14ac:dyDescent="0.35">
      <c r="A1134">
        <v>44</v>
      </c>
      <c r="B1134" t="s">
        <v>13</v>
      </c>
      <c r="C1134">
        <v>23.98</v>
      </c>
      <c r="D1134">
        <v>2</v>
      </c>
      <c r="E1134" t="s">
        <v>14</v>
      </c>
      <c r="F1134" t="s">
        <v>15</v>
      </c>
      <c r="G1134">
        <v>8211.1002000000008</v>
      </c>
      <c r="H1134" t="s">
        <v>24</v>
      </c>
      <c r="I1134" t="s">
        <v>17</v>
      </c>
      <c r="J1134" t="s">
        <v>17</v>
      </c>
      <c r="K1134" t="s">
        <v>17</v>
      </c>
      <c r="L1134" t="s">
        <v>18</v>
      </c>
      <c r="M1134" t="s">
        <v>17</v>
      </c>
      <c r="N1134">
        <f>insurance[[#This Row],[age]]^2</f>
        <v>1936</v>
      </c>
      <c r="O1134">
        <f>insurance[[#This Row],[smoker_yes]]*insurance[[#This Row],[bmi]]</f>
        <v>0</v>
      </c>
      <c r="P1134">
        <f>insurance[[#This Row],[smoker_yes]]*insurance[[#This Row],[age]]</f>
        <v>0</v>
      </c>
      <c r="Q1134">
        <f>insurance[[#This Row],[bmi]]*insurance[[#This Row],[age]]</f>
        <v>1055.1200000000001</v>
      </c>
      <c r="R1134" t="s">
        <v>31</v>
      </c>
      <c r="S1134">
        <f>(insurance[[#This Row],[age]]-Notes!$B$2)/Notes!$B$3</f>
        <v>0.3412654954719872</v>
      </c>
      <c r="T1134">
        <f>(insurance[[#This Row],[bmi]]-Notes!$B$4)/Notes!$B$5</f>
        <v>-1.0963743635794299</v>
      </c>
      <c r="U1134">
        <f>(insurance[[#This Row],[children]]-Notes!$B$6)/Notes!$B$7</f>
        <v>0.75107928412561065</v>
      </c>
      <c r="V1134" s="14">
        <f t="shared" si="17"/>
        <v>13130.638654799817</v>
      </c>
      <c r="W1134" s="15" t="str">
        <f>IF(insurance[[#This Row],[split]]="Test", (insurance[[#This Row],[charges]]-insurance[[#This Row],[yhat_base]])^2, "")</f>
        <v/>
      </c>
      <c r="X1134" s="15" t="str">
        <f>IF(insurance[[#This Row],[split]]="Test", ABS(insurance[[#This Row],[charges]]-insurance[[#This Row],[yhat_base]])^2, "")</f>
        <v/>
      </c>
      <c r="Y1134" t="str">
        <f>IF(insurance[[#This Row],[split]]="Test", (insurance[[#This Row],[charges]]-insurance[[#This Row],[yhat]])^2,"")</f>
        <v/>
      </c>
      <c r="Z1134" t="str">
        <f>IF(insurance[[#This Row],[split]]="Test",ABS(insurance[[#This Row],[charges]]-insurance[[#This Row],[yhat]])^2,"")</f>
        <v/>
      </c>
      <c r="AA1134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9434.8959545158632</v>
      </c>
      <c r="AB1134">
        <f>insurance[[#This Row],[charges]]-insurance[[#This Row],[yhat]]</f>
        <v>-1223.7957545158624</v>
      </c>
      <c r="AC1134" t="str">
        <f>IF(insurance[[#This Row],[split]]="Test",
  COUNTIFS(insurance[split], "Test", insurance[yhat], "&gt;" &amp; insurance[[#This Row],[yhat]]) + 1,
  ""
)</f>
        <v/>
      </c>
      <c r="AD1134" t="str">
        <f>IF(insurance[[#This Row],[split]]="Test", CEILING(insurance[[#This Row],[rank_test]]/(COUNTIF(insurance[split],"Test")/10), 1), "")</f>
        <v/>
      </c>
      <c r="AE1134" t="str">
        <f>IF(insurance[[#This Row],[split]]="Test", --(insurance[[#This Row],[charges]] &gt;= Classify!$C$5), "")</f>
        <v/>
      </c>
      <c r="AF1134" t="str">
        <f>IF(insurance[[#This Row],[split]]="Test", --(insurance[[#This Row],[yhat]] &gt;= Classify!$C$8), "")</f>
        <v/>
      </c>
    </row>
    <row r="1135" spans="1:32" x14ac:dyDescent="0.35">
      <c r="A1135">
        <v>51</v>
      </c>
      <c r="B1135" t="s">
        <v>19</v>
      </c>
      <c r="C1135">
        <v>23.21</v>
      </c>
      <c r="D1135">
        <v>1</v>
      </c>
      <c r="E1135" t="s">
        <v>23</v>
      </c>
      <c r="F1135" t="s">
        <v>15</v>
      </c>
      <c r="G1135">
        <v>22218.1149</v>
      </c>
      <c r="H1135" t="s">
        <v>24</v>
      </c>
      <c r="I1135" t="s">
        <v>18</v>
      </c>
      <c r="J1135" t="s">
        <v>18</v>
      </c>
      <c r="K1135" t="s">
        <v>17</v>
      </c>
      <c r="L1135" t="s">
        <v>18</v>
      </c>
      <c r="M1135" t="s">
        <v>17</v>
      </c>
      <c r="N1135">
        <f>insurance[[#This Row],[age]]^2</f>
        <v>2601</v>
      </c>
      <c r="O1135">
        <f>insurance[[#This Row],[smoker_yes]]*insurance[[#This Row],[bmi]]</f>
        <v>23.21</v>
      </c>
      <c r="P1135">
        <f>insurance[[#This Row],[smoker_yes]]*insurance[[#This Row],[age]]</f>
        <v>51</v>
      </c>
      <c r="Q1135">
        <f>insurance[[#This Row],[bmi]]*insurance[[#This Row],[age]]</f>
        <v>1183.71</v>
      </c>
      <c r="R1135" t="s">
        <v>31</v>
      </c>
      <c r="S1135">
        <f>(insurance[[#This Row],[age]]-Notes!$B$2)/Notes!$B$3</f>
        <v>0.8396738270781986</v>
      </c>
      <c r="T1135">
        <f>(insurance[[#This Row],[bmi]]-Notes!$B$4)/Notes!$B$5</f>
        <v>-1.2226886132814212</v>
      </c>
      <c r="U1135">
        <f>(insurance[[#This Row],[children]]-Notes!$B$6)/Notes!$B$7</f>
        <v>-7.8767191646533979E-2</v>
      </c>
      <c r="V1135" s="14">
        <f t="shared" si="17"/>
        <v>13130.638654799817</v>
      </c>
      <c r="W1135" s="15" t="str">
        <f>IF(insurance[[#This Row],[split]]="Test", (insurance[[#This Row],[charges]]-insurance[[#This Row],[yhat_base]])^2, "")</f>
        <v/>
      </c>
      <c r="X1135" s="15" t="str">
        <f>IF(insurance[[#This Row],[split]]="Test", ABS(insurance[[#This Row],[charges]]-insurance[[#This Row],[yhat_base]])^2, "")</f>
        <v/>
      </c>
      <c r="Y1135" t="str">
        <f>IF(insurance[[#This Row],[split]]="Test", (insurance[[#This Row],[charges]]-insurance[[#This Row],[yhat]])^2,"")</f>
        <v/>
      </c>
      <c r="Z1135" t="str">
        <f>IF(insurance[[#This Row],[split]]="Test",ABS(insurance[[#This Row],[charges]]-insurance[[#This Row],[yhat]])^2,"")</f>
        <v/>
      </c>
      <c r="AA1135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22882.846511012795</v>
      </c>
      <c r="AB1135">
        <f>insurance[[#This Row],[charges]]-insurance[[#This Row],[yhat]]</f>
        <v>-664.73161101279402</v>
      </c>
      <c r="AC1135" t="str">
        <f>IF(insurance[[#This Row],[split]]="Test",
  COUNTIFS(insurance[split], "Test", insurance[yhat], "&gt;" &amp; insurance[[#This Row],[yhat]]) + 1,
  ""
)</f>
        <v/>
      </c>
      <c r="AD1135" t="str">
        <f>IF(insurance[[#This Row],[split]]="Test", CEILING(insurance[[#This Row],[rank_test]]/(COUNTIF(insurance[split],"Test")/10), 1), "")</f>
        <v/>
      </c>
      <c r="AE1135" t="str">
        <f>IF(insurance[[#This Row],[split]]="Test", --(insurance[[#This Row],[charges]] &gt;= Classify!$C$5), "")</f>
        <v/>
      </c>
      <c r="AF1135" t="str">
        <f>IF(insurance[[#This Row],[split]]="Test", --(insurance[[#This Row],[yhat]] &gt;= Classify!$C$8), "")</f>
        <v/>
      </c>
    </row>
    <row r="1136" spans="1:32" x14ac:dyDescent="0.35">
      <c r="A1136">
        <v>21</v>
      </c>
      <c r="B1136" t="s">
        <v>19</v>
      </c>
      <c r="C1136">
        <v>23.75</v>
      </c>
      <c r="D1136">
        <v>2</v>
      </c>
      <c r="E1136" t="s">
        <v>14</v>
      </c>
      <c r="F1136" t="s">
        <v>22</v>
      </c>
      <c r="G1136">
        <v>3077.0954999999999</v>
      </c>
      <c r="H1136" t="s">
        <v>24</v>
      </c>
      <c r="I1136" t="s">
        <v>18</v>
      </c>
      <c r="J1136" t="s">
        <v>17</v>
      </c>
      <c r="K1136" t="s">
        <v>18</v>
      </c>
      <c r="L1136" t="s">
        <v>17</v>
      </c>
      <c r="M1136" t="s">
        <v>17</v>
      </c>
      <c r="N1136">
        <f>insurance[[#This Row],[age]]^2</f>
        <v>441</v>
      </c>
      <c r="O1136">
        <f>insurance[[#This Row],[smoker_yes]]*insurance[[#This Row],[bmi]]</f>
        <v>0</v>
      </c>
      <c r="P1136">
        <f>insurance[[#This Row],[smoker_yes]]*insurance[[#This Row],[age]]</f>
        <v>0</v>
      </c>
      <c r="Q1136">
        <f>insurance[[#This Row],[bmi]]*insurance[[#This Row],[age]]</f>
        <v>498.75</v>
      </c>
      <c r="R1136" t="s">
        <v>32</v>
      </c>
      <c r="S1136">
        <f>(insurance[[#This Row],[age]]-Notes!$B$2)/Notes!$B$3</f>
        <v>-1.2963618798055645</v>
      </c>
      <c r="T1136">
        <f>(insurance[[#This Row],[bmi]]-Notes!$B$4)/Notes!$B$5</f>
        <v>-1.1341045940098948</v>
      </c>
      <c r="U1136">
        <f>(insurance[[#This Row],[children]]-Notes!$B$6)/Notes!$B$7</f>
        <v>0.75107928412561065</v>
      </c>
      <c r="V1136" s="14">
        <f t="shared" si="17"/>
        <v>13130.638654799817</v>
      </c>
      <c r="W1136" s="15">
        <f>IF(insurance[[#This Row],[split]]="Test", (insurance[[#This Row],[charges]]-insurance[[#This Row],[yhat_base]])^2, "")</f>
        <v>101073729.96542227</v>
      </c>
      <c r="X1136" s="15">
        <f>IF(insurance[[#This Row],[split]]="Test", ABS(insurance[[#This Row],[charges]]-insurance[[#This Row],[yhat_base]])^2, "")</f>
        <v>101073729.96542227</v>
      </c>
      <c r="Y1136">
        <f>IF(insurance[[#This Row],[split]]="Test", (insurance[[#This Row],[charges]]-insurance[[#This Row],[yhat]])^2,"")</f>
        <v>2800947.0574784121</v>
      </c>
      <c r="Z1136">
        <f>IF(insurance[[#This Row],[split]]="Test",ABS(insurance[[#This Row],[charges]]-insurance[[#This Row],[yhat]])^2,"")</f>
        <v>2800947.0574784121</v>
      </c>
      <c r="AA1136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4750.6985166913573</v>
      </c>
      <c r="AB1136">
        <f>insurance[[#This Row],[charges]]-insurance[[#This Row],[yhat]]</f>
        <v>-1673.6030166913574</v>
      </c>
      <c r="AC1136">
        <f>IF(insurance[[#This Row],[split]]="Test",
  COUNTIFS(insurance[split], "Test", insurance[yhat], "&gt;" &amp; insurance[[#This Row],[yhat]]) + 1,
  ""
)</f>
        <v>241</v>
      </c>
      <c r="AD1136">
        <f>IF(insurance[[#This Row],[split]]="Test", CEILING(insurance[[#This Row],[rank_test]]/(COUNTIF(insurance[split],"Test")/10), 1), "")</f>
        <v>9</v>
      </c>
      <c r="AE1136">
        <f>IF(insurance[[#This Row],[split]]="Test", --(insurance[[#This Row],[charges]] &gt;= Classify!$C$5), "")</f>
        <v>0</v>
      </c>
      <c r="AF1136">
        <f>IF(insurance[[#This Row],[split]]="Test", --(insurance[[#This Row],[yhat]] &gt;= Classify!$C$8), "")</f>
        <v>0</v>
      </c>
    </row>
    <row r="1137" spans="1:32" x14ac:dyDescent="0.35">
      <c r="A1137">
        <v>28</v>
      </c>
      <c r="B1137" t="s">
        <v>19</v>
      </c>
      <c r="C1137">
        <v>23.8</v>
      </c>
      <c r="D1137">
        <v>2</v>
      </c>
      <c r="E1137" t="s">
        <v>14</v>
      </c>
      <c r="F1137" t="s">
        <v>21</v>
      </c>
      <c r="G1137">
        <v>3847.674</v>
      </c>
      <c r="H1137" t="s">
        <v>24</v>
      </c>
      <c r="I1137" t="s">
        <v>18</v>
      </c>
      <c r="J1137" t="s">
        <v>17</v>
      </c>
      <c r="K1137" t="s">
        <v>17</v>
      </c>
      <c r="L1137" t="s">
        <v>17</v>
      </c>
      <c r="M1137" t="s">
        <v>18</v>
      </c>
      <c r="N1137">
        <f>insurance[[#This Row],[age]]^2</f>
        <v>784</v>
      </c>
      <c r="O1137">
        <f>insurance[[#This Row],[smoker_yes]]*insurance[[#This Row],[bmi]]</f>
        <v>0</v>
      </c>
      <c r="P1137">
        <f>insurance[[#This Row],[smoker_yes]]*insurance[[#This Row],[age]]</f>
        <v>0</v>
      </c>
      <c r="Q1137">
        <f>insurance[[#This Row],[bmi]]*insurance[[#This Row],[age]]</f>
        <v>666.4</v>
      </c>
      <c r="R1137" t="s">
        <v>31</v>
      </c>
      <c r="S1137">
        <f>(insurance[[#This Row],[age]]-Notes!$B$2)/Notes!$B$3</f>
        <v>-0.79795354819935316</v>
      </c>
      <c r="T1137">
        <f>(insurance[[#This Row],[bmi]]-Notes!$B$4)/Notes!$B$5</f>
        <v>-1.125902370003272</v>
      </c>
      <c r="U1137">
        <f>(insurance[[#This Row],[children]]-Notes!$B$6)/Notes!$B$7</f>
        <v>0.75107928412561065</v>
      </c>
      <c r="V1137" s="14">
        <f t="shared" si="17"/>
        <v>13130.638654799817</v>
      </c>
      <c r="W1137" s="15" t="str">
        <f>IF(insurance[[#This Row],[split]]="Test", (insurance[[#This Row],[charges]]-insurance[[#This Row],[yhat_base]])^2, "")</f>
        <v/>
      </c>
      <c r="X1137" s="15" t="str">
        <f>IF(insurance[[#This Row],[split]]="Test", ABS(insurance[[#This Row],[charges]]-insurance[[#This Row],[yhat_base]])^2, "")</f>
        <v/>
      </c>
      <c r="Y1137" t="str">
        <f>IF(insurance[[#This Row],[split]]="Test", (insurance[[#This Row],[charges]]-insurance[[#This Row],[yhat]])^2,"")</f>
        <v/>
      </c>
      <c r="Z1137" t="str">
        <f>IF(insurance[[#This Row],[split]]="Test",ABS(insurance[[#This Row],[charges]]-insurance[[#This Row],[yhat]])^2,"")</f>
        <v/>
      </c>
      <c r="AA1137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5248.6630228593012</v>
      </c>
      <c r="AB1137">
        <f>insurance[[#This Row],[charges]]-insurance[[#This Row],[yhat]]</f>
        <v>-1400.9890228593013</v>
      </c>
      <c r="AC1137" t="str">
        <f>IF(insurance[[#This Row],[split]]="Test",
  COUNTIFS(insurance[split], "Test", insurance[yhat], "&gt;" &amp; insurance[[#This Row],[yhat]]) + 1,
  ""
)</f>
        <v/>
      </c>
      <c r="AD1137" t="str">
        <f>IF(insurance[[#This Row],[split]]="Test", CEILING(insurance[[#This Row],[rank_test]]/(COUNTIF(insurance[split],"Test")/10), 1), "")</f>
        <v/>
      </c>
      <c r="AE1137" t="str">
        <f>IF(insurance[[#This Row],[split]]="Test", --(insurance[[#This Row],[charges]] &gt;= Classify!$C$5), "")</f>
        <v/>
      </c>
      <c r="AF1137" t="str">
        <f>IF(insurance[[#This Row],[split]]="Test", --(insurance[[#This Row],[yhat]] &gt;= Classify!$C$8), "")</f>
        <v/>
      </c>
    </row>
    <row r="1138" spans="1:32" x14ac:dyDescent="0.35">
      <c r="A1138">
        <v>46</v>
      </c>
      <c r="B1138" t="s">
        <v>13</v>
      </c>
      <c r="C1138">
        <v>19.95</v>
      </c>
      <c r="D1138">
        <v>2</v>
      </c>
      <c r="E1138" t="s">
        <v>14</v>
      </c>
      <c r="F1138" t="s">
        <v>22</v>
      </c>
      <c r="G1138">
        <v>9193.8384999999998</v>
      </c>
      <c r="H1138" t="s">
        <v>24</v>
      </c>
      <c r="I1138" t="s">
        <v>17</v>
      </c>
      <c r="J1138" t="s">
        <v>17</v>
      </c>
      <c r="K1138" t="s">
        <v>18</v>
      </c>
      <c r="L1138" t="s">
        <v>17</v>
      </c>
      <c r="M1138" t="s">
        <v>17</v>
      </c>
      <c r="N1138">
        <f>insurance[[#This Row],[age]]^2</f>
        <v>2116</v>
      </c>
      <c r="O1138">
        <f>insurance[[#This Row],[smoker_yes]]*insurance[[#This Row],[bmi]]</f>
        <v>0</v>
      </c>
      <c r="P1138">
        <f>insurance[[#This Row],[smoker_yes]]*insurance[[#This Row],[age]]</f>
        <v>0</v>
      </c>
      <c r="Q1138">
        <f>insurance[[#This Row],[bmi]]*insurance[[#This Row],[age]]</f>
        <v>917.69999999999993</v>
      </c>
      <c r="R1138" t="s">
        <v>31</v>
      </c>
      <c r="S1138">
        <f>(insurance[[#This Row],[age]]-Notes!$B$2)/Notes!$B$3</f>
        <v>0.48366787593090471</v>
      </c>
      <c r="T1138">
        <f>(insurance[[#This Row],[bmi]]-Notes!$B$4)/Notes!$B$5</f>
        <v>-1.7574736185132287</v>
      </c>
      <c r="U1138">
        <f>(insurance[[#This Row],[children]]-Notes!$B$6)/Notes!$B$7</f>
        <v>0.75107928412561065</v>
      </c>
      <c r="V1138" s="14">
        <f t="shared" si="17"/>
        <v>13130.638654799817</v>
      </c>
      <c r="W1138" s="15" t="str">
        <f>IF(insurance[[#This Row],[split]]="Test", (insurance[[#This Row],[charges]]-insurance[[#This Row],[yhat_base]])^2, "")</f>
        <v/>
      </c>
      <c r="X1138" s="15" t="str">
        <f>IF(insurance[[#This Row],[split]]="Test", ABS(insurance[[#This Row],[charges]]-insurance[[#This Row],[yhat_base]])^2, "")</f>
        <v/>
      </c>
      <c r="Y1138" t="str">
        <f>IF(insurance[[#This Row],[split]]="Test", (insurance[[#This Row],[charges]]-insurance[[#This Row],[yhat]])^2,"")</f>
        <v/>
      </c>
      <c r="Z1138" t="str">
        <f>IF(insurance[[#This Row],[split]]="Test",ABS(insurance[[#This Row],[charges]]-insurance[[#This Row],[yhat]])^2,"")</f>
        <v/>
      </c>
      <c r="AA1138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10613.995997846912</v>
      </c>
      <c r="AB1138">
        <f>insurance[[#This Row],[charges]]-insurance[[#This Row],[yhat]]</f>
        <v>-1420.1574978469125</v>
      </c>
      <c r="AC1138" t="str">
        <f>IF(insurance[[#This Row],[split]]="Test",
  COUNTIFS(insurance[split], "Test", insurance[yhat], "&gt;" &amp; insurance[[#This Row],[yhat]]) + 1,
  ""
)</f>
        <v/>
      </c>
      <c r="AD1138" t="str">
        <f>IF(insurance[[#This Row],[split]]="Test", CEILING(insurance[[#This Row],[rank_test]]/(COUNTIF(insurance[split],"Test")/10), 1), "")</f>
        <v/>
      </c>
      <c r="AE1138" t="str">
        <f>IF(insurance[[#This Row],[split]]="Test", --(insurance[[#This Row],[charges]] &gt;= Classify!$C$5), "")</f>
        <v/>
      </c>
      <c r="AF1138" t="str">
        <f>IF(insurance[[#This Row],[split]]="Test", --(insurance[[#This Row],[yhat]] &gt;= Classify!$C$8), "")</f>
        <v/>
      </c>
    </row>
    <row r="1139" spans="1:32" x14ac:dyDescent="0.35">
      <c r="A1139">
        <v>32</v>
      </c>
      <c r="B1139" t="s">
        <v>13</v>
      </c>
      <c r="C1139">
        <v>23.65</v>
      </c>
      <c r="D1139">
        <v>1</v>
      </c>
      <c r="E1139" t="s">
        <v>14</v>
      </c>
      <c r="F1139" t="s">
        <v>15</v>
      </c>
      <c r="G1139">
        <v>17626.239509999999</v>
      </c>
      <c r="H1139" t="s">
        <v>24</v>
      </c>
      <c r="I1139" t="s">
        <v>17</v>
      </c>
      <c r="J1139" t="s">
        <v>17</v>
      </c>
      <c r="K1139" t="s">
        <v>17</v>
      </c>
      <c r="L1139" t="s">
        <v>18</v>
      </c>
      <c r="M1139" t="s">
        <v>17</v>
      </c>
      <c r="N1139">
        <f>insurance[[#This Row],[age]]^2</f>
        <v>1024</v>
      </c>
      <c r="O1139">
        <f>insurance[[#This Row],[smoker_yes]]*insurance[[#This Row],[bmi]]</f>
        <v>0</v>
      </c>
      <c r="P1139">
        <f>insurance[[#This Row],[smoker_yes]]*insurance[[#This Row],[age]]</f>
        <v>0</v>
      </c>
      <c r="Q1139">
        <f>insurance[[#This Row],[bmi]]*insurance[[#This Row],[age]]</f>
        <v>756.8</v>
      </c>
      <c r="R1139" t="s">
        <v>31</v>
      </c>
      <c r="S1139">
        <f>(insurance[[#This Row],[age]]-Notes!$B$2)/Notes!$B$3</f>
        <v>-0.51314878728151803</v>
      </c>
      <c r="T1139">
        <f>(insurance[[#This Row],[bmi]]-Notes!$B$4)/Notes!$B$5</f>
        <v>-1.1505090420231407</v>
      </c>
      <c r="U1139">
        <f>(insurance[[#This Row],[children]]-Notes!$B$6)/Notes!$B$7</f>
        <v>-7.8767191646533979E-2</v>
      </c>
      <c r="V1139" s="14">
        <f t="shared" si="17"/>
        <v>13130.638654799817</v>
      </c>
      <c r="W1139" s="15" t="str">
        <f>IF(insurance[[#This Row],[split]]="Test", (insurance[[#This Row],[charges]]-insurance[[#This Row],[yhat_base]])^2, "")</f>
        <v/>
      </c>
      <c r="X1139" s="15" t="str">
        <f>IF(insurance[[#This Row],[split]]="Test", ABS(insurance[[#This Row],[charges]]-insurance[[#This Row],[yhat_base]])^2, "")</f>
        <v/>
      </c>
      <c r="Y1139" t="str">
        <f>IF(insurance[[#This Row],[split]]="Test", (insurance[[#This Row],[charges]]-insurance[[#This Row],[yhat]])^2,"")</f>
        <v/>
      </c>
      <c r="Z1139" t="str">
        <f>IF(insurance[[#This Row],[split]]="Test",ABS(insurance[[#This Row],[charges]]-insurance[[#This Row],[yhat]])^2,"")</f>
        <v/>
      </c>
      <c r="AA1139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5726.6390112984463</v>
      </c>
      <c r="AB1139">
        <f>insurance[[#This Row],[charges]]-insurance[[#This Row],[yhat]]</f>
        <v>11899.600498701553</v>
      </c>
      <c r="AC1139" t="str">
        <f>IF(insurance[[#This Row],[split]]="Test",
  COUNTIFS(insurance[split], "Test", insurance[yhat], "&gt;" &amp; insurance[[#This Row],[yhat]]) + 1,
  ""
)</f>
        <v/>
      </c>
      <c r="AD1139" t="str">
        <f>IF(insurance[[#This Row],[split]]="Test", CEILING(insurance[[#This Row],[rank_test]]/(COUNTIF(insurance[split],"Test")/10), 1), "")</f>
        <v/>
      </c>
      <c r="AE1139" t="str">
        <f>IF(insurance[[#This Row],[split]]="Test", --(insurance[[#This Row],[charges]] &gt;= Classify!$C$5), "")</f>
        <v/>
      </c>
      <c r="AF1139" t="str">
        <f>IF(insurance[[#This Row],[split]]="Test", --(insurance[[#This Row],[yhat]] &gt;= Classify!$C$8), "")</f>
        <v/>
      </c>
    </row>
    <row r="1140" spans="1:32" x14ac:dyDescent="0.35">
      <c r="A1140">
        <v>21</v>
      </c>
      <c r="B1140" t="s">
        <v>19</v>
      </c>
      <c r="C1140">
        <v>20.234999999999999</v>
      </c>
      <c r="D1140">
        <v>3</v>
      </c>
      <c r="E1140" t="s">
        <v>14</v>
      </c>
      <c r="F1140" t="s">
        <v>20</v>
      </c>
      <c r="G1140">
        <v>3861.2096499999998</v>
      </c>
      <c r="H1140" t="s">
        <v>24</v>
      </c>
      <c r="I1140" t="s">
        <v>18</v>
      </c>
      <c r="J1140" t="s">
        <v>17</v>
      </c>
      <c r="K1140" t="s">
        <v>17</v>
      </c>
      <c r="L1140" t="s">
        <v>17</v>
      </c>
      <c r="M1140" t="s">
        <v>17</v>
      </c>
      <c r="N1140">
        <f>insurance[[#This Row],[age]]^2</f>
        <v>441</v>
      </c>
      <c r="O1140">
        <f>insurance[[#This Row],[smoker_yes]]*insurance[[#This Row],[bmi]]</f>
        <v>0</v>
      </c>
      <c r="P1140">
        <f>insurance[[#This Row],[smoker_yes]]*insurance[[#This Row],[age]]</f>
        <v>0</v>
      </c>
      <c r="Q1140">
        <f>insurance[[#This Row],[bmi]]*insurance[[#This Row],[age]]</f>
        <v>424.935</v>
      </c>
      <c r="R1140" t="s">
        <v>31</v>
      </c>
      <c r="S1140">
        <f>(insurance[[#This Row],[age]]-Notes!$B$2)/Notes!$B$3</f>
        <v>-1.2963618798055645</v>
      </c>
      <c r="T1140">
        <f>(insurance[[#This Row],[bmi]]-Notes!$B$4)/Notes!$B$5</f>
        <v>-1.7107209416754787</v>
      </c>
      <c r="U1140">
        <f>(insurance[[#This Row],[children]]-Notes!$B$6)/Notes!$B$7</f>
        <v>1.5809257598977553</v>
      </c>
      <c r="V1140" s="14">
        <f t="shared" si="17"/>
        <v>13130.638654799817</v>
      </c>
      <c r="W1140" s="15" t="str">
        <f>IF(insurance[[#This Row],[split]]="Test", (insurance[[#This Row],[charges]]-insurance[[#This Row],[yhat_base]])^2, "")</f>
        <v/>
      </c>
      <c r="X1140" s="15" t="str">
        <f>IF(insurance[[#This Row],[split]]="Test", ABS(insurance[[#This Row],[charges]]-insurance[[#This Row],[yhat_base]])^2, "")</f>
        <v/>
      </c>
      <c r="Y1140" t="str">
        <f>IF(insurance[[#This Row],[split]]="Test", (insurance[[#This Row],[charges]]-insurance[[#This Row],[yhat]])^2,"")</f>
        <v/>
      </c>
      <c r="Z1140" t="str">
        <f>IF(insurance[[#This Row],[split]]="Test",ABS(insurance[[#This Row],[charges]]-insurance[[#This Row],[yhat]])^2,"")</f>
        <v/>
      </c>
      <c r="AA1140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6062.5083603998719</v>
      </c>
      <c r="AB1140">
        <f>insurance[[#This Row],[charges]]-insurance[[#This Row],[yhat]]</f>
        <v>-2201.2987103998721</v>
      </c>
      <c r="AC1140" t="str">
        <f>IF(insurance[[#This Row],[split]]="Test",
  COUNTIFS(insurance[split], "Test", insurance[yhat], "&gt;" &amp; insurance[[#This Row],[yhat]]) + 1,
  ""
)</f>
        <v/>
      </c>
      <c r="AD1140" t="str">
        <f>IF(insurance[[#This Row],[split]]="Test", CEILING(insurance[[#This Row],[rank_test]]/(COUNTIF(insurance[split],"Test")/10), 1), "")</f>
        <v/>
      </c>
      <c r="AE1140" t="str">
        <f>IF(insurance[[#This Row],[split]]="Test", --(insurance[[#This Row],[charges]] &gt;= Classify!$C$5), "")</f>
        <v/>
      </c>
      <c r="AF1140" t="str">
        <f>IF(insurance[[#This Row],[split]]="Test", --(insurance[[#This Row],[yhat]] &gt;= Classify!$C$8), "")</f>
        <v/>
      </c>
    </row>
    <row r="1141" spans="1:32" x14ac:dyDescent="0.35">
      <c r="A1141">
        <v>47</v>
      </c>
      <c r="B1141" t="s">
        <v>19</v>
      </c>
      <c r="C1141">
        <v>19.57</v>
      </c>
      <c r="D1141">
        <v>1</v>
      </c>
      <c r="E1141" t="s">
        <v>14</v>
      </c>
      <c r="F1141" t="s">
        <v>22</v>
      </c>
      <c r="G1141">
        <v>8428.0692999999992</v>
      </c>
      <c r="H1141" t="s">
        <v>24</v>
      </c>
      <c r="I1141" t="s">
        <v>18</v>
      </c>
      <c r="J1141" t="s">
        <v>17</v>
      </c>
      <c r="K1141" t="s">
        <v>18</v>
      </c>
      <c r="L1141" t="s">
        <v>17</v>
      </c>
      <c r="M1141" t="s">
        <v>17</v>
      </c>
      <c r="N1141">
        <f>insurance[[#This Row],[age]]^2</f>
        <v>2209</v>
      </c>
      <c r="O1141">
        <f>insurance[[#This Row],[smoker_yes]]*insurance[[#This Row],[bmi]]</f>
        <v>0</v>
      </c>
      <c r="P1141">
        <f>insurance[[#This Row],[smoker_yes]]*insurance[[#This Row],[age]]</f>
        <v>0</v>
      </c>
      <c r="Q1141">
        <f>insurance[[#This Row],[bmi]]*insurance[[#This Row],[age]]</f>
        <v>919.79</v>
      </c>
      <c r="R1141" t="s">
        <v>31</v>
      </c>
      <c r="S1141">
        <f>(insurance[[#This Row],[age]]-Notes!$B$2)/Notes!$B$3</f>
        <v>0.55486906616036347</v>
      </c>
      <c r="T1141">
        <f>(insurance[[#This Row],[bmi]]-Notes!$B$4)/Notes!$B$5</f>
        <v>-1.819810520963562</v>
      </c>
      <c r="U1141">
        <f>(insurance[[#This Row],[children]]-Notes!$B$6)/Notes!$B$7</f>
        <v>-7.8767191646533979E-2</v>
      </c>
      <c r="V1141" s="14">
        <f t="shared" si="17"/>
        <v>13130.638654799817</v>
      </c>
      <c r="W1141" s="15" t="str">
        <f>IF(insurance[[#This Row],[split]]="Test", (insurance[[#This Row],[charges]]-insurance[[#This Row],[yhat_base]])^2, "")</f>
        <v/>
      </c>
      <c r="X1141" s="15" t="str">
        <f>IF(insurance[[#This Row],[split]]="Test", ABS(insurance[[#This Row],[charges]]-insurance[[#This Row],[yhat_base]])^2, "")</f>
        <v/>
      </c>
      <c r="Y1141" t="str">
        <f>IF(insurance[[#This Row],[split]]="Test", (insurance[[#This Row],[charges]]-insurance[[#This Row],[yhat]])^2,"")</f>
        <v/>
      </c>
      <c r="Z1141" t="str">
        <f>IF(insurance[[#This Row],[split]]="Test",ABS(insurance[[#This Row],[charges]]-insurance[[#This Row],[yhat]])^2,"")</f>
        <v/>
      </c>
      <c r="AA1141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9559.6801878472415</v>
      </c>
      <c r="AB1141">
        <f>insurance[[#This Row],[charges]]-insurance[[#This Row],[yhat]]</f>
        <v>-1131.6108878472423</v>
      </c>
      <c r="AC1141" t="str">
        <f>IF(insurance[[#This Row],[split]]="Test",
  COUNTIFS(insurance[split], "Test", insurance[yhat], "&gt;" &amp; insurance[[#This Row],[yhat]]) + 1,
  ""
)</f>
        <v/>
      </c>
      <c r="AD1141" t="str">
        <f>IF(insurance[[#This Row],[split]]="Test", CEILING(insurance[[#This Row],[rank_test]]/(COUNTIF(insurance[split],"Test")/10), 1), "")</f>
        <v/>
      </c>
      <c r="AE1141" t="str">
        <f>IF(insurance[[#This Row],[split]]="Test", --(insurance[[#This Row],[charges]] &gt;= Classify!$C$5), "")</f>
        <v/>
      </c>
      <c r="AF1141" t="str">
        <f>IF(insurance[[#This Row],[split]]="Test", --(insurance[[#This Row],[yhat]] &gt;= Classify!$C$8), "")</f>
        <v/>
      </c>
    </row>
    <row r="1142" spans="1:32" x14ac:dyDescent="0.35">
      <c r="A1142">
        <v>21</v>
      </c>
      <c r="B1142" t="s">
        <v>13</v>
      </c>
      <c r="C1142">
        <v>21.85</v>
      </c>
      <c r="D1142">
        <v>1</v>
      </c>
      <c r="E1142" t="s">
        <v>23</v>
      </c>
      <c r="F1142" t="s">
        <v>20</v>
      </c>
      <c r="G1142">
        <v>15359.104499999999</v>
      </c>
      <c r="H1142" t="s">
        <v>24</v>
      </c>
      <c r="I1142" t="s">
        <v>17</v>
      </c>
      <c r="J1142" t="s">
        <v>18</v>
      </c>
      <c r="K1142" t="s">
        <v>17</v>
      </c>
      <c r="L1142" t="s">
        <v>17</v>
      </c>
      <c r="M1142" t="s">
        <v>17</v>
      </c>
      <c r="N1142">
        <f>insurance[[#This Row],[age]]^2</f>
        <v>441</v>
      </c>
      <c r="O1142">
        <f>insurance[[#This Row],[smoker_yes]]*insurance[[#This Row],[bmi]]</f>
        <v>21.85</v>
      </c>
      <c r="P1142">
        <f>insurance[[#This Row],[smoker_yes]]*insurance[[#This Row],[age]]</f>
        <v>21</v>
      </c>
      <c r="Q1142">
        <f>insurance[[#This Row],[bmi]]*insurance[[#This Row],[age]]</f>
        <v>458.85</v>
      </c>
      <c r="R1142" t="s">
        <v>31</v>
      </c>
      <c r="S1142">
        <f>(insurance[[#This Row],[age]]-Notes!$B$2)/Notes!$B$3</f>
        <v>-1.2963618798055645</v>
      </c>
      <c r="T1142">
        <f>(insurance[[#This Row],[bmi]]-Notes!$B$4)/Notes!$B$5</f>
        <v>-1.4457891062615615</v>
      </c>
      <c r="U1142">
        <f>(insurance[[#This Row],[children]]-Notes!$B$6)/Notes!$B$7</f>
        <v>-7.8767191646533979E-2</v>
      </c>
      <c r="V1142" s="14">
        <f t="shared" si="17"/>
        <v>13130.638654799817</v>
      </c>
      <c r="W1142" s="15" t="str">
        <f>IF(insurance[[#This Row],[split]]="Test", (insurance[[#This Row],[charges]]-insurance[[#This Row],[yhat_base]])^2, "")</f>
        <v/>
      </c>
      <c r="X1142" s="15" t="str">
        <f>IF(insurance[[#This Row],[split]]="Test", ABS(insurance[[#This Row],[charges]]-insurance[[#This Row],[yhat_base]])^2, "")</f>
        <v/>
      </c>
      <c r="Y1142" t="str">
        <f>IF(insurance[[#This Row],[split]]="Test", (insurance[[#This Row],[charges]]-insurance[[#This Row],[yhat]])^2,"")</f>
        <v/>
      </c>
      <c r="Z1142" t="str">
        <f>IF(insurance[[#This Row],[split]]="Test",ABS(insurance[[#This Row],[charges]]-insurance[[#This Row],[yhat]])^2,"")</f>
        <v/>
      </c>
      <c r="AA1142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15768.966822229508</v>
      </c>
      <c r="AB1142">
        <f>insurance[[#This Row],[charges]]-insurance[[#This Row],[yhat]]</f>
        <v>-409.86232222950821</v>
      </c>
      <c r="AC1142" t="str">
        <f>IF(insurance[[#This Row],[split]]="Test",
  COUNTIFS(insurance[split], "Test", insurance[yhat], "&gt;" &amp; insurance[[#This Row],[yhat]]) + 1,
  ""
)</f>
        <v/>
      </c>
      <c r="AD1142" t="str">
        <f>IF(insurance[[#This Row],[split]]="Test", CEILING(insurance[[#This Row],[rank_test]]/(COUNTIF(insurance[split],"Test")/10), 1), "")</f>
        <v/>
      </c>
      <c r="AE1142" t="str">
        <f>IF(insurance[[#This Row],[split]]="Test", --(insurance[[#This Row],[charges]] &gt;= Classify!$C$5), "")</f>
        <v/>
      </c>
      <c r="AF1142" t="str">
        <f>IF(insurance[[#This Row],[split]]="Test", --(insurance[[#This Row],[yhat]] &gt;= Classify!$C$8), "")</f>
        <v/>
      </c>
    </row>
    <row r="1143" spans="1:32" x14ac:dyDescent="0.35">
      <c r="A1143">
        <v>34</v>
      </c>
      <c r="B1143" t="s">
        <v>13</v>
      </c>
      <c r="C1143">
        <v>19</v>
      </c>
      <c r="D1143">
        <v>3</v>
      </c>
      <c r="E1143" t="s">
        <v>14</v>
      </c>
      <c r="F1143" t="s">
        <v>20</v>
      </c>
      <c r="G1143">
        <v>6753.0379999999996</v>
      </c>
      <c r="H1143" t="s">
        <v>24</v>
      </c>
      <c r="I1143" t="s">
        <v>17</v>
      </c>
      <c r="J1143" t="s">
        <v>17</v>
      </c>
      <c r="K1143" t="s">
        <v>17</v>
      </c>
      <c r="L1143" t="s">
        <v>17</v>
      </c>
      <c r="M1143" t="s">
        <v>17</v>
      </c>
      <c r="N1143">
        <f>insurance[[#This Row],[age]]^2</f>
        <v>1156</v>
      </c>
      <c r="O1143">
        <f>insurance[[#This Row],[smoker_yes]]*insurance[[#This Row],[bmi]]</f>
        <v>0</v>
      </c>
      <c r="P1143">
        <f>insurance[[#This Row],[smoker_yes]]*insurance[[#This Row],[age]]</f>
        <v>0</v>
      </c>
      <c r="Q1143">
        <f>insurance[[#This Row],[bmi]]*insurance[[#This Row],[age]]</f>
        <v>646</v>
      </c>
      <c r="R1143" t="s">
        <v>31</v>
      </c>
      <c r="S1143">
        <f>(insurance[[#This Row],[age]]-Notes!$B$2)/Notes!$B$3</f>
        <v>-0.37074640682260052</v>
      </c>
      <c r="T1143">
        <f>(insurance[[#This Row],[bmi]]-Notes!$B$4)/Notes!$B$5</f>
        <v>-1.9133158746390619</v>
      </c>
      <c r="U1143">
        <f>(insurance[[#This Row],[children]]-Notes!$B$6)/Notes!$B$7</f>
        <v>1.5809257598977553</v>
      </c>
      <c r="V1143" s="14">
        <f t="shared" si="17"/>
        <v>13130.638654799817</v>
      </c>
      <c r="W1143" s="15" t="str">
        <f>IF(insurance[[#This Row],[split]]="Test", (insurance[[#This Row],[charges]]-insurance[[#This Row],[yhat_base]])^2, "")</f>
        <v/>
      </c>
      <c r="X1143" s="15" t="str">
        <f>IF(insurance[[#This Row],[split]]="Test", ABS(insurance[[#This Row],[charges]]-insurance[[#This Row],[yhat_base]])^2, "")</f>
        <v/>
      </c>
      <c r="Y1143" t="str">
        <f>IF(insurance[[#This Row],[split]]="Test", (insurance[[#This Row],[charges]]-insurance[[#This Row],[yhat]])^2,"")</f>
        <v/>
      </c>
      <c r="Z1143" t="str">
        <f>IF(insurance[[#This Row],[split]]="Test",ABS(insurance[[#This Row],[charges]]-insurance[[#This Row],[yhat]])^2,"")</f>
        <v/>
      </c>
      <c r="AA1143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8789.6616957021397</v>
      </c>
      <c r="AB1143">
        <f>insurance[[#This Row],[charges]]-insurance[[#This Row],[yhat]]</f>
        <v>-2036.6236957021401</v>
      </c>
      <c r="AC1143" t="str">
        <f>IF(insurance[[#This Row],[split]]="Test",
  COUNTIFS(insurance[split], "Test", insurance[yhat], "&gt;" &amp; insurance[[#This Row],[yhat]]) + 1,
  ""
)</f>
        <v/>
      </c>
      <c r="AD1143" t="str">
        <f>IF(insurance[[#This Row],[split]]="Test", CEILING(insurance[[#This Row],[rank_test]]/(COUNTIF(insurance[split],"Test")/10), 1), "")</f>
        <v/>
      </c>
      <c r="AE1143" t="str">
        <f>IF(insurance[[#This Row],[split]]="Test", --(insurance[[#This Row],[charges]] &gt;= Classify!$C$5), "")</f>
        <v/>
      </c>
      <c r="AF1143" t="str">
        <f>IF(insurance[[#This Row],[split]]="Test", --(insurance[[#This Row],[yhat]] &gt;= Classify!$C$8), "")</f>
        <v/>
      </c>
    </row>
    <row r="1144" spans="1:32" x14ac:dyDescent="0.35">
      <c r="A1144">
        <v>49</v>
      </c>
      <c r="B1144" t="s">
        <v>13</v>
      </c>
      <c r="C1144">
        <v>21.3</v>
      </c>
      <c r="D1144">
        <v>1</v>
      </c>
      <c r="E1144" t="s">
        <v>14</v>
      </c>
      <c r="F1144" t="s">
        <v>21</v>
      </c>
      <c r="G1144">
        <v>9182.17</v>
      </c>
      <c r="H1144" t="s">
        <v>24</v>
      </c>
      <c r="I1144" t="s">
        <v>17</v>
      </c>
      <c r="J1144" t="s">
        <v>17</v>
      </c>
      <c r="K1144" t="s">
        <v>17</v>
      </c>
      <c r="L1144" t="s">
        <v>17</v>
      </c>
      <c r="M1144" t="s">
        <v>18</v>
      </c>
      <c r="N1144">
        <f>insurance[[#This Row],[age]]^2</f>
        <v>2401</v>
      </c>
      <c r="O1144">
        <f>insurance[[#This Row],[smoker_yes]]*insurance[[#This Row],[bmi]]</f>
        <v>0</v>
      </c>
      <c r="P1144">
        <f>insurance[[#This Row],[smoker_yes]]*insurance[[#This Row],[age]]</f>
        <v>0</v>
      </c>
      <c r="Q1144">
        <f>insurance[[#This Row],[bmi]]*insurance[[#This Row],[age]]</f>
        <v>1043.7</v>
      </c>
      <c r="R1144" t="s">
        <v>31</v>
      </c>
      <c r="S1144">
        <f>(insurance[[#This Row],[age]]-Notes!$B$2)/Notes!$B$3</f>
        <v>0.69727144661928109</v>
      </c>
      <c r="T1144">
        <f>(insurance[[#This Row],[bmi]]-Notes!$B$4)/Notes!$B$5</f>
        <v>-1.5360135703344124</v>
      </c>
      <c r="U1144">
        <f>(insurance[[#This Row],[children]]-Notes!$B$6)/Notes!$B$7</f>
        <v>-7.8767191646533979E-2</v>
      </c>
      <c r="V1144" s="14">
        <f t="shared" si="17"/>
        <v>13130.638654799817</v>
      </c>
      <c r="W1144" s="15" t="str">
        <f>IF(insurance[[#This Row],[split]]="Test", (insurance[[#This Row],[charges]]-insurance[[#This Row],[yhat_base]])^2, "")</f>
        <v/>
      </c>
      <c r="X1144" s="15" t="str">
        <f>IF(insurance[[#This Row],[split]]="Test", ABS(insurance[[#This Row],[charges]]-insurance[[#This Row],[yhat_base]])^2, "")</f>
        <v/>
      </c>
      <c r="Y1144" t="str">
        <f>IF(insurance[[#This Row],[split]]="Test", (insurance[[#This Row],[charges]]-insurance[[#This Row],[yhat]])^2,"")</f>
        <v/>
      </c>
      <c r="Z1144" t="str">
        <f>IF(insurance[[#This Row],[split]]="Test",ABS(insurance[[#This Row],[charges]]-insurance[[#This Row],[yhat]])^2,"")</f>
        <v/>
      </c>
      <c r="AA1144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10392.54166503646</v>
      </c>
      <c r="AB1144">
        <f>insurance[[#This Row],[charges]]-insurance[[#This Row],[yhat]]</f>
        <v>-1210.3716650364604</v>
      </c>
      <c r="AC1144" t="str">
        <f>IF(insurance[[#This Row],[split]]="Test",
  COUNTIFS(insurance[split], "Test", insurance[yhat], "&gt;" &amp; insurance[[#This Row],[yhat]]) + 1,
  ""
)</f>
        <v/>
      </c>
      <c r="AD1144" t="str">
        <f>IF(insurance[[#This Row],[split]]="Test", CEILING(insurance[[#This Row],[rank_test]]/(COUNTIF(insurance[split],"Test")/10), 1), "")</f>
        <v/>
      </c>
      <c r="AE1144" t="str">
        <f>IF(insurance[[#This Row],[split]]="Test", --(insurance[[#This Row],[charges]] &gt;= Classify!$C$5), "")</f>
        <v/>
      </c>
      <c r="AF1144" t="str">
        <f>IF(insurance[[#This Row],[split]]="Test", --(insurance[[#This Row],[yhat]] &gt;= Classify!$C$8), "")</f>
        <v/>
      </c>
    </row>
    <row r="1145" spans="1:32" x14ac:dyDescent="0.35">
      <c r="A1145">
        <v>40</v>
      </c>
      <c r="B1145" t="s">
        <v>19</v>
      </c>
      <c r="C1145">
        <v>22.704999999999998</v>
      </c>
      <c r="D1145">
        <v>2</v>
      </c>
      <c r="E1145" t="s">
        <v>14</v>
      </c>
      <c r="F1145" t="s">
        <v>20</v>
      </c>
      <c r="G1145">
        <v>7173.35995</v>
      </c>
      <c r="H1145" t="s">
        <v>24</v>
      </c>
      <c r="I1145" t="s">
        <v>18</v>
      </c>
      <c r="J1145" t="s">
        <v>17</v>
      </c>
      <c r="K1145" t="s">
        <v>17</v>
      </c>
      <c r="L1145" t="s">
        <v>17</v>
      </c>
      <c r="M1145" t="s">
        <v>17</v>
      </c>
      <c r="N1145">
        <f>insurance[[#This Row],[age]]^2</f>
        <v>1600</v>
      </c>
      <c r="O1145">
        <f>insurance[[#This Row],[smoker_yes]]*insurance[[#This Row],[bmi]]</f>
        <v>0</v>
      </c>
      <c r="P1145">
        <f>insurance[[#This Row],[smoker_yes]]*insurance[[#This Row],[age]]</f>
        <v>0</v>
      </c>
      <c r="Q1145">
        <f>insurance[[#This Row],[bmi]]*insurance[[#This Row],[age]]</f>
        <v>908.19999999999993</v>
      </c>
      <c r="R1145" t="s">
        <v>31</v>
      </c>
      <c r="S1145">
        <f>(insurance[[#This Row],[age]]-Notes!$B$2)/Notes!$B$3</f>
        <v>5.6460734554152112E-2</v>
      </c>
      <c r="T1145">
        <f>(insurance[[#This Row],[bmi]]-Notes!$B$4)/Notes!$B$5</f>
        <v>-1.3055310757483118</v>
      </c>
      <c r="U1145">
        <f>(insurance[[#This Row],[children]]-Notes!$B$6)/Notes!$B$7</f>
        <v>0.75107928412561065</v>
      </c>
      <c r="V1145" s="14">
        <f t="shared" si="17"/>
        <v>13130.638654799817</v>
      </c>
      <c r="W1145" s="15" t="str">
        <f>IF(insurance[[#This Row],[split]]="Test", (insurance[[#This Row],[charges]]-insurance[[#This Row],[yhat_base]])^2, "")</f>
        <v/>
      </c>
      <c r="X1145" s="15" t="str">
        <f>IF(insurance[[#This Row],[split]]="Test", ABS(insurance[[#This Row],[charges]]-insurance[[#This Row],[yhat_base]])^2, "")</f>
        <v/>
      </c>
      <c r="Y1145" t="str">
        <f>IF(insurance[[#This Row],[split]]="Test", (insurance[[#This Row],[charges]]-insurance[[#This Row],[yhat]])^2,"")</f>
        <v/>
      </c>
      <c r="Z1145" t="str">
        <f>IF(insurance[[#This Row],[split]]="Test",ABS(insurance[[#This Row],[charges]]-insurance[[#This Row],[yhat]])^2,"")</f>
        <v/>
      </c>
      <c r="AA1145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8894.4177139402746</v>
      </c>
      <c r="AB1145">
        <f>insurance[[#This Row],[charges]]-insurance[[#This Row],[yhat]]</f>
        <v>-1721.0577639402745</v>
      </c>
      <c r="AC1145" t="str">
        <f>IF(insurance[[#This Row],[split]]="Test",
  COUNTIFS(insurance[split], "Test", insurance[yhat], "&gt;" &amp; insurance[[#This Row],[yhat]]) + 1,
  ""
)</f>
        <v/>
      </c>
      <c r="AD1145" t="str">
        <f>IF(insurance[[#This Row],[split]]="Test", CEILING(insurance[[#This Row],[rank_test]]/(COUNTIF(insurance[split],"Test")/10), 1), "")</f>
        <v/>
      </c>
      <c r="AE1145" t="str">
        <f>IF(insurance[[#This Row],[split]]="Test", --(insurance[[#This Row],[charges]] &gt;= Classify!$C$5), "")</f>
        <v/>
      </c>
      <c r="AF1145" t="str">
        <f>IF(insurance[[#This Row],[split]]="Test", --(insurance[[#This Row],[yhat]] &gt;= Classify!$C$8), "")</f>
        <v/>
      </c>
    </row>
    <row r="1146" spans="1:32" x14ac:dyDescent="0.35">
      <c r="A1146">
        <v>19</v>
      </c>
      <c r="B1146" t="s">
        <v>13</v>
      </c>
      <c r="C1146">
        <v>24.51</v>
      </c>
      <c r="D1146">
        <v>1</v>
      </c>
      <c r="E1146" t="s">
        <v>14</v>
      </c>
      <c r="F1146" t="s">
        <v>22</v>
      </c>
      <c r="G1146">
        <v>2709.1118999999999</v>
      </c>
      <c r="H1146" t="s">
        <v>24</v>
      </c>
      <c r="I1146" t="s">
        <v>17</v>
      </c>
      <c r="J1146" t="s">
        <v>17</v>
      </c>
      <c r="K1146" t="s">
        <v>18</v>
      </c>
      <c r="L1146" t="s">
        <v>17</v>
      </c>
      <c r="M1146" t="s">
        <v>17</v>
      </c>
      <c r="N1146">
        <f>insurance[[#This Row],[age]]^2</f>
        <v>361</v>
      </c>
      <c r="O1146">
        <f>insurance[[#This Row],[smoker_yes]]*insurance[[#This Row],[bmi]]</f>
        <v>0</v>
      </c>
      <c r="P1146">
        <f>insurance[[#This Row],[smoker_yes]]*insurance[[#This Row],[age]]</f>
        <v>0</v>
      </c>
      <c r="Q1146">
        <f>insurance[[#This Row],[bmi]]*insurance[[#This Row],[age]]</f>
        <v>465.69000000000005</v>
      </c>
      <c r="R1146" t="s">
        <v>31</v>
      </c>
      <c r="S1146">
        <f>(insurance[[#This Row],[age]]-Notes!$B$2)/Notes!$B$3</f>
        <v>-1.4387642602644821</v>
      </c>
      <c r="T1146">
        <f>(insurance[[#This Row],[bmi]]-Notes!$B$4)/Notes!$B$5</f>
        <v>-1.0094307891092278</v>
      </c>
      <c r="U1146">
        <f>(insurance[[#This Row],[children]]-Notes!$B$6)/Notes!$B$7</f>
        <v>-7.8767191646533979E-2</v>
      </c>
      <c r="V1146" s="14">
        <f t="shared" si="17"/>
        <v>13130.638654799817</v>
      </c>
      <c r="W1146" s="15" t="str">
        <f>IF(insurance[[#This Row],[split]]="Test", (insurance[[#This Row],[charges]]-insurance[[#This Row],[yhat_base]])^2, "")</f>
        <v/>
      </c>
      <c r="X1146" s="15" t="str">
        <f>IF(insurance[[#This Row],[split]]="Test", ABS(insurance[[#This Row],[charges]]-insurance[[#This Row],[yhat_base]])^2, "")</f>
        <v/>
      </c>
      <c r="Y1146" t="str">
        <f>IF(insurance[[#This Row],[split]]="Test", (insurance[[#This Row],[charges]]-insurance[[#This Row],[yhat]])^2,"")</f>
        <v/>
      </c>
      <c r="Z1146" t="str">
        <f>IF(insurance[[#This Row],[split]]="Test",ABS(insurance[[#This Row],[charges]]-insurance[[#This Row],[yhat]])^2,"")</f>
        <v/>
      </c>
      <c r="AA1146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4445.661050445</v>
      </c>
      <c r="AB1146">
        <f>insurance[[#This Row],[charges]]-insurance[[#This Row],[yhat]]</f>
        <v>-1736.5491504450001</v>
      </c>
      <c r="AC1146" t="str">
        <f>IF(insurance[[#This Row],[split]]="Test",
  COUNTIFS(insurance[split], "Test", insurance[yhat], "&gt;" &amp; insurance[[#This Row],[yhat]]) + 1,
  ""
)</f>
        <v/>
      </c>
      <c r="AD1146" t="str">
        <f>IF(insurance[[#This Row],[split]]="Test", CEILING(insurance[[#This Row],[rank_test]]/(COUNTIF(insurance[split],"Test")/10), 1), "")</f>
        <v/>
      </c>
      <c r="AE1146" t="str">
        <f>IF(insurance[[#This Row],[split]]="Test", --(insurance[[#This Row],[charges]] &gt;= Classify!$C$5), "")</f>
        <v/>
      </c>
      <c r="AF1146" t="str">
        <f>IF(insurance[[#This Row],[split]]="Test", --(insurance[[#This Row],[yhat]] &gt;= Classify!$C$8), "")</f>
        <v/>
      </c>
    </row>
    <row r="1147" spans="1:32" x14ac:dyDescent="0.35">
      <c r="A1147">
        <v>40</v>
      </c>
      <c r="B1147" t="s">
        <v>13</v>
      </c>
      <c r="C1147">
        <v>23.37</v>
      </c>
      <c r="D1147">
        <v>3</v>
      </c>
      <c r="E1147" t="s">
        <v>14</v>
      </c>
      <c r="F1147" t="s">
        <v>20</v>
      </c>
      <c r="G1147">
        <v>8252.2842999999993</v>
      </c>
      <c r="H1147" t="s">
        <v>24</v>
      </c>
      <c r="I1147" t="s">
        <v>17</v>
      </c>
      <c r="J1147" t="s">
        <v>17</v>
      </c>
      <c r="K1147" t="s">
        <v>17</v>
      </c>
      <c r="L1147" t="s">
        <v>17</v>
      </c>
      <c r="M1147" t="s">
        <v>17</v>
      </c>
      <c r="N1147">
        <f>insurance[[#This Row],[age]]^2</f>
        <v>1600</v>
      </c>
      <c r="O1147">
        <f>insurance[[#This Row],[smoker_yes]]*insurance[[#This Row],[bmi]]</f>
        <v>0</v>
      </c>
      <c r="P1147">
        <f>insurance[[#This Row],[smoker_yes]]*insurance[[#This Row],[age]]</f>
        <v>0</v>
      </c>
      <c r="Q1147">
        <f>insurance[[#This Row],[bmi]]*insurance[[#This Row],[age]]</f>
        <v>934.80000000000007</v>
      </c>
      <c r="R1147" t="s">
        <v>31</v>
      </c>
      <c r="S1147">
        <f>(insurance[[#This Row],[age]]-Notes!$B$2)/Notes!$B$3</f>
        <v>5.6460734554152112E-2</v>
      </c>
      <c r="T1147">
        <f>(insurance[[#This Row],[bmi]]-Notes!$B$4)/Notes!$B$5</f>
        <v>-1.1964414964602281</v>
      </c>
      <c r="U1147">
        <f>(insurance[[#This Row],[children]]-Notes!$B$6)/Notes!$B$7</f>
        <v>1.5809257598977553</v>
      </c>
      <c r="V1147" s="14">
        <f t="shared" si="17"/>
        <v>13130.638654799817</v>
      </c>
      <c r="W1147" s="15" t="str">
        <f>IF(insurance[[#This Row],[split]]="Test", (insurance[[#This Row],[charges]]-insurance[[#This Row],[yhat_base]])^2, "")</f>
        <v/>
      </c>
      <c r="X1147" s="15" t="str">
        <f>IF(insurance[[#This Row],[split]]="Test", ABS(insurance[[#This Row],[charges]]-insurance[[#This Row],[yhat_base]])^2, "")</f>
        <v/>
      </c>
      <c r="Y1147" t="str">
        <f>IF(insurance[[#This Row],[split]]="Test", (insurance[[#This Row],[charges]]-insurance[[#This Row],[yhat]])^2,"")</f>
        <v/>
      </c>
      <c r="Z1147" t="str">
        <f>IF(insurance[[#This Row],[split]]="Test",ABS(insurance[[#This Row],[charges]]-insurance[[#This Row],[yhat]])^2,"")</f>
        <v/>
      </c>
      <c r="AA1147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10267.533091486546</v>
      </c>
      <c r="AB1147">
        <f>insurance[[#This Row],[charges]]-insurance[[#This Row],[yhat]]</f>
        <v>-2015.2487914865469</v>
      </c>
      <c r="AC1147" t="str">
        <f>IF(insurance[[#This Row],[split]]="Test",
  COUNTIFS(insurance[split], "Test", insurance[yhat], "&gt;" &amp; insurance[[#This Row],[yhat]]) + 1,
  ""
)</f>
        <v/>
      </c>
      <c r="AD1147" t="str">
        <f>IF(insurance[[#This Row],[split]]="Test", CEILING(insurance[[#This Row],[rank_test]]/(COUNTIF(insurance[split],"Test")/10), 1), "")</f>
        <v/>
      </c>
      <c r="AE1147" t="str">
        <f>IF(insurance[[#This Row],[split]]="Test", --(insurance[[#This Row],[charges]] &gt;= Classify!$C$5), "")</f>
        <v/>
      </c>
      <c r="AF1147" t="str">
        <f>IF(insurance[[#This Row],[split]]="Test", --(insurance[[#This Row],[yhat]] &gt;= Classify!$C$8), "")</f>
        <v/>
      </c>
    </row>
    <row r="1148" spans="1:32" x14ac:dyDescent="0.35">
      <c r="A1148">
        <v>57</v>
      </c>
      <c r="B1148" t="s">
        <v>13</v>
      </c>
      <c r="C1148">
        <v>23.98</v>
      </c>
      <c r="D1148">
        <v>1</v>
      </c>
      <c r="E1148" t="s">
        <v>14</v>
      </c>
      <c r="F1148" t="s">
        <v>15</v>
      </c>
      <c r="G1148">
        <v>22192.437109999999</v>
      </c>
      <c r="H1148" t="s">
        <v>24</v>
      </c>
      <c r="I1148" t="s">
        <v>17</v>
      </c>
      <c r="J1148" t="s">
        <v>17</v>
      </c>
      <c r="K1148" t="s">
        <v>17</v>
      </c>
      <c r="L1148" t="s">
        <v>18</v>
      </c>
      <c r="M1148" t="s">
        <v>17</v>
      </c>
      <c r="N1148">
        <f>insurance[[#This Row],[age]]^2</f>
        <v>3249</v>
      </c>
      <c r="O1148">
        <f>insurance[[#This Row],[smoker_yes]]*insurance[[#This Row],[bmi]]</f>
        <v>0</v>
      </c>
      <c r="P1148">
        <f>insurance[[#This Row],[smoker_yes]]*insurance[[#This Row],[age]]</f>
        <v>0</v>
      </c>
      <c r="Q1148">
        <f>insurance[[#This Row],[bmi]]*insurance[[#This Row],[age]]</f>
        <v>1366.8600000000001</v>
      </c>
      <c r="R1148" t="s">
        <v>31</v>
      </c>
      <c r="S1148">
        <f>(insurance[[#This Row],[age]]-Notes!$B$2)/Notes!$B$3</f>
        <v>1.2668809684549511</v>
      </c>
      <c r="T1148">
        <f>(insurance[[#This Row],[bmi]]-Notes!$B$4)/Notes!$B$5</f>
        <v>-1.0963743635794299</v>
      </c>
      <c r="U1148">
        <f>(insurance[[#This Row],[children]]-Notes!$B$6)/Notes!$B$7</f>
        <v>-7.8767191646533979E-2</v>
      </c>
      <c r="V1148" s="14">
        <f t="shared" si="17"/>
        <v>13130.638654799817</v>
      </c>
      <c r="W1148" s="15" t="str">
        <f>IF(insurance[[#This Row],[split]]="Test", (insurance[[#This Row],[charges]]-insurance[[#This Row],[yhat_base]])^2, "")</f>
        <v/>
      </c>
      <c r="X1148" s="15" t="str">
        <f>IF(insurance[[#This Row],[split]]="Test", ABS(insurance[[#This Row],[charges]]-insurance[[#This Row],[yhat_base]])^2, "")</f>
        <v/>
      </c>
      <c r="Y1148" t="str">
        <f>IF(insurance[[#This Row],[split]]="Test", (insurance[[#This Row],[charges]]-insurance[[#This Row],[yhat]])^2,"")</f>
        <v/>
      </c>
      <c r="Z1148" t="str">
        <f>IF(insurance[[#This Row],[split]]="Test",ABS(insurance[[#This Row],[charges]]-insurance[[#This Row],[yhat]])^2,"")</f>
        <v/>
      </c>
      <c r="AA1148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13225.690862701473</v>
      </c>
      <c r="AB1148">
        <f>insurance[[#This Row],[charges]]-insurance[[#This Row],[yhat]]</f>
        <v>8966.7462472985262</v>
      </c>
      <c r="AC1148" t="str">
        <f>IF(insurance[[#This Row],[split]]="Test",
  COUNTIFS(insurance[split], "Test", insurance[yhat], "&gt;" &amp; insurance[[#This Row],[yhat]]) + 1,
  ""
)</f>
        <v/>
      </c>
      <c r="AD1148" t="str">
        <f>IF(insurance[[#This Row],[split]]="Test", CEILING(insurance[[#This Row],[rank_test]]/(COUNTIF(insurance[split],"Test")/10), 1), "")</f>
        <v/>
      </c>
      <c r="AE1148" t="str">
        <f>IF(insurance[[#This Row],[split]]="Test", --(insurance[[#This Row],[charges]] &gt;= Classify!$C$5), "")</f>
        <v/>
      </c>
      <c r="AF1148" t="str">
        <f>IF(insurance[[#This Row],[split]]="Test", --(insurance[[#This Row],[yhat]] &gt;= Classify!$C$8), "")</f>
        <v/>
      </c>
    </row>
    <row r="1149" spans="1:32" x14ac:dyDescent="0.35">
      <c r="A1149">
        <v>49</v>
      </c>
      <c r="B1149" t="s">
        <v>13</v>
      </c>
      <c r="C1149">
        <v>23.18</v>
      </c>
      <c r="D1149">
        <v>2</v>
      </c>
      <c r="E1149" t="s">
        <v>14</v>
      </c>
      <c r="F1149" t="s">
        <v>22</v>
      </c>
      <c r="G1149">
        <v>10156.7832</v>
      </c>
      <c r="H1149" t="s">
        <v>24</v>
      </c>
      <c r="I1149" t="s">
        <v>17</v>
      </c>
      <c r="J1149" t="s">
        <v>17</v>
      </c>
      <c r="K1149" t="s">
        <v>18</v>
      </c>
      <c r="L1149" t="s">
        <v>17</v>
      </c>
      <c r="M1149" t="s">
        <v>17</v>
      </c>
      <c r="N1149">
        <f>insurance[[#This Row],[age]]^2</f>
        <v>2401</v>
      </c>
      <c r="O1149">
        <f>insurance[[#This Row],[smoker_yes]]*insurance[[#This Row],[bmi]]</f>
        <v>0</v>
      </c>
      <c r="P1149">
        <f>insurance[[#This Row],[smoker_yes]]*insurance[[#This Row],[age]]</f>
        <v>0</v>
      </c>
      <c r="Q1149">
        <f>insurance[[#This Row],[bmi]]*insurance[[#This Row],[age]]</f>
        <v>1135.82</v>
      </c>
      <c r="R1149" t="s">
        <v>31</v>
      </c>
      <c r="S1149">
        <f>(insurance[[#This Row],[age]]-Notes!$B$2)/Notes!$B$3</f>
        <v>0.69727144661928109</v>
      </c>
      <c r="T1149">
        <f>(insurance[[#This Row],[bmi]]-Notes!$B$4)/Notes!$B$5</f>
        <v>-1.227609947685395</v>
      </c>
      <c r="U1149">
        <f>(insurance[[#This Row],[children]]-Notes!$B$6)/Notes!$B$7</f>
        <v>0.75107928412561065</v>
      </c>
      <c r="V1149" s="14">
        <f t="shared" si="17"/>
        <v>13130.638654799817</v>
      </c>
      <c r="W1149" s="15" t="str">
        <f>IF(insurance[[#This Row],[split]]="Test", (insurance[[#This Row],[charges]]-insurance[[#This Row],[yhat_base]])^2, "")</f>
        <v/>
      </c>
      <c r="X1149" s="15" t="str">
        <f>IF(insurance[[#This Row],[split]]="Test", ABS(insurance[[#This Row],[charges]]-insurance[[#This Row],[yhat_base]])^2, "")</f>
        <v/>
      </c>
      <c r="Y1149" t="str">
        <f>IF(insurance[[#This Row],[split]]="Test", (insurance[[#This Row],[charges]]-insurance[[#This Row],[yhat]])^2,"")</f>
        <v/>
      </c>
      <c r="Z1149" t="str">
        <f>IF(insurance[[#This Row],[split]]="Test",ABS(insurance[[#This Row],[charges]]-insurance[[#This Row],[yhat]])^2,"")</f>
        <v/>
      </c>
      <c r="AA1149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11617.923072836527</v>
      </c>
      <c r="AB1149">
        <f>insurance[[#This Row],[charges]]-insurance[[#This Row],[yhat]]</f>
        <v>-1461.1398728365275</v>
      </c>
      <c r="AC1149" t="str">
        <f>IF(insurance[[#This Row],[split]]="Test",
  COUNTIFS(insurance[split], "Test", insurance[yhat], "&gt;" &amp; insurance[[#This Row],[yhat]]) + 1,
  ""
)</f>
        <v/>
      </c>
      <c r="AD1149" t="str">
        <f>IF(insurance[[#This Row],[split]]="Test", CEILING(insurance[[#This Row],[rank_test]]/(COUNTIF(insurance[split],"Test")/10), 1), "")</f>
        <v/>
      </c>
      <c r="AE1149" t="str">
        <f>IF(insurance[[#This Row],[split]]="Test", --(insurance[[#This Row],[charges]] &gt;= Classify!$C$5), "")</f>
        <v/>
      </c>
      <c r="AF1149" t="str">
        <f>IF(insurance[[#This Row],[split]]="Test", --(insurance[[#This Row],[yhat]] &gt;= Classify!$C$8), "")</f>
        <v/>
      </c>
    </row>
    <row r="1150" spans="1:32" x14ac:dyDescent="0.35">
      <c r="A1150">
        <v>33</v>
      </c>
      <c r="B1150" t="s">
        <v>13</v>
      </c>
      <c r="C1150">
        <v>18.5</v>
      </c>
      <c r="D1150">
        <v>1</v>
      </c>
      <c r="E1150" t="s">
        <v>14</v>
      </c>
      <c r="F1150" t="s">
        <v>21</v>
      </c>
      <c r="G1150">
        <v>4766.0219999999999</v>
      </c>
      <c r="H1150" t="s">
        <v>24</v>
      </c>
      <c r="I1150" t="s">
        <v>17</v>
      </c>
      <c r="J1150" t="s">
        <v>17</v>
      </c>
      <c r="K1150" t="s">
        <v>17</v>
      </c>
      <c r="L1150" t="s">
        <v>17</v>
      </c>
      <c r="M1150" t="s">
        <v>18</v>
      </c>
      <c r="N1150">
        <f>insurance[[#This Row],[age]]^2</f>
        <v>1089</v>
      </c>
      <c r="O1150">
        <f>insurance[[#This Row],[smoker_yes]]*insurance[[#This Row],[bmi]]</f>
        <v>0</v>
      </c>
      <c r="P1150">
        <f>insurance[[#This Row],[smoker_yes]]*insurance[[#This Row],[age]]</f>
        <v>0</v>
      </c>
      <c r="Q1150">
        <f>insurance[[#This Row],[bmi]]*insurance[[#This Row],[age]]</f>
        <v>610.5</v>
      </c>
      <c r="R1150" t="s">
        <v>31</v>
      </c>
      <c r="S1150">
        <f>(insurance[[#This Row],[age]]-Notes!$B$2)/Notes!$B$3</f>
        <v>-0.44194759705205927</v>
      </c>
      <c r="T1150">
        <f>(insurance[[#This Row],[bmi]]-Notes!$B$4)/Notes!$B$5</f>
        <v>-1.9953381147052902</v>
      </c>
      <c r="U1150">
        <f>(insurance[[#This Row],[children]]-Notes!$B$6)/Notes!$B$7</f>
        <v>-7.8767191646533979E-2</v>
      </c>
      <c r="V1150" s="14">
        <f t="shared" si="17"/>
        <v>13130.638654799817</v>
      </c>
      <c r="W1150" s="15" t="str">
        <f>IF(insurance[[#This Row],[split]]="Test", (insurance[[#This Row],[charges]]-insurance[[#This Row],[yhat_base]])^2, "")</f>
        <v/>
      </c>
      <c r="X1150" s="15" t="str">
        <f>IF(insurance[[#This Row],[split]]="Test", ABS(insurance[[#This Row],[charges]]-insurance[[#This Row],[yhat_base]])^2, "")</f>
        <v/>
      </c>
      <c r="Y1150" t="str">
        <f>IF(insurance[[#This Row],[split]]="Test", (insurance[[#This Row],[charges]]-insurance[[#This Row],[yhat]])^2,"")</f>
        <v/>
      </c>
      <c r="Z1150" t="str">
        <f>IF(insurance[[#This Row],[split]]="Test",ABS(insurance[[#This Row],[charges]]-insurance[[#This Row],[yhat]])^2,"")</f>
        <v/>
      </c>
      <c r="AA1150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6020.6845430515559</v>
      </c>
      <c r="AB1150">
        <f>insurance[[#This Row],[charges]]-insurance[[#This Row],[yhat]]</f>
        <v>-1254.662543051556</v>
      </c>
      <c r="AC1150" t="str">
        <f>IF(insurance[[#This Row],[split]]="Test",
  COUNTIFS(insurance[split], "Test", insurance[yhat], "&gt;" &amp; insurance[[#This Row],[yhat]]) + 1,
  ""
)</f>
        <v/>
      </c>
      <c r="AD1150" t="str">
        <f>IF(insurance[[#This Row],[split]]="Test", CEILING(insurance[[#This Row],[rank_test]]/(COUNTIF(insurance[split],"Test")/10), 1), "")</f>
        <v/>
      </c>
      <c r="AE1150" t="str">
        <f>IF(insurance[[#This Row],[split]]="Test", --(insurance[[#This Row],[charges]] &gt;= Classify!$C$5), "")</f>
        <v/>
      </c>
      <c r="AF1150" t="str">
        <f>IF(insurance[[#This Row],[split]]="Test", --(insurance[[#This Row],[yhat]] &gt;= Classify!$C$8), "")</f>
        <v/>
      </c>
    </row>
    <row r="1151" spans="1:32" x14ac:dyDescent="0.35">
      <c r="A1151">
        <v>47</v>
      </c>
      <c r="B1151" t="s">
        <v>13</v>
      </c>
      <c r="C1151">
        <v>24.1</v>
      </c>
      <c r="D1151">
        <v>1</v>
      </c>
      <c r="E1151" t="s">
        <v>14</v>
      </c>
      <c r="F1151" t="s">
        <v>21</v>
      </c>
      <c r="G1151">
        <v>26236.579969999999</v>
      </c>
      <c r="H1151" t="s">
        <v>24</v>
      </c>
      <c r="I1151" t="s">
        <v>17</v>
      </c>
      <c r="J1151" t="s">
        <v>17</v>
      </c>
      <c r="K1151" t="s">
        <v>17</v>
      </c>
      <c r="L1151" t="s">
        <v>17</v>
      </c>
      <c r="M1151" t="s">
        <v>18</v>
      </c>
      <c r="N1151">
        <f>insurance[[#This Row],[age]]^2</f>
        <v>2209</v>
      </c>
      <c r="O1151">
        <f>insurance[[#This Row],[smoker_yes]]*insurance[[#This Row],[bmi]]</f>
        <v>0</v>
      </c>
      <c r="P1151">
        <f>insurance[[#This Row],[smoker_yes]]*insurance[[#This Row],[age]]</f>
        <v>0</v>
      </c>
      <c r="Q1151">
        <f>insurance[[#This Row],[bmi]]*insurance[[#This Row],[age]]</f>
        <v>1132.7</v>
      </c>
      <c r="R1151" t="s">
        <v>31</v>
      </c>
      <c r="S1151">
        <f>(insurance[[#This Row],[age]]-Notes!$B$2)/Notes!$B$3</f>
        <v>0.55486906616036347</v>
      </c>
      <c r="T1151">
        <f>(insurance[[#This Row],[bmi]]-Notes!$B$4)/Notes!$B$5</f>
        <v>-1.0766890259635349</v>
      </c>
      <c r="U1151">
        <f>(insurance[[#This Row],[children]]-Notes!$B$6)/Notes!$B$7</f>
        <v>-7.8767191646533979E-2</v>
      </c>
      <c r="V1151" s="14">
        <f t="shared" si="17"/>
        <v>13130.638654799817</v>
      </c>
      <c r="W1151" s="15" t="str">
        <f>IF(insurance[[#This Row],[split]]="Test", (insurance[[#This Row],[charges]]-insurance[[#This Row],[yhat_base]])^2, "")</f>
        <v/>
      </c>
      <c r="X1151" s="15" t="str">
        <f>IF(insurance[[#This Row],[split]]="Test", ABS(insurance[[#This Row],[charges]]-insurance[[#This Row],[yhat_base]])^2, "")</f>
        <v/>
      </c>
      <c r="Y1151" t="str">
        <f>IF(insurance[[#This Row],[split]]="Test", (insurance[[#This Row],[charges]]-insurance[[#This Row],[yhat]])^2,"")</f>
        <v/>
      </c>
      <c r="Z1151" t="str">
        <f>IF(insurance[[#This Row],[split]]="Test",ABS(insurance[[#This Row],[charges]]-insurance[[#This Row],[yhat]])^2,"")</f>
        <v/>
      </c>
      <c r="AA1151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9763.6935247441052</v>
      </c>
      <c r="AB1151">
        <f>insurance[[#This Row],[charges]]-insurance[[#This Row],[yhat]]</f>
        <v>16472.886445255892</v>
      </c>
      <c r="AC1151" t="str">
        <f>IF(insurance[[#This Row],[split]]="Test",
  COUNTIFS(insurance[split], "Test", insurance[yhat], "&gt;" &amp; insurance[[#This Row],[yhat]]) + 1,
  ""
)</f>
        <v/>
      </c>
      <c r="AD1151" t="str">
        <f>IF(insurance[[#This Row],[split]]="Test", CEILING(insurance[[#This Row],[rank_test]]/(COUNTIF(insurance[split],"Test")/10), 1), "")</f>
        <v/>
      </c>
      <c r="AE1151" t="str">
        <f>IF(insurance[[#This Row],[split]]="Test", --(insurance[[#This Row],[charges]] &gt;= Classify!$C$5), "")</f>
        <v/>
      </c>
      <c r="AF1151" t="str">
        <f>IF(insurance[[#This Row],[split]]="Test", --(insurance[[#This Row],[yhat]] &gt;= Classify!$C$8), "")</f>
        <v/>
      </c>
    </row>
    <row r="1152" spans="1:32" x14ac:dyDescent="0.35">
      <c r="A1152">
        <v>50</v>
      </c>
      <c r="B1152" t="s">
        <v>13</v>
      </c>
      <c r="C1152">
        <v>23.54</v>
      </c>
      <c r="D1152">
        <v>2</v>
      </c>
      <c r="E1152" t="s">
        <v>14</v>
      </c>
      <c r="F1152" t="s">
        <v>15</v>
      </c>
      <c r="G1152">
        <v>10107.220600000001</v>
      </c>
      <c r="H1152" t="s">
        <v>24</v>
      </c>
      <c r="I1152" t="s">
        <v>17</v>
      </c>
      <c r="J1152" t="s">
        <v>17</v>
      </c>
      <c r="K1152" t="s">
        <v>17</v>
      </c>
      <c r="L1152" t="s">
        <v>18</v>
      </c>
      <c r="M1152" t="s">
        <v>17</v>
      </c>
      <c r="N1152">
        <f>insurance[[#This Row],[age]]^2</f>
        <v>2500</v>
      </c>
      <c r="O1152">
        <f>insurance[[#This Row],[smoker_yes]]*insurance[[#This Row],[bmi]]</f>
        <v>0</v>
      </c>
      <c r="P1152">
        <f>insurance[[#This Row],[smoker_yes]]*insurance[[#This Row],[age]]</f>
        <v>0</v>
      </c>
      <c r="Q1152">
        <f>insurance[[#This Row],[bmi]]*insurance[[#This Row],[age]]</f>
        <v>1177</v>
      </c>
      <c r="R1152" t="s">
        <v>31</v>
      </c>
      <c r="S1152">
        <f>(insurance[[#This Row],[age]]-Notes!$B$2)/Notes!$B$3</f>
        <v>0.76847263684873979</v>
      </c>
      <c r="T1152">
        <f>(insurance[[#This Row],[bmi]]-Notes!$B$4)/Notes!$B$5</f>
        <v>-1.1685539348377108</v>
      </c>
      <c r="U1152">
        <f>(insurance[[#This Row],[children]]-Notes!$B$6)/Notes!$B$7</f>
        <v>0.75107928412561065</v>
      </c>
      <c r="V1152" s="14">
        <f t="shared" si="17"/>
        <v>13130.638654799817</v>
      </c>
      <c r="W1152" s="15" t="str">
        <f>IF(insurance[[#This Row],[split]]="Test", (insurance[[#This Row],[charges]]-insurance[[#This Row],[yhat_base]])^2, "")</f>
        <v/>
      </c>
      <c r="X1152" s="15" t="str">
        <f>IF(insurance[[#This Row],[split]]="Test", ABS(insurance[[#This Row],[charges]]-insurance[[#This Row],[yhat_base]])^2, "")</f>
        <v/>
      </c>
      <c r="Y1152" t="str">
        <f>IF(insurance[[#This Row],[split]]="Test", (insurance[[#This Row],[charges]]-insurance[[#This Row],[yhat]])^2,"")</f>
        <v/>
      </c>
      <c r="Z1152" t="str">
        <f>IF(insurance[[#This Row],[split]]="Test",ABS(insurance[[#This Row],[charges]]-insurance[[#This Row],[yhat]])^2,"")</f>
        <v/>
      </c>
      <c r="AA1152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11350.89377107361</v>
      </c>
      <c r="AB1152">
        <f>insurance[[#This Row],[charges]]-insurance[[#This Row],[yhat]]</f>
        <v>-1243.6731710736094</v>
      </c>
      <c r="AC1152" t="str">
        <f>IF(insurance[[#This Row],[split]]="Test",
  COUNTIFS(insurance[split], "Test", insurance[yhat], "&gt;" &amp; insurance[[#This Row],[yhat]]) + 1,
  ""
)</f>
        <v/>
      </c>
      <c r="AD1152" t="str">
        <f>IF(insurance[[#This Row],[split]]="Test", CEILING(insurance[[#This Row],[rank_test]]/(COUNTIF(insurance[split],"Test")/10), 1), "")</f>
        <v/>
      </c>
      <c r="AE1152" t="str">
        <f>IF(insurance[[#This Row],[split]]="Test", --(insurance[[#This Row],[charges]] &gt;= Classify!$C$5), "")</f>
        <v/>
      </c>
      <c r="AF1152" t="str">
        <f>IF(insurance[[#This Row],[split]]="Test", --(insurance[[#This Row],[yhat]] &gt;= Classify!$C$8), "")</f>
        <v/>
      </c>
    </row>
    <row r="1153" spans="1:32" x14ac:dyDescent="0.35">
      <c r="A1153">
        <v>49</v>
      </c>
      <c r="B1153" t="s">
        <v>13</v>
      </c>
      <c r="C1153">
        <v>22.61</v>
      </c>
      <c r="D1153">
        <v>1</v>
      </c>
      <c r="E1153" t="s">
        <v>14</v>
      </c>
      <c r="F1153" t="s">
        <v>22</v>
      </c>
      <c r="G1153">
        <v>9566.9909000000007</v>
      </c>
      <c r="H1153" t="s">
        <v>24</v>
      </c>
      <c r="I1153" t="s">
        <v>17</v>
      </c>
      <c r="J1153" t="s">
        <v>17</v>
      </c>
      <c r="K1153" t="s">
        <v>18</v>
      </c>
      <c r="L1153" t="s">
        <v>17</v>
      </c>
      <c r="M1153" t="s">
        <v>17</v>
      </c>
      <c r="N1153">
        <f>insurance[[#This Row],[age]]^2</f>
        <v>2401</v>
      </c>
      <c r="O1153">
        <f>insurance[[#This Row],[smoker_yes]]*insurance[[#This Row],[bmi]]</f>
        <v>0</v>
      </c>
      <c r="P1153">
        <f>insurance[[#This Row],[smoker_yes]]*insurance[[#This Row],[age]]</f>
        <v>0</v>
      </c>
      <c r="Q1153">
        <f>insurance[[#This Row],[bmi]]*insurance[[#This Row],[age]]</f>
        <v>1107.8899999999999</v>
      </c>
      <c r="R1153" t="s">
        <v>31</v>
      </c>
      <c r="S1153">
        <f>(insurance[[#This Row],[age]]-Notes!$B$2)/Notes!$B$3</f>
        <v>0.69727144661928109</v>
      </c>
      <c r="T1153">
        <f>(insurance[[#This Row],[bmi]]-Notes!$B$4)/Notes!$B$5</f>
        <v>-1.3211153013608952</v>
      </c>
      <c r="U1153">
        <f>(insurance[[#This Row],[children]]-Notes!$B$6)/Notes!$B$7</f>
        <v>-7.8767191646533979E-2</v>
      </c>
      <c r="V1153" s="14">
        <f t="shared" si="17"/>
        <v>13130.638654799817</v>
      </c>
      <c r="W1153" s="15" t="str">
        <f>IF(insurance[[#This Row],[split]]="Test", (insurance[[#This Row],[charges]]-insurance[[#This Row],[yhat_base]])^2, "")</f>
        <v/>
      </c>
      <c r="X1153" s="15" t="str">
        <f>IF(insurance[[#This Row],[split]]="Test", ABS(insurance[[#This Row],[charges]]-insurance[[#This Row],[yhat_base]])^2, "")</f>
        <v/>
      </c>
      <c r="Y1153" t="str">
        <f>IF(insurance[[#This Row],[split]]="Test", (insurance[[#This Row],[charges]]-insurance[[#This Row],[yhat]])^2,"")</f>
        <v/>
      </c>
      <c r="Z1153" t="str">
        <f>IF(insurance[[#This Row],[split]]="Test",ABS(insurance[[#This Row],[charges]]-insurance[[#This Row],[yhat]])^2,"")</f>
        <v/>
      </c>
      <c r="AA1153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10874.487997193943</v>
      </c>
      <c r="AB1153">
        <f>insurance[[#This Row],[charges]]-insurance[[#This Row],[yhat]]</f>
        <v>-1307.497097193942</v>
      </c>
      <c r="AC1153" t="str">
        <f>IF(insurance[[#This Row],[split]]="Test",
  COUNTIFS(insurance[split], "Test", insurance[yhat], "&gt;" &amp; insurance[[#This Row],[yhat]]) + 1,
  ""
)</f>
        <v/>
      </c>
      <c r="AD1153" t="str">
        <f>IF(insurance[[#This Row],[split]]="Test", CEILING(insurance[[#This Row],[rank_test]]/(COUNTIF(insurance[split],"Test")/10), 1), "")</f>
        <v/>
      </c>
      <c r="AE1153" t="str">
        <f>IF(insurance[[#This Row],[split]]="Test", --(insurance[[#This Row],[charges]] &gt;= Classify!$C$5), "")</f>
        <v/>
      </c>
      <c r="AF1153" t="str">
        <f>IF(insurance[[#This Row],[split]]="Test", --(insurance[[#This Row],[yhat]] &gt;= Classify!$C$8), "")</f>
        <v/>
      </c>
    </row>
    <row r="1154" spans="1:32" x14ac:dyDescent="0.35">
      <c r="A1154">
        <v>60</v>
      </c>
      <c r="B1154" t="s">
        <v>19</v>
      </c>
      <c r="C1154">
        <v>24.32</v>
      </c>
      <c r="D1154">
        <v>1</v>
      </c>
      <c r="E1154" t="s">
        <v>14</v>
      </c>
      <c r="F1154" t="s">
        <v>22</v>
      </c>
      <c r="G1154">
        <v>13112.604799999999</v>
      </c>
      <c r="H1154" t="s">
        <v>24</v>
      </c>
      <c r="I1154" t="s">
        <v>18</v>
      </c>
      <c r="J1154" t="s">
        <v>17</v>
      </c>
      <c r="K1154" t="s">
        <v>18</v>
      </c>
      <c r="L1154" t="s">
        <v>17</v>
      </c>
      <c r="M1154" t="s">
        <v>17</v>
      </c>
      <c r="N1154">
        <f>insurance[[#This Row],[age]]^2</f>
        <v>3600</v>
      </c>
      <c r="O1154">
        <f>insurance[[#This Row],[smoker_yes]]*insurance[[#This Row],[bmi]]</f>
        <v>0</v>
      </c>
      <c r="P1154">
        <f>insurance[[#This Row],[smoker_yes]]*insurance[[#This Row],[age]]</f>
        <v>0</v>
      </c>
      <c r="Q1154">
        <f>insurance[[#This Row],[bmi]]*insurance[[#This Row],[age]]</f>
        <v>1459.2</v>
      </c>
      <c r="R1154" t="s">
        <v>31</v>
      </c>
      <c r="S1154">
        <f>(insurance[[#This Row],[age]]-Notes!$B$2)/Notes!$B$3</f>
        <v>1.4804845391433274</v>
      </c>
      <c r="T1154">
        <f>(insurance[[#This Row],[bmi]]-Notes!$B$4)/Notes!$B$5</f>
        <v>-1.0405992403343949</v>
      </c>
      <c r="U1154">
        <f>(insurance[[#This Row],[children]]-Notes!$B$6)/Notes!$B$7</f>
        <v>-7.8767191646533979E-2</v>
      </c>
      <c r="V1154" s="14">
        <f t="shared" ref="V1154:V1217" si="18">base_mean</f>
        <v>13130.638654799817</v>
      </c>
      <c r="W1154" s="15" t="str">
        <f>IF(insurance[[#This Row],[split]]="Test", (insurance[[#This Row],[charges]]-insurance[[#This Row],[yhat_base]])^2, "")</f>
        <v/>
      </c>
      <c r="X1154" s="15" t="str">
        <f>IF(insurance[[#This Row],[split]]="Test", ABS(insurance[[#This Row],[charges]]-insurance[[#This Row],[yhat_base]])^2, "")</f>
        <v/>
      </c>
      <c r="Y1154" t="str">
        <f>IF(insurance[[#This Row],[split]]="Test", (insurance[[#This Row],[charges]]-insurance[[#This Row],[yhat]])^2,"")</f>
        <v/>
      </c>
      <c r="Z1154" t="str">
        <f>IF(insurance[[#This Row],[split]]="Test",ABS(insurance[[#This Row],[charges]]-insurance[[#This Row],[yhat]])^2,"")</f>
        <v/>
      </c>
      <c r="AA1154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14450.268532486423</v>
      </c>
      <c r="AB1154">
        <f>insurance[[#This Row],[charges]]-insurance[[#This Row],[yhat]]</f>
        <v>-1337.6637324864241</v>
      </c>
      <c r="AC1154" t="str">
        <f>IF(insurance[[#This Row],[split]]="Test",
  COUNTIFS(insurance[split], "Test", insurance[yhat], "&gt;" &amp; insurance[[#This Row],[yhat]]) + 1,
  ""
)</f>
        <v/>
      </c>
      <c r="AD1154" t="str">
        <f>IF(insurance[[#This Row],[split]]="Test", CEILING(insurance[[#This Row],[rank_test]]/(COUNTIF(insurance[split],"Test")/10), 1), "")</f>
        <v/>
      </c>
      <c r="AE1154" t="str">
        <f>IF(insurance[[#This Row],[split]]="Test", --(insurance[[#This Row],[charges]] &gt;= Classify!$C$5), "")</f>
        <v/>
      </c>
      <c r="AF1154" t="str">
        <f>IF(insurance[[#This Row],[split]]="Test", --(insurance[[#This Row],[yhat]] &gt;= Classify!$C$8), "")</f>
        <v/>
      </c>
    </row>
    <row r="1155" spans="1:32" x14ac:dyDescent="0.35">
      <c r="A1155">
        <v>29</v>
      </c>
      <c r="B1155" t="s">
        <v>13</v>
      </c>
      <c r="C1155">
        <v>21.754999999999999</v>
      </c>
      <c r="D1155">
        <v>1</v>
      </c>
      <c r="E1155" t="s">
        <v>23</v>
      </c>
      <c r="F1155" t="s">
        <v>20</v>
      </c>
      <c r="G1155">
        <v>16657.71745</v>
      </c>
      <c r="H1155" t="s">
        <v>24</v>
      </c>
      <c r="I1155" t="s">
        <v>17</v>
      </c>
      <c r="J1155" t="s">
        <v>18</v>
      </c>
      <c r="K1155" t="s">
        <v>17</v>
      </c>
      <c r="L1155" t="s">
        <v>17</v>
      </c>
      <c r="M1155" t="s">
        <v>17</v>
      </c>
      <c r="N1155">
        <f>insurance[[#This Row],[age]]^2</f>
        <v>841</v>
      </c>
      <c r="O1155">
        <f>insurance[[#This Row],[smoker_yes]]*insurance[[#This Row],[bmi]]</f>
        <v>21.754999999999999</v>
      </c>
      <c r="P1155">
        <f>insurance[[#This Row],[smoker_yes]]*insurance[[#This Row],[age]]</f>
        <v>29</v>
      </c>
      <c r="Q1155">
        <f>insurance[[#This Row],[bmi]]*insurance[[#This Row],[age]]</f>
        <v>630.89499999999998</v>
      </c>
      <c r="R1155" t="s">
        <v>31</v>
      </c>
      <c r="S1155">
        <f>(insurance[[#This Row],[age]]-Notes!$B$2)/Notes!$B$3</f>
        <v>-0.72675235796989435</v>
      </c>
      <c r="T1155">
        <f>(insurance[[#This Row],[bmi]]-Notes!$B$4)/Notes!$B$5</f>
        <v>-1.4613733318741453</v>
      </c>
      <c r="U1155">
        <f>(insurance[[#This Row],[children]]-Notes!$B$6)/Notes!$B$7</f>
        <v>-7.8767191646533979E-2</v>
      </c>
      <c r="V1155" s="14">
        <f t="shared" si="18"/>
        <v>13130.638654799817</v>
      </c>
      <c r="W1155" s="15" t="str">
        <f>IF(insurance[[#This Row],[split]]="Test", (insurance[[#This Row],[charges]]-insurance[[#This Row],[yhat_base]])^2, "")</f>
        <v/>
      </c>
      <c r="X1155" s="15" t="str">
        <f>IF(insurance[[#This Row],[split]]="Test", ABS(insurance[[#This Row],[charges]]-insurance[[#This Row],[yhat_base]])^2, "")</f>
        <v/>
      </c>
      <c r="Y1155" t="str">
        <f>IF(insurance[[#This Row],[split]]="Test", (insurance[[#This Row],[charges]]-insurance[[#This Row],[yhat]])^2,"")</f>
        <v/>
      </c>
      <c r="Z1155" t="str">
        <f>IF(insurance[[#This Row],[split]]="Test",ABS(insurance[[#This Row],[charges]]-insurance[[#This Row],[yhat]])^2,"")</f>
        <v/>
      </c>
      <c r="AA1155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16764.245628367426</v>
      </c>
      <c r="AB1155">
        <f>insurance[[#This Row],[charges]]-insurance[[#This Row],[yhat]]</f>
        <v>-106.52817836742543</v>
      </c>
      <c r="AC1155" t="str">
        <f>IF(insurance[[#This Row],[split]]="Test",
  COUNTIFS(insurance[split], "Test", insurance[yhat], "&gt;" &amp; insurance[[#This Row],[yhat]]) + 1,
  ""
)</f>
        <v/>
      </c>
      <c r="AD1155" t="str">
        <f>IF(insurance[[#This Row],[split]]="Test", CEILING(insurance[[#This Row],[rank_test]]/(COUNTIF(insurance[split],"Test")/10), 1), "")</f>
        <v/>
      </c>
      <c r="AE1155" t="str">
        <f>IF(insurance[[#This Row],[split]]="Test", --(insurance[[#This Row],[charges]] &gt;= Classify!$C$5), "")</f>
        <v/>
      </c>
      <c r="AF1155" t="str">
        <f>IF(insurance[[#This Row],[split]]="Test", --(insurance[[#This Row],[yhat]] &gt;= Classify!$C$8), "")</f>
        <v/>
      </c>
    </row>
    <row r="1156" spans="1:32" x14ac:dyDescent="0.35">
      <c r="A1156">
        <v>35</v>
      </c>
      <c r="B1156" t="s">
        <v>19</v>
      </c>
      <c r="C1156">
        <v>24.42</v>
      </c>
      <c r="D1156">
        <v>3</v>
      </c>
      <c r="E1156" t="s">
        <v>23</v>
      </c>
      <c r="F1156" t="s">
        <v>15</v>
      </c>
      <c r="G1156">
        <v>19361.998800000001</v>
      </c>
      <c r="H1156" t="s">
        <v>24</v>
      </c>
      <c r="I1156" t="s">
        <v>18</v>
      </c>
      <c r="J1156" t="s">
        <v>18</v>
      </c>
      <c r="K1156" t="s">
        <v>17</v>
      </c>
      <c r="L1156" t="s">
        <v>18</v>
      </c>
      <c r="M1156" t="s">
        <v>17</v>
      </c>
      <c r="N1156">
        <f>insurance[[#This Row],[age]]^2</f>
        <v>1225</v>
      </c>
      <c r="O1156">
        <f>insurance[[#This Row],[smoker_yes]]*insurance[[#This Row],[bmi]]</f>
        <v>24.42</v>
      </c>
      <c r="P1156">
        <f>insurance[[#This Row],[smoker_yes]]*insurance[[#This Row],[age]]</f>
        <v>35</v>
      </c>
      <c r="Q1156">
        <f>insurance[[#This Row],[bmi]]*insurance[[#This Row],[age]]</f>
        <v>854.7</v>
      </c>
      <c r="R1156" t="s">
        <v>31</v>
      </c>
      <c r="S1156">
        <f>(insurance[[#This Row],[age]]-Notes!$B$2)/Notes!$B$3</f>
        <v>-0.29954521659314176</v>
      </c>
      <c r="T1156">
        <f>(insurance[[#This Row],[bmi]]-Notes!$B$4)/Notes!$B$5</f>
        <v>-1.024194792321149</v>
      </c>
      <c r="U1156">
        <f>(insurance[[#This Row],[children]]-Notes!$B$6)/Notes!$B$7</f>
        <v>1.5809257598977553</v>
      </c>
      <c r="V1156" s="14">
        <f t="shared" si="18"/>
        <v>13130.638654799817</v>
      </c>
      <c r="W1156" s="15" t="str">
        <f>IF(insurance[[#This Row],[split]]="Test", (insurance[[#This Row],[charges]]-insurance[[#This Row],[yhat_base]])^2, "")</f>
        <v/>
      </c>
      <c r="X1156" s="15" t="str">
        <f>IF(insurance[[#This Row],[split]]="Test", ABS(insurance[[#This Row],[charges]]-insurance[[#This Row],[yhat_base]])^2, "")</f>
        <v/>
      </c>
      <c r="Y1156" t="str">
        <f>IF(insurance[[#This Row],[split]]="Test", (insurance[[#This Row],[charges]]-insurance[[#This Row],[yhat]])^2,"")</f>
        <v/>
      </c>
      <c r="Z1156" t="str">
        <f>IF(insurance[[#This Row],[split]]="Test",ABS(insurance[[#This Row],[charges]]-insurance[[#This Row],[yhat]])^2,"")</f>
        <v/>
      </c>
      <c r="AA1156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21560.680212871663</v>
      </c>
      <c r="AB1156">
        <f>insurance[[#This Row],[charges]]-insurance[[#This Row],[yhat]]</f>
        <v>-2198.6814128716615</v>
      </c>
      <c r="AC1156" t="str">
        <f>IF(insurance[[#This Row],[split]]="Test",
  COUNTIFS(insurance[split], "Test", insurance[yhat], "&gt;" &amp; insurance[[#This Row],[yhat]]) + 1,
  ""
)</f>
        <v/>
      </c>
      <c r="AD1156" t="str">
        <f>IF(insurance[[#This Row],[split]]="Test", CEILING(insurance[[#This Row],[rank_test]]/(COUNTIF(insurance[split],"Test")/10), 1), "")</f>
        <v/>
      </c>
      <c r="AE1156" t="str">
        <f>IF(insurance[[#This Row],[split]]="Test", --(insurance[[#This Row],[charges]] &gt;= Classify!$C$5), "")</f>
        <v/>
      </c>
      <c r="AF1156" t="str">
        <f>IF(insurance[[#This Row],[split]]="Test", --(insurance[[#This Row],[yhat]] &gt;= Classify!$C$8), "")</f>
        <v/>
      </c>
    </row>
    <row r="1157" spans="1:32" x14ac:dyDescent="0.35">
      <c r="A1157">
        <v>53</v>
      </c>
      <c r="B1157" t="s">
        <v>19</v>
      </c>
      <c r="C1157">
        <v>21.4</v>
      </c>
      <c r="D1157">
        <v>1</v>
      </c>
      <c r="E1157" t="s">
        <v>14</v>
      </c>
      <c r="F1157" t="s">
        <v>21</v>
      </c>
      <c r="G1157">
        <v>10065.413</v>
      </c>
      <c r="H1157" t="s">
        <v>24</v>
      </c>
      <c r="I1157" t="s">
        <v>18</v>
      </c>
      <c r="J1157" t="s">
        <v>17</v>
      </c>
      <c r="K1157" t="s">
        <v>17</v>
      </c>
      <c r="L1157" t="s">
        <v>17</v>
      </c>
      <c r="M1157" t="s">
        <v>18</v>
      </c>
      <c r="N1157">
        <f>insurance[[#This Row],[age]]^2</f>
        <v>2809</v>
      </c>
      <c r="O1157">
        <f>insurance[[#This Row],[smoker_yes]]*insurance[[#This Row],[bmi]]</f>
        <v>0</v>
      </c>
      <c r="P1157">
        <f>insurance[[#This Row],[smoker_yes]]*insurance[[#This Row],[age]]</f>
        <v>0</v>
      </c>
      <c r="Q1157">
        <f>insurance[[#This Row],[bmi]]*insurance[[#This Row],[age]]</f>
        <v>1134.1999999999998</v>
      </c>
      <c r="R1157" t="s">
        <v>31</v>
      </c>
      <c r="S1157">
        <f>(insurance[[#This Row],[age]]-Notes!$B$2)/Notes!$B$3</f>
        <v>0.98207620753711611</v>
      </c>
      <c r="T1157">
        <f>(insurance[[#This Row],[bmi]]-Notes!$B$4)/Notes!$B$5</f>
        <v>-1.5196091223211672</v>
      </c>
      <c r="U1157">
        <f>(insurance[[#This Row],[children]]-Notes!$B$6)/Notes!$B$7</f>
        <v>-7.8767191646533979E-2</v>
      </c>
      <c r="V1157" s="14">
        <f t="shared" si="18"/>
        <v>13130.638654799817</v>
      </c>
      <c r="W1157" s="15" t="str">
        <f>IF(insurance[[#This Row],[split]]="Test", (insurance[[#This Row],[charges]]-insurance[[#This Row],[yhat_base]])^2, "")</f>
        <v/>
      </c>
      <c r="X1157" s="15" t="str">
        <f>IF(insurance[[#This Row],[split]]="Test", ABS(insurance[[#This Row],[charges]]-insurance[[#This Row],[yhat_base]])^2, "")</f>
        <v/>
      </c>
      <c r="Y1157" t="str">
        <f>IF(insurance[[#This Row],[split]]="Test", (insurance[[#This Row],[charges]]-insurance[[#This Row],[yhat]])^2,"")</f>
        <v/>
      </c>
      <c r="Z1157" t="str">
        <f>IF(insurance[[#This Row],[split]]="Test",ABS(insurance[[#This Row],[charges]]-insurance[[#This Row],[yhat]])^2,"")</f>
        <v/>
      </c>
      <c r="AA1157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11174.376084327678</v>
      </c>
      <c r="AB1157">
        <f>insurance[[#This Row],[charges]]-insurance[[#This Row],[yhat]]</f>
        <v>-1108.9630843276773</v>
      </c>
      <c r="AC1157" t="str">
        <f>IF(insurance[[#This Row],[split]]="Test",
  COUNTIFS(insurance[split], "Test", insurance[yhat], "&gt;" &amp; insurance[[#This Row],[yhat]]) + 1,
  ""
)</f>
        <v/>
      </c>
      <c r="AD1157" t="str">
        <f>IF(insurance[[#This Row],[split]]="Test", CEILING(insurance[[#This Row],[rank_test]]/(COUNTIF(insurance[split],"Test")/10), 1), "")</f>
        <v/>
      </c>
      <c r="AE1157" t="str">
        <f>IF(insurance[[#This Row],[split]]="Test", --(insurance[[#This Row],[charges]] &gt;= Classify!$C$5), "")</f>
        <v/>
      </c>
      <c r="AF1157" t="str">
        <f>IF(insurance[[#This Row],[split]]="Test", --(insurance[[#This Row],[yhat]] &gt;= Classify!$C$8), "")</f>
        <v/>
      </c>
    </row>
    <row r="1158" spans="1:32" x14ac:dyDescent="0.35">
      <c r="A1158">
        <v>26</v>
      </c>
      <c r="B1158" t="s">
        <v>19</v>
      </c>
      <c r="C1158">
        <v>23.7</v>
      </c>
      <c r="D1158">
        <v>2</v>
      </c>
      <c r="E1158" t="s">
        <v>14</v>
      </c>
      <c r="F1158" t="s">
        <v>21</v>
      </c>
      <c r="G1158">
        <v>3484.3310000000001</v>
      </c>
      <c r="H1158" t="s">
        <v>24</v>
      </c>
      <c r="I1158" t="s">
        <v>18</v>
      </c>
      <c r="J1158" t="s">
        <v>17</v>
      </c>
      <c r="K1158" t="s">
        <v>17</v>
      </c>
      <c r="L1158" t="s">
        <v>17</v>
      </c>
      <c r="M1158" t="s">
        <v>18</v>
      </c>
      <c r="N1158">
        <f>insurance[[#This Row],[age]]^2</f>
        <v>676</v>
      </c>
      <c r="O1158">
        <f>insurance[[#This Row],[smoker_yes]]*insurance[[#This Row],[bmi]]</f>
        <v>0</v>
      </c>
      <c r="P1158">
        <f>insurance[[#This Row],[smoker_yes]]*insurance[[#This Row],[age]]</f>
        <v>0</v>
      </c>
      <c r="Q1158">
        <f>insurance[[#This Row],[bmi]]*insurance[[#This Row],[age]]</f>
        <v>616.19999999999993</v>
      </c>
      <c r="R1158" t="s">
        <v>32</v>
      </c>
      <c r="S1158">
        <f>(insurance[[#This Row],[age]]-Notes!$B$2)/Notes!$B$3</f>
        <v>-0.94035592865827067</v>
      </c>
      <c r="T1158">
        <f>(insurance[[#This Row],[bmi]]-Notes!$B$4)/Notes!$B$5</f>
        <v>-1.1423068180165179</v>
      </c>
      <c r="U1158">
        <f>(insurance[[#This Row],[children]]-Notes!$B$6)/Notes!$B$7</f>
        <v>0.75107928412561065</v>
      </c>
      <c r="V1158" s="14">
        <f t="shared" si="18"/>
        <v>13130.638654799817</v>
      </c>
      <c r="W1158" s="15">
        <f>IF(insurance[[#This Row],[split]]="Test", (insurance[[#This Row],[charges]]-insurance[[#This Row],[yhat_base]])^2, "")</f>
        <v>93051251.371049553</v>
      </c>
      <c r="X1158" s="15">
        <f>IF(insurance[[#This Row],[split]]="Test", ABS(insurance[[#This Row],[charges]]-insurance[[#This Row],[yhat_base]])^2, "")</f>
        <v>93051251.371049553</v>
      </c>
      <c r="Y1158">
        <f>IF(insurance[[#This Row],[split]]="Test", (insurance[[#This Row],[charges]]-insurance[[#This Row],[yhat]])^2,"")</f>
        <v>2093077.5145718828</v>
      </c>
      <c r="Z1158">
        <f>IF(insurance[[#This Row],[split]]="Test",ABS(insurance[[#This Row],[charges]]-insurance[[#This Row],[yhat]])^2,"")</f>
        <v>2093077.5145718828</v>
      </c>
      <c r="AA1158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4931.0782186155684</v>
      </c>
      <c r="AB1158">
        <f>insurance[[#This Row],[charges]]-insurance[[#This Row],[yhat]]</f>
        <v>-1446.7472186155683</v>
      </c>
      <c r="AC1158">
        <f>IF(insurance[[#This Row],[split]]="Test",
  COUNTIFS(insurance[split], "Test", insurance[yhat], "&gt;" &amp; insurance[[#This Row],[yhat]]) + 1,
  ""
)</f>
        <v>238</v>
      </c>
      <c r="AD1158">
        <f>IF(insurance[[#This Row],[split]]="Test", CEILING(insurance[[#This Row],[rank_test]]/(COUNTIF(insurance[split],"Test")/10), 1), "")</f>
        <v>9</v>
      </c>
      <c r="AE1158">
        <f>IF(insurance[[#This Row],[split]]="Test", --(insurance[[#This Row],[charges]] &gt;= Classify!$C$5), "")</f>
        <v>0</v>
      </c>
      <c r="AF1158">
        <f>IF(insurance[[#This Row],[split]]="Test", --(insurance[[#This Row],[yhat]] &gt;= Classify!$C$8), "")</f>
        <v>0</v>
      </c>
    </row>
    <row r="1159" spans="1:32" x14ac:dyDescent="0.35">
      <c r="A1159">
        <v>45</v>
      </c>
      <c r="B1159" t="s">
        <v>19</v>
      </c>
      <c r="C1159">
        <v>24.035</v>
      </c>
      <c r="D1159">
        <v>2</v>
      </c>
      <c r="E1159" t="s">
        <v>14</v>
      </c>
      <c r="F1159" t="s">
        <v>20</v>
      </c>
      <c r="G1159">
        <v>8604.4836500000001</v>
      </c>
      <c r="H1159" t="s">
        <v>24</v>
      </c>
      <c r="I1159" t="s">
        <v>18</v>
      </c>
      <c r="J1159" t="s">
        <v>17</v>
      </c>
      <c r="K1159" t="s">
        <v>17</v>
      </c>
      <c r="L1159" t="s">
        <v>17</v>
      </c>
      <c r="M1159" t="s">
        <v>17</v>
      </c>
      <c r="N1159">
        <f>insurance[[#This Row],[age]]^2</f>
        <v>2025</v>
      </c>
      <c r="O1159">
        <f>insurance[[#This Row],[smoker_yes]]*insurance[[#This Row],[bmi]]</f>
        <v>0</v>
      </c>
      <c r="P1159">
        <f>insurance[[#This Row],[smoker_yes]]*insurance[[#This Row],[age]]</f>
        <v>0</v>
      </c>
      <c r="Q1159">
        <f>insurance[[#This Row],[bmi]]*insurance[[#This Row],[age]]</f>
        <v>1081.575</v>
      </c>
      <c r="R1159" t="s">
        <v>31</v>
      </c>
      <c r="S1159">
        <f>(insurance[[#This Row],[age]]-Notes!$B$2)/Notes!$B$3</f>
        <v>0.41246668570144596</v>
      </c>
      <c r="T1159">
        <f>(insurance[[#This Row],[bmi]]-Notes!$B$4)/Notes!$B$5</f>
        <v>-1.0873519171721449</v>
      </c>
      <c r="U1159">
        <f>(insurance[[#This Row],[children]]-Notes!$B$6)/Notes!$B$7</f>
        <v>0.75107928412561065</v>
      </c>
      <c r="V1159" s="14">
        <f t="shared" si="18"/>
        <v>13130.638654799817</v>
      </c>
      <c r="W1159" s="15" t="str">
        <f>IF(insurance[[#This Row],[split]]="Test", (insurance[[#This Row],[charges]]-insurance[[#This Row],[yhat_base]])^2, "")</f>
        <v/>
      </c>
      <c r="X1159" s="15" t="str">
        <f>IF(insurance[[#This Row],[split]]="Test", ABS(insurance[[#This Row],[charges]]-insurance[[#This Row],[yhat_base]])^2, "")</f>
        <v/>
      </c>
      <c r="Y1159" t="str">
        <f>IF(insurance[[#This Row],[split]]="Test", (insurance[[#This Row],[charges]]-insurance[[#This Row],[yhat]])^2,"")</f>
        <v/>
      </c>
      <c r="Z1159" t="str">
        <f>IF(insurance[[#This Row],[split]]="Test",ABS(insurance[[#This Row],[charges]]-insurance[[#This Row],[yhat]])^2,"")</f>
        <v/>
      </c>
      <c r="AA1159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10325.736139838318</v>
      </c>
      <c r="AB1159">
        <f>insurance[[#This Row],[charges]]-insurance[[#This Row],[yhat]]</f>
        <v>-1721.2524898383181</v>
      </c>
      <c r="AC1159" t="str">
        <f>IF(insurance[[#This Row],[split]]="Test",
  COUNTIFS(insurance[split], "Test", insurance[yhat], "&gt;" &amp; insurance[[#This Row],[yhat]]) + 1,
  ""
)</f>
        <v/>
      </c>
      <c r="AD1159" t="str">
        <f>IF(insurance[[#This Row],[split]]="Test", CEILING(insurance[[#This Row],[rank_test]]/(COUNTIF(insurance[split],"Test")/10), 1), "")</f>
        <v/>
      </c>
      <c r="AE1159" t="str">
        <f>IF(insurance[[#This Row],[split]]="Test", --(insurance[[#This Row],[charges]] &gt;= Classify!$C$5), "")</f>
        <v/>
      </c>
      <c r="AF1159" t="str">
        <f>IF(insurance[[#This Row],[split]]="Test", --(insurance[[#This Row],[yhat]] &gt;= Classify!$C$8), "")</f>
        <v/>
      </c>
    </row>
    <row r="1160" spans="1:32" x14ac:dyDescent="0.35">
      <c r="A1160">
        <v>39</v>
      </c>
      <c r="B1160" t="s">
        <v>13</v>
      </c>
      <c r="C1160">
        <v>22.8</v>
      </c>
      <c r="D1160">
        <v>3</v>
      </c>
      <c r="E1160" t="s">
        <v>14</v>
      </c>
      <c r="F1160" t="s">
        <v>20</v>
      </c>
      <c r="G1160">
        <v>7985.8149999999996</v>
      </c>
      <c r="H1160" t="s">
        <v>24</v>
      </c>
      <c r="I1160" t="s">
        <v>17</v>
      </c>
      <c r="J1160" t="s">
        <v>17</v>
      </c>
      <c r="K1160" t="s">
        <v>17</v>
      </c>
      <c r="L1160" t="s">
        <v>17</v>
      </c>
      <c r="M1160" t="s">
        <v>17</v>
      </c>
      <c r="N1160">
        <f>insurance[[#This Row],[age]]^2</f>
        <v>1521</v>
      </c>
      <c r="O1160">
        <f>insurance[[#This Row],[smoker_yes]]*insurance[[#This Row],[bmi]]</f>
        <v>0</v>
      </c>
      <c r="P1160">
        <f>insurance[[#This Row],[smoker_yes]]*insurance[[#This Row],[age]]</f>
        <v>0</v>
      </c>
      <c r="Q1160">
        <f>insurance[[#This Row],[bmi]]*insurance[[#This Row],[age]]</f>
        <v>889.2</v>
      </c>
      <c r="R1160" t="s">
        <v>31</v>
      </c>
      <c r="S1160">
        <f>(insurance[[#This Row],[age]]-Notes!$B$2)/Notes!$B$3</f>
        <v>-1.4740455675306659E-2</v>
      </c>
      <c r="T1160">
        <f>(insurance[[#This Row],[bmi]]-Notes!$B$4)/Notes!$B$5</f>
        <v>-1.2899468501357283</v>
      </c>
      <c r="U1160">
        <f>(insurance[[#This Row],[children]]-Notes!$B$6)/Notes!$B$7</f>
        <v>1.5809257598977553</v>
      </c>
      <c r="V1160" s="14">
        <f t="shared" si="18"/>
        <v>13130.638654799817</v>
      </c>
      <c r="W1160" s="15" t="str">
        <f>IF(insurance[[#This Row],[split]]="Test", (insurance[[#This Row],[charges]]-insurance[[#This Row],[yhat_base]])^2, "")</f>
        <v/>
      </c>
      <c r="X1160" s="15" t="str">
        <f>IF(insurance[[#This Row],[split]]="Test", ABS(insurance[[#This Row],[charges]]-insurance[[#This Row],[yhat_base]])^2, "")</f>
        <v/>
      </c>
      <c r="Y1160" t="str">
        <f>IF(insurance[[#This Row],[split]]="Test", (insurance[[#This Row],[charges]]-insurance[[#This Row],[yhat]])^2,"")</f>
        <v/>
      </c>
      <c r="Z1160" t="str">
        <f>IF(insurance[[#This Row],[split]]="Test",ABS(insurance[[#This Row],[charges]]-insurance[[#This Row],[yhat]])^2,"")</f>
        <v/>
      </c>
      <c r="AA1160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10002.553666455427</v>
      </c>
      <c r="AB1160">
        <f>insurance[[#This Row],[charges]]-insurance[[#This Row],[yhat]]</f>
        <v>-2016.7386664554278</v>
      </c>
      <c r="AC1160" t="str">
        <f>IF(insurance[[#This Row],[split]]="Test",
  COUNTIFS(insurance[split], "Test", insurance[yhat], "&gt;" &amp; insurance[[#This Row],[yhat]]) + 1,
  ""
)</f>
        <v/>
      </c>
      <c r="AD1160" t="str">
        <f>IF(insurance[[#This Row],[split]]="Test", CEILING(insurance[[#This Row],[rank_test]]/(COUNTIF(insurance[split],"Test")/10), 1), "")</f>
        <v/>
      </c>
      <c r="AE1160" t="str">
        <f>IF(insurance[[#This Row],[split]]="Test", --(insurance[[#This Row],[charges]] &gt;= Classify!$C$5), "")</f>
        <v/>
      </c>
      <c r="AF1160" t="str">
        <f>IF(insurance[[#This Row],[split]]="Test", --(insurance[[#This Row],[yhat]] &gt;= Classify!$C$8), "")</f>
        <v/>
      </c>
    </row>
    <row r="1161" spans="1:32" x14ac:dyDescent="0.35">
      <c r="A1161">
        <v>38</v>
      </c>
      <c r="B1161" t="s">
        <v>13</v>
      </c>
      <c r="C1161">
        <v>19.475000000000001</v>
      </c>
      <c r="D1161">
        <v>2</v>
      </c>
      <c r="E1161" t="s">
        <v>14</v>
      </c>
      <c r="F1161" t="s">
        <v>22</v>
      </c>
      <c r="G1161">
        <v>6933.2422500000002</v>
      </c>
      <c r="H1161" t="s">
        <v>24</v>
      </c>
      <c r="I1161" t="s">
        <v>17</v>
      </c>
      <c r="J1161" t="s">
        <v>17</v>
      </c>
      <c r="K1161" t="s">
        <v>18</v>
      </c>
      <c r="L1161" t="s">
        <v>17</v>
      </c>
      <c r="M1161" t="s">
        <v>17</v>
      </c>
      <c r="N1161">
        <f>insurance[[#This Row],[age]]^2</f>
        <v>1444</v>
      </c>
      <c r="O1161">
        <f>insurance[[#This Row],[smoker_yes]]*insurance[[#This Row],[bmi]]</f>
        <v>0</v>
      </c>
      <c r="P1161">
        <f>insurance[[#This Row],[smoker_yes]]*insurance[[#This Row],[age]]</f>
        <v>0</v>
      </c>
      <c r="Q1161">
        <f>insurance[[#This Row],[bmi]]*insurance[[#This Row],[age]]</f>
        <v>740.05000000000007</v>
      </c>
      <c r="R1161" t="s">
        <v>31</v>
      </c>
      <c r="S1161">
        <f>(insurance[[#This Row],[age]]-Notes!$B$2)/Notes!$B$3</f>
        <v>-8.5941645904765426E-2</v>
      </c>
      <c r="T1161">
        <f>(insurance[[#This Row],[bmi]]-Notes!$B$4)/Notes!$B$5</f>
        <v>-1.8353947465761451</v>
      </c>
      <c r="U1161">
        <f>(insurance[[#This Row],[children]]-Notes!$B$6)/Notes!$B$7</f>
        <v>0.75107928412561065</v>
      </c>
      <c r="V1161" s="14">
        <f t="shared" si="18"/>
        <v>13130.638654799817</v>
      </c>
      <c r="W1161" s="15" t="str">
        <f>IF(insurance[[#This Row],[split]]="Test", (insurance[[#This Row],[charges]]-insurance[[#This Row],[yhat_base]])^2, "")</f>
        <v/>
      </c>
      <c r="X1161" s="15" t="str">
        <f>IF(insurance[[#This Row],[split]]="Test", ABS(insurance[[#This Row],[charges]]-insurance[[#This Row],[yhat_base]])^2, "")</f>
        <v/>
      </c>
      <c r="Y1161" t="str">
        <f>IF(insurance[[#This Row],[split]]="Test", (insurance[[#This Row],[charges]]-insurance[[#This Row],[yhat]])^2,"")</f>
        <v/>
      </c>
      <c r="Z1161" t="str">
        <f>IF(insurance[[#This Row],[split]]="Test",ABS(insurance[[#This Row],[charges]]-insurance[[#This Row],[yhat]])^2,"")</f>
        <v/>
      </c>
      <c r="AA1161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8372.4294459352877</v>
      </c>
      <c r="AB1161">
        <f>insurance[[#This Row],[charges]]-insurance[[#This Row],[yhat]]</f>
        <v>-1439.1871959352875</v>
      </c>
      <c r="AC1161" t="str">
        <f>IF(insurance[[#This Row],[split]]="Test",
  COUNTIFS(insurance[split], "Test", insurance[yhat], "&gt;" &amp; insurance[[#This Row],[yhat]]) + 1,
  ""
)</f>
        <v/>
      </c>
      <c r="AD1161" t="str">
        <f>IF(insurance[[#This Row],[split]]="Test", CEILING(insurance[[#This Row],[rank_test]]/(COUNTIF(insurance[split],"Test")/10), 1), "")</f>
        <v/>
      </c>
      <c r="AE1161" t="str">
        <f>IF(insurance[[#This Row],[split]]="Test", --(insurance[[#This Row],[charges]] &gt;= Classify!$C$5), "")</f>
        <v/>
      </c>
      <c r="AF1161" t="str">
        <f>IF(insurance[[#This Row],[split]]="Test", --(insurance[[#This Row],[yhat]] &gt;= Classify!$C$8), "")</f>
        <v/>
      </c>
    </row>
    <row r="1162" spans="1:32" x14ac:dyDescent="0.35">
      <c r="A1162">
        <v>30</v>
      </c>
      <c r="B1162" t="s">
        <v>19</v>
      </c>
      <c r="C1162">
        <v>24.4</v>
      </c>
      <c r="D1162">
        <v>3</v>
      </c>
      <c r="E1162" t="s">
        <v>23</v>
      </c>
      <c r="F1162" t="s">
        <v>21</v>
      </c>
      <c r="G1162">
        <v>18259.216</v>
      </c>
      <c r="H1162" t="s">
        <v>24</v>
      </c>
      <c r="I1162" t="s">
        <v>18</v>
      </c>
      <c r="J1162" t="s">
        <v>18</v>
      </c>
      <c r="K1162" t="s">
        <v>17</v>
      </c>
      <c r="L1162" t="s">
        <v>17</v>
      </c>
      <c r="M1162" t="s">
        <v>18</v>
      </c>
      <c r="N1162">
        <f>insurance[[#This Row],[age]]^2</f>
        <v>900</v>
      </c>
      <c r="O1162">
        <f>insurance[[#This Row],[smoker_yes]]*insurance[[#This Row],[bmi]]</f>
        <v>24.4</v>
      </c>
      <c r="P1162">
        <f>insurance[[#This Row],[smoker_yes]]*insurance[[#This Row],[age]]</f>
        <v>30</v>
      </c>
      <c r="Q1162">
        <f>insurance[[#This Row],[bmi]]*insurance[[#This Row],[age]]</f>
        <v>732</v>
      </c>
      <c r="R1162" t="s">
        <v>31</v>
      </c>
      <c r="S1162">
        <f>(insurance[[#This Row],[age]]-Notes!$B$2)/Notes!$B$3</f>
        <v>-0.65555116774043554</v>
      </c>
      <c r="T1162">
        <f>(insurance[[#This Row],[bmi]]-Notes!$B$4)/Notes!$B$5</f>
        <v>-1.0274756819237985</v>
      </c>
      <c r="U1162">
        <f>(insurance[[#This Row],[children]]-Notes!$B$6)/Notes!$B$7</f>
        <v>1.5809257598977553</v>
      </c>
      <c r="V1162" s="14">
        <f t="shared" si="18"/>
        <v>13130.638654799817</v>
      </c>
      <c r="W1162" s="15" t="str">
        <f>IF(insurance[[#This Row],[split]]="Test", (insurance[[#This Row],[charges]]-insurance[[#This Row],[yhat_base]])^2, "")</f>
        <v/>
      </c>
      <c r="X1162" s="15" t="str">
        <f>IF(insurance[[#This Row],[split]]="Test", ABS(insurance[[#This Row],[charges]]-insurance[[#This Row],[yhat_base]])^2, "")</f>
        <v/>
      </c>
      <c r="Y1162" t="str">
        <f>IF(insurance[[#This Row],[split]]="Test", (insurance[[#This Row],[charges]]-insurance[[#This Row],[yhat]])^2,"")</f>
        <v/>
      </c>
      <c r="Z1162" t="str">
        <f>IF(insurance[[#This Row],[split]]="Test",ABS(insurance[[#This Row],[charges]]-insurance[[#This Row],[yhat]])^2,"")</f>
        <v/>
      </c>
      <c r="AA1162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20658.634729278398</v>
      </c>
      <c r="AB1162">
        <f>insurance[[#This Row],[charges]]-insurance[[#This Row],[yhat]]</f>
        <v>-2399.4187292783972</v>
      </c>
      <c r="AC1162" t="str">
        <f>IF(insurance[[#This Row],[split]]="Test",
  COUNTIFS(insurance[split], "Test", insurance[yhat], "&gt;" &amp; insurance[[#This Row],[yhat]]) + 1,
  ""
)</f>
        <v/>
      </c>
      <c r="AD1162" t="str">
        <f>IF(insurance[[#This Row],[split]]="Test", CEILING(insurance[[#This Row],[rank_test]]/(COUNTIF(insurance[split],"Test")/10), 1), "")</f>
        <v/>
      </c>
      <c r="AE1162" t="str">
        <f>IF(insurance[[#This Row],[split]]="Test", --(insurance[[#This Row],[charges]] &gt;= Classify!$C$5), "")</f>
        <v/>
      </c>
      <c r="AF1162" t="str">
        <f>IF(insurance[[#This Row],[split]]="Test", --(insurance[[#This Row],[yhat]] &gt;= Classify!$C$8), "")</f>
        <v/>
      </c>
    </row>
    <row r="1163" spans="1:32" x14ac:dyDescent="0.35">
      <c r="A1163">
        <v>29</v>
      </c>
      <c r="B1163" t="s">
        <v>19</v>
      </c>
      <c r="C1163">
        <v>22.515000000000001</v>
      </c>
      <c r="D1163">
        <v>3</v>
      </c>
      <c r="E1163" t="s">
        <v>14</v>
      </c>
      <c r="F1163" t="s">
        <v>20</v>
      </c>
      <c r="G1163">
        <v>5209.5788499999999</v>
      </c>
      <c r="H1163" t="s">
        <v>24</v>
      </c>
      <c r="I1163" t="s">
        <v>18</v>
      </c>
      <c r="J1163" t="s">
        <v>17</v>
      </c>
      <c r="K1163" t="s">
        <v>17</v>
      </c>
      <c r="L1163" t="s">
        <v>17</v>
      </c>
      <c r="M1163" t="s">
        <v>17</v>
      </c>
      <c r="N1163">
        <f>insurance[[#This Row],[age]]^2</f>
        <v>841</v>
      </c>
      <c r="O1163">
        <f>insurance[[#This Row],[smoker_yes]]*insurance[[#This Row],[bmi]]</f>
        <v>0</v>
      </c>
      <c r="P1163">
        <f>insurance[[#This Row],[smoker_yes]]*insurance[[#This Row],[age]]</f>
        <v>0</v>
      </c>
      <c r="Q1163">
        <f>insurance[[#This Row],[bmi]]*insurance[[#This Row],[age]]</f>
        <v>652.93500000000006</v>
      </c>
      <c r="R1163" t="s">
        <v>31</v>
      </c>
      <c r="S1163">
        <f>(insurance[[#This Row],[age]]-Notes!$B$2)/Notes!$B$3</f>
        <v>-0.72675235796989435</v>
      </c>
      <c r="T1163">
        <f>(insurance[[#This Row],[bmi]]-Notes!$B$4)/Notes!$B$5</f>
        <v>-1.3366995269734783</v>
      </c>
      <c r="U1163">
        <f>(insurance[[#This Row],[children]]-Notes!$B$6)/Notes!$B$7</f>
        <v>1.5809257598977553</v>
      </c>
      <c r="V1163" s="14">
        <f t="shared" si="18"/>
        <v>13130.638654799817</v>
      </c>
      <c r="W1163" s="15" t="str">
        <f>IF(insurance[[#This Row],[split]]="Test", (insurance[[#This Row],[charges]]-insurance[[#This Row],[yhat_base]])^2, "")</f>
        <v/>
      </c>
      <c r="X1163" s="15" t="str">
        <f>IF(insurance[[#This Row],[split]]="Test", ABS(insurance[[#This Row],[charges]]-insurance[[#This Row],[yhat_base]])^2, "")</f>
        <v/>
      </c>
      <c r="Y1163" t="str">
        <f>IF(insurance[[#This Row],[split]]="Test", (insurance[[#This Row],[charges]]-insurance[[#This Row],[yhat]])^2,"")</f>
        <v/>
      </c>
      <c r="Z1163" t="str">
        <f>IF(insurance[[#This Row],[split]]="Test",ABS(insurance[[#This Row],[charges]]-insurance[[#This Row],[yhat]])^2,"")</f>
        <v/>
      </c>
      <c r="AA1163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7221.8654825711892</v>
      </c>
      <c r="AB1163">
        <f>insurance[[#This Row],[charges]]-insurance[[#This Row],[yhat]]</f>
        <v>-2012.2866325711893</v>
      </c>
      <c r="AC1163" t="str">
        <f>IF(insurance[[#This Row],[split]]="Test",
  COUNTIFS(insurance[split], "Test", insurance[yhat], "&gt;" &amp; insurance[[#This Row],[yhat]]) + 1,
  ""
)</f>
        <v/>
      </c>
      <c r="AD1163" t="str">
        <f>IF(insurance[[#This Row],[split]]="Test", CEILING(insurance[[#This Row],[rank_test]]/(COUNTIF(insurance[split],"Test")/10), 1), "")</f>
        <v/>
      </c>
      <c r="AE1163" t="str">
        <f>IF(insurance[[#This Row],[split]]="Test", --(insurance[[#This Row],[charges]] &gt;= Classify!$C$5), "")</f>
        <v/>
      </c>
      <c r="AF1163" t="str">
        <f>IF(insurance[[#This Row],[split]]="Test", --(insurance[[#This Row],[yhat]] &gt;= Classify!$C$8), "")</f>
        <v/>
      </c>
    </row>
    <row r="1164" spans="1:32" x14ac:dyDescent="0.35">
      <c r="A1164">
        <v>30</v>
      </c>
      <c r="B1164" t="s">
        <v>13</v>
      </c>
      <c r="C1164">
        <v>22.895</v>
      </c>
      <c r="D1164">
        <v>1</v>
      </c>
      <c r="E1164" t="s">
        <v>14</v>
      </c>
      <c r="F1164" t="s">
        <v>20</v>
      </c>
      <c r="G1164">
        <v>4719.52405</v>
      </c>
      <c r="H1164" t="s">
        <v>24</v>
      </c>
      <c r="I1164" t="s">
        <v>17</v>
      </c>
      <c r="J1164" t="s">
        <v>17</v>
      </c>
      <c r="K1164" t="s">
        <v>17</v>
      </c>
      <c r="L1164" t="s">
        <v>17</v>
      </c>
      <c r="M1164" t="s">
        <v>17</v>
      </c>
      <c r="N1164">
        <f>insurance[[#This Row],[age]]^2</f>
        <v>900</v>
      </c>
      <c r="O1164">
        <f>insurance[[#This Row],[smoker_yes]]*insurance[[#This Row],[bmi]]</f>
        <v>0</v>
      </c>
      <c r="P1164">
        <f>insurance[[#This Row],[smoker_yes]]*insurance[[#This Row],[age]]</f>
        <v>0</v>
      </c>
      <c r="Q1164">
        <f>insurance[[#This Row],[bmi]]*insurance[[#This Row],[age]]</f>
        <v>686.85</v>
      </c>
      <c r="R1164" t="s">
        <v>32</v>
      </c>
      <c r="S1164">
        <f>(insurance[[#This Row],[age]]-Notes!$B$2)/Notes!$B$3</f>
        <v>-0.65555116774043554</v>
      </c>
      <c r="T1164">
        <f>(insurance[[#This Row],[bmi]]-Notes!$B$4)/Notes!$B$5</f>
        <v>-1.274362624523145</v>
      </c>
      <c r="U1164">
        <f>(insurance[[#This Row],[children]]-Notes!$B$6)/Notes!$B$7</f>
        <v>-7.8767191646533979E-2</v>
      </c>
      <c r="V1164" s="14">
        <f t="shared" si="18"/>
        <v>13130.638654799817</v>
      </c>
      <c r="W1164" s="15">
        <f>IF(insurance[[#This Row],[split]]="Test", (insurance[[#This Row],[charges]]-insurance[[#This Row],[yhat_base]])^2, "")</f>
        <v>70746848.895076782</v>
      </c>
      <c r="X1164" s="15">
        <f>IF(insurance[[#This Row],[split]]="Test", ABS(insurance[[#This Row],[charges]]-insurance[[#This Row],[yhat_base]])^2, "")</f>
        <v>70746848.895076782</v>
      </c>
      <c r="Y1164">
        <f>IF(insurance[[#This Row],[split]]="Test", (insurance[[#This Row],[charges]]-insurance[[#This Row],[yhat]])^2,"")</f>
        <v>3376892.8519789046</v>
      </c>
      <c r="Z1164">
        <f>IF(insurance[[#This Row],[split]]="Test",ABS(insurance[[#This Row],[charges]]-insurance[[#This Row],[yhat]])^2,"")</f>
        <v>3376892.8519789046</v>
      </c>
      <c r="AA1164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6557.1564539314568</v>
      </c>
      <c r="AB1164">
        <f>insurance[[#This Row],[charges]]-insurance[[#This Row],[yhat]]</f>
        <v>-1837.6324039314568</v>
      </c>
      <c r="AC1164">
        <f>IF(insurance[[#This Row],[split]]="Test",
  COUNTIFS(insurance[split], "Test", insurance[yhat], "&gt;" &amp; insurance[[#This Row],[yhat]]) + 1,
  ""
)</f>
        <v>207</v>
      </c>
      <c r="AD1164">
        <f>IF(insurance[[#This Row],[split]]="Test", CEILING(insurance[[#This Row],[rank_test]]/(COUNTIF(insurance[split],"Test")/10), 1), "")</f>
        <v>8</v>
      </c>
      <c r="AE1164">
        <f>IF(insurance[[#This Row],[split]]="Test", --(insurance[[#This Row],[charges]] &gt;= Classify!$C$5), "")</f>
        <v>0</v>
      </c>
      <c r="AF1164">
        <f>IF(insurance[[#This Row],[split]]="Test", --(insurance[[#This Row],[yhat]] &gt;= Classify!$C$8), "")</f>
        <v>0</v>
      </c>
    </row>
    <row r="1165" spans="1:32" x14ac:dyDescent="0.35">
      <c r="A1165">
        <v>21</v>
      </c>
      <c r="B1165" t="s">
        <v>19</v>
      </c>
      <c r="C1165">
        <v>22.3</v>
      </c>
      <c r="D1165">
        <v>1</v>
      </c>
      <c r="E1165" t="s">
        <v>14</v>
      </c>
      <c r="F1165" t="s">
        <v>21</v>
      </c>
      <c r="G1165">
        <v>2103.08</v>
      </c>
      <c r="H1165" t="s">
        <v>24</v>
      </c>
      <c r="I1165" t="s">
        <v>18</v>
      </c>
      <c r="J1165" t="s">
        <v>17</v>
      </c>
      <c r="K1165" t="s">
        <v>17</v>
      </c>
      <c r="L1165" t="s">
        <v>17</v>
      </c>
      <c r="M1165" t="s">
        <v>18</v>
      </c>
      <c r="N1165">
        <f>insurance[[#This Row],[age]]^2</f>
        <v>441</v>
      </c>
      <c r="O1165">
        <f>insurance[[#This Row],[smoker_yes]]*insurance[[#This Row],[bmi]]</f>
        <v>0</v>
      </c>
      <c r="P1165">
        <f>insurance[[#This Row],[smoker_yes]]*insurance[[#This Row],[age]]</f>
        <v>0</v>
      </c>
      <c r="Q1165">
        <f>insurance[[#This Row],[bmi]]*insurance[[#This Row],[age]]</f>
        <v>468.3</v>
      </c>
      <c r="R1165" t="s">
        <v>31</v>
      </c>
      <c r="S1165">
        <f>(insurance[[#This Row],[age]]-Notes!$B$2)/Notes!$B$3</f>
        <v>-1.2963618798055645</v>
      </c>
      <c r="T1165">
        <f>(insurance[[#This Row],[bmi]]-Notes!$B$4)/Notes!$B$5</f>
        <v>-1.3719690902019563</v>
      </c>
      <c r="U1165">
        <f>(insurance[[#This Row],[children]]-Notes!$B$6)/Notes!$B$7</f>
        <v>-7.8767191646533979E-2</v>
      </c>
      <c r="V1165" s="14">
        <f t="shared" si="18"/>
        <v>13130.638654799817</v>
      </c>
      <c r="W1165" s="15" t="str">
        <f>IF(insurance[[#This Row],[split]]="Test", (insurance[[#This Row],[charges]]-insurance[[#This Row],[yhat_base]])^2, "")</f>
        <v/>
      </c>
      <c r="X1165" s="15" t="str">
        <f>IF(insurance[[#This Row],[split]]="Test", ABS(insurance[[#This Row],[charges]]-insurance[[#This Row],[yhat_base]])^2, "")</f>
        <v/>
      </c>
      <c r="Y1165" t="str">
        <f>IF(insurance[[#This Row],[split]]="Test", (insurance[[#This Row],[charges]]-insurance[[#This Row],[yhat]])^2,"")</f>
        <v/>
      </c>
      <c r="Z1165" t="str">
        <f>IF(insurance[[#This Row],[split]]="Test",ABS(insurance[[#This Row],[charges]]-insurance[[#This Row],[yhat]])^2,"")</f>
        <v/>
      </c>
      <c r="AA1165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3529.5294897224094</v>
      </c>
      <c r="AB1165">
        <f>insurance[[#This Row],[charges]]-insurance[[#This Row],[yhat]]</f>
        <v>-1426.4494897224095</v>
      </c>
      <c r="AC1165" t="str">
        <f>IF(insurance[[#This Row],[split]]="Test",
  COUNTIFS(insurance[split], "Test", insurance[yhat], "&gt;" &amp; insurance[[#This Row],[yhat]]) + 1,
  ""
)</f>
        <v/>
      </c>
      <c r="AD1165" t="str">
        <f>IF(insurance[[#This Row],[split]]="Test", CEILING(insurance[[#This Row],[rank_test]]/(COUNTIF(insurance[split],"Test")/10), 1), "")</f>
        <v/>
      </c>
      <c r="AE1165" t="str">
        <f>IF(insurance[[#This Row],[split]]="Test", --(insurance[[#This Row],[charges]] &gt;= Classify!$C$5), "")</f>
        <v/>
      </c>
      <c r="AF1165" t="str">
        <f>IF(insurance[[#This Row],[split]]="Test", --(insurance[[#This Row],[yhat]] &gt;= Classify!$C$8), "")</f>
        <v/>
      </c>
    </row>
    <row r="1166" spans="1:32" x14ac:dyDescent="0.35">
      <c r="A1166">
        <v>54</v>
      </c>
      <c r="B1166" t="s">
        <v>19</v>
      </c>
      <c r="C1166">
        <v>21.01</v>
      </c>
      <c r="D1166">
        <v>2</v>
      </c>
      <c r="E1166" t="s">
        <v>14</v>
      </c>
      <c r="F1166" t="s">
        <v>15</v>
      </c>
      <c r="G1166">
        <v>11013.7119</v>
      </c>
      <c r="H1166" t="s">
        <v>24</v>
      </c>
      <c r="I1166" t="s">
        <v>18</v>
      </c>
      <c r="J1166" t="s">
        <v>17</v>
      </c>
      <c r="K1166" t="s">
        <v>17</v>
      </c>
      <c r="L1166" t="s">
        <v>18</v>
      </c>
      <c r="M1166" t="s">
        <v>17</v>
      </c>
      <c r="N1166">
        <f>insurance[[#This Row],[age]]^2</f>
        <v>2916</v>
      </c>
      <c r="O1166">
        <f>insurance[[#This Row],[smoker_yes]]*insurance[[#This Row],[bmi]]</f>
        <v>0</v>
      </c>
      <c r="P1166">
        <f>insurance[[#This Row],[smoker_yes]]*insurance[[#This Row],[age]]</f>
        <v>0</v>
      </c>
      <c r="Q1166">
        <f>insurance[[#This Row],[bmi]]*insurance[[#This Row],[age]]</f>
        <v>1134.5400000000002</v>
      </c>
      <c r="R1166" t="s">
        <v>31</v>
      </c>
      <c r="S1166">
        <f>(insurance[[#This Row],[age]]-Notes!$B$2)/Notes!$B$3</f>
        <v>1.0532773977665748</v>
      </c>
      <c r="T1166">
        <f>(insurance[[#This Row],[bmi]]-Notes!$B$4)/Notes!$B$5</f>
        <v>-1.5835864695728248</v>
      </c>
      <c r="U1166">
        <f>(insurance[[#This Row],[children]]-Notes!$B$6)/Notes!$B$7</f>
        <v>0.75107928412561065</v>
      </c>
      <c r="V1166" s="14">
        <f t="shared" si="18"/>
        <v>13130.638654799817</v>
      </c>
      <c r="W1166" s="15" t="str">
        <f>IF(insurance[[#This Row],[split]]="Test", (insurance[[#This Row],[charges]]-insurance[[#This Row],[yhat_base]])^2, "")</f>
        <v/>
      </c>
      <c r="X1166" s="15" t="str">
        <f>IF(insurance[[#This Row],[split]]="Test", ABS(insurance[[#This Row],[charges]]-insurance[[#This Row],[yhat_base]])^2, "")</f>
        <v/>
      </c>
      <c r="Y1166" t="str">
        <f>IF(insurance[[#This Row],[split]]="Test", (insurance[[#This Row],[charges]]-insurance[[#This Row],[yhat]])^2,"")</f>
        <v/>
      </c>
      <c r="Z1166" t="str">
        <f>IF(insurance[[#This Row],[split]]="Test",ABS(insurance[[#This Row],[charges]]-insurance[[#This Row],[yhat]])^2,"")</f>
        <v/>
      </c>
      <c r="AA1166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12139.313847565223</v>
      </c>
      <c r="AB1166">
        <f>insurance[[#This Row],[charges]]-insurance[[#This Row],[yhat]]</f>
        <v>-1125.6019475652229</v>
      </c>
      <c r="AC1166" t="str">
        <f>IF(insurance[[#This Row],[split]]="Test",
  COUNTIFS(insurance[split], "Test", insurance[yhat], "&gt;" &amp; insurance[[#This Row],[yhat]]) + 1,
  ""
)</f>
        <v/>
      </c>
      <c r="AD1166" t="str">
        <f>IF(insurance[[#This Row],[split]]="Test", CEILING(insurance[[#This Row],[rank_test]]/(COUNTIF(insurance[split],"Test")/10), 1), "")</f>
        <v/>
      </c>
      <c r="AE1166" t="str">
        <f>IF(insurance[[#This Row],[split]]="Test", --(insurance[[#This Row],[charges]] &gt;= Classify!$C$5), "")</f>
        <v/>
      </c>
      <c r="AF1166" t="str">
        <f>IF(insurance[[#This Row],[split]]="Test", --(insurance[[#This Row],[yhat]] &gt;= Classify!$C$8), "")</f>
        <v/>
      </c>
    </row>
    <row r="1167" spans="1:32" x14ac:dyDescent="0.35">
      <c r="A1167">
        <v>28</v>
      </c>
      <c r="B1167" t="s">
        <v>19</v>
      </c>
      <c r="C1167">
        <v>22.515000000000001</v>
      </c>
      <c r="D1167">
        <v>2</v>
      </c>
      <c r="E1167" t="s">
        <v>14</v>
      </c>
      <c r="F1167" t="s">
        <v>20</v>
      </c>
      <c r="G1167">
        <v>4428.8878500000001</v>
      </c>
      <c r="H1167" t="s">
        <v>24</v>
      </c>
      <c r="I1167" t="s">
        <v>18</v>
      </c>
      <c r="J1167" t="s">
        <v>17</v>
      </c>
      <c r="K1167" t="s">
        <v>17</v>
      </c>
      <c r="L1167" t="s">
        <v>17</v>
      </c>
      <c r="M1167" t="s">
        <v>17</v>
      </c>
      <c r="N1167">
        <f>insurance[[#This Row],[age]]^2</f>
        <v>784</v>
      </c>
      <c r="O1167">
        <f>insurance[[#This Row],[smoker_yes]]*insurance[[#This Row],[bmi]]</f>
        <v>0</v>
      </c>
      <c r="P1167">
        <f>insurance[[#This Row],[smoker_yes]]*insurance[[#This Row],[age]]</f>
        <v>0</v>
      </c>
      <c r="Q1167">
        <f>insurance[[#This Row],[bmi]]*insurance[[#This Row],[age]]</f>
        <v>630.42000000000007</v>
      </c>
      <c r="R1167" t="s">
        <v>31</v>
      </c>
      <c r="S1167">
        <f>(insurance[[#This Row],[age]]-Notes!$B$2)/Notes!$B$3</f>
        <v>-0.79795354819935316</v>
      </c>
      <c r="T1167">
        <f>(insurance[[#This Row],[bmi]]-Notes!$B$4)/Notes!$B$5</f>
        <v>-1.3366995269734783</v>
      </c>
      <c r="U1167">
        <f>(insurance[[#This Row],[children]]-Notes!$B$6)/Notes!$B$7</f>
        <v>0.75107928412561065</v>
      </c>
      <c r="V1167" s="14">
        <f t="shared" si="18"/>
        <v>13130.638654799817</v>
      </c>
      <c r="W1167" s="15" t="str">
        <f>IF(insurance[[#This Row],[split]]="Test", (insurance[[#This Row],[charges]]-insurance[[#This Row],[yhat_base]])^2, "")</f>
        <v/>
      </c>
      <c r="X1167" s="15" t="str">
        <f>IF(insurance[[#This Row],[split]]="Test", ABS(insurance[[#This Row],[charges]]-insurance[[#This Row],[yhat_base]])^2, "")</f>
        <v/>
      </c>
      <c r="Y1167" t="str">
        <f>IF(insurance[[#This Row],[split]]="Test", (insurance[[#This Row],[charges]]-insurance[[#This Row],[yhat]])^2,"")</f>
        <v/>
      </c>
      <c r="Z1167" t="str">
        <f>IF(insurance[[#This Row],[split]]="Test",ABS(insurance[[#This Row],[charges]]-insurance[[#This Row],[yhat]])^2,"")</f>
        <v/>
      </c>
      <c r="AA1167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6313.580512474271</v>
      </c>
      <c r="AB1167">
        <f>insurance[[#This Row],[charges]]-insurance[[#This Row],[yhat]]</f>
        <v>-1884.6926624742709</v>
      </c>
      <c r="AC1167" t="str">
        <f>IF(insurance[[#This Row],[split]]="Test",
  COUNTIFS(insurance[split], "Test", insurance[yhat], "&gt;" &amp; insurance[[#This Row],[yhat]]) + 1,
  ""
)</f>
        <v/>
      </c>
      <c r="AD1167" t="str">
        <f>IF(insurance[[#This Row],[split]]="Test", CEILING(insurance[[#This Row],[rank_test]]/(COUNTIF(insurance[split],"Test")/10), 1), "")</f>
        <v/>
      </c>
      <c r="AE1167" t="str">
        <f>IF(insurance[[#This Row],[split]]="Test", --(insurance[[#This Row],[charges]] &gt;= Classify!$C$5), "")</f>
        <v/>
      </c>
      <c r="AF1167" t="str">
        <f>IF(insurance[[#This Row],[split]]="Test", --(insurance[[#This Row],[yhat]] &gt;= Classify!$C$8), "")</f>
        <v/>
      </c>
    </row>
    <row r="1168" spans="1:32" x14ac:dyDescent="0.35">
      <c r="A1168">
        <v>39</v>
      </c>
      <c r="B1168" t="s">
        <v>19</v>
      </c>
      <c r="C1168">
        <v>21.85</v>
      </c>
      <c r="D1168">
        <v>1</v>
      </c>
      <c r="E1168" t="s">
        <v>14</v>
      </c>
      <c r="F1168" t="s">
        <v>22</v>
      </c>
      <c r="G1168">
        <v>6117.4944999999998</v>
      </c>
      <c r="H1168" t="s">
        <v>24</v>
      </c>
      <c r="I1168" t="s">
        <v>18</v>
      </c>
      <c r="J1168" t="s">
        <v>17</v>
      </c>
      <c r="K1168" t="s">
        <v>18</v>
      </c>
      <c r="L1168" t="s">
        <v>17</v>
      </c>
      <c r="M1168" t="s">
        <v>17</v>
      </c>
      <c r="N1168">
        <f>insurance[[#This Row],[age]]^2</f>
        <v>1521</v>
      </c>
      <c r="O1168">
        <f>insurance[[#This Row],[smoker_yes]]*insurance[[#This Row],[bmi]]</f>
        <v>0</v>
      </c>
      <c r="P1168">
        <f>insurance[[#This Row],[smoker_yes]]*insurance[[#This Row],[age]]</f>
        <v>0</v>
      </c>
      <c r="Q1168">
        <f>insurance[[#This Row],[bmi]]*insurance[[#This Row],[age]]</f>
        <v>852.15000000000009</v>
      </c>
      <c r="R1168" t="s">
        <v>32</v>
      </c>
      <c r="S1168">
        <f>(insurance[[#This Row],[age]]-Notes!$B$2)/Notes!$B$3</f>
        <v>-1.4740455675306659E-2</v>
      </c>
      <c r="T1168">
        <f>(insurance[[#This Row],[bmi]]-Notes!$B$4)/Notes!$B$5</f>
        <v>-1.4457891062615615</v>
      </c>
      <c r="U1168">
        <f>(insurance[[#This Row],[children]]-Notes!$B$6)/Notes!$B$7</f>
        <v>-7.8767191646533979E-2</v>
      </c>
      <c r="V1168" s="14">
        <f t="shared" si="18"/>
        <v>13130.638654799817</v>
      </c>
      <c r="W1168" s="15">
        <f>IF(insurance[[#This Row],[split]]="Test", (insurance[[#This Row],[charges]]-insurance[[#This Row],[yhat_base]])^2, "")</f>
        <v>49184190.936002843</v>
      </c>
      <c r="X1168" s="15">
        <f>IF(insurance[[#This Row],[split]]="Test", ABS(insurance[[#This Row],[charges]]-insurance[[#This Row],[yhat_base]])^2, "")</f>
        <v>49184190.936002843</v>
      </c>
      <c r="Y1168">
        <f>IF(insurance[[#This Row],[split]]="Test", (insurance[[#This Row],[charges]]-insurance[[#This Row],[yhat]])^2,"")</f>
        <v>1352355.6075351569</v>
      </c>
      <c r="Z1168">
        <f>IF(insurance[[#This Row],[split]]="Test",ABS(insurance[[#This Row],[charges]]-insurance[[#This Row],[yhat]])^2,"")</f>
        <v>1352355.6075351569</v>
      </c>
      <c r="AA1168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7280.4027541349324</v>
      </c>
      <c r="AB1168">
        <f>insurance[[#This Row],[charges]]-insurance[[#This Row],[yhat]]</f>
        <v>-1162.9082541349326</v>
      </c>
      <c r="AC1168">
        <f>IF(insurance[[#This Row],[split]]="Test",
  COUNTIFS(insurance[split], "Test", insurance[yhat], "&gt;" &amp; insurance[[#This Row],[yhat]]) + 1,
  ""
)</f>
        <v>197</v>
      </c>
      <c r="AD1168">
        <f>IF(insurance[[#This Row],[split]]="Test", CEILING(insurance[[#This Row],[rank_test]]/(COUNTIF(insurance[split],"Test")/10), 1), "")</f>
        <v>7</v>
      </c>
      <c r="AE1168">
        <f>IF(insurance[[#This Row],[split]]="Test", --(insurance[[#This Row],[charges]] &gt;= Classify!$C$5), "")</f>
        <v>0</v>
      </c>
      <c r="AF1168">
        <f>IF(insurance[[#This Row],[split]]="Test", --(insurance[[#This Row],[yhat]] &gt;= Classify!$C$8), "")</f>
        <v>0</v>
      </c>
    </row>
    <row r="1169" spans="1:32" x14ac:dyDescent="0.35">
      <c r="A1169">
        <v>28</v>
      </c>
      <c r="B1169" t="s">
        <v>13</v>
      </c>
      <c r="C1169">
        <v>23.844999999999999</v>
      </c>
      <c r="D1169">
        <v>2</v>
      </c>
      <c r="E1169" t="s">
        <v>14</v>
      </c>
      <c r="F1169" t="s">
        <v>22</v>
      </c>
      <c r="G1169">
        <v>4719.7365499999996</v>
      </c>
      <c r="H1169" t="s">
        <v>24</v>
      </c>
      <c r="I1169" t="s">
        <v>17</v>
      </c>
      <c r="J1169" t="s">
        <v>17</v>
      </c>
      <c r="K1169" t="s">
        <v>18</v>
      </c>
      <c r="L1169" t="s">
        <v>17</v>
      </c>
      <c r="M1169" t="s">
        <v>17</v>
      </c>
      <c r="N1169">
        <f>insurance[[#This Row],[age]]^2</f>
        <v>784</v>
      </c>
      <c r="O1169">
        <f>insurance[[#This Row],[smoker_yes]]*insurance[[#This Row],[bmi]]</f>
        <v>0</v>
      </c>
      <c r="P1169">
        <f>insurance[[#This Row],[smoker_yes]]*insurance[[#This Row],[age]]</f>
        <v>0</v>
      </c>
      <c r="Q1169">
        <f>insurance[[#This Row],[bmi]]*insurance[[#This Row],[age]]</f>
        <v>667.66</v>
      </c>
      <c r="R1169" t="s">
        <v>31</v>
      </c>
      <c r="S1169">
        <f>(insurance[[#This Row],[age]]-Notes!$B$2)/Notes!$B$3</f>
        <v>-0.79795354819935316</v>
      </c>
      <c r="T1169">
        <f>(insurance[[#This Row],[bmi]]-Notes!$B$4)/Notes!$B$5</f>
        <v>-1.1185203683973117</v>
      </c>
      <c r="U1169">
        <f>(insurance[[#This Row],[children]]-Notes!$B$6)/Notes!$B$7</f>
        <v>0.75107928412561065</v>
      </c>
      <c r="V1169" s="14">
        <f t="shared" si="18"/>
        <v>13130.638654799817</v>
      </c>
      <c r="W1169" s="15" t="str">
        <f>IF(insurance[[#This Row],[split]]="Test", (insurance[[#This Row],[charges]]-insurance[[#This Row],[yhat_base]])^2, "")</f>
        <v/>
      </c>
      <c r="X1169" s="15" t="str">
        <f>IF(insurance[[#This Row],[split]]="Test", ABS(insurance[[#This Row],[charges]]-insurance[[#This Row],[yhat_base]])^2, "")</f>
        <v/>
      </c>
      <c r="Y1169" t="str">
        <f>IF(insurance[[#This Row],[split]]="Test", (insurance[[#This Row],[charges]]-insurance[[#This Row],[yhat]])^2,"")</f>
        <v/>
      </c>
      <c r="Z1169" t="str">
        <f>IF(insurance[[#This Row],[split]]="Test",ABS(insurance[[#This Row],[charges]]-insurance[[#This Row],[yhat]])^2,"")</f>
        <v/>
      </c>
      <c r="AA1169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6346.9667780127447</v>
      </c>
      <c r="AB1169">
        <f>insurance[[#This Row],[charges]]-insurance[[#This Row],[yhat]]</f>
        <v>-1627.2302280127451</v>
      </c>
      <c r="AC1169" t="str">
        <f>IF(insurance[[#This Row],[split]]="Test",
  COUNTIFS(insurance[split], "Test", insurance[yhat], "&gt;" &amp; insurance[[#This Row],[yhat]]) + 1,
  ""
)</f>
        <v/>
      </c>
      <c r="AD1169" t="str">
        <f>IF(insurance[[#This Row],[split]]="Test", CEILING(insurance[[#This Row],[rank_test]]/(COUNTIF(insurance[split],"Test")/10), 1), "")</f>
        <v/>
      </c>
      <c r="AE1169" t="str">
        <f>IF(insurance[[#This Row],[split]]="Test", --(insurance[[#This Row],[charges]] &gt;= Classify!$C$5), "")</f>
        <v/>
      </c>
      <c r="AF1169" t="str">
        <f>IF(insurance[[#This Row],[split]]="Test", --(insurance[[#This Row],[yhat]] &gt;= Classify!$C$8), "")</f>
        <v/>
      </c>
    </row>
    <row r="1170" spans="1:32" x14ac:dyDescent="0.35">
      <c r="A1170">
        <v>35</v>
      </c>
      <c r="B1170" t="s">
        <v>13</v>
      </c>
      <c r="C1170">
        <v>23.465</v>
      </c>
      <c r="D1170">
        <v>2</v>
      </c>
      <c r="E1170" t="s">
        <v>14</v>
      </c>
      <c r="F1170" t="s">
        <v>20</v>
      </c>
      <c r="G1170">
        <v>6402.2913500000004</v>
      </c>
      <c r="H1170" t="s">
        <v>24</v>
      </c>
      <c r="I1170" t="s">
        <v>17</v>
      </c>
      <c r="J1170" t="s">
        <v>17</v>
      </c>
      <c r="K1170" t="s">
        <v>17</v>
      </c>
      <c r="L1170" t="s">
        <v>17</v>
      </c>
      <c r="M1170" t="s">
        <v>17</v>
      </c>
      <c r="N1170">
        <f>insurance[[#This Row],[age]]^2</f>
        <v>1225</v>
      </c>
      <c r="O1170">
        <f>insurance[[#This Row],[smoker_yes]]*insurance[[#This Row],[bmi]]</f>
        <v>0</v>
      </c>
      <c r="P1170">
        <f>insurance[[#This Row],[smoker_yes]]*insurance[[#This Row],[age]]</f>
        <v>0</v>
      </c>
      <c r="Q1170">
        <f>insurance[[#This Row],[bmi]]*insurance[[#This Row],[age]]</f>
        <v>821.27499999999998</v>
      </c>
      <c r="R1170" t="s">
        <v>32</v>
      </c>
      <c r="S1170">
        <f>(insurance[[#This Row],[age]]-Notes!$B$2)/Notes!$B$3</f>
        <v>-0.29954521659314176</v>
      </c>
      <c r="T1170">
        <f>(insurance[[#This Row],[bmi]]-Notes!$B$4)/Notes!$B$5</f>
        <v>-1.180857270847645</v>
      </c>
      <c r="U1170">
        <f>(insurance[[#This Row],[children]]-Notes!$B$6)/Notes!$B$7</f>
        <v>0.75107928412561065</v>
      </c>
      <c r="V1170" s="14">
        <f t="shared" si="18"/>
        <v>13130.638654799817</v>
      </c>
      <c r="W1170" s="15">
        <f>IF(insurance[[#This Row],[split]]="Test", (insurance[[#This Row],[charges]]-insurance[[#This Row],[yhat_base]])^2, "")</f>
        <v>45270657.454006962</v>
      </c>
      <c r="X1170" s="15">
        <f>IF(insurance[[#This Row],[split]]="Test", ABS(insurance[[#This Row],[charges]]-insurance[[#This Row],[yhat_base]])^2, "")</f>
        <v>45270657.454006962</v>
      </c>
      <c r="Y1170">
        <f>IF(insurance[[#This Row],[split]]="Test", (insurance[[#This Row],[charges]]-insurance[[#This Row],[yhat]])^2,"")</f>
        <v>3656576.4928142456</v>
      </c>
      <c r="Z1170">
        <f>IF(insurance[[#This Row],[split]]="Test",ABS(insurance[[#This Row],[charges]]-insurance[[#This Row],[yhat]])^2,"")</f>
        <v>3656576.4928142456</v>
      </c>
      <c r="AA1170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8314.5090397033055</v>
      </c>
      <c r="AB1170">
        <f>insurance[[#This Row],[charges]]-insurance[[#This Row],[yhat]]</f>
        <v>-1912.217689703305</v>
      </c>
      <c r="AC1170">
        <f>IF(insurance[[#This Row],[split]]="Test",
  COUNTIFS(insurance[split], "Test", insurance[yhat], "&gt;" &amp; insurance[[#This Row],[yhat]]) + 1,
  ""
)</f>
        <v>177</v>
      </c>
      <c r="AD1170">
        <f>IF(insurance[[#This Row],[split]]="Test", CEILING(insurance[[#This Row],[rank_test]]/(COUNTIF(insurance[split],"Test")/10), 1), "")</f>
        <v>7</v>
      </c>
      <c r="AE1170">
        <f>IF(insurance[[#This Row],[split]]="Test", --(insurance[[#This Row],[charges]] &gt;= Classify!$C$5), "")</f>
        <v>0</v>
      </c>
      <c r="AF1170">
        <f>IF(insurance[[#This Row],[split]]="Test", --(insurance[[#This Row],[yhat]] &gt;= Classify!$C$8), "")</f>
        <v>0</v>
      </c>
    </row>
    <row r="1171" spans="1:32" x14ac:dyDescent="0.35">
      <c r="A1171">
        <v>53</v>
      </c>
      <c r="B1171" t="s">
        <v>13</v>
      </c>
      <c r="C1171">
        <v>23.75</v>
      </c>
      <c r="D1171">
        <v>2</v>
      </c>
      <c r="E1171" t="s">
        <v>14</v>
      </c>
      <c r="F1171" t="s">
        <v>20</v>
      </c>
      <c r="G1171">
        <v>11729.6795</v>
      </c>
      <c r="H1171" t="s">
        <v>24</v>
      </c>
      <c r="I1171" t="s">
        <v>17</v>
      </c>
      <c r="J1171" t="s">
        <v>17</v>
      </c>
      <c r="K1171" t="s">
        <v>17</v>
      </c>
      <c r="L1171" t="s">
        <v>17</v>
      </c>
      <c r="M1171" t="s">
        <v>17</v>
      </c>
      <c r="N1171">
        <f>insurance[[#This Row],[age]]^2</f>
        <v>2809</v>
      </c>
      <c r="O1171">
        <f>insurance[[#This Row],[smoker_yes]]*insurance[[#This Row],[bmi]]</f>
        <v>0</v>
      </c>
      <c r="P1171">
        <f>insurance[[#This Row],[smoker_yes]]*insurance[[#This Row],[age]]</f>
        <v>0</v>
      </c>
      <c r="Q1171">
        <f>insurance[[#This Row],[bmi]]*insurance[[#This Row],[age]]</f>
        <v>1258.75</v>
      </c>
      <c r="R1171" t="s">
        <v>31</v>
      </c>
      <c r="S1171">
        <f>(insurance[[#This Row],[age]]-Notes!$B$2)/Notes!$B$3</f>
        <v>0.98207620753711611</v>
      </c>
      <c r="T1171">
        <f>(insurance[[#This Row],[bmi]]-Notes!$B$4)/Notes!$B$5</f>
        <v>-1.1341045940098948</v>
      </c>
      <c r="U1171">
        <f>(insurance[[#This Row],[children]]-Notes!$B$6)/Notes!$B$7</f>
        <v>0.75107928412561065</v>
      </c>
      <c r="V1171" s="14">
        <f t="shared" si="18"/>
        <v>13130.638654799817</v>
      </c>
      <c r="W1171" s="15" t="str">
        <f>IF(insurance[[#This Row],[split]]="Test", (insurance[[#This Row],[charges]]-insurance[[#This Row],[yhat_base]])^2, "")</f>
        <v/>
      </c>
      <c r="X1171" s="15" t="str">
        <f>IF(insurance[[#This Row],[split]]="Test", ABS(insurance[[#This Row],[charges]]-insurance[[#This Row],[yhat_base]])^2, "")</f>
        <v/>
      </c>
      <c r="Y1171" t="str">
        <f>IF(insurance[[#This Row],[split]]="Test", (insurance[[#This Row],[charges]]-insurance[[#This Row],[yhat]])^2,"")</f>
        <v/>
      </c>
      <c r="Z1171" t="str">
        <f>IF(insurance[[#This Row],[split]]="Test",ABS(insurance[[#This Row],[charges]]-insurance[[#This Row],[yhat]])^2,"")</f>
        <v/>
      </c>
      <c r="AA1171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13641.503767927117</v>
      </c>
      <c r="AB1171">
        <f>insurance[[#This Row],[charges]]-insurance[[#This Row],[yhat]]</f>
        <v>-1911.824267927117</v>
      </c>
      <c r="AC1171" t="str">
        <f>IF(insurance[[#This Row],[split]]="Test",
  COUNTIFS(insurance[split], "Test", insurance[yhat], "&gt;" &amp; insurance[[#This Row],[yhat]]) + 1,
  ""
)</f>
        <v/>
      </c>
      <c r="AD1171" t="str">
        <f>IF(insurance[[#This Row],[split]]="Test", CEILING(insurance[[#This Row],[rank_test]]/(COUNTIF(insurance[split],"Test")/10), 1), "")</f>
        <v/>
      </c>
      <c r="AE1171" t="str">
        <f>IF(insurance[[#This Row],[split]]="Test", --(insurance[[#This Row],[charges]] &gt;= Classify!$C$5), "")</f>
        <v/>
      </c>
      <c r="AF1171" t="str">
        <f>IF(insurance[[#This Row],[split]]="Test", --(insurance[[#This Row],[yhat]] &gt;= Classify!$C$8), "")</f>
        <v/>
      </c>
    </row>
    <row r="1172" spans="1:32" x14ac:dyDescent="0.35">
      <c r="A1172">
        <v>49</v>
      </c>
      <c r="B1172" t="s">
        <v>13</v>
      </c>
      <c r="C1172">
        <v>23.844999999999999</v>
      </c>
      <c r="D1172">
        <v>3</v>
      </c>
      <c r="E1172" t="s">
        <v>23</v>
      </c>
      <c r="F1172" t="s">
        <v>20</v>
      </c>
      <c r="G1172">
        <v>24106.912550000001</v>
      </c>
      <c r="H1172" t="s">
        <v>24</v>
      </c>
      <c r="I1172" t="s">
        <v>17</v>
      </c>
      <c r="J1172" t="s">
        <v>18</v>
      </c>
      <c r="K1172" t="s">
        <v>17</v>
      </c>
      <c r="L1172" t="s">
        <v>17</v>
      </c>
      <c r="M1172" t="s">
        <v>17</v>
      </c>
      <c r="N1172">
        <f>insurance[[#This Row],[age]]^2</f>
        <v>2401</v>
      </c>
      <c r="O1172">
        <f>insurance[[#This Row],[smoker_yes]]*insurance[[#This Row],[bmi]]</f>
        <v>23.844999999999999</v>
      </c>
      <c r="P1172">
        <f>insurance[[#This Row],[smoker_yes]]*insurance[[#This Row],[age]]</f>
        <v>49</v>
      </c>
      <c r="Q1172">
        <f>insurance[[#This Row],[bmi]]*insurance[[#This Row],[age]]</f>
        <v>1168.405</v>
      </c>
      <c r="R1172" t="s">
        <v>31</v>
      </c>
      <c r="S1172">
        <f>(insurance[[#This Row],[age]]-Notes!$B$2)/Notes!$B$3</f>
        <v>0.69727144661928109</v>
      </c>
      <c r="T1172">
        <f>(insurance[[#This Row],[bmi]]-Notes!$B$4)/Notes!$B$5</f>
        <v>-1.1185203683973117</v>
      </c>
      <c r="U1172">
        <f>(insurance[[#This Row],[children]]-Notes!$B$6)/Notes!$B$7</f>
        <v>1.5809257598977553</v>
      </c>
      <c r="V1172" s="14">
        <f t="shared" si="18"/>
        <v>13130.638654799817</v>
      </c>
      <c r="W1172" s="15" t="str">
        <f>IF(insurance[[#This Row],[split]]="Test", (insurance[[#This Row],[charges]]-insurance[[#This Row],[yhat_base]])^2, "")</f>
        <v/>
      </c>
      <c r="X1172" s="15" t="str">
        <f>IF(insurance[[#This Row],[split]]="Test", ABS(insurance[[#This Row],[charges]]-insurance[[#This Row],[yhat_base]])^2, "")</f>
        <v/>
      </c>
      <c r="Y1172" t="str">
        <f>IF(insurance[[#This Row],[split]]="Test", (insurance[[#This Row],[charges]]-insurance[[#This Row],[yhat]])^2,"")</f>
        <v/>
      </c>
      <c r="Z1172" t="str">
        <f>IF(insurance[[#This Row],[split]]="Test",ABS(insurance[[#This Row],[charges]]-insurance[[#This Row],[yhat]])^2,"")</f>
        <v/>
      </c>
      <c r="AA1172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26465.32894564631</v>
      </c>
      <c r="AB1172">
        <f>insurance[[#This Row],[charges]]-insurance[[#This Row],[yhat]]</f>
        <v>-2358.416395646309</v>
      </c>
      <c r="AC1172" t="str">
        <f>IF(insurance[[#This Row],[split]]="Test",
  COUNTIFS(insurance[split], "Test", insurance[yhat], "&gt;" &amp; insurance[[#This Row],[yhat]]) + 1,
  ""
)</f>
        <v/>
      </c>
      <c r="AD1172" t="str">
        <f>IF(insurance[[#This Row],[split]]="Test", CEILING(insurance[[#This Row],[rank_test]]/(COUNTIF(insurance[split],"Test")/10), 1), "")</f>
        <v/>
      </c>
      <c r="AE1172" t="str">
        <f>IF(insurance[[#This Row],[split]]="Test", --(insurance[[#This Row],[charges]] &gt;= Classify!$C$5), "")</f>
        <v/>
      </c>
      <c r="AF1172" t="str">
        <f>IF(insurance[[#This Row],[split]]="Test", --(insurance[[#This Row],[yhat]] &gt;= Classify!$C$8), "")</f>
        <v/>
      </c>
    </row>
    <row r="1173" spans="1:32" x14ac:dyDescent="0.35">
      <c r="A1173">
        <v>25</v>
      </c>
      <c r="B1173" t="s">
        <v>13</v>
      </c>
      <c r="C1173">
        <v>24.3</v>
      </c>
      <c r="D1173">
        <v>3</v>
      </c>
      <c r="E1173" t="s">
        <v>14</v>
      </c>
      <c r="F1173" t="s">
        <v>21</v>
      </c>
      <c r="G1173">
        <v>4391.652</v>
      </c>
      <c r="H1173" t="s">
        <v>24</v>
      </c>
      <c r="I1173" t="s">
        <v>17</v>
      </c>
      <c r="J1173" t="s">
        <v>17</v>
      </c>
      <c r="K1173" t="s">
        <v>17</v>
      </c>
      <c r="L1173" t="s">
        <v>17</v>
      </c>
      <c r="M1173" t="s">
        <v>18</v>
      </c>
      <c r="N1173">
        <f>insurance[[#This Row],[age]]^2</f>
        <v>625</v>
      </c>
      <c r="O1173">
        <f>insurance[[#This Row],[smoker_yes]]*insurance[[#This Row],[bmi]]</f>
        <v>0</v>
      </c>
      <c r="P1173">
        <f>insurance[[#This Row],[smoker_yes]]*insurance[[#This Row],[age]]</f>
        <v>0</v>
      </c>
      <c r="Q1173">
        <f>insurance[[#This Row],[bmi]]*insurance[[#This Row],[age]]</f>
        <v>607.5</v>
      </c>
      <c r="R1173" t="s">
        <v>31</v>
      </c>
      <c r="S1173">
        <f>(insurance[[#This Row],[age]]-Notes!$B$2)/Notes!$B$3</f>
        <v>-1.0115571188877295</v>
      </c>
      <c r="T1173">
        <f>(insurance[[#This Row],[bmi]]-Notes!$B$4)/Notes!$B$5</f>
        <v>-1.0438801299370439</v>
      </c>
      <c r="U1173">
        <f>(insurance[[#This Row],[children]]-Notes!$B$6)/Notes!$B$7</f>
        <v>1.5809257598977553</v>
      </c>
      <c r="V1173" s="14">
        <f t="shared" si="18"/>
        <v>13130.638654799817</v>
      </c>
      <c r="W1173" s="15" t="str">
        <f>IF(insurance[[#This Row],[split]]="Test", (insurance[[#This Row],[charges]]-insurance[[#This Row],[yhat_base]])^2, "")</f>
        <v/>
      </c>
      <c r="X1173" s="15" t="str">
        <f>IF(insurance[[#This Row],[split]]="Test", ABS(insurance[[#This Row],[charges]]-insurance[[#This Row],[yhat_base]])^2, "")</f>
        <v/>
      </c>
      <c r="Y1173" t="str">
        <f>IF(insurance[[#This Row],[split]]="Test", (insurance[[#This Row],[charges]]-insurance[[#This Row],[yhat]])^2,"")</f>
        <v/>
      </c>
      <c r="Z1173" t="str">
        <f>IF(insurance[[#This Row],[split]]="Test",ABS(insurance[[#This Row],[charges]]-insurance[[#This Row],[yhat]])^2,"")</f>
        <v/>
      </c>
      <c r="AA1173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6157.3854082394819</v>
      </c>
      <c r="AB1173">
        <f>insurance[[#This Row],[charges]]-insurance[[#This Row],[yhat]]</f>
        <v>-1765.7334082394818</v>
      </c>
      <c r="AC1173" t="str">
        <f>IF(insurance[[#This Row],[split]]="Test",
  COUNTIFS(insurance[split], "Test", insurance[yhat], "&gt;" &amp; insurance[[#This Row],[yhat]]) + 1,
  ""
)</f>
        <v/>
      </c>
      <c r="AD1173" t="str">
        <f>IF(insurance[[#This Row],[split]]="Test", CEILING(insurance[[#This Row],[rank_test]]/(COUNTIF(insurance[split],"Test")/10), 1), "")</f>
        <v/>
      </c>
      <c r="AE1173" t="str">
        <f>IF(insurance[[#This Row],[split]]="Test", --(insurance[[#This Row],[charges]] &gt;= Classify!$C$5), "")</f>
        <v/>
      </c>
      <c r="AF1173" t="str">
        <f>IF(insurance[[#This Row],[split]]="Test", --(insurance[[#This Row],[yhat]] &gt;= Classify!$C$8), "")</f>
        <v/>
      </c>
    </row>
    <row r="1174" spans="1:32" x14ac:dyDescent="0.35">
      <c r="A1174">
        <v>44</v>
      </c>
      <c r="B1174" t="s">
        <v>19</v>
      </c>
      <c r="C1174">
        <v>21.85</v>
      </c>
      <c r="D1174">
        <v>3</v>
      </c>
      <c r="E1174" t="s">
        <v>14</v>
      </c>
      <c r="F1174" t="s">
        <v>20</v>
      </c>
      <c r="G1174">
        <v>8891.1394999999993</v>
      </c>
      <c r="H1174" t="s">
        <v>24</v>
      </c>
      <c r="I1174" t="s">
        <v>18</v>
      </c>
      <c r="J1174" t="s">
        <v>17</v>
      </c>
      <c r="K1174" t="s">
        <v>17</v>
      </c>
      <c r="L1174" t="s">
        <v>17</v>
      </c>
      <c r="M1174" t="s">
        <v>17</v>
      </c>
      <c r="N1174">
        <f>insurance[[#This Row],[age]]^2</f>
        <v>1936</v>
      </c>
      <c r="O1174">
        <f>insurance[[#This Row],[smoker_yes]]*insurance[[#This Row],[bmi]]</f>
        <v>0</v>
      </c>
      <c r="P1174">
        <f>insurance[[#This Row],[smoker_yes]]*insurance[[#This Row],[age]]</f>
        <v>0</v>
      </c>
      <c r="Q1174">
        <f>insurance[[#This Row],[bmi]]*insurance[[#This Row],[age]]</f>
        <v>961.40000000000009</v>
      </c>
      <c r="R1174" t="s">
        <v>32</v>
      </c>
      <c r="S1174">
        <f>(insurance[[#This Row],[age]]-Notes!$B$2)/Notes!$B$3</f>
        <v>0.3412654954719872</v>
      </c>
      <c r="T1174">
        <f>(insurance[[#This Row],[bmi]]-Notes!$B$4)/Notes!$B$5</f>
        <v>-1.4457891062615615</v>
      </c>
      <c r="U1174">
        <f>(insurance[[#This Row],[children]]-Notes!$B$6)/Notes!$B$7</f>
        <v>1.5809257598977553</v>
      </c>
      <c r="V1174" s="14">
        <f t="shared" si="18"/>
        <v>13130.638654799817</v>
      </c>
      <c r="W1174" s="15">
        <f>IF(insurance[[#This Row],[split]]="Test", (insurance[[#This Row],[charges]]-insurance[[#This Row],[yhat_base]])^2, "")</f>
        <v>17973353.083548371</v>
      </c>
      <c r="X1174" s="15">
        <f>IF(insurance[[#This Row],[split]]="Test", ABS(insurance[[#This Row],[charges]]-insurance[[#This Row],[yhat_base]])^2, "")</f>
        <v>17973353.083548371</v>
      </c>
      <c r="Y1174">
        <f>IF(insurance[[#This Row],[split]]="Test", (insurance[[#This Row],[charges]]-insurance[[#This Row],[yhat]])^2,"")</f>
        <v>3426979.6699687568</v>
      </c>
      <c r="Z1174">
        <f>IF(insurance[[#This Row],[split]]="Test",ABS(insurance[[#This Row],[charges]]-insurance[[#This Row],[yhat]])^2,"")</f>
        <v>3426979.6699687568</v>
      </c>
      <c r="AA1174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10742.349825697422</v>
      </c>
      <c r="AB1174">
        <f>insurance[[#This Row],[charges]]-insurance[[#This Row],[yhat]]</f>
        <v>-1851.2103256974224</v>
      </c>
      <c r="AC1174">
        <f>IF(insurance[[#This Row],[split]]="Test",
  COUNTIFS(insurance[split], "Test", insurance[yhat], "&gt;" &amp; insurance[[#This Row],[yhat]]) + 1,
  ""
)</f>
        <v>134</v>
      </c>
      <c r="AD1174">
        <f>IF(insurance[[#This Row],[split]]="Test", CEILING(insurance[[#This Row],[rank_test]]/(COUNTIF(insurance[split],"Test")/10), 1), "")</f>
        <v>5</v>
      </c>
      <c r="AE1174">
        <f>IF(insurance[[#This Row],[split]]="Test", --(insurance[[#This Row],[charges]] &gt;= Classify!$C$5), "")</f>
        <v>0</v>
      </c>
      <c r="AF1174">
        <f>IF(insurance[[#This Row],[split]]="Test", --(insurance[[#This Row],[yhat]] &gt;= Classify!$C$8), "")</f>
        <v>0</v>
      </c>
    </row>
    <row r="1175" spans="1:32" x14ac:dyDescent="0.35">
      <c r="A1175">
        <v>43</v>
      </c>
      <c r="B1175" t="s">
        <v>13</v>
      </c>
      <c r="C1175">
        <v>20.045000000000002</v>
      </c>
      <c r="D1175">
        <v>2</v>
      </c>
      <c r="E1175" t="s">
        <v>23</v>
      </c>
      <c r="F1175" t="s">
        <v>20</v>
      </c>
      <c r="G1175">
        <v>19798.054550000001</v>
      </c>
      <c r="H1175" t="s">
        <v>24</v>
      </c>
      <c r="I1175" t="s">
        <v>17</v>
      </c>
      <c r="J1175" t="s">
        <v>18</v>
      </c>
      <c r="K1175" t="s">
        <v>17</v>
      </c>
      <c r="L1175" t="s">
        <v>17</v>
      </c>
      <c r="M1175" t="s">
        <v>17</v>
      </c>
      <c r="N1175">
        <f>insurance[[#This Row],[age]]^2</f>
        <v>1849</v>
      </c>
      <c r="O1175">
        <f>insurance[[#This Row],[smoker_yes]]*insurance[[#This Row],[bmi]]</f>
        <v>20.045000000000002</v>
      </c>
      <c r="P1175">
        <f>insurance[[#This Row],[smoker_yes]]*insurance[[#This Row],[age]]</f>
        <v>43</v>
      </c>
      <c r="Q1175">
        <f>insurance[[#This Row],[bmi]]*insurance[[#This Row],[age]]</f>
        <v>861.93500000000006</v>
      </c>
      <c r="R1175" t="s">
        <v>31</v>
      </c>
      <c r="S1175">
        <f>(insurance[[#This Row],[age]]-Notes!$B$2)/Notes!$B$3</f>
        <v>0.27006430524252845</v>
      </c>
      <c r="T1175">
        <f>(insurance[[#This Row],[bmi]]-Notes!$B$4)/Notes!$B$5</f>
        <v>-1.7418893929006449</v>
      </c>
      <c r="U1175">
        <f>(insurance[[#This Row],[children]]-Notes!$B$6)/Notes!$B$7</f>
        <v>0.75107928412561065</v>
      </c>
      <c r="V1175" s="14">
        <f t="shared" si="18"/>
        <v>13130.638654799817</v>
      </c>
      <c r="W1175" s="15" t="str">
        <f>IF(insurance[[#This Row],[split]]="Test", (insurance[[#This Row],[charges]]-insurance[[#This Row],[yhat_base]])^2, "")</f>
        <v/>
      </c>
      <c r="X1175" s="15" t="str">
        <f>IF(insurance[[#This Row],[split]]="Test", ABS(insurance[[#This Row],[charges]]-insurance[[#This Row],[yhat_base]])^2, "")</f>
        <v/>
      </c>
      <c r="Y1175" t="str">
        <f>IF(insurance[[#This Row],[split]]="Test", (insurance[[#This Row],[charges]]-insurance[[#This Row],[yhat]])^2,"")</f>
        <v/>
      </c>
      <c r="Z1175" t="str">
        <f>IF(insurance[[#This Row],[split]]="Test",ABS(insurance[[#This Row],[charges]]-insurance[[#This Row],[yhat]])^2,"")</f>
        <v/>
      </c>
      <c r="AA1175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18185.9781390385</v>
      </c>
      <c r="AB1175">
        <f>insurance[[#This Row],[charges]]-insurance[[#This Row],[yhat]]</f>
        <v>1612.0764109615011</v>
      </c>
      <c r="AC1175" t="str">
        <f>IF(insurance[[#This Row],[split]]="Test",
  COUNTIFS(insurance[split], "Test", insurance[yhat], "&gt;" &amp; insurance[[#This Row],[yhat]]) + 1,
  ""
)</f>
        <v/>
      </c>
      <c r="AD1175" t="str">
        <f>IF(insurance[[#This Row],[split]]="Test", CEILING(insurance[[#This Row],[rank_test]]/(COUNTIF(insurance[split],"Test")/10), 1), "")</f>
        <v/>
      </c>
      <c r="AE1175" t="str">
        <f>IF(insurance[[#This Row],[split]]="Test", --(insurance[[#This Row],[charges]] &gt;= Classify!$C$5), "")</f>
        <v/>
      </c>
      <c r="AF1175" t="str">
        <f>IF(insurance[[#This Row],[split]]="Test", --(insurance[[#This Row],[yhat]] &gt;= Classify!$C$8), "")</f>
        <v/>
      </c>
    </row>
    <row r="1176" spans="1:32" x14ac:dyDescent="0.35">
      <c r="A1176">
        <v>33</v>
      </c>
      <c r="B1176" t="s">
        <v>19</v>
      </c>
      <c r="C1176">
        <v>24.605</v>
      </c>
      <c r="D1176">
        <v>2</v>
      </c>
      <c r="E1176" t="s">
        <v>14</v>
      </c>
      <c r="F1176" t="s">
        <v>22</v>
      </c>
      <c r="G1176">
        <v>5257.5079500000002</v>
      </c>
      <c r="H1176" t="s">
        <v>24</v>
      </c>
      <c r="I1176" t="s">
        <v>18</v>
      </c>
      <c r="J1176" t="s">
        <v>17</v>
      </c>
      <c r="K1176" t="s">
        <v>18</v>
      </c>
      <c r="L1176" t="s">
        <v>17</v>
      </c>
      <c r="M1176" t="s">
        <v>17</v>
      </c>
      <c r="N1176">
        <f>insurance[[#This Row],[age]]^2</f>
        <v>1089</v>
      </c>
      <c r="O1176">
        <f>insurance[[#This Row],[smoker_yes]]*insurance[[#This Row],[bmi]]</f>
        <v>0</v>
      </c>
      <c r="P1176">
        <f>insurance[[#This Row],[smoker_yes]]*insurance[[#This Row],[age]]</f>
        <v>0</v>
      </c>
      <c r="Q1176">
        <f>insurance[[#This Row],[bmi]]*insurance[[#This Row],[age]]</f>
        <v>811.96500000000003</v>
      </c>
      <c r="R1176" t="s">
        <v>32</v>
      </c>
      <c r="S1176">
        <f>(insurance[[#This Row],[age]]-Notes!$B$2)/Notes!$B$3</f>
        <v>-0.44194759705205927</v>
      </c>
      <c r="T1176">
        <f>(insurance[[#This Row],[bmi]]-Notes!$B$4)/Notes!$B$5</f>
        <v>-0.99384656349664469</v>
      </c>
      <c r="U1176">
        <f>(insurance[[#This Row],[children]]-Notes!$B$6)/Notes!$B$7</f>
        <v>0.75107928412561065</v>
      </c>
      <c r="V1176" s="14">
        <f t="shared" si="18"/>
        <v>13130.638654799817</v>
      </c>
      <c r="W1176" s="15">
        <f>IF(insurance[[#This Row],[split]]="Test", (insurance[[#This Row],[charges]]-insurance[[#This Row],[yhat_base]])^2, "")</f>
        <v>61986187.094861664</v>
      </c>
      <c r="X1176" s="15">
        <f>IF(insurance[[#This Row],[split]]="Test", ABS(insurance[[#This Row],[charges]]-insurance[[#This Row],[yhat_base]])^2, "")</f>
        <v>61986187.094861664</v>
      </c>
      <c r="Y1176">
        <f>IF(insurance[[#This Row],[split]]="Test", (insurance[[#This Row],[charges]]-insurance[[#This Row],[yhat]])^2,"")</f>
        <v>1963354.2433003373</v>
      </c>
      <c r="Z1176">
        <f>IF(insurance[[#This Row],[split]]="Test",ABS(insurance[[#This Row],[charges]]-insurance[[#This Row],[yhat]])^2,"")</f>
        <v>1963354.2433003373</v>
      </c>
      <c r="AA1176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6658.705381948952</v>
      </c>
      <c r="AB1176">
        <f>insurance[[#This Row],[charges]]-insurance[[#This Row],[yhat]]</f>
        <v>-1401.1974319489518</v>
      </c>
      <c r="AC1176">
        <f>IF(insurance[[#This Row],[split]]="Test",
  COUNTIFS(insurance[split], "Test", insurance[yhat], "&gt;" &amp; insurance[[#This Row],[yhat]]) + 1,
  ""
)</f>
        <v>205</v>
      </c>
      <c r="AD1176">
        <f>IF(insurance[[#This Row],[split]]="Test", CEILING(insurance[[#This Row],[rank_test]]/(COUNTIF(insurance[split],"Test")/10), 1), "")</f>
        <v>8</v>
      </c>
      <c r="AE1176">
        <f>IF(insurance[[#This Row],[split]]="Test", --(insurance[[#This Row],[charges]] &gt;= Classify!$C$5), "")</f>
        <v>0</v>
      </c>
      <c r="AF1176">
        <f>IF(insurance[[#This Row],[split]]="Test", --(insurance[[#This Row],[yhat]] &gt;= Classify!$C$8), "")</f>
        <v>0</v>
      </c>
    </row>
    <row r="1177" spans="1:32" x14ac:dyDescent="0.35">
      <c r="A1177">
        <v>19</v>
      </c>
      <c r="B1177" t="s">
        <v>13</v>
      </c>
      <c r="C1177">
        <v>23.4</v>
      </c>
      <c r="D1177">
        <v>2</v>
      </c>
      <c r="E1177" t="s">
        <v>14</v>
      </c>
      <c r="F1177" t="s">
        <v>21</v>
      </c>
      <c r="G1177">
        <v>2913.569</v>
      </c>
      <c r="H1177" t="s">
        <v>24</v>
      </c>
      <c r="I1177" t="s">
        <v>17</v>
      </c>
      <c r="J1177" t="s">
        <v>17</v>
      </c>
      <c r="K1177" t="s">
        <v>17</v>
      </c>
      <c r="L1177" t="s">
        <v>17</v>
      </c>
      <c r="M1177" t="s">
        <v>18</v>
      </c>
      <c r="N1177">
        <f>insurance[[#This Row],[age]]^2</f>
        <v>361</v>
      </c>
      <c r="O1177">
        <f>insurance[[#This Row],[smoker_yes]]*insurance[[#This Row],[bmi]]</f>
        <v>0</v>
      </c>
      <c r="P1177">
        <f>insurance[[#This Row],[smoker_yes]]*insurance[[#This Row],[age]]</f>
        <v>0</v>
      </c>
      <c r="Q1177">
        <f>insurance[[#This Row],[bmi]]*insurance[[#This Row],[age]]</f>
        <v>444.59999999999997</v>
      </c>
      <c r="R1177" t="s">
        <v>31</v>
      </c>
      <c r="S1177">
        <f>(insurance[[#This Row],[age]]-Notes!$B$2)/Notes!$B$3</f>
        <v>-1.4387642602644821</v>
      </c>
      <c r="T1177">
        <f>(insurance[[#This Row],[bmi]]-Notes!$B$4)/Notes!$B$5</f>
        <v>-1.1915201620562548</v>
      </c>
      <c r="U1177">
        <f>(insurance[[#This Row],[children]]-Notes!$B$6)/Notes!$B$7</f>
        <v>0.75107928412561065</v>
      </c>
      <c r="V1177" s="14">
        <f t="shared" si="18"/>
        <v>13130.638654799817</v>
      </c>
      <c r="W1177" s="15" t="str">
        <f>IF(insurance[[#This Row],[split]]="Test", (insurance[[#This Row],[charges]]-insurance[[#This Row],[yhat_base]])^2, "")</f>
        <v/>
      </c>
      <c r="X1177" s="15" t="str">
        <f>IF(insurance[[#This Row],[split]]="Test", ABS(insurance[[#This Row],[charges]]-insurance[[#This Row],[yhat_base]])^2, "")</f>
        <v/>
      </c>
      <c r="Y1177" t="str">
        <f>IF(insurance[[#This Row],[split]]="Test", (insurance[[#This Row],[charges]]-insurance[[#This Row],[yhat]])^2,"")</f>
        <v/>
      </c>
      <c r="Z1177" t="str">
        <f>IF(insurance[[#This Row],[split]]="Test",ABS(insurance[[#This Row],[charges]]-insurance[[#This Row],[yhat]])^2,"")</f>
        <v/>
      </c>
      <c r="AA1177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4703.5251871684386</v>
      </c>
      <c r="AB1177">
        <f>insurance[[#This Row],[charges]]-insurance[[#This Row],[yhat]]</f>
        <v>-1789.9561871684386</v>
      </c>
      <c r="AC1177" t="str">
        <f>IF(insurance[[#This Row],[split]]="Test",
  COUNTIFS(insurance[split], "Test", insurance[yhat], "&gt;" &amp; insurance[[#This Row],[yhat]]) + 1,
  ""
)</f>
        <v/>
      </c>
      <c r="AD1177" t="str">
        <f>IF(insurance[[#This Row],[split]]="Test", CEILING(insurance[[#This Row],[rank_test]]/(COUNTIF(insurance[split],"Test")/10), 1), "")</f>
        <v/>
      </c>
      <c r="AE1177" t="str">
        <f>IF(insurance[[#This Row],[split]]="Test", --(insurance[[#This Row],[charges]] &gt;= Classify!$C$5), "")</f>
        <v/>
      </c>
      <c r="AF1177" t="str">
        <f>IF(insurance[[#This Row],[split]]="Test", --(insurance[[#This Row],[yhat]] &gt;= Classify!$C$8), "")</f>
        <v/>
      </c>
    </row>
    <row r="1178" spans="1:32" x14ac:dyDescent="0.35">
      <c r="A1178">
        <v>57</v>
      </c>
      <c r="B1178" t="s">
        <v>13</v>
      </c>
      <c r="C1178">
        <v>20.100000000000001</v>
      </c>
      <c r="D1178">
        <v>1</v>
      </c>
      <c r="E1178" t="s">
        <v>14</v>
      </c>
      <c r="F1178" t="s">
        <v>21</v>
      </c>
      <c r="G1178">
        <v>12032.325999999999</v>
      </c>
      <c r="H1178" t="s">
        <v>24</v>
      </c>
      <c r="I1178" t="s">
        <v>17</v>
      </c>
      <c r="J1178" t="s">
        <v>17</v>
      </c>
      <c r="K1178" t="s">
        <v>17</v>
      </c>
      <c r="L1178" t="s">
        <v>17</v>
      </c>
      <c r="M1178" t="s">
        <v>18</v>
      </c>
      <c r="N1178">
        <f>insurance[[#This Row],[age]]^2</f>
        <v>3249</v>
      </c>
      <c r="O1178">
        <f>insurance[[#This Row],[smoker_yes]]*insurance[[#This Row],[bmi]]</f>
        <v>0</v>
      </c>
      <c r="P1178">
        <f>insurance[[#This Row],[smoker_yes]]*insurance[[#This Row],[age]]</f>
        <v>0</v>
      </c>
      <c r="Q1178">
        <f>insurance[[#This Row],[bmi]]*insurance[[#This Row],[age]]</f>
        <v>1145.7</v>
      </c>
      <c r="R1178" t="s">
        <v>31</v>
      </c>
      <c r="S1178">
        <f>(insurance[[#This Row],[age]]-Notes!$B$2)/Notes!$B$3</f>
        <v>1.2668809684549511</v>
      </c>
      <c r="T1178">
        <f>(insurance[[#This Row],[bmi]]-Notes!$B$4)/Notes!$B$5</f>
        <v>-1.7328669464933599</v>
      </c>
      <c r="U1178">
        <f>(insurance[[#This Row],[children]]-Notes!$B$6)/Notes!$B$7</f>
        <v>-7.8767191646533979E-2</v>
      </c>
      <c r="V1178" s="14">
        <f t="shared" si="18"/>
        <v>13130.638654799817</v>
      </c>
      <c r="W1178" s="15" t="str">
        <f>IF(insurance[[#This Row],[split]]="Test", (insurance[[#This Row],[charges]]-insurance[[#This Row],[yhat_base]])^2, "")</f>
        <v/>
      </c>
      <c r="X1178" s="15" t="str">
        <f>IF(insurance[[#This Row],[split]]="Test", ABS(insurance[[#This Row],[charges]]-insurance[[#This Row],[yhat_base]])^2, "")</f>
        <v/>
      </c>
      <c r="Y1178" t="str">
        <f>IF(insurance[[#This Row],[split]]="Test", (insurance[[#This Row],[charges]]-insurance[[#This Row],[yhat]])^2,"")</f>
        <v/>
      </c>
      <c r="Z1178" t="str">
        <f>IF(insurance[[#This Row],[split]]="Test",ABS(insurance[[#This Row],[charges]]-insurance[[#This Row],[yhat]])^2,"")</f>
        <v/>
      </c>
      <c r="AA1178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13329.39411023227</v>
      </c>
      <c r="AB1178">
        <f>insurance[[#This Row],[charges]]-insurance[[#This Row],[yhat]]</f>
        <v>-1297.0681102322706</v>
      </c>
      <c r="AC1178" t="str">
        <f>IF(insurance[[#This Row],[split]]="Test",
  COUNTIFS(insurance[split], "Test", insurance[yhat], "&gt;" &amp; insurance[[#This Row],[yhat]]) + 1,
  ""
)</f>
        <v/>
      </c>
      <c r="AD1178" t="str">
        <f>IF(insurance[[#This Row],[split]]="Test", CEILING(insurance[[#This Row],[rank_test]]/(COUNTIF(insurance[split],"Test")/10), 1), "")</f>
        <v/>
      </c>
      <c r="AE1178" t="str">
        <f>IF(insurance[[#This Row],[split]]="Test", --(insurance[[#This Row],[charges]] &gt;= Classify!$C$5), "")</f>
        <v/>
      </c>
      <c r="AF1178" t="str">
        <f>IF(insurance[[#This Row],[split]]="Test", --(insurance[[#This Row],[yhat]] &gt;= Classify!$C$8), "")</f>
        <v/>
      </c>
    </row>
    <row r="1179" spans="1:32" x14ac:dyDescent="0.35">
      <c r="A1179">
        <v>39</v>
      </c>
      <c r="B1179" t="s">
        <v>13</v>
      </c>
      <c r="C1179">
        <v>24.225000000000001</v>
      </c>
      <c r="D1179">
        <v>5</v>
      </c>
      <c r="E1179" t="s">
        <v>14</v>
      </c>
      <c r="F1179" t="s">
        <v>22</v>
      </c>
      <c r="G1179">
        <v>8965.7957499999993</v>
      </c>
      <c r="H1179" t="s">
        <v>24</v>
      </c>
      <c r="I1179" t="s">
        <v>17</v>
      </c>
      <c r="J1179" t="s">
        <v>17</v>
      </c>
      <c r="K1179" t="s">
        <v>18</v>
      </c>
      <c r="L1179" t="s">
        <v>17</v>
      </c>
      <c r="M1179" t="s">
        <v>17</v>
      </c>
      <c r="N1179">
        <f>insurance[[#This Row],[age]]^2</f>
        <v>1521</v>
      </c>
      <c r="O1179">
        <f>insurance[[#This Row],[smoker_yes]]*insurance[[#This Row],[bmi]]</f>
        <v>0</v>
      </c>
      <c r="P1179">
        <f>insurance[[#This Row],[smoker_yes]]*insurance[[#This Row],[age]]</f>
        <v>0</v>
      </c>
      <c r="Q1179">
        <f>insurance[[#This Row],[bmi]]*insurance[[#This Row],[age]]</f>
        <v>944.77500000000009</v>
      </c>
      <c r="R1179" t="s">
        <v>31</v>
      </c>
      <c r="S1179">
        <f>(insurance[[#This Row],[age]]-Notes!$B$2)/Notes!$B$3</f>
        <v>-1.4740455675306659E-2</v>
      </c>
      <c r="T1179">
        <f>(insurance[[#This Row],[bmi]]-Notes!$B$4)/Notes!$B$5</f>
        <v>-1.056183465946978</v>
      </c>
      <c r="U1179">
        <f>(insurance[[#This Row],[children]]-Notes!$B$6)/Notes!$B$7</f>
        <v>3.2406187114420448</v>
      </c>
      <c r="V1179" s="14">
        <f t="shared" si="18"/>
        <v>13130.638654799817</v>
      </c>
      <c r="W1179" s="15" t="str">
        <f>IF(insurance[[#This Row],[split]]="Test", (insurance[[#This Row],[charges]]-insurance[[#This Row],[yhat_base]])^2, "")</f>
        <v/>
      </c>
      <c r="X1179" s="15" t="str">
        <f>IF(insurance[[#This Row],[split]]="Test", ABS(insurance[[#This Row],[charges]]-insurance[[#This Row],[yhat_base]])^2, "")</f>
        <v/>
      </c>
      <c r="Y1179" t="str">
        <f>IF(insurance[[#This Row],[split]]="Test", (insurance[[#This Row],[charges]]-insurance[[#This Row],[yhat]])^2,"")</f>
        <v/>
      </c>
      <c r="Z1179" t="str">
        <f>IF(insurance[[#This Row],[split]]="Test",ABS(insurance[[#This Row],[charges]]-insurance[[#This Row],[yhat]])^2,"")</f>
        <v/>
      </c>
      <c r="AA1179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10883.823358608954</v>
      </c>
      <c r="AB1179">
        <f>insurance[[#This Row],[charges]]-insurance[[#This Row],[yhat]]</f>
        <v>-1918.0276086089543</v>
      </c>
      <c r="AC1179" t="str">
        <f>IF(insurance[[#This Row],[split]]="Test",
  COUNTIFS(insurance[split], "Test", insurance[yhat], "&gt;" &amp; insurance[[#This Row],[yhat]]) + 1,
  ""
)</f>
        <v/>
      </c>
      <c r="AD1179" t="str">
        <f>IF(insurance[[#This Row],[split]]="Test", CEILING(insurance[[#This Row],[rank_test]]/(COUNTIF(insurance[split],"Test")/10), 1), "")</f>
        <v/>
      </c>
      <c r="AE1179" t="str">
        <f>IF(insurance[[#This Row],[split]]="Test", --(insurance[[#This Row],[charges]] &gt;= Classify!$C$5), "")</f>
        <v/>
      </c>
      <c r="AF1179" t="str">
        <f>IF(insurance[[#This Row],[split]]="Test", --(insurance[[#This Row],[yhat]] &gt;= Classify!$C$8), "")</f>
        <v/>
      </c>
    </row>
    <row r="1180" spans="1:32" x14ac:dyDescent="0.35">
      <c r="A1180">
        <v>46</v>
      </c>
      <c r="B1180" t="s">
        <v>19</v>
      </c>
      <c r="C1180">
        <v>24.795000000000002</v>
      </c>
      <c r="D1180">
        <v>3</v>
      </c>
      <c r="E1180" t="s">
        <v>14</v>
      </c>
      <c r="F1180" t="s">
        <v>20</v>
      </c>
      <c r="G1180">
        <v>9500.5730500000009</v>
      </c>
      <c r="H1180" t="s">
        <v>24</v>
      </c>
      <c r="I1180" t="s">
        <v>18</v>
      </c>
      <c r="J1180" t="s">
        <v>17</v>
      </c>
      <c r="K1180" t="s">
        <v>17</v>
      </c>
      <c r="L1180" t="s">
        <v>17</v>
      </c>
      <c r="M1180" t="s">
        <v>17</v>
      </c>
      <c r="N1180">
        <f>insurance[[#This Row],[age]]^2</f>
        <v>2116</v>
      </c>
      <c r="O1180">
        <f>insurance[[#This Row],[smoker_yes]]*insurance[[#This Row],[bmi]]</f>
        <v>0</v>
      </c>
      <c r="P1180">
        <f>insurance[[#This Row],[smoker_yes]]*insurance[[#This Row],[age]]</f>
        <v>0</v>
      </c>
      <c r="Q1180">
        <f>insurance[[#This Row],[bmi]]*insurance[[#This Row],[age]]</f>
        <v>1140.5700000000002</v>
      </c>
      <c r="R1180" t="s">
        <v>32</v>
      </c>
      <c r="S1180">
        <f>(insurance[[#This Row],[age]]-Notes!$B$2)/Notes!$B$3</f>
        <v>0.48366787593090471</v>
      </c>
      <c r="T1180">
        <f>(insurance[[#This Row],[bmi]]-Notes!$B$4)/Notes!$B$5</f>
        <v>-0.96267811227147781</v>
      </c>
      <c r="U1180">
        <f>(insurance[[#This Row],[children]]-Notes!$B$6)/Notes!$B$7</f>
        <v>1.5809257598977553</v>
      </c>
      <c r="V1180" s="14">
        <f t="shared" si="18"/>
        <v>13130.638654799817</v>
      </c>
      <c r="W1180" s="15">
        <f>IF(insurance[[#This Row],[split]]="Test", (insurance[[#This Row],[charges]]-insurance[[#This Row],[yhat_base]])^2, "")</f>
        <v>13177376.295150656</v>
      </c>
      <c r="X1180" s="15">
        <f>IF(insurance[[#This Row],[split]]="Test", ABS(insurance[[#This Row],[charges]]-insurance[[#This Row],[yhat_base]])^2, "")</f>
        <v>13177376.295150656</v>
      </c>
      <c r="Y1180">
        <f>IF(insurance[[#This Row],[split]]="Test", (insurance[[#This Row],[charges]]-insurance[[#This Row],[yhat]])^2,"")</f>
        <v>3528310.1180730211</v>
      </c>
      <c r="Z1180">
        <f>IF(insurance[[#This Row],[split]]="Test",ABS(insurance[[#This Row],[charges]]-insurance[[#This Row],[yhat]])^2,"")</f>
        <v>3528310.1180730211</v>
      </c>
      <c r="AA1180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11378.952702272943</v>
      </c>
      <c r="AB1180">
        <f>insurance[[#This Row],[charges]]-insurance[[#This Row],[yhat]]</f>
        <v>-1878.3796522729426</v>
      </c>
      <c r="AC1180">
        <f>IF(insurance[[#This Row],[split]]="Test",
  COUNTIFS(insurance[split], "Test", insurance[yhat], "&gt;" &amp; insurance[[#This Row],[yhat]]) + 1,
  ""
)</f>
        <v>120</v>
      </c>
      <c r="AD1180">
        <f>IF(insurance[[#This Row],[split]]="Test", CEILING(insurance[[#This Row],[rank_test]]/(COUNTIF(insurance[split],"Test")/10), 1), "")</f>
        <v>5</v>
      </c>
      <c r="AE1180">
        <f>IF(insurance[[#This Row],[split]]="Test", --(insurance[[#This Row],[charges]] &gt;= Classify!$C$5), "")</f>
        <v>0</v>
      </c>
      <c r="AF1180">
        <f>IF(insurance[[#This Row],[split]]="Test", --(insurance[[#This Row],[yhat]] &gt;= Classify!$C$8), "")</f>
        <v>0</v>
      </c>
    </row>
    <row r="1181" spans="1:32" x14ac:dyDescent="0.35">
      <c r="A1181">
        <v>51</v>
      </c>
      <c r="B1181" t="s">
        <v>19</v>
      </c>
      <c r="C1181">
        <v>24.795000000000002</v>
      </c>
      <c r="D1181">
        <v>2</v>
      </c>
      <c r="E1181" t="s">
        <v>23</v>
      </c>
      <c r="F1181" t="s">
        <v>22</v>
      </c>
      <c r="G1181">
        <v>23967.38305</v>
      </c>
      <c r="H1181" t="s">
        <v>24</v>
      </c>
      <c r="I1181" t="s">
        <v>18</v>
      </c>
      <c r="J1181" t="s">
        <v>18</v>
      </c>
      <c r="K1181" t="s">
        <v>18</v>
      </c>
      <c r="L1181" t="s">
        <v>17</v>
      </c>
      <c r="M1181" t="s">
        <v>17</v>
      </c>
      <c r="N1181">
        <f>insurance[[#This Row],[age]]^2</f>
        <v>2601</v>
      </c>
      <c r="O1181">
        <f>insurance[[#This Row],[smoker_yes]]*insurance[[#This Row],[bmi]]</f>
        <v>24.795000000000002</v>
      </c>
      <c r="P1181">
        <f>insurance[[#This Row],[smoker_yes]]*insurance[[#This Row],[age]]</f>
        <v>51</v>
      </c>
      <c r="Q1181">
        <f>insurance[[#This Row],[bmi]]*insurance[[#This Row],[age]]</f>
        <v>1264.5450000000001</v>
      </c>
      <c r="R1181" t="s">
        <v>31</v>
      </c>
      <c r="S1181">
        <f>(insurance[[#This Row],[age]]-Notes!$B$2)/Notes!$B$3</f>
        <v>0.8396738270781986</v>
      </c>
      <c r="T1181">
        <f>(insurance[[#This Row],[bmi]]-Notes!$B$4)/Notes!$B$5</f>
        <v>-0.96267811227147781</v>
      </c>
      <c r="U1181">
        <f>(insurance[[#This Row],[children]]-Notes!$B$6)/Notes!$B$7</f>
        <v>0.75107928412561065</v>
      </c>
      <c r="V1181" s="14">
        <f t="shared" si="18"/>
        <v>13130.638654799817</v>
      </c>
      <c r="W1181" s="15" t="str">
        <f>IF(insurance[[#This Row],[split]]="Test", (insurance[[#This Row],[charges]]-insurance[[#This Row],[yhat_base]])^2, "")</f>
        <v/>
      </c>
      <c r="X1181" s="15" t="str">
        <f>IF(insurance[[#This Row],[split]]="Test", ABS(insurance[[#This Row],[charges]]-insurance[[#This Row],[yhat_base]])^2, "")</f>
        <v/>
      </c>
      <c r="Y1181" t="str">
        <f>IF(insurance[[#This Row],[split]]="Test", (insurance[[#This Row],[charges]]-insurance[[#This Row],[yhat]])^2,"")</f>
        <v/>
      </c>
      <c r="Z1181" t="str">
        <f>IF(insurance[[#This Row],[split]]="Test",ABS(insurance[[#This Row],[charges]]-insurance[[#This Row],[yhat]])^2,"")</f>
        <v/>
      </c>
      <c r="AA1181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26596.392042793435</v>
      </c>
      <c r="AB1181">
        <f>insurance[[#This Row],[charges]]-insurance[[#This Row],[yhat]]</f>
        <v>-2629.008992793435</v>
      </c>
      <c r="AC1181" t="str">
        <f>IF(insurance[[#This Row],[split]]="Test",
  COUNTIFS(insurance[split], "Test", insurance[yhat], "&gt;" &amp; insurance[[#This Row],[yhat]]) + 1,
  ""
)</f>
        <v/>
      </c>
      <c r="AD1181" t="str">
        <f>IF(insurance[[#This Row],[split]]="Test", CEILING(insurance[[#This Row],[rank_test]]/(COUNTIF(insurance[split],"Test")/10), 1), "")</f>
        <v/>
      </c>
      <c r="AE1181" t="str">
        <f>IF(insurance[[#This Row],[split]]="Test", --(insurance[[#This Row],[charges]] &gt;= Classify!$C$5), "")</f>
        <v/>
      </c>
      <c r="AF1181" t="str">
        <f>IF(insurance[[#This Row],[split]]="Test", --(insurance[[#This Row],[yhat]] &gt;= Classify!$C$8), "")</f>
        <v/>
      </c>
    </row>
    <row r="1182" spans="1:32" x14ac:dyDescent="0.35">
      <c r="A1182">
        <v>26</v>
      </c>
      <c r="B1182" t="s">
        <v>13</v>
      </c>
      <c r="C1182">
        <v>19.8</v>
      </c>
      <c r="D1182">
        <v>1</v>
      </c>
      <c r="E1182" t="s">
        <v>14</v>
      </c>
      <c r="F1182" t="s">
        <v>21</v>
      </c>
      <c r="G1182">
        <v>3378.91</v>
      </c>
      <c r="H1182" t="s">
        <v>24</v>
      </c>
      <c r="I1182" t="s">
        <v>17</v>
      </c>
      <c r="J1182" t="s">
        <v>17</v>
      </c>
      <c r="K1182" t="s">
        <v>17</v>
      </c>
      <c r="L1182" t="s">
        <v>17</v>
      </c>
      <c r="M1182" t="s">
        <v>18</v>
      </c>
      <c r="N1182">
        <f>insurance[[#This Row],[age]]^2</f>
        <v>676</v>
      </c>
      <c r="O1182">
        <f>insurance[[#This Row],[smoker_yes]]*insurance[[#This Row],[bmi]]</f>
        <v>0</v>
      </c>
      <c r="P1182">
        <f>insurance[[#This Row],[smoker_yes]]*insurance[[#This Row],[age]]</f>
        <v>0</v>
      </c>
      <c r="Q1182">
        <f>insurance[[#This Row],[bmi]]*insurance[[#This Row],[age]]</f>
        <v>514.80000000000007</v>
      </c>
      <c r="R1182" t="s">
        <v>32</v>
      </c>
      <c r="S1182">
        <f>(insurance[[#This Row],[age]]-Notes!$B$2)/Notes!$B$3</f>
        <v>-0.94035592865827067</v>
      </c>
      <c r="T1182">
        <f>(insurance[[#This Row],[bmi]]-Notes!$B$4)/Notes!$B$5</f>
        <v>-1.7820802905330968</v>
      </c>
      <c r="U1182">
        <f>(insurance[[#This Row],[children]]-Notes!$B$6)/Notes!$B$7</f>
        <v>-7.8767191646533979E-2</v>
      </c>
      <c r="V1182" s="14">
        <f t="shared" si="18"/>
        <v>13130.638654799817</v>
      </c>
      <c r="W1182" s="15">
        <f>IF(insurance[[#This Row],[split]]="Test", (insurance[[#This Row],[charges]]-insurance[[#This Row],[yhat_base]])^2, "")</f>
        <v>95096211.75684385</v>
      </c>
      <c r="X1182" s="15">
        <f>IF(insurance[[#This Row],[split]]="Test", ABS(insurance[[#This Row],[charges]]-insurance[[#This Row],[yhat_base]])^2, "")</f>
        <v>95096211.75684385</v>
      </c>
      <c r="Y1182">
        <f>IF(insurance[[#This Row],[split]]="Test", (insurance[[#This Row],[charges]]-insurance[[#This Row],[yhat]])^2,"")</f>
        <v>1973635.3895297856</v>
      </c>
      <c r="Z1182">
        <f>IF(insurance[[#This Row],[split]]="Test",ABS(insurance[[#This Row],[charges]]-insurance[[#This Row],[yhat]])^2,"")</f>
        <v>1973635.3895297856</v>
      </c>
      <c r="AA1182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4783.7713417450796</v>
      </c>
      <c r="AB1182">
        <f>insurance[[#This Row],[charges]]-insurance[[#This Row],[yhat]]</f>
        <v>-1404.8613417450797</v>
      </c>
      <c r="AC1182">
        <f>IF(insurance[[#This Row],[split]]="Test",
  COUNTIFS(insurance[split], "Test", insurance[yhat], "&gt;" &amp; insurance[[#This Row],[yhat]]) + 1,
  ""
)</f>
        <v>239</v>
      </c>
      <c r="AD1182">
        <f>IF(insurance[[#This Row],[split]]="Test", CEILING(insurance[[#This Row],[rank_test]]/(COUNTIF(insurance[split],"Test")/10), 1), "")</f>
        <v>9</v>
      </c>
      <c r="AE1182">
        <f>IF(insurance[[#This Row],[split]]="Test", --(insurance[[#This Row],[charges]] &gt;= Classify!$C$5), "")</f>
        <v>0</v>
      </c>
      <c r="AF1182">
        <f>IF(insurance[[#This Row],[split]]="Test", --(insurance[[#This Row],[yhat]] &gt;= Classify!$C$8), "")</f>
        <v>0</v>
      </c>
    </row>
    <row r="1183" spans="1:32" x14ac:dyDescent="0.35">
      <c r="A1183">
        <v>27</v>
      </c>
      <c r="B1183" t="s">
        <v>13</v>
      </c>
      <c r="C1183">
        <v>20.045000000000002</v>
      </c>
      <c r="D1183">
        <v>3</v>
      </c>
      <c r="E1183" t="s">
        <v>23</v>
      </c>
      <c r="F1183" t="s">
        <v>22</v>
      </c>
      <c r="G1183">
        <v>16420.494549999999</v>
      </c>
      <c r="H1183" t="s">
        <v>24</v>
      </c>
      <c r="I1183" t="s">
        <v>17</v>
      </c>
      <c r="J1183" t="s">
        <v>18</v>
      </c>
      <c r="K1183" t="s">
        <v>18</v>
      </c>
      <c r="L1183" t="s">
        <v>17</v>
      </c>
      <c r="M1183" t="s">
        <v>17</v>
      </c>
      <c r="N1183">
        <f>insurance[[#This Row],[age]]^2</f>
        <v>729</v>
      </c>
      <c r="O1183">
        <f>insurance[[#This Row],[smoker_yes]]*insurance[[#This Row],[bmi]]</f>
        <v>20.045000000000002</v>
      </c>
      <c r="P1183">
        <f>insurance[[#This Row],[smoker_yes]]*insurance[[#This Row],[age]]</f>
        <v>27</v>
      </c>
      <c r="Q1183">
        <f>insurance[[#This Row],[bmi]]*insurance[[#This Row],[age]]</f>
        <v>541.21500000000003</v>
      </c>
      <c r="R1183" t="s">
        <v>32</v>
      </c>
      <c r="S1183">
        <f>(insurance[[#This Row],[age]]-Notes!$B$2)/Notes!$B$3</f>
        <v>-0.86915473842881186</v>
      </c>
      <c r="T1183">
        <f>(insurance[[#This Row],[bmi]]-Notes!$B$4)/Notes!$B$5</f>
        <v>-1.7418893929006449</v>
      </c>
      <c r="U1183">
        <f>(insurance[[#This Row],[children]]-Notes!$B$6)/Notes!$B$7</f>
        <v>1.5809257598977553</v>
      </c>
      <c r="V1183" s="14">
        <f t="shared" si="18"/>
        <v>13130.638654799817</v>
      </c>
      <c r="W1183" s="15">
        <f>IF(insurance[[#This Row],[split]]="Test", (insurance[[#This Row],[charges]]-insurance[[#This Row],[yhat_base]])^2, "")</f>
        <v>10823151.811183393</v>
      </c>
      <c r="X1183" s="15">
        <f>IF(insurance[[#This Row],[split]]="Test", ABS(insurance[[#This Row],[charges]]-insurance[[#This Row],[yhat_base]])^2, "")</f>
        <v>10823151.811183393</v>
      </c>
      <c r="Y1183">
        <f>IF(insurance[[#This Row],[split]]="Test", (insurance[[#This Row],[charges]]-insurance[[#This Row],[yhat]])^2,"")</f>
        <v>2799233.9843983692</v>
      </c>
      <c r="Z1183">
        <f>IF(insurance[[#This Row],[split]]="Test",ABS(insurance[[#This Row],[charges]]-insurance[[#This Row],[yhat]])^2,"")</f>
        <v>2799233.9843983692</v>
      </c>
      <c r="AA1183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14747.403403529381</v>
      </c>
      <c r="AB1183">
        <f>insurance[[#This Row],[charges]]-insurance[[#This Row],[yhat]]</f>
        <v>1673.0911464706187</v>
      </c>
      <c r="AC1183">
        <f>IF(insurance[[#This Row],[split]]="Test",
  COUNTIFS(insurance[split], "Test", insurance[yhat], "&gt;" &amp; insurance[[#This Row],[yhat]]) + 1,
  ""
)</f>
        <v>71</v>
      </c>
      <c r="AD1183">
        <f>IF(insurance[[#This Row],[split]]="Test", CEILING(insurance[[#This Row],[rank_test]]/(COUNTIF(insurance[split],"Test")/10), 1), "")</f>
        <v>3</v>
      </c>
      <c r="AE1183">
        <f>IF(insurance[[#This Row],[split]]="Test", --(insurance[[#This Row],[charges]] &gt;= Classify!$C$5), "")</f>
        <v>0</v>
      </c>
      <c r="AF1183">
        <f>IF(insurance[[#This Row],[split]]="Test", --(insurance[[#This Row],[yhat]] &gt;= Classify!$C$8), "")</f>
        <v>0</v>
      </c>
    </row>
    <row r="1184" spans="1:32" x14ac:dyDescent="0.35">
      <c r="A1184">
        <v>39</v>
      </c>
      <c r="B1184" t="s">
        <v>13</v>
      </c>
      <c r="C1184">
        <v>23.274999999999999</v>
      </c>
      <c r="D1184">
        <v>3</v>
      </c>
      <c r="E1184" t="s">
        <v>14</v>
      </c>
      <c r="F1184" t="s">
        <v>20</v>
      </c>
      <c r="G1184">
        <v>7986.4752500000004</v>
      </c>
      <c r="H1184" t="s">
        <v>24</v>
      </c>
      <c r="I1184" t="s">
        <v>17</v>
      </c>
      <c r="J1184" t="s">
        <v>17</v>
      </c>
      <c r="K1184" t="s">
        <v>17</v>
      </c>
      <c r="L1184" t="s">
        <v>17</v>
      </c>
      <c r="M1184" t="s">
        <v>17</v>
      </c>
      <c r="N1184">
        <f>insurance[[#This Row],[age]]^2</f>
        <v>1521</v>
      </c>
      <c r="O1184">
        <f>insurance[[#This Row],[smoker_yes]]*insurance[[#This Row],[bmi]]</f>
        <v>0</v>
      </c>
      <c r="P1184">
        <f>insurance[[#This Row],[smoker_yes]]*insurance[[#This Row],[age]]</f>
        <v>0</v>
      </c>
      <c r="Q1184">
        <f>insurance[[#This Row],[bmi]]*insurance[[#This Row],[age]]</f>
        <v>907.72499999999991</v>
      </c>
      <c r="R1184" t="s">
        <v>31</v>
      </c>
      <c r="S1184">
        <f>(insurance[[#This Row],[age]]-Notes!$B$2)/Notes!$B$3</f>
        <v>-1.4740455675306659E-2</v>
      </c>
      <c r="T1184">
        <f>(insurance[[#This Row],[bmi]]-Notes!$B$4)/Notes!$B$5</f>
        <v>-1.2120257220728119</v>
      </c>
      <c r="U1184">
        <f>(insurance[[#This Row],[children]]-Notes!$B$6)/Notes!$B$7</f>
        <v>1.5809257598977553</v>
      </c>
      <c r="V1184" s="14">
        <f t="shared" si="18"/>
        <v>13130.638654799817</v>
      </c>
      <c r="W1184" s="15" t="str">
        <f>IF(insurance[[#This Row],[split]]="Test", (insurance[[#This Row],[charges]]-insurance[[#This Row],[yhat_base]])^2, "")</f>
        <v/>
      </c>
      <c r="X1184" s="15" t="str">
        <f>IF(insurance[[#This Row],[split]]="Test", ABS(insurance[[#This Row],[charges]]-insurance[[#This Row],[yhat_base]])^2, "")</f>
        <v/>
      </c>
      <c r="Y1184" t="str">
        <f>IF(insurance[[#This Row],[split]]="Test", (insurance[[#This Row],[charges]]-insurance[[#This Row],[yhat]])^2,"")</f>
        <v/>
      </c>
      <c r="Z1184" t="str">
        <f>IF(insurance[[#This Row],[split]]="Test",ABS(insurance[[#This Row],[charges]]-insurance[[#This Row],[yhat]])^2,"")</f>
        <v/>
      </c>
      <c r="AA1184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10007.206877838642</v>
      </c>
      <c r="AB1184">
        <f>insurance[[#This Row],[charges]]-insurance[[#This Row],[yhat]]</f>
        <v>-2020.7316278386415</v>
      </c>
      <c r="AC1184" t="str">
        <f>IF(insurance[[#This Row],[split]]="Test",
  COUNTIFS(insurance[split], "Test", insurance[yhat], "&gt;" &amp; insurance[[#This Row],[yhat]]) + 1,
  ""
)</f>
        <v/>
      </c>
      <c r="AD1184" t="str">
        <f>IF(insurance[[#This Row],[split]]="Test", CEILING(insurance[[#This Row],[rank_test]]/(COUNTIF(insurance[split],"Test")/10), 1), "")</f>
        <v/>
      </c>
      <c r="AE1184" t="str">
        <f>IF(insurance[[#This Row],[split]]="Test", --(insurance[[#This Row],[charges]] &gt;= Classify!$C$5), "")</f>
        <v/>
      </c>
      <c r="AF1184" t="str">
        <f>IF(insurance[[#This Row],[split]]="Test", --(insurance[[#This Row],[yhat]] &gt;= Classify!$C$8), "")</f>
        <v/>
      </c>
    </row>
    <row r="1185" spans="1:32" x14ac:dyDescent="0.35">
      <c r="A1185">
        <v>30</v>
      </c>
      <c r="B1185" t="s">
        <v>19</v>
      </c>
      <c r="C1185">
        <v>22.99</v>
      </c>
      <c r="D1185">
        <v>2</v>
      </c>
      <c r="E1185" t="s">
        <v>23</v>
      </c>
      <c r="F1185" t="s">
        <v>22</v>
      </c>
      <c r="G1185">
        <v>17361.766100000001</v>
      </c>
      <c r="H1185" t="s">
        <v>24</v>
      </c>
      <c r="I1185" t="s">
        <v>18</v>
      </c>
      <c r="J1185" t="s">
        <v>18</v>
      </c>
      <c r="K1185" t="s">
        <v>18</v>
      </c>
      <c r="L1185" t="s">
        <v>17</v>
      </c>
      <c r="M1185" t="s">
        <v>17</v>
      </c>
      <c r="N1185">
        <f>insurance[[#This Row],[age]]^2</f>
        <v>900</v>
      </c>
      <c r="O1185">
        <f>insurance[[#This Row],[smoker_yes]]*insurance[[#This Row],[bmi]]</f>
        <v>22.99</v>
      </c>
      <c r="P1185">
        <f>insurance[[#This Row],[smoker_yes]]*insurance[[#This Row],[age]]</f>
        <v>30</v>
      </c>
      <c r="Q1185">
        <f>insurance[[#This Row],[bmi]]*insurance[[#This Row],[age]]</f>
        <v>689.69999999999993</v>
      </c>
      <c r="R1185" t="s">
        <v>31</v>
      </c>
      <c r="S1185">
        <f>(insurance[[#This Row],[age]]-Notes!$B$2)/Notes!$B$3</f>
        <v>-0.65555116774043554</v>
      </c>
      <c r="T1185">
        <f>(insurance[[#This Row],[bmi]]-Notes!$B$4)/Notes!$B$5</f>
        <v>-1.2587783989105619</v>
      </c>
      <c r="U1185">
        <f>(insurance[[#This Row],[children]]-Notes!$B$6)/Notes!$B$7</f>
        <v>0.75107928412561065</v>
      </c>
      <c r="V1185" s="14">
        <f t="shared" si="18"/>
        <v>13130.638654799817</v>
      </c>
      <c r="W1185" s="15" t="str">
        <f>IF(insurance[[#This Row],[split]]="Test", (insurance[[#This Row],[charges]]-insurance[[#This Row],[yhat_base]])^2, "")</f>
        <v/>
      </c>
      <c r="X1185" s="15" t="str">
        <f>IF(insurance[[#This Row],[split]]="Test", ABS(insurance[[#This Row],[charges]]-insurance[[#This Row],[yhat_base]])^2, "")</f>
        <v/>
      </c>
      <c r="Y1185" t="str">
        <f>IF(insurance[[#This Row],[split]]="Test", (insurance[[#This Row],[charges]]-insurance[[#This Row],[yhat]])^2,"")</f>
        <v/>
      </c>
      <c r="Z1185" t="str">
        <f>IF(insurance[[#This Row],[split]]="Test",ABS(insurance[[#This Row],[charges]]-insurance[[#This Row],[yhat]])^2,"")</f>
        <v/>
      </c>
      <c r="AA1185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18286.133709475256</v>
      </c>
      <c r="AB1185">
        <f>insurance[[#This Row],[charges]]-insurance[[#This Row],[yhat]]</f>
        <v>-924.36760947525545</v>
      </c>
      <c r="AC1185" t="str">
        <f>IF(insurance[[#This Row],[split]]="Test",
  COUNTIFS(insurance[split], "Test", insurance[yhat], "&gt;" &amp; insurance[[#This Row],[yhat]]) + 1,
  ""
)</f>
        <v/>
      </c>
      <c r="AD1185" t="str">
        <f>IF(insurance[[#This Row],[split]]="Test", CEILING(insurance[[#This Row],[rank_test]]/(COUNTIF(insurance[split],"Test")/10), 1), "")</f>
        <v/>
      </c>
      <c r="AE1185" t="str">
        <f>IF(insurance[[#This Row],[split]]="Test", --(insurance[[#This Row],[charges]] &gt;= Classify!$C$5), "")</f>
        <v/>
      </c>
      <c r="AF1185" t="str">
        <f>IF(insurance[[#This Row],[split]]="Test", --(insurance[[#This Row],[yhat]] &gt;= Classify!$C$8), "")</f>
        <v/>
      </c>
    </row>
    <row r="1186" spans="1:32" x14ac:dyDescent="0.35">
      <c r="A1186">
        <v>47</v>
      </c>
      <c r="B1186" t="s">
        <v>19</v>
      </c>
      <c r="C1186">
        <v>19.190000000000001</v>
      </c>
      <c r="D1186">
        <v>1</v>
      </c>
      <c r="E1186" t="s">
        <v>14</v>
      </c>
      <c r="F1186" t="s">
        <v>20</v>
      </c>
      <c r="G1186">
        <v>8627.5411000000004</v>
      </c>
      <c r="H1186" t="s">
        <v>24</v>
      </c>
      <c r="I1186" t="s">
        <v>18</v>
      </c>
      <c r="J1186" t="s">
        <v>17</v>
      </c>
      <c r="K1186" t="s">
        <v>17</v>
      </c>
      <c r="L1186" t="s">
        <v>17</v>
      </c>
      <c r="M1186" t="s">
        <v>17</v>
      </c>
      <c r="N1186">
        <f>insurance[[#This Row],[age]]^2</f>
        <v>2209</v>
      </c>
      <c r="O1186">
        <f>insurance[[#This Row],[smoker_yes]]*insurance[[#This Row],[bmi]]</f>
        <v>0</v>
      </c>
      <c r="P1186">
        <f>insurance[[#This Row],[smoker_yes]]*insurance[[#This Row],[age]]</f>
        <v>0</v>
      </c>
      <c r="Q1186">
        <f>insurance[[#This Row],[bmi]]*insurance[[#This Row],[age]]</f>
        <v>901.93000000000006</v>
      </c>
      <c r="R1186" t="s">
        <v>31</v>
      </c>
      <c r="S1186">
        <f>(insurance[[#This Row],[age]]-Notes!$B$2)/Notes!$B$3</f>
        <v>0.55486906616036347</v>
      </c>
      <c r="T1186">
        <f>(insurance[[#This Row],[bmi]]-Notes!$B$4)/Notes!$B$5</f>
        <v>-1.8821474234138951</v>
      </c>
      <c r="U1186">
        <f>(insurance[[#This Row],[children]]-Notes!$B$6)/Notes!$B$7</f>
        <v>-7.8767191646533979E-2</v>
      </c>
      <c r="V1186" s="14">
        <f t="shared" si="18"/>
        <v>13130.638654799817</v>
      </c>
      <c r="W1186" s="15" t="str">
        <f>IF(insurance[[#This Row],[split]]="Test", (insurance[[#This Row],[charges]]-insurance[[#This Row],[yhat_base]])^2, "")</f>
        <v/>
      </c>
      <c r="X1186" s="15" t="str">
        <f>IF(insurance[[#This Row],[split]]="Test", ABS(insurance[[#This Row],[charges]]-insurance[[#This Row],[yhat_base]])^2, "")</f>
        <v/>
      </c>
      <c r="Y1186" t="str">
        <f>IF(insurance[[#This Row],[split]]="Test", (insurance[[#This Row],[charges]]-insurance[[#This Row],[yhat]])^2,"")</f>
        <v/>
      </c>
      <c r="Z1186" t="str">
        <f>IF(insurance[[#This Row],[split]]="Test",ABS(insurance[[#This Row],[charges]]-insurance[[#This Row],[yhat]])^2,"")</f>
        <v/>
      </c>
      <c r="AA1186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10164.350004702241</v>
      </c>
      <c r="AB1186">
        <f>insurance[[#This Row],[charges]]-insurance[[#This Row],[yhat]]</f>
        <v>-1536.8089047022404</v>
      </c>
      <c r="AC1186" t="str">
        <f>IF(insurance[[#This Row],[split]]="Test",
  COUNTIFS(insurance[split], "Test", insurance[yhat], "&gt;" &amp; insurance[[#This Row],[yhat]]) + 1,
  ""
)</f>
        <v/>
      </c>
      <c r="AD1186" t="str">
        <f>IF(insurance[[#This Row],[split]]="Test", CEILING(insurance[[#This Row],[rank_test]]/(COUNTIF(insurance[split],"Test")/10), 1), "")</f>
        <v/>
      </c>
      <c r="AE1186" t="str">
        <f>IF(insurance[[#This Row],[split]]="Test", --(insurance[[#This Row],[charges]] &gt;= Classify!$C$5), "")</f>
        <v/>
      </c>
      <c r="AF1186" t="str">
        <f>IF(insurance[[#This Row],[split]]="Test", --(insurance[[#This Row],[yhat]] &gt;= Classify!$C$8), "")</f>
        <v/>
      </c>
    </row>
    <row r="1187" spans="1:32" x14ac:dyDescent="0.35">
      <c r="A1187">
        <v>25</v>
      </c>
      <c r="B1187" t="s">
        <v>19</v>
      </c>
      <c r="C1187">
        <v>24.984999999999999</v>
      </c>
      <c r="D1187">
        <v>2</v>
      </c>
      <c r="E1187" t="s">
        <v>14</v>
      </c>
      <c r="F1187" t="s">
        <v>20</v>
      </c>
      <c r="G1187">
        <v>23241.47453</v>
      </c>
      <c r="H1187" t="s">
        <v>24</v>
      </c>
      <c r="I1187" t="s">
        <v>18</v>
      </c>
      <c r="J1187" t="s">
        <v>17</v>
      </c>
      <c r="K1187" t="s">
        <v>17</v>
      </c>
      <c r="L1187" t="s">
        <v>17</v>
      </c>
      <c r="M1187" t="s">
        <v>17</v>
      </c>
      <c r="N1187">
        <f>insurance[[#This Row],[age]]^2</f>
        <v>625</v>
      </c>
      <c r="O1187">
        <f>insurance[[#This Row],[smoker_yes]]*insurance[[#This Row],[bmi]]</f>
        <v>0</v>
      </c>
      <c r="P1187">
        <f>insurance[[#This Row],[smoker_yes]]*insurance[[#This Row],[age]]</f>
        <v>0</v>
      </c>
      <c r="Q1187">
        <f>insurance[[#This Row],[bmi]]*insurance[[#This Row],[age]]</f>
        <v>624.625</v>
      </c>
      <c r="R1187" t="s">
        <v>31</v>
      </c>
      <c r="S1187">
        <f>(insurance[[#This Row],[age]]-Notes!$B$2)/Notes!$B$3</f>
        <v>-1.0115571188877295</v>
      </c>
      <c r="T1187">
        <f>(insurance[[#This Row],[bmi]]-Notes!$B$4)/Notes!$B$5</f>
        <v>-0.9315096610463115</v>
      </c>
      <c r="U1187">
        <f>(insurance[[#This Row],[children]]-Notes!$B$6)/Notes!$B$7</f>
        <v>0.75107928412561065</v>
      </c>
      <c r="V1187" s="14">
        <f t="shared" si="18"/>
        <v>13130.638654799817</v>
      </c>
      <c r="W1187" s="15" t="str">
        <f>IF(insurance[[#This Row],[split]]="Test", (insurance[[#This Row],[charges]]-insurance[[#This Row],[yhat_base]])^2, "")</f>
        <v/>
      </c>
      <c r="X1187" s="15" t="str">
        <f>IF(insurance[[#This Row],[split]]="Test", ABS(insurance[[#This Row],[charges]]-insurance[[#This Row],[yhat_base]])^2, "")</f>
        <v/>
      </c>
      <c r="Y1187" t="str">
        <f>IF(insurance[[#This Row],[split]]="Test", (insurance[[#This Row],[charges]]-insurance[[#This Row],[yhat]])^2,"")</f>
        <v/>
      </c>
      <c r="Z1187" t="str">
        <f>IF(insurance[[#This Row],[split]]="Test",ABS(insurance[[#This Row],[charges]]-insurance[[#This Row],[yhat]])^2,"")</f>
        <v/>
      </c>
      <c r="AA1187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5875.000598191903</v>
      </c>
      <c r="AB1187">
        <f>insurance[[#This Row],[charges]]-insurance[[#This Row],[yhat]]</f>
        <v>17366.473931808097</v>
      </c>
      <c r="AC1187" t="str">
        <f>IF(insurance[[#This Row],[split]]="Test",
  COUNTIFS(insurance[split], "Test", insurance[yhat], "&gt;" &amp; insurance[[#This Row],[yhat]]) + 1,
  ""
)</f>
        <v/>
      </c>
      <c r="AD1187" t="str">
        <f>IF(insurance[[#This Row],[split]]="Test", CEILING(insurance[[#This Row],[rank_test]]/(COUNTIF(insurance[split],"Test")/10), 1), "")</f>
        <v/>
      </c>
      <c r="AE1187" t="str">
        <f>IF(insurance[[#This Row],[split]]="Test", --(insurance[[#This Row],[charges]] &gt;= Classify!$C$5), "")</f>
        <v/>
      </c>
      <c r="AF1187" t="str">
        <f>IF(insurance[[#This Row],[split]]="Test", --(insurance[[#This Row],[yhat]] &gt;= Classify!$C$8), "")</f>
        <v/>
      </c>
    </row>
    <row r="1188" spans="1:32" x14ac:dyDescent="0.35">
      <c r="A1188">
        <v>43</v>
      </c>
      <c r="B1188" t="s">
        <v>19</v>
      </c>
      <c r="C1188">
        <v>20.13</v>
      </c>
      <c r="D1188">
        <v>2</v>
      </c>
      <c r="E1188" t="s">
        <v>23</v>
      </c>
      <c r="F1188" t="s">
        <v>15</v>
      </c>
      <c r="G1188">
        <v>18767.737700000001</v>
      </c>
      <c r="H1188" t="s">
        <v>24</v>
      </c>
      <c r="I1188" t="s">
        <v>18</v>
      </c>
      <c r="J1188" t="s">
        <v>18</v>
      </c>
      <c r="K1188" t="s">
        <v>17</v>
      </c>
      <c r="L1188" t="s">
        <v>18</v>
      </c>
      <c r="M1188" t="s">
        <v>17</v>
      </c>
      <c r="N1188">
        <f>insurance[[#This Row],[age]]^2</f>
        <v>1849</v>
      </c>
      <c r="O1188">
        <f>insurance[[#This Row],[smoker_yes]]*insurance[[#This Row],[bmi]]</f>
        <v>20.13</v>
      </c>
      <c r="P1188">
        <f>insurance[[#This Row],[smoker_yes]]*insurance[[#This Row],[age]]</f>
        <v>43</v>
      </c>
      <c r="Q1188">
        <f>insurance[[#This Row],[bmi]]*insurance[[#This Row],[age]]</f>
        <v>865.58999999999992</v>
      </c>
      <c r="R1188" t="s">
        <v>31</v>
      </c>
      <c r="S1188">
        <f>(insurance[[#This Row],[age]]-Notes!$B$2)/Notes!$B$3</f>
        <v>0.27006430524252845</v>
      </c>
      <c r="T1188">
        <f>(insurance[[#This Row],[bmi]]-Notes!$B$4)/Notes!$B$5</f>
        <v>-1.7279456120893866</v>
      </c>
      <c r="U1188">
        <f>(insurance[[#This Row],[children]]-Notes!$B$6)/Notes!$B$7</f>
        <v>0.75107928412561065</v>
      </c>
      <c r="V1188" s="14">
        <f t="shared" si="18"/>
        <v>13130.638654799817</v>
      </c>
      <c r="W1188" s="15" t="str">
        <f>IF(insurance[[#This Row],[split]]="Test", (insurance[[#This Row],[charges]]-insurance[[#This Row],[yhat_base]])^2, "")</f>
        <v/>
      </c>
      <c r="X1188" s="15" t="str">
        <f>IF(insurance[[#This Row],[split]]="Test", ABS(insurance[[#This Row],[charges]]-insurance[[#This Row],[yhat_base]])^2, "")</f>
        <v/>
      </c>
      <c r="Y1188" t="str">
        <f>IF(insurance[[#This Row],[split]]="Test", (insurance[[#This Row],[charges]]-insurance[[#This Row],[yhat]])^2,"")</f>
        <v/>
      </c>
      <c r="Z1188" t="str">
        <f>IF(insurance[[#This Row],[split]]="Test",ABS(insurance[[#This Row],[charges]]-insurance[[#This Row],[yhat]])^2,"")</f>
        <v/>
      </c>
      <c r="AA1188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16464.832787103875</v>
      </c>
      <c r="AB1188">
        <f>insurance[[#This Row],[charges]]-insurance[[#This Row],[yhat]]</f>
        <v>2302.9049128961269</v>
      </c>
      <c r="AC1188" t="str">
        <f>IF(insurance[[#This Row],[split]]="Test",
  COUNTIFS(insurance[split], "Test", insurance[yhat], "&gt;" &amp; insurance[[#This Row],[yhat]]) + 1,
  ""
)</f>
        <v/>
      </c>
      <c r="AD1188" t="str">
        <f>IF(insurance[[#This Row],[split]]="Test", CEILING(insurance[[#This Row],[rank_test]]/(COUNTIF(insurance[split],"Test")/10), 1), "")</f>
        <v/>
      </c>
      <c r="AE1188" t="str">
        <f>IF(insurance[[#This Row],[split]]="Test", --(insurance[[#This Row],[charges]] &gt;= Classify!$C$5), "")</f>
        <v/>
      </c>
      <c r="AF1188" t="str">
        <f>IF(insurance[[#This Row],[split]]="Test", --(insurance[[#This Row],[yhat]] &gt;= Classify!$C$8), "")</f>
        <v/>
      </c>
    </row>
    <row r="1189" spans="1:32" x14ac:dyDescent="0.35">
      <c r="A1189">
        <v>19</v>
      </c>
      <c r="B1189" t="s">
        <v>13</v>
      </c>
      <c r="C1189">
        <v>24.605</v>
      </c>
      <c r="D1189">
        <v>1</v>
      </c>
      <c r="E1189" t="s">
        <v>14</v>
      </c>
      <c r="F1189" t="s">
        <v>22</v>
      </c>
      <c r="G1189">
        <v>2709.24395</v>
      </c>
      <c r="H1189" t="s">
        <v>24</v>
      </c>
      <c r="I1189" t="s">
        <v>17</v>
      </c>
      <c r="J1189" t="s">
        <v>17</v>
      </c>
      <c r="K1189" t="s">
        <v>18</v>
      </c>
      <c r="L1189" t="s">
        <v>17</v>
      </c>
      <c r="M1189" t="s">
        <v>17</v>
      </c>
      <c r="N1189">
        <f>insurance[[#This Row],[age]]^2</f>
        <v>361</v>
      </c>
      <c r="O1189">
        <f>insurance[[#This Row],[smoker_yes]]*insurance[[#This Row],[bmi]]</f>
        <v>0</v>
      </c>
      <c r="P1189">
        <f>insurance[[#This Row],[smoker_yes]]*insurance[[#This Row],[age]]</f>
        <v>0</v>
      </c>
      <c r="Q1189">
        <f>insurance[[#This Row],[bmi]]*insurance[[#This Row],[age]]</f>
        <v>467.495</v>
      </c>
      <c r="R1189" t="s">
        <v>32</v>
      </c>
      <c r="S1189">
        <f>(insurance[[#This Row],[age]]-Notes!$B$2)/Notes!$B$3</f>
        <v>-1.4387642602644821</v>
      </c>
      <c r="T1189">
        <f>(insurance[[#This Row],[bmi]]-Notes!$B$4)/Notes!$B$5</f>
        <v>-0.99384656349664469</v>
      </c>
      <c r="U1189">
        <f>(insurance[[#This Row],[children]]-Notes!$B$6)/Notes!$B$7</f>
        <v>-7.8767191646533979E-2</v>
      </c>
      <c r="V1189" s="14">
        <f t="shared" si="18"/>
        <v>13130.638654799817</v>
      </c>
      <c r="W1189" s="15">
        <f>IF(insurance[[#This Row],[split]]="Test", (insurance[[#This Row],[charges]]-insurance[[#This Row],[yhat_base]])^2, "")</f>
        <v>108605467.59322967</v>
      </c>
      <c r="X1189" s="15">
        <f>IF(insurance[[#This Row],[split]]="Test", ABS(insurance[[#This Row],[charges]]-insurance[[#This Row],[yhat_base]])^2, "")</f>
        <v>108605467.59322967</v>
      </c>
      <c r="Y1189">
        <f>IF(insurance[[#This Row],[split]]="Test", (insurance[[#This Row],[charges]]-insurance[[#This Row],[yhat]])^2,"")</f>
        <v>3018377.1791399852</v>
      </c>
      <c r="Z1189">
        <f>IF(insurance[[#This Row],[split]]="Test",ABS(insurance[[#This Row],[charges]]-insurance[[#This Row],[yhat]])^2,"")</f>
        <v>3018377.1791399852</v>
      </c>
      <c r="AA1189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4446.5916927216422</v>
      </c>
      <c r="AB1189">
        <f>insurance[[#This Row],[charges]]-insurance[[#This Row],[yhat]]</f>
        <v>-1737.3477427216421</v>
      </c>
      <c r="AC1189">
        <f>IF(insurance[[#This Row],[split]]="Test",
  COUNTIFS(insurance[split], "Test", insurance[yhat], "&gt;" &amp; insurance[[#This Row],[yhat]]) + 1,
  ""
)</f>
        <v>253</v>
      </c>
      <c r="AD1189">
        <f>IF(insurance[[#This Row],[split]]="Test", CEILING(insurance[[#This Row],[rank_test]]/(COUNTIF(insurance[split],"Test")/10), 1), "")</f>
        <v>9</v>
      </c>
      <c r="AE1189">
        <f>IF(insurance[[#This Row],[split]]="Test", --(insurance[[#This Row],[charges]] &gt;= Classify!$C$5), "")</f>
        <v>0</v>
      </c>
      <c r="AF1189">
        <f>IF(insurance[[#This Row],[split]]="Test", --(insurance[[#This Row],[yhat]] &gt;= Classify!$C$8), "")</f>
        <v>0</v>
      </c>
    </row>
    <row r="1190" spans="1:32" x14ac:dyDescent="0.35">
      <c r="A1190">
        <v>18</v>
      </c>
      <c r="B1190" t="s">
        <v>19</v>
      </c>
      <c r="C1190">
        <v>23.32</v>
      </c>
      <c r="D1190">
        <v>1</v>
      </c>
      <c r="E1190" t="s">
        <v>14</v>
      </c>
      <c r="F1190" t="s">
        <v>15</v>
      </c>
      <c r="G1190">
        <v>1711.0268000000001</v>
      </c>
      <c r="H1190" t="s">
        <v>24</v>
      </c>
      <c r="I1190" t="s">
        <v>18</v>
      </c>
      <c r="J1190" t="s">
        <v>17</v>
      </c>
      <c r="K1190" t="s">
        <v>17</v>
      </c>
      <c r="L1190" t="s">
        <v>18</v>
      </c>
      <c r="M1190" t="s">
        <v>17</v>
      </c>
      <c r="N1190">
        <f>insurance[[#This Row],[age]]^2</f>
        <v>324</v>
      </c>
      <c r="O1190">
        <f>insurance[[#This Row],[smoker_yes]]*insurance[[#This Row],[bmi]]</f>
        <v>0</v>
      </c>
      <c r="P1190">
        <f>insurance[[#This Row],[smoker_yes]]*insurance[[#This Row],[age]]</f>
        <v>0</v>
      </c>
      <c r="Q1190">
        <f>insurance[[#This Row],[bmi]]*insurance[[#This Row],[age]]</f>
        <v>419.76</v>
      </c>
      <c r="R1190" t="s">
        <v>31</v>
      </c>
      <c r="S1190">
        <f>(insurance[[#This Row],[age]]-Notes!$B$2)/Notes!$B$3</f>
        <v>-1.5099654504939408</v>
      </c>
      <c r="T1190">
        <f>(insurance[[#This Row],[bmi]]-Notes!$B$4)/Notes!$B$5</f>
        <v>-1.204643720466851</v>
      </c>
      <c r="U1190">
        <f>(insurance[[#This Row],[children]]-Notes!$B$6)/Notes!$B$7</f>
        <v>-7.8767191646533979E-2</v>
      </c>
      <c r="V1190" s="14">
        <f t="shared" si="18"/>
        <v>13130.638654799817</v>
      </c>
      <c r="W1190" s="15" t="str">
        <f>IF(insurance[[#This Row],[split]]="Test", (insurance[[#This Row],[charges]]-insurance[[#This Row],[yhat_base]])^2, "")</f>
        <v/>
      </c>
      <c r="X1190" s="15" t="str">
        <f>IF(insurance[[#This Row],[split]]="Test", ABS(insurance[[#This Row],[charges]]-insurance[[#This Row],[yhat_base]])^2, "")</f>
        <v/>
      </c>
      <c r="Y1190" t="str">
        <f>IF(insurance[[#This Row],[split]]="Test", (insurance[[#This Row],[charges]]-insurance[[#This Row],[yhat]])^2,"")</f>
        <v/>
      </c>
      <c r="Z1190" t="str">
        <f>IF(insurance[[#This Row],[split]]="Test",ABS(insurance[[#This Row],[charges]]-insurance[[#This Row],[yhat]])^2,"")</f>
        <v/>
      </c>
      <c r="AA1190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3104.86860610857</v>
      </c>
      <c r="AB1190">
        <f>insurance[[#This Row],[charges]]-insurance[[#This Row],[yhat]]</f>
        <v>-1393.8418061085699</v>
      </c>
      <c r="AC1190" t="str">
        <f>IF(insurance[[#This Row],[split]]="Test",
  COUNTIFS(insurance[split], "Test", insurance[yhat], "&gt;" &amp; insurance[[#This Row],[yhat]]) + 1,
  ""
)</f>
        <v/>
      </c>
      <c r="AD1190" t="str">
        <f>IF(insurance[[#This Row],[split]]="Test", CEILING(insurance[[#This Row],[rank_test]]/(COUNTIF(insurance[split],"Test")/10), 1), "")</f>
        <v/>
      </c>
      <c r="AE1190" t="str">
        <f>IF(insurance[[#This Row],[split]]="Test", --(insurance[[#This Row],[charges]] &gt;= Classify!$C$5), "")</f>
        <v/>
      </c>
      <c r="AF1190" t="str">
        <f>IF(insurance[[#This Row],[split]]="Test", --(insurance[[#This Row],[yhat]] &gt;= Classify!$C$8), "")</f>
        <v/>
      </c>
    </row>
    <row r="1191" spans="1:32" x14ac:dyDescent="0.35">
      <c r="A1191">
        <v>46</v>
      </c>
      <c r="B1191" t="s">
        <v>13</v>
      </c>
      <c r="C1191">
        <v>23.655000000000001</v>
      </c>
      <c r="D1191">
        <v>1</v>
      </c>
      <c r="E1191" t="s">
        <v>23</v>
      </c>
      <c r="F1191" t="s">
        <v>22</v>
      </c>
      <c r="G1191">
        <v>21677.283449999999</v>
      </c>
      <c r="H1191" t="s">
        <v>24</v>
      </c>
      <c r="I1191" t="s">
        <v>17</v>
      </c>
      <c r="J1191" t="s">
        <v>18</v>
      </c>
      <c r="K1191" t="s">
        <v>18</v>
      </c>
      <c r="L1191" t="s">
        <v>17</v>
      </c>
      <c r="M1191" t="s">
        <v>17</v>
      </c>
      <c r="N1191">
        <f>insurance[[#This Row],[age]]^2</f>
        <v>2116</v>
      </c>
      <c r="O1191">
        <f>insurance[[#This Row],[smoker_yes]]*insurance[[#This Row],[bmi]]</f>
        <v>23.655000000000001</v>
      </c>
      <c r="P1191">
        <f>insurance[[#This Row],[smoker_yes]]*insurance[[#This Row],[age]]</f>
        <v>46</v>
      </c>
      <c r="Q1191">
        <f>insurance[[#This Row],[bmi]]*insurance[[#This Row],[age]]</f>
        <v>1088.1300000000001</v>
      </c>
      <c r="R1191" t="s">
        <v>31</v>
      </c>
      <c r="S1191">
        <f>(insurance[[#This Row],[age]]-Notes!$B$2)/Notes!$B$3</f>
        <v>0.48366787593090471</v>
      </c>
      <c r="T1191">
        <f>(insurance[[#This Row],[bmi]]-Notes!$B$4)/Notes!$B$5</f>
        <v>-1.1496888196224779</v>
      </c>
      <c r="U1191">
        <f>(insurance[[#This Row],[children]]-Notes!$B$6)/Notes!$B$7</f>
        <v>-7.8767191646533979E-2</v>
      </c>
      <c r="V1191" s="14">
        <f t="shared" si="18"/>
        <v>13130.638654799817</v>
      </c>
      <c r="W1191" s="15" t="str">
        <f>IF(insurance[[#This Row],[split]]="Test", (insurance[[#This Row],[charges]]-insurance[[#This Row],[yhat_base]])^2, "")</f>
        <v/>
      </c>
      <c r="X1191" s="15" t="str">
        <f>IF(insurance[[#This Row],[split]]="Test", ABS(insurance[[#This Row],[charges]]-insurance[[#This Row],[yhat_base]])^2, "")</f>
        <v/>
      </c>
      <c r="Y1191" t="str">
        <f>IF(insurance[[#This Row],[split]]="Test", (insurance[[#This Row],[charges]]-insurance[[#This Row],[yhat]])^2,"")</f>
        <v/>
      </c>
      <c r="Z1191" t="str">
        <f>IF(insurance[[#This Row],[split]]="Test",ABS(insurance[[#This Row],[charges]]-insurance[[#This Row],[yhat]])^2,"")</f>
        <v/>
      </c>
      <c r="AA1191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23125.463075347594</v>
      </c>
      <c r="AB1191">
        <f>insurance[[#This Row],[charges]]-insurance[[#This Row],[yhat]]</f>
        <v>-1448.179625347595</v>
      </c>
      <c r="AC1191" t="str">
        <f>IF(insurance[[#This Row],[split]]="Test",
  COUNTIFS(insurance[split], "Test", insurance[yhat], "&gt;" &amp; insurance[[#This Row],[yhat]]) + 1,
  ""
)</f>
        <v/>
      </c>
      <c r="AD1191" t="str">
        <f>IF(insurance[[#This Row],[split]]="Test", CEILING(insurance[[#This Row],[rank_test]]/(COUNTIF(insurance[split],"Test")/10), 1), "")</f>
        <v/>
      </c>
      <c r="AE1191" t="str">
        <f>IF(insurance[[#This Row],[split]]="Test", --(insurance[[#This Row],[charges]] &gt;= Classify!$C$5), "")</f>
        <v/>
      </c>
      <c r="AF1191" t="str">
        <f>IF(insurance[[#This Row],[split]]="Test", --(insurance[[#This Row],[yhat]] &gt;= Classify!$C$8), "")</f>
        <v/>
      </c>
    </row>
    <row r="1192" spans="1:32" x14ac:dyDescent="0.35">
      <c r="A1192">
        <v>54</v>
      </c>
      <c r="B1192" t="s">
        <v>13</v>
      </c>
      <c r="C1192">
        <v>23</v>
      </c>
      <c r="D1192">
        <v>3</v>
      </c>
      <c r="E1192" t="s">
        <v>14</v>
      </c>
      <c r="F1192" t="s">
        <v>21</v>
      </c>
      <c r="G1192">
        <v>12094.477999999999</v>
      </c>
      <c r="H1192" t="s">
        <v>24</v>
      </c>
      <c r="I1192" t="s">
        <v>17</v>
      </c>
      <c r="J1192" t="s">
        <v>17</v>
      </c>
      <c r="K1192" t="s">
        <v>17</v>
      </c>
      <c r="L1192" t="s">
        <v>17</v>
      </c>
      <c r="M1192" t="s">
        <v>18</v>
      </c>
      <c r="N1192">
        <f>insurance[[#This Row],[age]]^2</f>
        <v>2916</v>
      </c>
      <c r="O1192">
        <f>insurance[[#This Row],[smoker_yes]]*insurance[[#This Row],[bmi]]</f>
        <v>0</v>
      </c>
      <c r="P1192">
        <f>insurance[[#This Row],[smoker_yes]]*insurance[[#This Row],[age]]</f>
        <v>0</v>
      </c>
      <c r="Q1192">
        <f>insurance[[#This Row],[bmi]]*insurance[[#This Row],[age]]</f>
        <v>1242</v>
      </c>
      <c r="R1192" t="s">
        <v>32</v>
      </c>
      <c r="S1192">
        <f>(insurance[[#This Row],[age]]-Notes!$B$2)/Notes!$B$3</f>
        <v>1.0532773977665748</v>
      </c>
      <c r="T1192">
        <f>(insurance[[#This Row],[bmi]]-Notes!$B$4)/Notes!$B$5</f>
        <v>-1.2571379541092371</v>
      </c>
      <c r="U1192">
        <f>(insurance[[#This Row],[children]]-Notes!$B$6)/Notes!$B$7</f>
        <v>1.5809257598977553</v>
      </c>
      <c r="V1192" s="14">
        <f t="shared" si="18"/>
        <v>13130.638654799817</v>
      </c>
      <c r="W1192" s="15">
        <f>IF(insurance[[#This Row],[split]]="Test", (insurance[[#This Row],[charges]]-insurance[[#This Row],[yhat_base]])^2, "")</f>
        <v>1073628.9025551877</v>
      </c>
      <c r="X1192" s="15">
        <f>IF(insurance[[#This Row],[split]]="Test", ABS(insurance[[#This Row],[charges]]-insurance[[#This Row],[yhat_base]])^2, "")</f>
        <v>1073628.9025551877</v>
      </c>
      <c r="Y1192">
        <f>IF(insurance[[#This Row],[split]]="Test", (insurance[[#This Row],[charges]]-insurance[[#This Row],[yhat]])^2,"")</f>
        <v>2473208.7518122848</v>
      </c>
      <c r="Z1192">
        <f>IF(insurance[[#This Row],[split]]="Test",ABS(insurance[[#This Row],[charges]]-insurance[[#This Row],[yhat]])^2,"")</f>
        <v>2473208.7518122848</v>
      </c>
      <c r="AA1192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13667.12187316782</v>
      </c>
      <c r="AB1192">
        <f>insurance[[#This Row],[charges]]-insurance[[#This Row],[yhat]]</f>
        <v>-1572.6438731678209</v>
      </c>
      <c r="AC1192">
        <f>IF(insurance[[#This Row],[split]]="Test",
  COUNTIFS(insurance[split], "Test", insurance[yhat], "&gt;" &amp; insurance[[#This Row],[yhat]]) + 1,
  ""
)</f>
        <v>87</v>
      </c>
      <c r="AD1192">
        <f>IF(insurance[[#This Row],[split]]="Test", CEILING(insurance[[#This Row],[rank_test]]/(COUNTIF(insurance[split],"Test")/10), 1), "")</f>
        <v>4</v>
      </c>
      <c r="AE1192">
        <f>IF(insurance[[#This Row],[split]]="Test", --(insurance[[#This Row],[charges]] &gt;= Classify!$C$5), "")</f>
        <v>0</v>
      </c>
      <c r="AF1192">
        <f>IF(insurance[[#This Row],[split]]="Test", --(insurance[[#This Row],[yhat]] &gt;= Classify!$C$8), "")</f>
        <v>0</v>
      </c>
    </row>
    <row r="1193" spans="1:32" x14ac:dyDescent="0.35">
      <c r="A1193">
        <v>43</v>
      </c>
      <c r="B1193" t="s">
        <v>13</v>
      </c>
      <c r="C1193">
        <v>24.7</v>
      </c>
      <c r="D1193">
        <v>2</v>
      </c>
      <c r="E1193" t="s">
        <v>23</v>
      </c>
      <c r="F1193" t="s">
        <v>22</v>
      </c>
      <c r="G1193">
        <v>21880.82</v>
      </c>
      <c r="H1193" t="s">
        <v>24</v>
      </c>
      <c r="I1193" t="s">
        <v>17</v>
      </c>
      <c r="J1193" t="s">
        <v>18</v>
      </c>
      <c r="K1193" t="s">
        <v>18</v>
      </c>
      <c r="L1193" t="s">
        <v>17</v>
      </c>
      <c r="M1193" t="s">
        <v>17</v>
      </c>
      <c r="N1193">
        <f>insurance[[#This Row],[age]]^2</f>
        <v>1849</v>
      </c>
      <c r="O1193">
        <f>insurance[[#This Row],[smoker_yes]]*insurance[[#This Row],[bmi]]</f>
        <v>24.7</v>
      </c>
      <c r="P1193">
        <f>insurance[[#This Row],[smoker_yes]]*insurance[[#This Row],[age]]</f>
        <v>43</v>
      </c>
      <c r="Q1193">
        <f>insurance[[#This Row],[bmi]]*insurance[[#This Row],[age]]</f>
        <v>1062.0999999999999</v>
      </c>
      <c r="R1193" t="s">
        <v>32</v>
      </c>
      <c r="S1193">
        <f>(insurance[[#This Row],[age]]-Notes!$B$2)/Notes!$B$3</f>
        <v>0.27006430524252845</v>
      </c>
      <c r="T1193">
        <f>(insurance[[#This Row],[bmi]]-Notes!$B$4)/Notes!$B$5</f>
        <v>-0.97826233788406158</v>
      </c>
      <c r="U1193">
        <f>(insurance[[#This Row],[children]]-Notes!$B$6)/Notes!$B$7</f>
        <v>0.75107928412561065</v>
      </c>
      <c r="V1193" s="14">
        <f t="shared" si="18"/>
        <v>13130.638654799817</v>
      </c>
      <c r="W1193" s="15">
        <f>IF(insurance[[#This Row],[split]]="Test", (insurance[[#This Row],[charges]]-insurance[[#This Row],[yhat_base]])^2, "")</f>
        <v>76565673.57388927</v>
      </c>
      <c r="X1193" s="15">
        <f>IF(insurance[[#This Row],[split]]="Test", ABS(insurance[[#This Row],[charges]]-insurance[[#This Row],[yhat_base]])^2, "")</f>
        <v>76565673.57388927</v>
      </c>
      <c r="Y1193">
        <f>IF(insurance[[#This Row],[split]]="Test", (insurance[[#This Row],[charges]]-insurance[[#This Row],[yhat]])^2,"")</f>
        <v>6981051.3247772856</v>
      </c>
      <c r="Z1193">
        <f>IF(insurance[[#This Row],[split]]="Test",ABS(insurance[[#This Row],[charges]]-insurance[[#This Row],[yhat]])^2,"")</f>
        <v>6981051.3247772856</v>
      </c>
      <c r="AA1193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24522.987921381471</v>
      </c>
      <c r="AB1193">
        <f>insurance[[#This Row],[charges]]-insurance[[#This Row],[yhat]]</f>
        <v>-2642.1679213814714</v>
      </c>
      <c r="AC1193">
        <f>IF(insurance[[#This Row],[split]]="Test",
  COUNTIFS(insurance[split], "Test", insurance[yhat], "&gt;" &amp; insurance[[#This Row],[yhat]]) + 1,
  ""
)</f>
        <v>48</v>
      </c>
      <c r="AD1193">
        <f>IF(insurance[[#This Row],[split]]="Test", CEILING(insurance[[#This Row],[rank_test]]/(COUNTIF(insurance[split],"Test")/10), 1), "")</f>
        <v>2</v>
      </c>
      <c r="AE1193">
        <f>IF(insurance[[#This Row],[split]]="Test", --(insurance[[#This Row],[charges]] &gt;= Classify!$C$5), "")</f>
        <v>1</v>
      </c>
      <c r="AF1193">
        <f>IF(insurance[[#This Row],[split]]="Test", --(insurance[[#This Row],[yhat]] &gt;= Classify!$C$8), "")</f>
        <v>1</v>
      </c>
    </row>
    <row r="1194" spans="1:32" x14ac:dyDescent="0.35">
      <c r="A1194">
        <v>25</v>
      </c>
      <c r="B1194" t="s">
        <v>13</v>
      </c>
      <c r="C1194">
        <v>22.515000000000001</v>
      </c>
      <c r="D1194">
        <v>1</v>
      </c>
      <c r="E1194" t="s">
        <v>14</v>
      </c>
      <c r="F1194" t="s">
        <v>22</v>
      </c>
      <c r="G1194">
        <v>3594.17085</v>
      </c>
      <c r="H1194" t="s">
        <v>24</v>
      </c>
      <c r="I1194" t="s">
        <v>17</v>
      </c>
      <c r="J1194" t="s">
        <v>17</v>
      </c>
      <c r="K1194" t="s">
        <v>18</v>
      </c>
      <c r="L1194" t="s">
        <v>17</v>
      </c>
      <c r="M1194" t="s">
        <v>17</v>
      </c>
      <c r="N1194">
        <f>insurance[[#This Row],[age]]^2</f>
        <v>625</v>
      </c>
      <c r="O1194">
        <f>insurance[[#This Row],[smoker_yes]]*insurance[[#This Row],[bmi]]</f>
        <v>0</v>
      </c>
      <c r="P1194">
        <f>insurance[[#This Row],[smoker_yes]]*insurance[[#This Row],[age]]</f>
        <v>0</v>
      </c>
      <c r="Q1194">
        <f>insurance[[#This Row],[bmi]]*insurance[[#This Row],[age]]</f>
        <v>562.875</v>
      </c>
      <c r="R1194" t="s">
        <v>31</v>
      </c>
      <c r="S1194">
        <f>(insurance[[#This Row],[age]]-Notes!$B$2)/Notes!$B$3</f>
        <v>-1.0115571188877295</v>
      </c>
      <c r="T1194">
        <f>(insurance[[#This Row],[bmi]]-Notes!$B$4)/Notes!$B$5</f>
        <v>-1.3366995269734783</v>
      </c>
      <c r="U1194">
        <f>(insurance[[#This Row],[children]]-Notes!$B$6)/Notes!$B$7</f>
        <v>-7.8767191646533979E-2</v>
      </c>
      <c r="V1194" s="14">
        <f t="shared" si="18"/>
        <v>13130.638654799817</v>
      </c>
      <c r="W1194" s="15" t="str">
        <f>IF(insurance[[#This Row],[split]]="Test", (insurance[[#This Row],[charges]]-insurance[[#This Row],[yhat_base]])^2, "")</f>
        <v/>
      </c>
      <c r="X1194" s="15" t="str">
        <f>IF(insurance[[#This Row],[split]]="Test", ABS(insurance[[#This Row],[charges]]-insurance[[#This Row],[yhat_base]])^2, "")</f>
        <v/>
      </c>
      <c r="Y1194" t="str">
        <f>IF(insurance[[#This Row],[split]]="Test", (insurance[[#This Row],[charges]]-insurance[[#This Row],[yhat]])^2,"")</f>
        <v/>
      </c>
      <c r="Z1194" t="str">
        <f>IF(insurance[[#This Row],[split]]="Test",ABS(insurance[[#This Row],[charges]]-insurance[[#This Row],[yhat]])^2,"")</f>
        <v/>
      </c>
      <c r="AA1194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5133.3099506819408</v>
      </c>
      <c r="AB1194">
        <f>insurance[[#This Row],[charges]]-insurance[[#This Row],[yhat]]</f>
        <v>-1539.1391006819408</v>
      </c>
      <c r="AC1194" t="str">
        <f>IF(insurance[[#This Row],[split]]="Test",
  COUNTIFS(insurance[split], "Test", insurance[yhat], "&gt;" &amp; insurance[[#This Row],[yhat]]) + 1,
  ""
)</f>
        <v/>
      </c>
      <c r="AD1194" t="str">
        <f>IF(insurance[[#This Row],[split]]="Test", CEILING(insurance[[#This Row],[rank_test]]/(COUNTIF(insurance[split],"Test")/10), 1), "")</f>
        <v/>
      </c>
      <c r="AE1194" t="str">
        <f>IF(insurance[[#This Row],[split]]="Test", --(insurance[[#This Row],[charges]] &gt;= Classify!$C$5), "")</f>
        <v/>
      </c>
      <c r="AF1194" t="str">
        <f>IF(insurance[[#This Row],[split]]="Test", --(insurance[[#This Row],[yhat]] &gt;= Classify!$C$8), "")</f>
        <v/>
      </c>
    </row>
    <row r="1195" spans="1:32" x14ac:dyDescent="0.35">
      <c r="A1195">
        <v>63</v>
      </c>
      <c r="B1195" t="s">
        <v>19</v>
      </c>
      <c r="C1195">
        <v>21.66</v>
      </c>
      <c r="D1195">
        <v>1</v>
      </c>
      <c r="E1195" t="s">
        <v>14</v>
      </c>
      <c r="F1195" t="s">
        <v>22</v>
      </c>
      <c r="G1195">
        <v>14349.8544</v>
      </c>
      <c r="H1195" t="s">
        <v>24</v>
      </c>
      <c r="I1195" t="s">
        <v>18</v>
      </c>
      <c r="J1195" t="s">
        <v>17</v>
      </c>
      <c r="K1195" t="s">
        <v>18</v>
      </c>
      <c r="L1195" t="s">
        <v>17</v>
      </c>
      <c r="M1195" t="s">
        <v>17</v>
      </c>
      <c r="N1195">
        <f>insurance[[#This Row],[age]]^2</f>
        <v>3969</v>
      </c>
      <c r="O1195">
        <f>insurance[[#This Row],[smoker_yes]]*insurance[[#This Row],[bmi]]</f>
        <v>0</v>
      </c>
      <c r="P1195">
        <f>insurance[[#This Row],[smoker_yes]]*insurance[[#This Row],[age]]</f>
        <v>0</v>
      </c>
      <c r="Q1195">
        <f>insurance[[#This Row],[bmi]]*insurance[[#This Row],[age]]</f>
        <v>1364.58</v>
      </c>
      <c r="R1195" t="s">
        <v>31</v>
      </c>
      <c r="S1195">
        <f>(insurance[[#This Row],[age]]-Notes!$B$2)/Notes!$B$3</f>
        <v>1.6940881098317038</v>
      </c>
      <c r="T1195">
        <f>(insurance[[#This Row],[bmi]]-Notes!$B$4)/Notes!$B$5</f>
        <v>-1.4769575574867284</v>
      </c>
      <c r="U1195">
        <f>(insurance[[#This Row],[children]]-Notes!$B$6)/Notes!$B$7</f>
        <v>-7.8767191646533979E-2</v>
      </c>
      <c r="V1195" s="14">
        <f t="shared" si="18"/>
        <v>13130.638654799817</v>
      </c>
      <c r="W1195" s="15" t="str">
        <f>IF(insurance[[#This Row],[split]]="Test", (insurance[[#This Row],[charges]]-insurance[[#This Row],[yhat_base]])^2, "")</f>
        <v/>
      </c>
      <c r="X1195" s="15" t="str">
        <f>IF(insurance[[#This Row],[split]]="Test", ABS(insurance[[#This Row],[charges]]-insurance[[#This Row],[yhat_base]])^2, "")</f>
        <v/>
      </c>
      <c r="Y1195" t="str">
        <f>IF(insurance[[#This Row],[split]]="Test", (insurance[[#This Row],[charges]]-insurance[[#This Row],[yhat]])^2,"")</f>
        <v/>
      </c>
      <c r="Z1195" t="str">
        <f>IF(insurance[[#This Row],[split]]="Test",ABS(insurance[[#This Row],[charges]]-insurance[[#This Row],[yhat]])^2,"")</f>
        <v/>
      </c>
      <c r="AA1195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15736.168202396646</v>
      </c>
      <c r="AB1195">
        <f>insurance[[#This Row],[charges]]-insurance[[#This Row],[yhat]]</f>
        <v>-1386.3138023966458</v>
      </c>
      <c r="AC1195" t="str">
        <f>IF(insurance[[#This Row],[split]]="Test",
  COUNTIFS(insurance[split], "Test", insurance[yhat], "&gt;" &amp; insurance[[#This Row],[yhat]]) + 1,
  ""
)</f>
        <v/>
      </c>
      <c r="AD1195" t="str">
        <f>IF(insurance[[#This Row],[split]]="Test", CEILING(insurance[[#This Row],[rank_test]]/(COUNTIF(insurance[split],"Test")/10), 1), "")</f>
        <v/>
      </c>
      <c r="AE1195" t="str">
        <f>IF(insurance[[#This Row],[split]]="Test", --(insurance[[#This Row],[charges]] &gt;= Classify!$C$5), "")</f>
        <v/>
      </c>
      <c r="AF1195" t="str">
        <f>IF(insurance[[#This Row],[split]]="Test", --(insurance[[#This Row],[yhat]] &gt;= Classify!$C$8), "")</f>
        <v/>
      </c>
    </row>
    <row r="1196" spans="1:32" x14ac:dyDescent="0.35">
      <c r="A1196">
        <v>18</v>
      </c>
      <c r="B1196" t="s">
        <v>19</v>
      </c>
      <c r="C1196">
        <v>21.78</v>
      </c>
      <c r="D1196">
        <v>2</v>
      </c>
      <c r="E1196" t="s">
        <v>14</v>
      </c>
      <c r="F1196" t="s">
        <v>15</v>
      </c>
      <c r="G1196">
        <v>11884.048580000001</v>
      </c>
      <c r="H1196" t="s">
        <v>24</v>
      </c>
      <c r="I1196" t="s">
        <v>18</v>
      </c>
      <c r="J1196" t="s">
        <v>17</v>
      </c>
      <c r="K1196" t="s">
        <v>17</v>
      </c>
      <c r="L1196" t="s">
        <v>18</v>
      </c>
      <c r="M1196" t="s">
        <v>17</v>
      </c>
      <c r="N1196">
        <f>insurance[[#This Row],[age]]^2</f>
        <v>324</v>
      </c>
      <c r="O1196">
        <f>insurance[[#This Row],[smoker_yes]]*insurance[[#This Row],[bmi]]</f>
        <v>0</v>
      </c>
      <c r="P1196">
        <f>insurance[[#This Row],[smoker_yes]]*insurance[[#This Row],[age]]</f>
        <v>0</v>
      </c>
      <c r="Q1196">
        <f>insurance[[#This Row],[bmi]]*insurance[[#This Row],[age]]</f>
        <v>392.04</v>
      </c>
      <c r="R1196" t="s">
        <v>32</v>
      </c>
      <c r="S1196">
        <f>(insurance[[#This Row],[age]]-Notes!$B$2)/Notes!$B$3</f>
        <v>-1.5099654504939408</v>
      </c>
      <c r="T1196">
        <f>(insurance[[#This Row],[bmi]]-Notes!$B$4)/Notes!$B$5</f>
        <v>-1.4572722198708334</v>
      </c>
      <c r="U1196">
        <f>(insurance[[#This Row],[children]]-Notes!$B$6)/Notes!$B$7</f>
        <v>0.75107928412561065</v>
      </c>
      <c r="V1196" s="14">
        <f t="shared" si="18"/>
        <v>13130.638654799817</v>
      </c>
      <c r="W1196" s="15">
        <f>IF(insurance[[#This Row],[split]]="Test", (insurance[[#This Row],[charges]]-insurance[[#This Row],[yhat_base]])^2, "")</f>
        <v>1553986.8145894124</v>
      </c>
      <c r="X1196" s="15">
        <f>IF(insurance[[#This Row],[split]]="Test", ABS(insurance[[#This Row],[charges]]-insurance[[#This Row],[yhat_base]])^2, "")</f>
        <v>1553986.8145894124</v>
      </c>
      <c r="Y1196">
        <f>IF(insurance[[#This Row],[split]]="Test", (insurance[[#This Row],[charges]]-insurance[[#This Row],[yhat]])^2,"")</f>
        <v>64905821.89532169</v>
      </c>
      <c r="Z1196">
        <f>IF(insurance[[#This Row],[split]]="Test",ABS(insurance[[#This Row],[charges]]-insurance[[#This Row],[yhat]])^2,"")</f>
        <v>64905821.89532169</v>
      </c>
      <c r="AA1196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3827.6336269751946</v>
      </c>
      <c r="AB1196">
        <f>insurance[[#This Row],[charges]]-insurance[[#This Row],[yhat]]</f>
        <v>8056.414953024806</v>
      </c>
      <c r="AC1196">
        <f>IF(insurance[[#This Row],[split]]="Test",
  COUNTIFS(insurance[split], "Test", insurance[yhat], "&gt;" &amp; insurance[[#This Row],[yhat]]) + 1,
  ""
)</f>
        <v>262</v>
      </c>
      <c r="AD1196">
        <f>IF(insurance[[#This Row],[split]]="Test", CEILING(insurance[[#This Row],[rank_test]]/(COUNTIF(insurance[split],"Test")/10), 1), "")</f>
        <v>10</v>
      </c>
      <c r="AE1196">
        <f>IF(insurance[[#This Row],[split]]="Test", --(insurance[[#This Row],[charges]] &gt;= Classify!$C$5), "")</f>
        <v>0</v>
      </c>
      <c r="AF1196">
        <f>IF(insurance[[#This Row],[split]]="Test", --(insurance[[#This Row],[yhat]] &gt;= Classify!$C$8), "")</f>
        <v>0</v>
      </c>
    </row>
    <row r="1197" spans="1:32" x14ac:dyDescent="0.35">
      <c r="A1197">
        <v>38</v>
      </c>
      <c r="B1197" t="s">
        <v>19</v>
      </c>
      <c r="C1197">
        <v>19.95</v>
      </c>
      <c r="D1197">
        <v>1</v>
      </c>
      <c r="E1197" t="s">
        <v>14</v>
      </c>
      <c r="F1197" t="s">
        <v>22</v>
      </c>
      <c r="G1197">
        <v>5855.9025000000001</v>
      </c>
      <c r="H1197" t="s">
        <v>24</v>
      </c>
      <c r="I1197" t="s">
        <v>18</v>
      </c>
      <c r="J1197" t="s">
        <v>17</v>
      </c>
      <c r="K1197" t="s">
        <v>18</v>
      </c>
      <c r="L1197" t="s">
        <v>17</v>
      </c>
      <c r="M1197" t="s">
        <v>17</v>
      </c>
      <c r="N1197">
        <f>insurance[[#This Row],[age]]^2</f>
        <v>1444</v>
      </c>
      <c r="O1197">
        <f>insurance[[#This Row],[smoker_yes]]*insurance[[#This Row],[bmi]]</f>
        <v>0</v>
      </c>
      <c r="P1197">
        <f>insurance[[#This Row],[smoker_yes]]*insurance[[#This Row],[age]]</f>
        <v>0</v>
      </c>
      <c r="Q1197">
        <f>insurance[[#This Row],[bmi]]*insurance[[#This Row],[age]]</f>
        <v>758.1</v>
      </c>
      <c r="R1197" t="s">
        <v>31</v>
      </c>
      <c r="S1197">
        <f>(insurance[[#This Row],[age]]-Notes!$B$2)/Notes!$B$3</f>
        <v>-8.5941645904765426E-2</v>
      </c>
      <c r="T1197">
        <f>(insurance[[#This Row],[bmi]]-Notes!$B$4)/Notes!$B$5</f>
        <v>-1.7574736185132287</v>
      </c>
      <c r="U1197">
        <f>(insurance[[#This Row],[children]]-Notes!$B$6)/Notes!$B$7</f>
        <v>-7.8767191646533979E-2</v>
      </c>
      <c r="V1197" s="14">
        <f t="shared" si="18"/>
        <v>13130.638654799817</v>
      </c>
      <c r="W1197" s="15" t="str">
        <f>IF(insurance[[#This Row],[split]]="Test", (insurance[[#This Row],[charges]]-insurance[[#This Row],[yhat_base]])^2, "")</f>
        <v/>
      </c>
      <c r="X1197" s="15" t="str">
        <f>IF(insurance[[#This Row],[split]]="Test", ABS(insurance[[#This Row],[charges]]-insurance[[#This Row],[yhat_base]])^2, "")</f>
        <v/>
      </c>
      <c r="Y1197" t="str">
        <f>IF(insurance[[#This Row],[split]]="Test", (insurance[[#This Row],[charges]]-insurance[[#This Row],[yhat]])^2,"")</f>
        <v/>
      </c>
      <c r="Z1197" t="str">
        <f>IF(insurance[[#This Row],[split]]="Test",ABS(insurance[[#This Row],[charges]]-insurance[[#This Row],[yhat]])^2,"")</f>
        <v/>
      </c>
      <c r="AA1197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7010.4817757087303</v>
      </c>
      <c r="AB1197">
        <f>insurance[[#This Row],[charges]]-insurance[[#This Row],[yhat]]</f>
        <v>-1154.5792757087302</v>
      </c>
      <c r="AC1197" t="str">
        <f>IF(insurance[[#This Row],[split]]="Test",
  COUNTIFS(insurance[split], "Test", insurance[yhat], "&gt;" &amp; insurance[[#This Row],[yhat]]) + 1,
  ""
)</f>
        <v/>
      </c>
      <c r="AD1197" t="str">
        <f>IF(insurance[[#This Row],[split]]="Test", CEILING(insurance[[#This Row],[rank_test]]/(COUNTIF(insurance[split],"Test")/10), 1), "")</f>
        <v/>
      </c>
      <c r="AE1197" t="str">
        <f>IF(insurance[[#This Row],[split]]="Test", --(insurance[[#This Row],[charges]] &gt;= Classify!$C$5), "")</f>
        <v/>
      </c>
      <c r="AF1197" t="str">
        <f>IF(insurance[[#This Row],[split]]="Test", --(insurance[[#This Row],[yhat]] &gt;= Classify!$C$8), "")</f>
        <v/>
      </c>
    </row>
    <row r="1198" spans="1:32" x14ac:dyDescent="0.35">
      <c r="A1198">
        <v>33</v>
      </c>
      <c r="B1198" t="s">
        <v>13</v>
      </c>
      <c r="C1198">
        <v>19.094999999999999</v>
      </c>
      <c r="D1198">
        <v>2</v>
      </c>
      <c r="E1198" t="s">
        <v>23</v>
      </c>
      <c r="F1198" t="s">
        <v>20</v>
      </c>
      <c r="G1198">
        <v>16776.304049999999</v>
      </c>
      <c r="H1198" t="s">
        <v>24</v>
      </c>
      <c r="I1198" t="s">
        <v>17</v>
      </c>
      <c r="J1198" t="s">
        <v>18</v>
      </c>
      <c r="K1198" t="s">
        <v>17</v>
      </c>
      <c r="L1198" t="s">
        <v>17</v>
      </c>
      <c r="M1198" t="s">
        <v>17</v>
      </c>
      <c r="N1198">
        <f>insurance[[#This Row],[age]]^2</f>
        <v>1089</v>
      </c>
      <c r="O1198">
        <f>insurance[[#This Row],[smoker_yes]]*insurance[[#This Row],[bmi]]</f>
        <v>19.094999999999999</v>
      </c>
      <c r="P1198">
        <f>insurance[[#This Row],[smoker_yes]]*insurance[[#This Row],[age]]</f>
        <v>33</v>
      </c>
      <c r="Q1198">
        <f>insurance[[#This Row],[bmi]]*insurance[[#This Row],[age]]</f>
        <v>630.13499999999999</v>
      </c>
      <c r="R1198" t="s">
        <v>32</v>
      </c>
      <c r="S1198">
        <f>(insurance[[#This Row],[age]]-Notes!$B$2)/Notes!$B$3</f>
        <v>-0.44194759705205927</v>
      </c>
      <c r="T1198">
        <f>(insurance[[#This Row],[bmi]]-Notes!$B$4)/Notes!$B$5</f>
        <v>-1.8977316490264788</v>
      </c>
      <c r="U1198">
        <f>(insurance[[#This Row],[children]]-Notes!$B$6)/Notes!$B$7</f>
        <v>0.75107928412561065</v>
      </c>
      <c r="V1198" s="14">
        <f t="shared" si="18"/>
        <v>13130.638654799817</v>
      </c>
      <c r="W1198" s="15">
        <f>IF(insurance[[#This Row],[split]]="Test", (insurance[[#This Row],[charges]]-insurance[[#This Row],[yhat_base]])^2, "")</f>
        <v>13290876.173760096</v>
      </c>
      <c r="X1198" s="15">
        <f>IF(insurance[[#This Row],[split]]="Test", ABS(insurance[[#This Row],[charges]]-insurance[[#This Row],[yhat_base]])^2, "")</f>
        <v>13290876.173760096</v>
      </c>
      <c r="Y1198">
        <f>IF(insurance[[#This Row],[split]]="Test", (insurance[[#This Row],[charges]]-insurance[[#This Row],[yhat]])^2,"")</f>
        <v>6152379.5040177125</v>
      </c>
      <c r="Z1198">
        <f>IF(insurance[[#This Row],[split]]="Test",ABS(insurance[[#This Row],[charges]]-insurance[[#This Row],[yhat]])^2,"")</f>
        <v>6152379.5040177125</v>
      </c>
      <c r="AA1198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14295.904988554903</v>
      </c>
      <c r="AB1198">
        <f>insurance[[#This Row],[charges]]-insurance[[#This Row],[yhat]]</f>
        <v>2480.3990614450959</v>
      </c>
      <c r="AC1198">
        <f>IF(insurance[[#This Row],[split]]="Test",
  COUNTIFS(insurance[split], "Test", insurance[yhat], "&gt;" &amp; insurance[[#This Row],[yhat]]) + 1,
  ""
)</f>
        <v>79</v>
      </c>
      <c r="AD1198">
        <f>IF(insurance[[#This Row],[split]]="Test", CEILING(insurance[[#This Row],[rank_test]]/(COUNTIF(insurance[split],"Test")/10), 1), "")</f>
        <v>3</v>
      </c>
      <c r="AE1198">
        <f>IF(insurance[[#This Row],[split]]="Test", --(insurance[[#This Row],[charges]] &gt;= Classify!$C$5), "")</f>
        <v>0</v>
      </c>
      <c r="AF1198">
        <f>IF(insurance[[#This Row],[split]]="Test", --(insurance[[#This Row],[yhat]] &gt;= Classify!$C$8), "")</f>
        <v>0</v>
      </c>
    </row>
    <row r="1199" spans="1:32" x14ac:dyDescent="0.35">
      <c r="A1199">
        <v>45</v>
      </c>
      <c r="B1199" t="s">
        <v>19</v>
      </c>
      <c r="C1199">
        <v>20.350000000000001</v>
      </c>
      <c r="D1199">
        <v>3</v>
      </c>
      <c r="E1199" t="s">
        <v>14</v>
      </c>
      <c r="F1199" t="s">
        <v>15</v>
      </c>
      <c r="G1199">
        <v>8605.3615000000009</v>
      </c>
      <c r="H1199" t="s">
        <v>24</v>
      </c>
      <c r="I1199" t="s">
        <v>18</v>
      </c>
      <c r="J1199" t="s">
        <v>17</v>
      </c>
      <c r="K1199" t="s">
        <v>17</v>
      </c>
      <c r="L1199" t="s">
        <v>18</v>
      </c>
      <c r="M1199" t="s">
        <v>17</v>
      </c>
      <c r="N1199">
        <f>insurance[[#This Row],[age]]^2</f>
        <v>2025</v>
      </c>
      <c r="O1199">
        <f>insurance[[#This Row],[smoker_yes]]*insurance[[#This Row],[bmi]]</f>
        <v>0</v>
      </c>
      <c r="P1199">
        <f>insurance[[#This Row],[smoker_yes]]*insurance[[#This Row],[age]]</f>
        <v>0</v>
      </c>
      <c r="Q1199">
        <f>insurance[[#This Row],[bmi]]*insurance[[#This Row],[age]]</f>
        <v>915.75000000000011</v>
      </c>
      <c r="R1199" t="s">
        <v>31</v>
      </c>
      <c r="S1199">
        <f>(insurance[[#This Row],[age]]-Notes!$B$2)/Notes!$B$3</f>
        <v>0.41246668570144596</v>
      </c>
      <c r="T1199">
        <f>(insurance[[#This Row],[bmi]]-Notes!$B$4)/Notes!$B$5</f>
        <v>-1.6918558264602459</v>
      </c>
      <c r="U1199">
        <f>(insurance[[#This Row],[children]]-Notes!$B$6)/Notes!$B$7</f>
        <v>1.5809257598977553</v>
      </c>
      <c r="V1199" s="14">
        <f t="shared" si="18"/>
        <v>13130.638654799817</v>
      </c>
      <c r="W1199" s="15" t="str">
        <f>IF(insurance[[#This Row],[split]]="Test", (insurance[[#This Row],[charges]]-insurance[[#This Row],[yhat_base]])^2, "")</f>
        <v/>
      </c>
      <c r="X1199" s="15" t="str">
        <f>IF(insurance[[#This Row],[split]]="Test", ABS(insurance[[#This Row],[charges]]-insurance[[#This Row],[yhat_base]])^2, "")</f>
        <v/>
      </c>
      <c r="Y1199" t="str">
        <f>IF(insurance[[#This Row],[split]]="Test", (insurance[[#This Row],[charges]]-insurance[[#This Row],[yhat]])^2,"")</f>
        <v/>
      </c>
      <c r="Z1199" t="str">
        <f>IF(insurance[[#This Row],[split]]="Test",ABS(insurance[[#This Row],[charges]]-insurance[[#This Row],[yhat]])^2,"")</f>
        <v/>
      </c>
      <c r="AA1199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9808.2699494301414</v>
      </c>
      <c r="AB1199">
        <f>insurance[[#This Row],[charges]]-insurance[[#This Row],[yhat]]</f>
        <v>-1202.9084494301405</v>
      </c>
      <c r="AC1199" t="str">
        <f>IF(insurance[[#This Row],[split]]="Test",
  COUNTIFS(insurance[split], "Test", insurance[yhat], "&gt;" &amp; insurance[[#This Row],[yhat]]) + 1,
  ""
)</f>
        <v/>
      </c>
      <c r="AD1199" t="str">
        <f>IF(insurance[[#This Row],[split]]="Test", CEILING(insurance[[#This Row],[rank_test]]/(COUNTIF(insurance[split],"Test")/10), 1), "")</f>
        <v/>
      </c>
      <c r="AE1199" t="str">
        <f>IF(insurance[[#This Row],[split]]="Test", --(insurance[[#This Row],[charges]] &gt;= Classify!$C$5), "")</f>
        <v/>
      </c>
      <c r="AF1199" t="str">
        <f>IF(insurance[[#This Row],[split]]="Test", --(insurance[[#This Row],[yhat]] &gt;= Classify!$C$8), "")</f>
        <v/>
      </c>
    </row>
    <row r="1200" spans="1:32" x14ac:dyDescent="0.35">
      <c r="A1200">
        <v>30</v>
      </c>
      <c r="B1200" t="s">
        <v>13</v>
      </c>
      <c r="C1200">
        <v>19.95</v>
      </c>
      <c r="D1200">
        <v>3</v>
      </c>
      <c r="E1200" t="s">
        <v>14</v>
      </c>
      <c r="F1200" t="s">
        <v>22</v>
      </c>
      <c r="G1200">
        <v>5693.4305000000004</v>
      </c>
      <c r="H1200" t="s">
        <v>24</v>
      </c>
      <c r="I1200" t="s">
        <v>17</v>
      </c>
      <c r="J1200" t="s">
        <v>17</v>
      </c>
      <c r="K1200" t="s">
        <v>18</v>
      </c>
      <c r="L1200" t="s">
        <v>17</v>
      </c>
      <c r="M1200" t="s">
        <v>17</v>
      </c>
      <c r="N1200">
        <f>insurance[[#This Row],[age]]^2</f>
        <v>900</v>
      </c>
      <c r="O1200">
        <f>insurance[[#This Row],[smoker_yes]]*insurance[[#This Row],[bmi]]</f>
        <v>0</v>
      </c>
      <c r="P1200">
        <f>insurance[[#This Row],[smoker_yes]]*insurance[[#This Row],[age]]</f>
        <v>0</v>
      </c>
      <c r="Q1200">
        <f>insurance[[#This Row],[bmi]]*insurance[[#This Row],[age]]</f>
        <v>598.5</v>
      </c>
      <c r="R1200" t="s">
        <v>31</v>
      </c>
      <c r="S1200">
        <f>(insurance[[#This Row],[age]]-Notes!$B$2)/Notes!$B$3</f>
        <v>-0.65555116774043554</v>
      </c>
      <c r="T1200">
        <f>(insurance[[#This Row],[bmi]]-Notes!$B$4)/Notes!$B$5</f>
        <v>-1.7574736185132287</v>
      </c>
      <c r="U1200">
        <f>(insurance[[#This Row],[children]]-Notes!$B$6)/Notes!$B$7</f>
        <v>1.5809257598977553</v>
      </c>
      <c r="V1200" s="14">
        <f t="shared" si="18"/>
        <v>13130.638654799817</v>
      </c>
      <c r="W1200" s="15" t="str">
        <f>IF(insurance[[#This Row],[split]]="Test", (insurance[[#This Row],[charges]]-insurance[[#This Row],[yhat_base]])^2, "")</f>
        <v/>
      </c>
      <c r="X1200" s="15" t="str">
        <f>IF(insurance[[#This Row],[split]]="Test", ABS(insurance[[#This Row],[charges]]-insurance[[#This Row],[yhat_base]])^2, "")</f>
        <v/>
      </c>
      <c r="Y1200" t="str">
        <f>IF(insurance[[#This Row],[split]]="Test", (insurance[[#This Row],[charges]]-insurance[[#This Row],[yhat]])^2,"")</f>
        <v/>
      </c>
      <c r="Z1200" t="str">
        <f>IF(insurance[[#This Row],[split]]="Test",ABS(insurance[[#This Row],[charges]]-insurance[[#This Row],[yhat]])^2,"")</f>
        <v/>
      </c>
      <c r="AA1200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7395.6166013594166</v>
      </c>
      <c r="AB1200">
        <f>insurance[[#This Row],[charges]]-insurance[[#This Row],[yhat]]</f>
        <v>-1702.1861013594162</v>
      </c>
      <c r="AC1200" t="str">
        <f>IF(insurance[[#This Row],[split]]="Test",
  COUNTIFS(insurance[split], "Test", insurance[yhat], "&gt;" &amp; insurance[[#This Row],[yhat]]) + 1,
  ""
)</f>
        <v/>
      </c>
      <c r="AD1200" t="str">
        <f>IF(insurance[[#This Row],[split]]="Test", CEILING(insurance[[#This Row],[rank_test]]/(COUNTIF(insurance[split],"Test")/10), 1), "")</f>
        <v/>
      </c>
      <c r="AE1200" t="str">
        <f>IF(insurance[[#This Row],[split]]="Test", --(insurance[[#This Row],[charges]] &gt;= Classify!$C$5), "")</f>
        <v/>
      </c>
      <c r="AF1200" t="str">
        <f>IF(insurance[[#This Row],[split]]="Test", --(insurance[[#This Row],[yhat]] &gt;= Classify!$C$8), "")</f>
        <v/>
      </c>
    </row>
    <row r="1201" spans="1:32" x14ac:dyDescent="0.35">
      <c r="A1201">
        <v>39</v>
      </c>
      <c r="B1201" t="s">
        <v>13</v>
      </c>
      <c r="C1201">
        <v>23.87</v>
      </c>
      <c r="D1201">
        <v>5</v>
      </c>
      <c r="E1201" t="s">
        <v>14</v>
      </c>
      <c r="F1201" t="s">
        <v>15</v>
      </c>
      <c r="G1201">
        <v>8582.3022999999994</v>
      </c>
      <c r="H1201" t="s">
        <v>24</v>
      </c>
      <c r="I1201" t="s">
        <v>17</v>
      </c>
      <c r="J1201" t="s">
        <v>17</v>
      </c>
      <c r="K1201" t="s">
        <v>17</v>
      </c>
      <c r="L1201" t="s">
        <v>18</v>
      </c>
      <c r="M1201" t="s">
        <v>17</v>
      </c>
      <c r="N1201">
        <f>insurance[[#This Row],[age]]^2</f>
        <v>1521</v>
      </c>
      <c r="O1201">
        <f>insurance[[#This Row],[smoker_yes]]*insurance[[#This Row],[bmi]]</f>
        <v>0</v>
      </c>
      <c r="P1201">
        <f>insurance[[#This Row],[smoker_yes]]*insurance[[#This Row],[age]]</f>
        <v>0</v>
      </c>
      <c r="Q1201">
        <f>insurance[[#This Row],[bmi]]*insurance[[#This Row],[age]]</f>
        <v>930.93000000000006</v>
      </c>
      <c r="R1201" t="s">
        <v>31</v>
      </c>
      <c r="S1201">
        <f>(insurance[[#This Row],[age]]-Notes!$B$2)/Notes!$B$3</f>
        <v>-1.4740455675306659E-2</v>
      </c>
      <c r="T1201">
        <f>(insurance[[#This Row],[bmi]]-Notes!$B$4)/Notes!$B$5</f>
        <v>-1.1144192563940001</v>
      </c>
      <c r="U1201">
        <f>(insurance[[#This Row],[children]]-Notes!$B$6)/Notes!$B$7</f>
        <v>3.2406187114420448</v>
      </c>
      <c r="V1201" s="14">
        <f t="shared" si="18"/>
        <v>13130.638654799817</v>
      </c>
      <c r="W1201" s="15" t="str">
        <f>IF(insurance[[#This Row],[split]]="Test", (insurance[[#This Row],[charges]]-insurance[[#This Row],[yhat_base]])^2, "")</f>
        <v/>
      </c>
      <c r="X1201" s="15" t="str">
        <f>IF(insurance[[#This Row],[split]]="Test", ABS(insurance[[#This Row],[charges]]-insurance[[#This Row],[yhat_base]])^2, "")</f>
        <v/>
      </c>
      <c r="Y1201" t="str">
        <f>IF(insurance[[#This Row],[split]]="Test", (insurance[[#This Row],[charges]]-insurance[[#This Row],[yhat]])^2,"")</f>
        <v/>
      </c>
      <c r="Z1201" t="str">
        <f>IF(insurance[[#This Row],[split]]="Test",ABS(insurance[[#This Row],[charges]]-insurance[[#This Row],[yhat]])^2,"")</f>
        <v/>
      </c>
      <c r="AA1201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10269.519793034569</v>
      </c>
      <c r="AB1201">
        <f>insurance[[#This Row],[charges]]-insurance[[#This Row],[yhat]]</f>
        <v>-1687.21749303457</v>
      </c>
      <c r="AC1201" t="str">
        <f>IF(insurance[[#This Row],[split]]="Test",
  COUNTIFS(insurance[split], "Test", insurance[yhat], "&gt;" &amp; insurance[[#This Row],[yhat]]) + 1,
  ""
)</f>
        <v/>
      </c>
      <c r="AD1201" t="str">
        <f>IF(insurance[[#This Row],[split]]="Test", CEILING(insurance[[#This Row],[rank_test]]/(COUNTIF(insurance[split],"Test")/10), 1), "")</f>
        <v/>
      </c>
      <c r="AE1201" t="str">
        <f>IF(insurance[[#This Row],[split]]="Test", --(insurance[[#This Row],[charges]] &gt;= Classify!$C$5), "")</f>
        <v/>
      </c>
      <c r="AF1201" t="str">
        <f>IF(insurance[[#This Row],[split]]="Test", --(insurance[[#This Row],[yhat]] &gt;= Classify!$C$8), "")</f>
        <v/>
      </c>
    </row>
    <row r="1202" spans="1:32" x14ac:dyDescent="0.35">
      <c r="A1202">
        <v>55</v>
      </c>
      <c r="B1202" t="s">
        <v>19</v>
      </c>
      <c r="C1202">
        <v>21.5</v>
      </c>
      <c r="D1202">
        <v>1</v>
      </c>
      <c r="E1202" t="s">
        <v>14</v>
      </c>
      <c r="F1202" t="s">
        <v>21</v>
      </c>
      <c r="G1202">
        <v>10791.96</v>
      </c>
      <c r="H1202" t="s">
        <v>24</v>
      </c>
      <c r="I1202" t="s">
        <v>18</v>
      </c>
      <c r="J1202" t="s">
        <v>17</v>
      </c>
      <c r="K1202" t="s">
        <v>17</v>
      </c>
      <c r="L1202" t="s">
        <v>17</v>
      </c>
      <c r="M1202" t="s">
        <v>18</v>
      </c>
      <c r="N1202">
        <f>insurance[[#This Row],[age]]^2</f>
        <v>3025</v>
      </c>
      <c r="O1202">
        <f>insurance[[#This Row],[smoker_yes]]*insurance[[#This Row],[bmi]]</f>
        <v>0</v>
      </c>
      <c r="P1202">
        <f>insurance[[#This Row],[smoker_yes]]*insurance[[#This Row],[age]]</f>
        <v>0</v>
      </c>
      <c r="Q1202">
        <f>insurance[[#This Row],[bmi]]*insurance[[#This Row],[age]]</f>
        <v>1182.5</v>
      </c>
      <c r="R1202" t="s">
        <v>32</v>
      </c>
      <c r="S1202">
        <f>(insurance[[#This Row],[age]]-Notes!$B$2)/Notes!$B$3</f>
        <v>1.1244785879960337</v>
      </c>
      <c r="T1202">
        <f>(insurance[[#This Row],[bmi]]-Notes!$B$4)/Notes!$B$5</f>
        <v>-1.5032046743079215</v>
      </c>
      <c r="U1202">
        <f>(insurance[[#This Row],[children]]-Notes!$B$6)/Notes!$B$7</f>
        <v>-7.8767191646533979E-2</v>
      </c>
      <c r="V1202" s="14">
        <f t="shared" si="18"/>
        <v>13130.638654799817</v>
      </c>
      <c r="W1202" s="15">
        <f>IF(insurance[[#This Row],[split]]="Test", (insurance[[#This Row],[charges]]-insurance[[#This Row],[yhat_base]])^2, "")</f>
        <v>5469417.8504162868</v>
      </c>
      <c r="X1202" s="15">
        <f>IF(insurance[[#This Row],[split]]="Test", ABS(insurance[[#This Row],[charges]]-insurance[[#This Row],[yhat_base]])^2, "")</f>
        <v>5469417.8504162868</v>
      </c>
      <c r="Y1202">
        <f>IF(insurance[[#This Row],[split]]="Test", (insurance[[#This Row],[charges]]-insurance[[#This Row],[yhat]])^2,"")</f>
        <v>1292138.1929149283</v>
      </c>
      <c r="Z1202">
        <f>IF(insurance[[#This Row],[split]]="Test",ABS(insurance[[#This Row],[charges]]-insurance[[#This Row],[yhat]])^2,"")</f>
        <v>1292138.1929149283</v>
      </c>
      <c r="AA1202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11928.682566378853</v>
      </c>
      <c r="AB1202">
        <f>insurance[[#This Row],[charges]]-insurance[[#This Row],[yhat]]</f>
        <v>-1136.722566378854</v>
      </c>
      <c r="AC1202">
        <f>IF(insurance[[#This Row],[split]]="Test",
  COUNTIFS(insurance[split], "Test", insurance[yhat], "&gt;" &amp; insurance[[#This Row],[yhat]]) + 1,
  ""
)</f>
        <v>111</v>
      </c>
      <c r="AD1202">
        <f>IF(insurance[[#This Row],[split]]="Test", CEILING(insurance[[#This Row],[rank_test]]/(COUNTIF(insurance[split],"Test")/10), 1), "")</f>
        <v>4</v>
      </c>
      <c r="AE1202">
        <f>IF(insurance[[#This Row],[split]]="Test", --(insurance[[#This Row],[charges]] &gt;= Classify!$C$5), "")</f>
        <v>0</v>
      </c>
      <c r="AF1202">
        <f>IF(insurance[[#This Row],[split]]="Test", --(insurance[[#This Row],[yhat]] &gt;= Classify!$C$8), "")</f>
        <v>0</v>
      </c>
    </row>
    <row r="1203" spans="1:32" x14ac:dyDescent="0.35">
      <c r="A1203">
        <v>36</v>
      </c>
      <c r="B1203" t="s">
        <v>13</v>
      </c>
      <c r="C1203">
        <v>22.135000000000002</v>
      </c>
      <c r="D1203">
        <v>3</v>
      </c>
      <c r="E1203" t="s">
        <v>14</v>
      </c>
      <c r="F1203" t="s">
        <v>20</v>
      </c>
      <c r="G1203">
        <v>7228.2156500000001</v>
      </c>
      <c r="H1203" t="s">
        <v>24</v>
      </c>
      <c r="I1203" t="s">
        <v>17</v>
      </c>
      <c r="J1203" t="s">
        <v>17</v>
      </c>
      <c r="K1203" t="s">
        <v>17</v>
      </c>
      <c r="L1203" t="s">
        <v>17</v>
      </c>
      <c r="M1203" t="s">
        <v>17</v>
      </c>
      <c r="N1203">
        <f>insurance[[#This Row],[age]]^2</f>
        <v>1296</v>
      </c>
      <c r="O1203">
        <f>insurance[[#This Row],[smoker_yes]]*insurance[[#This Row],[bmi]]</f>
        <v>0</v>
      </c>
      <c r="P1203">
        <f>insurance[[#This Row],[smoker_yes]]*insurance[[#This Row],[age]]</f>
        <v>0</v>
      </c>
      <c r="Q1203">
        <f>insurance[[#This Row],[bmi]]*insurance[[#This Row],[age]]</f>
        <v>796.86</v>
      </c>
      <c r="R1203" t="s">
        <v>31</v>
      </c>
      <c r="S1203">
        <f>(insurance[[#This Row],[age]]-Notes!$B$2)/Notes!$B$3</f>
        <v>-0.22834402636368298</v>
      </c>
      <c r="T1203">
        <f>(insurance[[#This Row],[bmi]]-Notes!$B$4)/Notes!$B$5</f>
        <v>-1.3990364294238113</v>
      </c>
      <c r="U1203">
        <f>(insurance[[#This Row],[children]]-Notes!$B$6)/Notes!$B$7</f>
        <v>1.5809257598977553</v>
      </c>
      <c r="V1203" s="14">
        <f t="shared" si="18"/>
        <v>13130.638654799817</v>
      </c>
      <c r="W1203" s="15" t="str">
        <f>IF(insurance[[#This Row],[split]]="Test", (insurance[[#This Row],[charges]]-insurance[[#This Row],[yhat_base]])^2, "")</f>
        <v/>
      </c>
      <c r="X1203" s="15" t="str">
        <f>IF(insurance[[#This Row],[split]]="Test", ABS(insurance[[#This Row],[charges]]-insurance[[#This Row],[yhat_base]])^2, "")</f>
        <v/>
      </c>
      <c r="Y1203" t="str">
        <f>IF(insurance[[#This Row],[split]]="Test", (insurance[[#This Row],[charges]]-insurance[[#This Row],[yhat]])^2,"")</f>
        <v/>
      </c>
      <c r="Z1203" t="str">
        <f>IF(insurance[[#This Row],[split]]="Test",ABS(insurance[[#This Row],[charges]]-insurance[[#This Row],[yhat]])^2,"")</f>
        <v/>
      </c>
      <c r="AA1203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9266.3770872726345</v>
      </c>
      <c r="AB1203">
        <f>insurance[[#This Row],[charges]]-insurance[[#This Row],[yhat]]</f>
        <v>-2038.1614372726344</v>
      </c>
      <c r="AC1203" t="str">
        <f>IF(insurance[[#This Row],[split]]="Test",
  COUNTIFS(insurance[split], "Test", insurance[yhat], "&gt;" &amp; insurance[[#This Row],[yhat]]) + 1,
  ""
)</f>
        <v/>
      </c>
      <c r="AD1203" t="str">
        <f>IF(insurance[[#This Row],[split]]="Test", CEILING(insurance[[#This Row],[rank_test]]/(COUNTIF(insurance[split],"Test")/10), 1), "")</f>
        <v/>
      </c>
      <c r="AE1203" t="str">
        <f>IF(insurance[[#This Row],[split]]="Test", --(insurance[[#This Row],[charges]] &gt;= Classify!$C$5), "")</f>
        <v/>
      </c>
      <c r="AF1203" t="str">
        <f>IF(insurance[[#This Row],[split]]="Test", --(insurance[[#This Row],[yhat]] &gt;= Classify!$C$8), "")</f>
        <v/>
      </c>
    </row>
    <row r="1204" spans="1:32" x14ac:dyDescent="0.35">
      <c r="A1204">
        <v>23</v>
      </c>
      <c r="B1204" t="s">
        <v>13</v>
      </c>
      <c r="C1204">
        <v>23.18</v>
      </c>
      <c r="D1204">
        <v>2</v>
      </c>
      <c r="E1204" t="s">
        <v>14</v>
      </c>
      <c r="F1204" t="s">
        <v>22</v>
      </c>
      <c r="G1204">
        <v>14426.073850000001</v>
      </c>
      <c r="H1204" t="s">
        <v>24</v>
      </c>
      <c r="I1204" t="s">
        <v>17</v>
      </c>
      <c r="J1204" t="s">
        <v>17</v>
      </c>
      <c r="K1204" t="s">
        <v>18</v>
      </c>
      <c r="L1204" t="s">
        <v>17</v>
      </c>
      <c r="M1204" t="s">
        <v>17</v>
      </c>
      <c r="N1204">
        <f>insurance[[#This Row],[age]]^2</f>
        <v>529</v>
      </c>
      <c r="O1204">
        <f>insurance[[#This Row],[smoker_yes]]*insurance[[#This Row],[bmi]]</f>
        <v>0</v>
      </c>
      <c r="P1204">
        <f>insurance[[#This Row],[smoker_yes]]*insurance[[#This Row],[age]]</f>
        <v>0</v>
      </c>
      <c r="Q1204">
        <f>insurance[[#This Row],[bmi]]*insurance[[#This Row],[age]]</f>
        <v>533.14</v>
      </c>
      <c r="R1204" t="s">
        <v>31</v>
      </c>
      <c r="S1204">
        <f>(insurance[[#This Row],[age]]-Notes!$B$2)/Notes!$B$3</f>
        <v>-1.1539594993466469</v>
      </c>
      <c r="T1204">
        <f>(insurance[[#This Row],[bmi]]-Notes!$B$4)/Notes!$B$5</f>
        <v>-1.227609947685395</v>
      </c>
      <c r="U1204">
        <f>(insurance[[#This Row],[children]]-Notes!$B$6)/Notes!$B$7</f>
        <v>0.75107928412561065</v>
      </c>
      <c r="V1204" s="14">
        <f t="shared" si="18"/>
        <v>13130.638654799817</v>
      </c>
      <c r="W1204" s="15" t="str">
        <f>IF(insurance[[#This Row],[split]]="Test", (insurance[[#This Row],[charges]]-insurance[[#This Row],[yhat_base]])^2, "")</f>
        <v/>
      </c>
      <c r="X1204" s="15" t="str">
        <f>IF(insurance[[#This Row],[split]]="Test", ABS(insurance[[#This Row],[charges]]-insurance[[#This Row],[yhat_base]])^2, "")</f>
        <v/>
      </c>
      <c r="Y1204" t="str">
        <f>IF(insurance[[#This Row],[split]]="Test", (insurance[[#This Row],[charges]]-insurance[[#This Row],[yhat]])^2,"")</f>
        <v/>
      </c>
      <c r="Z1204" t="str">
        <f>IF(insurance[[#This Row],[split]]="Test",ABS(insurance[[#This Row],[charges]]-insurance[[#This Row],[yhat]])^2,"")</f>
        <v/>
      </c>
      <c r="AA1204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5609.595118674024</v>
      </c>
      <c r="AB1204">
        <f>insurance[[#This Row],[charges]]-insurance[[#This Row],[yhat]]</f>
        <v>8816.4787313259767</v>
      </c>
      <c r="AC1204" t="str">
        <f>IF(insurance[[#This Row],[split]]="Test",
  COUNTIFS(insurance[split], "Test", insurance[yhat], "&gt;" &amp; insurance[[#This Row],[yhat]]) + 1,
  ""
)</f>
        <v/>
      </c>
      <c r="AD1204" t="str">
        <f>IF(insurance[[#This Row],[split]]="Test", CEILING(insurance[[#This Row],[rank_test]]/(COUNTIF(insurance[split],"Test")/10), 1), "")</f>
        <v/>
      </c>
      <c r="AE1204" t="str">
        <f>IF(insurance[[#This Row],[split]]="Test", --(insurance[[#This Row],[charges]] &gt;= Classify!$C$5), "")</f>
        <v/>
      </c>
      <c r="AF1204" t="str">
        <f>IF(insurance[[#This Row],[split]]="Test", --(insurance[[#This Row],[yhat]] &gt;= Classify!$C$8), "")</f>
        <v/>
      </c>
    </row>
    <row r="1205" spans="1:32" x14ac:dyDescent="0.35">
      <c r="A1205">
        <v>29</v>
      </c>
      <c r="B1205" t="s">
        <v>13</v>
      </c>
      <c r="C1205">
        <v>24.6</v>
      </c>
      <c r="D1205">
        <v>2</v>
      </c>
      <c r="E1205" t="s">
        <v>14</v>
      </c>
      <c r="F1205" t="s">
        <v>21</v>
      </c>
      <c r="G1205">
        <v>4529.4769999999999</v>
      </c>
      <c r="H1205" t="s">
        <v>24</v>
      </c>
      <c r="I1205" t="s">
        <v>17</v>
      </c>
      <c r="J1205" t="s">
        <v>17</v>
      </c>
      <c r="K1205" t="s">
        <v>17</v>
      </c>
      <c r="L1205" t="s">
        <v>17</v>
      </c>
      <c r="M1205" t="s">
        <v>18</v>
      </c>
      <c r="N1205">
        <f>insurance[[#This Row],[age]]^2</f>
        <v>841</v>
      </c>
      <c r="O1205">
        <f>insurance[[#This Row],[smoker_yes]]*insurance[[#This Row],[bmi]]</f>
        <v>0</v>
      </c>
      <c r="P1205">
        <f>insurance[[#This Row],[smoker_yes]]*insurance[[#This Row],[age]]</f>
        <v>0</v>
      </c>
      <c r="Q1205">
        <f>insurance[[#This Row],[bmi]]*insurance[[#This Row],[age]]</f>
        <v>713.40000000000009</v>
      </c>
      <c r="R1205" t="s">
        <v>31</v>
      </c>
      <c r="S1205">
        <f>(insurance[[#This Row],[age]]-Notes!$B$2)/Notes!$B$3</f>
        <v>-0.72675235796989435</v>
      </c>
      <c r="T1205">
        <f>(insurance[[#This Row],[bmi]]-Notes!$B$4)/Notes!$B$5</f>
        <v>-0.99466678589730684</v>
      </c>
      <c r="U1205">
        <f>(insurance[[#This Row],[children]]-Notes!$B$6)/Notes!$B$7</f>
        <v>0.75107928412561065</v>
      </c>
      <c r="V1205" s="14">
        <f t="shared" si="18"/>
        <v>13130.638654799817</v>
      </c>
      <c r="W1205" s="15" t="str">
        <f>IF(insurance[[#This Row],[split]]="Test", (insurance[[#This Row],[charges]]-insurance[[#This Row],[yhat_base]])^2, "")</f>
        <v/>
      </c>
      <c r="X1205" s="15" t="str">
        <f>IF(insurance[[#This Row],[split]]="Test", ABS(insurance[[#This Row],[charges]]-insurance[[#This Row],[yhat_base]])^2, "")</f>
        <v/>
      </c>
      <c r="Y1205" t="str">
        <f>IF(insurance[[#This Row],[split]]="Test", (insurance[[#This Row],[charges]]-insurance[[#This Row],[yhat]])^2,"")</f>
        <v/>
      </c>
      <c r="Z1205" t="str">
        <f>IF(insurance[[#This Row],[split]]="Test",ABS(insurance[[#This Row],[charges]]-insurance[[#This Row],[yhat]])^2,"")</f>
        <v/>
      </c>
      <c r="AA1205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6055.6834181933182</v>
      </c>
      <c r="AB1205">
        <f>insurance[[#This Row],[charges]]-insurance[[#This Row],[yhat]]</f>
        <v>-1526.2064181933183</v>
      </c>
      <c r="AC1205" t="str">
        <f>IF(insurance[[#This Row],[split]]="Test",
  COUNTIFS(insurance[split], "Test", insurance[yhat], "&gt;" &amp; insurance[[#This Row],[yhat]]) + 1,
  ""
)</f>
        <v/>
      </c>
      <c r="AD1205" t="str">
        <f>IF(insurance[[#This Row],[split]]="Test", CEILING(insurance[[#This Row],[rank_test]]/(COUNTIF(insurance[split],"Test")/10), 1), "")</f>
        <v/>
      </c>
      <c r="AE1205" t="str">
        <f>IF(insurance[[#This Row],[split]]="Test", --(insurance[[#This Row],[charges]] &gt;= Classify!$C$5), "")</f>
        <v/>
      </c>
      <c r="AF1205" t="str">
        <f>IF(insurance[[#This Row],[split]]="Test", --(insurance[[#This Row],[yhat]] &gt;= Classify!$C$8), "")</f>
        <v/>
      </c>
    </row>
    <row r="1206" spans="1:32" x14ac:dyDescent="0.35">
      <c r="A1206">
        <v>52</v>
      </c>
      <c r="B1206" t="s">
        <v>13</v>
      </c>
      <c r="C1206">
        <v>24.13</v>
      </c>
      <c r="D1206">
        <v>1</v>
      </c>
      <c r="E1206" t="s">
        <v>23</v>
      </c>
      <c r="F1206" t="s">
        <v>22</v>
      </c>
      <c r="G1206">
        <v>23887.662700000001</v>
      </c>
      <c r="H1206" t="s">
        <v>24</v>
      </c>
      <c r="I1206" t="s">
        <v>17</v>
      </c>
      <c r="J1206" t="s">
        <v>18</v>
      </c>
      <c r="K1206" t="s">
        <v>18</v>
      </c>
      <c r="L1206" t="s">
        <v>17</v>
      </c>
      <c r="M1206" t="s">
        <v>17</v>
      </c>
      <c r="N1206">
        <f>insurance[[#This Row],[age]]^2</f>
        <v>2704</v>
      </c>
      <c r="O1206">
        <f>insurance[[#This Row],[smoker_yes]]*insurance[[#This Row],[bmi]]</f>
        <v>24.13</v>
      </c>
      <c r="P1206">
        <f>insurance[[#This Row],[smoker_yes]]*insurance[[#This Row],[age]]</f>
        <v>52</v>
      </c>
      <c r="Q1206">
        <f>insurance[[#This Row],[bmi]]*insurance[[#This Row],[age]]</f>
        <v>1254.76</v>
      </c>
      <c r="R1206" t="s">
        <v>32</v>
      </c>
      <c r="S1206">
        <f>(insurance[[#This Row],[age]]-Notes!$B$2)/Notes!$B$3</f>
        <v>0.9108750173076573</v>
      </c>
      <c r="T1206">
        <f>(insurance[[#This Row],[bmi]]-Notes!$B$4)/Notes!$B$5</f>
        <v>-1.0717676915595618</v>
      </c>
      <c r="U1206">
        <f>(insurance[[#This Row],[children]]-Notes!$B$6)/Notes!$B$7</f>
        <v>-7.8767191646533979E-2</v>
      </c>
      <c r="V1206" s="14">
        <f t="shared" si="18"/>
        <v>13130.638654799817</v>
      </c>
      <c r="W1206" s="15">
        <f>IF(insurance[[#This Row],[split]]="Test", (insurance[[#This Row],[charges]]-insurance[[#This Row],[yhat_base]])^2, "")</f>
        <v>115713566.30901492</v>
      </c>
      <c r="X1206" s="15">
        <f>IF(insurance[[#This Row],[split]]="Test", ABS(insurance[[#This Row],[charges]]-insurance[[#This Row],[yhat_base]])^2, "")</f>
        <v>115713566.30901492</v>
      </c>
      <c r="Y1206">
        <f>IF(insurance[[#This Row],[split]]="Test", (insurance[[#This Row],[charges]]-insurance[[#This Row],[yhat]])^2,"")</f>
        <v>3856794.4255785169</v>
      </c>
      <c r="Z1206">
        <f>IF(insurance[[#This Row],[split]]="Test",ABS(insurance[[#This Row],[charges]]-insurance[[#This Row],[yhat]])^2,"")</f>
        <v>3856794.4255785169</v>
      </c>
      <c r="AA1206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25851.535003786201</v>
      </c>
      <c r="AB1206">
        <f>insurance[[#This Row],[charges]]-insurance[[#This Row],[yhat]]</f>
        <v>-1963.8723037862001</v>
      </c>
      <c r="AC1206">
        <f>IF(insurance[[#This Row],[split]]="Test",
  COUNTIFS(insurance[split], "Test", insurance[yhat], "&gt;" &amp; insurance[[#This Row],[yhat]]) + 1,
  ""
)</f>
        <v>45</v>
      </c>
      <c r="AD1206">
        <f>IF(insurance[[#This Row],[split]]="Test", CEILING(insurance[[#This Row],[rank_test]]/(COUNTIF(insurance[split],"Test")/10), 1), "")</f>
        <v>2</v>
      </c>
      <c r="AE1206">
        <f>IF(insurance[[#This Row],[split]]="Test", --(insurance[[#This Row],[charges]] &gt;= Classify!$C$5), "")</f>
        <v>1</v>
      </c>
      <c r="AF1206">
        <f>IF(insurance[[#This Row],[split]]="Test", --(insurance[[#This Row],[yhat]] &gt;= Classify!$C$8), "")</f>
        <v>1</v>
      </c>
    </row>
    <row r="1207" spans="1:32" x14ac:dyDescent="0.35">
      <c r="A1207">
        <v>45</v>
      </c>
      <c r="B1207" t="s">
        <v>19</v>
      </c>
      <c r="C1207">
        <v>23.56</v>
      </c>
      <c r="D1207">
        <v>2</v>
      </c>
      <c r="E1207" t="s">
        <v>14</v>
      </c>
      <c r="F1207" t="s">
        <v>20</v>
      </c>
      <c r="G1207">
        <v>8603.8233999999993</v>
      </c>
      <c r="H1207" t="s">
        <v>24</v>
      </c>
      <c r="I1207" t="s">
        <v>18</v>
      </c>
      <c r="J1207" t="s">
        <v>17</v>
      </c>
      <c r="K1207" t="s">
        <v>17</v>
      </c>
      <c r="L1207" t="s">
        <v>17</v>
      </c>
      <c r="M1207" t="s">
        <v>17</v>
      </c>
      <c r="N1207">
        <f>insurance[[#This Row],[age]]^2</f>
        <v>2025</v>
      </c>
      <c r="O1207">
        <f>insurance[[#This Row],[smoker_yes]]*insurance[[#This Row],[bmi]]</f>
        <v>0</v>
      </c>
      <c r="P1207">
        <f>insurance[[#This Row],[smoker_yes]]*insurance[[#This Row],[age]]</f>
        <v>0</v>
      </c>
      <c r="Q1207">
        <f>insurance[[#This Row],[bmi]]*insurance[[#This Row],[age]]</f>
        <v>1060.2</v>
      </c>
      <c r="R1207" t="s">
        <v>31</v>
      </c>
      <c r="S1207">
        <f>(insurance[[#This Row],[age]]-Notes!$B$2)/Notes!$B$3</f>
        <v>0.41246668570144596</v>
      </c>
      <c r="T1207">
        <f>(insurance[[#This Row],[bmi]]-Notes!$B$4)/Notes!$B$5</f>
        <v>-1.1652730452350617</v>
      </c>
      <c r="U1207">
        <f>(insurance[[#This Row],[children]]-Notes!$B$6)/Notes!$B$7</f>
        <v>0.75107928412561065</v>
      </c>
      <c r="V1207" s="14">
        <f t="shared" si="18"/>
        <v>13130.638654799817</v>
      </c>
      <c r="W1207" s="15" t="str">
        <f>IF(insurance[[#This Row],[split]]="Test", (insurance[[#This Row],[charges]]-insurance[[#This Row],[yhat_base]])^2, "")</f>
        <v/>
      </c>
      <c r="X1207" s="15" t="str">
        <f>IF(insurance[[#This Row],[split]]="Test", ABS(insurance[[#This Row],[charges]]-insurance[[#This Row],[yhat_base]])^2, "")</f>
        <v/>
      </c>
      <c r="Y1207" t="str">
        <f>IF(insurance[[#This Row],[split]]="Test", (insurance[[#This Row],[charges]]-insurance[[#This Row],[yhat]])^2,"")</f>
        <v/>
      </c>
      <c r="Z1207" t="str">
        <f>IF(insurance[[#This Row],[split]]="Test",ABS(insurance[[#This Row],[charges]]-insurance[[#This Row],[yhat]])^2,"")</f>
        <v/>
      </c>
      <c r="AA1207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10321.082928455106</v>
      </c>
      <c r="AB1207">
        <f>insurance[[#This Row],[charges]]-insurance[[#This Row],[yhat]]</f>
        <v>-1717.2595284551062</v>
      </c>
      <c r="AC1207" t="str">
        <f>IF(insurance[[#This Row],[split]]="Test",
  COUNTIFS(insurance[split], "Test", insurance[yhat], "&gt;" &amp; insurance[[#This Row],[yhat]]) + 1,
  ""
)</f>
        <v/>
      </c>
      <c r="AD1207" t="str">
        <f>IF(insurance[[#This Row],[split]]="Test", CEILING(insurance[[#This Row],[rank_test]]/(COUNTIF(insurance[split],"Test")/10), 1), "")</f>
        <v/>
      </c>
      <c r="AE1207" t="str">
        <f>IF(insurance[[#This Row],[split]]="Test", --(insurance[[#This Row],[charges]] &gt;= Classify!$C$5), "")</f>
        <v/>
      </c>
      <c r="AF1207" t="str">
        <f>IF(insurance[[#This Row],[split]]="Test", --(insurance[[#This Row],[yhat]] &gt;= Classify!$C$8), "")</f>
        <v/>
      </c>
    </row>
    <row r="1208" spans="1:32" x14ac:dyDescent="0.35">
      <c r="A1208">
        <v>41</v>
      </c>
      <c r="B1208" t="s">
        <v>13</v>
      </c>
      <c r="C1208">
        <v>21.754999999999999</v>
      </c>
      <c r="D1208">
        <v>1</v>
      </c>
      <c r="E1208" t="s">
        <v>14</v>
      </c>
      <c r="F1208" t="s">
        <v>20</v>
      </c>
      <c r="G1208">
        <v>13725.47184</v>
      </c>
      <c r="H1208" t="s">
        <v>24</v>
      </c>
      <c r="I1208" t="s">
        <v>17</v>
      </c>
      <c r="J1208" t="s">
        <v>17</v>
      </c>
      <c r="K1208" t="s">
        <v>17</v>
      </c>
      <c r="L1208" t="s">
        <v>17</v>
      </c>
      <c r="M1208" t="s">
        <v>17</v>
      </c>
      <c r="N1208">
        <f>insurance[[#This Row],[age]]^2</f>
        <v>1681</v>
      </c>
      <c r="O1208">
        <f>insurance[[#This Row],[smoker_yes]]*insurance[[#This Row],[bmi]]</f>
        <v>0</v>
      </c>
      <c r="P1208">
        <f>insurance[[#This Row],[smoker_yes]]*insurance[[#This Row],[age]]</f>
        <v>0</v>
      </c>
      <c r="Q1208">
        <f>insurance[[#This Row],[bmi]]*insurance[[#This Row],[age]]</f>
        <v>891.95499999999993</v>
      </c>
      <c r="R1208" t="s">
        <v>31</v>
      </c>
      <c r="S1208">
        <f>(insurance[[#This Row],[age]]-Notes!$B$2)/Notes!$B$3</f>
        <v>0.12766192478361088</v>
      </c>
      <c r="T1208">
        <f>(insurance[[#This Row],[bmi]]-Notes!$B$4)/Notes!$B$5</f>
        <v>-1.4613733318741453</v>
      </c>
      <c r="U1208">
        <f>(insurance[[#This Row],[children]]-Notes!$B$6)/Notes!$B$7</f>
        <v>-7.8767191646533979E-2</v>
      </c>
      <c r="V1208" s="14">
        <f t="shared" si="18"/>
        <v>13130.638654799817</v>
      </c>
      <c r="W1208" s="15" t="str">
        <f>IF(insurance[[#This Row],[split]]="Test", (insurance[[#This Row],[charges]]-insurance[[#This Row],[yhat_base]])^2, "")</f>
        <v/>
      </c>
      <c r="X1208" s="15" t="str">
        <f>IF(insurance[[#This Row],[split]]="Test", ABS(insurance[[#This Row],[charges]]-insurance[[#This Row],[yhat_base]])^2, "")</f>
        <v/>
      </c>
      <c r="Y1208" t="str">
        <f>IF(insurance[[#This Row],[split]]="Test", (insurance[[#This Row],[charges]]-insurance[[#This Row],[yhat]])^2,"")</f>
        <v/>
      </c>
      <c r="Z1208" t="str">
        <f>IF(insurance[[#This Row],[split]]="Test",ABS(insurance[[#This Row],[charges]]-insurance[[#This Row],[yhat]])^2,"")</f>
        <v/>
      </c>
      <c r="AA1208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9043.4927386673426</v>
      </c>
      <c r="AB1208">
        <f>insurance[[#This Row],[charges]]-insurance[[#This Row],[yhat]]</f>
        <v>4681.9791013326576</v>
      </c>
      <c r="AC1208" t="str">
        <f>IF(insurance[[#This Row],[split]]="Test",
  COUNTIFS(insurance[split], "Test", insurance[yhat], "&gt;" &amp; insurance[[#This Row],[yhat]]) + 1,
  ""
)</f>
        <v/>
      </c>
      <c r="AD1208" t="str">
        <f>IF(insurance[[#This Row],[split]]="Test", CEILING(insurance[[#This Row],[rank_test]]/(COUNTIF(insurance[split],"Test")/10), 1), "")</f>
        <v/>
      </c>
      <c r="AE1208" t="str">
        <f>IF(insurance[[#This Row],[split]]="Test", --(insurance[[#This Row],[charges]] &gt;= Classify!$C$5), "")</f>
        <v/>
      </c>
      <c r="AF1208" t="str">
        <f>IF(insurance[[#This Row],[split]]="Test", --(insurance[[#This Row],[yhat]] &gt;= Classify!$C$8), "")</f>
        <v/>
      </c>
    </row>
    <row r="1209" spans="1:32" x14ac:dyDescent="0.35">
      <c r="A1209">
        <v>37</v>
      </c>
      <c r="B1209" t="s">
        <v>19</v>
      </c>
      <c r="C1209">
        <v>24.32</v>
      </c>
      <c r="D1209">
        <v>2</v>
      </c>
      <c r="E1209" t="s">
        <v>14</v>
      </c>
      <c r="F1209" t="s">
        <v>22</v>
      </c>
      <c r="G1209">
        <v>6198.7518</v>
      </c>
      <c r="H1209" t="s">
        <v>24</v>
      </c>
      <c r="I1209" t="s">
        <v>18</v>
      </c>
      <c r="J1209" t="s">
        <v>17</v>
      </c>
      <c r="K1209" t="s">
        <v>18</v>
      </c>
      <c r="L1209" t="s">
        <v>17</v>
      </c>
      <c r="M1209" t="s">
        <v>17</v>
      </c>
      <c r="N1209">
        <f>insurance[[#This Row],[age]]^2</f>
        <v>1369</v>
      </c>
      <c r="O1209">
        <f>insurance[[#This Row],[smoker_yes]]*insurance[[#This Row],[bmi]]</f>
        <v>0</v>
      </c>
      <c r="P1209">
        <f>insurance[[#This Row],[smoker_yes]]*insurance[[#This Row],[age]]</f>
        <v>0</v>
      </c>
      <c r="Q1209">
        <f>insurance[[#This Row],[bmi]]*insurance[[#This Row],[age]]</f>
        <v>899.84</v>
      </c>
      <c r="R1209" t="s">
        <v>31</v>
      </c>
      <c r="S1209">
        <f>(insurance[[#This Row],[age]]-Notes!$B$2)/Notes!$B$3</f>
        <v>-0.1571428361342242</v>
      </c>
      <c r="T1209">
        <f>(insurance[[#This Row],[bmi]]-Notes!$B$4)/Notes!$B$5</f>
        <v>-1.0405992403343949</v>
      </c>
      <c r="U1209">
        <f>(insurance[[#This Row],[children]]-Notes!$B$6)/Notes!$B$7</f>
        <v>0.75107928412561065</v>
      </c>
      <c r="V1209" s="14">
        <f t="shared" si="18"/>
        <v>13130.638654799817</v>
      </c>
      <c r="W1209" s="15" t="str">
        <f>IF(insurance[[#This Row],[split]]="Test", (insurance[[#This Row],[charges]]-insurance[[#This Row],[yhat_base]])^2, "")</f>
        <v/>
      </c>
      <c r="X1209" s="15" t="str">
        <f>IF(insurance[[#This Row],[split]]="Test", ABS(insurance[[#This Row],[charges]]-insurance[[#This Row],[yhat_base]])^2, "")</f>
        <v/>
      </c>
      <c r="Y1209" t="str">
        <f>IF(insurance[[#This Row],[split]]="Test", (insurance[[#This Row],[charges]]-insurance[[#This Row],[yhat]])^2,"")</f>
        <v/>
      </c>
      <c r="Z1209" t="str">
        <f>IF(insurance[[#This Row],[split]]="Test",ABS(insurance[[#This Row],[charges]]-insurance[[#This Row],[yhat]])^2,"")</f>
        <v/>
      </c>
      <c r="AA1209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7547.9218480015925</v>
      </c>
      <c r="AB1209">
        <f>insurance[[#This Row],[charges]]-insurance[[#This Row],[yhat]]</f>
        <v>-1349.1700480015925</v>
      </c>
      <c r="AC1209" t="str">
        <f>IF(insurance[[#This Row],[split]]="Test",
  COUNTIFS(insurance[split], "Test", insurance[yhat], "&gt;" &amp; insurance[[#This Row],[yhat]]) + 1,
  ""
)</f>
        <v/>
      </c>
      <c r="AD1209" t="str">
        <f>IF(insurance[[#This Row],[split]]="Test", CEILING(insurance[[#This Row],[rank_test]]/(COUNTIF(insurance[split],"Test")/10), 1), "")</f>
        <v/>
      </c>
      <c r="AE1209" t="str">
        <f>IF(insurance[[#This Row],[split]]="Test", --(insurance[[#This Row],[charges]] &gt;= Classify!$C$5), "")</f>
        <v/>
      </c>
      <c r="AF1209" t="str">
        <f>IF(insurance[[#This Row],[split]]="Test", --(insurance[[#This Row],[yhat]] &gt;= Classify!$C$8), "")</f>
        <v/>
      </c>
    </row>
    <row r="1210" spans="1:32" x14ac:dyDescent="0.35">
      <c r="A1210">
        <v>30</v>
      </c>
      <c r="B1210" t="s">
        <v>13</v>
      </c>
      <c r="C1210">
        <v>21.945</v>
      </c>
      <c r="D1210">
        <v>1</v>
      </c>
      <c r="E1210" t="s">
        <v>14</v>
      </c>
      <c r="F1210" t="s">
        <v>20</v>
      </c>
      <c r="G1210">
        <v>4718.2035500000002</v>
      </c>
      <c r="H1210" t="s">
        <v>24</v>
      </c>
      <c r="I1210" t="s">
        <v>17</v>
      </c>
      <c r="J1210" t="s">
        <v>17</v>
      </c>
      <c r="K1210" t="s">
        <v>17</v>
      </c>
      <c r="L1210" t="s">
        <v>17</v>
      </c>
      <c r="M1210" t="s">
        <v>17</v>
      </c>
      <c r="N1210">
        <f>insurance[[#This Row],[age]]^2</f>
        <v>900</v>
      </c>
      <c r="O1210">
        <f>insurance[[#This Row],[smoker_yes]]*insurance[[#This Row],[bmi]]</f>
        <v>0</v>
      </c>
      <c r="P1210">
        <f>insurance[[#This Row],[smoker_yes]]*insurance[[#This Row],[age]]</f>
        <v>0</v>
      </c>
      <c r="Q1210">
        <f>insurance[[#This Row],[bmi]]*insurance[[#This Row],[age]]</f>
        <v>658.35</v>
      </c>
      <c r="R1210" t="s">
        <v>32</v>
      </c>
      <c r="S1210">
        <f>(insurance[[#This Row],[age]]-Notes!$B$2)/Notes!$B$3</f>
        <v>-0.65555116774043554</v>
      </c>
      <c r="T1210">
        <f>(insurance[[#This Row],[bmi]]-Notes!$B$4)/Notes!$B$5</f>
        <v>-1.4302048806489784</v>
      </c>
      <c r="U1210">
        <f>(insurance[[#This Row],[children]]-Notes!$B$6)/Notes!$B$7</f>
        <v>-7.8767191646533979E-2</v>
      </c>
      <c r="V1210" s="14">
        <f t="shared" si="18"/>
        <v>13130.638654799817</v>
      </c>
      <c r="W1210" s="15">
        <f>IF(insurance[[#This Row],[split]]="Test", (insurance[[#This Row],[charges]]-insurance[[#This Row],[yhat_base]])^2, "")</f>
        <v>70769064.392468303</v>
      </c>
      <c r="X1210" s="15">
        <f>IF(insurance[[#This Row],[split]]="Test", ABS(insurance[[#This Row],[charges]]-insurance[[#This Row],[yhat_base]])^2, "")</f>
        <v>70769064.392468303</v>
      </c>
      <c r="Y1210">
        <f>IF(insurance[[#This Row],[split]]="Test", (insurance[[#This Row],[charges]]-insurance[[#This Row],[yhat]])^2,"")</f>
        <v>3347606.2460395745</v>
      </c>
      <c r="Z1210">
        <f>IF(insurance[[#This Row],[split]]="Test",ABS(insurance[[#This Row],[charges]]-insurance[[#This Row],[yhat]])^2,"")</f>
        <v>3347606.2460395745</v>
      </c>
      <c r="AA1210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6547.8500311650296</v>
      </c>
      <c r="AB1210">
        <f>insurance[[#This Row],[charges]]-insurance[[#This Row],[yhat]]</f>
        <v>-1829.6464811650294</v>
      </c>
      <c r="AC1210">
        <f>IF(insurance[[#This Row],[split]]="Test",
  COUNTIFS(insurance[split], "Test", insurance[yhat], "&gt;" &amp; insurance[[#This Row],[yhat]]) + 1,
  ""
)</f>
        <v>208</v>
      </c>
      <c r="AD1210">
        <f>IF(insurance[[#This Row],[split]]="Test", CEILING(insurance[[#This Row],[rank_test]]/(COUNTIF(insurance[split],"Test")/10), 1), "")</f>
        <v>8</v>
      </c>
      <c r="AE1210">
        <f>IF(insurance[[#This Row],[split]]="Test", --(insurance[[#This Row],[charges]] &gt;= Classify!$C$5), "")</f>
        <v>0</v>
      </c>
      <c r="AF1210">
        <f>IF(insurance[[#This Row],[split]]="Test", --(insurance[[#This Row],[yhat]] &gt;= Classify!$C$8), "")</f>
        <v>0</v>
      </c>
    </row>
    <row r="1211" spans="1:32" x14ac:dyDescent="0.35">
      <c r="A1211">
        <v>40</v>
      </c>
      <c r="B1211" t="s">
        <v>19</v>
      </c>
      <c r="C1211">
        <v>24.97</v>
      </c>
      <c r="D1211">
        <v>2</v>
      </c>
      <c r="E1211" t="s">
        <v>14</v>
      </c>
      <c r="F1211" t="s">
        <v>15</v>
      </c>
      <c r="G1211">
        <v>6593.5083000000004</v>
      </c>
      <c r="H1211" t="s">
        <v>24</v>
      </c>
      <c r="I1211" t="s">
        <v>18</v>
      </c>
      <c r="J1211" t="s">
        <v>17</v>
      </c>
      <c r="K1211" t="s">
        <v>17</v>
      </c>
      <c r="L1211" t="s">
        <v>18</v>
      </c>
      <c r="M1211" t="s">
        <v>17</v>
      </c>
      <c r="N1211">
        <f>insurance[[#This Row],[age]]^2</f>
        <v>1600</v>
      </c>
      <c r="O1211">
        <f>insurance[[#This Row],[smoker_yes]]*insurance[[#This Row],[bmi]]</f>
        <v>0</v>
      </c>
      <c r="P1211">
        <f>insurance[[#This Row],[smoker_yes]]*insurance[[#This Row],[age]]</f>
        <v>0</v>
      </c>
      <c r="Q1211">
        <f>insurance[[#This Row],[bmi]]*insurance[[#This Row],[age]]</f>
        <v>998.8</v>
      </c>
      <c r="R1211" t="s">
        <v>32</v>
      </c>
      <c r="S1211">
        <f>(insurance[[#This Row],[age]]-Notes!$B$2)/Notes!$B$3</f>
        <v>5.6460734554152112E-2</v>
      </c>
      <c r="T1211">
        <f>(insurance[[#This Row],[bmi]]-Notes!$B$4)/Notes!$B$5</f>
        <v>-0.93397032824829851</v>
      </c>
      <c r="U1211">
        <f>(insurance[[#This Row],[children]]-Notes!$B$6)/Notes!$B$7</f>
        <v>0.75107928412561065</v>
      </c>
      <c r="V1211" s="14">
        <f t="shared" si="18"/>
        <v>13130.638654799817</v>
      </c>
      <c r="W1211" s="15">
        <f>IF(insurance[[#This Row],[split]]="Test", (insurance[[#This Row],[charges]]-insurance[[#This Row],[yhat_base]])^2, "")</f>
        <v>42734073.275645182</v>
      </c>
      <c r="X1211" s="15">
        <f>IF(insurance[[#This Row],[split]]="Test", ABS(insurance[[#This Row],[charges]]-insurance[[#This Row],[yhat_base]])^2, "")</f>
        <v>42734073.275645182</v>
      </c>
      <c r="Y1211">
        <f>IF(insurance[[#This Row],[split]]="Test", (insurance[[#This Row],[charges]]-insurance[[#This Row],[yhat]])^2,"")</f>
        <v>1218550.1641665953</v>
      </c>
      <c r="Z1211">
        <f>IF(insurance[[#This Row],[split]]="Test",ABS(insurance[[#This Row],[charges]]-insurance[[#This Row],[yhat]])^2,"")</f>
        <v>1218550.1641665953</v>
      </c>
      <c r="AA1211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7697.3878967706787</v>
      </c>
      <c r="AB1211">
        <f>insurance[[#This Row],[charges]]-insurance[[#This Row],[yhat]]</f>
        <v>-1103.8795967706783</v>
      </c>
      <c r="AC1211">
        <f>IF(insurance[[#This Row],[split]]="Test",
  COUNTIFS(insurance[split], "Test", insurance[yhat], "&gt;" &amp; insurance[[#This Row],[yhat]]) + 1,
  ""
)</f>
        <v>186</v>
      </c>
      <c r="AD1211">
        <f>IF(insurance[[#This Row],[split]]="Test", CEILING(insurance[[#This Row],[rank_test]]/(COUNTIF(insurance[split],"Test")/10), 1), "")</f>
        <v>7</v>
      </c>
      <c r="AE1211">
        <f>IF(insurance[[#This Row],[split]]="Test", --(insurance[[#This Row],[charges]] &gt;= Classify!$C$5), "")</f>
        <v>0</v>
      </c>
      <c r="AF1211">
        <f>IF(insurance[[#This Row],[split]]="Test", --(insurance[[#This Row],[yhat]] &gt;= Classify!$C$8), "")</f>
        <v>0</v>
      </c>
    </row>
    <row r="1212" spans="1:32" x14ac:dyDescent="0.35">
      <c r="A1212">
        <v>41</v>
      </c>
      <c r="B1212" t="s">
        <v>19</v>
      </c>
      <c r="C1212">
        <v>23.94</v>
      </c>
      <c r="D1212">
        <v>1</v>
      </c>
      <c r="E1212" t="s">
        <v>14</v>
      </c>
      <c r="F1212" t="s">
        <v>20</v>
      </c>
      <c r="G1212">
        <v>6858.4795999999997</v>
      </c>
      <c r="H1212" t="s">
        <v>24</v>
      </c>
      <c r="I1212" t="s">
        <v>18</v>
      </c>
      <c r="J1212" t="s">
        <v>17</v>
      </c>
      <c r="K1212" t="s">
        <v>17</v>
      </c>
      <c r="L1212" t="s">
        <v>17</v>
      </c>
      <c r="M1212" t="s">
        <v>17</v>
      </c>
      <c r="N1212">
        <f>insurance[[#This Row],[age]]^2</f>
        <v>1681</v>
      </c>
      <c r="O1212">
        <f>insurance[[#This Row],[smoker_yes]]*insurance[[#This Row],[bmi]]</f>
        <v>0</v>
      </c>
      <c r="P1212">
        <f>insurance[[#This Row],[smoker_yes]]*insurance[[#This Row],[age]]</f>
        <v>0</v>
      </c>
      <c r="Q1212">
        <f>insurance[[#This Row],[bmi]]*insurance[[#This Row],[age]]</f>
        <v>981.54000000000008</v>
      </c>
      <c r="R1212" t="s">
        <v>31</v>
      </c>
      <c r="S1212">
        <f>(insurance[[#This Row],[age]]-Notes!$B$2)/Notes!$B$3</f>
        <v>0.12766192478361088</v>
      </c>
      <c r="T1212">
        <f>(insurance[[#This Row],[bmi]]-Notes!$B$4)/Notes!$B$5</f>
        <v>-1.102936142784728</v>
      </c>
      <c r="U1212">
        <f>(insurance[[#This Row],[children]]-Notes!$B$6)/Notes!$B$7</f>
        <v>-7.8767191646533979E-2</v>
      </c>
      <c r="V1212" s="14">
        <f t="shared" si="18"/>
        <v>13130.638654799817</v>
      </c>
      <c r="W1212" s="15" t="str">
        <f>IF(insurance[[#This Row],[split]]="Test", (insurance[[#This Row],[charges]]-insurance[[#This Row],[yhat_base]])^2, "")</f>
        <v/>
      </c>
      <c r="X1212" s="15" t="str">
        <f>IF(insurance[[#This Row],[split]]="Test", ABS(insurance[[#This Row],[charges]]-insurance[[#This Row],[yhat_base]])^2, "")</f>
        <v/>
      </c>
      <c r="Y1212" t="str">
        <f>IF(insurance[[#This Row],[split]]="Test", (insurance[[#This Row],[charges]]-insurance[[#This Row],[yhat]])^2,"")</f>
        <v/>
      </c>
      <c r="Z1212" t="str">
        <f>IF(insurance[[#This Row],[split]]="Test",ABS(insurance[[#This Row],[charges]]-insurance[[#This Row],[yhat]])^2,"")</f>
        <v/>
      </c>
      <c r="AA1212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8436.1478514030805</v>
      </c>
      <c r="AB1212">
        <f>insurance[[#This Row],[charges]]-insurance[[#This Row],[yhat]]</f>
        <v>-1577.6682514030808</v>
      </c>
      <c r="AC1212" t="str">
        <f>IF(insurance[[#This Row],[split]]="Test",
  COUNTIFS(insurance[split], "Test", insurance[yhat], "&gt;" &amp; insurance[[#This Row],[yhat]]) + 1,
  ""
)</f>
        <v/>
      </c>
      <c r="AD1212" t="str">
        <f>IF(insurance[[#This Row],[split]]="Test", CEILING(insurance[[#This Row],[rank_test]]/(COUNTIF(insurance[split],"Test")/10), 1), "")</f>
        <v/>
      </c>
      <c r="AE1212" t="str">
        <f>IF(insurance[[#This Row],[split]]="Test", --(insurance[[#This Row],[charges]] &gt;= Classify!$C$5), "")</f>
        <v/>
      </c>
      <c r="AF1212" t="str">
        <f>IF(insurance[[#This Row],[split]]="Test", --(insurance[[#This Row],[yhat]] &gt;= Classify!$C$8), "")</f>
        <v/>
      </c>
    </row>
    <row r="1213" spans="1:32" x14ac:dyDescent="0.35">
      <c r="A1213">
        <v>54</v>
      </c>
      <c r="B1213" t="s">
        <v>13</v>
      </c>
      <c r="C1213">
        <v>24.605</v>
      </c>
      <c r="D1213">
        <v>3</v>
      </c>
      <c r="E1213" t="s">
        <v>14</v>
      </c>
      <c r="F1213" t="s">
        <v>22</v>
      </c>
      <c r="G1213">
        <v>12479.70895</v>
      </c>
      <c r="H1213" t="s">
        <v>24</v>
      </c>
      <c r="I1213" t="s">
        <v>17</v>
      </c>
      <c r="J1213" t="s">
        <v>17</v>
      </c>
      <c r="K1213" t="s">
        <v>18</v>
      </c>
      <c r="L1213" t="s">
        <v>17</v>
      </c>
      <c r="M1213" t="s">
        <v>17</v>
      </c>
      <c r="N1213">
        <f>insurance[[#This Row],[age]]^2</f>
        <v>2916</v>
      </c>
      <c r="O1213">
        <f>insurance[[#This Row],[smoker_yes]]*insurance[[#This Row],[bmi]]</f>
        <v>0</v>
      </c>
      <c r="P1213">
        <f>insurance[[#This Row],[smoker_yes]]*insurance[[#This Row],[age]]</f>
        <v>0</v>
      </c>
      <c r="Q1213">
        <f>insurance[[#This Row],[bmi]]*insurance[[#This Row],[age]]</f>
        <v>1328.67</v>
      </c>
      <c r="R1213" t="s">
        <v>32</v>
      </c>
      <c r="S1213">
        <f>(insurance[[#This Row],[age]]-Notes!$B$2)/Notes!$B$3</f>
        <v>1.0532773977665748</v>
      </c>
      <c r="T1213">
        <f>(insurance[[#This Row],[bmi]]-Notes!$B$4)/Notes!$B$5</f>
        <v>-0.99384656349664469</v>
      </c>
      <c r="U1213">
        <f>(insurance[[#This Row],[children]]-Notes!$B$6)/Notes!$B$7</f>
        <v>1.5809257598977553</v>
      </c>
      <c r="V1213" s="14">
        <f t="shared" si="18"/>
        <v>13130.638654799817</v>
      </c>
      <c r="W1213" s="15">
        <f>IF(insurance[[#This Row],[split]]="Test", (insurance[[#This Row],[charges]]-insurance[[#This Row],[yhat_base]])^2, "")</f>
        <v>423709.48059077695</v>
      </c>
      <c r="X1213" s="15">
        <f>IF(insurance[[#This Row],[split]]="Test", ABS(insurance[[#This Row],[charges]]-insurance[[#This Row],[yhat_base]])^2, "")</f>
        <v>423709.48059077695</v>
      </c>
      <c r="Y1213">
        <f>IF(insurance[[#This Row],[split]]="Test", (insurance[[#This Row],[charges]]-insurance[[#This Row],[yhat]])^2,"")</f>
        <v>2796417.2012814488</v>
      </c>
      <c r="Z1213">
        <f>IF(insurance[[#This Row],[split]]="Test",ABS(insurance[[#This Row],[charges]]-insurance[[#This Row],[yhat]])^2,"")</f>
        <v>2796417.2012814488</v>
      </c>
      <c r="AA1213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14151.95809450014</v>
      </c>
      <c r="AB1213">
        <f>insurance[[#This Row],[charges]]-insurance[[#This Row],[yhat]]</f>
        <v>-1672.2491445001397</v>
      </c>
      <c r="AC1213">
        <f>IF(insurance[[#This Row],[split]]="Test",
  COUNTIFS(insurance[split], "Test", insurance[yhat], "&gt;" &amp; insurance[[#This Row],[yhat]]) + 1,
  ""
)</f>
        <v>83</v>
      </c>
      <c r="AD1213">
        <f>IF(insurance[[#This Row],[split]]="Test", CEILING(insurance[[#This Row],[rank_test]]/(COUNTIF(insurance[split],"Test")/10), 1), "")</f>
        <v>3</v>
      </c>
      <c r="AE1213">
        <f>IF(insurance[[#This Row],[split]]="Test", --(insurance[[#This Row],[charges]] &gt;= Classify!$C$5), "")</f>
        <v>0</v>
      </c>
      <c r="AF1213">
        <f>IF(insurance[[#This Row],[split]]="Test", --(insurance[[#This Row],[yhat]] &gt;= Classify!$C$8), "")</f>
        <v>0</v>
      </c>
    </row>
    <row r="1214" spans="1:32" x14ac:dyDescent="0.35">
      <c r="A1214">
        <v>37</v>
      </c>
      <c r="B1214" t="s">
        <v>19</v>
      </c>
      <c r="C1214">
        <v>22.704999999999998</v>
      </c>
      <c r="D1214">
        <v>3</v>
      </c>
      <c r="E1214" t="s">
        <v>14</v>
      </c>
      <c r="F1214" t="s">
        <v>20</v>
      </c>
      <c r="G1214">
        <v>6985.50695</v>
      </c>
      <c r="H1214" t="s">
        <v>24</v>
      </c>
      <c r="I1214" t="s">
        <v>18</v>
      </c>
      <c r="J1214" t="s">
        <v>17</v>
      </c>
      <c r="K1214" t="s">
        <v>17</v>
      </c>
      <c r="L1214" t="s">
        <v>17</v>
      </c>
      <c r="M1214" t="s">
        <v>17</v>
      </c>
      <c r="N1214">
        <f>insurance[[#This Row],[age]]^2</f>
        <v>1369</v>
      </c>
      <c r="O1214">
        <f>insurance[[#This Row],[smoker_yes]]*insurance[[#This Row],[bmi]]</f>
        <v>0</v>
      </c>
      <c r="P1214">
        <f>insurance[[#This Row],[smoker_yes]]*insurance[[#This Row],[age]]</f>
        <v>0</v>
      </c>
      <c r="Q1214">
        <f>insurance[[#This Row],[bmi]]*insurance[[#This Row],[age]]</f>
        <v>840.08499999999992</v>
      </c>
      <c r="R1214" t="s">
        <v>32</v>
      </c>
      <c r="S1214">
        <f>(insurance[[#This Row],[age]]-Notes!$B$2)/Notes!$B$3</f>
        <v>-0.1571428361342242</v>
      </c>
      <c r="T1214">
        <f>(insurance[[#This Row],[bmi]]-Notes!$B$4)/Notes!$B$5</f>
        <v>-1.3055310757483118</v>
      </c>
      <c r="U1214">
        <f>(insurance[[#This Row],[children]]-Notes!$B$6)/Notes!$B$7</f>
        <v>1.5809257598977553</v>
      </c>
      <c r="V1214" s="14">
        <f t="shared" si="18"/>
        <v>13130.638654799817</v>
      </c>
      <c r="W1214" s="15">
        <f>IF(insurance[[#This Row],[split]]="Test", (insurance[[#This Row],[charges]]-insurance[[#This Row],[yhat_base]])^2, "")</f>
        <v>37762643.669335909</v>
      </c>
      <c r="X1214" s="15">
        <f>IF(insurance[[#This Row],[split]]="Test", ABS(insurance[[#This Row],[charges]]-insurance[[#This Row],[yhat_base]])^2, "")</f>
        <v>37762643.669335909</v>
      </c>
      <c r="Y1214">
        <f>IF(insurance[[#This Row],[split]]="Test", (insurance[[#This Row],[charges]]-insurance[[#This Row],[yhat]])^2,"")</f>
        <v>3582834.1316797556</v>
      </c>
      <c r="Z1214">
        <f>IF(insurance[[#This Row],[split]]="Test",ABS(insurance[[#This Row],[charges]]-insurance[[#This Row],[yhat]])^2,"")</f>
        <v>3582834.1316797556</v>
      </c>
      <c r="AA1214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8878.3445372429615</v>
      </c>
      <c r="AB1214">
        <f>insurance[[#This Row],[charges]]-insurance[[#This Row],[yhat]]</f>
        <v>-1892.8375872429615</v>
      </c>
      <c r="AC1214">
        <f>IF(insurance[[#This Row],[split]]="Test",
  COUNTIFS(insurance[split], "Test", insurance[yhat], "&gt;" &amp; insurance[[#This Row],[yhat]]) + 1,
  ""
)</f>
        <v>163</v>
      </c>
      <c r="AD1214">
        <f>IF(insurance[[#This Row],[split]]="Test", CEILING(insurance[[#This Row],[rank_test]]/(COUNTIF(insurance[split],"Test")/10), 1), "")</f>
        <v>6</v>
      </c>
      <c r="AE1214">
        <f>IF(insurance[[#This Row],[split]]="Test", --(insurance[[#This Row],[charges]] &gt;= Classify!$C$5), "")</f>
        <v>0</v>
      </c>
      <c r="AF1214">
        <f>IF(insurance[[#This Row],[split]]="Test", --(insurance[[#This Row],[yhat]] &gt;= Classify!$C$8), "")</f>
        <v>0</v>
      </c>
    </row>
    <row r="1215" spans="1:32" x14ac:dyDescent="0.35">
      <c r="A1215">
        <v>22</v>
      </c>
      <c r="B1215" t="s">
        <v>13</v>
      </c>
      <c r="C1215">
        <v>21.28</v>
      </c>
      <c r="D1215">
        <v>3</v>
      </c>
      <c r="E1215" t="s">
        <v>14</v>
      </c>
      <c r="F1215" t="s">
        <v>22</v>
      </c>
      <c r="G1215">
        <v>4296.2712000000001</v>
      </c>
      <c r="H1215" t="s">
        <v>24</v>
      </c>
      <c r="I1215" t="s">
        <v>17</v>
      </c>
      <c r="J1215" t="s">
        <v>17</v>
      </c>
      <c r="K1215" t="s">
        <v>18</v>
      </c>
      <c r="L1215" t="s">
        <v>17</v>
      </c>
      <c r="M1215" t="s">
        <v>17</v>
      </c>
      <c r="N1215">
        <f>insurance[[#This Row],[age]]^2</f>
        <v>484</v>
      </c>
      <c r="O1215">
        <f>insurance[[#This Row],[smoker_yes]]*insurance[[#This Row],[bmi]]</f>
        <v>0</v>
      </c>
      <c r="P1215">
        <f>insurance[[#This Row],[smoker_yes]]*insurance[[#This Row],[age]]</f>
        <v>0</v>
      </c>
      <c r="Q1215">
        <f>insurance[[#This Row],[bmi]]*insurance[[#This Row],[age]]</f>
        <v>468.16</v>
      </c>
      <c r="R1215" t="s">
        <v>31</v>
      </c>
      <c r="S1215">
        <f>(insurance[[#This Row],[age]]-Notes!$B$2)/Notes!$B$3</f>
        <v>-1.2251606895761058</v>
      </c>
      <c r="T1215">
        <f>(insurance[[#This Row],[bmi]]-Notes!$B$4)/Notes!$B$5</f>
        <v>-1.5392944599370615</v>
      </c>
      <c r="U1215">
        <f>(insurance[[#This Row],[children]]-Notes!$B$6)/Notes!$B$7</f>
        <v>1.5809257598977553</v>
      </c>
      <c r="V1215" s="14">
        <f t="shared" si="18"/>
        <v>13130.638654799817</v>
      </c>
      <c r="W1215" s="15" t="str">
        <f>IF(insurance[[#This Row],[split]]="Test", (insurance[[#This Row],[charges]]-insurance[[#This Row],[yhat_base]])^2, "")</f>
        <v/>
      </c>
      <c r="X1215" s="15" t="str">
        <f>IF(insurance[[#This Row],[split]]="Test", ABS(insurance[[#This Row],[charges]]-insurance[[#This Row],[yhat_base]])^2, "")</f>
        <v/>
      </c>
      <c r="Y1215" t="str">
        <f>IF(insurance[[#This Row],[split]]="Test", (insurance[[#This Row],[charges]]-insurance[[#This Row],[yhat]])^2,"")</f>
        <v/>
      </c>
      <c r="Z1215" t="str">
        <f>IF(insurance[[#This Row],[split]]="Test",ABS(insurance[[#This Row],[charges]]-insurance[[#This Row],[yhat]])^2,"")</f>
        <v/>
      </c>
      <c r="AA1215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6206.9243778771988</v>
      </c>
      <c r="AB1215">
        <f>insurance[[#This Row],[charges]]-insurance[[#This Row],[yhat]]</f>
        <v>-1910.6531778771987</v>
      </c>
      <c r="AC1215" t="str">
        <f>IF(insurance[[#This Row],[split]]="Test",
  COUNTIFS(insurance[split], "Test", insurance[yhat], "&gt;" &amp; insurance[[#This Row],[yhat]]) + 1,
  ""
)</f>
        <v/>
      </c>
      <c r="AD1215" t="str">
        <f>IF(insurance[[#This Row],[split]]="Test", CEILING(insurance[[#This Row],[rank_test]]/(COUNTIF(insurance[split],"Test")/10), 1), "")</f>
        <v/>
      </c>
      <c r="AE1215" t="str">
        <f>IF(insurance[[#This Row],[split]]="Test", --(insurance[[#This Row],[charges]] &gt;= Classify!$C$5), "")</f>
        <v/>
      </c>
      <c r="AF1215" t="str">
        <f>IF(insurance[[#This Row],[split]]="Test", --(insurance[[#This Row],[yhat]] &gt;= Classify!$C$8), "")</f>
        <v/>
      </c>
    </row>
    <row r="1216" spans="1:32" x14ac:dyDescent="0.35">
      <c r="A1216">
        <v>28</v>
      </c>
      <c r="B1216" t="s">
        <v>19</v>
      </c>
      <c r="C1216">
        <v>24.3</v>
      </c>
      <c r="D1216">
        <v>5</v>
      </c>
      <c r="E1216" t="s">
        <v>14</v>
      </c>
      <c r="F1216" t="s">
        <v>21</v>
      </c>
      <c r="G1216">
        <v>5615.3689999999997</v>
      </c>
      <c r="H1216" t="s">
        <v>24</v>
      </c>
      <c r="I1216" t="s">
        <v>18</v>
      </c>
      <c r="J1216" t="s">
        <v>17</v>
      </c>
      <c r="K1216" t="s">
        <v>17</v>
      </c>
      <c r="L1216" t="s">
        <v>17</v>
      </c>
      <c r="M1216" t="s">
        <v>18</v>
      </c>
      <c r="N1216">
        <f>insurance[[#This Row],[age]]^2</f>
        <v>784</v>
      </c>
      <c r="O1216">
        <f>insurance[[#This Row],[smoker_yes]]*insurance[[#This Row],[bmi]]</f>
        <v>0</v>
      </c>
      <c r="P1216">
        <f>insurance[[#This Row],[smoker_yes]]*insurance[[#This Row],[age]]</f>
        <v>0</v>
      </c>
      <c r="Q1216">
        <f>insurance[[#This Row],[bmi]]*insurance[[#This Row],[age]]</f>
        <v>680.4</v>
      </c>
      <c r="R1216" t="s">
        <v>32</v>
      </c>
      <c r="S1216">
        <f>(insurance[[#This Row],[age]]-Notes!$B$2)/Notes!$B$3</f>
        <v>-0.79795354819935316</v>
      </c>
      <c r="T1216">
        <f>(insurance[[#This Row],[bmi]]-Notes!$B$4)/Notes!$B$5</f>
        <v>-1.0438801299370439</v>
      </c>
      <c r="U1216">
        <f>(insurance[[#This Row],[children]]-Notes!$B$6)/Notes!$B$7</f>
        <v>3.2406187114420448</v>
      </c>
      <c r="V1216" s="14">
        <f t="shared" si="18"/>
        <v>13130.638654799817</v>
      </c>
      <c r="W1216" s="15">
        <f>IF(insurance[[#This Row],[split]]="Test", (insurance[[#This Row],[charges]]-insurance[[#This Row],[yhat_base]])^2, "")</f>
        <v>56479277.984354965</v>
      </c>
      <c r="X1216" s="15">
        <f>IF(insurance[[#This Row],[split]]="Test", ABS(insurance[[#This Row],[charges]]-insurance[[#This Row],[yhat_base]])^2, "")</f>
        <v>56479277.984354965</v>
      </c>
      <c r="Y1216">
        <f>IF(insurance[[#This Row],[split]]="Test", (insurance[[#This Row],[charges]]-insurance[[#This Row],[yhat]])^2,"")</f>
        <v>3428962.5302347629</v>
      </c>
      <c r="Z1216">
        <f>IF(insurance[[#This Row],[split]]="Test",ABS(insurance[[#This Row],[charges]]-insurance[[#This Row],[yhat]])^2,"")</f>
        <v>3428962.5302347629</v>
      </c>
      <c r="AA1216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7467.1148060529695</v>
      </c>
      <c r="AB1216">
        <f>insurance[[#This Row],[charges]]-insurance[[#This Row],[yhat]]</f>
        <v>-1851.7458060529698</v>
      </c>
      <c r="AC1216">
        <f>IF(insurance[[#This Row],[split]]="Test",
  COUNTIFS(insurance[split], "Test", insurance[yhat], "&gt;" &amp; insurance[[#This Row],[yhat]]) + 1,
  ""
)</f>
        <v>195</v>
      </c>
      <c r="AD1216">
        <f>IF(insurance[[#This Row],[split]]="Test", CEILING(insurance[[#This Row],[rank_test]]/(COUNTIF(insurance[split],"Test")/10), 1), "")</f>
        <v>7</v>
      </c>
      <c r="AE1216">
        <f>IF(insurance[[#This Row],[split]]="Test", --(insurance[[#This Row],[charges]] &gt;= Classify!$C$5), "")</f>
        <v>0</v>
      </c>
      <c r="AF1216">
        <f>IF(insurance[[#This Row],[split]]="Test", --(insurance[[#This Row],[yhat]] &gt;= Classify!$C$8), "")</f>
        <v>0</v>
      </c>
    </row>
    <row r="1217" spans="1:32" x14ac:dyDescent="0.35">
      <c r="A1217">
        <v>38</v>
      </c>
      <c r="B1217" t="s">
        <v>13</v>
      </c>
      <c r="C1217">
        <v>19.95</v>
      </c>
      <c r="D1217">
        <v>2</v>
      </c>
      <c r="E1217" t="s">
        <v>14</v>
      </c>
      <c r="F1217" t="s">
        <v>20</v>
      </c>
      <c r="G1217">
        <v>7133.9025000000001</v>
      </c>
      <c r="H1217" t="s">
        <v>24</v>
      </c>
      <c r="I1217" t="s">
        <v>17</v>
      </c>
      <c r="J1217" t="s">
        <v>17</v>
      </c>
      <c r="K1217" t="s">
        <v>17</v>
      </c>
      <c r="L1217" t="s">
        <v>17</v>
      </c>
      <c r="M1217" t="s">
        <v>17</v>
      </c>
      <c r="N1217">
        <f>insurance[[#This Row],[age]]^2</f>
        <v>1444</v>
      </c>
      <c r="O1217">
        <f>insurance[[#This Row],[smoker_yes]]*insurance[[#This Row],[bmi]]</f>
        <v>0</v>
      </c>
      <c r="P1217">
        <f>insurance[[#This Row],[smoker_yes]]*insurance[[#This Row],[age]]</f>
        <v>0</v>
      </c>
      <c r="Q1217">
        <f>insurance[[#This Row],[bmi]]*insurance[[#This Row],[age]]</f>
        <v>758.1</v>
      </c>
      <c r="R1217" t="s">
        <v>32</v>
      </c>
      <c r="S1217">
        <f>(insurance[[#This Row],[age]]-Notes!$B$2)/Notes!$B$3</f>
        <v>-8.5941645904765426E-2</v>
      </c>
      <c r="T1217">
        <f>(insurance[[#This Row],[bmi]]-Notes!$B$4)/Notes!$B$5</f>
        <v>-1.7574736185132287</v>
      </c>
      <c r="U1217">
        <f>(insurance[[#This Row],[children]]-Notes!$B$6)/Notes!$B$7</f>
        <v>0.75107928412561065</v>
      </c>
      <c r="V1217" s="14">
        <f t="shared" si="18"/>
        <v>13130.638654799817</v>
      </c>
      <c r="W1217" s="15">
        <f>IF(insurance[[#This Row],[split]]="Test", (insurance[[#This Row],[charges]]-insurance[[#This Row],[yhat_base]])^2, "")</f>
        <v>35960844.510283299</v>
      </c>
      <c r="X1217" s="15">
        <f>IF(insurance[[#This Row],[split]]="Test", ABS(insurance[[#This Row],[charges]]-insurance[[#This Row],[yhat_base]])^2, "")</f>
        <v>35960844.510283299</v>
      </c>
      <c r="Y1217">
        <f>IF(insurance[[#This Row],[split]]="Test", (insurance[[#This Row],[charges]]-insurance[[#This Row],[yhat]])^2,"")</f>
        <v>3428320.8830286334</v>
      </c>
      <c r="Z1217">
        <f>IF(insurance[[#This Row],[split]]="Test",ABS(insurance[[#This Row],[charges]]-insurance[[#This Row],[yhat]])^2,"")</f>
        <v>3428320.8830286334</v>
      </c>
      <c r="AA1217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8985.475043280072</v>
      </c>
      <c r="AB1217">
        <f>insurance[[#This Row],[charges]]-insurance[[#This Row],[yhat]]</f>
        <v>-1851.5725432800718</v>
      </c>
      <c r="AC1217">
        <f>IF(insurance[[#This Row],[split]]="Test",
  COUNTIFS(insurance[split], "Test", insurance[yhat], "&gt;" &amp; insurance[[#This Row],[yhat]]) + 1,
  ""
)</f>
        <v>160</v>
      </c>
      <c r="AD1217">
        <f>IF(insurance[[#This Row],[split]]="Test", CEILING(insurance[[#This Row],[rank_test]]/(COUNTIF(insurance[split],"Test")/10), 1), "")</f>
        <v>6</v>
      </c>
      <c r="AE1217">
        <f>IF(insurance[[#This Row],[split]]="Test", --(insurance[[#This Row],[charges]] &gt;= Classify!$C$5), "")</f>
        <v>0</v>
      </c>
      <c r="AF1217">
        <f>IF(insurance[[#This Row],[split]]="Test", --(insurance[[#This Row],[yhat]] &gt;= Classify!$C$8), "")</f>
        <v>0</v>
      </c>
    </row>
    <row r="1218" spans="1:32" x14ac:dyDescent="0.35">
      <c r="A1218">
        <v>20</v>
      </c>
      <c r="B1218" t="s">
        <v>19</v>
      </c>
      <c r="C1218">
        <v>22</v>
      </c>
      <c r="D1218">
        <v>1</v>
      </c>
      <c r="E1218" t="s">
        <v>14</v>
      </c>
      <c r="F1218" t="s">
        <v>21</v>
      </c>
      <c r="G1218">
        <v>1964.78</v>
      </c>
      <c r="H1218" t="s">
        <v>24</v>
      </c>
      <c r="I1218" t="s">
        <v>18</v>
      </c>
      <c r="J1218" t="s">
        <v>17</v>
      </c>
      <c r="K1218" t="s">
        <v>17</v>
      </c>
      <c r="L1218" t="s">
        <v>17</v>
      </c>
      <c r="M1218" t="s">
        <v>18</v>
      </c>
      <c r="N1218">
        <f>insurance[[#This Row],[age]]^2</f>
        <v>400</v>
      </c>
      <c r="O1218">
        <f>insurance[[#This Row],[smoker_yes]]*insurance[[#This Row],[bmi]]</f>
        <v>0</v>
      </c>
      <c r="P1218">
        <f>insurance[[#This Row],[smoker_yes]]*insurance[[#This Row],[age]]</f>
        <v>0</v>
      </c>
      <c r="Q1218">
        <f>insurance[[#This Row],[bmi]]*insurance[[#This Row],[age]]</f>
        <v>440</v>
      </c>
      <c r="R1218" t="s">
        <v>31</v>
      </c>
      <c r="S1218">
        <f>(insurance[[#This Row],[age]]-Notes!$B$2)/Notes!$B$3</f>
        <v>-1.3675630700350232</v>
      </c>
      <c r="T1218">
        <f>(insurance[[#This Row],[bmi]]-Notes!$B$4)/Notes!$B$5</f>
        <v>-1.4211824342416932</v>
      </c>
      <c r="U1218">
        <f>(insurance[[#This Row],[children]]-Notes!$B$6)/Notes!$B$7</f>
        <v>-7.8767191646533979E-2</v>
      </c>
      <c r="V1218" s="14">
        <f t="shared" ref="V1218:V1281" si="19">base_mean</f>
        <v>13130.638654799817</v>
      </c>
      <c r="W1218" s="15" t="str">
        <f>IF(insurance[[#This Row],[split]]="Test", (insurance[[#This Row],[charges]]-insurance[[#This Row],[yhat_base]])^2, "")</f>
        <v/>
      </c>
      <c r="X1218" s="15" t="str">
        <f>IF(insurance[[#This Row],[split]]="Test", ABS(insurance[[#This Row],[charges]]-insurance[[#This Row],[yhat_base]])^2, "")</f>
        <v/>
      </c>
      <c r="Y1218" t="str">
        <f>IF(insurance[[#This Row],[split]]="Test", (insurance[[#This Row],[charges]]-insurance[[#This Row],[yhat]])^2,"")</f>
        <v/>
      </c>
      <c r="Z1218" t="str">
        <f>IF(insurance[[#This Row],[split]]="Test",ABS(insurance[[#This Row],[charges]]-insurance[[#This Row],[yhat]])^2,"")</f>
        <v/>
      </c>
      <c r="AA1218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3420.8563790842509</v>
      </c>
      <c r="AB1218">
        <f>insurance[[#This Row],[charges]]-insurance[[#This Row],[yhat]]</f>
        <v>-1456.0763790842509</v>
      </c>
      <c r="AC1218" t="str">
        <f>IF(insurance[[#This Row],[split]]="Test",
  COUNTIFS(insurance[split], "Test", insurance[yhat], "&gt;" &amp; insurance[[#This Row],[yhat]]) + 1,
  ""
)</f>
        <v/>
      </c>
      <c r="AD1218" t="str">
        <f>IF(insurance[[#This Row],[split]]="Test", CEILING(insurance[[#This Row],[rank_test]]/(COUNTIF(insurance[split],"Test")/10), 1), "")</f>
        <v/>
      </c>
      <c r="AE1218" t="str">
        <f>IF(insurance[[#This Row],[split]]="Test", --(insurance[[#This Row],[charges]] &gt;= Classify!$C$5), "")</f>
        <v/>
      </c>
      <c r="AF1218" t="str">
        <f>IF(insurance[[#This Row],[split]]="Test", --(insurance[[#This Row],[yhat]] &gt;= Classify!$C$8), "")</f>
        <v/>
      </c>
    </row>
    <row r="1219" spans="1:32" x14ac:dyDescent="0.35">
      <c r="A1219">
        <v>25</v>
      </c>
      <c r="B1219" t="s">
        <v>13</v>
      </c>
      <c r="C1219">
        <v>20.8</v>
      </c>
      <c r="D1219">
        <v>1</v>
      </c>
      <c r="E1219" t="s">
        <v>14</v>
      </c>
      <c r="F1219" t="s">
        <v>21</v>
      </c>
      <c r="G1219">
        <v>3208.7869999999998</v>
      </c>
      <c r="H1219" t="s">
        <v>24</v>
      </c>
      <c r="I1219" t="s">
        <v>17</v>
      </c>
      <c r="J1219" t="s">
        <v>17</v>
      </c>
      <c r="K1219" t="s">
        <v>17</v>
      </c>
      <c r="L1219" t="s">
        <v>17</v>
      </c>
      <c r="M1219" t="s">
        <v>18</v>
      </c>
      <c r="N1219">
        <f>insurance[[#This Row],[age]]^2</f>
        <v>625</v>
      </c>
      <c r="O1219">
        <f>insurance[[#This Row],[smoker_yes]]*insurance[[#This Row],[bmi]]</f>
        <v>0</v>
      </c>
      <c r="P1219">
        <f>insurance[[#This Row],[smoker_yes]]*insurance[[#This Row],[age]]</f>
        <v>0</v>
      </c>
      <c r="Q1219">
        <f>insurance[[#This Row],[bmi]]*insurance[[#This Row],[age]]</f>
        <v>520</v>
      </c>
      <c r="R1219" t="s">
        <v>32</v>
      </c>
      <c r="S1219">
        <f>(insurance[[#This Row],[age]]-Notes!$B$2)/Notes!$B$3</f>
        <v>-1.0115571188877295</v>
      </c>
      <c r="T1219">
        <f>(insurance[[#This Row],[bmi]]-Notes!$B$4)/Notes!$B$5</f>
        <v>-1.6180358104006407</v>
      </c>
      <c r="U1219">
        <f>(insurance[[#This Row],[children]]-Notes!$B$6)/Notes!$B$7</f>
        <v>-7.8767191646533979E-2</v>
      </c>
      <c r="V1219" s="14">
        <f t="shared" si="19"/>
        <v>13130.638654799817</v>
      </c>
      <c r="W1219" s="15">
        <f>IF(insurance[[#This Row],[split]]="Test", (insurance[[#This Row],[charges]]-insurance[[#This Row],[yhat_base]])^2, "")</f>
        <v>98443140.25985387</v>
      </c>
      <c r="X1219" s="15">
        <f>IF(insurance[[#This Row],[split]]="Test", ABS(insurance[[#This Row],[charges]]-insurance[[#This Row],[yhat_base]])^2, "")</f>
        <v>98443140.25985387</v>
      </c>
      <c r="Y1219">
        <f>IF(insurance[[#This Row],[split]]="Test", (insurance[[#This Row],[charges]]-insurance[[#This Row],[yhat]])^2,"")</f>
        <v>2069596.2679218121</v>
      </c>
      <c r="Z1219">
        <f>IF(insurance[[#This Row],[split]]="Test",ABS(insurance[[#This Row],[charges]]-insurance[[#This Row],[yhat]])^2,"")</f>
        <v>2069596.2679218121</v>
      </c>
      <c r="AA1219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4647.3961435556121</v>
      </c>
      <c r="AB1219">
        <f>insurance[[#This Row],[charges]]-insurance[[#This Row],[yhat]]</f>
        <v>-1438.6091435556123</v>
      </c>
      <c r="AC1219">
        <f>IF(insurance[[#This Row],[split]]="Test",
  COUNTIFS(insurance[split], "Test", insurance[yhat], "&gt;" &amp; insurance[[#This Row],[yhat]]) + 1,
  ""
)</f>
        <v>247</v>
      </c>
      <c r="AD1219">
        <f>IF(insurance[[#This Row],[split]]="Test", CEILING(insurance[[#This Row],[rank_test]]/(COUNTIF(insurance[split],"Test")/10), 1), "")</f>
        <v>9</v>
      </c>
      <c r="AE1219">
        <f>IF(insurance[[#This Row],[split]]="Test", --(insurance[[#This Row],[charges]] &gt;= Classify!$C$5), "")</f>
        <v>0</v>
      </c>
      <c r="AF1219">
        <f>IF(insurance[[#This Row],[split]]="Test", --(insurance[[#This Row],[yhat]] &gt;= Classify!$C$8), "")</f>
        <v>0</v>
      </c>
    </row>
    <row r="1220" spans="1:32" x14ac:dyDescent="0.35">
      <c r="A1220">
        <v>42</v>
      </c>
      <c r="B1220" t="s">
        <v>19</v>
      </c>
      <c r="C1220">
        <v>24.605</v>
      </c>
      <c r="D1220">
        <v>2</v>
      </c>
      <c r="E1220" t="s">
        <v>23</v>
      </c>
      <c r="F1220" t="s">
        <v>20</v>
      </c>
      <c r="G1220">
        <v>21259.377949999998</v>
      </c>
      <c r="H1220" t="s">
        <v>24</v>
      </c>
      <c r="I1220" t="s">
        <v>18</v>
      </c>
      <c r="J1220" t="s">
        <v>18</v>
      </c>
      <c r="K1220" t="s">
        <v>17</v>
      </c>
      <c r="L1220" t="s">
        <v>17</v>
      </c>
      <c r="M1220" t="s">
        <v>17</v>
      </c>
      <c r="N1220">
        <f>insurance[[#This Row],[age]]^2</f>
        <v>1764</v>
      </c>
      <c r="O1220">
        <f>insurance[[#This Row],[smoker_yes]]*insurance[[#This Row],[bmi]]</f>
        <v>24.605</v>
      </c>
      <c r="P1220">
        <f>insurance[[#This Row],[smoker_yes]]*insurance[[#This Row],[age]]</f>
        <v>42</v>
      </c>
      <c r="Q1220">
        <f>insurance[[#This Row],[bmi]]*insurance[[#This Row],[age]]</f>
        <v>1033.4100000000001</v>
      </c>
      <c r="R1220" t="s">
        <v>31</v>
      </c>
      <c r="S1220">
        <f>(insurance[[#This Row],[age]]-Notes!$B$2)/Notes!$B$3</f>
        <v>0.19886311501306964</v>
      </c>
      <c r="T1220">
        <f>(insurance[[#This Row],[bmi]]-Notes!$B$4)/Notes!$B$5</f>
        <v>-0.99384656349664469</v>
      </c>
      <c r="U1220">
        <f>(insurance[[#This Row],[children]]-Notes!$B$6)/Notes!$B$7</f>
        <v>0.75107928412561065</v>
      </c>
      <c r="V1220" s="14">
        <f t="shared" si="19"/>
        <v>13130.638654799817</v>
      </c>
      <c r="W1220" s="15" t="str">
        <f>IF(insurance[[#This Row],[split]]="Test", (insurance[[#This Row],[charges]]-insurance[[#This Row],[yhat_base]])^2, "")</f>
        <v/>
      </c>
      <c r="X1220" s="15" t="str">
        <f>IF(insurance[[#This Row],[split]]="Test", ABS(insurance[[#This Row],[charges]]-insurance[[#This Row],[yhat_base]])^2, "")</f>
        <v/>
      </c>
      <c r="Y1220" t="str">
        <f>IF(insurance[[#This Row],[split]]="Test", (insurance[[#This Row],[charges]]-insurance[[#This Row],[yhat]])^2,"")</f>
        <v/>
      </c>
      <c r="Z1220" t="str">
        <f>IF(insurance[[#This Row],[split]]="Test",ABS(insurance[[#This Row],[charges]]-insurance[[#This Row],[yhat]])^2,"")</f>
        <v/>
      </c>
      <c r="AA1220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24077.229859517014</v>
      </c>
      <c r="AB1220">
        <f>insurance[[#This Row],[charges]]-insurance[[#This Row],[yhat]]</f>
        <v>-2817.8519095170159</v>
      </c>
      <c r="AC1220" t="str">
        <f>IF(insurance[[#This Row],[split]]="Test",
  COUNTIFS(insurance[split], "Test", insurance[yhat], "&gt;" &amp; insurance[[#This Row],[yhat]]) + 1,
  ""
)</f>
        <v/>
      </c>
      <c r="AD1220" t="str">
        <f>IF(insurance[[#This Row],[split]]="Test", CEILING(insurance[[#This Row],[rank_test]]/(COUNTIF(insurance[split],"Test")/10), 1), "")</f>
        <v/>
      </c>
      <c r="AE1220" t="str">
        <f>IF(insurance[[#This Row],[split]]="Test", --(insurance[[#This Row],[charges]] &gt;= Classify!$C$5), "")</f>
        <v/>
      </c>
      <c r="AF1220" t="str">
        <f>IF(insurance[[#This Row],[split]]="Test", --(insurance[[#This Row],[yhat]] &gt;= Classify!$C$8), "")</f>
        <v/>
      </c>
    </row>
    <row r="1221" spans="1:32" x14ac:dyDescent="0.35">
      <c r="A1221">
        <v>30</v>
      </c>
      <c r="B1221" t="s">
        <v>13</v>
      </c>
      <c r="C1221">
        <v>23.655000000000001</v>
      </c>
      <c r="D1221">
        <v>3</v>
      </c>
      <c r="E1221" t="s">
        <v>23</v>
      </c>
      <c r="F1221" t="s">
        <v>22</v>
      </c>
      <c r="G1221">
        <v>18765.87545</v>
      </c>
      <c r="H1221" t="s">
        <v>24</v>
      </c>
      <c r="I1221" t="s">
        <v>17</v>
      </c>
      <c r="J1221" t="s">
        <v>18</v>
      </c>
      <c r="K1221" t="s">
        <v>18</v>
      </c>
      <c r="L1221" t="s">
        <v>17</v>
      </c>
      <c r="M1221" t="s">
        <v>17</v>
      </c>
      <c r="N1221">
        <f>insurance[[#This Row],[age]]^2</f>
        <v>900</v>
      </c>
      <c r="O1221">
        <f>insurance[[#This Row],[smoker_yes]]*insurance[[#This Row],[bmi]]</f>
        <v>23.655000000000001</v>
      </c>
      <c r="P1221">
        <f>insurance[[#This Row],[smoker_yes]]*insurance[[#This Row],[age]]</f>
        <v>30</v>
      </c>
      <c r="Q1221">
        <f>insurance[[#This Row],[bmi]]*insurance[[#This Row],[age]]</f>
        <v>709.65000000000009</v>
      </c>
      <c r="R1221" t="s">
        <v>31</v>
      </c>
      <c r="S1221">
        <f>(insurance[[#This Row],[age]]-Notes!$B$2)/Notes!$B$3</f>
        <v>-0.65555116774043554</v>
      </c>
      <c r="T1221">
        <f>(insurance[[#This Row],[bmi]]-Notes!$B$4)/Notes!$B$5</f>
        <v>-1.1496888196224779</v>
      </c>
      <c r="U1221">
        <f>(insurance[[#This Row],[children]]-Notes!$B$6)/Notes!$B$7</f>
        <v>1.5809257598977553</v>
      </c>
      <c r="V1221" s="14">
        <f t="shared" si="19"/>
        <v>13130.638654799817</v>
      </c>
      <c r="W1221" s="15" t="str">
        <f>IF(insurance[[#This Row],[split]]="Test", (insurance[[#This Row],[charges]]-insurance[[#This Row],[yhat_base]])^2, "")</f>
        <v/>
      </c>
      <c r="X1221" s="15" t="str">
        <f>IF(insurance[[#This Row],[split]]="Test", ABS(insurance[[#This Row],[charges]]-insurance[[#This Row],[yhat_base]])^2, "")</f>
        <v/>
      </c>
      <c r="Y1221" t="str">
        <f>IF(insurance[[#This Row],[split]]="Test", (insurance[[#This Row],[charges]]-insurance[[#This Row],[yhat]])^2,"")</f>
        <v/>
      </c>
      <c r="Z1221" t="str">
        <f>IF(insurance[[#This Row],[split]]="Test",ABS(insurance[[#This Row],[charges]]-insurance[[#This Row],[yhat]])^2,"")</f>
        <v/>
      </c>
      <c r="AA1221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20644.934900842825</v>
      </c>
      <c r="AB1221">
        <f>insurance[[#This Row],[charges]]-insurance[[#This Row],[yhat]]</f>
        <v>-1879.0594508428258</v>
      </c>
      <c r="AC1221" t="str">
        <f>IF(insurance[[#This Row],[split]]="Test",
  COUNTIFS(insurance[split], "Test", insurance[yhat], "&gt;" &amp; insurance[[#This Row],[yhat]]) + 1,
  ""
)</f>
        <v/>
      </c>
      <c r="AD1221" t="str">
        <f>IF(insurance[[#This Row],[split]]="Test", CEILING(insurance[[#This Row],[rank_test]]/(COUNTIF(insurance[split],"Test")/10), 1), "")</f>
        <v/>
      </c>
      <c r="AE1221" t="str">
        <f>IF(insurance[[#This Row],[split]]="Test", --(insurance[[#This Row],[charges]] &gt;= Classify!$C$5), "")</f>
        <v/>
      </c>
      <c r="AF1221" t="str">
        <f>IF(insurance[[#This Row],[split]]="Test", --(insurance[[#This Row],[yhat]] &gt;= Classify!$C$8), "")</f>
        <v/>
      </c>
    </row>
    <row r="1222" spans="1:32" x14ac:dyDescent="0.35">
      <c r="A1222">
        <v>23</v>
      </c>
      <c r="B1222" t="s">
        <v>13</v>
      </c>
      <c r="C1222">
        <v>24.225000000000001</v>
      </c>
      <c r="D1222">
        <v>2</v>
      </c>
      <c r="E1222" t="s">
        <v>14</v>
      </c>
      <c r="F1222" t="s">
        <v>20</v>
      </c>
      <c r="G1222">
        <v>22395.74424</v>
      </c>
      <c r="H1222" t="s">
        <v>24</v>
      </c>
      <c r="I1222" t="s">
        <v>17</v>
      </c>
      <c r="J1222" t="s">
        <v>17</v>
      </c>
      <c r="K1222" t="s">
        <v>17</v>
      </c>
      <c r="L1222" t="s">
        <v>17</v>
      </c>
      <c r="M1222" t="s">
        <v>17</v>
      </c>
      <c r="N1222">
        <f>insurance[[#This Row],[age]]^2</f>
        <v>529</v>
      </c>
      <c r="O1222">
        <f>insurance[[#This Row],[smoker_yes]]*insurance[[#This Row],[bmi]]</f>
        <v>0</v>
      </c>
      <c r="P1222">
        <f>insurance[[#This Row],[smoker_yes]]*insurance[[#This Row],[age]]</f>
        <v>0</v>
      </c>
      <c r="Q1222">
        <f>insurance[[#This Row],[bmi]]*insurance[[#This Row],[age]]</f>
        <v>557.17500000000007</v>
      </c>
      <c r="R1222" t="s">
        <v>31</v>
      </c>
      <c r="S1222">
        <f>(insurance[[#This Row],[age]]-Notes!$B$2)/Notes!$B$3</f>
        <v>-1.1539594993466469</v>
      </c>
      <c r="T1222">
        <f>(insurance[[#This Row],[bmi]]-Notes!$B$4)/Notes!$B$5</f>
        <v>-1.056183465946978</v>
      </c>
      <c r="U1222">
        <f>(insurance[[#This Row],[children]]-Notes!$B$6)/Notes!$B$7</f>
        <v>0.75107928412561065</v>
      </c>
      <c r="V1222" s="14">
        <f t="shared" si="19"/>
        <v>13130.638654799817</v>
      </c>
      <c r="W1222" s="15" t="str">
        <f>IF(insurance[[#This Row],[split]]="Test", (insurance[[#This Row],[charges]]-insurance[[#This Row],[yhat_base]])^2, "")</f>
        <v/>
      </c>
      <c r="X1222" s="15" t="str">
        <f>IF(insurance[[#This Row],[split]]="Test", ABS(insurance[[#This Row],[charges]]-insurance[[#This Row],[yhat_base]])^2, "")</f>
        <v/>
      </c>
      <c r="Y1222" t="str">
        <f>IF(insurance[[#This Row],[split]]="Test", (insurance[[#This Row],[charges]]-insurance[[#This Row],[yhat]])^2,"")</f>
        <v/>
      </c>
      <c r="Z1222" t="str">
        <f>IF(insurance[[#This Row],[split]]="Test",ABS(insurance[[#This Row],[charges]]-insurance[[#This Row],[yhat]])^2,"")</f>
        <v/>
      </c>
      <c r="AA1222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6228.2245696786631</v>
      </c>
      <c r="AB1222">
        <f>insurance[[#This Row],[charges]]-insurance[[#This Row],[yhat]]</f>
        <v>16167.519670321337</v>
      </c>
      <c r="AC1222" t="str">
        <f>IF(insurance[[#This Row],[split]]="Test",
  COUNTIFS(insurance[split], "Test", insurance[yhat], "&gt;" &amp; insurance[[#This Row],[yhat]]) + 1,
  ""
)</f>
        <v/>
      </c>
      <c r="AD1222" t="str">
        <f>IF(insurance[[#This Row],[split]]="Test", CEILING(insurance[[#This Row],[rank_test]]/(COUNTIF(insurance[split],"Test")/10), 1), "")</f>
        <v/>
      </c>
      <c r="AE1222" t="str">
        <f>IF(insurance[[#This Row],[split]]="Test", --(insurance[[#This Row],[charges]] &gt;= Classify!$C$5), "")</f>
        <v/>
      </c>
      <c r="AF1222" t="str">
        <f>IF(insurance[[#This Row],[split]]="Test", --(insurance[[#This Row],[yhat]] &gt;= Classify!$C$8), "")</f>
        <v/>
      </c>
    </row>
    <row r="1223" spans="1:32" x14ac:dyDescent="0.35">
      <c r="A1223">
        <v>60</v>
      </c>
      <c r="B1223" t="s">
        <v>13</v>
      </c>
      <c r="C1223">
        <v>24.53</v>
      </c>
      <c r="D1223">
        <v>0</v>
      </c>
      <c r="E1223" t="s">
        <v>14</v>
      </c>
      <c r="F1223" t="s">
        <v>15</v>
      </c>
      <c r="G1223">
        <v>12629.896699999999</v>
      </c>
      <c r="H1223" t="s">
        <v>24</v>
      </c>
      <c r="I1223" t="s">
        <v>17</v>
      </c>
      <c r="J1223" t="s">
        <v>17</v>
      </c>
      <c r="K1223" t="s">
        <v>17</v>
      </c>
      <c r="L1223" t="s">
        <v>18</v>
      </c>
      <c r="M1223" t="s">
        <v>17</v>
      </c>
      <c r="N1223">
        <f>insurance[[#This Row],[age]]^2</f>
        <v>3600</v>
      </c>
      <c r="O1223">
        <f>insurance[[#This Row],[smoker_yes]]*insurance[[#This Row],[bmi]]</f>
        <v>0</v>
      </c>
      <c r="P1223">
        <f>insurance[[#This Row],[smoker_yes]]*insurance[[#This Row],[age]]</f>
        <v>0</v>
      </c>
      <c r="Q1223">
        <f>insurance[[#This Row],[bmi]]*insurance[[#This Row],[age]]</f>
        <v>1471.8000000000002</v>
      </c>
      <c r="R1223" t="s">
        <v>31</v>
      </c>
      <c r="S1223">
        <f>(insurance[[#This Row],[age]]-Notes!$B$2)/Notes!$B$3</f>
        <v>1.4804845391433274</v>
      </c>
      <c r="T1223">
        <f>(insurance[[#This Row],[bmi]]-Notes!$B$4)/Notes!$B$5</f>
        <v>-1.0061498995065787</v>
      </c>
      <c r="U1223">
        <f>(insurance[[#This Row],[children]]-Notes!$B$6)/Notes!$B$7</f>
        <v>-0.90861366741867866</v>
      </c>
      <c r="V1223" s="14">
        <f t="shared" si="19"/>
        <v>13130.638654799817</v>
      </c>
      <c r="W1223" s="15" t="str">
        <f>IF(insurance[[#This Row],[split]]="Test", (insurance[[#This Row],[charges]]-insurance[[#This Row],[yhat_base]])^2, "")</f>
        <v/>
      </c>
      <c r="X1223" s="15" t="str">
        <f>IF(insurance[[#This Row],[split]]="Test", ABS(insurance[[#This Row],[charges]]-insurance[[#This Row],[yhat_base]])^2, "")</f>
        <v/>
      </c>
      <c r="Y1223" t="str">
        <f>IF(insurance[[#This Row],[split]]="Test", (insurance[[#This Row],[charges]]-insurance[[#This Row],[yhat]])^2,"")</f>
        <v/>
      </c>
      <c r="Z1223" t="str">
        <f>IF(insurance[[#This Row],[split]]="Test",ABS(insurance[[#This Row],[charges]]-insurance[[#This Row],[yhat]])^2,"")</f>
        <v/>
      </c>
      <c r="AA1223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13732.39827704376</v>
      </c>
      <c r="AB1223">
        <f>insurance[[#This Row],[charges]]-insurance[[#This Row],[yhat]]</f>
        <v>-1102.5015770437603</v>
      </c>
      <c r="AC1223" t="str">
        <f>IF(insurance[[#This Row],[split]]="Test",
  COUNTIFS(insurance[split], "Test", insurance[yhat], "&gt;" &amp; insurance[[#This Row],[yhat]]) + 1,
  ""
)</f>
        <v/>
      </c>
      <c r="AD1223" t="str">
        <f>IF(insurance[[#This Row],[split]]="Test", CEILING(insurance[[#This Row],[rank_test]]/(COUNTIF(insurance[split],"Test")/10), 1), "")</f>
        <v/>
      </c>
      <c r="AE1223" t="str">
        <f>IF(insurance[[#This Row],[split]]="Test", --(insurance[[#This Row],[charges]] &gt;= Classify!$C$5), "")</f>
        <v/>
      </c>
      <c r="AF1223" t="str">
        <f>IF(insurance[[#This Row],[split]]="Test", --(insurance[[#This Row],[yhat]] &gt;= Classify!$C$8), "")</f>
        <v/>
      </c>
    </row>
    <row r="1224" spans="1:32" x14ac:dyDescent="0.35">
      <c r="A1224">
        <v>27</v>
      </c>
      <c r="B1224" t="s">
        <v>13</v>
      </c>
      <c r="C1224">
        <v>24.75</v>
      </c>
      <c r="D1224">
        <v>0</v>
      </c>
      <c r="E1224" t="s">
        <v>23</v>
      </c>
      <c r="F1224" t="s">
        <v>15</v>
      </c>
      <c r="G1224">
        <v>16577.779500000001</v>
      </c>
      <c r="H1224" t="s">
        <v>24</v>
      </c>
      <c r="I1224" t="s">
        <v>17</v>
      </c>
      <c r="J1224" t="s">
        <v>18</v>
      </c>
      <c r="K1224" t="s">
        <v>17</v>
      </c>
      <c r="L1224" t="s">
        <v>18</v>
      </c>
      <c r="M1224" t="s">
        <v>17</v>
      </c>
      <c r="N1224">
        <f>insurance[[#This Row],[age]]^2</f>
        <v>729</v>
      </c>
      <c r="O1224">
        <f>insurance[[#This Row],[smoker_yes]]*insurance[[#This Row],[bmi]]</f>
        <v>24.75</v>
      </c>
      <c r="P1224">
        <f>insurance[[#This Row],[smoker_yes]]*insurance[[#This Row],[age]]</f>
        <v>27</v>
      </c>
      <c r="Q1224">
        <f>insurance[[#This Row],[bmi]]*insurance[[#This Row],[age]]</f>
        <v>668.25</v>
      </c>
      <c r="R1224" t="s">
        <v>31</v>
      </c>
      <c r="S1224">
        <f>(insurance[[#This Row],[age]]-Notes!$B$2)/Notes!$B$3</f>
        <v>-0.86915473842881186</v>
      </c>
      <c r="T1224">
        <f>(insurance[[#This Row],[bmi]]-Notes!$B$4)/Notes!$B$5</f>
        <v>-0.97006011387743862</v>
      </c>
      <c r="U1224">
        <f>(insurance[[#This Row],[children]]-Notes!$B$6)/Notes!$B$7</f>
        <v>-0.90861366741867866</v>
      </c>
      <c r="V1224" s="14">
        <f t="shared" si="19"/>
        <v>13130.638654799817</v>
      </c>
      <c r="W1224" s="15" t="str">
        <f>IF(insurance[[#This Row],[split]]="Test", (insurance[[#This Row],[charges]]-insurance[[#This Row],[yhat_base]])^2, "")</f>
        <v/>
      </c>
      <c r="X1224" s="15" t="str">
        <f>IF(insurance[[#This Row],[split]]="Test", ABS(insurance[[#This Row],[charges]]-insurance[[#This Row],[yhat_base]])^2, "")</f>
        <v/>
      </c>
      <c r="Y1224" t="str">
        <f>IF(insurance[[#This Row],[split]]="Test", (insurance[[#This Row],[charges]]-insurance[[#This Row],[yhat]])^2,"")</f>
        <v/>
      </c>
      <c r="Z1224" t="str">
        <f>IF(insurance[[#This Row],[split]]="Test",ABS(insurance[[#This Row],[charges]]-insurance[[#This Row],[yhat]])^2,"")</f>
        <v/>
      </c>
      <c r="AA1224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18943.027530605108</v>
      </c>
      <c r="AB1224">
        <f>insurance[[#This Row],[charges]]-insurance[[#This Row],[yhat]]</f>
        <v>-2365.2480306051075</v>
      </c>
      <c r="AC1224" t="str">
        <f>IF(insurance[[#This Row],[split]]="Test",
  COUNTIFS(insurance[split], "Test", insurance[yhat], "&gt;" &amp; insurance[[#This Row],[yhat]]) + 1,
  ""
)</f>
        <v/>
      </c>
      <c r="AD1224" t="str">
        <f>IF(insurance[[#This Row],[split]]="Test", CEILING(insurance[[#This Row],[rank_test]]/(COUNTIF(insurance[split],"Test")/10), 1), "")</f>
        <v/>
      </c>
      <c r="AE1224" t="str">
        <f>IF(insurance[[#This Row],[split]]="Test", --(insurance[[#This Row],[charges]] &gt;= Classify!$C$5), "")</f>
        <v/>
      </c>
      <c r="AF1224" t="str">
        <f>IF(insurance[[#This Row],[split]]="Test", --(insurance[[#This Row],[yhat]] &gt;= Classify!$C$8), "")</f>
        <v/>
      </c>
    </row>
    <row r="1225" spans="1:32" x14ac:dyDescent="0.35">
      <c r="A1225">
        <v>48</v>
      </c>
      <c r="B1225" t="s">
        <v>19</v>
      </c>
      <c r="C1225">
        <v>24.42</v>
      </c>
      <c r="D1225">
        <v>0</v>
      </c>
      <c r="E1225" t="s">
        <v>23</v>
      </c>
      <c r="F1225" t="s">
        <v>15</v>
      </c>
      <c r="G1225">
        <v>21223.675800000001</v>
      </c>
      <c r="H1225" t="s">
        <v>24</v>
      </c>
      <c r="I1225" t="s">
        <v>18</v>
      </c>
      <c r="J1225" t="s">
        <v>18</v>
      </c>
      <c r="K1225" t="s">
        <v>17</v>
      </c>
      <c r="L1225" t="s">
        <v>18</v>
      </c>
      <c r="M1225" t="s">
        <v>17</v>
      </c>
      <c r="N1225">
        <f>insurance[[#This Row],[age]]^2</f>
        <v>2304</v>
      </c>
      <c r="O1225">
        <f>insurance[[#This Row],[smoker_yes]]*insurance[[#This Row],[bmi]]</f>
        <v>24.42</v>
      </c>
      <c r="P1225">
        <f>insurance[[#This Row],[smoker_yes]]*insurance[[#This Row],[age]]</f>
        <v>48</v>
      </c>
      <c r="Q1225">
        <f>insurance[[#This Row],[bmi]]*insurance[[#This Row],[age]]</f>
        <v>1172.1600000000001</v>
      </c>
      <c r="R1225" t="s">
        <v>31</v>
      </c>
      <c r="S1225">
        <f>(insurance[[#This Row],[age]]-Notes!$B$2)/Notes!$B$3</f>
        <v>0.62607025638982228</v>
      </c>
      <c r="T1225">
        <f>(insurance[[#This Row],[bmi]]-Notes!$B$4)/Notes!$B$5</f>
        <v>-1.024194792321149</v>
      </c>
      <c r="U1225">
        <f>(insurance[[#This Row],[children]]-Notes!$B$6)/Notes!$B$7</f>
        <v>-0.90861366741867866</v>
      </c>
      <c r="V1225" s="14">
        <f t="shared" si="19"/>
        <v>13130.638654799817</v>
      </c>
      <c r="W1225" s="15" t="str">
        <f>IF(insurance[[#This Row],[split]]="Test", (insurance[[#This Row],[charges]]-insurance[[#This Row],[yhat_base]])^2, "")</f>
        <v/>
      </c>
      <c r="X1225" s="15" t="str">
        <f>IF(insurance[[#This Row],[split]]="Test", ABS(insurance[[#This Row],[charges]]-insurance[[#This Row],[yhat_base]])^2, "")</f>
        <v/>
      </c>
      <c r="Y1225" t="str">
        <f>IF(insurance[[#This Row],[split]]="Test", (insurance[[#This Row],[charges]]-insurance[[#This Row],[yhat]])^2,"")</f>
        <v/>
      </c>
      <c r="Z1225" t="str">
        <f>IF(insurance[[#This Row],[split]]="Test",ABS(insurance[[#This Row],[charges]]-insurance[[#This Row],[yhat]])^2,"")</f>
        <v/>
      </c>
      <c r="AA1225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22929.542375175697</v>
      </c>
      <c r="AB1225">
        <f>insurance[[#This Row],[charges]]-insurance[[#This Row],[yhat]]</f>
        <v>-1705.8665751756962</v>
      </c>
      <c r="AC1225" t="str">
        <f>IF(insurance[[#This Row],[split]]="Test",
  COUNTIFS(insurance[split], "Test", insurance[yhat], "&gt;" &amp; insurance[[#This Row],[yhat]]) + 1,
  ""
)</f>
        <v/>
      </c>
      <c r="AD1225" t="str">
        <f>IF(insurance[[#This Row],[split]]="Test", CEILING(insurance[[#This Row],[rank_test]]/(COUNTIF(insurance[split],"Test")/10), 1), "")</f>
        <v/>
      </c>
      <c r="AE1225" t="str">
        <f>IF(insurance[[#This Row],[split]]="Test", --(insurance[[#This Row],[charges]] &gt;= Classify!$C$5), "")</f>
        <v/>
      </c>
      <c r="AF1225" t="str">
        <f>IF(insurance[[#This Row],[split]]="Test", --(insurance[[#This Row],[yhat]] &gt;= Classify!$C$8), "")</f>
        <v/>
      </c>
    </row>
    <row r="1226" spans="1:32" x14ac:dyDescent="0.35">
      <c r="A1226">
        <v>27</v>
      </c>
      <c r="B1226" t="s">
        <v>19</v>
      </c>
      <c r="C1226">
        <v>23.1</v>
      </c>
      <c r="D1226">
        <v>0</v>
      </c>
      <c r="E1226" t="s">
        <v>14</v>
      </c>
      <c r="F1226" t="s">
        <v>15</v>
      </c>
      <c r="G1226">
        <v>2483.7359999999999</v>
      </c>
      <c r="H1226" t="s">
        <v>24</v>
      </c>
      <c r="I1226" t="s">
        <v>18</v>
      </c>
      <c r="J1226" t="s">
        <v>17</v>
      </c>
      <c r="K1226" t="s">
        <v>17</v>
      </c>
      <c r="L1226" t="s">
        <v>18</v>
      </c>
      <c r="M1226" t="s">
        <v>17</v>
      </c>
      <c r="N1226">
        <f>insurance[[#This Row],[age]]^2</f>
        <v>729</v>
      </c>
      <c r="O1226">
        <f>insurance[[#This Row],[smoker_yes]]*insurance[[#This Row],[bmi]]</f>
        <v>0</v>
      </c>
      <c r="P1226">
        <f>insurance[[#This Row],[smoker_yes]]*insurance[[#This Row],[age]]</f>
        <v>0</v>
      </c>
      <c r="Q1226">
        <f>insurance[[#This Row],[bmi]]*insurance[[#This Row],[age]]</f>
        <v>623.70000000000005</v>
      </c>
      <c r="R1226" t="s">
        <v>31</v>
      </c>
      <c r="S1226">
        <f>(insurance[[#This Row],[age]]-Notes!$B$2)/Notes!$B$3</f>
        <v>-0.86915473842881186</v>
      </c>
      <c r="T1226">
        <f>(insurance[[#This Row],[bmi]]-Notes!$B$4)/Notes!$B$5</f>
        <v>-1.2407335060959912</v>
      </c>
      <c r="U1226">
        <f>(insurance[[#This Row],[children]]-Notes!$B$6)/Notes!$B$7</f>
        <v>-0.90861366741867866</v>
      </c>
      <c r="V1226" s="14">
        <f t="shared" si="19"/>
        <v>13130.638654799817</v>
      </c>
      <c r="W1226" s="15" t="str">
        <f>IF(insurance[[#This Row],[split]]="Test", (insurance[[#This Row],[charges]]-insurance[[#This Row],[yhat_base]])^2, "")</f>
        <v/>
      </c>
      <c r="X1226" s="15" t="str">
        <f>IF(insurance[[#This Row],[split]]="Test", ABS(insurance[[#This Row],[charges]]-insurance[[#This Row],[yhat_base]])^2, "")</f>
        <v/>
      </c>
      <c r="Y1226" t="str">
        <f>IF(insurance[[#This Row],[split]]="Test", (insurance[[#This Row],[charges]]-insurance[[#This Row],[yhat]])^2,"")</f>
        <v/>
      </c>
      <c r="Z1226" t="str">
        <f>IF(insurance[[#This Row],[split]]="Test",ABS(insurance[[#This Row],[charges]]-insurance[[#This Row],[yhat]])^2,"")</f>
        <v/>
      </c>
      <c r="AA1226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3462.044267758105</v>
      </c>
      <c r="AB1226">
        <f>insurance[[#This Row],[charges]]-insurance[[#This Row],[yhat]]</f>
        <v>-978.3082677581051</v>
      </c>
      <c r="AC1226" t="str">
        <f>IF(insurance[[#This Row],[split]]="Test",
  COUNTIFS(insurance[split], "Test", insurance[yhat], "&gt;" &amp; insurance[[#This Row],[yhat]]) + 1,
  ""
)</f>
        <v/>
      </c>
      <c r="AD1226" t="str">
        <f>IF(insurance[[#This Row],[split]]="Test", CEILING(insurance[[#This Row],[rank_test]]/(COUNTIF(insurance[split],"Test")/10), 1), "")</f>
        <v/>
      </c>
      <c r="AE1226" t="str">
        <f>IF(insurance[[#This Row],[split]]="Test", --(insurance[[#This Row],[charges]] &gt;= Classify!$C$5), "")</f>
        <v/>
      </c>
      <c r="AF1226" t="str">
        <f>IF(insurance[[#This Row],[split]]="Test", --(insurance[[#This Row],[yhat]] &gt;= Classify!$C$8), "")</f>
        <v/>
      </c>
    </row>
    <row r="1227" spans="1:32" x14ac:dyDescent="0.35">
      <c r="A1227">
        <v>24</v>
      </c>
      <c r="B1227" t="s">
        <v>13</v>
      </c>
      <c r="C1227">
        <v>23.21</v>
      </c>
      <c r="D1227">
        <v>0</v>
      </c>
      <c r="E1227" t="s">
        <v>14</v>
      </c>
      <c r="F1227" t="s">
        <v>15</v>
      </c>
      <c r="G1227">
        <v>25081.76784</v>
      </c>
      <c r="H1227" t="s">
        <v>24</v>
      </c>
      <c r="I1227" t="s">
        <v>17</v>
      </c>
      <c r="J1227" t="s">
        <v>17</v>
      </c>
      <c r="K1227" t="s">
        <v>17</v>
      </c>
      <c r="L1227" t="s">
        <v>18</v>
      </c>
      <c r="M1227" t="s">
        <v>17</v>
      </c>
      <c r="N1227">
        <f>insurance[[#This Row],[age]]^2</f>
        <v>576</v>
      </c>
      <c r="O1227">
        <f>insurance[[#This Row],[smoker_yes]]*insurance[[#This Row],[bmi]]</f>
        <v>0</v>
      </c>
      <c r="P1227">
        <f>insurance[[#This Row],[smoker_yes]]*insurance[[#This Row],[age]]</f>
        <v>0</v>
      </c>
      <c r="Q1227">
        <f>insurance[[#This Row],[bmi]]*insurance[[#This Row],[age]]</f>
        <v>557.04</v>
      </c>
      <c r="R1227" t="s">
        <v>31</v>
      </c>
      <c r="S1227">
        <f>(insurance[[#This Row],[age]]-Notes!$B$2)/Notes!$B$3</f>
        <v>-1.0827583091171882</v>
      </c>
      <c r="T1227">
        <f>(insurance[[#This Row],[bmi]]-Notes!$B$4)/Notes!$B$5</f>
        <v>-1.2226886132814212</v>
      </c>
      <c r="U1227">
        <f>(insurance[[#This Row],[children]]-Notes!$B$6)/Notes!$B$7</f>
        <v>-0.90861366741867866</v>
      </c>
      <c r="V1227" s="14">
        <f t="shared" si="19"/>
        <v>13130.638654799817</v>
      </c>
      <c r="W1227" s="15" t="str">
        <f>IF(insurance[[#This Row],[split]]="Test", (insurance[[#This Row],[charges]]-insurance[[#This Row],[yhat_base]])^2, "")</f>
        <v/>
      </c>
      <c r="X1227" s="15" t="str">
        <f>IF(insurance[[#This Row],[split]]="Test", ABS(insurance[[#This Row],[charges]]-insurance[[#This Row],[yhat_base]])^2, "")</f>
        <v/>
      </c>
      <c r="Y1227" t="str">
        <f>IF(insurance[[#This Row],[split]]="Test", (insurance[[#This Row],[charges]]-insurance[[#This Row],[yhat]])^2,"")</f>
        <v/>
      </c>
      <c r="Z1227" t="str">
        <f>IF(insurance[[#This Row],[split]]="Test",ABS(insurance[[#This Row],[charges]]-insurance[[#This Row],[yhat]])^2,"")</f>
        <v/>
      </c>
      <c r="AA1227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3653.3572151378257</v>
      </c>
      <c r="AB1227">
        <f>insurance[[#This Row],[charges]]-insurance[[#This Row],[yhat]]</f>
        <v>21428.410624862176</v>
      </c>
      <c r="AC1227" t="str">
        <f>IF(insurance[[#This Row],[split]]="Test",
  COUNTIFS(insurance[split], "Test", insurance[yhat], "&gt;" &amp; insurance[[#This Row],[yhat]]) + 1,
  ""
)</f>
        <v/>
      </c>
      <c r="AD1227" t="str">
        <f>IF(insurance[[#This Row],[split]]="Test", CEILING(insurance[[#This Row],[rank_test]]/(COUNTIF(insurance[split],"Test")/10), 1), "")</f>
        <v/>
      </c>
      <c r="AE1227" t="str">
        <f>IF(insurance[[#This Row],[split]]="Test", --(insurance[[#This Row],[charges]] &gt;= Classify!$C$5), "")</f>
        <v/>
      </c>
      <c r="AF1227" t="str">
        <f>IF(insurance[[#This Row],[split]]="Test", --(insurance[[#This Row],[yhat]] &gt;= Classify!$C$8), "")</f>
        <v/>
      </c>
    </row>
    <row r="1228" spans="1:32" x14ac:dyDescent="0.35">
      <c r="A1228">
        <v>42</v>
      </c>
      <c r="B1228" t="s">
        <v>19</v>
      </c>
      <c r="C1228">
        <v>24.64</v>
      </c>
      <c r="D1228">
        <v>0</v>
      </c>
      <c r="E1228" t="s">
        <v>23</v>
      </c>
      <c r="F1228" t="s">
        <v>15</v>
      </c>
      <c r="G1228">
        <v>19515.5416</v>
      </c>
      <c r="H1228" t="s">
        <v>24</v>
      </c>
      <c r="I1228" t="s">
        <v>18</v>
      </c>
      <c r="J1228" t="s">
        <v>18</v>
      </c>
      <c r="K1228" t="s">
        <v>17</v>
      </c>
      <c r="L1228" t="s">
        <v>18</v>
      </c>
      <c r="M1228" t="s">
        <v>17</v>
      </c>
      <c r="N1228">
        <f>insurance[[#This Row],[age]]^2</f>
        <v>1764</v>
      </c>
      <c r="O1228">
        <f>insurance[[#This Row],[smoker_yes]]*insurance[[#This Row],[bmi]]</f>
        <v>24.64</v>
      </c>
      <c r="P1228">
        <f>insurance[[#This Row],[smoker_yes]]*insurance[[#This Row],[age]]</f>
        <v>42</v>
      </c>
      <c r="Q1228">
        <f>insurance[[#This Row],[bmi]]*insurance[[#This Row],[age]]</f>
        <v>1034.8800000000001</v>
      </c>
      <c r="R1228" t="s">
        <v>31</v>
      </c>
      <c r="S1228">
        <f>(insurance[[#This Row],[age]]-Notes!$B$2)/Notes!$B$3</f>
        <v>0.19886311501306964</v>
      </c>
      <c r="T1228">
        <f>(insurance[[#This Row],[bmi]]-Notes!$B$4)/Notes!$B$5</f>
        <v>-0.98810500669200874</v>
      </c>
      <c r="U1228">
        <f>(insurance[[#This Row],[children]]-Notes!$B$6)/Notes!$B$7</f>
        <v>-0.90861366741867866</v>
      </c>
      <c r="V1228" s="14">
        <f t="shared" si="19"/>
        <v>13130.638654799817</v>
      </c>
      <c r="W1228" s="15" t="str">
        <f>IF(insurance[[#This Row],[split]]="Test", (insurance[[#This Row],[charges]]-insurance[[#This Row],[yhat_base]])^2, "")</f>
        <v/>
      </c>
      <c r="X1228" s="15" t="str">
        <f>IF(insurance[[#This Row],[split]]="Test", ABS(insurance[[#This Row],[charges]]-insurance[[#This Row],[yhat_base]])^2, "")</f>
        <v/>
      </c>
      <c r="Y1228" t="str">
        <f>IF(insurance[[#This Row],[split]]="Test", (insurance[[#This Row],[charges]]-insurance[[#This Row],[yhat]])^2,"")</f>
        <v/>
      </c>
      <c r="Z1228" t="str">
        <f>IF(insurance[[#This Row],[split]]="Test",ABS(insurance[[#This Row],[charges]]-insurance[[#This Row],[yhat]])^2,"")</f>
        <v/>
      </c>
      <c r="AA1228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21434.53019619453</v>
      </c>
      <c r="AB1228">
        <f>insurance[[#This Row],[charges]]-insurance[[#This Row],[yhat]]</f>
        <v>-1918.9885961945292</v>
      </c>
      <c r="AC1228" t="str">
        <f>IF(insurance[[#This Row],[split]]="Test",
  COUNTIFS(insurance[split], "Test", insurance[yhat], "&gt;" &amp; insurance[[#This Row],[yhat]]) + 1,
  ""
)</f>
        <v/>
      </c>
      <c r="AD1228" t="str">
        <f>IF(insurance[[#This Row],[split]]="Test", CEILING(insurance[[#This Row],[rank_test]]/(COUNTIF(insurance[split],"Test")/10), 1), "")</f>
        <v/>
      </c>
      <c r="AE1228" t="str">
        <f>IF(insurance[[#This Row],[split]]="Test", --(insurance[[#This Row],[charges]] &gt;= Classify!$C$5), "")</f>
        <v/>
      </c>
      <c r="AF1228" t="str">
        <f>IF(insurance[[#This Row],[split]]="Test", --(insurance[[#This Row],[yhat]] &gt;= Classify!$C$8), "")</f>
        <v/>
      </c>
    </row>
    <row r="1229" spans="1:32" x14ac:dyDescent="0.35">
      <c r="A1229">
        <v>18</v>
      </c>
      <c r="B1229" t="s">
        <v>13</v>
      </c>
      <c r="C1229">
        <v>20.79</v>
      </c>
      <c r="D1229">
        <v>0</v>
      </c>
      <c r="E1229" t="s">
        <v>14</v>
      </c>
      <c r="F1229" t="s">
        <v>15</v>
      </c>
      <c r="G1229">
        <v>1607.5101</v>
      </c>
      <c r="H1229" t="s">
        <v>24</v>
      </c>
      <c r="I1229" t="s">
        <v>17</v>
      </c>
      <c r="J1229" t="s">
        <v>17</v>
      </c>
      <c r="K1229" t="s">
        <v>17</v>
      </c>
      <c r="L1229" t="s">
        <v>18</v>
      </c>
      <c r="M1229" t="s">
        <v>17</v>
      </c>
      <c r="N1229">
        <f>insurance[[#This Row],[age]]^2</f>
        <v>324</v>
      </c>
      <c r="O1229">
        <f>insurance[[#This Row],[smoker_yes]]*insurance[[#This Row],[bmi]]</f>
        <v>0</v>
      </c>
      <c r="P1229">
        <f>insurance[[#This Row],[smoker_yes]]*insurance[[#This Row],[age]]</f>
        <v>0</v>
      </c>
      <c r="Q1229">
        <f>insurance[[#This Row],[bmi]]*insurance[[#This Row],[age]]</f>
        <v>374.21999999999997</v>
      </c>
      <c r="R1229" t="s">
        <v>31</v>
      </c>
      <c r="S1229">
        <f>(insurance[[#This Row],[age]]-Notes!$B$2)/Notes!$B$3</f>
        <v>-1.5099654504939408</v>
      </c>
      <c r="T1229">
        <f>(insurance[[#This Row],[bmi]]-Notes!$B$4)/Notes!$B$5</f>
        <v>-1.6196762552019655</v>
      </c>
      <c r="U1229">
        <f>(insurance[[#This Row],[children]]-Notes!$B$6)/Notes!$B$7</f>
        <v>-0.90861366741867866</v>
      </c>
      <c r="V1229" s="14">
        <f t="shared" si="19"/>
        <v>13130.638654799817</v>
      </c>
      <c r="W1229" s="15" t="str">
        <f>IF(insurance[[#This Row],[split]]="Test", (insurance[[#This Row],[charges]]-insurance[[#This Row],[yhat_base]])^2, "")</f>
        <v/>
      </c>
      <c r="X1229" s="15" t="str">
        <f>IF(insurance[[#This Row],[split]]="Test", ABS(insurance[[#This Row],[charges]]-insurance[[#This Row],[yhat_base]])^2, "")</f>
        <v/>
      </c>
      <c r="Y1229" t="str">
        <f>IF(insurance[[#This Row],[split]]="Test", (insurance[[#This Row],[charges]]-insurance[[#This Row],[yhat]])^2,"")</f>
        <v/>
      </c>
      <c r="Z1229" t="str">
        <f>IF(insurance[[#This Row],[split]]="Test",ABS(insurance[[#This Row],[charges]]-insurance[[#This Row],[yhat]])^2,"")</f>
        <v/>
      </c>
      <c r="AA1229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2970.9825704907189</v>
      </c>
      <c r="AB1229">
        <f>insurance[[#This Row],[charges]]-insurance[[#This Row],[yhat]]</f>
        <v>-1363.4724704907189</v>
      </c>
      <c r="AC1229" t="str">
        <f>IF(insurance[[#This Row],[split]]="Test",
  COUNTIFS(insurance[split], "Test", insurance[yhat], "&gt;" &amp; insurance[[#This Row],[yhat]]) + 1,
  ""
)</f>
        <v/>
      </c>
      <c r="AD1229" t="str">
        <f>IF(insurance[[#This Row],[split]]="Test", CEILING(insurance[[#This Row],[rank_test]]/(COUNTIF(insurance[split],"Test")/10), 1), "")</f>
        <v/>
      </c>
      <c r="AE1229" t="str">
        <f>IF(insurance[[#This Row],[split]]="Test", --(insurance[[#This Row],[charges]] &gt;= Classify!$C$5), "")</f>
        <v/>
      </c>
      <c r="AF1229" t="str">
        <f>IF(insurance[[#This Row],[split]]="Test", --(insurance[[#This Row],[yhat]] &gt;= Classify!$C$8), "")</f>
        <v/>
      </c>
    </row>
    <row r="1230" spans="1:32" x14ac:dyDescent="0.35">
      <c r="A1230">
        <v>33</v>
      </c>
      <c r="B1230" t="s">
        <v>13</v>
      </c>
      <c r="C1230">
        <v>24.31</v>
      </c>
      <c r="D1230">
        <v>0</v>
      </c>
      <c r="E1230" t="s">
        <v>14</v>
      </c>
      <c r="F1230" t="s">
        <v>15</v>
      </c>
      <c r="G1230">
        <v>4185.0978999999998</v>
      </c>
      <c r="H1230" t="s">
        <v>24</v>
      </c>
      <c r="I1230" t="s">
        <v>17</v>
      </c>
      <c r="J1230" t="s">
        <v>17</v>
      </c>
      <c r="K1230" t="s">
        <v>17</v>
      </c>
      <c r="L1230" t="s">
        <v>18</v>
      </c>
      <c r="M1230" t="s">
        <v>17</v>
      </c>
      <c r="N1230">
        <f>insurance[[#This Row],[age]]^2</f>
        <v>1089</v>
      </c>
      <c r="O1230">
        <f>insurance[[#This Row],[smoker_yes]]*insurance[[#This Row],[bmi]]</f>
        <v>0</v>
      </c>
      <c r="P1230">
        <f>insurance[[#This Row],[smoker_yes]]*insurance[[#This Row],[age]]</f>
        <v>0</v>
      </c>
      <c r="Q1230">
        <f>insurance[[#This Row],[bmi]]*insurance[[#This Row],[age]]</f>
        <v>802.2299999999999</v>
      </c>
      <c r="R1230" t="s">
        <v>31</v>
      </c>
      <c r="S1230">
        <f>(insurance[[#This Row],[age]]-Notes!$B$2)/Notes!$B$3</f>
        <v>-0.44194759705205927</v>
      </c>
      <c r="T1230">
        <f>(insurance[[#This Row],[bmi]]-Notes!$B$4)/Notes!$B$5</f>
        <v>-1.0422396851357196</v>
      </c>
      <c r="U1230">
        <f>(insurance[[#This Row],[children]]-Notes!$B$6)/Notes!$B$7</f>
        <v>-0.90861366741867866</v>
      </c>
      <c r="V1230" s="14">
        <f t="shared" si="19"/>
        <v>13130.638654799817</v>
      </c>
      <c r="W1230" s="15" t="str">
        <f>IF(insurance[[#This Row],[split]]="Test", (insurance[[#This Row],[charges]]-insurance[[#This Row],[yhat_base]])^2, "")</f>
        <v/>
      </c>
      <c r="X1230" s="15" t="str">
        <f>IF(insurance[[#This Row],[split]]="Test", ABS(insurance[[#This Row],[charges]]-insurance[[#This Row],[yhat_base]])^2, "")</f>
        <v/>
      </c>
      <c r="Y1230" t="str">
        <f>IF(insurance[[#This Row],[split]]="Test", (insurance[[#This Row],[charges]]-insurance[[#This Row],[yhat]])^2,"")</f>
        <v/>
      </c>
      <c r="Z1230" t="str">
        <f>IF(insurance[[#This Row],[split]]="Test",ABS(insurance[[#This Row],[charges]]-insurance[[#This Row],[yhat]])^2,"")</f>
        <v/>
      </c>
      <c r="AA1230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5198.036806105617</v>
      </c>
      <c r="AB1230">
        <f>insurance[[#This Row],[charges]]-insurance[[#This Row],[yhat]]</f>
        <v>-1012.9389061056172</v>
      </c>
      <c r="AC1230" t="str">
        <f>IF(insurance[[#This Row],[split]]="Test",
  COUNTIFS(insurance[split], "Test", insurance[yhat], "&gt;" &amp; insurance[[#This Row],[yhat]]) + 1,
  ""
)</f>
        <v/>
      </c>
      <c r="AD1230" t="str">
        <f>IF(insurance[[#This Row],[split]]="Test", CEILING(insurance[[#This Row],[rank_test]]/(COUNTIF(insurance[split],"Test")/10), 1), "")</f>
        <v/>
      </c>
      <c r="AE1230" t="str">
        <f>IF(insurance[[#This Row],[split]]="Test", --(insurance[[#This Row],[charges]] &gt;= Classify!$C$5), "")</f>
        <v/>
      </c>
      <c r="AF1230" t="str">
        <f>IF(insurance[[#This Row],[split]]="Test", --(insurance[[#This Row],[yhat]] &gt;= Classify!$C$8), "")</f>
        <v/>
      </c>
    </row>
    <row r="1231" spans="1:32" x14ac:dyDescent="0.35">
      <c r="A1231">
        <v>64</v>
      </c>
      <c r="B1231" t="s">
        <v>13</v>
      </c>
      <c r="C1231">
        <v>22.99</v>
      </c>
      <c r="D1231">
        <v>0</v>
      </c>
      <c r="E1231" t="s">
        <v>23</v>
      </c>
      <c r="F1231" t="s">
        <v>15</v>
      </c>
      <c r="G1231">
        <v>27037.914100000002</v>
      </c>
      <c r="H1231" t="s">
        <v>24</v>
      </c>
      <c r="I1231" t="s">
        <v>17</v>
      </c>
      <c r="J1231" t="s">
        <v>18</v>
      </c>
      <c r="K1231" t="s">
        <v>17</v>
      </c>
      <c r="L1231" t="s">
        <v>18</v>
      </c>
      <c r="M1231" t="s">
        <v>17</v>
      </c>
      <c r="N1231">
        <f>insurance[[#This Row],[age]]^2</f>
        <v>4096</v>
      </c>
      <c r="O1231">
        <f>insurance[[#This Row],[smoker_yes]]*insurance[[#This Row],[bmi]]</f>
        <v>22.99</v>
      </c>
      <c r="P1231">
        <f>insurance[[#This Row],[smoker_yes]]*insurance[[#This Row],[age]]</f>
        <v>64</v>
      </c>
      <c r="Q1231">
        <f>insurance[[#This Row],[bmi]]*insurance[[#This Row],[age]]</f>
        <v>1471.36</v>
      </c>
      <c r="R1231" t="s">
        <v>31</v>
      </c>
      <c r="S1231">
        <f>(insurance[[#This Row],[age]]-Notes!$B$2)/Notes!$B$3</f>
        <v>1.7652893000611625</v>
      </c>
      <c r="T1231">
        <f>(insurance[[#This Row],[bmi]]-Notes!$B$4)/Notes!$B$5</f>
        <v>-1.2587783989105619</v>
      </c>
      <c r="U1231">
        <f>(insurance[[#This Row],[children]]-Notes!$B$6)/Notes!$B$7</f>
        <v>-0.90861366741867866</v>
      </c>
      <c r="V1231" s="14">
        <f t="shared" si="19"/>
        <v>13130.638654799817</v>
      </c>
      <c r="W1231" s="15" t="str">
        <f>IF(insurance[[#This Row],[split]]="Test", (insurance[[#This Row],[charges]]-insurance[[#This Row],[yhat_base]])^2, "")</f>
        <v/>
      </c>
      <c r="X1231" s="15" t="str">
        <f>IF(insurance[[#This Row],[split]]="Test", ABS(insurance[[#This Row],[charges]]-insurance[[#This Row],[yhat_base]])^2, "")</f>
        <v/>
      </c>
      <c r="Y1231" t="str">
        <f>IF(insurance[[#This Row],[split]]="Test", (insurance[[#This Row],[charges]]-insurance[[#This Row],[yhat]])^2,"")</f>
        <v/>
      </c>
      <c r="Z1231" t="str">
        <f>IF(insurance[[#This Row],[split]]="Test",ABS(insurance[[#This Row],[charges]]-insurance[[#This Row],[yhat]])^2,"")</f>
        <v/>
      </c>
      <c r="AA1231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27710.101261298154</v>
      </c>
      <c r="AB1231">
        <f>insurance[[#This Row],[charges]]-insurance[[#This Row],[yhat]]</f>
        <v>-672.1871612981522</v>
      </c>
      <c r="AC1231" t="str">
        <f>IF(insurance[[#This Row],[split]]="Test",
  COUNTIFS(insurance[split], "Test", insurance[yhat], "&gt;" &amp; insurance[[#This Row],[yhat]]) + 1,
  ""
)</f>
        <v/>
      </c>
      <c r="AD1231" t="str">
        <f>IF(insurance[[#This Row],[split]]="Test", CEILING(insurance[[#This Row],[rank_test]]/(COUNTIF(insurance[split],"Test")/10), 1), "")</f>
        <v/>
      </c>
      <c r="AE1231" t="str">
        <f>IF(insurance[[#This Row],[split]]="Test", --(insurance[[#This Row],[charges]] &gt;= Classify!$C$5), "")</f>
        <v/>
      </c>
      <c r="AF1231" t="str">
        <f>IF(insurance[[#This Row],[split]]="Test", --(insurance[[#This Row],[yhat]] &gt;= Classify!$C$8), "")</f>
        <v/>
      </c>
    </row>
    <row r="1232" spans="1:32" x14ac:dyDescent="0.35">
      <c r="A1232">
        <v>58</v>
      </c>
      <c r="B1232" t="s">
        <v>13</v>
      </c>
      <c r="C1232">
        <v>22.77</v>
      </c>
      <c r="D1232">
        <v>0</v>
      </c>
      <c r="E1232" t="s">
        <v>14</v>
      </c>
      <c r="F1232" t="s">
        <v>15</v>
      </c>
      <c r="G1232">
        <v>11833.782300000001</v>
      </c>
      <c r="H1232" t="s">
        <v>24</v>
      </c>
      <c r="I1232" t="s">
        <v>17</v>
      </c>
      <c r="J1232" t="s">
        <v>17</v>
      </c>
      <c r="K1232" t="s">
        <v>17</v>
      </c>
      <c r="L1232" t="s">
        <v>18</v>
      </c>
      <c r="M1232" t="s">
        <v>17</v>
      </c>
      <c r="N1232">
        <f>insurance[[#This Row],[age]]^2</f>
        <v>3364</v>
      </c>
      <c r="O1232">
        <f>insurance[[#This Row],[smoker_yes]]*insurance[[#This Row],[bmi]]</f>
        <v>0</v>
      </c>
      <c r="P1232">
        <f>insurance[[#This Row],[smoker_yes]]*insurance[[#This Row],[age]]</f>
        <v>0</v>
      </c>
      <c r="Q1232">
        <f>insurance[[#This Row],[bmi]]*insurance[[#This Row],[age]]</f>
        <v>1320.66</v>
      </c>
      <c r="R1232" t="s">
        <v>31</v>
      </c>
      <c r="S1232">
        <f>(insurance[[#This Row],[age]]-Notes!$B$2)/Notes!$B$3</f>
        <v>1.3380821586844101</v>
      </c>
      <c r="T1232">
        <f>(insurance[[#This Row],[bmi]]-Notes!$B$4)/Notes!$B$5</f>
        <v>-1.2948681845397021</v>
      </c>
      <c r="U1232">
        <f>(insurance[[#This Row],[children]]-Notes!$B$6)/Notes!$B$7</f>
        <v>-0.90861366741867866</v>
      </c>
      <c r="V1232" s="14">
        <f t="shared" si="19"/>
        <v>13130.638654799817</v>
      </c>
      <c r="W1232" s="15" t="str">
        <f>IF(insurance[[#This Row],[split]]="Test", (insurance[[#This Row],[charges]]-insurance[[#This Row],[yhat_base]])^2, "")</f>
        <v/>
      </c>
      <c r="X1232" s="15" t="str">
        <f>IF(insurance[[#This Row],[split]]="Test", ABS(insurance[[#This Row],[charges]]-insurance[[#This Row],[yhat_base]])^2, "")</f>
        <v/>
      </c>
      <c r="Y1232" t="str">
        <f>IF(insurance[[#This Row],[split]]="Test", (insurance[[#This Row],[charges]]-insurance[[#This Row],[yhat]])^2,"")</f>
        <v/>
      </c>
      <c r="Z1232" t="str">
        <f>IF(insurance[[#This Row],[split]]="Test",ABS(insurance[[#This Row],[charges]]-insurance[[#This Row],[yhat]])^2,"")</f>
        <v/>
      </c>
      <c r="AA1232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12880.955660958411</v>
      </c>
      <c r="AB1232">
        <f>insurance[[#This Row],[charges]]-insurance[[#This Row],[yhat]]</f>
        <v>-1047.1733609584098</v>
      </c>
      <c r="AC1232" t="str">
        <f>IF(insurance[[#This Row],[split]]="Test",
  COUNTIFS(insurance[split], "Test", insurance[yhat], "&gt;" &amp; insurance[[#This Row],[yhat]]) + 1,
  ""
)</f>
        <v/>
      </c>
      <c r="AD1232" t="str">
        <f>IF(insurance[[#This Row],[split]]="Test", CEILING(insurance[[#This Row],[rank_test]]/(COUNTIF(insurance[split],"Test")/10), 1), "")</f>
        <v/>
      </c>
      <c r="AE1232" t="str">
        <f>IF(insurance[[#This Row],[split]]="Test", --(insurance[[#This Row],[charges]] &gt;= Classify!$C$5), "")</f>
        <v/>
      </c>
      <c r="AF1232" t="str">
        <f>IF(insurance[[#This Row],[split]]="Test", --(insurance[[#This Row],[yhat]] &gt;= Classify!$C$8), "")</f>
        <v/>
      </c>
    </row>
    <row r="1233" spans="1:32" x14ac:dyDescent="0.35">
      <c r="A1233">
        <v>53</v>
      </c>
      <c r="B1233" t="s">
        <v>19</v>
      </c>
      <c r="C1233">
        <v>20.9</v>
      </c>
      <c r="D1233">
        <v>0</v>
      </c>
      <c r="E1233" t="s">
        <v>23</v>
      </c>
      <c r="F1233" t="s">
        <v>15</v>
      </c>
      <c r="G1233">
        <v>21195.817999999999</v>
      </c>
      <c r="H1233" t="s">
        <v>24</v>
      </c>
      <c r="I1233" t="s">
        <v>18</v>
      </c>
      <c r="J1233" t="s">
        <v>18</v>
      </c>
      <c r="K1233" t="s">
        <v>17</v>
      </c>
      <c r="L1233" t="s">
        <v>18</v>
      </c>
      <c r="M1233" t="s">
        <v>17</v>
      </c>
      <c r="N1233">
        <f>insurance[[#This Row],[age]]^2</f>
        <v>2809</v>
      </c>
      <c r="O1233">
        <f>insurance[[#This Row],[smoker_yes]]*insurance[[#This Row],[bmi]]</f>
        <v>20.9</v>
      </c>
      <c r="P1233">
        <f>insurance[[#This Row],[smoker_yes]]*insurance[[#This Row],[age]]</f>
        <v>53</v>
      </c>
      <c r="Q1233">
        <f>insurance[[#This Row],[bmi]]*insurance[[#This Row],[age]]</f>
        <v>1107.6999999999998</v>
      </c>
      <c r="R1233" t="s">
        <v>31</v>
      </c>
      <c r="S1233">
        <f>(insurance[[#This Row],[age]]-Notes!$B$2)/Notes!$B$3</f>
        <v>0.98207620753711611</v>
      </c>
      <c r="T1233">
        <f>(insurance[[#This Row],[bmi]]-Notes!$B$4)/Notes!$B$5</f>
        <v>-1.6016313623873955</v>
      </c>
      <c r="U1233">
        <f>(insurance[[#This Row],[children]]-Notes!$B$6)/Notes!$B$7</f>
        <v>-0.90861366741867866</v>
      </c>
      <c r="V1233" s="14">
        <f t="shared" si="19"/>
        <v>13130.638654799817</v>
      </c>
      <c r="W1233" s="15" t="str">
        <f>IF(insurance[[#This Row],[split]]="Test", (insurance[[#This Row],[charges]]-insurance[[#This Row],[yhat_base]])^2, "")</f>
        <v/>
      </c>
      <c r="X1233" s="15" t="str">
        <f>IF(insurance[[#This Row],[split]]="Test", ABS(insurance[[#This Row],[charges]]-insurance[[#This Row],[yhat_base]])^2, "")</f>
        <v/>
      </c>
      <c r="Y1233" t="str">
        <f>IF(insurance[[#This Row],[split]]="Test", (insurance[[#This Row],[charges]]-insurance[[#This Row],[yhat]])^2,"")</f>
        <v/>
      </c>
      <c r="Z1233" t="str">
        <f>IF(insurance[[#This Row],[split]]="Test",ABS(insurance[[#This Row],[charges]]-insurance[[#This Row],[yhat]])^2,"")</f>
        <v/>
      </c>
      <c r="AA1233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19419.381844035517</v>
      </c>
      <c r="AB1233">
        <f>insurance[[#This Row],[charges]]-insurance[[#This Row],[yhat]]</f>
        <v>1776.4361559644822</v>
      </c>
      <c r="AC1233" t="str">
        <f>IF(insurance[[#This Row],[split]]="Test",
  COUNTIFS(insurance[split], "Test", insurance[yhat], "&gt;" &amp; insurance[[#This Row],[yhat]]) + 1,
  ""
)</f>
        <v/>
      </c>
      <c r="AD1233" t="str">
        <f>IF(insurance[[#This Row],[split]]="Test", CEILING(insurance[[#This Row],[rank_test]]/(COUNTIF(insurance[split],"Test")/10), 1), "")</f>
        <v/>
      </c>
      <c r="AE1233" t="str">
        <f>IF(insurance[[#This Row],[split]]="Test", --(insurance[[#This Row],[charges]] &gt;= Classify!$C$5), "")</f>
        <v/>
      </c>
      <c r="AF1233" t="str">
        <f>IF(insurance[[#This Row],[split]]="Test", --(insurance[[#This Row],[yhat]] &gt;= Classify!$C$8), "")</f>
        <v/>
      </c>
    </row>
    <row r="1234" spans="1:32" x14ac:dyDescent="0.35">
      <c r="A1234">
        <v>42</v>
      </c>
      <c r="B1234" t="s">
        <v>19</v>
      </c>
      <c r="C1234">
        <v>24.86</v>
      </c>
      <c r="D1234">
        <v>0</v>
      </c>
      <c r="E1234" t="s">
        <v>14</v>
      </c>
      <c r="F1234" t="s">
        <v>15</v>
      </c>
      <c r="G1234">
        <v>5966.8873999999996</v>
      </c>
      <c r="H1234" t="s">
        <v>24</v>
      </c>
      <c r="I1234" t="s">
        <v>18</v>
      </c>
      <c r="J1234" t="s">
        <v>17</v>
      </c>
      <c r="K1234" t="s">
        <v>17</v>
      </c>
      <c r="L1234" t="s">
        <v>18</v>
      </c>
      <c r="M1234" t="s">
        <v>17</v>
      </c>
      <c r="N1234">
        <f>insurance[[#This Row],[age]]^2</f>
        <v>1764</v>
      </c>
      <c r="O1234">
        <f>insurance[[#This Row],[smoker_yes]]*insurance[[#This Row],[bmi]]</f>
        <v>0</v>
      </c>
      <c r="P1234">
        <f>insurance[[#This Row],[smoker_yes]]*insurance[[#This Row],[age]]</f>
        <v>0</v>
      </c>
      <c r="Q1234">
        <f>insurance[[#This Row],[bmi]]*insurance[[#This Row],[age]]</f>
        <v>1044.1199999999999</v>
      </c>
      <c r="R1234" t="s">
        <v>31</v>
      </c>
      <c r="S1234">
        <f>(insurance[[#This Row],[age]]-Notes!$B$2)/Notes!$B$3</f>
        <v>0.19886311501306964</v>
      </c>
      <c r="T1234">
        <f>(insurance[[#This Row],[bmi]]-Notes!$B$4)/Notes!$B$5</f>
        <v>-0.95201522106286851</v>
      </c>
      <c r="U1234">
        <f>(insurance[[#This Row],[children]]-Notes!$B$6)/Notes!$B$7</f>
        <v>-0.90861366741867866</v>
      </c>
      <c r="V1234" s="14">
        <f t="shared" si="19"/>
        <v>13130.638654799817</v>
      </c>
      <c r="W1234" s="15" t="str">
        <f>IF(insurance[[#This Row],[split]]="Test", (insurance[[#This Row],[charges]]-insurance[[#This Row],[yhat_base]])^2, "")</f>
        <v/>
      </c>
      <c r="X1234" s="15" t="str">
        <f>IF(insurance[[#This Row],[split]]="Test", ABS(insurance[[#This Row],[charges]]-insurance[[#This Row],[yhat_base]])^2, "")</f>
        <v/>
      </c>
      <c r="Y1234" t="str">
        <f>IF(insurance[[#This Row],[split]]="Test", (insurance[[#This Row],[charges]]-insurance[[#This Row],[yhat]])^2,"")</f>
        <v/>
      </c>
      <c r="Z1234" t="str">
        <f>IF(insurance[[#This Row],[split]]="Test",ABS(insurance[[#This Row],[charges]]-insurance[[#This Row],[yhat]])^2,"")</f>
        <v/>
      </c>
      <c r="AA1234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6763.6613251874896</v>
      </c>
      <c r="AB1234">
        <f>insurance[[#This Row],[charges]]-insurance[[#This Row],[yhat]]</f>
        <v>-796.77392518749002</v>
      </c>
      <c r="AC1234" t="str">
        <f>IF(insurance[[#This Row],[split]]="Test",
  COUNTIFS(insurance[split], "Test", insurance[yhat], "&gt;" &amp; insurance[[#This Row],[yhat]]) + 1,
  ""
)</f>
        <v/>
      </c>
      <c r="AD1234" t="str">
        <f>IF(insurance[[#This Row],[split]]="Test", CEILING(insurance[[#This Row],[rank_test]]/(COUNTIF(insurance[split],"Test")/10), 1), "")</f>
        <v/>
      </c>
      <c r="AE1234" t="str">
        <f>IF(insurance[[#This Row],[split]]="Test", --(insurance[[#This Row],[charges]] &gt;= Classify!$C$5), "")</f>
        <v/>
      </c>
      <c r="AF1234" t="str">
        <f>IF(insurance[[#This Row],[split]]="Test", --(insurance[[#This Row],[yhat]] &gt;= Classify!$C$8), "")</f>
        <v/>
      </c>
    </row>
    <row r="1235" spans="1:32" x14ac:dyDescent="0.35">
      <c r="A1235">
        <v>18</v>
      </c>
      <c r="B1235" t="s">
        <v>19</v>
      </c>
      <c r="C1235">
        <v>23.21</v>
      </c>
      <c r="D1235">
        <v>0</v>
      </c>
      <c r="E1235" t="s">
        <v>14</v>
      </c>
      <c r="F1235" t="s">
        <v>15</v>
      </c>
      <c r="G1235">
        <v>1121.8739</v>
      </c>
      <c r="H1235" t="s">
        <v>24</v>
      </c>
      <c r="I1235" t="s">
        <v>18</v>
      </c>
      <c r="J1235" t="s">
        <v>17</v>
      </c>
      <c r="K1235" t="s">
        <v>17</v>
      </c>
      <c r="L1235" t="s">
        <v>18</v>
      </c>
      <c r="M1235" t="s">
        <v>17</v>
      </c>
      <c r="N1235">
        <f>insurance[[#This Row],[age]]^2</f>
        <v>324</v>
      </c>
      <c r="O1235">
        <f>insurance[[#This Row],[smoker_yes]]*insurance[[#This Row],[bmi]]</f>
        <v>0</v>
      </c>
      <c r="P1235">
        <f>insurance[[#This Row],[smoker_yes]]*insurance[[#This Row],[age]]</f>
        <v>0</v>
      </c>
      <c r="Q1235">
        <f>insurance[[#This Row],[bmi]]*insurance[[#This Row],[age]]</f>
        <v>417.78000000000003</v>
      </c>
      <c r="R1235" t="s">
        <v>31</v>
      </c>
      <c r="S1235">
        <f>(insurance[[#This Row],[age]]-Notes!$B$2)/Notes!$B$3</f>
        <v>-1.5099654504939408</v>
      </c>
      <c r="T1235">
        <f>(insurance[[#This Row],[bmi]]-Notes!$B$4)/Notes!$B$5</f>
        <v>-1.2226886132814212</v>
      </c>
      <c r="U1235">
        <f>(insurance[[#This Row],[children]]-Notes!$B$6)/Notes!$B$7</f>
        <v>-0.90861366741867866</v>
      </c>
      <c r="V1235" s="14">
        <f t="shared" si="19"/>
        <v>13130.638654799817</v>
      </c>
      <c r="W1235" s="15" t="str">
        <f>IF(insurance[[#This Row],[split]]="Test", (insurance[[#This Row],[charges]]-insurance[[#This Row],[yhat_base]])^2, "")</f>
        <v/>
      </c>
      <c r="X1235" s="15" t="str">
        <f>IF(insurance[[#This Row],[split]]="Test", ABS(insurance[[#This Row],[charges]]-insurance[[#This Row],[yhat_base]])^2, "")</f>
        <v/>
      </c>
      <c r="Y1235" t="str">
        <f>IF(insurance[[#This Row],[split]]="Test", (insurance[[#This Row],[charges]]-insurance[[#This Row],[yhat]])^2,"")</f>
        <v/>
      </c>
      <c r="Z1235" t="str">
        <f>IF(insurance[[#This Row],[split]]="Test",ABS(insurance[[#This Row],[charges]]-insurance[[#This Row],[yhat]])^2,"")</f>
        <v/>
      </c>
      <c r="AA1235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2365.9397983318368</v>
      </c>
      <c r="AB1235">
        <f>insurance[[#This Row],[charges]]-insurance[[#This Row],[yhat]]</f>
        <v>-1244.0658983318367</v>
      </c>
      <c r="AC1235" t="str">
        <f>IF(insurance[[#This Row],[split]]="Test",
  COUNTIFS(insurance[split], "Test", insurance[yhat], "&gt;" &amp; insurance[[#This Row],[yhat]]) + 1,
  ""
)</f>
        <v/>
      </c>
      <c r="AD1235" t="str">
        <f>IF(insurance[[#This Row],[split]]="Test", CEILING(insurance[[#This Row],[rank_test]]/(COUNTIF(insurance[split],"Test")/10), 1), "")</f>
        <v/>
      </c>
      <c r="AE1235" t="str">
        <f>IF(insurance[[#This Row],[split]]="Test", --(insurance[[#This Row],[charges]] &gt;= Classify!$C$5), "")</f>
        <v/>
      </c>
      <c r="AF1235" t="str">
        <f>IF(insurance[[#This Row],[split]]="Test", --(insurance[[#This Row],[yhat]] &gt;= Classify!$C$8), "")</f>
        <v/>
      </c>
    </row>
    <row r="1236" spans="1:32" x14ac:dyDescent="0.35">
      <c r="A1236">
        <v>52</v>
      </c>
      <c r="B1236" t="s">
        <v>13</v>
      </c>
      <c r="C1236">
        <v>24.86</v>
      </c>
      <c r="D1236">
        <v>0</v>
      </c>
      <c r="E1236" t="s">
        <v>14</v>
      </c>
      <c r="F1236" t="s">
        <v>15</v>
      </c>
      <c r="G1236">
        <v>27117.993780000001</v>
      </c>
      <c r="H1236" t="s">
        <v>24</v>
      </c>
      <c r="I1236" t="s">
        <v>17</v>
      </c>
      <c r="J1236" t="s">
        <v>17</v>
      </c>
      <c r="K1236" t="s">
        <v>17</v>
      </c>
      <c r="L1236" t="s">
        <v>18</v>
      </c>
      <c r="M1236" t="s">
        <v>17</v>
      </c>
      <c r="N1236">
        <f>insurance[[#This Row],[age]]^2</f>
        <v>2704</v>
      </c>
      <c r="O1236">
        <f>insurance[[#This Row],[smoker_yes]]*insurance[[#This Row],[bmi]]</f>
        <v>0</v>
      </c>
      <c r="P1236">
        <f>insurance[[#This Row],[smoker_yes]]*insurance[[#This Row],[age]]</f>
        <v>0</v>
      </c>
      <c r="Q1236">
        <f>insurance[[#This Row],[bmi]]*insurance[[#This Row],[age]]</f>
        <v>1292.72</v>
      </c>
      <c r="R1236" t="s">
        <v>31</v>
      </c>
      <c r="S1236">
        <f>(insurance[[#This Row],[age]]-Notes!$B$2)/Notes!$B$3</f>
        <v>0.9108750173076573</v>
      </c>
      <c r="T1236">
        <f>(insurance[[#This Row],[bmi]]-Notes!$B$4)/Notes!$B$5</f>
        <v>-0.95201522106286851</v>
      </c>
      <c r="U1236">
        <f>(insurance[[#This Row],[children]]-Notes!$B$6)/Notes!$B$7</f>
        <v>-0.90861366741867866</v>
      </c>
      <c r="V1236" s="14">
        <f t="shared" si="19"/>
        <v>13130.638654799817</v>
      </c>
      <c r="W1236" s="15" t="str">
        <f>IF(insurance[[#This Row],[split]]="Test", (insurance[[#This Row],[charges]]-insurance[[#This Row],[yhat_base]])^2, "")</f>
        <v/>
      </c>
      <c r="X1236" s="15" t="str">
        <f>IF(insurance[[#This Row],[split]]="Test", ABS(insurance[[#This Row],[charges]]-insurance[[#This Row],[yhat_base]])^2, "")</f>
        <v/>
      </c>
      <c r="Y1236" t="str">
        <f>IF(insurance[[#This Row],[split]]="Test", (insurance[[#This Row],[charges]]-insurance[[#This Row],[yhat]])^2,"")</f>
        <v/>
      </c>
      <c r="Z1236" t="str">
        <f>IF(insurance[[#This Row],[split]]="Test",ABS(insurance[[#This Row],[charges]]-insurance[[#This Row],[yhat]])^2,"")</f>
        <v/>
      </c>
      <c r="AA1236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10592.924584370827</v>
      </c>
      <c r="AB1236">
        <f>insurance[[#This Row],[charges]]-insurance[[#This Row],[yhat]]</f>
        <v>16525.069195629174</v>
      </c>
      <c r="AC1236" t="str">
        <f>IF(insurance[[#This Row],[split]]="Test",
  COUNTIFS(insurance[split], "Test", insurance[yhat], "&gt;" &amp; insurance[[#This Row],[yhat]]) + 1,
  ""
)</f>
        <v/>
      </c>
      <c r="AD1236" t="str">
        <f>IF(insurance[[#This Row],[split]]="Test", CEILING(insurance[[#This Row],[rank_test]]/(COUNTIF(insurance[split],"Test")/10), 1), "")</f>
        <v/>
      </c>
      <c r="AE1236" t="str">
        <f>IF(insurance[[#This Row],[split]]="Test", --(insurance[[#This Row],[charges]] &gt;= Classify!$C$5), "")</f>
        <v/>
      </c>
      <c r="AF1236" t="str">
        <f>IF(insurance[[#This Row],[split]]="Test", --(insurance[[#This Row],[yhat]] &gt;= Classify!$C$8), "")</f>
        <v/>
      </c>
    </row>
    <row r="1237" spans="1:32" x14ac:dyDescent="0.35">
      <c r="A1237">
        <v>20</v>
      </c>
      <c r="B1237" t="s">
        <v>13</v>
      </c>
      <c r="C1237">
        <v>24.42</v>
      </c>
      <c r="D1237">
        <v>0</v>
      </c>
      <c r="E1237" t="s">
        <v>23</v>
      </c>
      <c r="F1237" t="s">
        <v>15</v>
      </c>
      <c r="G1237">
        <v>26125.674770000001</v>
      </c>
      <c r="H1237" t="s">
        <v>24</v>
      </c>
      <c r="I1237" t="s">
        <v>17</v>
      </c>
      <c r="J1237" t="s">
        <v>18</v>
      </c>
      <c r="K1237" t="s">
        <v>17</v>
      </c>
      <c r="L1237" t="s">
        <v>18</v>
      </c>
      <c r="M1237" t="s">
        <v>17</v>
      </c>
      <c r="N1237">
        <f>insurance[[#This Row],[age]]^2</f>
        <v>400</v>
      </c>
      <c r="O1237">
        <f>insurance[[#This Row],[smoker_yes]]*insurance[[#This Row],[bmi]]</f>
        <v>24.42</v>
      </c>
      <c r="P1237">
        <f>insurance[[#This Row],[smoker_yes]]*insurance[[#This Row],[age]]</f>
        <v>20</v>
      </c>
      <c r="Q1237">
        <f>insurance[[#This Row],[bmi]]*insurance[[#This Row],[age]]</f>
        <v>488.40000000000003</v>
      </c>
      <c r="R1237" t="s">
        <v>31</v>
      </c>
      <c r="S1237">
        <f>(insurance[[#This Row],[age]]-Notes!$B$2)/Notes!$B$3</f>
        <v>-1.3675630700350232</v>
      </c>
      <c r="T1237">
        <f>(insurance[[#This Row],[bmi]]-Notes!$B$4)/Notes!$B$5</f>
        <v>-1.024194792321149</v>
      </c>
      <c r="U1237">
        <f>(insurance[[#This Row],[children]]-Notes!$B$6)/Notes!$B$7</f>
        <v>-0.90861366741867866</v>
      </c>
      <c r="V1237" s="14">
        <f t="shared" si="19"/>
        <v>13130.638654799817</v>
      </c>
      <c r="W1237" s="15" t="str">
        <f>IF(insurance[[#This Row],[split]]="Test", (insurance[[#This Row],[charges]]-insurance[[#This Row],[yhat_base]])^2, "")</f>
        <v/>
      </c>
      <c r="X1237" s="15" t="str">
        <f>IF(insurance[[#This Row],[split]]="Test", ABS(insurance[[#This Row],[charges]]-insurance[[#This Row],[yhat_base]])^2, "")</f>
        <v/>
      </c>
      <c r="Y1237" t="str">
        <f>IF(insurance[[#This Row],[split]]="Test", (insurance[[#This Row],[charges]]-insurance[[#This Row],[yhat]])^2,"")</f>
        <v/>
      </c>
      <c r="Z1237" t="str">
        <f>IF(insurance[[#This Row],[split]]="Test",ABS(insurance[[#This Row],[charges]]-insurance[[#This Row],[yhat]])^2,"")</f>
        <v/>
      </c>
      <c r="AA1237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17540.681562006397</v>
      </c>
      <c r="AB1237">
        <f>insurance[[#This Row],[charges]]-insurance[[#This Row],[yhat]]</f>
        <v>8584.9932079936043</v>
      </c>
      <c r="AC1237" t="str">
        <f>IF(insurance[[#This Row],[split]]="Test",
  COUNTIFS(insurance[split], "Test", insurance[yhat], "&gt;" &amp; insurance[[#This Row],[yhat]]) + 1,
  ""
)</f>
        <v/>
      </c>
      <c r="AD1237" t="str">
        <f>IF(insurance[[#This Row],[split]]="Test", CEILING(insurance[[#This Row],[rank_test]]/(COUNTIF(insurance[split],"Test")/10), 1), "")</f>
        <v/>
      </c>
      <c r="AE1237" t="str">
        <f>IF(insurance[[#This Row],[split]]="Test", --(insurance[[#This Row],[charges]] &gt;= Classify!$C$5), "")</f>
        <v/>
      </c>
      <c r="AF1237" t="str">
        <f>IF(insurance[[#This Row],[split]]="Test", --(insurance[[#This Row],[yhat]] &gt;= Classify!$C$8), "")</f>
        <v/>
      </c>
    </row>
    <row r="1238" spans="1:32" x14ac:dyDescent="0.35">
      <c r="A1238">
        <v>64</v>
      </c>
      <c r="B1238" t="s">
        <v>19</v>
      </c>
      <c r="C1238">
        <v>23.76</v>
      </c>
      <c r="D1238">
        <v>0</v>
      </c>
      <c r="E1238" t="s">
        <v>23</v>
      </c>
      <c r="F1238" t="s">
        <v>15</v>
      </c>
      <c r="G1238">
        <v>26926.5144</v>
      </c>
      <c r="H1238" t="s">
        <v>24</v>
      </c>
      <c r="I1238" t="s">
        <v>18</v>
      </c>
      <c r="J1238" t="s">
        <v>18</v>
      </c>
      <c r="K1238" t="s">
        <v>17</v>
      </c>
      <c r="L1238" t="s">
        <v>18</v>
      </c>
      <c r="M1238" t="s">
        <v>17</v>
      </c>
      <c r="N1238">
        <f>insurance[[#This Row],[age]]^2</f>
        <v>4096</v>
      </c>
      <c r="O1238">
        <f>insurance[[#This Row],[smoker_yes]]*insurance[[#This Row],[bmi]]</f>
        <v>23.76</v>
      </c>
      <c r="P1238">
        <f>insurance[[#This Row],[smoker_yes]]*insurance[[#This Row],[age]]</f>
        <v>64</v>
      </c>
      <c r="Q1238">
        <f>insurance[[#This Row],[bmi]]*insurance[[#This Row],[age]]</f>
        <v>1520.64</v>
      </c>
      <c r="R1238" t="s">
        <v>31</v>
      </c>
      <c r="S1238">
        <f>(insurance[[#This Row],[age]]-Notes!$B$2)/Notes!$B$3</f>
        <v>1.7652893000611625</v>
      </c>
      <c r="T1238">
        <f>(insurance[[#This Row],[bmi]]-Notes!$B$4)/Notes!$B$5</f>
        <v>-1.1324641492085701</v>
      </c>
      <c r="U1238">
        <f>(insurance[[#This Row],[children]]-Notes!$B$6)/Notes!$B$7</f>
        <v>-0.90861366741867866</v>
      </c>
      <c r="V1238" s="14">
        <f t="shared" si="19"/>
        <v>13130.638654799817</v>
      </c>
      <c r="W1238" s="15" t="str">
        <f>IF(insurance[[#This Row],[split]]="Test", (insurance[[#This Row],[charges]]-insurance[[#This Row],[yhat_base]])^2, "")</f>
        <v/>
      </c>
      <c r="X1238" s="15" t="str">
        <f>IF(insurance[[#This Row],[split]]="Test", ABS(insurance[[#This Row],[charges]]-insurance[[#This Row],[yhat_base]])^2, "")</f>
        <v/>
      </c>
      <c r="Y1238" t="str">
        <f>IF(insurance[[#This Row],[split]]="Test", (insurance[[#This Row],[charges]]-insurance[[#This Row],[yhat]])^2,"")</f>
        <v/>
      </c>
      <c r="Z1238" t="str">
        <f>IF(insurance[[#This Row],[split]]="Test",ABS(insurance[[#This Row],[charges]]-insurance[[#This Row],[yhat]])^2,"")</f>
        <v/>
      </c>
      <c r="AA1238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28230.215118232765</v>
      </c>
      <c r="AB1238">
        <f>insurance[[#This Row],[charges]]-insurance[[#This Row],[yhat]]</f>
        <v>-1303.7007182327652</v>
      </c>
      <c r="AC1238" t="str">
        <f>IF(insurance[[#This Row],[split]]="Test",
  COUNTIFS(insurance[split], "Test", insurance[yhat], "&gt;" &amp; insurance[[#This Row],[yhat]]) + 1,
  ""
)</f>
        <v/>
      </c>
      <c r="AD1238" t="str">
        <f>IF(insurance[[#This Row],[split]]="Test", CEILING(insurance[[#This Row],[rank_test]]/(COUNTIF(insurance[split],"Test")/10), 1), "")</f>
        <v/>
      </c>
      <c r="AE1238" t="str">
        <f>IF(insurance[[#This Row],[split]]="Test", --(insurance[[#This Row],[charges]] &gt;= Classify!$C$5), "")</f>
        <v/>
      </c>
      <c r="AF1238" t="str">
        <f>IF(insurance[[#This Row],[split]]="Test", --(insurance[[#This Row],[yhat]] &gt;= Classify!$C$8), "")</f>
        <v/>
      </c>
    </row>
    <row r="1239" spans="1:32" x14ac:dyDescent="0.35">
      <c r="A1239">
        <v>21</v>
      </c>
      <c r="B1239" t="s">
        <v>19</v>
      </c>
      <c r="C1239">
        <v>23.21</v>
      </c>
      <c r="D1239">
        <v>0</v>
      </c>
      <c r="E1239" t="s">
        <v>14</v>
      </c>
      <c r="F1239" t="s">
        <v>15</v>
      </c>
      <c r="G1239">
        <v>1515.3449000000001</v>
      </c>
      <c r="H1239" t="s">
        <v>24</v>
      </c>
      <c r="I1239" t="s">
        <v>18</v>
      </c>
      <c r="J1239" t="s">
        <v>17</v>
      </c>
      <c r="K1239" t="s">
        <v>17</v>
      </c>
      <c r="L1239" t="s">
        <v>18</v>
      </c>
      <c r="M1239" t="s">
        <v>17</v>
      </c>
      <c r="N1239">
        <f>insurance[[#This Row],[age]]^2</f>
        <v>441</v>
      </c>
      <c r="O1239">
        <f>insurance[[#This Row],[smoker_yes]]*insurance[[#This Row],[bmi]]</f>
        <v>0</v>
      </c>
      <c r="P1239">
        <f>insurance[[#This Row],[smoker_yes]]*insurance[[#This Row],[age]]</f>
        <v>0</v>
      </c>
      <c r="Q1239">
        <f>insurance[[#This Row],[bmi]]*insurance[[#This Row],[age]]</f>
        <v>487.41</v>
      </c>
      <c r="R1239" t="s">
        <v>31</v>
      </c>
      <c r="S1239">
        <f>(insurance[[#This Row],[age]]-Notes!$B$2)/Notes!$B$3</f>
        <v>-1.2963618798055645</v>
      </c>
      <c r="T1239">
        <f>(insurance[[#This Row],[bmi]]-Notes!$B$4)/Notes!$B$5</f>
        <v>-1.2226886132814212</v>
      </c>
      <c r="U1239">
        <f>(insurance[[#This Row],[children]]-Notes!$B$6)/Notes!$B$7</f>
        <v>-0.90861366741867866</v>
      </c>
      <c r="V1239" s="14">
        <f t="shared" si="19"/>
        <v>13130.638654799817</v>
      </c>
      <c r="W1239" s="15" t="str">
        <f>IF(insurance[[#This Row],[split]]="Test", (insurance[[#This Row],[charges]]-insurance[[#This Row],[yhat_base]])^2, "")</f>
        <v/>
      </c>
      <c r="X1239" s="15" t="str">
        <f>IF(insurance[[#This Row],[split]]="Test", ABS(insurance[[#This Row],[charges]]-insurance[[#This Row],[yhat_base]])^2, "")</f>
        <v/>
      </c>
      <c r="Y1239" t="str">
        <f>IF(insurance[[#This Row],[split]]="Test", (insurance[[#This Row],[charges]]-insurance[[#This Row],[yhat]])^2,"")</f>
        <v/>
      </c>
      <c r="Z1239" t="str">
        <f>IF(insurance[[#This Row],[split]]="Test",ABS(insurance[[#This Row],[charges]]-insurance[[#This Row],[yhat]])^2,"")</f>
        <v/>
      </c>
      <c r="AA1239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2658.8802037706891</v>
      </c>
      <c r="AB1239">
        <f>insurance[[#This Row],[charges]]-insurance[[#This Row],[yhat]]</f>
        <v>-1143.5353037706891</v>
      </c>
      <c r="AC1239" t="str">
        <f>IF(insurance[[#This Row],[split]]="Test",
  COUNTIFS(insurance[split], "Test", insurance[yhat], "&gt;" &amp; insurance[[#This Row],[yhat]]) + 1,
  ""
)</f>
        <v/>
      </c>
      <c r="AD1239" t="str">
        <f>IF(insurance[[#This Row],[split]]="Test", CEILING(insurance[[#This Row],[rank_test]]/(COUNTIF(insurance[split],"Test")/10), 1), "")</f>
        <v/>
      </c>
      <c r="AE1239" t="str">
        <f>IF(insurance[[#This Row],[split]]="Test", --(insurance[[#This Row],[charges]] &gt;= Classify!$C$5), "")</f>
        <v/>
      </c>
      <c r="AF1239" t="str">
        <f>IF(insurance[[#This Row],[split]]="Test", --(insurance[[#This Row],[yhat]] &gt;= Classify!$C$8), "")</f>
        <v/>
      </c>
    </row>
    <row r="1240" spans="1:32" x14ac:dyDescent="0.35">
      <c r="A1240">
        <v>33</v>
      </c>
      <c r="B1240" t="s">
        <v>19</v>
      </c>
      <c r="C1240">
        <v>22.704999999999998</v>
      </c>
      <c r="D1240">
        <v>0</v>
      </c>
      <c r="E1240" t="s">
        <v>14</v>
      </c>
      <c r="F1240" t="s">
        <v>22</v>
      </c>
      <c r="G1240">
        <v>21984.47061</v>
      </c>
      <c r="H1240" t="s">
        <v>24</v>
      </c>
      <c r="I1240" t="s">
        <v>18</v>
      </c>
      <c r="J1240" t="s">
        <v>17</v>
      </c>
      <c r="K1240" t="s">
        <v>18</v>
      </c>
      <c r="L1240" t="s">
        <v>17</v>
      </c>
      <c r="M1240" t="s">
        <v>17</v>
      </c>
      <c r="N1240">
        <f>insurance[[#This Row],[age]]^2</f>
        <v>1089</v>
      </c>
      <c r="O1240">
        <f>insurance[[#This Row],[smoker_yes]]*insurance[[#This Row],[bmi]]</f>
        <v>0</v>
      </c>
      <c r="P1240">
        <f>insurance[[#This Row],[smoker_yes]]*insurance[[#This Row],[age]]</f>
        <v>0</v>
      </c>
      <c r="Q1240">
        <f>insurance[[#This Row],[bmi]]*insurance[[#This Row],[age]]</f>
        <v>749.26499999999999</v>
      </c>
      <c r="R1240" t="s">
        <v>31</v>
      </c>
      <c r="S1240">
        <f>(insurance[[#This Row],[age]]-Notes!$B$2)/Notes!$B$3</f>
        <v>-0.44194759705205927</v>
      </c>
      <c r="T1240">
        <f>(insurance[[#This Row],[bmi]]-Notes!$B$4)/Notes!$B$5</f>
        <v>-1.3055310757483118</v>
      </c>
      <c r="U1240">
        <f>(insurance[[#This Row],[children]]-Notes!$B$6)/Notes!$B$7</f>
        <v>-0.90861366741867866</v>
      </c>
      <c r="V1240" s="14">
        <f t="shared" si="19"/>
        <v>13130.638654799817</v>
      </c>
      <c r="W1240" s="15" t="str">
        <f>IF(insurance[[#This Row],[split]]="Test", (insurance[[#This Row],[charges]]-insurance[[#This Row],[yhat_base]])^2, "")</f>
        <v/>
      </c>
      <c r="X1240" s="15" t="str">
        <f>IF(insurance[[#This Row],[split]]="Test", ABS(insurance[[#This Row],[charges]]-insurance[[#This Row],[yhat_base]])^2, "")</f>
        <v/>
      </c>
      <c r="Y1240" t="str">
        <f>IF(insurance[[#This Row],[split]]="Test", (insurance[[#This Row],[charges]]-insurance[[#This Row],[yhat]])^2,"")</f>
        <v/>
      </c>
      <c r="Z1240" t="str">
        <f>IF(insurance[[#This Row],[split]]="Test",ABS(insurance[[#This Row],[charges]]-insurance[[#This Row],[yhat]])^2,"")</f>
        <v/>
      </c>
      <c r="AA1240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5164.3900924506434</v>
      </c>
      <c r="AB1240">
        <f>insurance[[#This Row],[charges]]-insurance[[#This Row],[yhat]]</f>
        <v>16820.080517549359</v>
      </c>
      <c r="AC1240" t="str">
        <f>IF(insurance[[#This Row],[split]]="Test",
  COUNTIFS(insurance[split], "Test", insurance[yhat], "&gt;" &amp; insurance[[#This Row],[yhat]]) + 1,
  ""
)</f>
        <v/>
      </c>
      <c r="AD1240" t="str">
        <f>IF(insurance[[#This Row],[split]]="Test", CEILING(insurance[[#This Row],[rank_test]]/(COUNTIF(insurance[split],"Test")/10), 1), "")</f>
        <v/>
      </c>
      <c r="AE1240" t="str">
        <f>IF(insurance[[#This Row],[split]]="Test", --(insurance[[#This Row],[charges]] &gt;= Classify!$C$5), "")</f>
        <v/>
      </c>
      <c r="AF1240" t="str">
        <f>IF(insurance[[#This Row],[split]]="Test", --(insurance[[#This Row],[yhat]] &gt;= Classify!$C$8), "")</f>
        <v/>
      </c>
    </row>
    <row r="1241" spans="1:32" x14ac:dyDescent="0.35">
      <c r="A1241">
        <v>23</v>
      </c>
      <c r="B1241" t="s">
        <v>19</v>
      </c>
      <c r="C1241">
        <v>23.844999999999999</v>
      </c>
      <c r="D1241">
        <v>0</v>
      </c>
      <c r="E1241" t="s">
        <v>14</v>
      </c>
      <c r="F1241" t="s">
        <v>20</v>
      </c>
      <c r="G1241">
        <v>2395.17155</v>
      </c>
      <c r="H1241" t="s">
        <v>24</v>
      </c>
      <c r="I1241" t="s">
        <v>18</v>
      </c>
      <c r="J1241" t="s">
        <v>17</v>
      </c>
      <c r="K1241" t="s">
        <v>17</v>
      </c>
      <c r="L1241" t="s">
        <v>17</v>
      </c>
      <c r="M1241" t="s">
        <v>17</v>
      </c>
      <c r="N1241">
        <f>insurance[[#This Row],[age]]^2</f>
        <v>529</v>
      </c>
      <c r="O1241">
        <f>insurance[[#This Row],[smoker_yes]]*insurance[[#This Row],[bmi]]</f>
        <v>0</v>
      </c>
      <c r="P1241">
        <f>insurance[[#This Row],[smoker_yes]]*insurance[[#This Row],[age]]</f>
        <v>0</v>
      </c>
      <c r="Q1241">
        <f>insurance[[#This Row],[bmi]]*insurance[[#This Row],[age]]</f>
        <v>548.43499999999995</v>
      </c>
      <c r="R1241" t="s">
        <v>31</v>
      </c>
      <c r="S1241">
        <f>(insurance[[#This Row],[age]]-Notes!$B$2)/Notes!$B$3</f>
        <v>-1.1539594993466469</v>
      </c>
      <c r="T1241">
        <f>(insurance[[#This Row],[bmi]]-Notes!$B$4)/Notes!$B$5</f>
        <v>-1.1185203683973117</v>
      </c>
      <c r="U1241">
        <f>(insurance[[#This Row],[children]]-Notes!$B$6)/Notes!$B$7</f>
        <v>-0.90861366741867866</v>
      </c>
      <c r="V1241" s="14">
        <f t="shared" si="19"/>
        <v>13130.638654799817</v>
      </c>
      <c r="W1241" s="15" t="str">
        <f>IF(insurance[[#This Row],[split]]="Test", (insurance[[#This Row],[charges]]-insurance[[#This Row],[yhat_base]])^2, "")</f>
        <v/>
      </c>
      <c r="X1241" s="15" t="str">
        <f>IF(insurance[[#This Row],[split]]="Test", ABS(insurance[[#This Row],[charges]]-insurance[[#This Row],[yhat_base]])^2, "")</f>
        <v/>
      </c>
      <c r="Y1241" t="str">
        <f>IF(insurance[[#This Row],[split]]="Test", (insurance[[#This Row],[charges]]-insurance[[#This Row],[yhat]])^2,"")</f>
        <v/>
      </c>
      <c r="Z1241" t="str">
        <f>IF(insurance[[#This Row],[split]]="Test",ABS(insurance[[#This Row],[charges]]-insurance[[#This Row],[yhat]])^2,"")</f>
        <v/>
      </c>
      <c r="AA1241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4120.0498969795926</v>
      </c>
      <c r="AB1241">
        <f>insurance[[#This Row],[charges]]-insurance[[#This Row],[yhat]]</f>
        <v>-1724.8783469795926</v>
      </c>
      <c r="AC1241" t="str">
        <f>IF(insurance[[#This Row],[split]]="Test",
  COUNTIFS(insurance[split], "Test", insurance[yhat], "&gt;" &amp; insurance[[#This Row],[yhat]]) + 1,
  ""
)</f>
        <v/>
      </c>
      <c r="AD1241" t="str">
        <f>IF(insurance[[#This Row],[split]]="Test", CEILING(insurance[[#This Row],[rank_test]]/(COUNTIF(insurance[split],"Test")/10), 1), "")</f>
        <v/>
      </c>
      <c r="AE1241" t="str">
        <f>IF(insurance[[#This Row],[split]]="Test", --(insurance[[#This Row],[charges]] &gt;= Classify!$C$5), "")</f>
        <v/>
      </c>
      <c r="AF1241" t="str">
        <f>IF(insurance[[#This Row],[split]]="Test", --(insurance[[#This Row],[yhat]] &gt;= Classify!$C$8), "")</f>
        <v/>
      </c>
    </row>
    <row r="1242" spans="1:32" x14ac:dyDescent="0.35">
      <c r="A1242">
        <v>63</v>
      </c>
      <c r="B1242" t="s">
        <v>13</v>
      </c>
      <c r="C1242">
        <v>23.085000000000001</v>
      </c>
      <c r="D1242">
        <v>0</v>
      </c>
      <c r="E1242" t="s">
        <v>14</v>
      </c>
      <c r="F1242" t="s">
        <v>20</v>
      </c>
      <c r="G1242">
        <v>14451.835150000001</v>
      </c>
      <c r="H1242" t="s">
        <v>24</v>
      </c>
      <c r="I1242" t="s">
        <v>17</v>
      </c>
      <c r="J1242" t="s">
        <v>17</v>
      </c>
      <c r="K1242" t="s">
        <v>17</v>
      </c>
      <c r="L1242" t="s">
        <v>17</v>
      </c>
      <c r="M1242" t="s">
        <v>17</v>
      </c>
      <c r="N1242">
        <f>insurance[[#This Row],[age]]^2</f>
        <v>3969</v>
      </c>
      <c r="O1242">
        <f>insurance[[#This Row],[smoker_yes]]*insurance[[#This Row],[bmi]]</f>
        <v>0</v>
      </c>
      <c r="P1242">
        <f>insurance[[#This Row],[smoker_yes]]*insurance[[#This Row],[age]]</f>
        <v>0</v>
      </c>
      <c r="Q1242">
        <f>insurance[[#This Row],[bmi]]*insurance[[#This Row],[age]]</f>
        <v>1454.355</v>
      </c>
      <c r="R1242" t="s">
        <v>31</v>
      </c>
      <c r="S1242">
        <f>(insurance[[#This Row],[age]]-Notes!$B$2)/Notes!$B$3</f>
        <v>1.6940881098317038</v>
      </c>
      <c r="T1242">
        <f>(insurance[[#This Row],[bmi]]-Notes!$B$4)/Notes!$B$5</f>
        <v>-1.2431941732979781</v>
      </c>
      <c r="U1242">
        <f>(insurance[[#This Row],[children]]-Notes!$B$6)/Notes!$B$7</f>
        <v>-0.90861366741867866</v>
      </c>
      <c r="V1242" s="14">
        <f t="shared" si="19"/>
        <v>13130.638654799817</v>
      </c>
      <c r="W1242" s="15" t="str">
        <f>IF(insurance[[#This Row],[split]]="Test", (insurance[[#This Row],[charges]]-insurance[[#This Row],[yhat_base]])^2, "")</f>
        <v/>
      </c>
      <c r="X1242" s="15" t="str">
        <f>IF(insurance[[#This Row],[split]]="Test", ABS(insurance[[#This Row],[charges]]-insurance[[#This Row],[yhat_base]])^2, "")</f>
        <v/>
      </c>
      <c r="Y1242" t="str">
        <f>IF(insurance[[#This Row],[split]]="Test", (insurance[[#This Row],[charges]]-insurance[[#This Row],[yhat]])^2,"")</f>
        <v/>
      </c>
      <c r="Z1242" t="str">
        <f>IF(insurance[[#This Row],[split]]="Test",ABS(insurance[[#This Row],[charges]]-insurance[[#This Row],[yhat]])^2,"")</f>
        <v/>
      </c>
      <c r="AA1242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16249.418660152172</v>
      </c>
      <c r="AB1242">
        <f>insurance[[#This Row],[charges]]-insurance[[#This Row],[yhat]]</f>
        <v>-1797.5835101521716</v>
      </c>
      <c r="AC1242" t="str">
        <f>IF(insurance[[#This Row],[split]]="Test",
  COUNTIFS(insurance[split], "Test", insurance[yhat], "&gt;" &amp; insurance[[#This Row],[yhat]]) + 1,
  ""
)</f>
        <v/>
      </c>
      <c r="AD1242" t="str">
        <f>IF(insurance[[#This Row],[split]]="Test", CEILING(insurance[[#This Row],[rank_test]]/(COUNTIF(insurance[split],"Test")/10), 1), "")</f>
        <v/>
      </c>
      <c r="AE1242" t="str">
        <f>IF(insurance[[#This Row],[split]]="Test", --(insurance[[#This Row],[charges]] &gt;= Classify!$C$5), "")</f>
        <v/>
      </c>
      <c r="AF1242" t="str">
        <f>IF(insurance[[#This Row],[split]]="Test", --(insurance[[#This Row],[yhat]] &gt;= Classify!$C$8), "")</f>
        <v/>
      </c>
    </row>
    <row r="1243" spans="1:32" x14ac:dyDescent="0.35">
      <c r="A1243">
        <v>19</v>
      </c>
      <c r="B1243" t="s">
        <v>19</v>
      </c>
      <c r="C1243">
        <v>20.425000000000001</v>
      </c>
      <c r="D1243">
        <v>0</v>
      </c>
      <c r="E1243" t="s">
        <v>14</v>
      </c>
      <c r="F1243" t="s">
        <v>22</v>
      </c>
      <c r="G1243">
        <v>1625.4337499999999</v>
      </c>
      <c r="H1243" t="s">
        <v>24</v>
      </c>
      <c r="I1243" t="s">
        <v>18</v>
      </c>
      <c r="J1243" t="s">
        <v>17</v>
      </c>
      <c r="K1243" t="s">
        <v>18</v>
      </c>
      <c r="L1243" t="s">
        <v>17</v>
      </c>
      <c r="M1243" t="s">
        <v>17</v>
      </c>
      <c r="N1243">
        <f>insurance[[#This Row],[age]]^2</f>
        <v>361</v>
      </c>
      <c r="O1243">
        <f>insurance[[#This Row],[smoker_yes]]*insurance[[#This Row],[bmi]]</f>
        <v>0</v>
      </c>
      <c r="P1243">
        <f>insurance[[#This Row],[smoker_yes]]*insurance[[#This Row],[age]]</f>
        <v>0</v>
      </c>
      <c r="Q1243">
        <f>insurance[[#This Row],[bmi]]*insurance[[#This Row],[age]]</f>
        <v>388.07499999999999</v>
      </c>
      <c r="R1243" t="s">
        <v>32</v>
      </c>
      <c r="S1243">
        <f>(insurance[[#This Row],[age]]-Notes!$B$2)/Notes!$B$3</f>
        <v>-1.4387642602644821</v>
      </c>
      <c r="T1243">
        <f>(insurance[[#This Row],[bmi]]-Notes!$B$4)/Notes!$B$5</f>
        <v>-1.6795524904503119</v>
      </c>
      <c r="U1243">
        <f>(insurance[[#This Row],[children]]-Notes!$B$6)/Notes!$B$7</f>
        <v>-0.90861366741867866</v>
      </c>
      <c r="V1243" s="14">
        <f t="shared" si="19"/>
        <v>13130.638654799817</v>
      </c>
      <c r="W1243" s="15">
        <f>IF(insurance[[#This Row],[split]]="Test", (insurance[[#This Row],[charges]]-insurance[[#This Row],[yhat_base]])^2, "")</f>
        <v>132369739.90142977</v>
      </c>
      <c r="X1243" s="15">
        <f>IF(insurance[[#This Row],[split]]="Test", ABS(insurance[[#This Row],[charges]]-insurance[[#This Row],[yhat_base]])^2, "")</f>
        <v>132369739.90142977</v>
      </c>
      <c r="Y1243">
        <f>IF(insurance[[#This Row],[split]]="Test", (insurance[[#This Row],[charges]]-insurance[[#This Row],[yhat]])^2,"")</f>
        <v>1998289.8420938656</v>
      </c>
      <c r="Z1243">
        <f>IF(insurance[[#This Row],[split]]="Test",ABS(insurance[[#This Row],[charges]]-insurance[[#This Row],[yhat]])^2,"")</f>
        <v>1998289.8420938656</v>
      </c>
      <c r="AA1243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3039.04255093959</v>
      </c>
      <c r="AB1243">
        <f>insurance[[#This Row],[charges]]-insurance[[#This Row],[yhat]]</f>
        <v>-1413.6088009395901</v>
      </c>
      <c r="AC1243">
        <f>IF(insurance[[#This Row],[split]]="Test",
  COUNTIFS(insurance[split], "Test", insurance[yhat], "&gt;" &amp; insurance[[#This Row],[yhat]]) + 1,
  ""
)</f>
        <v>276</v>
      </c>
      <c r="AD1243">
        <f>IF(insurance[[#This Row],[split]]="Test", CEILING(insurance[[#This Row],[rank_test]]/(COUNTIF(insurance[split],"Test")/10), 1), "")</f>
        <v>10</v>
      </c>
      <c r="AE1243">
        <f>IF(insurance[[#This Row],[split]]="Test", --(insurance[[#This Row],[charges]] &gt;= Classify!$C$5), "")</f>
        <v>0</v>
      </c>
      <c r="AF1243">
        <f>IF(insurance[[#This Row],[split]]="Test", --(insurance[[#This Row],[yhat]] &gt;= Classify!$C$8), "")</f>
        <v>0</v>
      </c>
    </row>
    <row r="1244" spans="1:32" x14ac:dyDescent="0.35">
      <c r="A1244">
        <v>26</v>
      </c>
      <c r="B1244" t="s">
        <v>19</v>
      </c>
      <c r="C1244">
        <v>20.8</v>
      </c>
      <c r="D1244">
        <v>0</v>
      </c>
      <c r="E1244" t="s">
        <v>14</v>
      </c>
      <c r="F1244" t="s">
        <v>21</v>
      </c>
      <c r="G1244">
        <v>2302.3000000000002</v>
      </c>
      <c r="H1244" t="s">
        <v>24</v>
      </c>
      <c r="I1244" t="s">
        <v>18</v>
      </c>
      <c r="J1244" t="s">
        <v>17</v>
      </c>
      <c r="K1244" t="s">
        <v>17</v>
      </c>
      <c r="L1244" t="s">
        <v>17</v>
      </c>
      <c r="M1244" t="s">
        <v>18</v>
      </c>
      <c r="N1244">
        <f>insurance[[#This Row],[age]]^2</f>
        <v>676</v>
      </c>
      <c r="O1244">
        <f>insurance[[#This Row],[smoker_yes]]*insurance[[#This Row],[bmi]]</f>
        <v>0</v>
      </c>
      <c r="P1244">
        <f>insurance[[#This Row],[smoker_yes]]*insurance[[#This Row],[age]]</f>
        <v>0</v>
      </c>
      <c r="Q1244">
        <f>insurance[[#This Row],[bmi]]*insurance[[#This Row],[age]]</f>
        <v>540.80000000000007</v>
      </c>
      <c r="R1244" t="s">
        <v>31</v>
      </c>
      <c r="S1244">
        <f>(insurance[[#This Row],[age]]-Notes!$B$2)/Notes!$B$3</f>
        <v>-0.94035592865827067</v>
      </c>
      <c r="T1244">
        <f>(insurance[[#This Row],[bmi]]-Notes!$B$4)/Notes!$B$5</f>
        <v>-1.6180358104006407</v>
      </c>
      <c r="U1244">
        <f>(insurance[[#This Row],[children]]-Notes!$B$6)/Notes!$B$7</f>
        <v>-0.90861366741867866</v>
      </c>
      <c r="V1244" s="14">
        <f t="shared" si="19"/>
        <v>13130.638654799817</v>
      </c>
      <c r="W1244" s="15" t="str">
        <f>IF(insurance[[#This Row],[split]]="Test", (insurance[[#This Row],[charges]]-insurance[[#This Row],[yhat_base]])^2, "")</f>
        <v/>
      </c>
      <c r="X1244" s="15" t="str">
        <f>IF(insurance[[#This Row],[split]]="Test", ABS(insurance[[#This Row],[charges]]-insurance[[#This Row],[yhat_base]])^2, "")</f>
        <v/>
      </c>
      <c r="Y1244" t="str">
        <f>IF(insurance[[#This Row],[split]]="Test", (insurance[[#This Row],[charges]]-insurance[[#This Row],[yhat]])^2,"")</f>
        <v/>
      </c>
      <c r="Z1244" t="str">
        <f>IF(insurance[[#This Row],[split]]="Test",ABS(insurance[[#This Row],[charges]]-insurance[[#This Row],[yhat]])^2,"")</f>
        <v/>
      </c>
      <c r="AA1244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3426.9666946262842</v>
      </c>
      <c r="AB1244">
        <f>insurance[[#This Row],[charges]]-insurance[[#This Row],[yhat]]</f>
        <v>-1124.666694626284</v>
      </c>
      <c r="AC1244" t="str">
        <f>IF(insurance[[#This Row],[split]]="Test",
  COUNTIFS(insurance[split], "Test", insurance[yhat], "&gt;" &amp; insurance[[#This Row],[yhat]]) + 1,
  ""
)</f>
        <v/>
      </c>
      <c r="AD1244" t="str">
        <f>IF(insurance[[#This Row],[split]]="Test", CEILING(insurance[[#This Row],[rank_test]]/(COUNTIF(insurance[split],"Test")/10), 1), "")</f>
        <v/>
      </c>
      <c r="AE1244" t="str">
        <f>IF(insurance[[#This Row],[split]]="Test", --(insurance[[#This Row],[charges]] &gt;= Classify!$C$5), "")</f>
        <v/>
      </c>
      <c r="AF1244" t="str">
        <f>IF(insurance[[#This Row],[split]]="Test", --(insurance[[#This Row],[yhat]] &gt;= Classify!$C$8), "")</f>
        <v/>
      </c>
    </row>
    <row r="1245" spans="1:32" x14ac:dyDescent="0.35">
      <c r="A1245">
        <v>20</v>
      </c>
      <c r="B1245" t="s">
        <v>13</v>
      </c>
      <c r="C1245">
        <v>22.42</v>
      </c>
      <c r="D1245">
        <v>0</v>
      </c>
      <c r="E1245" t="s">
        <v>23</v>
      </c>
      <c r="F1245" t="s">
        <v>22</v>
      </c>
      <c r="G1245">
        <v>14711.7438</v>
      </c>
      <c r="H1245" t="s">
        <v>24</v>
      </c>
      <c r="I1245" t="s">
        <v>17</v>
      </c>
      <c r="J1245" t="s">
        <v>18</v>
      </c>
      <c r="K1245" t="s">
        <v>18</v>
      </c>
      <c r="L1245" t="s">
        <v>17</v>
      </c>
      <c r="M1245" t="s">
        <v>17</v>
      </c>
      <c r="N1245">
        <f>insurance[[#This Row],[age]]^2</f>
        <v>400</v>
      </c>
      <c r="O1245">
        <f>insurance[[#This Row],[smoker_yes]]*insurance[[#This Row],[bmi]]</f>
        <v>22.42</v>
      </c>
      <c r="P1245">
        <f>insurance[[#This Row],[smoker_yes]]*insurance[[#This Row],[age]]</f>
        <v>20</v>
      </c>
      <c r="Q1245">
        <f>insurance[[#This Row],[bmi]]*insurance[[#This Row],[age]]</f>
        <v>448.40000000000003</v>
      </c>
      <c r="R1245" t="s">
        <v>32</v>
      </c>
      <c r="S1245">
        <f>(insurance[[#This Row],[age]]-Notes!$B$2)/Notes!$B$3</f>
        <v>-1.3675630700350232</v>
      </c>
      <c r="T1245">
        <f>(insurance[[#This Row],[bmi]]-Notes!$B$4)/Notes!$B$5</f>
        <v>-1.3522837525860614</v>
      </c>
      <c r="U1245">
        <f>(insurance[[#This Row],[children]]-Notes!$B$6)/Notes!$B$7</f>
        <v>-0.90861366741867866</v>
      </c>
      <c r="V1245" s="14">
        <f t="shared" si="19"/>
        <v>13130.638654799817</v>
      </c>
      <c r="W1245" s="15">
        <f>IF(insurance[[#This Row],[split]]="Test", (insurance[[#This Row],[charges]]-insurance[[#This Row],[yhat_base]])^2, "")</f>
        <v>2499893.4801784917</v>
      </c>
      <c r="X1245" s="15">
        <f>IF(insurance[[#This Row],[split]]="Test", ABS(insurance[[#This Row],[charges]]-insurance[[#This Row],[yhat_base]])^2, "")</f>
        <v>2499893.4801784917</v>
      </c>
      <c r="Y1245">
        <f>IF(insurance[[#This Row],[split]]="Test", (insurance[[#This Row],[charges]]-insurance[[#This Row],[yhat]])^2,"")</f>
        <v>207664.84356790289</v>
      </c>
      <c r="Z1245">
        <f>IF(insurance[[#This Row],[split]]="Test",ABS(insurance[[#This Row],[charges]]-insurance[[#This Row],[yhat]])^2,"")</f>
        <v>207664.84356790289</v>
      </c>
      <c r="AA1245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15167.446382358168</v>
      </c>
      <c r="AB1245">
        <f>insurance[[#This Row],[charges]]-insurance[[#This Row],[yhat]]</f>
        <v>-455.702582358168</v>
      </c>
      <c r="AC1245">
        <f>IF(insurance[[#This Row],[split]]="Test",
  COUNTIFS(insurance[split], "Test", insurance[yhat], "&gt;" &amp; insurance[[#This Row],[yhat]]) + 1,
  ""
)</f>
        <v>67</v>
      </c>
      <c r="AD1245">
        <f>IF(insurance[[#This Row],[split]]="Test", CEILING(insurance[[#This Row],[rank_test]]/(COUNTIF(insurance[split],"Test")/10), 1), "")</f>
        <v>3</v>
      </c>
      <c r="AE1245">
        <f>IF(insurance[[#This Row],[split]]="Test", --(insurance[[#This Row],[charges]] &gt;= Classify!$C$5), "")</f>
        <v>0</v>
      </c>
      <c r="AF1245">
        <f>IF(insurance[[#This Row],[split]]="Test", --(insurance[[#This Row],[yhat]] &gt;= Classify!$C$8), "")</f>
        <v>0</v>
      </c>
    </row>
    <row r="1246" spans="1:32" x14ac:dyDescent="0.35">
      <c r="A1246">
        <v>56</v>
      </c>
      <c r="B1246" t="s">
        <v>19</v>
      </c>
      <c r="C1246">
        <v>19.95</v>
      </c>
      <c r="D1246">
        <v>0</v>
      </c>
      <c r="E1246" t="s">
        <v>23</v>
      </c>
      <c r="F1246" t="s">
        <v>20</v>
      </c>
      <c r="G1246">
        <v>22412.648499999999</v>
      </c>
      <c r="H1246" t="s">
        <v>24</v>
      </c>
      <c r="I1246" t="s">
        <v>18</v>
      </c>
      <c r="J1246" t="s">
        <v>18</v>
      </c>
      <c r="K1246" t="s">
        <v>17</v>
      </c>
      <c r="L1246" t="s">
        <v>17</v>
      </c>
      <c r="M1246" t="s">
        <v>17</v>
      </c>
      <c r="N1246">
        <f>insurance[[#This Row],[age]]^2</f>
        <v>3136</v>
      </c>
      <c r="O1246">
        <f>insurance[[#This Row],[smoker_yes]]*insurance[[#This Row],[bmi]]</f>
        <v>19.95</v>
      </c>
      <c r="P1246">
        <f>insurance[[#This Row],[smoker_yes]]*insurance[[#This Row],[age]]</f>
        <v>56</v>
      </c>
      <c r="Q1246">
        <f>insurance[[#This Row],[bmi]]*insurance[[#This Row],[age]]</f>
        <v>1117.2</v>
      </c>
      <c r="R1246" t="s">
        <v>31</v>
      </c>
      <c r="S1246">
        <f>(insurance[[#This Row],[age]]-Notes!$B$2)/Notes!$B$3</f>
        <v>1.1956797782254924</v>
      </c>
      <c r="T1246">
        <f>(insurance[[#This Row],[bmi]]-Notes!$B$4)/Notes!$B$5</f>
        <v>-1.7574736185132287</v>
      </c>
      <c r="U1246">
        <f>(insurance[[#This Row],[children]]-Notes!$B$6)/Notes!$B$7</f>
        <v>-0.90861366741867866</v>
      </c>
      <c r="V1246" s="14">
        <f t="shared" si="19"/>
        <v>13130.638654799817</v>
      </c>
      <c r="W1246" s="15" t="str">
        <f>IF(insurance[[#This Row],[split]]="Test", (insurance[[#This Row],[charges]]-insurance[[#This Row],[yhat_base]])^2, "")</f>
        <v/>
      </c>
      <c r="X1246" s="15" t="str">
        <f>IF(insurance[[#This Row],[split]]="Test", ABS(insurance[[#This Row],[charges]]-insurance[[#This Row],[yhat_base]])^2, "")</f>
        <v/>
      </c>
      <c r="Y1246" t="str">
        <f>IF(insurance[[#This Row],[split]]="Test", (insurance[[#This Row],[charges]]-insurance[[#This Row],[yhat]])^2,"")</f>
        <v/>
      </c>
      <c r="Z1246" t="str">
        <f>IF(insurance[[#This Row],[split]]="Test",ABS(insurance[[#This Row],[charges]]-insurance[[#This Row],[yhat]])^2,"")</f>
        <v/>
      </c>
      <c r="AA1246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20363.292564007465</v>
      </c>
      <c r="AB1246">
        <f>insurance[[#This Row],[charges]]-insurance[[#This Row],[yhat]]</f>
        <v>2049.3559359925348</v>
      </c>
      <c r="AC1246" t="str">
        <f>IF(insurance[[#This Row],[split]]="Test",
  COUNTIFS(insurance[split], "Test", insurance[yhat], "&gt;" &amp; insurance[[#This Row],[yhat]]) + 1,
  ""
)</f>
        <v/>
      </c>
      <c r="AD1246" t="str">
        <f>IF(insurance[[#This Row],[split]]="Test", CEILING(insurance[[#This Row],[rank_test]]/(COUNTIF(insurance[split],"Test")/10), 1), "")</f>
        <v/>
      </c>
      <c r="AE1246" t="str">
        <f>IF(insurance[[#This Row],[split]]="Test", --(insurance[[#This Row],[charges]] &gt;= Classify!$C$5), "")</f>
        <v/>
      </c>
      <c r="AF1246" t="str">
        <f>IF(insurance[[#This Row],[split]]="Test", --(insurance[[#This Row],[yhat]] &gt;= Classify!$C$8), "")</f>
        <v/>
      </c>
    </row>
    <row r="1247" spans="1:32" x14ac:dyDescent="0.35">
      <c r="A1247">
        <v>38</v>
      </c>
      <c r="B1247" t="s">
        <v>19</v>
      </c>
      <c r="C1247">
        <v>19.3</v>
      </c>
      <c r="D1247">
        <v>0</v>
      </c>
      <c r="E1247" t="s">
        <v>23</v>
      </c>
      <c r="F1247" t="s">
        <v>21</v>
      </c>
      <c r="G1247">
        <v>15820.699000000001</v>
      </c>
      <c r="H1247" t="s">
        <v>24</v>
      </c>
      <c r="I1247" t="s">
        <v>18</v>
      </c>
      <c r="J1247" t="s">
        <v>18</v>
      </c>
      <c r="K1247" t="s">
        <v>17</v>
      </c>
      <c r="L1247" t="s">
        <v>17</v>
      </c>
      <c r="M1247" t="s">
        <v>18</v>
      </c>
      <c r="N1247">
        <f>insurance[[#This Row],[age]]^2</f>
        <v>1444</v>
      </c>
      <c r="O1247">
        <f>insurance[[#This Row],[smoker_yes]]*insurance[[#This Row],[bmi]]</f>
        <v>19.3</v>
      </c>
      <c r="P1247">
        <f>insurance[[#This Row],[smoker_yes]]*insurance[[#This Row],[age]]</f>
        <v>38</v>
      </c>
      <c r="Q1247">
        <f>insurance[[#This Row],[bmi]]*insurance[[#This Row],[age]]</f>
        <v>733.4</v>
      </c>
      <c r="R1247" t="s">
        <v>31</v>
      </c>
      <c r="S1247">
        <f>(insurance[[#This Row],[age]]-Notes!$B$2)/Notes!$B$3</f>
        <v>-8.5941645904765426E-2</v>
      </c>
      <c r="T1247">
        <f>(insurance[[#This Row],[bmi]]-Notes!$B$4)/Notes!$B$5</f>
        <v>-1.8641025305993251</v>
      </c>
      <c r="U1247">
        <f>(insurance[[#This Row],[children]]-Notes!$B$6)/Notes!$B$7</f>
        <v>-0.90861366741867866</v>
      </c>
      <c r="V1247" s="14">
        <f t="shared" si="19"/>
        <v>13130.638654799817</v>
      </c>
      <c r="W1247" s="15" t="str">
        <f>IF(insurance[[#This Row],[split]]="Test", (insurance[[#This Row],[charges]]-insurance[[#This Row],[yhat_base]])^2, "")</f>
        <v/>
      </c>
      <c r="X1247" s="15" t="str">
        <f>IF(insurance[[#This Row],[split]]="Test", ABS(insurance[[#This Row],[charges]]-insurance[[#This Row],[yhat_base]])^2, "")</f>
        <v/>
      </c>
      <c r="Y1247" t="str">
        <f>IF(insurance[[#This Row],[split]]="Test", (insurance[[#This Row],[charges]]-insurance[[#This Row],[yhat]])^2,"")</f>
        <v/>
      </c>
      <c r="Z1247" t="str">
        <f>IF(insurance[[#This Row],[split]]="Test",ABS(insurance[[#This Row],[charges]]-insurance[[#This Row],[yhat]])^2,"")</f>
        <v/>
      </c>
      <c r="AA1247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12555.042582227312</v>
      </c>
      <c r="AB1247">
        <f>insurance[[#This Row],[charges]]-insurance[[#This Row],[yhat]]</f>
        <v>3265.6564177726887</v>
      </c>
      <c r="AC1247" t="str">
        <f>IF(insurance[[#This Row],[split]]="Test",
  COUNTIFS(insurance[split], "Test", insurance[yhat], "&gt;" &amp; insurance[[#This Row],[yhat]]) + 1,
  ""
)</f>
        <v/>
      </c>
      <c r="AD1247" t="str">
        <f>IF(insurance[[#This Row],[split]]="Test", CEILING(insurance[[#This Row],[rank_test]]/(COUNTIF(insurance[split],"Test")/10), 1), "")</f>
        <v/>
      </c>
      <c r="AE1247" t="str">
        <f>IF(insurance[[#This Row],[split]]="Test", --(insurance[[#This Row],[charges]] &gt;= Classify!$C$5), "")</f>
        <v/>
      </c>
      <c r="AF1247" t="str">
        <f>IF(insurance[[#This Row],[split]]="Test", --(insurance[[#This Row],[yhat]] &gt;= Classify!$C$8), "")</f>
        <v/>
      </c>
    </row>
    <row r="1248" spans="1:32" x14ac:dyDescent="0.35">
      <c r="A1248">
        <v>18</v>
      </c>
      <c r="B1248" t="s">
        <v>19</v>
      </c>
      <c r="C1248">
        <v>23.75</v>
      </c>
      <c r="D1248">
        <v>0</v>
      </c>
      <c r="E1248" t="s">
        <v>14</v>
      </c>
      <c r="F1248" t="s">
        <v>20</v>
      </c>
      <c r="G1248">
        <v>1705.6244999999999</v>
      </c>
      <c r="H1248" t="s">
        <v>24</v>
      </c>
      <c r="I1248" t="s">
        <v>18</v>
      </c>
      <c r="J1248" t="s">
        <v>17</v>
      </c>
      <c r="K1248" t="s">
        <v>17</v>
      </c>
      <c r="L1248" t="s">
        <v>17</v>
      </c>
      <c r="M1248" t="s">
        <v>17</v>
      </c>
      <c r="N1248">
        <f>insurance[[#This Row],[age]]^2</f>
        <v>324</v>
      </c>
      <c r="O1248">
        <f>insurance[[#This Row],[smoker_yes]]*insurance[[#This Row],[bmi]]</f>
        <v>0</v>
      </c>
      <c r="P1248">
        <f>insurance[[#This Row],[smoker_yes]]*insurance[[#This Row],[age]]</f>
        <v>0</v>
      </c>
      <c r="Q1248">
        <f>insurance[[#This Row],[bmi]]*insurance[[#This Row],[age]]</f>
        <v>427.5</v>
      </c>
      <c r="R1248" t="s">
        <v>31</v>
      </c>
      <c r="S1248">
        <f>(insurance[[#This Row],[age]]-Notes!$B$2)/Notes!$B$3</f>
        <v>-1.5099654504939408</v>
      </c>
      <c r="T1248">
        <f>(insurance[[#This Row],[bmi]]-Notes!$B$4)/Notes!$B$5</f>
        <v>-1.1341045940098948</v>
      </c>
      <c r="U1248">
        <f>(insurance[[#This Row],[children]]-Notes!$B$6)/Notes!$B$7</f>
        <v>-0.90861366741867866</v>
      </c>
      <c r="V1248" s="14">
        <f t="shared" si="19"/>
        <v>13130.638654799817</v>
      </c>
      <c r="W1248" s="15" t="str">
        <f>IF(insurance[[#This Row],[split]]="Test", (insurance[[#This Row],[charges]]-insurance[[#This Row],[yhat_base]])^2, "")</f>
        <v/>
      </c>
      <c r="X1248" s="15" t="str">
        <f>IF(insurance[[#This Row],[split]]="Test", ABS(insurance[[#This Row],[charges]]-insurance[[#This Row],[yhat_base]])^2, "")</f>
        <v/>
      </c>
      <c r="Y1248" t="str">
        <f>IF(insurance[[#This Row],[split]]="Test", (insurance[[#This Row],[charges]]-insurance[[#This Row],[yhat]])^2,"")</f>
        <v/>
      </c>
      <c r="Z1248" t="str">
        <f>IF(insurance[[#This Row],[split]]="Test",ABS(insurance[[#This Row],[charges]]-insurance[[#This Row],[yhat]])^2,"")</f>
        <v/>
      </c>
      <c r="AA1248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3590.44805324862</v>
      </c>
      <c r="AB1248">
        <f>insurance[[#This Row],[charges]]-insurance[[#This Row],[yhat]]</f>
        <v>-1884.8235532486201</v>
      </c>
      <c r="AC1248" t="str">
        <f>IF(insurance[[#This Row],[split]]="Test",
  COUNTIFS(insurance[split], "Test", insurance[yhat], "&gt;" &amp; insurance[[#This Row],[yhat]]) + 1,
  ""
)</f>
        <v/>
      </c>
      <c r="AD1248" t="str">
        <f>IF(insurance[[#This Row],[split]]="Test", CEILING(insurance[[#This Row],[rank_test]]/(COUNTIF(insurance[split],"Test")/10), 1), "")</f>
        <v/>
      </c>
      <c r="AE1248" t="str">
        <f>IF(insurance[[#This Row],[split]]="Test", --(insurance[[#This Row],[charges]] &gt;= Classify!$C$5), "")</f>
        <v/>
      </c>
      <c r="AF1248" t="str">
        <f>IF(insurance[[#This Row],[split]]="Test", --(insurance[[#This Row],[yhat]] &gt;= Classify!$C$8), "")</f>
        <v/>
      </c>
    </row>
    <row r="1249" spans="1:32" x14ac:dyDescent="0.35">
      <c r="A1249">
        <v>61</v>
      </c>
      <c r="B1249" t="s">
        <v>13</v>
      </c>
      <c r="C1249">
        <v>22.04</v>
      </c>
      <c r="D1249">
        <v>0</v>
      </c>
      <c r="E1249" t="s">
        <v>14</v>
      </c>
      <c r="F1249" t="s">
        <v>20</v>
      </c>
      <c r="G1249">
        <v>13616.3586</v>
      </c>
      <c r="H1249" t="s">
        <v>24</v>
      </c>
      <c r="I1249" t="s">
        <v>17</v>
      </c>
      <c r="J1249" t="s">
        <v>17</v>
      </c>
      <c r="K1249" t="s">
        <v>17</v>
      </c>
      <c r="L1249" t="s">
        <v>17</v>
      </c>
      <c r="M1249" t="s">
        <v>17</v>
      </c>
      <c r="N1249">
        <f>insurance[[#This Row],[age]]^2</f>
        <v>3721</v>
      </c>
      <c r="O1249">
        <f>insurance[[#This Row],[smoker_yes]]*insurance[[#This Row],[bmi]]</f>
        <v>0</v>
      </c>
      <c r="P1249">
        <f>insurance[[#This Row],[smoker_yes]]*insurance[[#This Row],[age]]</f>
        <v>0</v>
      </c>
      <c r="Q1249">
        <f>insurance[[#This Row],[bmi]]*insurance[[#This Row],[age]]</f>
        <v>1344.44</v>
      </c>
      <c r="R1249" t="s">
        <v>31</v>
      </c>
      <c r="S1249">
        <f>(insurance[[#This Row],[age]]-Notes!$B$2)/Notes!$B$3</f>
        <v>1.5516857293727864</v>
      </c>
      <c r="T1249">
        <f>(insurance[[#This Row],[bmi]]-Notes!$B$4)/Notes!$B$5</f>
        <v>-1.4146206550363951</v>
      </c>
      <c r="U1249">
        <f>(insurance[[#This Row],[children]]-Notes!$B$6)/Notes!$B$7</f>
        <v>-0.90861366741867866</v>
      </c>
      <c r="V1249" s="14">
        <f t="shared" si="19"/>
        <v>13130.638654799817</v>
      </c>
      <c r="W1249" s="15" t="str">
        <f>IF(insurance[[#This Row],[split]]="Test", (insurance[[#This Row],[charges]]-insurance[[#This Row],[yhat_base]])^2, "")</f>
        <v/>
      </c>
      <c r="X1249" s="15" t="str">
        <f>IF(insurance[[#This Row],[split]]="Test", ABS(insurance[[#This Row],[charges]]-insurance[[#This Row],[yhat_base]])^2, "")</f>
        <v/>
      </c>
      <c r="Y1249" t="str">
        <f>IF(insurance[[#This Row],[split]]="Test", (insurance[[#This Row],[charges]]-insurance[[#This Row],[yhat]])^2,"")</f>
        <v/>
      </c>
      <c r="Z1249" t="str">
        <f>IF(insurance[[#This Row],[split]]="Test",ABS(insurance[[#This Row],[charges]]-insurance[[#This Row],[yhat]])^2,"")</f>
        <v/>
      </c>
      <c r="AA1249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15356.455720860375</v>
      </c>
      <c r="AB1249">
        <f>insurance[[#This Row],[charges]]-insurance[[#This Row],[yhat]]</f>
        <v>-1740.0971208603751</v>
      </c>
      <c r="AC1249" t="str">
        <f>IF(insurance[[#This Row],[split]]="Test",
  COUNTIFS(insurance[split], "Test", insurance[yhat], "&gt;" &amp; insurance[[#This Row],[yhat]]) + 1,
  ""
)</f>
        <v/>
      </c>
      <c r="AD1249" t="str">
        <f>IF(insurance[[#This Row],[split]]="Test", CEILING(insurance[[#This Row],[rank_test]]/(COUNTIF(insurance[split],"Test")/10), 1), "")</f>
        <v/>
      </c>
      <c r="AE1249" t="str">
        <f>IF(insurance[[#This Row],[split]]="Test", --(insurance[[#This Row],[charges]] &gt;= Classify!$C$5), "")</f>
        <v/>
      </c>
      <c r="AF1249" t="str">
        <f>IF(insurance[[#This Row],[split]]="Test", --(insurance[[#This Row],[yhat]] &gt;= Classify!$C$8), "")</f>
        <v/>
      </c>
    </row>
    <row r="1250" spans="1:32" x14ac:dyDescent="0.35">
      <c r="A1250">
        <v>42</v>
      </c>
      <c r="B1250" t="s">
        <v>13</v>
      </c>
      <c r="C1250">
        <v>23.37</v>
      </c>
      <c r="D1250">
        <v>0</v>
      </c>
      <c r="E1250" t="s">
        <v>23</v>
      </c>
      <c r="F1250" t="s">
        <v>20</v>
      </c>
      <c r="G1250">
        <v>19964.746299999999</v>
      </c>
      <c r="H1250" t="s">
        <v>24</v>
      </c>
      <c r="I1250" t="s">
        <v>17</v>
      </c>
      <c r="J1250" t="s">
        <v>18</v>
      </c>
      <c r="K1250" t="s">
        <v>17</v>
      </c>
      <c r="L1250" t="s">
        <v>17</v>
      </c>
      <c r="M1250" t="s">
        <v>17</v>
      </c>
      <c r="N1250">
        <f>insurance[[#This Row],[age]]^2</f>
        <v>1764</v>
      </c>
      <c r="O1250">
        <f>insurance[[#This Row],[smoker_yes]]*insurance[[#This Row],[bmi]]</f>
        <v>23.37</v>
      </c>
      <c r="P1250">
        <f>insurance[[#This Row],[smoker_yes]]*insurance[[#This Row],[age]]</f>
        <v>42</v>
      </c>
      <c r="Q1250">
        <f>insurance[[#This Row],[bmi]]*insurance[[#This Row],[age]]</f>
        <v>981.54000000000008</v>
      </c>
      <c r="R1250" t="s">
        <v>31</v>
      </c>
      <c r="S1250">
        <f>(insurance[[#This Row],[age]]-Notes!$B$2)/Notes!$B$3</f>
        <v>0.19886311501306964</v>
      </c>
      <c r="T1250">
        <f>(insurance[[#This Row],[bmi]]-Notes!$B$4)/Notes!$B$5</f>
        <v>-1.1964414964602281</v>
      </c>
      <c r="U1250">
        <f>(insurance[[#This Row],[children]]-Notes!$B$6)/Notes!$B$7</f>
        <v>-0.90861366741867866</v>
      </c>
      <c r="V1250" s="14">
        <f t="shared" si="19"/>
        <v>13130.638654799817</v>
      </c>
      <c r="W1250" s="15" t="str">
        <f>IF(insurance[[#This Row],[split]]="Test", (insurance[[#This Row],[charges]]-insurance[[#This Row],[yhat_base]])^2, "")</f>
        <v/>
      </c>
      <c r="X1250" s="15" t="str">
        <f>IF(insurance[[#This Row],[split]]="Test", ABS(insurance[[#This Row],[charges]]-insurance[[#This Row],[yhat_base]])^2, "")</f>
        <v/>
      </c>
      <c r="Y1250" t="str">
        <f>IF(insurance[[#This Row],[split]]="Test", (insurance[[#This Row],[charges]]-insurance[[#This Row],[yhat]])^2,"")</f>
        <v/>
      </c>
      <c r="Z1250" t="str">
        <f>IF(insurance[[#This Row],[split]]="Test",ABS(insurance[[#This Row],[charges]]-insurance[[#This Row],[yhat]])^2,"")</f>
        <v/>
      </c>
      <c r="AA1250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21387.619357056996</v>
      </c>
      <c r="AB1250">
        <f>insurance[[#This Row],[charges]]-insurance[[#This Row],[yhat]]</f>
        <v>-1422.8730570569969</v>
      </c>
      <c r="AC1250" t="str">
        <f>IF(insurance[[#This Row],[split]]="Test",
  COUNTIFS(insurance[split], "Test", insurance[yhat], "&gt;" &amp; insurance[[#This Row],[yhat]]) + 1,
  ""
)</f>
        <v/>
      </c>
      <c r="AD1250" t="str">
        <f>IF(insurance[[#This Row],[split]]="Test", CEILING(insurance[[#This Row],[rank_test]]/(COUNTIF(insurance[split],"Test")/10), 1), "")</f>
        <v/>
      </c>
      <c r="AE1250" t="str">
        <f>IF(insurance[[#This Row],[split]]="Test", --(insurance[[#This Row],[charges]] &gt;= Classify!$C$5), "")</f>
        <v/>
      </c>
      <c r="AF1250" t="str">
        <f>IF(insurance[[#This Row],[split]]="Test", --(insurance[[#This Row],[yhat]] &gt;= Classify!$C$8), "")</f>
        <v/>
      </c>
    </row>
    <row r="1251" spans="1:32" x14ac:dyDescent="0.35">
      <c r="A1251">
        <v>60</v>
      </c>
      <c r="B1251" t="s">
        <v>13</v>
      </c>
      <c r="C1251">
        <v>24.035</v>
      </c>
      <c r="D1251">
        <v>0</v>
      </c>
      <c r="E1251" t="s">
        <v>14</v>
      </c>
      <c r="F1251" t="s">
        <v>22</v>
      </c>
      <c r="G1251">
        <v>13012.20865</v>
      </c>
      <c r="H1251" t="s">
        <v>24</v>
      </c>
      <c r="I1251" t="s">
        <v>17</v>
      </c>
      <c r="J1251" t="s">
        <v>17</v>
      </c>
      <c r="K1251" t="s">
        <v>18</v>
      </c>
      <c r="L1251" t="s">
        <v>17</v>
      </c>
      <c r="M1251" t="s">
        <v>17</v>
      </c>
      <c r="N1251">
        <f>insurance[[#This Row],[age]]^2</f>
        <v>3600</v>
      </c>
      <c r="O1251">
        <f>insurance[[#This Row],[smoker_yes]]*insurance[[#This Row],[bmi]]</f>
        <v>0</v>
      </c>
      <c r="P1251">
        <f>insurance[[#This Row],[smoker_yes]]*insurance[[#This Row],[age]]</f>
        <v>0</v>
      </c>
      <c r="Q1251">
        <f>insurance[[#This Row],[bmi]]*insurance[[#This Row],[age]]</f>
        <v>1442.1</v>
      </c>
      <c r="R1251" t="s">
        <v>31</v>
      </c>
      <c r="S1251">
        <f>(insurance[[#This Row],[age]]-Notes!$B$2)/Notes!$B$3</f>
        <v>1.4804845391433274</v>
      </c>
      <c r="T1251">
        <f>(insurance[[#This Row],[bmi]]-Notes!$B$4)/Notes!$B$5</f>
        <v>-1.0873519171721449</v>
      </c>
      <c r="U1251">
        <f>(insurance[[#This Row],[children]]-Notes!$B$6)/Notes!$B$7</f>
        <v>-0.90861366741867866</v>
      </c>
      <c r="V1251" s="14">
        <f t="shared" si="19"/>
        <v>13130.638654799817</v>
      </c>
      <c r="W1251" s="15" t="str">
        <f>IF(insurance[[#This Row],[split]]="Test", (insurance[[#This Row],[charges]]-insurance[[#This Row],[yhat_base]])^2, "")</f>
        <v/>
      </c>
      <c r="X1251" s="15" t="str">
        <f>IF(insurance[[#This Row],[split]]="Test", ABS(insurance[[#This Row],[charges]]-insurance[[#This Row],[yhat_base]])^2, "")</f>
        <v/>
      </c>
      <c r="Y1251" t="str">
        <f>IF(insurance[[#This Row],[split]]="Test", (insurance[[#This Row],[charges]]-insurance[[#This Row],[yhat]])^2,"")</f>
        <v/>
      </c>
      <c r="Z1251" t="str">
        <f>IF(insurance[[#This Row],[split]]="Test",ABS(insurance[[#This Row],[charges]]-insurance[[#This Row],[yhat]])^2,"")</f>
        <v/>
      </c>
      <c r="AA1251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14338.375043300814</v>
      </c>
      <c r="AB1251">
        <f>insurance[[#This Row],[charges]]-insurance[[#This Row],[yhat]]</f>
        <v>-1326.1663933008131</v>
      </c>
      <c r="AC1251" t="str">
        <f>IF(insurance[[#This Row],[split]]="Test",
  COUNTIFS(insurance[split], "Test", insurance[yhat], "&gt;" &amp; insurance[[#This Row],[yhat]]) + 1,
  ""
)</f>
        <v/>
      </c>
      <c r="AD1251" t="str">
        <f>IF(insurance[[#This Row],[split]]="Test", CEILING(insurance[[#This Row],[rank_test]]/(COUNTIF(insurance[split],"Test")/10), 1), "")</f>
        <v/>
      </c>
      <c r="AE1251" t="str">
        <f>IF(insurance[[#This Row],[split]]="Test", --(insurance[[#This Row],[charges]] &gt;= Classify!$C$5), "")</f>
        <v/>
      </c>
      <c r="AF1251" t="str">
        <f>IF(insurance[[#This Row],[split]]="Test", --(insurance[[#This Row],[yhat]] &gt;= Classify!$C$8), "")</f>
        <v/>
      </c>
    </row>
    <row r="1252" spans="1:32" x14ac:dyDescent="0.35">
      <c r="A1252">
        <v>46</v>
      </c>
      <c r="B1252" t="s">
        <v>19</v>
      </c>
      <c r="C1252">
        <v>22.3</v>
      </c>
      <c r="D1252">
        <v>0</v>
      </c>
      <c r="E1252" t="s">
        <v>14</v>
      </c>
      <c r="F1252" t="s">
        <v>21</v>
      </c>
      <c r="G1252">
        <v>7147.1049999999996</v>
      </c>
      <c r="H1252" t="s">
        <v>24</v>
      </c>
      <c r="I1252" t="s">
        <v>18</v>
      </c>
      <c r="J1252" t="s">
        <v>17</v>
      </c>
      <c r="K1252" t="s">
        <v>17</v>
      </c>
      <c r="L1252" t="s">
        <v>17</v>
      </c>
      <c r="M1252" t="s">
        <v>18</v>
      </c>
      <c r="N1252">
        <f>insurance[[#This Row],[age]]^2</f>
        <v>2116</v>
      </c>
      <c r="O1252">
        <f>insurance[[#This Row],[smoker_yes]]*insurance[[#This Row],[bmi]]</f>
        <v>0</v>
      </c>
      <c r="P1252">
        <f>insurance[[#This Row],[smoker_yes]]*insurance[[#This Row],[age]]</f>
        <v>0</v>
      </c>
      <c r="Q1252">
        <f>insurance[[#This Row],[bmi]]*insurance[[#This Row],[age]]</f>
        <v>1025.8</v>
      </c>
      <c r="R1252" t="s">
        <v>31</v>
      </c>
      <c r="S1252">
        <f>(insurance[[#This Row],[age]]-Notes!$B$2)/Notes!$B$3</f>
        <v>0.48366787593090471</v>
      </c>
      <c r="T1252">
        <f>(insurance[[#This Row],[bmi]]-Notes!$B$4)/Notes!$B$5</f>
        <v>-1.3719690902019563</v>
      </c>
      <c r="U1252">
        <f>(insurance[[#This Row],[children]]-Notes!$B$6)/Notes!$B$7</f>
        <v>-0.90861366741867866</v>
      </c>
      <c r="V1252" s="14">
        <f t="shared" si="19"/>
        <v>13130.638654799817</v>
      </c>
      <c r="W1252" s="15" t="str">
        <f>IF(insurance[[#This Row],[split]]="Test", (insurance[[#This Row],[charges]]-insurance[[#This Row],[yhat_base]])^2, "")</f>
        <v/>
      </c>
      <c r="X1252" s="15" t="str">
        <f>IF(insurance[[#This Row],[split]]="Test", ABS(insurance[[#This Row],[charges]]-insurance[[#This Row],[yhat_base]])^2, "")</f>
        <v/>
      </c>
      <c r="Y1252" t="str">
        <f>IF(insurance[[#This Row],[split]]="Test", (insurance[[#This Row],[charges]]-insurance[[#This Row],[yhat]])^2,"")</f>
        <v/>
      </c>
      <c r="Z1252" t="str">
        <f>IF(insurance[[#This Row],[split]]="Test",ABS(insurance[[#This Row],[charges]]-insurance[[#This Row],[yhat]])^2,"")</f>
        <v/>
      </c>
      <c r="AA1252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8063.4517803339031</v>
      </c>
      <c r="AB1252">
        <f>insurance[[#This Row],[charges]]-insurance[[#This Row],[yhat]]</f>
        <v>-916.34678033390355</v>
      </c>
      <c r="AC1252" t="str">
        <f>IF(insurance[[#This Row],[split]]="Test",
  COUNTIFS(insurance[split], "Test", insurance[yhat], "&gt;" &amp; insurance[[#This Row],[yhat]]) + 1,
  ""
)</f>
        <v/>
      </c>
      <c r="AD1252" t="str">
        <f>IF(insurance[[#This Row],[split]]="Test", CEILING(insurance[[#This Row],[rank_test]]/(COUNTIF(insurance[split],"Test")/10), 1), "")</f>
        <v/>
      </c>
      <c r="AE1252" t="str">
        <f>IF(insurance[[#This Row],[split]]="Test", --(insurance[[#This Row],[charges]] &gt;= Classify!$C$5), "")</f>
        <v/>
      </c>
      <c r="AF1252" t="str">
        <f>IF(insurance[[#This Row],[split]]="Test", --(insurance[[#This Row],[yhat]] &gt;= Classify!$C$8), "")</f>
        <v/>
      </c>
    </row>
    <row r="1253" spans="1:32" x14ac:dyDescent="0.35">
      <c r="A1253">
        <v>22</v>
      </c>
      <c r="B1253" t="s">
        <v>13</v>
      </c>
      <c r="C1253">
        <v>24.3</v>
      </c>
      <c r="D1253">
        <v>0</v>
      </c>
      <c r="E1253" t="s">
        <v>14</v>
      </c>
      <c r="F1253" t="s">
        <v>21</v>
      </c>
      <c r="G1253">
        <v>2150.4690000000001</v>
      </c>
      <c r="H1253" t="s">
        <v>24</v>
      </c>
      <c r="I1253" t="s">
        <v>17</v>
      </c>
      <c r="J1253" t="s">
        <v>17</v>
      </c>
      <c r="K1253" t="s">
        <v>17</v>
      </c>
      <c r="L1253" t="s">
        <v>17</v>
      </c>
      <c r="M1253" t="s">
        <v>18</v>
      </c>
      <c r="N1253">
        <f>insurance[[#This Row],[age]]^2</f>
        <v>484</v>
      </c>
      <c r="O1253">
        <f>insurance[[#This Row],[smoker_yes]]*insurance[[#This Row],[bmi]]</f>
        <v>0</v>
      </c>
      <c r="P1253">
        <f>insurance[[#This Row],[smoker_yes]]*insurance[[#This Row],[age]]</f>
        <v>0</v>
      </c>
      <c r="Q1253">
        <f>insurance[[#This Row],[bmi]]*insurance[[#This Row],[age]]</f>
        <v>534.6</v>
      </c>
      <c r="R1253" t="s">
        <v>31</v>
      </c>
      <c r="S1253">
        <f>(insurance[[#This Row],[age]]-Notes!$B$2)/Notes!$B$3</f>
        <v>-1.2251606895761058</v>
      </c>
      <c r="T1253">
        <f>(insurance[[#This Row],[bmi]]-Notes!$B$4)/Notes!$B$5</f>
        <v>-1.0438801299370439</v>
      </c>
      <c r="U1253">
        <f>(insurance[[#This Row],[children]]-Notes!$B$6)/Notes!$B$7</f>
        <v>-0.90861366741867866</v>
      </c>
      <c r="V1253" s="14">
        <f t="shared" si="19"/>
        <v>13130.638654799817</v>
      </c>
      <c r="W1253" s="15" t="str">
        <f>IF(insurance[[#This Row],[split]]="Test", (insurance[[#This Row],[charges]]-insurance[[#This Row],[yhat_base]])^2, "")</f>
        <v/>
      </c>
      <c r="X1253" s="15" t="str">
        <f>IF(insurance[[#This Row],[split]]="Test", ABS(insurance[[#This Row],[charges]]-insurance[[#This Row],[yhat_base]])^2, "")</f>
        <v/>
      </c>
      <c r="Y1253" t="str">
        <f>IF(insurance[[#This Row],[split]]="Test", (insurance[[#This Row],[charges]]-insurance[[#This Row],[yhat]])^2,"")</f>
        <v/>
      </c>
      <c r="Z1253" t="str">
        <f>IF(insurance[[#This Row],[split]]="Test",ABS(insurance[[#This Row],[charges]]-insurance[[#This Row],[yhat]])^2,"")</f>
        <v/>
      </c>
      <c r="AA1253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3553.8420751174608</v>
      </c>
      <c r="AB1253">
        <f>insurance[[#This Row],[charges]]-insurance[[#This Row],[yhat]]</f>
        <v>-1403.3730751174608</v>
      </c>
      <c r="AC1253" t="str">
        <f>IF(insurance[[#This Row],[split]]="Test",
  COUNTIFS(insurance[split], "Test", insurance[yhat], "&gt;" &amp; insurance[[#This Row],[yhat]]) + 1,
  ""
)</f>
        <v/>
      </c>
      <c r="AD1253" t="str">
        <f>IF(insurance[[#This Row],[split]]="Test", CEILING(insurance[[#This Row],[rank_test]]/(COUNTIF(insurance[split],"Test")/10), 1), "")</f>
        <v/>
      </c>
      <c r="AE1253" t="str">
        <f>IF(insurance[[#This Row],[split]]="Test", --(insurance[[#This Row],[charges]] &gt;= Classify!$C$5), "")</f>
        <v/>
      </c>
      <c r="AF1253" t="str">
        <f>IF(insurance[[#This Row],[split]]="Test", --(insurance[[#This Row],[yhat]] &gt;= Classify!$C$8), "")</f>
        <v/>
      </c>
    </row>
    <row r="1254" spans="1:32" x14ac:dyDescent="0.35">
      <c r="A1254">
        <v>18</v>
      </c>
      <c r="B1254" t="s">
        <v>19</v>
      </c>
      <c r="C1254">
        <v>22.99</v>
      </c>
      <c r="D1254">
        <v>0</v>
      </c>
      <c r="E1254" t="s">
        <v>14</v>
      </c>
      <c r="F1254" t="s">
        <v>20</v>
      </c>
      <c r="G1254">
        <v>1704.5681</v>
      </c>
      <c r="H1254" t="s">
        <v>24</v>
      </c>
      <c r="I1254" t="s">
        <v>18</v>
      </c>
      <c r="J1254" t="s">
        <v>17</v>
      </c>
      <c r="K1254" t="s">
        <v>17</v>
      </c>
      <c r="L1254" t="s">
        <v>17</v>
      </c>
      <c r="M1254" t="s">
        <v>17</v>
      </c>
      <c r="N1254">
        <f>insurance[[#This Row],[age]]^2</f>
        <v>324</v>
      </c>
      <c r="O1254">
        <f>insurance[[#This Row],[smoker_yes]]*insurance[[#This Row],[bmi]]</f>
        <v>0</v>
      </c>
      <c r="P1254">
        <f>insurance[[#This Row],[smoker_yes]]*insurance[[#This Row],[age]]</f>
        <v>0</v>
      </c>
      <c r="Q1254">
        <f>insurance[[#This Row],[bmi]]*insurance[[#This Row],[age]]</f>
        <v>413.82</v>
      </c>
      <c r="R1254" t="s">
        <v>31</v>
      </c>
      <c r="S1254">
        <f>(insurance[[#This Row],[age]]-Notes!$B$2)/Notes!$B$3</f>
        <v>-1.5099654504939408</v>
      </c>
      <c r="T1254">
        <f>(insurance[[#This Row],[bmi]]-Notes!$B$4)/Notes!$B$5</f>
        <v>-1.2587783989105619</v>
      </c>
      <c r="U1254">
        <f>(insurance[[#This Row],[children]]-Notes!$B$6)/Notes!$B$7</f>
        <v>-0.90861366741867866</v>
      </c>
      <c r="V1254" s="14">
        <f t="shared" si="19"/>
        <v>13130.638654799817</v>
      </c>
      <c r="W1254" s="15" t="str">
        <f>IF(insurance[[#This Row],[split]]="Test", (insurance[[#This Row],[charges]]-insurance[[#This Row],[yhat_base]])^2, "")</f>
        <v/>
      </c>
      <c r="X1254" s="15" t="str">
        <f>IF(insurance[[#This Row],[split]]="Test", ABS(insurance[[#This Row],[charges]]-insurance[[#This Row],[yhat_base]])^2, "")</f>
        <v/>
      </c>
      <c r="Y1254" t="str">
        <f>IF(insurance[[#This Row],[split]]="Test", (insurance[[#This Row],[charges]]-insurance[[#This Row],[yhat]])^2,"")</f>
        <v/>
      </c>
      <c r="Z1254" t="str">
        <f>IF(insurance[[#This Row],[split]]="Test",ABS(insurance[[#This Row],[charges]]-insurance[[#This Row],[yhat]])^2,"")</f>
        <v/>
      </c>
      <c r="AA1254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3583.0029150354781</v>
      </c>
      <c r="AB1254">
        <f>insurance[[#This Row],[charges]]-insurance[[#This Row],[yhat]]</f>
        <v>-1878.4348150354781</v>
      </c>
      <c r="AC1254" t="str">
        <f>IF(insurance[[#This Row],[split]]="Test",
  COUNTIFS(insurance[split], "Test", insurance[yhat], "&gt;" &amp; insurance[[#This Row],[yhat]]) + 1,
  ""
)</f>
        <v/>
      </c>
      <c r="AD1254" t="str">
        <f>IF(insurance[[#This Row],[split]]="Test", CEILING(insurance[[#This Row],[rank_test]]/(COUNTIF(insurance[split],"Test")/10), 1), "")</f>
        <v/>
      </c>
      <c r="AE1254" t="str">
        <f>IF(insurance[[#This Row],[split]]="Test", --(insurance[[#This Row],[charges]] &gt;= Classify!$C$5), "")</f>
        <v/>
      </c>
      <c r="AF1254" t="str">
        <f>IF(insurance[[#This Row],[split]]="Test", --(insurance[[#This Row],[yhat]] &gt;= Classify!$C$8), "")</f>
        <v/>
      </c>
    </row>
    <row r="1255" spans="1:32" x14ac:dyDescent="0.35">
      <c r="A1255">
        <v>19</v>
      </c>
      <c r="B1255" t="s">
        <v>13</v>
      </c>
      <c r="C1255">
        <v>24.7</v>
      </c>
      <c r="D1255">
        <v>0</v>
      </c>
      <c r="E1255" t="s">
        <v>14</v>
      </c>
      <c r="F1255" t="s">
        <v>21</v>
      </c>
      <c r="G1255">
        <v>1737.376</v>
      </c>
      <c r="H1255" t="s">
        <v>24</v>
      </c>
      <c r="I1255" t="s">
        <v>17</v>
      </c>
      <c r="J1255" t="s">
        <v>17</v>
      </c>
      <c r="K1255" t="s">
        <v>17</v>
      </c>
      <c r="L1255" t="s">
        <v>17</v>
      </c>
      <c r="M1255" t="s">
        <v>18</v>
      </c>
      <c r="N1255">
        <f>insurance[[#This Row],[age]]^2</f>
        <v>361</v>
      </c>
      <c r="O1255">
        <f>insurance[[#This Row],[smoker_yes]]*insurance[[#This Row],[bmi]]</f>
        <v>0</v>
      </c>
      <c r="P1255">
        <f>insurance[[#This Row],[smoker_yes]]*insurance[[#This Row],[age]]</f>
        <v>0</v>
      </c>
      <c r="Q1255">
        <f>insurance[[#This Row],[bmi]]*insurance[[#This Row],[age]]</f>
        <v>469.3</v>
      </c>
      <c r="R1255" t="s">
        <v>32</v>
      </c>
      <c r="S1255">
        <f>(insurance[[#This Row],[age]]-Notes!$B$2)/Notes!$B$3</f>
        <v>-1.4387642602644821</v>
      </c>
      <c r="T1255">
        <f>(insurance[[#This Row],[bmi]]-Notes!$B$4)/Notes!$B$5</f>
        <v>-0.97826233788406158</v>
      </c>
      <c r="U1255">
        <f>(insurance[[#This Row],[children]]-Notes!$B$6)/Notes!$B$7</f>
        <v>-0.90861366741867866</v>
      </c>
      <c r="V1255" s="14">
        <f t="shared" si="19"/>
        <v>13130.638654799817</v>
      </c>
      <c r="W1255" s="15">
        <f>IF(insurance[[#This Row],[split]]="Test", (insurance[[#This Row],[charges]]-insurance[[#This Row],[yhat_base]])^2, "")</f>
        <v>129806433.92125617</v>
      </c>
      <c r="X1255" s="15">
        <f>IF(insurance[[#This Row],[split]]="Test", ABS(insurance[[#This Row],[charges]]-insurance[[#This Row],[yhat_base]])^2, "")</f>
        <v>129806433.92125617</v>
      </c>
      <c r="Y1255">
        <f>IF(insurance[[#This Row],[split]]="Test", (insurance[[#This Row],[charges]]-insurance[[#This Row],[yhat]])^2,"")</f>
        <v>2259555.6682807175</v>
      </c>
      <c r="Z1255">
        <f>IF(insurance[[#This Row],[split]]="Test",ABS(insurance[[#This Row],[charges]]-insurance[[#This Row],[yhat]])^2,"")</f>
        <v>2259555.6682807175</v>
      </c>
      <c r="AA1255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3240.5578480412532</v>
      </c>
      <c r="AB1255">
        <f>insurance[[#This Row],[charges]]-insurance[[#This Row],[yhat]]</f>
        <v>-1503.1818480412533</v>
      </c>
      <c r="AC1255">
        <f>IF(insurance[[#This Row],[split]]="Test",
  COUNTIFS(insurance[split], "Test", insurance[yhat], "&gt;" &amp; insurance[[#This Row],[yhat]]) + 1,
  ""
)</f>
        <v>270</v>
      </c>
      <c r="AD1255">
        <f>IF(insurance[[#This Row],[split]]="Test", CEILING(insurance[[#This Row],[rank_test]]/(COUNTIF(insurance[split],"Test")/10), 1), "")</f>
        <v>10</v>
      </c>
      <c r="AE1255">
        <f>IF(insurance[[#This Row],[split]]="Test", --(insurance[[#This Row],[charges]] &gt;= Classify!$C$5), "")</f>
        <v>0</v>
      </c>
      <c r="AF1255">
        <f>IF(insurance[[#This Row],[split]]="Test", --(insurance[[#This Row],[yhat]] &gt;= Classify!$C$8), "")</f>
        <v>0</v>
      </c>
    </row>
    <row r="1256" spans="1:32" x14ac:dyDescent="0.35">
      <c r="A1256">
        <v>57</v>
      </c>
      <c r="B1256" t="s">
        <v>13</v>
      </c>
      <c r="C1256">
        <v>23.18</v>
      </c>
      <c r="D1256">
        <v>0</v>
      </c>
      <c r="E1256" t="s">
        <v>14</v>
      </c>
      <c r="F1256" t="s">
        <v>22</v>
      </c>
      <c r="G1256">
        <v>11830.6072</v>
      </c>
      <c r="H1256" t="s">
        <v>24</v>
      </c>
      <c r="I1256" t="s">
        <v>17</v>
      </c>
      <c r="J1256" t="s">
        <v>17</v>
      </c>
      <c r="K1256" t="s">
        <v>18</v>
      </c>
      <c r="L1256" t="s">
        <v>17</v>
      </c>
      <c r="M1256" t="s">
        <v>17</v>
      </c>
      <c r="N1256">
        <f>insurance[[#This Row],[age]]^2</f>
        <v>3249</v>
      </c>
      <c r="O1256">
        <f>insurance[[#This Row],[smoker_yes]]*insurance[[#This Row],[bmi]]</f>
        <v>0</v>
      </c>
      <c r="P1256">
        <f>insurance[[#This Row],[smoker_yes]]*insurance[[#This Row],[age]]</f>
        <v>0</v>
      </c>
      <c r="Q1256">
        <f>insurance[[#This Row],[bmi]]*insurance[[#This Row],[age]]</f>
        <v>1321.26</v>
      </c>
      <c r="R1256" t="s">
        <v>31</v>
      </c>
      <c r="S1256">
        <f>(insurance[[#This Row],[age]]-Notes!$B$2)/Notes!$B$3</f>
        <v>1.2668809684549511</v>
      </c>
      <c r="T1256">
        <f>(insurance[[#This Row],[bmi]]-Notes!$B$4)/Notes!$B$5</f>
        <v>-1.227609947685395</v>
      </c>
      <c r="U1256">
        <f>(insurance[[#This Row],[children]]-Notes!$B$6)/Notes!$B$7</f>
        <v>-0.90861366741867866</v>
      </c>
      <c r="V1256" s="14">
        <f t="shared" si="19"/>
        <v>13130.638654799817</v>
      </c>
      <c r="W1256" s="15" t="str">
        <f>IF(insurance[[#This Row],[split]]="Test", (insurance[[#This Row],[charges]]-insurance[[#This Row],[yhat_base]])^2, "")</f>
        <v/>
      </c>
      <c r="X1256" s="15" t="str">
        <f>IF(insurance[[#This Row],[split]]="Test", ABS(insurance[[#This Row],[charges]]-insurance[[#This Row],[yhat_base]])^2, "")</f>
        <v/>
      </c>
      <c r="Y1256" t="str">
        <f>IF(insurance[[#This Row],[split]]="Test", (insurance[[#This Row],[charges]]-insurance[[#This Row],[yhat]])^2,"")</f>
        <v/>
      </c>
      <c r="Z1256" t="str">
        <f>IF(insurance[[#This Row],[split]]="Test",ABS(insurance[[#This Row],[charges]]-insurance[[#This Row],[yhat]])^2,"")</f>
        <v/>
      </c>
      <c r="AA1256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13090.828555456053</v>
      </c>
      <c r="AB1256">
        <f>insurance[[#This Row],[charges]]-insurance[[#This Row],[yhat]]</f>
        <v>-1260.2213554560531</v>
      </c>
      <c r="AC1256" t="str">
        <f>IF(insurance[[#This Row],[split]]="Test",
  COUNTIFS(insurance[split], "Test", insurance[yhat], "&gt;" &amp; insurance[[#This Row],[yhat]]) + 1,
  ""
)</f>
        <v/>
      </c>
      <c r="AD1256" t="str">
        <f>IF(insurance[[#This Row],[split]]="Test", CEILING(insurance[[#This Row],[rank_test]]/(COUNTIF(insurance[split],"Test")/10), 1), "")</f>
        <v/>
      </c>
      <c r="AE1256" t="str">
        <f>IF(insurance[[#This Row],[split]]="Test", --(insurance[[#This Row],[charges]] &gt;= Classify!$C$5), "")</f>
        <v/>
      </c>
      <c r="AF1256" t="str">
        <f>IF(insurance[[#This Row],[split]]="Test", --(insurance[[#This Row],[yhat]] &gt;= Classify!$C$8), "")</f>
        <v/>
      </c>
    </row>
    <row r="1257" spans="1:32" x14ac:dyDescent="0.35">
      <c r="A1257">
        <v>19</v>
      </c>
      <c r="B1257" t="s">
        <v>13</v>
      </c>
      <c r="C1257">
        <v>21.7</v>
      </c>
      <c r="D1257">
        <v>0</v>
      </c>
      <c r="E1257" t="s">
        <v>23</v>
      </c>
      <c r="F1257" t="s">
        <v>21</v>
      </c>
      <c r="G1257">
        <v>13844.505999999999</v>
      </c>
      <c r="H1257" t="s">
        <v>24</v>
      </c>
      <c r="I1257" t="s">
        <v>17</v>
      </c>
      <c r="J1257" t="s">
        <v>18</v>
      </c>
      <c r="K1257" t="s">
        <v>17</v>
      </c>
      <c r="L1257" t="s">
        <v>17</v>
      </c>
      <c r="M1257" t="s">
        <v>18</v>
      </c>
      <c r="N1257">
        <f>insurance[[#This Row],[age]]^2</f>
        <v>361</v>
      </c>
      <c r="O1257">
        <f>insurance[[#This Row],[smoker_yes]]*insurance[[#This Row],[bmi]]</f>
        <v>21.7</v>
      </c>
      <c r="P1257">
        <f>insurance[[#This Row],[smoker_yes]]*insurance[[#This Row],[age]]</f>
        <v>19</v>
      </c>
      <c r="Q1257">
        <f>insurance[[#This Row],[bmi]]*insurance[[#This Row],[age]]</f>
        <v>412.3</v>
      </c>
      <c r="R1257" t="s">
        <v>31</v>
      </c>
      <c r="S1257">
        <f>(insurance[[#This Row],[age]]-Notes!$B$2)/Notes!$B$3</f>
        <v>-1.4387642602644821</v>
      </c>
      <c r="T1257">
        <f>(insurance[[#This Row],[bmi]]-Notes!$B$4)/Notes!$B$5</f>
        <v>-1.4703957782814303</v>
      </c>
      <c r="U1257">
        <f>(insurance[[#This Row],[children]]-Notes!$B$6)/Notes!$B$7</f>
        <v>-0.90861366741867866</v>
      </c>
      <c r="V1257" s="14">
        <f t="shared" si="19"/>
        <v>13130.638654799817</v>
      </c>
      <c r="W1257" s="15" t="str">
        <f>IF(insurance[[#This Row],[split]]="Test", (insurance[[#This Row],[charges]]-insurance[[#This Row],[yhat_base]])^2, "")</f>
        <v/>
      </c>
      <c r="X1257" s="15" t="str">
        <f>IF(insurance[[#This Row],[split]]="Test", ABS(insurance[[#This Row],[charges]]-insurance[[#This Row],[yhat_base]])^2, "")</f>
        <v/>
      </c>
      <c r="Y1257" t="str">
        <f>IF(insurance[[#This Row],[split]]="Test", (insurance[[#This Row],[charges]]-insurance[[#This Row],[yhat]])^2,"")</f>
        <v/>
      </c>
      <c r="Z1257" t="str">
        <f>IF(insurance[[#This Row],[split]]="Test",ABS(insurance[[#This Row],[charges]]-insurance[[#This Row],[yhat]])^2,"")</f>
        <v/>
      </c>
      <c r="AA1257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13526.42432605871</v>
      </c>
      <c r="AB1257">
        <f>insurance[[#This Row],[charges]]-insurance[[#This Row],[yhat]]</f>
        <v>318.08167394128941</v>
      </c>
      <c r="AC1257" t="str">
        <f>IF(insurance[[#This Row],[split]]="Test",
  COUNTIFS(insurance[split], "Test", insurance[yhat], "&gt;" &amp; insurance[[#This Row],[yhat]]) + 1,
  ""
)</f>
        <v/>
      </c>
      <c r="AD1257" t="str">
        <f>IF(insurance[[#This Row],[split]]="Test", CEILING(insurance[[#This Row],[rank_test]]/(COUNTIF(insurance[split],"Test")/10), 1), "")</f>
        <v/>
      </c>
      <c r="AE1257" t="str">
        <f>IF(insurance[[#This Row],[split]]="Test", --(insurance[[#This Row],[charges]] &gt;= Classify!$C$5), "")</f>
        <v/>
      </c>
      <c r="AF1257" t="str">
        <f>IF(insurance[[#This Row],[split]]="Test", --(insurance[[#This Row],[yhat]] &gt;= Classify!$C$8), "")</f>
        <v/>
      </c>
    </row>
    <row r="1258" spans="1:32" x14ac:dyDescent="0.35">
      <c r="A1258">
        <v>61</v>
      </c>
      <c r="B1258" t="s">
        <v>13</v>
      </c>
      <c r="C1258">
        <v>21.09</v>
      </c>
      <c r="D1258">
        <v>0</v>
      </c>
      <c r="E1258" t="s">
        <v>14</v>
      </c>
      <c r="F1258" t="s">
        <v>22</v>
      </c>
      <c r="G1258">
        <v>13415.0381</v>
      </c>
      <c r="H1258" t="s">
        <v>24</v>
      </c>
      <c r="I1258" t="s">
        <v>17</v>
      </c>
      <c r="J1258" t="s">
        <v>17</v>
      </c>
      <c r="K1258" t="s">
        <v>18</v>
      </c>
      <c r="L1258" t="s">
        <v>17</v>
      </c>
      <c r="M1258" t="s">
        <v>17</v>
      </c>
      <c r="N1258">
        <f>insurance[[#This Row],[age]]^2</f>
        <v>3721</v>
      </c>
      <c r="O1258">
        <f>insurance[[#This Row],[smoker_yes]]*insurance[[#This Row],[bmi]]</f>
        <v>0</v>
      </c>
      <c r="P1258">
        <f>insurance[[#This Row],[smoker_yes]]*insurance[[#This Row],[age]]</f>
        <v>0</v>
      </c>
      <c r="Q1258">
        <f>insurance[[#This Row],[bmi]]*insurance[[#This Row],[age]]</f>
        <v>1286.49</v>
      </c>
      <c r="R1258" t="s">
        <v>31</v>
      </c>
      <c r="S1258">
        <f>(insurance[[#This Row],[age]]-Notes!$B$2)/Notes!$B$3</f>
        <v>1.5516857293727864</v>
      </c>
      <c r="T1258">
        <f>(insurance[[#This Row],[bmi]]-Notes!$B$4)/Notes!$B$5</f>
        <v>-1.5704629111622286</v>
      </c>
      <c r="U1258">
        <f>(insurance[[#This Row],[children]]-Notes!$B$6)/Notes!$B$7</f>
        <v>-0.90861366741867866</v>
      </c>
      <c r="V1258" s="14">
        <f t="shared" si="19"/>
        <v>13130.638654799817</v>
      </c>
      <c r="W1258" s="15" t="str">
        <f>IF(insurance[[#This Row],[split]]="Test", (insurance[[#This Row],[charges]]-insurance[[#This Row],[yhat_base]])^2, "")</f>
        <v/>
      </c>
      <c r="X1258" s="15" t="str">
        <f>IF(insurance[[#This Row],[split]]="Test", ABS(insurance[[#This Row],[charges]]-insurance[[#This Row],[yhat_base]])^2, "")</f>
        <v/>
      </c>
      <c r="Y1258" t="str">
        <f>IF(insurance[[#This Row],[split]]="Test", (insurance[[#This Row],[charges]]-insurance[[#This Row],[yhat]])^2,"")</f>
        <v/>
      </c>
      <c r="Z1258" t="str">
        <f>IF(insurance[[#This Row],[split]]="Test",ABS(insurance[[#This Row],[charges]]-insurance[[#This Row],[yhat]])^2,"")</f>
        <v/>
      </c>
      <c r="AA1258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14738.756912132378</v>
      </c>
      <c r="AB1258">
        <f>insurance[[#This Row],[charges]]-insurance[[#This Row],[yhat]]</f>
        <v>-1323.7188121323779</v>
      </c>
      <c r="AC1258" t="str">
        <f>IF(insurance[[#This Row],[split]]="Test",
  COUNTIFS(insurance[split], "Test", insurance[yhat], "&gt;" &amp; insurance[[#This Row],[yhat]]) + 1,
  ""
)</f>
        <v/>
      </c>
      <c r="AD1258" t="str">
        <f>IF(insurance[[#This Row],[split]]="Test", CEILING(insurance[[#This Row],[rank_test]]/(COUNTIF(insurance[split],"Test")/10), 1), "")</f>
        <v/>
      </c>
      <c r="AE1258" t="str">
        <f>IF(insurance[[#This Row],[split]]="Test", --(insurance[[#This Row],[charges]] &gt;= Classify!$C$5), "")</f>
        <v/>
      </c>
      <c r="AF1258" t="str">
        <f>IF(insurance[[#This Row],[split]]="Test", --(insurance[[#This Row],[yhat]] &gt;= Classify!$C$8), "")</f>
        <v/>
      </c>
    </row>
    <row r="1259" spans="1:32" x14ac:dyDescent="0.35">
      <c r="A1259">
        <v>57</v>
      </c>
      <c r="B1259" t="s">
        <v>13</v>
      </c>
      <c r="C1259">
        <v>22.23</v>
      </c>
      <c r="D1259">
        <v>0</v>
      </c>
      <c r="E1259" t="s">
        <v>14</v>
      </c>
      <c r="F1259" t="s">
        <v>20</v>
      </c>
      <c r="G1259">
        <v>12029.286700000001</v>
      </c>
      <c r="H1259" t="s">
        <v>24</v>
      </c>
      <c r="I1259" t="s">
        <v>17</v>
      </c>
      <c r="J1259" t="s">
        <v>17</v>
      </c>
      <c r="K1259" t="s">
        <v>17</v>
      </c>
      <c r="L1259" t="s">
        <v>17</v>
      </c>
      <c r="M1259" t="s">
        <v>17</v>
      </c>
      <c r="N1259">
        <f>insurance[[#This Row],[age]]^2</f>
        <v>3249</v>
      </c>
      <c r="O1259">
        <f>insurance[[#This Row],[smoker_yes]]*insurance[[#This Row],[bmi]]</f>
        <v>0</v>
      </c>
      <c r="P1259">
        <f>insurance[[#This Row],[smoker_yes]]*insurance[[#This Row],[age]]</f>
        <v>0</v>
      </c>
      <c r="Q1259">
        <f>insurance[[#This Row],[bmi]]*insurance[[#This Row],[age]]</f>
        <v>1267.1100000000001</v>
      </c>
      <c r="R1259" t="s">
        <v>31</v>
      </c>
      <c r="S1259">
        <f>(insurance[[#This Row],[age]]-Notes!$B$2)/Notes!$B$3</f>
        <v>1.2668809684549511</v>
      </c>
      <c r="T1259">
        <f>(insurance[[#This Row],[bmi]]-Notes!$B$4)/Notes!$B$5</f>
        <v>-1.3834522038112282</v>
      </c>
      <c r="U1259">
        <f>(insurance[[#This Row],[children]]-Notes!$B$6)/Notes!$B$7</f>
        <v>-0.90861366741867866</v>
      </c>
      <c r="V1259" s="14">
        <f t="shared" si="19"/>
        <v>13130.638654799817</v>
      </c>
      <c r="W1259" s="15" t="str">
        <f>IF(insurance[[#This Row],[split]]="Test", (insurance[[#This Row],[charges]]-insurance[[#This Row],[yhat_base]])^2, "")</f>
        <v/>
      </c>
      <c r="X1259" s="15" t="str">
        <f>IF(insurance[[#This Row],[split]]="Test", ABS(insurance[[#This Row],[charges]]-insurance[[#This Row],[yhat_base]])^2, "")</f>
        <v/>
      </c>
      <c r="Y1259" t="str">
        <f>IF(insurance[[#This Row],[split]]="Test", (insurance[[#This Row],[charges]]-insurance[[#This Row],[yhat]])^2,"")</f>
        <v/>
      </c>
      <c r="Z1259" t="str">
        <f>IF(insurance[[#This Row],[split]]="Test",ABS(insurance[[#This Row],[charges]]-insurance[[#This Row],[yhat]])^2,"")</f>
        <v/>
      </c>
      <c r="AA1259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13689.914518651196</v>
      </c>
      <c r="AB1259">
        <f>insurance[[#This Row],[charges]]-insurance[[#This Row],[yhat]]</f>
        <v>-1660.6278186511954</v>
      </c>
      <c r="AC1259" t="str">
        <f>IF(insurance[[#This Row],[split]]="Test",
  COUNTIFS(insurance[split], "Test", insurance[yhat], "&gt;" &amp; insurance[[#This Row],[yhat]]) + 1,
  ""
)</f>
        <v/>
      </c>
      <c r="AD1259" t="str">
        <f>IF(insurance[[#This Row],[split]]="Test", CEILING(insurance[[#This Row],[rank_test]]/(COUNTIF(insurance[split],"Test")/10), 1), "")</f>
        <v/>
      </c>
      <c r="AE1259" t="str">
        <f>IF(insurance[[#This Row],[split]]="Test", --(insurance[[#This Row],[charges]] &gt;= Classify!$C$5), "")</f>
        <v/>
      </c>
      <c r="AF1259" t="str">
        <f>IF(insurance[[#This Row],[split]]="Test", --(insurance[[#This Row],[yhat]] &gt;= Classify!$C$8), "")</f>
        <v/>
      </c>
    </row>
    <row r="1260" spans="1:32" x14ac:dyDescent="0.35">
      <c r="A1260">
        <v>26</v>
      </c>
      <c r="B1260" t="s">
        <v>13</v>
      </c>
      <c r="C1260">
        <v>22.61</v>
      </c>
      <c r="D1260">
        <v>0</v>
      </c>
      <c r="E1260" t="s">
        <v>14</v>
      </c>
      <c r="F1260" t="s">
        <v>22</v>
      </c>
      <c r="G1260">
        <v>3176.8159000000001</v>
      </c>
      <c r="H1260" t="s">
        <v>24</v>
      </c>
      <c r="I1260" t="s">
        <v>17</v>
      </c>
      <c r="J1260" t="s">
        <v>17</v>
      </c>
      <c r="K1260" t="s">
        <v>18</v>
      </c>
      <c r="L1260" t="s">
        <v>17</v>
      </c>
      <c r="M1260" t="s">
        <v>17</v>
      </c>
      <c r="N1260">
        <f>insurance[[#This Row],[age]]^2</f>
        <v>676</v>
      </c>
      <c r="O1260">
        <f>insurance[[#This Row],[smoker_yes]]*insurance[[#This Row],[bmi]]</f>
        <v>0</v>
      </c>
      <c r="P1260">
        <f>insurance[[#This Row],[smoker_yes]]*insurance[[#This Row],[age]]</f>
        <v>0</v>
      </c>
      <c r="Q1260">
        <f>insurance[[#This Row],[bmi]]*insurance[[#This Row],[age]]</f>
        <v>587.86</v>
      </c>
      <c r="R1260" t="s">
        <v>32</v>
      </c>
      <c r="S1260">
        <f>(insurance[[#This Row],[age]]-Notes!$B$2)/Notes!$B$3</f>
        <v>-0.94035592865827067</v>
      </c>
      <c r="T1260">
        <f>(insurance[[#This Row],[bmi]]-Notes!$B$4)/Notes!$B$5</f>
        <v>-1.3211153013608952</v>
      </c>
      <c r="U1260">
        <f>(insurance[[#This Row],[children]]-Notes!$B$6)/Notes!$B$7</f>
        <v>-0.90861366741867866</v>
      </c>
      <c r="V1260" s="14">
        <f t="shared" si="19"/>
        <v>13130.638654799817</v>
      </c>
      <c r="W1260" s="15">
        <f>IF(insurance[[#This Row],[split]]="Test", (insurance[[#This Row],[charges]]-insurance[[#This Row],[yhat_base]])^2, "")</f>
        <v>99078587.43397063</v>
      </c>
      <c r="X1260" s="15">
        <f>IF(insurance[[#This Row],[split]]="Test", ABS(insurance[[#This Row],[charges]]-insurance[[#This Row],[yhat_base]])^2, "")</f>
        <v>99078587.43397063</v>
      </c>
      <c r="Y1260">
        <f>IF(insurance[[#This Row],[split]]="Test", (insurance[[#This Row],[charges]]-insurance[[#This Row],[yhat]])^2,"")</f>
        <v>1865259.1418631556</v>
      </c>
      <c r="Z1260">
        <f>IF(insurance[[#This Row],[split]]="Test",ABS(insurance[[#This Row],[charges]]-insurance[[#This Row],[yhat]])^2,"")</f>
        <v>1865259.1418631556</v>
      </c>
      <c r="AA1260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4542.5608036562999</v>
      </c>
      <c r="AB1260">
        <f>insurance[[#This Row],[charges]]-insurance[[#This Row],[yhat]]</f>
        <v>-1365.7449036562998</v>
      </c>
      <c r="AC1260">
        <f>IF(insurance[[#This Row],[split]]="Test",
  COUNTIFS(insurance[split], "Test", insurance[yhat], "&gt;" &amp; insurance[[#This Row],[yhat]]) + 1,
  ""
)</f>
        <v>251</v>
      </c>
      <c r="AD1260">
        <f>IF(insurance[[#This Row],[split]]="Test", CEILING(insurance[[#This Row],[rank_test]]/(COUNTIF(insurance[split],"Test")/10), 1), "")</f>
        <v>9</v>
      </c>
      <c r="AE1260">
        <f>IF(insurance[[#This Row],[split]]="Test", --(insurance[[#This Row],[charges]] &gt;= Classify!$C$5), "")</f>
        <v>0</v>
      </c>
      <c r="AF1260">
        <f>IF(insurance[[#This Row],[split]]="Test", --(insurance[[#This Row],[yhat]] &gt;= Classify!$C$8), "")</f>
        <v>0</v>
      </c>
    </row>
    <row r="1261" spans="1:32" x14ac:dyDescent="0.35">
      <c r="A1261">
        <v>46</v>
      </c>
      <c r="B1261" t="s">
        <v>19</v>
      </c>
      <c r="C1261">
        <v>19.855</v>
      </c>
      <c r="D1261">
        <v>0</v>
      </c>
      <c r="E1261" t="s">
        <v>14</v>
      </c>
      <c r="F1261" t="s">
        <v>22</v>
      </c>
      <c r="G1261">
        <v>7526.7064499999997</v>
      </c>
      <c r="H1261" t="s">
        <v>24</v>
      </c>
      <c r="I1261" t="s">
        <v>18</v>
      </c>
      <c r="J1261" t="s">
        <v>17</v>
      </c>
      <c r="K1261" t="s">
        <v>18</v>
      </c>
      <c r="L1261" t="s">
        <v>17</v>
      </c>
      <c r="M1261" t="s">
        <v>17</v>
      </c>
      <c r="N1261">
        <f>insurance[[#This Row],[age]]^2</f>
        <v>2116</v>
      </c>
      <c r="O1261">
        <f>insurance[[#This Row],[smoker_yes]]*insurance[[#This Row],[bmi]]</f>
        <v>0</v>
      </c>
      <c r="P1261">
        <f>insurance[[#This Row],[smoker_yes]]*insurance[[#This Row],[age]]</f>
        <v>0</v>
      </c>
      <c r="Q1261">
        <f>insurance[[#This Row],[bmi]]*insurance[[#This Row],[age]]</f>
        <v>913.33</v>
      </c>
      <c r="R1261" t="s">
        <v>31</v>
      </c>
      <c r="S1261">
        <f>(insurance[[#This Row],[age]]-Notes!$B$2)/Notes!$B$3</f>
        <v>0.48366787593090471</v>
      </c>
      <c r="T1261">
        <f>(insurance[[#This Row],[bmi]]-Notes!$B$4)/Notes!$B$5</f>
        <v>-1.7730578441258118</v>
      </c>
      <c r="U1261">
        <f>(insurance[[#This Row],[children]]-Notes!$B$6)/Notes!$B$7</f>
        <v>-0.90861366741867866</v>
      </c>
      <c r="V1261" s="14">
        <f t="shared" si="19"/>
        <v>13130.638654799817</v>
      </c>
      <c r="W1261" s="15" t="str">
        <f>IF(insurance[[#This Row],[split]]="Test", (insurance[[#This Row],[charges]]-insurance[[#This Row],[yhat_base]])^2, "")</f>
        <v/>
      </c>
      <c r="X1261" s="15" t="str">
        <f>IF(insurance[[#This Row],[split]]="Test", ABS(insurance[[#This Row],[charges]]-insurance[[#This Row],[yhat_base]])^2, "")</f>
        <v/>
      </c>
      <c r="Y1261" t="str">
        <f>IF(insurance[[#This Row],[split]]="Test", (insurance[[#This Row],[charges]]-insurance[[#This Row],[yhat]])^2,"")</f>
        <v/>
      </c>
      <c r="Z1261" t="str">
        <f>IF(insurance[[#This Row],[split]]="Test",ABS(insurance[[#This Row],[charges]]-insurance[[#This Row],[yhat]])^2,"")</f>
        <v/>
      </c>
      <c r="AA1261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8508.6132519777711</v>
      </c>
      <c r="AB1261">
        <f>insurance[[#This Row],[charges]]-insurance[[#This Row],[yhat]]</f>
        <v>-981.90680197777147</v>
      </c>
      <c r="AC1261" t="str">
        <f>IF(insurance[[#This Row],[split]]="Test",
  COUNTIFS(insurance[split], "Test", insurance[yhat], "&gt;" &amp; insurance[[#This Row],[yhat]]) + 1,
  ""
)</f>
        <v/>
      </c>
      <c r="AD1261" t="str">
        <f>IF(insurance[[#This Row],[split]]="Test", CEILING(insurance[[#This Row],[rank_test]]/(COUNTIF(insurance[split],"Test")/10), 1), "")</f>
        <v/>
      </c>
      <c r="AE1261" t="str">
        <f>IF(insurance[[#This Row],[split]]="Test", --(insurance[[#This Row],[charges]] &gt;= Classify!$C$5), "")</f>
        <v/>
      </c>
      <c r="AF1261" t="str">
        <f>IF(insurance[[#This Row],[split]]="Test", --(insurance[[#This Row],[yhat]] &gt;= Classify!$C$8), "")</f>
        <v/>
      </c>
    </row>
    <row r="1262" spans="1:32" x14ac:dyDescent="0.35">
      <c r="A1262">
        <v>51</v>
      </c>
      <c r="B1262" t="s">
        <v>13</v>
      </c>
      <c r="C1262">
        <v>20.6</v>
      </c>
      <c r="D1262">
        <v>0</v>
      </c>
      <c r="E1262" t="s">
        <v>14</v>
      </c>
      <c r="F1262" t="s">
        <v>21</v>
      </c>
      <c r="G1262">
        <v>9264.7970000000005</v>
      </c>
      <c r="H1262" t="s">
        <v>24</v>
      </c>
      <c r="I1262" t="s">
        <v>17</v>
      </c>
      <c r="J1262" t="s">
        <v>17</v>
      </c>
      <c r="K1262" t="s">
        <v>17</v>
      </c>
      <c r="L1262" t="s">
        <v>17</v>
      </c>
      <c r="M1262" t="s">
        <v>18</v>
      </c>
      <c r="N1262">
        <f>insurance[[#This Row],[age]]^2</f>
        <v>2601</v>
      </c>
      <c r="O1262">
        <f>insurance[[#This Row],[smoker_yes]]*insurance[[#This Row],[bmi]]</f>
        <v>0</v>
      </c>
      <c r="P1262">
        <f>insurance[[#This Row],[smoker_yes]]*insurance[[#This Row],[age]]</f>
        <v>0</v>
      </c>
      <c r="Q1262">
        <f>insurance[[#This Row],[bmi]]*insurance[[#This Row],[age]]</f>
        <v>1050.6000000000001</v>
      </c>
      <c r="R1262" t="s">
        <v>31</v>
      </c>
      <c r="S1262">
        <f>(insurance[[#This Row],[age]]-Notes!$B$2)/Notes!$B$3</f>
        <v>0.8396738270781986</v>
      </c>
      <c r="T1262">
        <f>(insurance[[#This Row],[bmi]]-Notes!$B$4)/Notes!$B$5</f>
        <v>-1.6508447064271319</v>
      </c>
      <c r="U1262">
        <f>(insurance[[#This Row],[children]]-Notes!$B$6)/Notes!$B$7</f>
        <v>-0.90861366741867866</v>
      </c>
      <c r="V1262" s="14">
        <f t="shared" si="19"/>
        <v>13130.638654799817</v>
      </c>
      <c r="W1262" s="15" t="str">
        <f>IF(insurance[[#This Row],[split]]="Test", (insurance[[#This Row],[charges]]-insurance[[#This Row],[yhat_base]])^2, "")</f>
        <v/>
      </c>
      <c r="X1262" s="15" t="str">
        <f>IF(insurance[[#This Row],[split]]="Test", ABS(insurance[[#This Row],[charges]]-insurance[[#This Row],[yhat_base]])^2, "")</f>
        <v/>
      </c>
      <c r="Y1262" t="str">
        <f>IF(insurance[[#This Row],[split]]="Test", (insurance[[#This Row],[charges]]-insurance[[#This Row],[yhat]])^2,"")</f>
        <v/>
      </c>
      <c r="Z1262" t="str">
        <f>IF(insurance[[#This Row],[split]]="Test",ABS(insurance[[#This Row],[charges]]-insurance[[#This Row],[yhat]])^2,"")</f>
        <v/>
      </c>
      <c r="AA1262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10336.460429688803</v>
      </c>
      <c r="AB1262">
        <f>insurance[[#This Row],[charges]]-insurance[[#This Row],[yhat]]</f>
        <v>-1071.6634296888024</v>
      </c>
      <c r="AC1262" t="str">
        <f>IF(insurance[[#This Row],[split]]="Test",
  COUNTIFS(insurance[split], "Test", insurance[yhat], "&gt;" &amp; insurance[[#This Row],[yhat]]) + 1,
  ""
)</f>
        <v/>
      </c>
      <c r="AD1262" t="str">
        <f>IF(insurance[[#This Row],[split]]="Test", CEILING(insurance[[#This Row],[rank_test]]/(COUNTIF(insurance[split],"Test")/10), 1), "")</f>
        <v/>
      </c>
      <c r="AE1262" t="str">
        <f>IF(insurance[[#This Row],[split]]="Test", --(insurance[[#This Row],[charges]] &gt;= Classify!$C$5), "")</f>
        <v/>
      </c>
      <c r="AF1262" t="str">
        <f>IF(insurance[[#This Row],[split]]="Test", --(insurance[[#This Row],[yhat]] &gt;= Classify!$C$8), "")</f>
        <v/>
      </c>
    </row>
    <row r="1263" spans="1:32" x14ac:dyDescent="0.35">
      <c r="A1263">
        <v>31</v>
      </c>
      <c r="B1263" t="s">
        <v>19</v>
      </c>
      <c r="C1263">
        <v>20.399999999999999</v>
      </c>
      <c r="D1263">
        <v>0</v>
      </c>
      <c r="E1263" t="s">
        <v>14</v>
      </c>
      <c r="F1263" t="s">
        <v>21</v>
      </c>
      <c r="G1263">
        <v>3260.1990000000001</v>
      </c>
      <c r="H1263" t="s">
        <v>24</v>
      </c>
      <c r="I1263" t="s">
        <v>18</v>
      </c>
      <c r="J1263" t="s">
        <v>17</v>
      </c>
      <c r="K1263" t="s">
        <v>17</v>
      </c>
      <c r="L1263" t="s">
        <v>17</v>
      </c>
      <c r="M1263" t="s">
        <v>18</v>
      </c>
      <c r="N1263">
        <f>insurance[[#This Row],[age]]^2</f>
        <v>961</v>
      </c>
      <c r="O1263">
        <f>insurance[[#This Row],[smoker_yes]]*insurance[[#This Row],[bmi]]</f>
        <v>0</v>
      </c>
      <c r="P1263">
        <f>insurance[[#This Row],[smoker_yes]]*insurance[[#This Row],[age]]</f>
        <v>0</v>
      </c>
      <c r="Q1263">
        <f>insurance[[#This Row],[bmi]]*insurance[[#This Row],[age]]</f>
        <v>632.4</v>
      </c>
      <c r="R1263" t="s">
        <v>31</v>
      </c>
      <c r="S1263">
        <f>(insurance[[#This Row],[age]]-Notes!$B$2)/Notes!$B$3</f>
        <v>-0.58434997751097684</v>
      </c>
      <c r="T1263">
        <f>(insurance[[#This Row],[bmi]]-Notes!$B$4)/Notes!$B$5</f>
        <v>-1.6836536024536235</v>
      </c>
      <c r="U1263">
        <f>(insurance[[#This Row],[children]]-Notes!$B$6)/Notes!$B$7</f>
        <v>-0.90861366741867866</v>
      </c>
      <c r="V1263" s="14">
        <f t="shared" si="19"/>
        <v>13130.638654799817</v>
      </c>
      <c r="W1263" s="15" t="str">
        <f>IF(insurance[[#This Row],[split]]="Test", (insurance[[#This Row],[charges]]-insurance[[#This Row],[yhat_base]])^2, "")</f>
        <v/>
      </c>
      <c r="X1263" s="15" t="str">
        <f>IF(insurance[[#This Row],[split]]="Test", ABS(insurance[[#This Row],[charges]]-insurance[[#This Row],[yhat_base]])^2, "")</f>
        <v/>
      </c>
      <c r="Y1263" t="str">
        <f>IF(insurance[[#This Row],[split]]="Test", (insurance[[#This Row],[charges]]-insurance[[#This Row],[yhat]])^2,"")</f>
        <v/>
      </c>
      <c r="Z1263" t="str">
        <f>IF(insurance[[#This Row],[split]]="Test",ABS(insurance[[#This Row],[charges]]-insurance[[#This Row],[yhat]])^2,"")</f>
        <v/>
      </c>
      <c r="AA1263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4275.2169414008476</v>
      </c>
      <c r="AB1263">
        <f>insurance[[#This Row],[charges]]-insurance[[#This Row],[yhat]]</f>
        <v>-1015.0179414008476</v>
      </c>
      <c r="AC1263" t="str">
        <f>IF(insurance[[#This Row],[split]]="Test",
  COUNTIFS(insurance[split], "Test", insurance[yhat], "&gt;" &amp; insurance[[#This Row],[yhat]]) + 1,
  ""
)</f>
        <v/>
      </c>
      <c r="AD1263" t="str">
        <f>IF(insurance[[#This Row],[split]]="Test", CEILING(insurance[[#This Row],[rank_test]]/(COUNTIF(insurance[split],"Test")/10), 1), "")</f>
        <v/>
      </c>
      <c r="AE1263" t="str">
        <f>IF(insurance[[#This Row],[split]]="Test", --(insurance[[#This Row],[charges]] &gt;= Classify!$C$5), "")</f>
        <v/>
      </c>
      <c r="AF1263" t="str">
        <f>IF(insurance[[#This Row],[split]]="Test", --(insurance[[#This Row],[yhat]] &gt;= Classify!$C$8), "")</f>
        <v/>
      </c>
    </row>
    <row r="1264" spans="1:32" x14ac:dyDescent="0.35">
      <c r="A1264">
        <v>24</v>
      </c>
      <c r="B1264" t="s">
        <v>19</v>
      </c>
      <c r="C1264">
        <v>23.4</v>
      </c>
      <c r="D1264">
        <v>0</v>
      </c>
      <c r="E1264" t="s">
        <v>14</v>
      </c>
      <c r="F1264" t="s">
        <v>21</v>
      </c>
      <c r="G1264">
        <v>1969.614</v>
      </c>
      <c r="H1264" t="s">
        <v>24</v>
      </c>
      <c r="I1264" t="s">
        <v>18</v>
      </c>
      <c r="J1264" t="s">
        <v>17</v>
      </c>
      <c r="K1264" t="s">
        <v>17</v>
      </c>
      <c r="L1264" t="s">
        <v>17</v>
      </c>
      <c r="M1264" t="s">
        <v>18</v>
      </c>
      <c r="N1264">
        <f>insurance[[#This Row],[age]]^2</f>
        <v>576</v>
      </c>
      <c r="O1264">
        <f>insurance[[#This Row],[smoker_yes]]*insurance[[#This Row],[bmi]]</f>
        <v>0</v>
      </c>
      <c r="P1264">
        <f>insurance[[#This Row],[smoker_yes]]*insurance[[#This Row],[age]]</f>
        <v>0</v>
      </c>
      <c r="Q1264">
        <f>insurance[[#This Row],[bmi]]*insurance[[#This Row],[age]]</f>
        <v>561.59999999999991</v>
      </c>
      <c r="R1264" t="s">
        <v>31</v>
      </c>
      <c r="S1264">
        <f>(insurance[[#This Row],[age]]-Notes!$B$2)/Notes!$B$3</f>
        <v>-1.0827583091171882</v>
      </c>
      <c r="T1264">
        <f>(insurance[[#This Row],[bmi]]-Notes!$B$4)/Notes!$B$5</f>
        <v>-1.1915201620562548</v>
      </c>
      <c r="U1264">
        <f>(insurance[[#This Row],[children]]-Notes!$B$6)/Notes!$B$7</f>
        <v>-0.90861366741867866</v>
      </c>
      <c r="V1264" s="14">
        <f t="shared" si="19"/>
        <v>13130.638654799817</v>
      </c>
      <c r="W1264" s="15" t="str">
        <f>IF(insurance[[#This Row],[split]]="Test", (insurance[[#This Row],[charges]]-insurance[[#This Row],[yhat_base]])^2, "")</f>
        <v/>
      </c>
      <c r="X1264" s="15" t="str">
        <f>IF(insurance[[#This Row],[split]]="Test", ABS(insurance[[#This Row],[charges]]-insurance[[#This Row],[yhat_base]])^2, "")</f>
        <v/>
      </c>
      <c r="Y1264" t="str">
        <f>IF(insurance[[#This Row],[split]]="Test", (insurance[[#This Row],[charges]]-insurance[[#This Row],[yhat]])^2,"")</f>
        <v/>
      </c>
      <c r="Z1264" t="str">
        <f>IF(insurance[[#This Row],[split]]="Test",ABS(insurance[[#This Row],[charges]]-insurance[[#This Row],[yhat]])^2,"")</f>
        <v/>
      </c>
      <c r="AA1264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3168.1814774198492</v>
      </c>
      <c r="AB1264">
        <f>insurance[[#This Row],[charges]]-insurance[[#This Row],[yhat]]</f>
        <v>-1198.5674774198492</v>
      </c>
      <c r="AC1264" t="str">
        <f>IF(insurance[[#This Row],[split]]="Test",
  COUNTIFS(insurance[split], "Test", insurance[yhat], "&gt;" &amp; insurance[[#This Row],[yhat]]) + 1,
  ""
)</f>
        <v/>
      </c>
      <c r="AD1264" t="str">
        <f>IF(insurance[[#This Row],[split]]="Test", CEILING(insurance[[#This Row],[rank_test]]/(COUNTIF(insurance[split],"Test")/10), 1), "")</f>
        <v/>
      </c>
      <c r="AE1264" t="str">
        <f>IF(insurance[[#This Row],[split]]="Test", --(insurance[[#This Row],[charges]] &gt;= Classify!$C$5), "")</f>
        <v/>
      </c>
      <c r="AF1264" t="str">
        <f>IF(insurance[[#This Row],[split]]="Test", --(insurance[[#This Row],[yhat]] &gt;= Classify!$C$8), "")</f>
        <v/>
      </c>
    </row>
    <row r="1265" spans="1:32" x14ac:dyDescent="0.35">
      <c r="A1265">
        <v>51</v>
      </c>
      <c r="B1265" t="s">
        <v>19</v>
      </c>
      <c r="C1265">
        <v>22.42</v>
      </c>
      <c r="D1265">
        <v>0</v>
      </c>
      <c r="E1265" t="s">
        <v>14</v>
      </c>
      <c r="F1265" t="s">
        <v>20</v>
      </c>
      <c r="G1265">
        <v>9361.3268000000007</v>
      </c>
      <c r="H1265" t="s">
        <v>24</v>
      </c>
      <c r="I1265" t="s">
        <v>18</v>
      </c>
      <c r="J1265" t="s">
        <v>17</v>
      </c>
      <c r="K1265" t="s">
        <v>17</v>
      </c>
      <c r="L1265" t="s">
        <v>17</v>
      </c>
      <c r="M1265" t="s">
        <v>17</v>
      </c>
      <c r="N1265">
        <f>insurance[[#This Row],[age]]^2</f>
        <v>2601</v>
      </c>
      <c r="O1265">
        <f>insurance[[#This Row],[smoker_yes]]*insurance[[#This Row],[bmi]]</f>
        <v>0</v>
      </c>
      <c r="P1265">
        <f>insurance[[#This Row],[smoker_yes]]*insurance[[#This Row],[age]]</f>
        <v>0</v>
      </c>
      <c r="Q1265">
        <f>insurance[[#This Row],[bmi]]*insurance[[#This Row],[age]]</f>
        <v>1143.42</v>
      </c>
      <c r="R1265" t="s">
        <v>31</v>
      </c>
      <c r="S1265">
        <f>(insurance[[#This Row],[age]]-Notes!$B$2)/Notes!$B$3</f>
        <v>0.8396738270781986</v>
      </c>
      <c r="T1265">
        <f>(insurance[[#This Row],[bmi]]-Notes!$B$4)/Notes!$B$5</f>
        <v>-1.3522837525860614</v>
      </c>
      <c r="U1265">
        <f>(insurance[[#This Row],[children]]-Notes!$B$6)/Notes!$B$7</f>
        <v>-0.90861366741867866</v>
      </c>
      <c r="V1265" s="14">
        <f t="shared" si="19"/>
        <v>13130.638654799817</v>
      </c>
      <c r="W1265" s="15" t="str">
        <f>IF(insurance[[#This Row],[split]]="Test", (insurance[[#This Row],[charges]]-insurance[[#This Row],[yhat_base]])^2, "")</f>
        <v/>
      </c>
      <c r="X1265" s="15" t="str">
        <f>IF(insurance[[#This Row],[split]]="Test", ABS(insurance[[#This Row],[charges]]-insurance[[#This Row],[yhat_base]])^2, "")</f>
        <v/>
      </c>
      <c r="Y1265" t="str">
        <f>IF(insurance[[#This Row],[split]]="Test", (insurance[[#This Row],[charges]]-insurance[[#This Row],[yhat]])^2,"")</f>
        <v/>
      </c>
      <c r="Z1265" t="str">
        <f>IF(insurance[[#This Row],[split]]="Test",ABS(insurance[[#This Row],[charges]]-insurance[[#This Row],[yhat]])^2,"")</f>
        <v/>
      </c>
      <c r="AA1265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10803.045567771207</v>
      </c>
      <c r="AB1265">
        <f>insurance[[#This Row],[charges]]-insurance[[#This Row],[yhat]]</f>
        <v>-1441.7187677712063</v>
      </c>
      <c r="AC1265" t="str">
        <f>IF(insurance[[#This Row],[split]]="Test",
  COUNTIFS(insurance[split], "Test", insurance[yhat], "&gt;" &amp; insurance[[#This Row],[yhat]]) + 1,
  ""
)</f>
        <v/>
      </c>
      <c r="AD1265" t="str">
        <f>IF(insurance[[#This Row],[split]]="Test", CEILING(insurance[[#This Row],[rank_test]]/(COUNTIF(insurance[split],"Test")/10), 1), "")</f>
        <v/>
      </c>
      <c r="AE1265" t="str">
        <f>IF(insurance[[#This Row],[split]]="Test", --(insurance[[#This Row],[charges]] &gt;= Classify!$C$5), "")</f>
        <v/>
      </c>
      <c r="AF1265" t="str">
        <f>IF(insurance[[#This Row],[split]]="Test", --(insurance[[#This Row],[yhat]] &gt;= Classify!$C$8), "")</f>
        <v/>
      </c>
    </row>
    <row r="1266" spans="1:32" x14ac:dyDescent="0.35">
      <c r="A1266">
        <v>62</v>
      </c>
      <c r="B1266" t="s">
        <v>19</v>
      </c>
      <c r="C1266">
        <v>21.4</v>
      </c>
      <c r="D1266">
        <v>0</v>
      </c>
      <c r="E1266" t="s">
        <v>14</v>
      </c>
      <c r="F1266" t="s">
        <v>21</v>
      </c>
      <c r="G1266">
        <v>12957.118</v>
      </c>
      <c r="H1266" t="s">
        <v>24</v>
      </c>
      <c r="I1266" t="s">
        <v>18</v>
      </c>
      <c r="J1266" t="s">
        <v>17</v>
      </c>
      <c r="K1266" t="s">
        <v>17</v>
      </c>
      <c r="L1266" t="s">
        <v>17</v>
      </c>
      <c r="M1266" t="s">
        <v>18</v>
      </c>
      <c r="N1266">
        <f>insurance[[#This Row],[age]]^2</f>
        <v>3844</v>
      </c>
      <c r="O1266">
        <f>insurance[[#This Row],[smoker_yes]]*insurance[[#This Row],[bmi]]</f>
        <v>0</v>
      </c>
      <c r="P1266">
        <f>insurance[[#This Row],[smoker_yes]]*insurance[[#This Row],[age]]</f>
        <v>0</v>
      </c>
      <c r="Q1266">
        <f>insurance[[#This Row],[bmi]]*insurance[[#This Row],[age]]</f>
        <v>1326.8</v>
      </c>
      <c r="R1266" t="s">
        <v>31</v>
      </c>
      <c r="S1266">
        <f>(insurance[[#This Row],[age]]-Notes!$B$2)/Notes!$B$3</f>
        <v>1.6228869196022451</v>
      </c>
      <c r="T1266">
        <f>(insurance[[#This Row],[bmi]]-Notes!$B$4)/Notes!$B$5</f>
        <v>-1.5196091223211672</v>
      </c>
      <c r="U1266">
        <f>(insurance[[#This Row],[children]]-Notes!$B$6)/Notes!$B$7</f>
        <v>-0.90861366741867866</v>
      </c>
      <c r="V1266" s="14">
        <f t="shared" si="19"/>
        <v>13130.638654799817</v>
      </c>
      <c r="W1266" s="15" t="str">
        <f>IF(insurance[[#This Row],[split]]="Test", (insurance[[#This Row],[charges]]-insurance[[#This Row],[yhat_base]])^2, "")</f>
        <v/>
      </c>
      <c r="X1266" s="15" t="str">
        <f>IF(insurance[[#This Row],[split]]="Test", ABS(insurance[[#This Row],[charges]]-insurance[[#This Row],[yhat_base]])^2, "")</f>
        <v/>
      </c>
      <c r="Y1266" t="str">
        <f>IF(insurance[[#This Row],[split]]="Test", (insurance[[#This Row],[charges]]-insurance[[#This Row],[yhat]])^2,"")</f>
        <v/>
      </c>
      <c r="Z1266" t="str">
        <f>IF(insurance[[#This Row],[split]]="Test",ABS(insurance[[#This Row],[charges]]-insurance[[#This Row],[yhat]])^2,"")</f>
        <v/>
      </c>
      <c r="AA1266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14081.250038108637</v>
      </c>
      <c r="AB1266">
        <f>insurance[[#This Row],[charges]]-insurance[[#This Row],[yhat]]</f>
        <v>-1124.1320381086371</v>
      </c>
      <c r="AC1266" t="str">
        <f>IF(insurance[[#This Row],[split]]="Test",
  COUNTIFS(insurance[split], "Test", insurance[yhat], "&gt;" &amp; insurance[[#This Row],[yhat]]) + 1,
  ""
)</f>
        <v/>
      </c>
      <c r="AD1266" t="str">
        <f>IF(insurance[[#This Row],[split]]="Test", CEILING(insurance[[#This Row],[rank_test]]/(COUNTIF(insurance[split],"Test")/10), 1), "")</f>
        <v/>
      </c>
      <c r="AE1266" t="str">
        <f>IF(insurance[[#This Row],[split]]="Test", --(insurance[[#This Row],[charges]] &gt;= Classify!$C$5), "")</f>
        <v/>
      </c>
      <c r="AF1266" t="str">
        <f>IF(insurance[[#This Row],[split]]="Test", --(insurance[[#This Row],[yhat]] &gt;= Classify!$C$8), "")</f>
        <v/>
      </c>
    </row>
    <row r="1267" spans="1:32" x14ac:dyDescent="0.35">
      <c r="A1267">
        <v>25</v>
      </c>
      <c r="B1267" t="s">
        <v>13</v>
      </c>
      <c r="C1267">
        <v>23.465</v>
      </c>
      <c r="D1267">
        <v>0</v>
      </c>
      <c r="E1267" t="s">
        <v>14</v>
      </c>
      <c r="F1267" t="s">
        <v>20</v>
      </c>
      <c r="G1267">
        <v>3206.4913499999998</v>
      </c>
      <c r="H1267" t="s">
        <v>24</v>
      </c>
      <c r="I1267" t="s">
        <v>17</v>
      </c>
      <c r="J1267" t="s">
        <v>17</v>
      </c>
      <c r="K1267" t="s">
        <v>17</v>
      </c>
      <c r="L1267" t="s">
        <v>17</v>
      </c>
      <c r="M1267" t="s">
        <v>17</v>
      </c>
      <c r="N1267">
        <f>insurance[[#This Row],[age]]^2</f>
        <v>625</v>
      </c>
      <c r="O1267">
        <f>insurance[[#This Row],[smoker_yes]]*insurance[[#This Row],[bmi]]</f>
        <v>0</v>
      </c>
      <c r="P1267">
        <f>insurance[[#This Row],[smoker_yes]]*insurance[[#This Row],[age]]</f>
        <v>0</v>
      </c>
      <c r="Q1267">
        <f>insurance[[#This Row],[bmi]]*insurance[[#This Row],[age]]</f>
        <v>586.625</v>
      </c>
      <c r="R1267" t="s">
        <v>31</v>
      </c>
      <c r="S1267">
        <f>(insurance[[#This Row],[age]]-Notes!$B$2)/Notes!$B$3</f>
        <v>-1.0115571188877295</v>
      </c>
      <c r="T1267">
        <f>(insurance[[#This Row],[bmi]]-Notes!$B$4)/Notes!$B$5</f>
        <v>-1.180857270847645</v>
      </c>
      <c r="U1267">
        <f>(insurance[[#This Row],[children]]-Notes!$B$6)/Notes!$B$7</f>
        <v>-0.90861366741867866</v>
      </c>
      <c r="V1267" s="14">
        <f t="shared" si="19"/>
        <v>13130.638654799817</v>
      </c>
      <c r="W1267" s="15" t="str">
        <f>IF(insurance[[#This Row],[split]]="Test", (insurance[[#This Row],[charges]]-insurance[[#This Row],[yhat_base]])^2, "")</f>
        <v/>
      </c>
      <c r="X1267" s="15" t="str">
        <f>IF(insurance[[#This Row],[split]]="Test", ABS(insurance[[#This Row],[charges]]-insurance[[#This Row],[yhat_base]])^2, "")</f>
        <v/>
      </c>
      <c r="Y1267" t="str">
        <f>IF(insurance[[#This Row],[split]]="Test", (insurance[[#This Row],[charges]]-insurance[[#This Row],[yhat]])^2,"")</f>
        <v/>
      </c>
      <c r="Z1267" t="str">
        <f>IF(insurance[[#This Row],[split]]="Test",ABS(insurance[[#This Row],[charges]]-insurance[[#This Row],[yhat]])^2,"")</f>
        <v/>
      </c>
      <c r="AA1267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5013.1575374272097</v>
      </c>
      <c r="AB1267">
        <f>insurance[[#This Row],[charges]]-insurance[[#This Row],[yhat]]</f>
        <v>-1806.6661874272099</v>
      </c>
      <c r="AC1267" t="str">
        <f>IF(insurance[[#This Row],[split]]="Test",
  COUNTIFS(insurance[split], "Test", insurance[yhat], "&gt;" &amp; insurance[[#This Row],[yhat]]) + 1,
  ""
)</f>
        <v/>
      </c>
      <c r="AD1267" t="str">
        <f>IF(insurance[[#This Row],[split]]="Test", CEILING(insurance[[#This Row],[rank_test]]/(COUNTIF(insurance[split],"Test")/10), 1), "")</f>
        <v/>
      </c>
      <c r="AE1267" t="str">
        <f>IF(insurance[[#This Row],[split]]="Test", --(insurance[[#This Row],[charges]] &gt;= Classify!$C$5), "")</f>
        <v/>
      </c>
      <c r="AF1267" t="str">
        <f>IF(insurance[[#This Row],[split]]="Test", --(insurance[[#This Row],[yhat]] &gt;= Classify!$C$8), "")</f>
        <v/>
      </c>
    </row>
    <row r="1268" spans="1:32" x14ac:dyDescent="0.35">
      <c r="A1268">
        <v>19</v>
      </c>
      <c r="B1268" t="s">
        <v>19</v>
      </c>
      <c r="C1268">
        <v>20.7</v>
      </c>
      <c r="D1268">
        <v>0</v>
      </c>
      <c r="E1268" t="s">
        <v>14</v>
      </c>
      <c r="F1268" t="s">
        <v>21</v>
      </c>
      <c r="G1268">
        <v>1242.816</v>
      </c>
      <c r="H1268" t="s">
        <v>24</v>
      </c>
      <c r="I1268" t="s">
        <v>18</v>
      </c>
      <c r="J1268" t="s">
        <v>17</v>
      </c>
      <c r="K1268" t="s">
        <v>17</v>
      </c>
      <c r="L1268" t="s">
        <v>17</v>
      </c>
      <c r="M1268" t="s">
        <v>18</v>
      </c>
      <c r="N1268">
        <f>insurance[[#This Row],[age]]^2</f>
        <v>361</v>
      </c>
      <c r="O1268">
        <f>insurance[[#This Row],[smoker_yes]]*insurance[[#This Row],[bmi]]</f>
        <v>0</v>
      </c>
      <c r="P1268">
        <f>insurance[[#This Row],[smoker_yes]]*insurance[[#This Row],[age]]</f>
        <v>0</v>
      </c>
      <c r="Q1268">
        <f>insurance[[#This Row],[bmi]]*insurance[[#This Row],[age]]</f>
        <v>393.3</v>
      </c>
      <c r="R1268" t="s">
        <v>31</v>
      </c>
      <c r="S1268">
        <f>(insurance[[#This Row],[age]]-Notes!$B$2)/Notes!$B$3</f>
        <v>-1.4387642602644821</v>
      </c>
      <c r="T1268">
        <f>(insurance[[#This Row],[bmi]]-Notes!$B$4)/Notes!$B$5</f>
        <v>-1.6344402584138864</v>
      </c>
      <c r="U1268">
        <f>(insurance[[#This Row],[children]]-Notes!$B$6)/Notes!$B$7</f>
        <v>-0.90861366741867866</v>
      </c>
      <c r="V1268" s="14">
        <f t="shared" si="19"/>
        <v>13130.638654799817</v>
      </c>
      <c r="W1268" s="15" t="str">
        <f>IF(insurance[[#This Row],[split]]="Test", (insurance[[#This Row],[charges]]-insurance[[#This Row],[yhat_base]])^2, "")</f>
        <v/>
      </c>
      <c r="X1268" s="15" t="str">
        <f>IF(insurance[[#This Row],[split]]="Test", ABS(insurance[[#This Row],[charges]]-insurance[[#This Row],[yhat_base]])^2, "")</f>
        <v/>
      </c>
      <c r="Y1268" t="str">
        <f>IF(insurance[[#This Row],[split]]="Test", (insurance[[#This Row],[charges]]-insurance[[#This Row],[yhat]])^2,"")</f>
        <v/>
      </c>
      <c r="Z1268" t="str">
        <f>IF(insurance[[#This Row],[split]]="Test",ABS(insurance[[#This Row],[charges]]-insurance[[#This Row],[yhat]])^2,"")</f>
        <v/>
      </c>
      <c r="AA1268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2572.623250450305</v>
      </c>
      <c r="AB1268">
        <f>insurance[[#This Row],[charges]]-insurance[[#This Row],[yhat]]</f>
        <v>-1329.807250450305</v>
      </c>
      <c r="AC1268" t="str">
        <f>IF(insurance[[#This Row],[split]]="Test",
  COUNTIFS(insurance[split], "Test", insurance[yhat], "&gt;" &amp; insurance[[#This Row],[yhat]]) + 1,
  ""
)</f>
        <v/>
      </c>
      <c r="AD1268" t="str">
        <f>IF(insurance[[#This Row],[split]]="Test", CEILING(insurance[[#This Row],[rank_test]]/(COUNTIF(insurance[split],"Test")/10), 1), "")</f>
        <v/>
      </c>
      <c r="AE1268" t="str">
        <f>IF(insurance[[#This Row],[split]]="Test", --(insurance[[#This Row],[charges]] &gt;= Classify!$C$5), "")</f>
        <v/>
      </c>
      <c r="AF1268" t="str">
        <f>IF(insurance[[#This Row],[split]]="Test", --(insurance[[#This Row],[yhat]] &gt;= Classify!$C$8), "")</f>
        <v/>
      </c>
    </row>
    <row r="1269" spans="1:32" x14ac:dyDescent="0.35">
      <c r="A1269">
        <v>59</v>
      </c>
      <c r="B1269" t="s">
        <v>13</v>
      </c>
      <c r="C1269">
        <v>23.655000000000001</v>
      </c>
      <c r="D1269">
        <v>0</v>
      </c>
      <c r="E1269" t="s">
        <v>23</v>
      </c>
      <c r="F1269" t="s">
        <v>22</v>
      </c>
      <c r="G1269">
        <v>25678.778450000002</v>
      </c>
      <c r="H1269" t="s">
        <v>24</v>
      </c>
      <c r="I1269" t="s">
        <v>17</v>
      </c>
      <c r="J1269" t="s">
        <v>18</v>
      </c>
      <c r="K1269" t="s">
        <v>18</v>
      </c>
      <c r="L1269" t="s">
        <v>17</v>
      </c>
      <c r="M1269" t="s">
        <v>17</v>
      </c>
      <c r="N1269">
        <f>insurance[[#This Row],[age]]^2</f>
        <v>3481</v>
      </c>
      <c r="O1269">
        <f>insurance[[#This Row],[smoker_yes]]*insurance[[#This Row],[bmi]]</f>
        <v>23.655000000000001</v>
      </c>
      <c r="P1269">
        <f>insurance[[#This Row],[smoker_yes]]*insurance[[#This Row],[age]]</f>
        <v>59</v>
      </c>
      <c r="Q1269">
        <f>insurance[[#This Row],[bmi]]*insurance[[#This Row],[age]]</f>
        <v>1395.645</v>
      </c>
      <c r="R1269" t="s">
        <v>31</v>
      </c>
      <c r="S1269">
        <f>(insurance[[#This Row],[age]]-Notes!$B$2)/Notes!$B$3</f>
        <v>1.4092833489138687</v>
      </c>
      <c r="T1269">
        <f>(insurance[[#This Row],[bmi]]-Notes!$B$4)/Notes!$B$5</f>
        <v>-1.1496888196224779</v>
      </c>
      <c r="U1269">
        <f>(insurance[[#This Row],[children]]-Notes!$B$6)/Notes!$B$7</f>
        <v>-0.90861366741867866</v>
      </c>
      <c r="V1269" s="14">
        <f t="shared" si="19"/>
        <v>13130.638654799817</v>
      </c>
      <c r="W1269" s="15" t="str">
        <f>IF(insurance[[#This Row],[split]]="Test", (insurance[[#This Row],[charges]]-insurance[[#This Row],[yhat_base]])^2, "")</f>
        <v/>
      </c>
      <c r="X1269" s="15" t="str">
        <f>IF(insurance[[#This Row],[split]]="Test", ABS(insurance[[#This Row],[charges]]-insurance[[#This Row],[yhat_base]])^2, "")</f>
        <v/>
      </c>
      <c r="Y1269" t="str">
        <f>IF(insurance[[#This Row],[split]]="Test", (insurance[[#This Row],[charges]]-insurance[[#This Row],[yhat]])^2,"")</f>
        <v/>
      </c>
      <c r="Z1269" t="str">
        <f>IF(insurance[[#This Row],[split]]="Test",ABS(insurance[[#This Row],[charges]]-insurance[[#This Row],[yhat]])^2,"")</f>
        <v/>
      </c>
      <c r="AA1269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27126.531383959013</v>
      </c>
      <c r="AB1269">
        <f>insurance[[#This Row],[charges]]-insurance[[#This Row],[yhat]]</f>
        <v>-1447.752933959011</v>
      </c>
      <c r="AC1269" t="str">
        <f>IF(insurance[[#This Row],[split]]="Test",
  COUNTIFS(insurance[split], "Test", insurance[yhat], "&gt;" &amp; insurance[[#This Row],[yhat]]) + 1,
  ""
)</f>
        <v/>
      </c>
      <c r="AD1269" t="str">
        <f>IF(insurance[[#This Row],[split]]="Test", CEILING(insurance[[#This Row],[rank_test]]/(COUNTIF(insurance[split],"Test")/10), 1), "")</f>
        <v/>
      </c>
      <c r="AE1269" t="str">
        <f>IF(insurance[[#This Row],[split]]="Test", --(insurance[[#This Row],[charges]] &gt;= Classify!$C$5), "")</f>
        <v/>
      </c>
      <c r="AF1269" t="str">
        <f>IF(insurance[[#This Row],[split]]="Test", --(insurance[[#This Row],[yhat]] &gt;= Classify!$C$8), "")</f>
        <v/>
      </c>
    </row>
    <row r="1270" spans="1:32" x14ac:dyDescent="0.35">
      <c r="A1270">
        <v>45</v>
      </c>
      <c r="B1270" t="s">
        <v>19</v>
      </c>
      <c r="C1270">
        <v>21.375</v>
      </c>
      <c r="D1270">
        <v>0</v>
      </c>
      <c r="E1270" t="s">
        <v>14</v>
      </c>
      <c r="F1270" t="s">
        <v>22</v>
      </c>
      <c r="G1270">
        <v>7222.7862500000001</v>
      </c>
      <c r="H1270" t="s">
        <v>24</v>
      </c>
      <c r="I1270" t="s">
        <v>18</v>
      </c>
      <c r="J1270" t="s">
        <v>17</v>
      </c>
      <c r="K1270" t="s">
        <v>18</v>
      </c>
      <c r="L1270" t="s">
        <v>17</v>
      </c>
      <c r="M1270" t="s">
        <v>17</v>
      </c>
      <c r="N1270">
        <f>insurance[[#This Row],[age]]^2</f>
        <v>2025</v>
      </c>
      <c r="O1270">
        <f>insurance[[#This Row],[smoker_yes]]*insurance[[#This Row],[bmi]]</f>
        <v>0</v>
      </c>
      <c r="P1270">
        <f>insurance[[#This Row],[smoker_yes]]*insurance[[#This Row],[age]]</f>
        <v>0</v>
      </c>
      <c r="Q1270">
        <f>insurance[[#This Row],[bmi]]*insurance[[#This Row],[age]]</f>
        <v>961.875</v>
      </c>
      <c r="R1270" t="s">
        <v>31</v>
      </c>
      <c r="S1270">
        <f>(insurance[[#This Row],[age]]-Notes!$B$2)/Notes!$B$3</f>
        <v>0.41246668570144596</v>
      </c>
      <c r="T1270">
        <f>(insurance[[#This Row],[bmi]]-Notes!$B$4)/Notes!$B$5</f>
        <v>-1.5237102343244784</v>
      </c>
      <c r="U1270">
        <f>(insurance[[#This Row],[children]]-Notes!$B$6)/Notes!$B$7</f>
        <v>-0.90861366741867866</v>
      </c>
      <c r="V1270" s="14">
        <f t="shared" si="19"/>
        <v>13130.638654799817</v>
      </c>
      <c r="W1270" s="15" t="str">
        <f>IF(insurance[[#This Row],[split]]="Test", (insurance[[#This Row],[charges]]-insurance[[#This Row],[yhat_base]])^2, "")</f>
        <v/>
      </c>
      <c r="X1270" s="15" t="str">
        <f>IF(insurance[[#This Row],[split]]="Test", ABS(insurance[[#This Row],[charges]]-insurance[[#This Row],[yhat_base]])^2, "")</f>
        <v/>
      </c>
      <c r="Y1270" t="str">
        <f>IF(insurance[[#This Row],[split]]="Test", (insurance[[#This Row],[charges]]-insurance[[#This Row],[yhat]])^2,"")</f>
        <v/>
      </c>
      <c r="Z1270" t="str">
        <f>IF(insurance[[#This Row],[split]]="Test",ABS(insurance[[#This Row],[charges]]-insurance[[#This Row],[yhat]])^2,"")</f>
        <v/>
      </c>
      <c r="AA1270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8215.5833261652988</v>
      </c>
      <c r="AB1270">
        <f>insurance[[#This Row],[charges]]-insurance[[#This Row],[yhat]]</f>
        <v>-992.79707616529868</v>
      </c>
      <c r="AC1270" t="str">
        <f>IF(insurance[[#This Row],[split]]="Test",
  COUNTIFS(insurance[split], "Test", insurance[yhat], "&gt;" &amp; insurance[[#This Row],[yhat]]) + 1,
  ""
)</f>
        <v/>
      </c>
      <c r="AD1270" t="str">
        <f>IF(insurance[[#This Row],[split]]="Test", CEILING(insurance[[#This Row],[rank_test]]/(COUNTIF(insurance[split],"Test")/10), 1), "")</f>
        <v/>
      </c>
      <c r="AE1270" t="str">
        <f>IF(insurance[[#This Row],[split]]="Test", --(insurance[[#This Row],[charges]] &gt;= Classify!$C$5), "")</f>
        <v/>
      </c>
      <c r="AF1270" t="str">
        <f>IF(insurance[[#This Row],[split]]="Test", --(insurance[[#This Row],[yhat]] &gt;= Classify!$C$8), "")</f>
        <v/>
      </c>
    </row>
    <row r="1271" spans="1:32" x14ac:dyDescent="0.35">
      <c r="A1271">
        <v>19</v>
      </c>
      <c r="B1271" t="s">
        <v>19</v>
      </c>
      <c r="C1271">
        <v>20.3</v>
      </c>
      <c r="D1271">
        <v>0</v>
      </c>
      <c r="E1271" t="s">
        <v>14</v>
      </c>
      <c r="F1271" t="s">
        <v>21</v>
      </c>
      <c r="G1271">
        <v>1242.26</v>
      </c>
      <c r="H1271" t="s">
        <v>24</v>
      </c>
      <c r="I1271" t="s">
        <v>18</v>
      </c>
      <c r="J1271" t="s">
        <v>17</v>
      </c>
      <c r="K1271" t="s">
        <v>17</v>
      </c>
      <c r="L1271" t="s">
        <v>17</v>
      </c>
      <c r="M1271" t="s">
        <v>18</v>
      </c>
      <c r="N1271">
        <f>insurance[[#This Row],[age]]^2</f>
        <v>361</v>
      </c>
      <c r="O1271">
        <f>insurance[[#This Row],[smoker_yes]]*insurance[[#This Row],[bmi]]</f>
        <v>0</v>
      </c>
      <c r="P1271">
        <f>insurance[[#This Row],[smoker_yes]]*insurance[[#This Row],[age]]</f>
        <v>0</v>
      </c>
      <c r="Q1271">
        <f>insurance[[#This Row],[bmi]]*insurance[[#This Row],[age]]</f>
        <v>385.7</v>
      </c>
      <c r="R1271" t="s">
        <v>31</v>
      </c>
      <c r="S1271">
        <f>(insurance[[#This Row],[age]]-Notes!$B$2)/Notes!$B$3</f>
        <v>-1.4387642602644821</v>
      </c>
      <c r="T1271">
        <f>(insurance[[#This Row],[bmi]]-Notes!$B$4)/Notes!$B$5</f>
        <v>-1.7000580504668688</v>
      </c>
      <c r="U1271">
        <f>(insurance[[#This Row],[children]]-Notes!$B$6)/Notes!$B$7</f>
        <v>-0.90861366741867866</v>
      </c>
      <c r="V1271" s="14">
        <f t="shared" si="19"/>
        <v>13130.638654799817</v>
      </c>
      <c r="W1271" s="15" t="str">
        <f>IF(insurance[[#This Row],[split]]="Test", (insurance[[#This Row],[charges]]-insurance[[#This Row],[yhat_base]])^2, "")</f>
        <v/>
      </c>
      <c r="X1271" s="15" t="str">
        <f>IF(insurance[[#This Row],[split]]="Test", ABS(insurance[[#This Row],[charges]]-insurance[[#This Row],[yhat_base]])^2, "")</f>
        <v/>
      </c>
      <c r="Y1271" t="str">
        <f>IF(insurance[[#This Row],[split]]="Test", (insurance[[#This Row],[charges]]-insurance[[#This Row],[yhat]])^2,"")</f>
        <v/>
      </c>
      <c r="Z1271" t="str">
        <f>IF(insurance[[#This Row],[split]]="Test",ABS(insurance[[#This Row],[charges]]-insurance[[#This Row],[yhat]])^2,"")</f>
        <v/>
      </c>
      <c r="AA1271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2568.704756653914</v>
      </c>
      <c r="AB1271">
        <f>insurance[[#This Row],[charges]]-insurance[[#This Row],[yhat]]</f>
        <v>-1326.4447566539141</v>
      </c>
      <c r="AC1271" t="str">
        <f>IF(insurance[[#This Row],[split]]="Test",
  COUNTIFS(insurance[split], "Test", insurance[yhat], "&gt;" &amp; insurance[[#This Row],[yhat]]) + 1,
  ""
)</f>
        <v/>
      </c>
      <c r="AD1271" t="str">
        <f>IF(insurance[[#This Row],[split]]="Test", CEILING(insurance[[#This Row],[rank_test]]/(COUNTIF(insurance[split],"Test")/10), 1), "")</f>
        <v/>
      </c>
      <c r="AE1271" t="str">
        <f>IF(insurance[[#This Row],[split]]="Test", --(insurance[[#This Row],[charges]] &gt;= Classify!$C$5), "")</f>
        <v/>
      </c>
      <c r="AF1271" t="str">
        <f>IF(insurance[[#This Row],[split]]="Test", --(insurance[[#This Row],[yhat]] &gt;= Classify!$C$8), "")</f>
        <v/>
      </c>
    </row>
    <row r="1272" spans="1:32" x14ac:dyDescent="0.35">
      <c r="A1272">
        <v>53</v>
      </c>
      <c r="B1272" t="s">
        <v>19</v>
      </c>
      <c r="C1272">
        <v>24.32</v>
      </c>
      <c r="D1272">
        <v>0</v>
      </c>
      <c r="E1272" t="s">
        <v>14</v>
      </c>
      <c r="F1272" t="s">
        <v>22</v>
      </c>
      <c r="G1272">
        <v>9863.4717999999993</v>
      </c>
      <c r="H1272" t="s">
        <v>24</v>
      </c>
      <c r="I1272" t="s">
        <v>18</v>
      </c>
      <c r="J1272" t="s">
        <v>17</v>
      </c>
      <c r="K1272" t="s">
        <v>18</v>
      </c>
      <c r="L1272" t="s">
        <v>17</v>
      </c>
      <c r="M1272" t="s">
        <v>17</v>
      </c>
      <c r="N1272">
        <f>insurance[[#This Row],[age]]^2</f>
        <v>2809</v>
      </c>
      <c r="O1272">
        <f>insurance[[#This Row],[smoker_yes]]*insurance[[#This Row],[bmi]]</f>
        <v>0</v>
      </c>
      <c r="P1272">
        <f>insurance[[#This Row],[smoker_yes]]*insurance[[#This Row],[age]]</f>
        <v>0</v>
      </c>
      <c r="Q1272">
        <f>insurance[[#This Row],[bmi]]*insurance[[#This Row],[age]]</f>
        <v>1288.96</v>
      </c>
      <c r="R1272" t="s">
        <v>31</v>
      </c>
      <c r="S1272">
        <f>(insurance[[#This Row],[age]]-Notes!$B$2)/Notes!$B$3</f>
        <v>0.98207620753711611</v>
      </c>
      <c r="T1272">
        <f>(insurance[[#This Row],[bmi]]-Notes!$B$4)/Notes!$B$5</f>
        <v>-1.0405992403343949</v>
      </c>
      <c r="U1272">
        <f>(insurance[[#This Row],[children]]-Notes!$B$6)/Notes!$B$7</f>
        <v>-0.90861366741867866</v>
      </c>
      <c r="V1272" s="14">
        <f t="shared" si="19"/>
        <v>13130.638654799817</v>
      </c>
      <c r="W1272" s="15" t="str">
        <f>IF(insurance[[#This Row],[split]]="Test", (insurance[[#This Row],[charges]]-insurance[[#This Row],[yhat_base]])^2, "")</f>
        <v/>
      </c>
      <c r="X1272" s="15" t="str">
        <f>IF(insurance[[#This Row],[split]]="Test", ABS(insurance[[#This Row],[charges]]-insurance[[#This Row],[yhat_base]])^2, "")</f>
        <v/>
      </c>
      <c r="Y1272" t="str">
        <f>IF(insurance[[#This Row],[split]]="Test", (insurance[[#This Row],[charges]]-insurance[[#This Row],[yhat]])^2,"")</f>
        <v/>
      </c>
      <c r="Z1272" t="str">
        <f>IF(insurance[[#This Row],[split]]="Test",ABS(insurance[[#This Row],[charges]]-insurance[[#This Row],[yhat]])^2,"")</f>
        <v/>
      </c>
      <c r="AA1272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10934.243132032905</v>
      </c>
      <c r="AB1272">
        <f>insurance[[#This Row],[charges]]-insurance[[#This Row],[yhat]]</f>
        <v>-1070.7713320329058</v>
      </c>
      <c r="AC1272" t="str">
        <f>IF(insurance[[#This Row],[split]]="Test",
  COUNTIFS(insurance[split], "Test", insurance[yhat], "&gt;" &amp; insurance[[#This Row],[yhat]]) + 1,
  ""
)</f>
        <v/>
      </c>
      <c r="AD1272" t="str">
        <f>IF(insurance[[#This Row],[split]]="Test", CEILING(insurance[[#This Row],[rank_test]]/(COUNTIF(insurance[split],"Test")/10), 1), "")</f>
        <v/>
      </c>
      <c r="AE1272" t="str">
        <f>IF(insurance[[#This Row],[split]]="Test", --(insurance[[#This Row],[charges]] &gt;= Classify!$C$5), "")</f>
        <v/>
      </c>
      <c r="AF1272" t="str">
        <f>IF(insurance[[#This Row],[split]]="Test", --(insurance[[#This Row],[yhat]] &gt;= Classify!$C$8), "")</f>
        <v/>
      </c>
    </row>
    <row r="1273" spans="1:32" x14ac:dyDescent="0.35">
      <c r="A1273">
        <v>24</v>
      </c>
      <c r="B1273" t="s">
        <v>19</v>
      </c>
      <c r="C1273">
        <v>23.655000000000001</v>
      </c>
      <c r="D1273">
        <v>0</v>
      </c>
      <c r="E1273" t="s">
        <v>14</v>
      </c>
      <c r="F1273" t="s">
        <v>22</v>
      </c>
      <c r="G1273">
        <v>2352.9684499999998</v>
      </c>
      <c r="H1273" t="s">
        <v>24</v>
      </c>
      <c r="I1273" t="s">
        <v>18</v>
      </c>
      <c r="J1273" t="s">
        <v>17</v>
      </c>
      <c r="K1273" t="s">
        <v>18</v>
      </c>
      <c r="L1273" t="s">
        <v>17</v>
      </c>
      <c r="M1273" t="s">
        <v>17</v>
      </c>
      <c r="N1273">
        <f>insurance[[#This Row],[age]]^2</f>
        <v>576</v>
      </c>
      <c r="O1273">
        <f>insurance[[#This Row],[smoker_yes]]*insurance[[#This Row],[bmi]]</f>
        <v>0</v>
      </c>
      <c r="P1273">
        <f>insurance[[#This Row],[smoker_yes]]*insurance[[#This Row],[age]]</f>
        <v>0</v>
      </c>
      <c r="Q1273">
        <f>insurance[[#This Row],[bmi]]*insurance[[#This Row],[age]]</f>
        <v>567.72</v>
      </c>
      <c r="R1273" t="s">
        <v>31</v>
      </c>
      <c r="S1273">
        <f>(insurance[[#This Row],[age]]-Notes!$B$2)/Notes!$B$3</f>
        <v>-1.0827583091171882</v>
      </c>
      <c r="T1273">
        <f>(insurance[[#This Row],[bmi]]-Notes!$B$4)/Notes!$B$5</f>
        <v>-1.1496888196224779</v>
      </c>
      <c r="U1273">
        <f>(insurance[[#This Row],[children]]-Notes!$B$6)/Notes!$B$7</f>
        <v>-0.90861366741867866</v>
      </c>
      <c r="V1273" s="14">
        <f t="shared" si="19"/>
        <v>13130.638654799817</v>
      </c>
      <c r="W1273" s="15" t="str">
        <f>IF(insurance[[#This Row],[split]]="Test", (insurance[[#This Row],[charges]]-insurance[[#This Row],[yhat_base]])^2, "")</f>
        <v/>
      </c>
      <c r="X1273" s="15" t="str">
        <f>IF(insurance[[#This Row],[split]]="Test", ABS(insurance[[#This Row],[charges]]-insurance[[#This Row],[yhat_base]])^2, "")</f>
        <v/>
      </c>
      <c r="Y1273" t="str">
        <f>IF(insurance[[#This Row],[split]]="Test", (insurance[[#This Row],[charges]]-insurance[[#This Row],[yhat]])^2,"")</f>
        <v/>
      </c>
      <c r="Z1273" t="str">
        <f>IF(insurance[[#This Row],[split]]="Test",ABS(insurance[[#This Row],[charges]]-insurance[[#This Row],[yhat]])^2,"")</f>
        <v/>
      </c>
      <c r="AA1273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3639.7927821893527</v>
      </c>
      <c r="AB1273">
        <f>insurance[[#This Row],[charges]]-insurance[[#This Row],[yhat]]</f>
        <v>-1286.8243321893528</v>
      </c>
      <c r="AC1273" t="str">
        <f>IF(insurance[[#This Row],[split]]="Test",
  COUNTIFS(insurance[split], "Test", insurance[yhat], "&gt;" &amp; insurance[[#This Row],[yhat]]) + 1,
  ""
)</f>
        <v/>
      </c>
      <c r="AD1273" t="str">
        <f>IF(insurance[[#This Row],[split]]="Test", CEILING(insurance[[#This Row],[rank_test]]/(COUNTIF(insurance[split],"Test")/10), 1), "")</f>
        <v/>
      </c>
      <c r="AE1273" t="str">
        <f>IF(insurance[[#This Row],[split]]="Test", --(insurance[[#This Row],[charges]] &gt;= Classify!$C$5), "")</f>
        <v/>
      </c>
      <c r="AF1273" t="str">
        <f>IF(insurance[[#This Row],[split]]="Test", --(insurance[[#This Row],[yhat]] &gt;= Classify!$C$8), "")</f>
        <v/>
      </c>
    </row>
    <row r="1274" spans="1:32" x14ac:dyDescent="0.35">
      <c r="A1274">
        <v>24</v>
      </c>
      <c r="B1274" t="s">
        <v>13</v>
      </c>
      <c r="C1274">
        <v>22.6</v>
      </c>
      <c r="D1274">
        <v>0</v>
      </c>
      <c r="E1274" t="s">
        <v>14</v>
      </c>
      <c r="F1274" t="s">
        <v>21</v>
      </c>
      <c r="G1274">
        <v>2457.502</v>
      </c>
      <c r="H1274" t="s">
        <v>24</v>
      </c>
      <c r="I1274" t="s">
        <v>17</v>
      </c>
      <c r="J1274" t="s">
        <v>17</v>
      </c>
      <c r="K1274" t="s">
        <v>17</v>
      </c>
      <c r="L1274" t="s">
        <v>17</v>
      </c>
      <c r="M1274" t="s">
        <v>18</v>
      </c>
      <c r="N1274">
        <f>insurance[[#This Row],[age]]^2</f>
        <v>576</v>
      </c>
      <c r="O1274">
        <f>insurance[[#This Row],[smoker_yes]]*insurance[[#This Row],[bmi]]</f>
        <v>0</v>
      </c>
      <c r="P1274">
        <f>insurance[[#This Row],[smoker_yes]]*insurance[[#This Row],[age]]</f>
        <v>0</v>
      </c>
      <c r="Q1274">
        <f>insurance[[#This Row],[bmi]]*insurance[[#This Row],[age]]</f>
        <v>542.40000000000009</v>
      </c>
      <c r="R1274" t="s">
        <v>31</v>
      </c>
      <c r="S1274">
        <f>(insurance[[#This Row],[age]]-Notes!$B$2)/Notes!$B$3</f>
        <v>-1.0827583091171882</v>
      </c>
      <c r="T1274">
        <f>(insurance[[#This Row],[bmi]]-Notes!$B$4)/Notes!$B$5</f>
        <v>-1.3227557461622192</v>
      </c>
      <c r="U1274">
        <f>(insurance[[#This Row],[children]]-Notes!$B$6)/Notes!$B$7</f>
        <v>-0.90861366741867866</v>
      </c>
      <c r="V1274" s="14">
        <f t="shared" si="19"/>
        <v>13130.638654799817</v>
      </c>
      <c r="W1274" s="15" t="str">
        <f>IF(insurance[[#This Row],[split]]="Test", (insurance[[#This Row],[charges]]-insurance[[#This Row],[yhat_base]])^2, "")</f>
        <v/>
      </c>
      <c r="X1274" s="15" t="str">
        <f>IF(insurance[[#This Row],[split]]="Test", ABS(insurance[[#This Row],[charges]]-insurance[[#This Row],[yhat_base]])^2, "")</f>
        <v/>
      </c>
      <c r="Y1274" t="str">
        <f>IF(insurance[[#This Row],[split]]="Test", (insurance[[#This Row],[charges]]-insurance[[#This Row],[yhat]])^2,"")</f>
        <v/>
      </c>
      <c r="Z1274" t="str">
        <f>IF(insurance[[#This Row],[split]]="Test",ABS(insurance[[#This Row],[charges]]-insurance[[#This Row],[yhat]])^2,"")</f>
        <v/>
      </c>
      <c r="AA1274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3789.094149454113</v>
      </c>
      <c r="AB1274">
        <f>insurance[[#This Row],[charges]]-insurance[[#This Row],[yhat]]</f>
        <v>-1331.592149454113</v>
      </c>
      <c r="AC1274" t="str">
        <f>IF(insurance[[#This Row],[split]]="Test",
  COUNTIFS(insurance[split], "Test", insurance[yhat], "&gt;" &amp; insurance[[#This Row],[yhat]]) + 1,
  ""
)</f>
        <v/>
      </c>
      <c r="AD1274" t="str">
        <f>IF(insurance[[#This Row],[split]]="Test", CEILING(insurance[[#This Row],[rank_test]]/(COUNTIF(insurance[split],"Test")/10), 1), "")</f>
        <v/>
      </c>
      <c r="AE1274" t="str">
        <f>IF(insurance[[#This Row],[split]]="Test", --(insurance[[#This Row],[charges]] &gt;= Classify!$C$5), "")</f>
        <v/>
      </c>
      <c r="AF1274" t="str">
        <f>IF(insurance[[#This Row],[split]]="Test", --(insurance[[#This Row],[yhat]] &gt;= Classify!$C$8), "")</f>
        <v/>
      </c>
    </row>
    <row r="1275" spans="1:32" x14ac:dyDescent="0.35">
      <c r="A1275">
        <v>19</v>
      </c>
      <c r="B1275" t="s">
        <v>19</v>
      </c>
      <c r="C1275">
        <v>21.754999999999999</v>
      </c>
      <c r="D1275">
        <v>0</v>
      </c>
      <c r="E1275" t="s">
        <v>14</v>
      </c>
      <c r="F1275" t="s">
        <v>22</v>
      </c>
      <c r="G1275">
        <v>1627.2824499999999</v>
      </c>
      <c r="H1275" t="s">
        <v>24</v>
      </c>
      <c r="I1275" t="s">
        <v>18</v>
      </c>
      <c r="J1275" t="s">
        <v>17</v>
      </c>
      <c r="K1275" t="s">
        <v>18</v>
      </c>
      <c r="L1275" t="s">
        <v>17</v>
      </c>
      <c r="M1275" t="s">
        <v>17</v>
      </c>
      <c r="N1275">
        <f>insurance[[#This Row],[age]]^2</f>
        <v>361</v>
      </c>
      <c r="O1275">
        <f>insurance[[#This Row],[smoker_yes]]*insurance[[#This Row],[bmi]]</f>
        <v>0</v>
      </c>
      <c r="P1275">
        <f>insurance[[#This Row],[smoker_yes]]*insurance[[#This Row],[age]]</f>
        <v>0</v>
      </c>
      <c r="Q1275">
        <f>insurance[[#This Row],[bmi]]*insurance[[#This Row],[age]]</f>
        <v>413.34499999999997</v>
      </c>
      <c r="R1275" t="s">
        <v>31</v>
      </c>
      <c r="S1275">
        <f>(insurance[[#This Row],[age]]-Notes!$B$2)/Notes!$B$3</f>
        <v>-1.4387642602644821</v>
      </c>
      <c r="T1275">
        <f>(insurance[[#This Row],[bmi]]-Notes!$B$4)/Notes!$B$5</f>
        <v>-1.4613733318741453</v>
      </c>
      <c r="U1275">
        <f>(insurance[[#This Row],[children]]-Notes!$B$6)/Notes!$B$7</f>
        <v>-0.90861366741867866</v>
      </c>
      <c r="V1275" s="14">
        <f t="shared" si="19"/>
        <v>13130.638654799817</v>
      </c>
      <c r="W1275" s="15" t="str">
        <f>IF(insurance[[#This Row],[split]]="Test", (insurance[[#This Row],[charges]]-insurance[[#This Row],[yhat_base]])^2, "")</f>
        <v/>
      </c>
      <c r="X1275" s="15" t="str">
        <f>IF(insurance[[#This Row],[split]]="Test", ABS(insurance[[#This Row],[charges]]-insurance[[#This Row],[yhat_base]])^2, "")</f>
        <v/>
      </c>
      <c r="Y1275" t="str">
        <f>IF(insurance[[#This Row],[split]]="Test", (insurance[[#This Row],[charges]]-insurance[[#This Row],[yhat]])^2,"")</f>
        <v/>
      </c>
      <c r="Z1275" t="str">
        <f>IF(insurance[[#This Row],[split]]="Test",ABS(insurance[[#This Row],[charges]]-insurance[[#This Row],[yhat]])^2,"")</f>
        <v/>
      </c>
      <c r="AA1275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3052.0715428125886</v>
      </c>
      <c r="AB1275">
        <f>insurance[[#This Row],[charges]]-insurance[[#This Row],[yhat]]</f>
        <v>-1424.7890928125887</v>
      </c>
      <c r="AC1275" t="str">
        <f>IF(insurance[[#This Row],[split]]="Test",
  COUNTIFS(insurance[split], "Test", insurance[yhat], "&gt;" &amp; insurance[[#This Row],[yhat]]) + 1,
  ""
)</f>
        <v/>
      </c>
      <c r="AD1275" t="str">
        <f>IF(insurance[[#This Row],[split]]="Test", CEILING(insurance[[#This Row],[rank_test]]/(COUNTIF(insurance[split],"Test")/10), 1), "")</f>
        <v/>
      </c>
      <c r="AE1275" t="str">
        <f>IF(insurance[[#This Row],[split]]="Test", --(insurance[[#This Row],[charges]] &gt;= Classify!$C$5), "")</f>
        <v/>
      </c>
      <c r="AF1275" t="str">
        <f>IF(insurance[[#This Row],[split]]="Test", --(insurance[[#This Row],[yhat]] &gt;= Classify!$C$8), "")</f>
        <v/>
      </c>
    </row>
    <row r="1276" spans="1:32" x14ac:dyDescent="0.35">
      <c r="A1276">
        <v>22</v>
      </c>
      <c r="B1276" t="s">
        <v>13</v>
      </c>
      <c r="C1276">
        <v>23.18</v>
      </c>
      <c r="D1276">
        <v>0</v>
      </c>
      <c r="E1276" t="s">
        <v>14</v>
      </c>
      <c r="F1276" t="s">
        <v>20</v>
      </c>
      <c r="G1276">
        <v>2731.9122000000002</v>
      </c>
      <c r="H1276" t="s">
        <v>24</v>
      </c>
      <c r="I1276" t="s">
        <v>17</v>
      </c>
      <c r="J1276" t="s">
        <v>17</v>
      </c>
      <c r="K1276" t="s">
        <v>17</v>
      </c>
      <c r="L1276" t="s">
        <v>17</v>
      </c>
      <c r="M1276" t="s">
        <v>17</v>
      </c>
      <c r="N1276">
        <f>insurance[[#This Row],[age]]^2</f>
        <v>484</v>
      </c>
      <c r="O1276">
        <f>insurance[[#This Row],[smoker_yes]]*insurance[[#This Row],[bmi]]</f>
        <v>0</v>
      </c>
      <c r="P1276">
        <f>insurance[[#This Row],[smoker_yes]]*insurance[[#This Row],[age]]</f>
        <v>0</v>
      </c>
      <c r="Q1276">
        <f>insurance[[#This Row],[bmi]]*insurance[[#This Row],[age]]</f>
        <v>509.96</v>
      </c>
      <c r="R1276" t="s">
        <v>31</v>
      </c>
      <c r="S1276">
        <f>(insurance[[#This Row],[age]]-Notes!$B$2)/Notes!$B$3</f>
        <v>-1.2251606895761058</v>
      </c>
      <c r="T1276">
        <f>(insurance[[#This Row],[bmi]]-Notes!$B$4)/Notes!$B$5</f>
        <v>-1.227609947685395</v>
      </c>
      <c r="U1276">
        <f>(insurance[[#This Row],[children]]-Notes!$B$6)/Notes!$B$7</f>
        <v>-0.90861366741867866</v>
      </c>
      <c r="V1276" s="14">
        <f t="shared" si="19"/>
        <v>13130.638654799817</v>
      </c>
      <c r="W1276" s="15" t="str">
        <f>IF(insurance[[#This Row],[split]]="Test", (insurance[[#This Row],[charges]]-insurance[[#This Row],[yhat_base]])^2, "")</f>
        <v/>
      </c>
      <c r="X1276" s="15" t="str">
        <f>IF(insurance[[#This Row],[split]]="Test", ABS(insurance[[#This Row],[charges]]-insurance[[#This Row],[yhat_base]])^2, "")</f>
        <v/>
      </c>
      <c r="Y1276" t="str">
        <f>IF(insurance[[#This Row],[split]]="Test", (insurance[[#This Row],[charges]]-insurance[[#This Row],[yhat]])^2,"")</f>
        <v/>
      </c>
      <c r="Z1276" t="str">
        <f>IF(insurance[[#This Row],[split]]="Test",ABS(insurance[[#This Row],[charges]]-insurance[[#This Row],[yhat]])^2,"")</f>
        <v/>
      </c>
      <c r="AA1276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4620.3759434234416</v>
      </c>
      <c r="AB1276">
        <f>insurance[[#This Row],[charges]]-insurance[[#This Row],[yhat]]</f>
        <v>-1888.4637434234414</v>
      </c>
      <c r="AC1276" t="str">
        <f>IF(insurance[[#This Row],[split]]="Test",
  COUNTIFS(insurance[split], "Test", insurance[yhat], "&gt;" &amp; insurance[[#This Row],[yhat]]) + 1,
  ""
)</f>
        <v/>
      </c>
      <c r="AD1276" t="str">
        <f>IF(insurance[[#This Row],[split]]="Test", CEILING(insurance[[#This Row],[rank_test]]/(COUNTIF(insurance[split],"Test")/10), 1), "")</f>
        <v/>
      </c>
      <c r="AE1276" t="str">
        <f>IF(insurance[[#This Row],[split]]="Test", --(insurance[[#This Row],[charges]] &gt;= Classify!$C$5), "")</f>
        <v/>
      </c>
      <c r="AF1276" t="str">
        <f>IF(insurance[[#This Row],[split]]="Test", --(insurance[[#This Row],[yhat]] &gt;= Classify!$C$8), "")</f>
        <v/>
      </c>
    </row>
    <row r="1277" spans="1:32" x14ac:dyDescent="0.35">
      <c r="A1277">
        <v>33</v>
      </c>
      <c r="B1277" t="s">
        <v>19</v>
      </c>
      <c r="C1277">
        <v>24.795000000000002</v>
      </c>
      <c r="D1277">
        <v>0</v>
      </c>
      <c r="E1277" t="s">
        <v>23</v>
      </c>
      <c r="F1277" t="s">
        <v>20</v>
      </c>
      <c r="G1277">
        <v>17904.527050000001</v>
      </c>
      <c r="H1277" t="s">
        <v>24</v>
      </c>
      <c r="I1277" t="s">
        <v>18</v>
      </c>
      <c r="J1277" t="s">
        <v>18</v>
      </c>
      <c r="K1277" t="s">
        <v>17</v>
      </c>
      <c r="L1277" t="s">
        <v>17</v>
      </c>
      <c r="M1277" t="s">
        <v>17</v>
      </c>
      <c r="N1277">
        <f>insurance[[#This Row],[age]]^2</f>
        <v>1089</v>
      </c>
      <c r="O1277">
        <f>insurance[[#This Row],[smoker_yes]]*insurance[[#This Row],[bmi]]</f>
        <v>24.795000000000002</v>
      </c>
      <c r="P1277">
        <f>insurance[[#This Row],[smoker_yes]]*insurance[[#This Row],[age]]</f>
        <v>33</v>
      </c>
      <c r="Q1277">
        <f>insurance[[#This Row],[bmi]]*insurance[[#This Row],[age]]</f>
        <v>818.23500000000001</v>
      </c>
      <c r="R1277" t="s">
        <v>32</v>
      </c>
      <c r="S1277">
        <f>(insurance[[#This Row],[age]]-Notes!$B$2)/Notes!$B$3</f>
        <v>-0.44194759705205927</v>
      </c>
      <c r="T1277">
        <f>(insurance[[#This Row],[bmi]]-Notes!$B$4)/Notes!$B$5</f>
        <v>-0.96267811227147781</v>
      </c>
      <c r="U1277">
        <f>(insurance[[#This Row],[children]]-Notes!$B$6)/Notes!$B$7</f>
        <v>-0.90861366741867866</v>
      </c>
      <c r="V1277" s="14">
        <f t="shared" si="19"/>
        <v>13130.638654799817</v>
      </c>
      <c r="W1277" s="15">
        <f>IF(insurance[[#This Row],[split]]="Test", (insurance[[#This Row],[charges]]-insurance[[#This Row],[yhat_base]])^2, "")</f>
        <v>22790010.409826983</v>
      </c>
      <c r="X1277" s="15">
        <f>IF(insurance[[#This Row],[split]]="Test", ABS(insurance[[#This Row],[charges]]-insurance[[#This Row],[yhat_base]])^2, "")</f>
        <v>22790010.409826983</v>
      </c>
      <c r="Y1277">
        <f>IF(insurance[[#This Row],[split]]="Test", (insurance[[#This Row],[charges]]-insurance[[#This Row],[yhat]])^2,"")</f>
        <v>7792471.7955472926</v>
      </c>
      <c r="Z1277">
        <f>IF(insurance[[#This Row],[split]]="Test",ABS(insurance[[#This Row],[charges]]-insurance[[#This Row],[yhat]])^2,"")</f>
        <v>7792471.7955472926</v>
      </c>
      <c r="AA1277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20696.026968600625</v>
      </c>
      <c r="AB1277">
        <f>insurance[[#This Row],[charges]]-insurance[[#This Row],[yhat]]</f>
        <v>-2791.4999186006244</v>
      </c>
      <c r="AC1277">
        <f>IF(insurance[[#This Row],[split]]="Test",
  COUNTIFS(insurance[split], "Test", insurance[yhat], "&gt;" &amp; insurance[[#This Row],[yhat]]) + 1,
  ""
)</f>
        <v>54</v>
      </c>
      <c r="AD1277">
        <f>IF(insurance[[#This Row],[split]]="Test", CEILING(insurance[[#This Row],[rank_test]]/(COUNTIF(insurance[split],"Test")/10), 1), "")</f>
        <v>2</v>
      </c>
      <c r="AE1277">
        <f>IF(insurance[[#This Row],[split]]="Test", --(insurance[[#This Row],[charges]] &gt;= Classify!$C$5), "")</f>
        <v>0</v>
      </c>
      <c r="AF1277">
        <f>IF(insurance[[#This Row],[split]]="Test", --(insurance[[#This Row],[yhat]] &gt;= Classify!$C$8), "")</f>
        <v>1</v>
      </c>
    </row>
    <row r="1278" spans="1:32" x14ac:dyDescent="0.35">
      <c r="A1278">
        <v>24</v>
      </c>
      <c r="B1278" t="s">
        <v>13</v>
      </c>
      <c r="C1278">
        <v>24.225000000000001</v>
      </c>
      <c r="D1278">
        <v>0</v>
      </c>
      <c r="E1278" t="s">
        <v>14</v>
      </c>
      <c r="F1278" t="s">
        <v>22</v>
      </c>
      <c r="G1278">
        <v>2842.7607499999999</v>
      </c>
      <c r="H1278" t="s">
        <v>24</v>
      </c>
      <c r="I1278" t="s">
        <v>17</v>
      </c>
      <c r="J1278" t="s">
        <v>17</v>
      </c>
      <c r="K1278" t="s">
        <v>18</v>
      </c>
      <c r="L1278" t="s">
        <v>17</v>
      </c>
      <c r="M1278" t="s">
        <v>17</v>
      </c>
      <c r="N1278">
        <f>insurance[[#This Row],[age]]^2</f>
        <v>576</v>
      </c>
      <c r="O1278">
        <f>insurance[[#This Row],[smoker_yes]]*insurance[[#This Row],[bmi]]</f>
        <v>0</v>
      </c>
      <c r="P1278">
        <f>insurance[[#This Row],[smoker_yes]]*insurance[[#This Row],[age]]</f>
        <v>0</v>
      </c>
      <c r="Q1278">
        <f>insurance[[#This Row],[bmi]]*insurance[[#This Row],[age]]</f>
        <v>581.40000000000009</v>
      </c>
      <c r="R1278" t="s">
        <v>31</v>
      </c>
      <c r="S1278">
        <f>(insurance[[#This Row],[age]]-Notes!$B$2)/Notes!$B$3</f>
        <v>-1.0827583091171882</v>
      </c>
      <c r="T1278">
        <f>(insurance[[#This Row],[bmi]]-Notes!$B$4)/Notes!$B$5</f>
        <v>-1.056183465946978</v>
      </c>
      <c r="U1278">
        <f>(insurance[[#This Row],[children]]-Notes!$B$6)/Notes!$B$7</f>
        <v>-0.90861366741867866</v>
      </c>
      <c r="V1278" s="14">
        <f t="shared" si="19"/>
        <v>13130.638654799817</v>
      </c>
      <c r="W1278" s="15" t="str">
        <f>IF(insurance[[#This Row],[split]]="Test", (insurance[[#This Row],[charges]]-insurance[[#This Row],[yhat_base]])^2, "")</f>
        <v/>
      </c>
      <c r="X1278" s="15" t="str">
        <f>IF(insurance[[#This Row],[split]]="Test", ABS(insurance[[#This Row],[charges]]-insurance[[#This Row],[yhat_base]])^2, "")</f>
        <v/>
      </c>
      <c r="Y1278" t="str">
        <f>IF(insurance[[#This Row],[split]]="Test", (insurance[[#This Row],[charges]]-insurance[[#This Row],[yhat]])^2,"")</f>
        <v/>
      </c>
      <c r="Z1278" t="str">
        <f>IF(insurance[[#This Row],[split]]="Test",ABS(insurance[[#This Row],[charges]]-insurance[[#This Row],[yhat]])^2,"")</f>
        <v/>
      </c>
      <c r="AA1278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4274.1262954762542</v>
      </c>
      <c r="AB1278">
        <f>insurance[[#This Row],[charges]]-insurance[[#This Row],[yhat]]</f>
        <v>-1431.3655454762543</v>
      </c>
      <c r="AC1278" t="str">
        <f>IF(insurance[[#This Row],[split]]="Test",
  COUNTIFS(insurance[split], "Test", insurance[yhat], "&gt;" &amp; insurance[[#This Row],[yhat]]) + 1,
  ""
)</f>
        <v/>
      </c>
      <c r="AD1278" t="str">
        <f>IF(insurance[[#This Row],[split]]="Test", CEILING(insurance[[#This Row],[rank_test]]/(COUNTIF(insurance[split],"Test")/10), 1), "")</f>
        <v/>
      </c>
      <c r="AE1278" t="str">
        <f>IF(insurance[[#This Row],[split]]="Test", --(insurance[[#This Row],[charges]] &gt;= Classify!$C$5), "")</f>
        <v/>
      </c>
      <c r="AF1278" t="str">
        <f>IF(insurance[[#This Row],[split]]="Test", --(insurance[[#This Row],[yhat]] &gt;= Classify!$C$8), "")</f>
        <v/>
      </c>
    </row>
    <row r="1279" spans="1:32" x14ac:dyDescent="0.35">
      <c r="A1279">
        <v>60</v>
      </c>
      <c r="B1279" t="s">
        <v>19</v>
      </c>
      <c r="C1279">
        <v>24.32</v>
      </c>
      <c r="D1279">
        <v>0</v>
      </c>
      <c r="E1279" t="s">
        <v>14</v>
      </c>
      <c r="F1279" t="s">
        <v>22</v>
      </c>
      <c r="G1279">
        <v>12523.604799999999</v>
      </c>
      <c r="H1279" t="s">
        <v>24</v>
      </c>
      <c r="I1279" t="s">
        <v>18</v>
      </c>
      <c r="J1279" t="s">
        <v>17</v>
      </c>
      <c r="K1279" t="s">
        <v>18</v>
      </c>
      <c r="L1279" t="s">
        <v>17</v>
      </c>
      <c r="M1279" t="s">
        <v>17</v>
      </c>
      <c r="N1279">
        <f>insurance[[#This Row],[age]]^2</f>
        <v>3600</v>
      </c>
      <c r="O1279">
        <f>insurance[[#This Row],[smoker_yes]]*insurance[[#This Row],[bmi]]</f>
        <v>0</v>
      </c>
      <c r="P1279">
        <f>insurance[[#This Row],[smoker_yes]]*insurance[[#This Row],[age]]</f>
        <v>0</v>
      </c>
      <c r="Q1279">
        <f>insurance[[#This Row],[bmi]]*insurance[[#This Row],[age]]</f>
        <v>1459.2</v>
      </c>
      <c r="R1279" t="s">
        <v>31</v>
      </c>
      <c r="S1279">
        <f>(insurance[[#This Row],[age]]-Notes!$B$2)/Notes!$B$3</f>
        <v>1.4804845391433274</v>
      </c>
      <c r="T1279">
        <f>(insurance[[#This Row],[bmi]]-Notes!$B$4)/Notes!$B$5</f>
        <v>-1.0405992403343949</v>
      </c>
      <c r="U1279">
        <f>(insurance[[#This Row],[children]]-Notes!$B$6)/Notes!$B$7</f>
        <v>-0.90861366741867866</v>
      </c>
      <c r="V1279" s="14">
        <f t="shared" si="19"/>
        <v>13130.638654799817</v>
      </c>
      <c r="W1279" s="15" t="str">
        <f>IF(insurance[[#This Row],[split]]="Test", (insurance[[#This Row],[charges]]-insurance[[#This Row],[yhat_base]])^2, "")</f>
        <v/>
      </c>
      <c r="X1279" s="15" t="str">
        <f>IF(insurance[[#This Row],[split]]="Test", ABS(insurance[[#This Row],[charges]]-insurance[[#This Row],[yhat_base]])^2, "")</f>
        <v/>
      </c>
      <c r="Y1279" t="str">
        <f>IF(insurance[[#This Row],[split]]="Test", (insurance[[#This Row],[charges]]-insurance[[#This Row],[yhat]])^2,"")</f>
        <v/>
      </c>
      <c r="Z1279" t="str">
        <f>IF(insurance[[#This Row],[split]]="Test",ABS(insurance[[#This Row],[charges]]-insurance[[#This Row],[yhat]])^2,"")</f>
        <v/>
      </c>
      <c r="AA1279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13712.417310503697</v>
      </c>
      <c r="AB1279">
        <f>insurance[[#This Row],[charges]]-insurance[[#This Row],[yhat]]</f>
        <v>-1188.8125105036979</v>
      </c>
      <c r="AC1279" t="str">
        <f>IF(insurance[[#This Row],[split]]="Test",
  COUNTIFS(insurance[split], "Test", insurance[yhat], "&gt;" &amp; insurance[[#This Row],[yhat]]) + 1,
  ""
)</f>
        <v/>
      </c>
      <c r="AD1279" t="str">
        <f>IF(insurance[[#This Row],[split]]="Test", CEILING(insurance[[#This Row],[rank_test]]/(COUNTIF(insurance[split],"Test")/10), 1), "")</f>
        <v/>
      </c>
      <c r="AE1279" t="str">
        <f>IF(insurance[[#This Row],[split]]="Test", --(insurance[[#This Row],[charges]] &gt;= Classify!$C$5), "")</f>
        <v/>
      </c>
      <c r="AF1279" t="str">
        <f>IF(insurance[[#This Row],[split]]="Test", --(insurance[[#This Row],[yhat]] &gt;= Classify!$C$8), "")</f>
        <v/>
      </c>
    </row>
    <row r="1280" spans="1:32" x14ac:dyDescent="0.35">
      <c r="A1280">
        <v>59</v>
      </c>
      <c r="B1280" t="s">
        <v>19</v>
      </c>
      <c r="C1280">
        <v>24.7</v>
      </c>
      <c r="D1280">
        <v>0</v>
      </c>
      <c r="E1280" t="s">
        <v>14</v>
      </c>
      <c r="F1280" t="s">
        <v>20</v>
      </c>
      <c r="G1280">
        <v>12323.936</v>
      </c>
      <c r="H1280" t="s">
        <v>24</v>
      </c>
      <c r="I1280" t="s">
        <v>18</v>
      </c>
      <c r="J1280" t="s">
        <v>17</v>
      </c>
      <c r="K1280" t="s">
        <v>17</v>
      </c>
      <c r="L1280" t="s">
        <v>17</v>
      </c>
      <c r="M1280" t="s">
        <v>17</v>
      </c>
      <c r="N1280">
        <f>insurance[[#This Row],[age]]^2</f>
        <v>3481</v>
      </c>
      <c r="O1280">
        <f>insurance[[#This Row],[smoker_yes]]*insurance[[#This Row],[bmi]]</f>
        <v>0</v>
      </c>
      <c r="P1280">
        <f>insurance[[#This Row],[smoker_yes]]*insurance[[#This Row],[age]]</f>
        <v>0</v>
      </c>
      <c r="Q1280">
        <f>insurance[[#This Row],[bmi]]*insurance[[#This Row],[age]]</f>
        <v>1457.3</v>
      </c>
      <c r="R1280" t="s">
        <v>31</v>
      </c>
      <c r="S1280">
        <f>(insurance[[#This Row],[age]]-Notes!$B$2)/Notes!$B$3</f>
        <v>1.4092833489138687</v>
      </c>
      <c r="T1280">
        <f>(insurance[[#This Row],[bmi]]-Notes!$B$4)/Notes!$B$5</f>
        <v>-0.97826233788406158</v>
      </c>
      <c r="U1280">
        <f>(insurance[[#This Row],[children]]-Notes!$B$6)/Notes!$B$7</f>
        <v>-0.90861366741867866</v>
      </c>
      <c r="V1280" s="14">
        <f t="shared" si="19"/>
        <v>13130.638654799817</v>
      </c>
      <c r="W1280" s="15" t="str">
        <f>IF(insurance[[#This Row],[split]]="Test", (insurance[[#This Row],[charges]]-insurance[[#This Row],[yhat_base]])^2, "")</f>
        <v/>
      </c>
      <c r="X1280" s="15" t="str">
        <f>IF(insurance[[#This Row],[split]]="Test", ABS(insurance[[#This Row],[charges]]-insurance[[#This Row],[yhat_base]])^2, "")</f>
        <v/>
      </c>
      <c r="Y1280" t="str">
        <f>IF(insurance[[#This Row],[split]]="Test", (insurance[[#This Row],[charges]]-insurance[[#This Row],[yhat]])^2,"")</f>
        <v/>
      </c>
      <c r="Z1280" t="str">
        <f>IF(insurance[[#This Row],[split]]="Test",ABS(insurance[[#This Row],[charges]]-insurance[[#This Row],[yhat]])^2,"")</f>
        <v/>
      </c>
      <c r="AA1280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13903.387924642262</v>
      </c>
      <c r="AB1280">
        <f>insurance[[#This Row],[charges]]-insurance[[#This Row],[yhat]]</f>
        <v>-1579.4519246422624</v>
      </c>
      <c r="AC1280" t="str">
        <f>IF(insurance[[#This Row],[split]]="Test",
  COUNTIFS(insurance[split], "Test", insurance[yhat], "&gt;" &amp; insurance[[#This Row],[yhat]]) + 1,
  ""
)</f>
        <v/>
      </c>
      <c r="AD1280" t="str">
        <f>IF(insurance[[#This Row],[split]]="Test", CEILING(insurance[[#This Row],[rank_test]]/(COUNTIF(insurance[split],"Test")/10), 1), "")</f>
        <v/>
      </c>
      <c r="AE1280" t="str">
        <f>IF(insurance[[#This Row],[split]]="Test", --(insurance[[#This Row],[charges]] &gt;= Classify!$C$5), "")</f>
        <v/>
      </c>
      <c r="AF1280" t="str">
        <f>IF(insurance[[#This Row],[split]]="Test", --(insurance[[#This Row],[yhat]] &gt;= Classify!$C$8), "")</f>
        <v/>
      </c>
    </row>
    <row r="1281" spans="1:32" x14ac:dyDescent="0.35">
      <c r="A1281">
        <v>27</v>
      </c>
      <c r="B1281" t="s">
        <v>13</v>
      </c>
      <c r="C1281">
        <v>24.1</v>
      </c>
      <c r="D1281">
        <v>0</v>
      </c>
      <c r="E1281" t="s">
        <v>14</v>
      </c>
      <c r="F1281" t="s">
        <v>21</v>
      </c>
      <c r="G1281">
        <v>2974.1260000000002</v>
      </c>
      <c r="H1281" t="s">
        <v>24</v>
      </c>
      <c r="I1281" t="s">
        <v>17</v>
      </c>
      <c r="J1281" t="s">
        <v>17</v>
      </c>
      <c r="K1281" t="s">
        <v>17</v>
      </c>
      <c r="L1281" t="s">
        <v>17</v>
      </c>
      <c r="M1281" t="s">
        <v>18</v>
      </c>
      <c r="N1281">
        <f>insurance[[#This Row],[age]]^2</f>
        <v>729</v>
      </c>
      <c r="O1281">
        <f>insurance[[#This Row],[smoker_yes]]*insurance[[#This Row],[bmi]]</f>
        <v>0</v>
      </c>
      <c r="P1281">
        <f>insurance[[#This Row],[smoker_yes]]*insurance[[#This Row],[age]]</f>
        <v>0</v>
      </c>
      <c r="Q1281">
        <f>insurance[[#This Row],[bmi]]*insurance[[#This Row],[age]]</f>
        <v>650.70000000000005</v>
      </c>
      <c r="R1281" t="s">
        <v>31</v>
      </c>
      <c r="S1281">
        <f>(insurance[[#This Row],[age]]-Notes!$B$2)/Notes!$B$3</f>
        <v>-0.86915473842881186</v>
      </c>
      <c r="T1281">
        <f>(insurance[[#This Row],[bmi]]-Notes!$B$4)/Notes!$B$5</f>
        <v>-1.0766890259635349</v>
      </c>
      <c r="U1281">
        <f>(insurance[[#This Row],[children]]-Notes!$B$6)/Notes!$B$7</f>
        <v>-0.90861366741867866</v>
      </c>
      <c r="V1281" s="14">
        <f t="shared" si="19"/>
        <v>13130.638654799817</v>
      </c>
      <c r="W1281" s="15" t="str">
        <f>IF(insurance[[#This Row],[split]]="Test", (insurance[[#This Row],[charges]]-insurance[[#This Row],[yhat_base]])^2, "")</f>
        <v/>
      </c>
      <c r="X1281" s="15" t="str">
        <f>IF(insurance[[#This Row],[split]]="Test", ABS(insurance[[#This Row],[charges]]-insurance[[#This Row],[yhat_base]])^2, "")</f>
        <v/>
      </c>
      <c r="Y1281" t="str">
        <f>IF(insurance[[#This Row],[split]]="Test", (insurance[[#This Row],[charges]]-insurance[[#This Row],[yhat]])^2,"")</f>
        <v/>
      </c>
      <c r="Z1281" t="str">
        <f>IF(insurance[[#This Row],[split]]="Test",ABS(insurance[[#This Row],[charges]]-insurance[[#This Row],[yhat]])^2,"")</f>
        <v/>
      </c>
      <c r="AA1281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4242.3027992319094</v>
      </c>
      <c r="AB1281">
        <f>insurance[[#This Row],[charges]]-insurance[[#This Row],[yhat]]</f>
        <v>-1268.1767992319092</v>
      </c>
      <c r="AC1281" t="str">
        <f>IF(insurance[[#This Row],[split]]="Test",
  COUNTIFS(insurance[split], "Test", insurance[yhat], "&gt;" &amp; insurance[[#This Row],[yhat]]) + 1,
  ""
)</f>
        <v/>
      </c>
      <c r="AD1281" t="str">
        <f>IF(insurance[[#This Row],[split]]="Test", CEILING(insurance[[#This Row],[rank_test]]/(COUNTIF(insurance[split],"Test")/10), 1), "")</f>
        <v/>
      </c>
      <c r="AE1281" t="str">
        <f>IF(insurance[[#This Row],[split]]="Test", --(insurance[[#This Row],[charges]] &gt;= Classify!$C$5), "")</f>
        <v/>
      </c>
      <c r="AF1281" t="str">
        <f>IF(insurance[[#This Row],[split]]="Test", --(insurance[[#This Row],[yhat]] &gt;= Classify!$C$8), "")</f>
        <v/>
      </c>
    </row>
    <row r="1282" spans="1:32" x14ac:dyDescent="0.35">
      <c r="A1282">
        <v>25</v>
      </c>
      <c r="B1282" t="s">
        <v>19</v>
      </c>
      <c r="C1282">
        <v>24.13</v>
      </c>
      <c r="D1282">
        <v>0</v>
      </c>
      <c r="E1282" t="s">
        <v>23</v>
      </c>
      <c r="F1282" t="s">
        <v>22</v>
      </c>
      <c r="G1282">
        <v>15817.985699999999</v>
      </c>
      <c r="H1282" t="s">
        <v>24</v>
      </c>
      <c r="I1282" t="s">
        <v>18</v>
      </c>
      <c r="J1282" t="s">
        <v>18</v>
      </c>
      <c r="K1282" t="s">
        <v>18</v>
      </c>
      <c r="L1282" t="s">
        <v>17</v>
      </c>
      <c r="M1282" t="s">
        <v>17</v>
      </c>
      <c r="N1282">
        <f>insurance[[#This Row],[age]]^2</f>
        <v>625</v>
      </c>
      <c r="O1282">
        <f>insurance[[#This Row],[smoker_yes]]*insurance[[#This Row],[bmi]]</f>
        <v>24.13</v>
      </c>
      <c r="P1282">
        <f>insurance[[#This Row],[smoker_yes]]*insurance[[#This Row],[age]]</f>
        <v>25</v>
      </c>
      <c r="Q1282">
        <f>insurance[[#This Row],[bmi]]*insurance[[#This Row],[age]]</f>
        <v>603.25</v>
      </c>
      <c r="R1282" t="s">
        <v>31</v>
      </c>
      <c r="S1282">
        <f>(insurance[[#This Row],[age]]-Notes!$B$2)/Notes!$B$3</f>
        <v>-1.0115571188877295</v>
      </c>
      <c r="T1282">
        <f>(insurance[[#This Row],[bmi]]-Notes!$B$4)/Notes!$B$5</f>
        <v>-1.0717676915595618</v>
      </c>
      <c r="U1282">
        <f>(insurance[[#This Row],[children]]-Notes!$B$6)/Notes!$B$7</f>
        <v>-0.90861366741867866</v>
      </c>
      <c r="V1282" s="14">
        <f t="shared" ref="V1282:V1339" si="20">base_mean</f>
        <v>13130.638654799817</v>
      </c>
      <c r="W1282" s="15" t="str">
        <f>IF(insurance[[#This Row],[split]]="Test", (insurance[[#This Row],[charges]]-insurance[[#This Row],[yhat_base]])^2, "")</f>
        <v/>
      </c>
      <c r="X1282" s="15" t="str">
        <f>IF(insurance[[#This Row],[split]]="Test", ABS(insurance[[#This Row],[charges]]-insurance[[#This Row],[yhat_base]])^2, "")</f>
        <v/>
      </c>
      <c r="Y1282" t="str">
        <f>IF(insurance[[#This Row],[split]]="Test", (insurance[[#This Row],[charges]]-insurance[[#This Row],[yhat]])^2,"")</f>
        <v/>
      </c>
      <c r="Z1282" t="str">
        <f>IF(insurance[[#This Row],[split]]="Test",ABS(insurance[[#This Row],[charges]]-insurance[[#This Row],[yhat]])^2,"")</f>
        <v/>
      </c>
      <c r="AA1282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17699.614534056072</v>
      </c>
      <c r="AB1282">
        <f>insurance[[#This Row],[charges]]-insurance[[#This Row],[yhat]]</f>
        <v>-1881.6288340560732</v>
      </c>
      <c r="AC1282" t="str">
        <f>IF(insurance[[#This Row],[split]]="Test",
  COUNTIFS(insurance[split], "Test", insurance[yhat], "&gt;" &amp; insurance[[#This Row],[yhat]]) + 1,
  ""
)</f>
        <v/>
      </c>
      <c r="AD1282" t="str">
        <f>IF(insurance[[#This Row],[split]]="Test", CEILING(insurance[[#This Row],[rank_test]]/(COUNTIF(insurance[split],"Test")/10), 1), "")</f>
        <v/>
      </c>
      <c r="AE1282" t="str">
        <f>IF(insurance[[#This Row],[split]]="Test", --(insurance[[#This Row],[charges]] &gt;= Classify!$C$5), "")</f>
        <v/>
      </c>
      <c r="AF1282" t="str">
        <f>IF(insurance[[#This Row],[split]]="Test", --(insurance[[#This Row],[yhat]] &gt;= Classify!$C$8), "")</f>
        <v/>
      </c>
    </row>
    <row r="1283" spans="1:32" x14ac:dyDescent="0.35">
      <c r="A1283">
        <v>36</v>
      </c>
      <c r="B1283" t="s">
        <v>13</v>
      </c>
      <c r="C1283">
        <v>19.855</v>
      </c>
      <c r="D1283">
        <v>0</v>
      </c>
      <c r="E1283" t="s">
        <v>14</v>
      </c>
      <c r="F1283" t="s">
        <v>20</v>
      </c>
      <c r="G1283">
        <v>5458.0464499999998</v>
      </c>
      <c r="H1283" t="s">
        <v>24</v>
      </c>
      <c r="I1283" t="s">
        <v>17</v>
      </c>
      <c r="J1283" t="s">
        <v>17</v>
      </c>
      <c r="K1283" t="s">
        <v>17</v>
      </c>
      <c r="L1283" t="s">
        <v>17</v>
      </c>
      <c r="M1283" t="s">
        <v>17</v>
      </c>
      <c r="N1283">
        <f>insurance[[#This Row],[age]]^2</f>
        <v>1296</v>
      </c>
      <c r="O1283">
        <f>insurance[[#This Row],[smoker_yes]]*insurance[[#This Row],[bmi]]</f>
        <v>0</v>
      </c>
      <c r="P1283">
        <f>insurance[[#This Row],[smoker_yes]]*insurance[[#This Row],[age]]</f>
        <v>0</v>
      </c>
      <c r="Q1283">
        <f>insurance[[#This Row],[bmi]]*insurance[[#This Row],[age]]</f>
        <v>714.78</v>
      </c>
      <c r="R1283" t="s">
        <v>31</v>
      </c>
      <c r="S1283">
        <f>(insurance[[#This Row],[age]]-Notes!$B$2)/Notes!$B$3</f>
        <v>-0.22834402636368298</v>
      </c>
      <c r="T1283">
        <f>(insurance[[#This Row],[bmi]]-Notes!$B$4)/Notes!$B$5</f>
        <v>-1.7730578441258118</v>
      </c>
      <c r="U1283">
        <f>(insurance[[#This Row],[children]]-Notes!$B$6)/Notes!$B$7</f>
        <v>-0.90861366741867866</v>
      </c>
      <c r="V1283" s="14">
        <f t="shared" si="20"/>
        <v>13130.638654799817</v>
      </c>
      <c r="W1283" s="15" t="str">
        <f>IF(insurance[[#This Row],[split]]="Test", (insurance[[#This Row],[charges]]-insurance[[#This Row],[yhat_base]])^2, "")</f>
        <v/>
      </c>
      <c r="X1283" s="15" t="str">
        <f>IF(insurance[[#This Row],[split]]="Test", ABS(insurance[[#This Row],[charges]]-insurance[[#This Row],[yhat_base]])^2, "")</f>
        <v/>
      </c>
      <c r="Y1283" t="str">
        <f>IF(insurance[[#This Row],[split]]="Test", (insurance[[#This Row],[charges]]-insurance[[#This Row],[yhat]])^2,"")</f>
        <v/>
      </c>
      <c r="Z1283" t="str">
        <f>IF(insurance[[#This Row],[split]]="Test",ABS(insurance[[#This Row],[charges]]-insurance[[#This Row],[yhat]])^2,"")</f>
        <v/>
      </c>
      <c r="AA1283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7030.4880066850292</v>
      </c>
      <c r="AB1283">
        <f>insurance[[#This Row],[charges]]-insurance[[#This Row],[yhat]]</f>
        <v>-1572.4415566850294</v>
      </c>
      <c r="AC1283" t="str">
        <f>IF(insurance[[#This Row],[split]]="Test",
  COUNTIFS(insurance[split], "Test", insurance[yhat], "&gt;" &amp; insurance[[#This Row],[yhat]]) + 1,
  ""
)</f>
        <v/>
      </c>
      <c r="AD1283" t="str">
        <f>IF(insurance[[#This Row],[split]]="Test", CEILING(insurance[[#This Row],[rank_test]]/(COUNTIF(insurance[split],"Test")/10), 1), "")</f>
        <v/>
      </c>
      <c r="AE1283" t="str">
        <f>IF(insurance[[#This Row],[split]]="Test", --(insurance[[#This Row],[charges]] &gt;= Classify!$C$5), "")</f>
        <v/>
      </c>
      <c r="AF1283" t="str">
        <f>IF(insurance[[#This Row],[split]]="Test", --(insurance[[#This Row],[yhat]] &gt;= Classify!$C$8), "")</f>
        <v/>
      </c>
    </row>
    <row r="1284" spans="1:32" x14ac:dyDescent="0.35">
      <c r="A1284">
        <v>61</v>
      </c>
      <c r="B1284" t="s">
        <v>19</v>
      </c>
      <c r="C1284">
        <v>23.655000000000001</v>
      </c>
      <c r="D1284">
        <v>0</v>
      </c>
      <c r="E1284" t="s">
        <v>14</v>
      </c>
      <c r="F1284" t="s">
        <v>20</v>
      </c>
      <c r="G1284">
        <v>13129.603450000001</v>
      </c>
      <c r="H1284" t="s">
        <v>24</v>
      </c>
      <c r="I1284" t="s">
        <v>18</v>
      </c>
      <c r="J1284" t="s">
        <v>17</v>
      </c>
      <c r="K1284" t="s">
        <v>17</v>
      </c>
      <c r="L1284" t="s">
        <v>17</v>
      </c>
      <c r="M1284" t="s">
        <v>17</v>
      </c>
      <c r="N1284">
        <f>insurance[[#This Row],[age]]^2</f>
        <v>3721</v>
      </c>
      <c r="O1284">
        <f>insurance[[#This Row],[smoker_yes]]*insurance[[#This Row],[bmi]]</f>
        <v>0</v>
      </c>
      <c r="P1284">
        <f>insurance[[#This Row],[smoker_yes]]*insurance[[#This Row],[age]]</f>
        <v>0</v>
      </c>
      <c r="Q1284">
        <f>insurance[[#This Row],[bmi]]*insurance[[#This Row],[age]]</f>
        <v>1442.9550000000002</v>
      </c>
      <c r="R1284" t="s">
        <v>31</v>
      </c>
      <c r="S1284">
        <f>(insurance[[#This Row],[age]]-Notes!$B$2)/Notes!$B$3</f>
        <v>1.5516857293727864</v>
      </c>
      <c r="T1284">
        <f>(insurance[[#This Row],[bmi]]-Notes!$B$4)/Notes!$B$5</f>
        <v>-1.1496888196224779</v>
      </c>
      <c r="U1284">
        <f>(insurance[[#This Row],[children]]-Notes!$B$6)/Notes!$B$7</f>
        <v>-0.90861366741867866</v>
      </c>
      <c r="V1284" s="14">
        <f t="shared" si="20"/>
        <v>13130.638654799817</v>
      </c>
      <c r="W1284" s="15" t="str">
        <f>IF(insurance[[#This Row],[split]]="Test", (insurance[[#This Row],[charges]]-insurance[[#This Row],[yhat_base]])^2, "")</f>
        <v/>
      </c>
      <c r="X1284" s="15" t="str">
        <f>IF(insurance[[#This Row],[split]]="Test", ABS(insurance[[#This Row],[charges]]-insurance[[#This Row],[yhat_base]])^2, "")</f>
        <v/>
      </c>
      <c r="Y1284" t="str">
        <f>IF(insurance[[#This Row],[split]]="Test", (insurance[[#This Row],[charges]]-insurance[[#This Row],[yhat]])^2,"")</f>
        <v/>
      </c>
      <c r="Z1284" t="str">
        <f>IF(insurance[[#This Row],[split]]="Test",ABS(insurance[[#This Row],[charges]]-insurance[[#This Row],[yhat]])^2,"")</f>
        <v/>
      </c>
      <c r="AA1284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14743.526979936256</v>
      </c>
      <c r="AB1284">
        <f>insurance[[#This Row],[charges]]-insurance[[#This Row],[yhat]]</f>
        <v>-1613.9235299362554</v>
      </c>
      <c r="AC1284" t="str">
        <f>IF(insurance[[#This Row],[split]]="Test",
  COUNTIFS(insurance[split], "Test", insurance[yhat], "&gt;" &amp; insurance[[#This Row],[yhat]]) + 1,
  ""
)</f>
        <v/>
      </c>
      <c r="AD1284" t="str">
        <f>IF(insurance[[#This Row],[split]]="Test", CEILING(insurance[[#This Row],[rank_test]]/(COUNTIF(insurance[split],"Test")/10), 1), "")</f>
        <v/>
      </c>
      <c r="AE1284" t="str">
        <f>IF(insurance[[#This Row],[split]]="Test", --(insurance[[#This Row],[charges]] &gt;= Classify!$C$5), "")</f>
        <v/>
      </c>
      <c r="AF1284" t="str">
        <f>IF(insurance[[#This Row],[split]]="Test", --(insurance[[#This Row],[yhat]] &gt;= Classify!$C$8), "")</f>
        <v/>
      </c>
    </row>
    <row r="1285" spans="1:32" x14ac:dyDescent="0.35">
      <c r="A1285">
        <v>21</v>
      </c>
      <c r="B1285" t="s">
        <v>13</v>
      </c>
      <c r="C1285">
        <v>22.135000000000002</v>
      </c>
      <c r="D1285">
        <v>0</v>
      </c>
      <c r="E1285" t="s">
        <v>14</v>
      </c>
      <c r="F1285" t="s">
        <v>20</v>
      </c>
      <c r="G1285">
        <v>2585.8506499999999</v>
      </c>
      <c r="H1285" t="s">
        <v>24</v>
      </c>
      <c r="I1285" t="s">
        <v>17</v>
      </c>
      <c r="J1285" t="s">
        <v>17</v>
      </c>
      <c r="K1285" t="s">
        <v>17</v>
      </c>
      <c r="L1285" t="s">
        <v>17</v>
      </c>
      <c r="M1285" t="s">
        <v>17</v>
      </c>
      <c r="N1285">
        <f>insurance[[#This Row],[age]]^2</f>
        <v>441</v>
      </c>
      <c r="O1285">
        <f>insurance[[#This Row],[smoker_yes]]*insurance[[#This Row],[bmi]]</f>
        <v>0</v>
      </c>
      <c r="P1285">
        <f>insurance[[#This Row],[smoker_yes]]*insurance[[#This Row],[age]]</f>
        <v>0</v>
      </c>
      <c r="Q1285">
        <f>insurance[[#This Row],[bmi]]*insurance[[#This Row],[age]]</f>
        <v>464.83500000000004</v>
      </c>
      <c r="R1285" t="s">
        <v>31</v>
      </c>
      <c r="S1285">
        <f>(insurance[[#This Row],[age]]-Notes!$B$2)/Notes!$B$3</f>
        <v>-1.2963618798055645</v>
      </c>
      <c r="T1285">
        <f>(insurance[[#This Row],[bmi]]-Notes!$B$4)/Notes!$B$5</f>
        <v>-1.3990364294238113</v>
      </c>
      <c r="U1285">
        <f>(insurance[[#This Row],[children]]-Notes!$B$6)/Notes!$B$7</f>
        <v>-0.90861366741867866</v>
      </c>
      <c r="V1285" s="14">
        <f t="shared" si="20"/>
        <v>13130.638654799817</v>
      </c>
      <c r="W1285" s="15" t="str">
        <f>IF(insurance[[#This Row],[split]]="Test", (insurance[[#This Row],[charges]]-insurance[[#This Row],[yhat_base]])^2, "")</f>
        <v/>
      </c>
      <c r="X1285" s="15" t="str">
        <f>IF(insurance[[#This Row],[split]]="Test", ABS(insurance[[#This Row],[charges]]-insurance[[#This Row],[yhat_base]])^2, "")</f>
        <v/>
      </c>
      <c r="Y1285" t="str">
        <f>IF(insurance[[#This Row],[split]]="Test", (insurance[[#This Row],[charges]]-insurance[[#This Row],[yhat]])^2,"")</f>
        <v/>
      </c>
      <c r="Z1285" t="str">
        <f>IF(insurance[[#This Row],[split]]="Test",ABS(insurance[[#This Row],[charges]]-insurance[[#This Row],[yhat]])^2,"")</f>
        <v/>
      </c>
      <c r="AA1285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4496.3171996115898</v>
      </c>
      <c r="AB1285">
        <f>insurance[[#This Row],[charges]]-insurance[[#This Row],[yhat]]</f>
        <v>-1910.4665496115899</v>
      </c>
      <c r="AC1285" t="str">
        <f>IF(insurance[[#This Row],[split]]="Test",
  COUNTIFS(insurance[split], "Test", insurance[yhat], "&gt;" &amp; insurance[[#This Row],[yhat]]) + 1,
  ""
)</f>
        <v/>
      </c>
      <c r="AD1285" t="str">
        <f>IF(insurance[[#This Row],[split]]="Test", CEILING(insurance[[#This Row],[rank_test]]/(COUNTIF(insurance[split],"Test")/10), 1), "")</f>
        <v/>
      </c>
      <c r="AE1285" t="str">
        <f>IF(insurance[[#This Row],[split]]="Test", --(insurance[[#This Row],[charges]] &gt;= Classify!$C$5), "")</f>
        <v/>
      </c>
      <c r="AF1285" t="str">
        <f>IF(insurance[[#This Row],[split]]="Test", --(insurance[[#This Row],[yhat]] &gt;= Classify!$C$8), "")</f>
        <v/>
      </c>
    </row>
    <row r="1286" spans="1:32" x14ac:dyDescent="0.35">
      <c r="A1286">
        <v>54</v>
      </c>
      <c r="B1286" t="s">
        <v>19</v>
      </c>
      <c r="C1286">
        <v>24.035</v>
      </c>
      <c r="D1286">
        <v>0</v>
      </c>
      <c r="E1286" t="s">
        <v>14</v>
      </c>
      <c r="F1286" t="s">
        <v>20</v>
      </c>
      <c r="G1286">
        <v>10422.916649999999</v>
      </c>
      <c r="H1286" t="s">
        <v>24</v>
      </c>
      <c r="I1286" t="s">
        <v>18</v>
      </c>
      <c r="J1286" t="s">
        <v>17</v>
      </c>
      <c r="K1286" t="s">
        <v>17</v>
      </c>
      <c r="L1286" t="s">
        <v>17</v>
      </c>
      <c r="M1286" t="s">
        <v>17</v>
      </c>
      <c r="N1286">
        <f>insurance[[#This Row],[age]]^2</f>
        <v>2916</v>
      </c>
      <c r="O1286">
        <f>insurance[[#This Row],[smoker_yes]]*insurance[[#This Row],[bmi]]</f>
        <v>0</v>
      </c>
      <c r="P1286">
        <f>insurance[[#This Row],[smoker_yes]]*insurance[[#This Row],[age]]</f>
        <v>0</v>
      </c>
      <c r="Q1286">
        <f>insurance[[#This Row],[bmi]]*insurance[[#This Row],[age]]</f>
        <v>1297.8900000000001</v>
      </c>
      <c r="R1286" t="s">
        <v>31</v>
      </c>
      <c r="S1286">
        <f>(insurance[[#This Row],[age]]-Notes!$B$2)/Notes!$B$3</f>
        <v>1.0532773977665748</v>
      </c>
      <c r="T1286">
        <f>(insurance[[#This Row],[bmi]]-Notes!$B$4)/Notes!$B$5</f>
        <v>-1.0873519171721449</v>
      </c>
      <c r="U1286">
        <f>(insurance[[#This Row],[children]]-Notes!$B$6)/Notes!$B$7</f>
        <v>-0.90861366741867866</v>
      </c>
      <c r="V1286" s="14">
        <f t="shared" si="20"/>
        <v>13130.638654799817</v>
      </c>
      <c r="W1286" s="15" t="str">
        <f>IF(insurance[[#This Row],[split]]="Test", (insurance[[#This Row],[charges]]-insurance[[#This Row],[yhat_base]])^2, "")</f>
        <v/>
      </c>
      <c r="X1286" s="15" t="str">
        <f>IF(insurance[[#This Row],[split]]="Test", ABS(insurance[[#This Row],[charges]]-insurance[[#This Row],[yhat_base]])^2, "")</f>
        <v/>
      </c>
      <c r="Y1286" t="str">
        <f>IF(insurance[[#This Row],[split]]="Test", (insurance[[#This Row],[charges]]-insurance[[#This Row],[yhat]])^2,"")</f>
        <v/>
      </c>
      <c r="Z1286" t="str">
        <f>IF(insurance[[#This Row],[split]]="Test",ABS(insurance[[#This Row],[charges]]-insurance[[#This Row],[yhat]])^2,"")</f>
        <v/>
      </c>
      <c r="AA1286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11912.463301226628</v>
      </c>
      <c r="AB1286">
        <f>insurance[[#This Row],[charges]]-insurance[[#This Row],[yhat]]</f>
        <v>-1489.5466512266285</v>
      </c>
      <c r="AC1286" t="str">
        <f>IF(insurance[[#This Row],[split]]="Test",
  COUNTIFS(insurance[split], "Test", insurance[yhat], "&gt;" &amp; insurance[[#This Row],[yhat]]) + 1,
  ""
)</f>
        <v/>
      </c>
      <c r="AD1286" t="str">
        <f>IF(insurance[[#This Row],[split]]="Test", CEILING(insurance[[#This Row],[rank_test]]/(COUNTIF(insurance[split],"Test")/10), 1), "")</f>
        <v/>
      </c>
      <c r="AE1286" t="str">
        <f>IF(insurance[[#This Row],[split]]="Test", --(insurance[[#This Row],[charges]] &gt;= Classify!$C$5), "")</f>
        <v/>
      </c>
      <c r="AF1286" t="str">
        <f>IF(insurance[[#This Row],[split]]="Test", --(insurance[[#This Row],[yhat]] &gt;= Classify!$C$8), "")</f>
        <v/>
      </c>
    </row>
    <row r="1287" spans="1:32" x14ac:dyDescent="0.35">
      <c r="A1287">
        <v>19</v>
      </c>
      <c r="B1287" t="s">
        <v>13</v>
      </c>
      <c r="C1287">
        <v>22.515000000000001</v>
      </c>
      <c r="D1287">
        <v>0</v>
      </c>
      <c r="E1287" t="s">
        <v>14</v>
      </c>
      <c r="F1287" t="s">
        <v>22</v>
      </c>
      <c r="G1287">
        <v>2117.3388500000001</v>
      </c>
      <c r="H1287" t="s">
        <v>24</v>
      </c>
      <c r="I1287" t="s">
        <v>17</v>
      </c>
      <c r="J1287" t="s">
        <v>17</v>
      </c>
      <c r="K1287" t="s">
        <v>18</v>
      </c>
      <c r="L1287" t="s">
        <v>17</v>
      </c>
      <c r="M1287" t="s">
        <v>17</v>
      </c>
      <c r="N1287">
        <f>insurance[[#This Row],[age]]^2</f>
        <v>361</v>
      </c>
      <c r="O1287">
        <f>insurance[[#This Row],[smoker_yes]]*insurance[[#This Row],[bmi]]</f>
        <v>0</v>
      </c>
      <c r="P1287">
        <f>insurance[[#This Row],[smoker_yes]]*insurance[[#This Row],[age]]</f>
        <v>0</v>
      </c>
      <c r="Q1287">
        <f>insurance[[#This Row],[bmi]]*insurance[[#This Row],[age]]</f>
        <v>427.78500000000003</v>
      </c>
      <c r="R1287" t="s">
        <v>31</v>
      </c>
      <c r="S1287">
        <f>(insurance[[#This Row],[age]]-Notes!$B$2)/Notes!$B$3</f>
        <v>-1.4387642602644821</v>
      </c>
      <c r="T1287">
        <f>(insurance[[#This Row],[bmi]]-Notes!$B$4)/Notes!$B$5</f>
        <v>-1.3366995269734783</v>
      </c>
      <c r="U1287">
        <f>(insurance[[#This Row],[children]]-Notes!$B$6)/Notes!$B$7</f>
        <v>-0.90861366741867866</v>
      </c>
      <c r="V1287" s="14">
        <f t="shared" si="20"/>
        <v>13130.638654799817</v>
      </c>
      <c r="W1287" s="15" t="str">
        <f>IF(insurance[[#This Row],[split]]="Test", (insurance[[#This Row],[charges]]-insurance[[#This Row],[yhat_base]])^2, "")</f>
        <v/>
      </c>
      <c r="X1287" s="15" t="str">
        <f>IF(insurance[[#This Row],[split]]="Test", ABS(insurance[[#This Row],[charges]]-insurance[[#This Row],[yhat_base]])^2, "")</f>
        <v/>
      </c>
      <c r="Y1287" t="str">
        <f>IF(insurance[[#This Row],[split]]="Test", (insurance[[#This Row],[charges]]-insurance[[#This Row],[yhat]])^2,"")</f>
        <v/>
      </c>
      <c r="Z1287" t="str">
        <f>IF(insurance[[#This Row],[split]]="Test",ABS(insurance[[#This Row],[charges]]-insurance[[#This Row],[yhat]])^2,"")</f>
        <v/>
      </c>
      <c r="AA1287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3688.2663406527754</v>
      </c>
      <c r="AB1287">
        <f>insurance[[#This Row],[charges]]-insurance[[#This Row],[yhat]]</f>
        <v>-1570.9274906527753</v>
      </c>
      <c r="AC1287" t="str">
        <f>IF(insurance[[#This Row],[split]]="Test",
  COUNTIFS(insurance[split], "Test", insurance[yhat], "&gt;" &amp; insurance[[#This Row],[yhat]]) + 1,
  ""
)</f>
        <v/>
      </c>
      <c r="AD1287" t="str">
        <f>IF(insurance[[#This Row],[split]]="Test", CEILING(insurance[[#This Row],[rank_test]]/(COUNTIF(insurance[split],"Test")/10), 1), "")</f>
        <v/>
      </c>
      <c r="AE1287" t="str">
        <f>IF(insurance[[#This Row],[split]]="Test", --(insurance[[#This Row],[charges]] &gt;= Classify!$C$5), "")</f>
        <v/>
      </c>
      <c r="AF1287" t="str">
        <f>IF(insurance[[#This Row],[split]]="Test", --(insurance[[#This Row],[yhat]] &gt;= Classify!$C$8), "")</f>
        <v/>
      </c>
    </row>
    <row r="1288" spans="1:32" x14ac:dyDescent="0.35">
      <c r="A1288">
        <v>49</v>
      </c>
      <c r="B1288" t="s">
        <v>19</v>
      </c>
      <c r="C1288">
        <v>22.515000000000001</v>
      </c>
      <c r="D1288">
        <v>0</v>
      </c>
      <c r="E1288" t="s">
        <v>14</v>
      </c>
      <c r="F1288" t="s">
        <v>20</v>
      </c>
      <c r="G1288">
        <v>8688.8588500000005</v>
      </c>
      <c r="H1288" t="s">
        <v>24</v>
      </c>
      <c r="I1288" t="s">
        <v>18</v>
      </c>
      <c r="J1288" t="s">
        <v>17</v>
      </c>
      <c r="K1288" t="s">
        <v>17</v>
      </c>
      <c r="L1288" t="s">
        <v>17</v>
      </c>
      <c r="M1288" t="s">
        <v>17</v>
      </c>
      <c r="N1288">
        <f>insurance[[#This Row],[age]]^2</f>
        <v>2401</v>
      </c>
      <c r="O1288">
        <f>insurance[[#This Row],[smoker_yes]]*insurance[[#This Row],[bmi]]</f>
        <v>0</v>
      </c>
      <c r="P1288">
        <f>insurance[[#This Row],[smoker_yes]]*insurance[[#This Row],[age]]</f>
        <v>0</v>
      </c>
      <c r="Q1288">
        <f>insurance[[#This Row],[bmi]]*insurance[[#This Row],[age]]</f>
        <v>1103.2350000000001</v>
      </c>
      <c r="R1288" t="s">
        <v>31</v>
      </c>
      <c r="S1288">
        <f>(insurance[[#This Row],[age]]-Notes!$B$2)/Notes!$B$3</f>
        <v>0.69727144661928109</v>
      </c>
      <c r="T1288">
        <f>(insurance[[#This Row],[bmi]]-Notes!$B$4)/Notes!$B$5</f>
        <v>-1.3366995269734783</v>
      </c>
      <c r="U1288">
        <f>(insurance[[#This Row],[children]]-Notes!$B$6)/Notes!$B$7</f>
        <v>-0.90861366741867866</v>
      </c>
      <c r="V1288" s="14">
        <f t="shared" si="20"/>
        <v>13130.638654799817</v>
      </c>
      <c r="W1288" s="15" t="str">
        <f>IF(insurance[[#This Row],[split]]="Test", (insurance[[#This Row],[charges]]-insurance[[#This Row],[yhat_base]])^2, "")</f>
        <v/>
      </c>
      <c r="X1288" s="15" t="str">
        <f>IF(insurance[[#This Row],[split]]="Test", ABS(insurance[[#This Row],[charges]]-insurance[[#This Row],[yhat_base]])^2, "")</f>
        <v/>
      </c>
      <c r="Y1288" t="str">
        <f>IF(insurance[[#This Row],[split]]="Test", (insurance[[#This Row],[charges]]-insurance[[#This Row],[yhat]])^2,"")</f>
        <v/>
      </c>
      <c r="Z1288" t="str">
        <f>IF(insurance[[#This Row],[split]]="Test",ABS(insurance[[#This Row],[charges]]-insurance[[#This Row],[yhat]])^2,"")</f>
        <v/>
      </c>
      <c r="AA1288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10115.348859269097</v>
      </c>
      <c r="AB1288">
        <f>insurance[[#This Row],[charges]]-insurance[[#This Row],[yhat]]</f>
        <v>-1426.4900092690968</v>
      </c>
      <c r="AC1288" t="str">
        <f>IF(insurance[[#This Row],[split]]="Test",
  COUNTIFS(insurance[split], "Test", insurance[yhat], "&gt;" &amp; insurance[[#This Row],[yhat]]) + 1,
  ""
)</f>
        <v/>
      </c>
      <c r="AD1288" t="str">
        <f>IF(insurance[[#This Row],[split]]="Test", CEILING(insurance[[#This Row],[rank_test]]/(COUNTIF(insurance[split],"Test")/10), 1), "")</f>
        <v/>
      </c>
      <c r="AE1288" t="str">
        <f>IF(insurance[[#This Row],[split]]="Test", --(insurance[[#This Row],[charges]] &gt;= Classify!$C$5), "")</f>
        <v/>
      </c>
      <c r="AF1288" t="str">
        <f>IF(insurance[[#This Row],[split]]="Test", --(insurance[[#This Row],[yhat]] &gt;= Classify!$C$8), "")</f>
        <v/>
      </c>
    </row>
    <row r="1289" spans="1:32" x14ac:dyDescent="0.35">
      <c r="A1289">
        <v>32</v>
      </c>
      <c r="B1289" t="s">
        <v>13</v>
      </c>
      <c r="C1289">
        <v>24.6</v>
      </c>
      <c r="D1289">
        <v>0</v>
      </c>
      <c r="E1289" t="s">
        <v>23</v>
      </c>
      <c r="F1289" t="s">
        <v>21</v>
      </c>
      <c r="G1289">
        <v>17496.306</v>
      </c>
      <c r="H1289" t="s">
        <v>24</v>
      </c>
      <c r="I1289" t="s">
        <v>17</v>
      </c>
      <c r="J1289" t="s">
        <v>18</v>
      </c>
      <c r="K1289" t="s">
        <v>17</v>
      </c>
      <c r="L1289" t="s">
        <v>17</v>
      </c>
      <c r="M1289" t="s">
        <v>18</v>
      </c>
      <c r="N1289">
        <f>insurance[[#This Row],[age]]^2</f>
        <v>1024</v>
      </c>
      <c r="O1289">
        <f>insurance[[#This Row],[smoker_yes]]*insurance[[#This Row],[bmi]]</f>
        <v>24.6</v>
      </c>
      <c r="P1289">
        <f>insurance[[#This Row],[smoker_yes]]*insurance[[#This Row],[age]]</f>
        <v>32</v>
      </c>
      <c r="Q1289">
        <f>insurance[[#This Row],[bmi]]*insurance[[#This Row],[age]]</f>
        <v>787.2</v>
      </c>
      <c r="R1289" t="s">
        <v>31</v>
      </c>
      <c r="S1289">
        <f>(insurance[[#This Row],[age]]-Notes!$B$2)/Notes!$B$3</f>
        <v>-0.51314878728151803</v>
      </c>
      <c r="T1289">
        <f>(insurance[[#This Row],[bmi]]-Notes!$B$4)/Notes!$B$5</f>
        <v>-0.99466678589730684</v>
      </c>
      <c r="U1289">
        <f>(insurance[[#This Row],[children]]-Notes!$B$6)/Notes!$B$7</f>
        <v>-0.90861366741867866</v>
      </c>
      <c r="V1289" s="14">
        <f t="shared" si="20"/>
        <v>13130.638654799817</v>
      </c>
      <c r="W1289" s="15" t="str">
        <f>IF(insurance[[#This Row],[split]]="Test", (insurance[[#This Row],[charges]]-insurance[[#This Row],[yhat_base]])^2, "")</f>
        <v/>
      </c>
      <c r="X1289" s="15" t="str">
        <f>IF(insurance[[#This Row],[split]]="Test", ABS(insurance[[#This Row],[charges]]-insurance[[#This Row],[yhat_base]])^2, "")</f>
        <v/>
      </c>
      <c r="Y1289" t="str">
        <f>IF(insurance[[#This Row],[split]]="Test", (insurance[[#This Row],[charges]]-insurance[[#This Row],[yhat]])^2,"")</f>
        <v/>
      </c>
      <c r="Z1289" t="str">
        <f>IF(insurance[[#This Row],[split]]="Test",ABS(insurance[[#This Row],[charges]]-insurance[[#This Row],[yhat]])^2,"")</f>
        <v/>
      </c>
      <c r="AA1289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19753.541519773058</v>
      </c>
      <c r="AB1289">
        <f>insurance[[#This Row],[charges]]-insurance[[#This Row],[yhat]]</f>
        <v>-2257.2355197730576</v>
      </c>
      <c r="AC1289" t="str">
        <f>IF(insurance[[#This Row],[split]]="Test",
  COUNTIFS(insurance[split], "Test", insurance[yhat], "&gt;" &amp; insurance[[#This Row],[yhat]]) + 1,
  ""
)</f>
        <v/>
      </c>
      <c r="AD1289" t="str">
        <f>IF(insurance[[#This Row],[split]]="Test", CEILING(insurance[[#This Row],[rank_test]]/(COUNTIF(insurance[split],"Test")/10), 1), "")</f>
        <v/>
      </c>
      <c r="AE1289" t="str">
        <f>IF(insurance[[#This Row],[split]]="Test", --(insurance[[#This Row],[charges]] &gt;= Classify!$C$5), "")</f>
        <v/>
      </c>
      <c r="AF1289" t="str">
        <f>IF(insurance[[#This Row],[split]]="Test", --(insurance[[#This Row],[yhat]] &gt;= Classify!$C$8), "")</f>
        <v/>
      </c>
    </row>
    <row r="1290" spans="1:32" x14ac:dyDescent="0.35">
      <c r="A1290">
        <v>45</v>
      </c>
      <c r="B1290" t="s">
        <v>19</v>
      </c>
      <c r="C1290">
        <v>22.895</v>
      </c>
      <c r="D1290">
        <v>0</v>
      </c>
      <c r="E1290" t="s">
        <v>23</v>
      </c>
      <c r="F1290" t="s">
        <v>20</v>
      </c>
      <c r="G1290">
        <v>35069.374519999998</v>
      </c>
      <c r="H1290" t="s">
        <v>24</v>
      </c>
      <c r="I1290" t="s">
        <v>18</v>
      </c>
      <c r="J1290" t="s">
        <v>18</v>
      </c>
      <c r="K1290" t="s">
        <v>17</v>
      </c>
      <c r="L1290" t="s">
        <v>17</v>
      </c>
      <c r="M1290" t="s">
        <v>17</v>
      </c>
      <c r="N1290">
        <f>insurance[[#This Row],[age]]^2</f>
        <v>2025</v>
      </c>
      <c r="O1290">
        <f>insurance[[#This Row],[smoker_yes]]*insurance[[#This Row],[bmi]]</f>
        <v>22.895</v>
      </c>
      <c r="P1290">
        <f>insurance[[#This Row],[smoker_yes]]*insurance[[#This Row],[age]]</f>
        <v>45</v>
      </c>
      <c r="Q1290">
        <f>insurance[[#This Row],[bmi]]*insurance[[#This Row],[age]]</f>
        <v>1030.2750000000001</v>
      </c>
      <c r="R1290" t="s">
        <v>32</v>
      </c>
      <c r="S1290">
        <f>(insurance[[#This Row],[age]]-Notes!$B$2)/Notes!$B$3</f>
        <v>0.41246668570144596</v>
      </c>
      <c r="T1290">
        <f>(insurance[[#This Row],[bmi]]-Notes!$B$4)/Notes!$B$5</f>
        <v>-1.274362624523145</v>
      </c>
      <c r="U1290">
        <f>(insurance[[#This Row],[children]]-Notes!$B$6)/Notes!$B$7</f>
        <v>-0.90861366741867866</v>
      </c>
      <c r="V1290" s="14">
        <f t="shared" si="20"/>
        <v>13130.638654799817</v>
      </c>
      <c r="W1290" s="15">
        <f>IF(insurance[[#This Row],[split]]="Test", (insurance[[#This Row],[charges]]-insurance[[#This Row],[yhat_base]])^2, "")</f>
        <v>481308131.3630206</v>
      </c>
      <c r="X1290" s="15">
        <f>IF(insurance[[#This Row],[split]]="Test", ABS(insurance[[#This Row],[charges]]-insurance[[#This Row],[yhat_base]])^2, "")</f>
        <v>481308131.3630206</v>
      </c>
      <c r="Y1290">
        <f>IF(insurance[[#This Row],[split]]="Test", (insurance[[#This Row],[charges]]-insurance[[#This Row],[yhat]])^2,"")</f>
        <v>200052265.10949165</v>
      </c>
      <c r="Z1290">
        <f>IF(insurance[[#This Row],[split]]="Test",ABS(insurance[[#This Row],[charges]]-insurance[[#This Row],[yhat]])^2,"")</f>
        <v>200052265.10949165</v>
      </c>
      <c r="AA1290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20925.391166308873</v>
      </c>
      <c r="AB1290">
        <f>insurance[[#This Row],[charges]]-insurance[[#This Row],[yhat]]</f>
        <v>14143.983353691125</v>
      </c>
      <c r="AC1290">
        <f>IF(insurance[[#This Row],[split]]="Test",
  COUNTIFS(insurance[split], "Test", insurance[yhat], "&gt;" &amp; insurance[[#This Row],[yhat]]) + 1,
  ""
)</f>
        <v>53</v>
      </c>
      <c r="AD1290">
        <f>IF(insurance[[#This Row],[split]]="Test", CEILING(insurance[[#This Row],[rank_test]]/(COUNTIF(insurance[split],"Test")/10), 1), "")</f>
        <v>2</v>
      </c>
      <c r="AE1290">
        <f>IF(insurance[[#This Row],[split]]="Test", --(insurance[[#This Row],[charges]] &gt;= Classify!$C$5), "")</f>
        <v>1</v>
      </c>
      <c r="AF1290">
        <f>IF(insurance[[#This Row],[split]]="Test", --(insurance[[#This Row],[yhat]] &gt;= Classify!$C$8), "")</f>
        <v>1</v>
      </c>
    </row>
    <row r="1291" spans="1:32" x14ac:dyDescent="0.35">
      <c r="A1291">
        <v>43</v>
      </c>
      <c r="B1291" t="s">
        <v>19</v>
      </c>
      <c r="C1291">
        <v>23.2</v>
      </c>
      <c r="D1291">
        <v>0</v>
      </c>
      <c r="E1291" t="s">
        <v>14</v>
      </c>
      <c r="F1291" t="s">
        <v>21</v>
      </c>
      <c r="G1291">
        <v>6250.4350000000004</v>
      </c>
      <c r="H1291" t="s">
        <v>24</v>
      </c>
      <c r="I1291" t="s">
        <v>18</v>
      </c>
      <c r="J1291" t="s">
        <v>17</v>
      </c>
      <c r="K1291" t="s">
        <v>17</v>
      </c>
      <c r="L1291" t="s">
        <v>17</v>
      </c>
      <c r="M1291" t="s">
        <v>18</v>
      </c>
      <c r="N1291">
        <f>insurance[[#This Row],[age]]^2</f>
        <v>1849</v>
      </c>
      <c r="O1291">
        <f>insurance[[#This Row],[smoker_yes]]*insurance[[#This Row],[bmi]]</f>
        <v>0</v>
      </c>
      <c r="P1291">
        <f>insurance[[#This Row],[smoker_yes]]*insurance[[#This Row],[age]]</f>
        <v>0</v>
      </c>
      <c r="Q1291">
        <f>insurance[[#This Row],[bmi]]*insurance[[#This Row],[age]]</f>
        <v>997.6</v>
      </c>
      <c r="R1291" t="s">
        <v>31</v>
      </c>
      <c r="S1291">
        <f>(insurance[[#This Row],[age]]-Notes!$B$2)/Notes!$B$3</f>
        <v>0.27006430524252845</v>
      </c>
      <c r="T1291">
        <f>(insurance[[#This Row],[bmi]]-Notes!$B$4)/Notes!$B$5</f>
        <v>-1.2243290580827459</v>
      </c>
      <c r="U1291">
        <f>(insurance[[#This Row],[children]]-Notes!$B$6)/Notes!$B$7</f>
        <v>-0.90861366741867866</v>
      </c>
      <c r="V1291" s="14">
        <f t="shared" si="20"/>
        <v>13130.638654799817</v>
      </c>
      <c r="W1291" s="15" t="str">
        <f>IF(insurance[[#This Row],[split]]="Test", (insurance[[#This Row],[charges]]-insurance[[#This Row],[yhat_base]])^2, "")</f>
        <v/>
      </c>
      <c r="X1291" s="15" t="str">
        <f>IF(insurance[[#This Row],[split]]="Test", ABS(insurance[[#This Row],[charges]]-insurance[[#This Row],[yhat_base]])^2, "")</f>
        <v/>
      </c>
      <c r="Y1291" t="str">
        <f>IF(insurance[[#This Row],[split]]="Test", (insurance[[#This Row],[charges]]-insurance[[#This Row],[yhat]])^2,"")</f>
        <v/>
      </c>
      <c r="Z1291" t="str">
        <f>IF(insurance[[#This Row],[split]]="Test",ABS(insurance[[#This Row],[charges]]-insurance[[#This Row],[yhat]])^2,"")</f>
        <v/>
      </c>
      <c r="AA1291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7172.770100093262</v>
      </c>
      <c r="AB1291">
        <f>insurance[[#This Row],[charges]]-insurance[[#This Row],[yhat]]</f>
        <v>-922.33510009326164</v>
      </c>
      <c r="AC1291" t="str">
        <f>IF(insurance[[#This Row],[split]]="Test",
  COUNTIFS(insurance[split], "Test", insurance[yhat], "&gt;" &amp; insurance[[#This Row],[yhat]]) + 1,
  ""
)</f>
        <v/>
      </c>
      <c r="AD1291" t="str">
        <f>IF(insurance[[#This Row],[split]]="Test", CEILING(insurance[[#This Row],[rank_test]]/(COUNTIF(insurance[split],"Test")/10), 1), "")</f>
        <v/>
      </c>
      <c r="AE1291" t="str">
        <f>IF(insurance[[#This Row],[split]]="Test", --(insurance[[#This Row],[charges]] &gt;= Classify!$C$5), "")</f>
        <v/>
      </c>
      <c r="AF1291" t="str">
        <f>IF(insurance[[#This Row],[split]]="Test", --(insurance[[#This Row],[yhat]] &gt;= Classify!$C$8), "")</f>
        <v/>
      </c>
    </row>
    <row r="1292" spans="1:32" x14ac:dyDescent="0.35">
      <c r="A1292">
        <v>19</v>
      </c>
      <c r="B1292" t="s">
        <v>19</v>
      </c>
      <c r="C1292">
        <v>22.61</v>
      </c>
      <c r="D1292">
        <v>0</v>
      </c>
      <c r="E1292" t="s">
        <v>14</v>
      </c>
      <c r="F1292" t="s">
        <v>22</v>
      </c>
      <c r="G1292">
        <v>1628.4709</v>
      </c>
      <c r="H1292" t="s">
        <v>24</v>
      </c>
      <c r="I1292" t="s">
        <v>18</v>
      </c>
      <c r="J1292" t="s">
        <v>17</v>
      </c>
      <c r="K1292" t="s">
        <v>18</v>
      </c>
      <c r="L1292" t="s">
        <v>17</v>
      </c>
      <c r="M1292" t="s">
        <v>17</v>
      </c>
      <c r="N1292">
        <f>insurance[[#This Row],[age]]^2</f>
        <v>361</v>
      </c>
      <c r="O1292">
        <f>insurance[[#This Row],[smoker_yes]]*insurance[[#This Row],[bmi]]</f>
        <v>0</v>
      </c>
      <c r="P1292">
        <f>insurance[[#This Row],[smoker_yes]]*insurance[[#This Row],[age]]</f>
        <v>0</v>
      </c>
      <c r="Q1292">
        <f>insurance[[#This Row],[bmi]]*insurance[[#This Row],[age]]</f>
        <v>429.59</v>
      </c>
      <c r="R1292" t="s">
        <v>31</v>
      </c>
      <c r="S1292">
        <f>(insurance[[#This Row],[age]]-Notes!$B$2)/Notes!$B$3</f>
        <v>-1.4387642602644821</v>
      </c>
      <c r="T1292">
        <f>(insurance[[#This Row],[bmi]]-Notes!$B$4)/Notes!$B$5</f>
        <v>-1.3211153013608952</v>
      </c>
      <c r="U1292">
        <f>(insurance[[#This Row],[children]]-Notes!$B$6)/Notes!$B$7</f>
        <v>-0.90861366741867866</v>
      </c>
      <c r="V1292" s="14">
        <f t="shared" si="20"/>
        <v>13130.638654799817</v>
      </c>
      <c r="W1292" s="15" t="str">
        <f>IF(insurance[[#This Row],[split]]="Test", (insurance[[#This Row],[charges]]-insurance[[#This Row],[yhat_base]])^2, "")</f>
        <v/>
      </c>
      <c r="X1292" s="15" t="str">
        <f>IF(insurance[[#This Row],[split]]="Test", ABS(insurance[[#This Row],[charges]]-insurance[[#This Row],[yhat_base]])^2, "")</f>
        <v/>
      </c>
      <c r="Y1292" t="str">
        <f>IF(insurance[[#This Row],[split]]="Test", (insurance[[#This Row],[charges]]-insurance[[#This Row],[yhat]])^2,"")</f>
        <v/>
      </c>
      <c r="Z1292" t="str">
        <f>IF(insurance[[#This Row],[split]]="Test",ABS(insurance[[#This Row],[charges]]-insurance[[#This Row],[yhat]])^2,"")</f>
        <v/>
      </c>
      <c r="AA1292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3060.4473233023728</v>
      </c>
      <c r="AB1292">
        <f>insurance[[#This Row],[charges]]-insurance[[#This Row],[yhat]]</f>
        <v>-1431.9764233023727</v>
      </c>
      <c r="AC1292" t="str">
        <f>IF(insurance[[#This Row],[split]]="Test",
  COUNTIFS(insurance[split], "Test", insurance[yhat], "&gt;" &amp; insurance[[#This Row],[yhat]]) + 1,
  ""
)</f>
        <v/>
      </c>
      <c r="AD1292" t="str">
        <f>IF(insurance[[#This Row],[split]]="Test", CEILING(insurance[[#This Row],[rank_test]]/(COUNTIF(insurance[split],"Test")/10), 1), "")</f>
        <v/>
      </c>
      <c r="AE1292" t="str">
        <f>IF(insurance[[#This Row],[split]]="Test", --(insurance[[#This Row],[charges]] &gt;= Classify!$C$5), "")</f>
        <v/>
      </c>
      <c r="AF1292" t="str">
        <f>IF(insurance[[#This Row],[split]]="Test", --(insurance[[#This Row],[yhat]] &gt;= Classify!$C$8), "")</f>
        <v/>
      </c>
    </row>
    <row r="1293" spans="1:32" x14ac:dyDescent="0.35">
      <c r="A1293">
        <v>34</v>
      </c>
      <c r="B1293" t="s">
        <v>13</v>
      </c>
      <c r="C1293">
        <v>23.56</v>
      </c>
      <c r="D1293">
        <v>0</v>
      </c>
      <c r="E1293" t="s">
        <v>14</v>
      </c>
      <c r="F1293" t="s">
        <v>20</v>
      </c>
      <c r="G1293">
        <v>4992.3764000000001</v>
      </c>
      <c r="H1293" t="s">
        <v>24</v>
      </c>
      <c r="I1293" t="s">
        <v>17</v>
      </c>
      <c r="J1293" t="s">
        <v>17</v>
      </c>
      <c r="K1293" t="s">
        <v>17</v>
      </c>
      <c r="L1293" t="s">
        <v>17</v>
      </c>
      <c r="M1293" t="s">
        <v>17</v>
      </c>
      <c r="N1293">
        <f>insurance[[#This Row],[age]]^2</f>
        <v>1156</v>
      </c>
      <c r="O1293">
        <f>insurance[[#This Row],[smoker_yes]]*insurance[[#This Row],[bmi]]</f>
        <v>0</v>
      </c>
      <c r="P1293">
        <f>insurance[[#This Row],[smoker_yes]]*insurance[[#This Row],[age]]</f>
        <v>0</v>
      </c>
      <c r="Q1293">
        <f>insurance[[#This Row],[bmi]]*insurance[[#This Row],[age]]</f>
        <v>801.04</v>
      </c>
      <c r="R1293" t="s">
        <v>31</v>
      </c>
      <c r="S1293">
        <f>(insurance[[#This Row],[age]]-Notes!$B$2)/Notes!$B$3</f>
        <v>-0.37074640682260052</v>
      </c>
      <c r="T1293">
        <f>(insurance[[#This Row],[bmi]]-Notes!$B$4)/Notes!$B$5</f>
        <v>-1.1652730452350617</v>
      </c>
      <c r="U1293">
        <f>(insurance[[#This Row],[children]]-Notes!$B$6)/Notes!$B$7</f>
        <v>-0.90861366741867866</v>
      </c>
      <c r="V1293" s="14">
        <f t="shared" si="20"/>
        <v>13130.638654799817</v>
      </c>
      <c r="W1293" s="15" t="str">
        <f>IF(insurance[[#This Row],[split]]="Test", (insurance[[#This Row],[charges]]-insurance[[#This Row],[yhat_base]])^2, "")</f>
        <v/>
      </c>
      <c r="X1293" s="15" t="str">
        <f>IF(insurance[[#This Row],[split]]="Test", ABS(insurance[[#This Row],[charges]]-insurance[[#This Row],[yhat_base]])^2, "")</f>
        <v/>
      </c>
      <c r="Y1293" t="str">
        <f>IF(insurance[[#This Row],[split]]="Test", (insurance[[#This Row],[charges]]-insurance[[#This Row],[yhat]])^2,"")</f>
        <v/>
      </c>
      <c r="Z1293" t="str">
        <f>IF(insurance[[#This Row],[split]]="Test",ABS(insurance[[#This Row],[charges]]-insurance[[#This Row],[yhat]])^2,"")</f>
        <v/>
      </c>
      <c r="AA1293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6620.7788590328109</v>
      </c>
      <c r="AB1293">
        <f>insurance[[#This Row],[charges]]-insurance[[#This Row],[yhat]]</f>
        <v>-1628.4024590328108</v>
      </c>
      <c r="AC1293" t="str">
        <f>IF(insurance[[#This Row],[split]]="Test",
  COUNTIFS(insurance[split], "Test", insurance[yhat], "&gt;" &amp; insurance[[#This Row],[yhat]]) + 1,
  ""
)</f>
        <v/>
      </c>
      <c r="AD1293" t="str">
        <f>IF(insurance[[#This Row],[split]]="Test", CEILING(insurance[[#This Row],[rank_test]]/(COUNTIF(insurance[split],"Test")/10), 1), "")</f>
        <v/>
      </c>
      <c r="AE1293" t="str">
        <f>IF(insurance[[#This Row],[split]]="Test", --(insurance[[#This Row],[charges]] &gt;= Classify!$C$5), "")</f>
        <v/>
      </c>
      <c r="AF1293" t="str">
        <f>IF(insurance[[#This Row],[split]]="Test", --(insurance[[#This Row],[yhat]] &gt;= Classify!$C$8), "")</f>
        <v/>
      </c>
    </row>
    <row r="1294" spans="1:32" x14ac:dyDescent="0.35">
      <c r="A1294">
        <v>22</v>
      </c>
      <c r="B1294" t="s">
        <v>13</v>
      </c>
      <c r="C1294">
        <v>20.234999999999999</v>
      </c>
      <c r="D1294">
        <v>0</v>
      </c>
      <c r="E1294" t="s">
        <v>14</v>
      </c>
      <c r="F1294" t="s">
        <v>22</v>
      </c>
      <c r="G1294">
        <v>2527.8186500000002</v>
      </c>
      <c r="H1294" t="s">
        <v>24</v>
      </c>
      <c r="I1294" t="s">
        <v>17</v>
      </c>
      <c r="J1294" t="s">
        <v>17</v>
      </c>
      <c r="K1294" t="s">
        <v>18</v>
      </c>
      <c r="L1294" t="s">
        <v>17</v>
      </c>
      <c r="M1294" t="s">
        <v>17</v>
      </c>
      <c r="N1294">
        <f>insurance[[#This Row],[age]]^2</f>
        <v>484</v>
      </c>
      <c r="O1294">
        <f>insurance[[#This Row],[smoker_yes]]*insurance[[#This Row],[bmi]]</f>
        <v>0</v>
      </c>
      <c r="P1294">
        <f>insurance[[#This Row],[smoker_yes]]*insurance[[#This Row],[age]]</f>
        <v>0</v>
      </c>
      <c r="Q1294">
        <f>insurance[[#This Row],[bmi]]*insurance[[#This Row],[age]]</f>
        <v>445.16999999999996</v>
      </c>
      <c r="R1294" t="s">
        <v>31</v>
      </c>
      <c r="S1294">
        <f>(insurance[[#This Row],[age]]-Notes!$B$2)/Notes!$B$3</f>
        <v>-1.2251606895761058</v>
      </c>
      <c r="T1294">
        <f>(insurance[[#This Row],[bmi]]-Notes!$B$4)/Notes!$B$5</f>
        <v>-1.7107209416754787</v>
      </c>
      <c r="U1294">
        <f>(insurance[[#This Row],[children]]-Notes!$B$6)/Notes!$B$7</f>
        <v>-0.90861366741867866</v>
      </c>
      <c r="V1294" s="14">
        <f t="shared" si="20"/>
        <v>13130.638654799817</v>
      </c>
      <c r="W1294" s="15" t="str">
        <f>IF(insurance[[#This Row],[split]]="Test", (insurance[[#This Row],[charges]]-insurance[[#This Row],[yhat_base]])^2, "")</f>
        <v/>
      </c>
      <c r="X1294" s="15" t="str">
        <f>IF(insurance[[#This Row],[split]]="Test", ABS(insurance[[#This Row],[charges]]-insurance[[#This Row],[yhat_base]])^2, "")</f>
        <v/>
      </c>
      <c r="Y1294" t="str">
        <f>IF(insurance[[#This Row],[split]]="Test", (insurance[[#This Row],[charges]]-insurance[[#This Row],[yhat]])^2,"")</f>
        <v/>
      </c>
      <c r="Z1294" t="str">
        <f>IF(insurance[[#This Row],[split]]="Test",ABS(insurance[[#This Row],[charges]]-insurance[[#This Row],[yhat]])^2,"")</f>
        <v/>
      </c>
      <c r="AA1294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3983.1336468859481</v>
      </c>
      <c r="AB1294">
        <f>insurance[[#This Row],[charges]]-insurance[[#This Row],[yhat]]</f>
        <v>-1455.3149968859479</v>
      </c>
      <c r="AC1294" t="str">
        <f>IF(insurance[[#This Row],[split]]="Test",
  COUNTIFS(insurance[split], "Test", insurance[yhat], "&gt;" &amp; insurance[[#This Row],[yhat]]) + 1,
  ""
)</f>
        <v/>
      </c>
      <c r="AD1294" t="str">
        <f>IF(insurance[[#This Row],[split]]="Test", CEILING(insurance[[#This Row],[rank_test]]/(COUNTIF(insurance[split],"Test")/10), 1), "")</f>
        <v/>
      </c>
      <c r="AE1294" t="str">
        <f>IF(insurance[[#This Row],[split]]="Test", --(insurance[[#This Row],[charges]] &gt;= Classify!$C$5), "")</f>
        <v/>
      </c>
      <c r="AF1294" t="str">
        <f>IF(insurance[[#This Row],[split]]="Test", --(insurance[[#This Row],[yhat]] &gt;= Classify!$C$8), "")</f>
        <v/>
      </c>
    </row>
    <row r="1295" spans="1:32" x14ac:dyDescent="0.35">
      <c r="A1295">
        <v>29</v>
      </c>
      <c r="B1295" t="s">
        <v>19</v>
      </c>
      <c r="C1295">
        <v>22.895</v>
      </c>
      <c r="D1295">
        <v>0</v>
      </c>
      <c r="E1295" t="s">
        <v>23</v>
      </c>
      <c r="F1295" t="s">
        <v>20</v>
      </c>
      <c r="G1295">
        <v>16138.762049999999</v>
      </c>
      <c r="H1295" t="s">
        <v>24</v>
      </c>
      <c r="I1295" t="s">
        <v>18</v>
      </c>
      <c r="J1295" t="s">
        <v>18</v>
      </c>
      <c r="K1295" t="s">
        <v>17</v>
      </c>
      <c r="L1295" t="s">
        <v>17</v>
      </c>
      <c r="M1295" t="s">
        <v>17</v>
      </c>
      <c r="N1295">
        <f>insurance[[#This Row],[age]]^2</f>
        <v>841</v>
      </c>
      <c r="O1295">
        <f>insurance[[#This Row],[smoker_yes]]*insurance[[#This Row],[bmi]]</f>
        <v>22.895</v>
      </c>
      <c r="P1295">
        <f>insurance[[#This Row],[smoker_yes]]*insurance[[#This Row],[age]]</f>
        <v>29</v>
      </c>
      <c r="Q1295">
        <f>insurance[[#This Row],[bmi]]*insurance[[#This Row],[age]]</f>
        <v>663.95500000000004</v>
      </c>
      <c r="R1295" t="s">
        <v>32</v>
      </c>
      <c r="S1295">
        <f>(insurance[[#This Row],[age]]-Notes!$B$2)/Notes!$B$3</f>
        <v>-0.72675235796989435</v>
      </c>
      <c r="T1295">
        <f>(insurance[[#This Row],[bmi]]-Notes!$B$4)/Notes!$B$5</f>
        <v>-1.274362624523145</v>
      </c>
      <c r="U1295">
        <f>(insurance[[#This Row],[children]]-Notes!$B$6)/Notes!$B$7</f>
        <v>-0.90861366741867866</v>
      </c>
      <c r="V1295" s="14">
        <f t="shared" si="20"/>
        <v>13130.638654799817</v>
      </c>
      <c r="W1295" s="15">
        <f>IF(insurance[[#This Row],[split]]="Test", (insurance[[#This Row],[charges]]-insurance[[#This Row],[yhat_base]])^2, "")</f>
        <v>9048806.3607506715</v>
      </c>
      <c r="X1295" s="15">
        <f>IF(insurance[[#This Row],[split]]="Test", ABS(insurance[[#This Row],[charges]]-insurance[[#This Row],[yhat_base]])^2, "")</f>
        <v>9048806.3607506715</v>
      </c>
      <c r="Y1295">
        <f>IF(insurance[[#This Row],[split]]="Test", (insurance[[#This Row],[charges]]-insurance[[#This Row],[yhat]])^2,"")</f>
        <v>921211.26689256902</v>
      </c>
      <c r="Z1295">
        <f>IF(insurance[[#This Row],[split]]="Test",ABS(insurance[[#This Row],[charges]]-insurance[[#This Row],[yhat]])^2,"")</f>
        <v>921211.26689256902</v>
      </c>
      <c r="AA1295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17098.559563485302</v>
      </c>
      <c r="AB1295">
        <f>insurance[[#This Row],[charges]]-insurance[[#This Row],[yhat]]</f>
        <v>-959.79751348530226</v>
      </c>
      <c r="AC1295">
        <f>IF(insurance[[#This Row],[split]]="Test",
  COUNTIFS(insurance[split], "Test", insurance[yhat], "&gt;" &amp; insurance[[#This Row],[yhat]]) + 1,
  ""
)</f>
        <v>57</v>
      </c>
      <c r="AD1295">
        <f>IF(insurance[[#This Row],[split]]="Test", CEILING(insurance[[#This Row],[rank_test]]/(COUNTIF(insurance[split],"Test")/10), 1), "")</f>
        <v>3</v>
      </c>
      <c r="AE1295">
        <f>IF(insurance[[#This Row],[split]]="Test", --(insurance[[#This Row],[charges]] &gt;= Classify!$C$5), "")</f>
        <v>0</v>
      </c>
      <c r="AF1295">
        <f>IF(insurance[[#This Row],[split]]="Test", --(insurance[[#This Row],[yhat]] &gt;= Classify!$C$8), "")</f>
        <v>1</v>
      </c>
    </row>
    <row r="1296" spans="1:32" x14ac:dyDescent="0.35">
      <c r="A1296">
        <v>34</v>
      </c>
      <c r="B1296" t="s">
        <v>19</v>
      </c>
      <c r="C1296">
        <v>21.375</v>
      </c>
      <c r="D1296">
        <v>0</v>
      </c>
      <c r="E1296" t="s">
        <v>14</v>
      </c>
      <c r="F1296" t="s">
        <v>20</v>
      </c>
      <c r="G1296">
        <v>4500.33925</v>
      </c>
      <c r="H1296" t="s">
        <v>24</v>
      </c>
      <c r="I1296" t="s">
        <v>18</v>
      </c>
      <c r="J1296" t="s">
        <v>17</v>
      </c>
      <c r="K1296" t="s">
        <v>17</v>
      </c>
      <c r="L1296" t="s">
        <v>17</v>
      </c>
      <c r="M1296" t="s">
        <v>17</v>
      </c>
      <c r="N1296">
        <f>insurance[[#This Row],[age]]^2</f>
        <v>1156</v>
      </c>
      <c r="O1296">
        <f>insurance[[#This Row],[smoker_yes]]*insurance[[#This Row],[bmi]]</f>
        <v>0</v>
      </c>
      <c r="P1296">
        <f>insurance[[#This Row],[smoker_yes]]*insurance[[#This Row],[age]]</f>
        <v>0</v>
      </c>
      <c r="Q1296">
        <f>insurance[[#This Row],[bmi]]*insurance[[#This Row],[age]]</f>
        <v>726.75</v>
      </c>
      <c r="R1296" t="s">
        <v>31</v>
      </c>
      <c r="S1296">
        <f>(insurance[[#This Row],[age]]-Notes!$B$2)/Notes!$B$3</f>
        <v>-0.37074640682260052</v>
      </c>
      <c r="T1296">
        <f>(insurance[[#This Row],[bmi]]-Notes!$B$4)/Notes!$B$5</f>
        <v>-1.5237102343244784</v>
      </c>
      <c r="U1296">
        <f>(insurance[[#This Row],[children]]-Notes!$B$6)/Notes!$B$7</f>
        <v>-0.90861366741867866</v>
      </c>
      <c r="V1296" s="14">
        <f t="shared" si="20"/>
        <v>13130.638654799817</v>
      </c>
      <c r="W1296" s="15" t="str">
        <f>IF(insurance[[#This Row],[split]]="Test", (insurance[[#This Row],[charges]]-insurance[[#This Row],[yhat_base]])^2, "")</f>
        <v/>
      </c>
      <c r="X1296" s="15" t="str">
        <f>IF(insurance[[#This Row],[split]]="Test", ABS(insurance[[#This Row],[charges]]-insurance[[#This Row],[yhat_base]])^2, "")</f>
        <v/>
      </c>
      <c r="Y1296" t="str">
        <f>IF(insurance[[#This Row],[split]]="Test", (insurance[[#This Row],[charges]]-insurance[[#This Row],[yhat]])^2,"")</f>
        <v/>
      </c>
      <c r="Z1296" t="str">
        <f>IF(insurance[[#This Row],[split]]="Test",ABS(insurance[[#This Row],[charges]]-insurance[[#This Row],[yhat]])^2,"")</f>
        <v/>
      </c>
      <c r="AA1296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5970.6244270429825</v>
      </c>
      <c r="AB1296">
        <f>insurance[[#This Row],[charges]]-insurance[[#This Row],[yhat]]</f>
        <v>-1470.2851770429825</v>
      </c>
      <c r="AC1296" t="str">
        <f>IF(insurance[[#This Row],[split]]="Test",
  COUNTIFS(insurance[split], "Test", insurance[yhat], "&gt;" &amp; insurance[[#This Row],[yhat]]) + 1,
  ""
)</f>
        <v/>
      </c>
      <c r="AD1296" t="str">
        <f>IF(insurance[[#This Row],[split]]="Test", CEILING(insurance[[#This Row],[rank_test]]/(COUNTIF(insurance[split],"Test")/10), 1), "")</f>
        <v/>
      </c>
      <c r="AE1296" t="str">
        <f>IF(insurance[[#This Row],[split]]="Test", --(insurance[[#This Row],[charges]] &gt;= Classify!$C$5), "")</f>
        <v/>
      </c>
      <c r="AF1296" t="str">
        <f>IF(insurance[[#This Row],[split]]="Test", --(insurance[[#This Row],[yhat]] &gt;= Classify!$C$8), "")</f>
        <v/>
      </c>
    </row>
    <row r="1297" spans="1:32" x14ac:dyDescent="0.35">
      <c r="A1297">
        <v>24</v>
      </c>
      <c r="B1297" t="s">
        <v>13</v>
      </c>
      <c r="C1297">
        <v>20.52</v>
      </c>
      <c r="D1297">
        <v>0</v>
      </c>
      <c r="E1297" t="s">
        <v>23</v>
      </c>
      <c r="F1297" t="s">
        <v>20</v>
      </c>
      <c r="G1297">
        <v>14571.890799999999</v>
      </c>
      <c r="H1297" t="s">
        <v>24</v>
      </c>
      <c r="I1297" t="s">
        <v>17</v>
      </c>
      <c r="J1297" t="s">
        <v>18</v>
      </c>
      <c r="K1297" t="s">
        <v>17</v>
      </c>
      <c r="L1297" t="s">
        <v>17</v>
      </c>
      <c r="M1297" t="s">
        <v>17</v>
      </c>
      <c r="N1297">
        <f>insurance[[#This Row],[age]]^2</f>
        <v>576</v>
      </c>
      <c r="O1297">
        <f>insurance[[#This Row],[smoker_yes]]*insurance[[#This Row],[bmi]]</f>
        <v>20.52</v>
      </c>
      <c r="P1297">
        <f>insurance[[#This Row],[smoker_yes]]*insurance[[#This Row],[age]]</f>
        <v>24</v>
      </c>
      <c r="Q1297">
        <f>insurance[[#This Row],[bmi]]*insurance[[#This Row],[age]]</f>
        <v>492.48</v>
      </c>
      <c r="R1297" t="s">
        <v>31</v>
      </c>
      <c r="S1297">
        <f>(insurance[[#This Row],[age]]-Notes!$B$2)/Notes!$B$3</f>
        <v>-1.0827583091171882</v>
      </c>
      <c r="T1297">
        <f>(insurance[[#This Row],[bmi]]-Notes!$B$4)/Notes!$B$5</f>
        <v>-1.6639682648377285</v>
      </c>
      <c r="U1297">
        <f>(insurance[[#This Row],[children]]-Notes!$B$6)/Notes!$B$7</f>
        <v>-0.90861366741867866</v>
      </c>
      <c r="V1297" s="14">
        <f t="shared" si="20"/>
        <v>13130.638654799817</v>
      </c>
      <c r="W1297" s="15" t="str">
        <f>IF(insurance[[#This Row],[split]]="Test", (insurance[[#This Row],[charges]]-insurance[[#This Row],[yhat_base]])^2, "")</f>
        <v/>
      </c>
      <c r="X1297" s="15" t="str">
        <f>IF(insurance[[#This Row],[split]]="Test", ABS(insurance[[#This Row],[charges]]-insurance[[#This Row],[yhat_base]])^2, "")</f>
        <v/>
      </c>
      <c r="Y1297" t="str">
        <f>IF(insurance[[#This Row],[split]]="Test", (insurance[[#This Row],[charges]]-insurance[[#This Row],[yhat]])^2,"")</f>
        <v/>
      </c>
      <c r="Z1297" t="str">
        <f>IF(insurance[[#This Row],[split]]="Test",ABS(insurance[[#This Row],[charges]]-insurance[[#This Row],[yhat]])^2,"")</f>
        <v/>
      </c>
      <c r="AA1297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13412.442332471284</v>
      </c>
      <c r="AB1297">
        <f>insurance[[#This Row],[charges]]-insurance[[#This Row],[yhat]]</f>
        <v>1159.4484675287149</v>
      </c>
      <c r="AC1297" t="str">
        <f>IF(insurance[[#This Row],[split]]="Test",
  COUNTIFS(insurance[split], "Test", insurance[yhat], "&gt;" &amp; insurance[[#This Row],[yhat]]) + 1,
  ""
)</f>
        <v/>
      </c>
      <c r="AD1297" t="str">
        <f>IF(insurance[[#This Row],[split]]="Test", CEILING(insurance[[#This Row],[rank_test]]/(COUNTIF(insurance[split],"Test")/10), 1), "")</f>
        <v/>
      </c>
      <c r="AE1297" t="str">
        <f>IF(insurance[[#This Row],[split]]="Test", --(insurance[[#This Row],[charges]] &gt;= Classify!$C$5), "")</f>
        <v/>
      </c>
      <c r="AF1297" t="str">
        <f>IF(insurance[[#This Row],[split]]="Test", --(insurance[[#This Row],[yhat]] &gt;= Classify!$C$8), "")</f>
        <v/>
      </c>
    </row>
    <row r="1298" spans="1:32" x14ac:dyDescent="0.35">
      <c r="A1298">
        <v>48</v>
      </c>
      <c r="B1298" t="s">
        <v>13</v>
      </c>
      <c r="C1298">
        <v>22.8</v>
      </c>
      <c r="D1298">
        <v>0</v>
      </c>
      <c r="E1298" t="s">
        <v>14</v>
      </c>
      <c r="F1298" t="s">
        <v>21</v>
      </c>
      <c r="G1298">
        <v>8269.0439999999999</v>
      </c>
      <c r="H1298" t="s">
        <v>24</v>
      </c>
      <c r="I1298" t="s">
        <v>17</v>
      </c>
      <c r="J1298" t="s">
        <v>17</v>
      </c>
      <c r="K1298" t="s">
        <v>17</v>
      </c>
      <c r="L1298" t="s">
        <v>17</v>
      </c>
      <c r="M1298" t="s">
        <v>18</v>
      </c>
      <c r="N1298">
        <f>insurance[[#This Row],[age]]^2</f>
        <v>2304</v>
      </c>
      <c r="O1298">
        <f>insurance[[#This Row],[smoker_yes]]*insurance[[#This Row],[bmi]]</f>
        <v>0</v>
      </c>
      <c r="P1298">
        <f>insurance[[#This Row],[smoker_yes]]*insurance[[#This Row],[age]]</f>
        <v>0</v>
      </c>
      <c r="Q1298">
        <f>insurance[[#This Row],[bmi]]*insurance[[#This Row],[age]]</f>
        <v>1094.4000000000001</v>
      </c>
      <c r="R1298" t="s">
        <v>31</v>
      </c>
      <c r="S1298">
        <f>(insurance[[#This Row],[age]]-Notes!$B$2)/Notes!$B$3</f>
        <v>0.62607025638982228</v>
      </c>
      <c r="T1298">
        <f>(insurance[[#This Row],[bmi]]-Notes!$B$4)/Notes!$B$5</f>
        <v>-1.2899468501357283</v>
      </c>
      <c r="U1298">
        <f>(insurance[[#This Row],[children]]-Notes!$B$6)/Notes!$B$7</f>
        <v>-0.90861366741867866</v>
      </c>
      <c r="V1298" s="14">
        <f t="shared" si="20"/>
        <v>13130.638654799817</v>
      </c>
      <c r="W1298" s="15" t="str">
        <f>IF(insurance[[#This Row],[split]]="Test", (insurance[[#This Row],[charges]]-insurance[[#This Row],[yhat_base]])^2, "")</f>
        <v/>
      </c>
      <c r="X1298" s="15" t="str">
        <f>IF(insurance[[#This Row],[split]]="Test", ABS(insurance[[#This Row],[charges]]-insurance[[#This Row],[yhat_base]])^2, "")</f>
        <v/>
      </c>
      <c r="Y1298" t="str">
        <f>IF(insurance[[#This Row],[split]]="Test", (insurance[[#This Row],[charges]]-insurance[[#This Row],[yhat]])^2,"")</f>
        <v/>
      </c>
      <c r="Z1298" t="str">
        <f>IF(insurance[[#This Row],[split]]="Test",ABS(insurance[[#This Row],[charges]]-insurance[[#This Row],[yhat]])^2,"")</f>
        <v/>
      </c>
      <c r="AA1298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9337.2022771176944</v>
      </c>
      <c r="AB1298">
        <f>insurance[[#This Row],[charges]]-insurance[[#This Row],[yhat]]</f>
        <v>-1068.1582771176945</v>
      </c>
      <c r="AC1298" t="str">
        <f>IF(insurance[[#This Row],[split]]="Test",
  COUNTIFS(insurance[split], "Test", insurance[yhat], "&gt;" &amp; insurance[[#This Row],[yhat]]) + 1,
  ""
)</f>
        <v/>
      </c>
      <c r="AD1298" t="str">
        <f>IF(insurance[[#This Row],[split]]="Test", CEILING(insurance[[#This Row],[rank_test]]/(COUNTIF(insurance[split],"Test")/10), 1), "")</f>
        <v/>
      </c>
      <c r="AE1298" t="str">
        <f>IF(insurance[[#This Row],[split]]="Test", --(insurance[[#This Row],[charges]] &gt;= Classify!$C$5), "")</f>
        <v/>
      </c>
      <c r="AF1298" t="str">
        <f>IF(insurance[[#This Row],[split]]="Test", --(insurance[[#This Row],[yhat]] &gt;= Classify!$C$8), "")</f>
        <v/>
      </c>
    </row>
    <row r="1299" spans="1:32" x14ac:dyDescent="0.35">
      <c r="A1299">
        <v>23</v>
      </c>
      <c r="B1299" t="s">
        <v>19</v>
      </c>
      <c r="C1299">
        <v>18.715</v>
      </c>
      <c r="D1299">
        <v>0</v>
      </c>
      <c r="E1299" t="s">
        <v>14</v>
      </c>
      <c r="F1299" t="s">
        <v>22</v>
      </c>
      <c r="G1299">
        <v>21595.382290000001</v>
      </c>
      <c r="H1299" t="s">
        <v>24</v>
      </c>
      <c r="I1299" t="s">
        <v>18</v>
      </c>
      <c r="J1299" t="s">
        <v>17</v>
      </c>
      <c r="K1299" t="s">
        <v>18</v>
      </c>
      <c r="L1299" t="s">
        <v>17</v>
      </c>
      <c r="M1299" t="s">
        <v>17</v>
      </c>
      <c r="N1299">
        <f>insurance[[#This Row],[age]]^2</f>
        <v>529</v>
      </c>
      <c r="O1299">
        <f>insurance[[#This Row],[smoker_yes]]*insurance[[#This Row],[bmi]]</f>
        <v>0</v>
      </c>
      <c r="P1299">
        <f>insurance[[#This Row],[smoker_yes]]*insurance[[#This Row],[age]]</f>
        <v>0</v>
      </c>
      <c r="Q1299">
        <f>insurance[[#This Row],[bmi]]*insurance[[#This Row],[age]]</f>
        <v>430.44499999999999</v>
      </c>
      <c r="R1299" t="s">
        <v>31</v>
      </c>
      <c r="S1299">
        <f>(insurance[[#This Row],[age]]-Notes!$B$2)/Notes!$B$3</f>
        <v>-1.1539594993466469</v>
      </c>
      <c r="T1299">
        <f>(insurance[[#This Row],[bmi]]-Notes!$B$4)/Notes!$B$5</f>
        <v>-1.9600685514768121</v>
      </c>
      <c r="U1299">
        <f>(insurance[[#This Row],[children]]-Notes!$B$6)/Notes!$B$7</f>
        <v>-0.90861366741867866</v>
      </c>
      <c r="V1299" s="14">
        <f t="shared" si="20"/>
        <v>13130.638654799817</v>
      </c>
      <c r="W1299" s="15" t="str">
        <f>IF(insurance[[#This Row],[split]]="Test", (insurance[[#This Row],[charges]]-insurance[[#This Row],[yhat_base]])^2, "")</f>
        <v/>
      </c>
      <c r="X1299" s="15" t="str">
        <f>IF(insurance[[#This Row],[split]]="Test", ABS(insurance[[#This Row],[charges]]-insurance[[#This Row],[yhat_base]])^2, "")</f>
        <v/>
      </c>
      <c r="Y1299" t="str">
        <f>IF(insurance[[#This Row],[split]]="Test", (insurance[[#This Row],[charges]]-insurance[[#This Row],[yhat]])^2,"")</f>
        <v/>
      </c>
      <c r="Z1299" t="str">
        <f>IF(insurance[[#This Row],[split]]="Test",ABS(insurance[[#This Row],[charges]]-insurance[[#This Row],[yhat]])^2,"")</f>
        <v/>
      </c>
      <c r="AA1299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3461.4028280793164</v>
      </c>
      <c r="AB1299">
        <f>insurance[[#This Row],[charges]]-insurance[[#This Row],[yhat]]</f>
        <v>18133.979461920684</v>
      </c>
      <c r="AC1299" t="str">
        <f>IF(insurance[[#This Row],[split]]="Test",
  COUNTIFS(insurance[split], "Test", insurance[yhat], "&gt;" &amp; insurance[[#This Row],[yhat]]) + 1,
  ""
)</f>
        <v/>
      </c>
      <c r="AD1299" t="str">
        <f>IF(insurance[[#This Row],[split]]="Test", CEILING(insurance[[#This Row],[rank_test]]/(COUNTIF(insurance[split],"Test")/10), 1), "")</f>
        <v/>
      </c>
      <c r="AE1299" t="str">
        <f>IF(insurance[[#This Row],[split]]="Test", --(insurance[[#This Row],[charges]] &gt;= Classify!$C$5), "")</f>
        <v/>
      </c>
      <c r="AF1299" t="str">
        <f>IF(insurance[[#This Row],[split]]="Test", --(insurance[[#This Row],[yhat]] &gt;= Classify!$C$8), "")</f>
        <v/>
      </c>
    </row>
    <row r="1300" spans="1:32" x14ac:dyDescent="0.35">
      <c r="A1300">
        <v>18</v>
      </c>
      <c r="B1300" t="s">
        <v>19</v>
      </c>
      <c r="C1300">
        <v>21.565000000000001</v>
      </c>
      <c r="D1300">
        <v>0</v>
      </c>
      <c r="E1300" t="s">
        <v>23</v>
      </c>
      <c r="F1300" t="s">
        <v>20</v>
      </c>
      <c r="G1300">
        <v>13747.87235</v>
      </c>
      <c r="H1300" t="s">
        <v>24</v>
      </c>
      <c r="I1300" t="s">
        <v>18</v>
      </c>
      <c r="J1300" t="s">
        <v>18</v>
      </c>
      <c r="K1300" t="s">
        <v>17</v>
      </c>
      <c r="L1300" t="s">
        <v>17</v>
      </c>
      <c r="M1300" t="s">
        <v>17</v>
      </c>
      <c r="N1300">
        <f>insurance[[#This Row],[age]]^2</f>
        <v>324</v>
      </c>
      <c r="O1300">
        <f>insurance[[#This Row],[smoker_yes]]*insurance[[#This Row],[bmi]]</f>
        <v>21.565000000000001</v>
      </c>
      <c r="P1300">
        <f>insurance[[#This Row],[smoker_yes]]*insurance[[#This Row],[age]]</f>
        <v>18</v>
      </c>
      <c r="Q1300">
        <f>insurance[[#This Row],[bmi]]*insurance[[#This Row],[age]]</f>
        <v>388.17</v>
      </c>
      <c r="R1300" t="s">
        <v>32</v>
      </c>
      <c r="S1300">
        <f>(insurance[[#This Row],[age]]-Notes!$B$2)/Notes!$B$3</f>
        <v>-1.5099654504939408</v>
      </c>
      <c r="T1300">
        <f>(insurance[[#This Row],[bmi]]-Notes!$B$4)/Notes!$B$5</f>
        <v>-1.4925417830993115</v>
      </c>
      <c r="U1300">
        <f>(insurance[[#This Row],[children]]-Notes!$B$6)/Notes!$B$7</f>
        <v>-0.90861366741867866</v>
      </c>
      <c r="V1300" s="14">
        <f t="shared" si="20"/>
        <v>13130.638654799817</v>
      </c>
      <c r="W1300" s="15">
        <f>IF(insurance[[#This Row],[split]]="Test", (insurance[[#This Row],[charges]]-insurance[[#This Row],[yhat_base]])^2, "")</f>
        <v>380977.43449047167</v>
      </c>
      <c r="X1300" s="15">
        <f>IF(insurance[[#This Row],[split]]="Test", ABS(insurance[[#This Row],[charges]]-insurance[[#This Row],[yhat_base]])^2, "")</f>
        <v>380977.43449047167</v>
      </c>
      <c r="Y1300">
        <f>IF(insurance[[#This Row],[split]]="Test", (insurance[[#This Row],[charges]]-insurance[[#This Row],[yhat]])^2,"")</f>
        <v>4054.5717200502877</v>
      </c>
      <c r="Z1300">
        <f>IF(insurance[[#This Row],[split]]="Test",ABS(insurance[[#This Row],[charges]]-insurance[[#This Row],[yhat]])^2,"")</f>
        <v>4054.5717200502877</v>
      </c>
      <c r="AA1300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13684.196830998972</v>
      </c>
      <c r="AB1300">
        <f>insurance[[#This Row],[charges]]-insurance[[#This Row],[yhat]]</f>
        <v>63.675519001028078</v>
      </c>
      <c r="AC1300">
        <f>IF(insurance[[#This Row],[split]]="Test",
  COUNTIFS(insurance[split], "Test", insurance[yhat], "&gt;" &amp; insurance[[#This Row],[yhat]]) + 1,
  ""
)</f>
        <v>86</v>
      </c>
      <c r="AD1300">
        <f>IF(insurance[[#This Row],[split]]="Test", CEILING(insurance[[#This Row],[rank_test]]/(COUNTIF(insurance[split],"Test")/10), 1), "")</f>
        <v>4</v>
      </c>
      <c r="AE1300">
        <f>IF(insurance[[#This Row],[split]]="Test", --(insurance[[#This Row],[charges]] &gt;= Classify!$C$5), "")</f>
        <v>0</v>
      </c>
      <c r="AF1300">
        <f>IF(insurance[[#This Row],[split]]="Test", --(insurance[[#This Row],[yhat]] &gt;= Classify!$C$8), "")</f>
        <v>0</v>
      </c>
    </row>
    <row r="1301" spans="1:32" x14ac:dyDescent="0.35">
      <c r="A1301">
        <v>18</v>
      </c>
      <c r="B1301" t="s">
        <v>19</v>
      </c>
      <c r="C1301">
        <v>23.085000000000001</v>
      </c>
      <c r="D1301">
        <v>0</v>
      </c>
      <c r="E1301" t="s">
        <v>14</v>
      </c>
      <c r="F1301" t="s">
        <v>20</v>
      </c>
      <c r="G1301">
        <v>1704.7001499999999</v>
      </c>
      <c r="H1301" t="s">
        <v>24</v>
      </c>
      <c r="I1301" t="s">
        <v>18</v>
      </c>
      <c r="J1301" t="s">
        <v>17</v>
      </c>
      <c r="K1301" t="s">
        <v>17</v>
      </c>
      <c r="L1301" t="s">
        <v>17</v>
      </c>
      <c r="M1301" t="s">
        <v>17</v>
      </c>
      <c r="N1301">
        <f>insurance[[#This Row],[age]]^2</f>
        <v>324</v>
      </c>
      <c r="O1301">
        <f>insurance[[#This Row],[smoker_yes]]*insurance[[#This Row],[bmi]]</f>
        <v>0</v>
      </c>
      <c r="P1301">
        <f>insurance[[#This Row],[smoker_yes]]*insurance[[#This Row],[age]]</f>
        <v>0</v>
      </c>
      <c r="Q1301">
        <f>insurance[[#This Row],[bmi]]*insurance[[#This Row],[age]]</f>
        <v>415.53000000000003</v>
      </c>
      <c r="R1301" t="s">
        <v>31</v>
      </c>
      <c r="S1301">
        <f>(insurance[[#This Row],[age]]-Notes!$B$2)/Notes!$B$3</f>
        <v>-1.5099654504939408</v>
      </c>
      <c r="T1301">
        <f>(insurance[[#This Row],[bmi]]-Notes!$B$4)/Notes!$B$5</f>
        <v>-1.2431941732979781</v>
      </c>
      <c r="U1301">
        <f>(insurance[[#This Row],[children]]-Notes!$B$6)/Notes!$B$7</f>
        <v>-0.90861366741867866</v>
      </c>
      <c r="V1301" s="14">
        <f t="shared" si="20"/>
        <v>13130.638654799817</v>
      </c>
      <c r="W1301" s="15" t="str">
        <f>IF(insurance[[#This Row],[split]]="Test", (insurance[[#This Row],[charges]]-insurance[[#This Row],[yhat_base]])^2, "")</f>
        <v/>
      </c>
      <c r="X1301" s="15" t="str">
        <f>IF(insurance[[#This Row],[split]]="Test", ABS(insurance[[#This Row],[charges]]-insurance[[#This Row],[yhat_base]])^2, "")</f>
        <v/>
      </c>
      <c r="Y1301" t="str">
        <f>IF(insurance[[#This Row],[split]]="Test", (insurance[[#This Row],[charges]]-insurance[[#This Row],[yhat]])^2,"")</f>
        <v/>
      </c>
      <c r="Z1301" t="str">
        <f>IF(insurance[[#This Row],[split]]="Test",ABS(insurance[[#This Row],[charges]]-insurance[[#This Row],[yhat]])^2,"")</f>
        <v/>
      </c>
      <c r="AA1301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3583.9335573121211</v>
      </c>
      <c r="AB1301">
        <f>insurance[[#This Row],[charges]]-insurance[[#This Row],[yhat]]</f>
        <v>-1879.2334073121212</v>
      </c>
      <c r="AC1301" t="str">
        <f>IF(insurance[[#This Row],[split]]="Test",
  COUNTIFS(insurance[split], "Test", insurance[yhat], "&gt;" &amp; insurance[[#This Row],[yhat]]) + 1,
  ""
)</f>
        <v/>
      </c>
      <c r="AD1301" t="str">
        <f>IF(insurance[[#This Row],[split]]="Test", CEILING(insurance[[#This Row],[rank_test]]/(COUNTIF(insurance[split],"Test")/10), 1), "")</f>
        <v/>
      </c>
      <c r="AE1301" t="str">
        <f>IF(insurance[[#This Row],[split]]="Test", --(insurance[[#This Row],[charges]] &gt;= Classify!$C$5), "")</f>
        <v/>
      </c>
      <c r="AF1301" t="str">
        <f>IF(insurance[[#This Row],[split]]="Test", --(insurance[[#This Row],[yhat]] &gt;= Classify!$C$8), "")</f>
        <v/>
      </c>
    </row>
    <row r="1302" spans="1:32" x14ac:dyDescent="0.35">
      <c r="A1302">
        <v>27</v>
      </c>
      <c r="B1302" t="s">
        <v>13</v>
      </c>
      <c r="C1302">
        <v>21.47</v>
      </c>
      <c r="D1302">
        <v>0</v>
      </c>
      <c r="E1302" t="s">
        <v>14</v>
      </c>
      <c r="F1302" t="s">
        <v>22</v>
      </c>
      <c r="G1302">
        <v>3353.4703</v>
      </c>
      <c r="H1302" t="s">
        <v>24</v>
      </c>
      <c r="I1302" t="s">
        <v>17</v>
      </c>
      <c r="J1302" t="s">
        <v>17</v>
      </c>
      <c r="K1302" t="s">
        <v>18</v>
      </c>
      <c r="L1302" t="s">
        <v>17</v>
      </c>
      <c r="M1302" t="s">
        <v>17</v>
      </c>
      <c r="N1302">
        <f>insurance[[#This Row],[age]]^2</f>
        <v>729</v>
      </c>
      <c r="O1302">
        <f>insurance[[#This Row],[smoker_yes]]*insurance[[#This Row],[bmi]]</f>
        <v>0</v>
      </c>
      <c r="P1302">
        <f>insurance[[#This Row],[smoker_yes]]*insurance[[#This Row],[age]]</f>
        <v>0</v>
      </c>
      <c r="Q1302">
        <f>insurance[[#This Row],[bmi]]*insurance[[#This Row],[age]]</f>
        <v>579.68999999999994</v>
      </c>
      <c r="R1302" t="s">
        <v>32</v>
      </c>
      <c r="S1302">
        <f>(insurance[[#This Row],[age]]-Notes!$B$2)/Notes!$B$3</f>
        <v>-0.86915473842881186</v>
      </c>
      <c r="T1302">
        <f>(insurance[[#This Row],[bmi]]-Notes!$B$4)/Notes!$B$5</f>
        <v>-1.5081260087118953</v>
      </c>
      <c r="U1302">
        <f>(insurance[[#This Row],[children]]-Notes!$B$6)/Notes!$B$7</f>
        <v>-0.90861366741867866</v>
      </c>
      <c r="V1302" s="14">
        <f t="shared" si="20"/>
        <v>13130.638654799817</v>
      </c>
      <c r="W1302" s="15">
        <f>IF(insurance[[#This Row],[split]]="Test", (insurance[[#This Row],[charges]]-insurance[[#This Row],[yhat_base]])^2, "")</f>
        <v>95593021.038098991</v>
      </c>
      <c r="X1302" s="15">
        <f>IF(insurance[[#This Row],[split]]="Test", ABS(insurance[[#This Row],[charges]]-insurance[[#This Row],[yhat_base]])^2, "")</f>
        <v>95593021.038098991</v>
      </c>
      <c r="Y1302">
        <f>IF(insurance[[#This Row],[split]]="Test", (insurance[[#This Row],[charges]]-insurance[[#This Row],[yhat]])^2,"")</f>
        <v>1774707.9952096171</v>
      </c>
      <c r="Z1302">
        <f>IF(insurance[[#This Row],[split]]="Test",ABS(insurance[[#This Row],[charges]]-insurance[[#This Row],[yhat]])^2,"")</f>
        <v>1774707.9952096171</v>
      </c>
      <c r="AA1302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4685.6519674949468</v>
      </c>
      <c r="AB1302">
        <f>insurance[[#This Row],[charges]]-insurance[[#This Row],[yhat]]</f>
        <v>-1332.1816674949469</v>
      </c>
      <c r="AC1302">
        <f>IF(insurance[[#This Row],[split]]="Test",
  COUNTIFS(insurance[split], "Test", insurance[yhat], "&gt;" &amp; insurance[[#This Row],[yhat]]) + 1,
  ""
)</f>
        <v>246</v>
      </c>
      <c r="AD1302">
        <f>IF(insurance[[#This Row],[split]]="Test", CEILING(insurance[[#This Row],[rank_test]]/(COUNTIF(insurance[split],"Test")/10), 1), "")</f>
        <v>9</v>
      </c>
      <c r="AE1302">
        <f>IF(insurance[[#This Row],[split]]="Test", --(insurance[[#This Row],[charges]] &gt;= Classify!$C$5), "")</f>
        <v>0</v>
      </c>
      <c r="AF1302">
        <f>IF(insurance[[#This Row],[split]]="Test", --(insurance[[#This Row],[yhat]] &gt;= Classify!$C$8), "")</f>
        <v>0</v>
      </c>
    </row>
    <row r="1303" spans="1:32" x14ac:dyDescent="0.35">
      <c r="A1303">
        <v>56</v>
      </c>
      <c r="B1303" t="s">
        <v>19</v>
      </c>
      <c r="C1303">
        <v>22.1</v>
      </c>
      <c r="D1303">
        <v>0</v>
      </c>
      <c r="E1303" t="s">
        <v>14</v>
      </c>
      <c r="F1303" t="s">
        <v>21</v>
      </c>
      <c r="G1303">
        <v>10577.087</v>
      </c>
      <c r="H1303" t="s">
        <v>24</v>
      </c>
      <c r="I1303" t="s">
        <v>18</v>
      </c>
      <c r="J1303" t="s">
        <v>17</v>
      </c>
      <c r="K1303" t="s">
        <v>17</v>
      </c>
      <c r="L1303" t="s">
        <v>17</v>
      </c>
      <c r="M1303" t="s">
        <v>18</v>
      </c>
      <c r="N1303">
        <f>insurance[[#This Row],[age]]^2</f>
        <v>3136</v>
      </c>
      <c r="O1303">
        <f>insurance[[#This Row],[smoker_yes]]*insurance[[#This Row],[bmi]]</f>
        <v>0</v>
      </c>
      <c r="P1303">
        <f>insurance[[#This Row],[smoker_yes]]*insurance[[#This Row],[age]]</f>
        <v>0</v>
      </c>
      <c r="Q1303">
        <f>insurance[[#This Row],[bmi]]*insurance[[#This Row],[age]]</f>
        <v>1237.6000000000001</v>
      </c>
      <c r="R1303" t="s">
        <v>31</v>
      </c>
      <c r="S1303">
        <f>(insurance[[#This Row],[age]]-Notes!$B$2)/Notes!$B$3</f>
        <v>1.1956797782254924</v>
      </c>
      <c r="T1303">
        <f>(insurance[[#This Row],[bmi]]-Notes!$B$4)/Notes!$B$5</f>
        <v>-1.4047779862284475</v>
      </c>
      <c r="U1303">
        <f>(insurance[[#This Row],[children]]-Notes!$B$6)/Notes!$B$7</f>
        <v>-0.90861366741867866</v>
      </c>
      <c r="V1303" s="14">
        <f t="shared" si="20"/>
        <v>13130.638654799817</v>
      </c>
      <c r="W1303" s="15" t="str">
        <f>IF(insurance[[#This Row],[split]]="Test", (insurance[[#This Row],[charges]]-insurance[[#This Row],[yhat_base]])^2, "")</f>
        <v/>
      </c>
      <c r="X1303" s="15" t="str">
        <f>IF(insurance[[#This Row],[split]]="Test", ABS(insurance[[#This Row],[charges]]-insurance[[#This Row],[yhat_base]])^2, "")</f>
        <v/>
      </c>
      <c r="Y1303" t="str">
        <f>IF(insurance[[#This Row],[split]]="Test", (insurance[[#This Row],[charges]]-insurance[[#This Row],[yhat]])^2,"")</f>
        <v/>
      </c>
      <c r="Z1303" t="str">
        <f>IF(insurance[[#This Row],[split]]="Test",ABS(insurance[[#This Row],[charges]]-insurance[[#This Row],[yhat]])^2,"")</f>
        <v/>
      </c>
      <c r="AA1303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11585.503672108625</v>
      </c>
      <c r="AB1303">
        <f>insurance[[#This Row],[charges]]-insurance[[#This Row],[yhat]]</f>
        <v>-1008.4166721086258</v>
      </c>
      <c r="AC1303" t="str">
        <f>IF(insurance[[#This Row],[split]]="Test",
  COUNTIFS(insurance[split], "Test", insurance[yhat], "&gt;" &amp; insurance[[#This Row],[yhat]]) + 1,
  ""
)</f>
        <v/>
      </c>
      <c r="AD1303" t="str">
        <f>IF(insurance[[#This Row],[split]]="Test", CEILING(insurance[[#This Row],[rank_test]]/(COUNTIF(insurance[split],"Test")/10), 1), "")</f>
        <v/>
      </c>
      <c r="AE1303" t="str">
        <f>IF(insurance[[#This Row],[split]]="Test", --(insurance[[#This Row],[charges]] &gt;= Classify!$C$5), "")</f>
        <v/>
      </c>
      <c r="AF1303" t="str">
        <f>IF(insurance[[#This Row],[split]]="Test", --(insurance[[#This Row],[yhat]] &gt;= Classify!$C$8), "")</f>
        <v/>
      </c>
    </row>
    <row r="1304" spans="1:32" x14ac:dyDescent="0.35">
      <c r="A1304">
        <v>23</v>
      </c>
      <c r="B1304" t="s">
        <v>19</v>
      </c>
      <c r="C1304">
        <v>24.51</v>
      </c>
      <c r="D1304">
        <v>0</v>
      </c>
      <c r="E1304" t="s">
        <v>14</v>
      </c>
      <c r="F1304" t="s">
        <v>20</v>
      </c>
      <c r="G1304">
        <v>2396.0958999999998</v>
      </c>
      <c r="H1304" t="s">
        <v>24</v>
      </c>
      <c r="I1304" t="s">
        <v>18</v>
      </c>
      <c r="J1304" t="s">
        <v>17</v>
      </c>
      <c r="K1304" t="s">
        <v>17</v>
      </c>
      <c r="L1304" t="s">
        <v>17</v>
      </c>
      <c r="M1304" t="s">
        <v>17</v>
      </c>
      <c r="N1304">
        <f>insurance[[#This Row],[age]]^2</f>
        <v>529</v>
      </c>
      <c r="O1304">
        <f>insurance[[#This Row],[smoker_yes]]*insurance[[#This Row],[bmi]]</f>
        <v>0</v>
      </c>
      <c r="P1304">
        <f>insurance[[#This Row],[smoker_yes]]*insurance[[#This Row],[age]]</f>
        <v>0</v>
      </c>
      <c r="Q1304">
        <f>insurance[[#This Row],[bmi]]*insurance[[#This Row],[age]]</f>
        <v>563.73</v>
      </c>
      <c r="R1304" t="s">
        <v>31</v>
      </c>
      <c r="S1304">
        <f>(insurance[[#This Row],[age]]-Notes!$B$2)/Notes!$B$3</f>
        <v>-1.1539594993466469</v>
      </c>
      <c r="T1304">
        <f>(insurance[[#This Row],[bmi]]-Notes!$B$4)/Notes!$B$5</f>
        <v>-1.0094307891092278</v>
      </c>
      <c r="U1304">
        <f>(insurance[[#This Row],[children]]-Notes!$B$6)/Notes!$B$7</f>
        <v>-0.90861366741867866</v>
      </c>
      <c r="V1304" s="14">
        <f t="shared" si="20"/>
        <v>13130.638654799817</v>
      </c>
      <c r="W1304" s="15" t="str">
        <f>IF(insurance[[#This Row],[split]]="Test", (insurance[[#This Row],[charges]]-insurance[[#This Row],[yhat_base]])^2, "")</f>
        <v/>
      </c>
      <c r="X1304" s="15" t="str">
        <f>IF(insurance[[#This Row],[split]]="Test", ABS(insurance[[#This Row],[charges]]-insurance[[#This Row],[yhat_base]])^2, "")</f>
        <v/>
      </c>
      <c r="Y1304" t="str">
        <f>IF(insurance[[#This Row],[split]]="Test", (insurance[[#This Row],[charges]]-insurance[[#This Row],[yhat]])^2,"")</f>
        <v/>
      </c>
      <c r="Z1304" t="str">
        <f>IF(insurance[[#This Row],[split]]="Test",ABS(insurance[[#This Row],[charges]]-insurance[[#This Row],[yhat]])^2,"")</f>
        <v/>
      </c>
      <c r="AA1304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4126.5643929160924</v>
      </c>
      <c r="AB1304">
        <f>insurance[[#This Row],[charges]]-insurance[[#This Row],[yhat]]</f>
        <v>-1730.4684929160926</v>
      </c>
      <c r="AC1304" t="str">
        <f>IF(insurance[[#This Row],[split]]="Test",
  COUNTIFS(insurance[split], "Test", insurance[yhat], "&gt;" &amp; insurance[[#This Row],[yhat]]) + 1,
  ""
)</f>
        <v/>
      </c>
      <c r="AD1304" t="str">
        <f>IF(insurance[[#This Row],[split]]="Test", CEILING(insurance[[#This Row],[rank_test]]/(COUNTIF(insurance[split],"Test")/10), 1), "")</f>
        <v/>
      </c>
      <c r="AE1304" t="str">
        <f>IF(insurance[[#This Row],[split]]="Test", --(insurance[[#This Row],[charges]] &gt;= Classify!$C$5), "")</f>
        <v/>
      </c>
      <c r="AF1304" t="str">
        <f>IF(insurance[[#This Row],[split]]="Test", --(insurance[[#This Row],[yhat]] &gt;= Classify!$C$8), "")</f>
        <v/>
      </c>
    </row>
    <row r="1305" spans="1:32" x14ac:dyDescent="0.35">
      <c r="A1305">
        <v>19</v>
      </c>
      <c r="B1305" t="s">
        <v>13</v>
      </c>
      <c r="C1305">
        <v>18.600000000000001</v>
      </c>
      <c r="D1305">
        <v>0</v>
      </c>
      <c r="E1305" t="s">
        <v>14</v>
      </c>
      <c r="F1305" t="s">
        <v>21</v>
      </c>
      <c r="G1305">
        <v>1728.8969999999999</v>
      </c>
      <c r="H1305" t="s">
        <v>24</v>
      </c>
      <c r="I1305" t="s">
        <v>17</v>
      </c>
      <c r="J1305" t="s">
        <v>17</v>
      </c>
      <c r="K1305" t="s">
        <v>17</v>
      </c>
      <c r="L1305" t="s">
        <v>17</v>
      </c>
      <c r="M1305" t="s">
        <v>18</v>
      </c>
      <c r="N1305">
        <f>insurance[[#This Row],[age]]^2</f>
        <v>361</v>
      </c>
      <c r="O1305">
        <f>insurance[[#This Row],[smoker_yes]]*insurance[[#This Row],[bmi]]</f>
        <v>0</v>
      </c>
      <c r="P1305">
        <f>insurance[[#This Row],[smoker_yes]]*insurance[[#This Row],[age]]</f>
        <v>0</v>
      </c>
      <c r="Q1305">
        <f>insurance[[#This Row],[bmi]]*insurance[[#This Row],[age]]</f>
        <v>353.40000000000003</v>
      </c>
      <c r="R1305" t="s">
        <v>31</v>
      </c>
      <c r="S1305">
        <f>(insurance[[#This Row],[age]]-Notes!$B$2)/Notes!$B$3</f>
        <v>-1.4387642602644821</v>
      </c>
      <c r="T1305">
        <f>(insurance[[#This Row],[bmi]]-Notes!$B$4)/Notes!$B$5</f>
        <v>-1.9789336666920443</v>
      </c>
      <c r="U1305">
        <f>(insurance[[#This Row],[children]]-Notes!$B$6)/Notes!$B$7</f>
        <v>-0.90861366741867866</v>
      </c>
      <c r="V1305" s="14">
        <f t="shared" si="20"/>
        <v>13130.638654799817</v>
      </c>
      <c r="W1305" s="15" t="str">
        <f>IF(insurance[[#This Row],[split]]="Test", (insurance[[#This Row],[charges]]-insurance[[#This Row],[yhat_base]])^2, "")</f>
        <v/>
      </c>
      <c r="X1305" s="15" t="str">
        <f>IF(insurance[[#This Row],[split]]="Test", ABS(insurance[[#This Row],[charges]]-insurance[[#This Row],[yhat_base]])^2, "")</f>
        <v/>
      </c>
      <c r="Y1305" t="str">
        <f>IF(insurance[[#This Row],[split]]="Test", (insurance[[#This Row],[charges]]-insurance[[#This Row],[yhat]])^2,"")</f>
        <v/>
      </c>
      <c r="Z1305" t="str">
        <f>IF(insurance[[#This Row],[split]]="Test",ABS(insurance[[#This Row],[charges]]-insurance[[#This Row],[yhat]])^2,"")</f>
        <v/>
      </c>
      <c r="AA1305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3180.800817646299</v>
      </c>
      <c r="AB1305">
        <f>insurance[[#This Row],[charges]]-insurance[[#This Row],[yhat]]</f>
        <v>-1451.9038176462991</v>
      </c>
      <c r="AC1305" t="str">
        <f>IF(insurance[[#This Row],[split]]="Test",
  COUNTIFS(insurance[split], "Test", insurance[yhat], "&gt;" &amp; insurance[[#This Row],[yhat]]) + 1,
  ""
)</f>
        <v/>
      </c>
      <c r="AD1305" t="str">
        <f>IF(insurance[[#This Row],[split]]="Test", CEILING(insurance[[#This Row],[rank_test]]/(COUNTIF(insurance[split],"Test")/10), 1), "")</f>
        <v/>
      </c>
      <c r="AE1305" t="str">
        <f>IF(insurance[[#This Row],[split]]="Test", --(insurance[[#This Row],[charges]] &gt;= Classify!$C$5), "")</f>
        <v/>
      </c>
      <c r="AF1305" t="str">
        <f>IF(insurance[[#This Row],[split]]="Test", --(insurance[[#This Row],[yhat]] &gt;= Classify!$C$8), "")</f>
        <v/>
      </c>
    </row>
    <row r="1306" spans="1:32" x14ac:dyDescent="0.35">
      <c r="A1306">
        <v>26</v>
      </c>
      <c r="B1306" t="s">
        <v>13</v>
      </c>
      <c r="C1306">
        <v>22.23</v>
      </c>
      <c r="D1306">
        <v>0</v>
      </c>
      <c r="E1306" t="s">
        <v>14</v>
      </c>
      <c r="F1306" t="s">
        <v>22</v>
      </c>
      <c r="G1306">
        <v>3176.2876999999999</v>
      </c>
      <c r="H1306" t="s">
        <v>24</v>
      </c>
      <c r="I1306" t="s">
        <v>17</v>
      </c>
      <c r="J1306" t="s">
        <v>17</v>
      </c>
      <c r="K1306" t="s">
        <v>18</v>
      </c>
      <c r="L1306" t="s">
        <v>17</v>
      </c>
      <c r="M1306" t="s">
        <v>17</v>
      </c>
      <c r="N1306">
        <f>insurance[[#This Row],[age]]^2</f>
        <v>676</v>
      </c>
      <c r="O1306">
        <f>insurance[[#This Row],[smoker_yes]]*insurance[[#This Row],[bmi]]</f>
        <v>0</v>
      </c>
      <c r="P1306">
        <f>insurance[[#This Row],[smoker_yes]]*insurance[[#This Row],[age]]</f>
        <v>0</v>
      </c>
      <c r="Q1306">
        <f>insurance[[#This Row],[bmi]]*insurance[[#This Row],[age]]</f>
        <v>577.98</v>
      </c>
      <c r="R1306" t="s">
        <v>31</v>
      </c>
      <c r="S1306">
        <f>(insurance[[#This Row],[age]]-Notes!$B$2)/Notes!$B$3</f>
        <v>-0.94035592865827067</v>
      </c>
      <c r="T1306">
        <f>(insurance[[#This Row],[bmi]]-Notes!$B$4)/Notes!$B$5</f>
        <v>-1.3834522038112282</v>
      </c>
      <c r="U1306">
        <f>(insurance[[#This Row],[children]]-Notes!$B$6)/Notes!$B$7</f>
        <v>-0.90861366741867866</v>
      </c>
      <c r="V1306" s="14">
        <f t="shared" si="20"/>
        <v>13130.638654799817</v>
      </c>
      <c r="W1306" s="15" t="str">
        <f>IF(insurance[[#This Row],[split]]="Test", (insurance[[#This Row],[charges]]-insurance[[#This Row],[yhat_base]])^2, "")</f>
        <v/>
      </c>
      <c r="X1306" s="15" t="str">
        <f>IF(insurance[[#This Row],[split]]="Test", ABS(insurance[[#This Row],[charges]]-insurance[[#This Row],[yhat_base]])^2, "")</f>
        <v/>
      </c>
      <c r="Y1306" t="str">
        <f>IF(insurance[[#This Row],[split]]="Test", (insurance[[#This Row],[charges]]-insurance[[#This Row],[yhat]])^2,"")</f>
        <v/>
      </c>
      <c r="Z1306" t="str">
        <f>IF(insurance[[#This Row],[split]]="Test",ABS(insurance[[#This Row],[charges]]-insurance[[#This Row],[yhat]])^2,"")</f>
        <v/>
      </c>
      <c r="AA1306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4538.8382345497293</v>
      </c>
      <c r="AB1306">
        <f>insurance[[#This Row],[charges]]-insurance[[#This Row],[yhat]]</f>
        <v>-1362.5505345497295</v>
      </c>
      <c r="AC1306" t="str">
        <f>IF(insurance[[#This Row],[split]]="Test",
  COUNTIFS(insurance[split], "Test", insurance[yhat], "&gt;" &amp; insurance[[#This Row],[yhat]]) + 1,
  ""
)</f>
        <v/>
      </c>
      <c r="AD1306" t="str">
        <f>IF(insurance[[#This Row],[split]]="Test", CEILING(insurance[[#This Row],[rank_test]]/(COUNTIF(insurance[split],"Test")/10), 1), "")</f>
        <v/>
      </c>
      <c r="AE1306" t="str">
        <f>IF(insurance[[#This Row],[split]]="Test", --(insurance[[#This Row],[charges]] &gt;= Classify!$C$5), "")</f>
        <v/>
      </c>
      <c r="AF1306" t="str">
        <f>IF(insurance[[#This Row],[split]]="Test", --(insurance[[#This Row],[yhat]] &gt;= Classify!$C$8), "")</f>
        <v/>
      </c>
    </row>
    <row r="1307" spans="1:32" x14ac:dyDescent="0.35">
      <c r="A1307">
        <v>31</v>
      </c>
      <c r="B1307" t="s">
        <v>13</v>
      </c>
      <c r="C1307">
        <v>21.754999999999999</v>
      </c>
      <c r="D1307">
        <v>0</v>
      </c>
      <c r="E1307" t="s">
        <v>14</v>
      </c>
      <c r="F1307" t="s">
        <v>22</v>
      </c>
      <c r="G1307">
        <v>4134.0824499999999</v>
      </c>
      <c r="H1307" t="s">
        <v>24</v>
      </c>
      <c r="I1307" t="s">
        <v>17</v>
      </c>
      <c r="J1307" t="s">
        <v>17</v>
      </c>
      <c r="K1307" t="s">
        <v>18</v>
      </c>
      <c r="L1307" t="s">
        <v>17</v>
      </c>
      <c r="M1307" t="s">
        <v>17</v>
      </c>
      <c r="N1307">
        <f>insurance[[#This Row],[age]]^2</f>
        <v>961</v>
      </c>
      <c r="O1307">
        <f>insurance[[#This Row],[smoker_yes]]*insurance[[#This Row],[bmi]]</f>
        <v>0</v>
      </c>
      <c r="P1307">
        <f>insurance[[#This Row],[smoker_yes]]*insurance[[#This Row],[age]]</f>
        <v>0</v>
      </c>
      <c r="Q1307">
        <f>insurance[[#This Row],[bmi]]*insurance[[#This Row],[age]]</f>
        <v>674.40499999999997</v>
      </c>
      <c r="R1307" t="s">
        <v>31</v>
      </c>
      <c r="S1307">
        <f>(insurance[[#This Row],[age]]-Notes!$B$2)/Notes!$B$3</f>
        <v>-0.58434997751097684</v>
      </c>
      <c r="T1307">
        <f>(insurance[[#This Row],[bmi]]-Notes!$B$4)/Notes!$B$5</f>
        <v>-1.4613733318741453</v>
      </c>
      <c r="U1307">
        <f>(insurance[[#This Row],[children]]-Notes!$B$6)/Notes!$B$7</f>
        <v>-0.90861366741867866</v>
      </c>
      <c r="V1307" s="14">
        <f t="shared" si="20"/>
        <v>13130.638654799817</v>
      </c>
      <c r="W1307" s="15" t="str">
        <f>IF(insurance[[#This Row],[split]]="Test", (insurance[[#This Row],[charges]]-insurance[[#This Row],[yhat_base]])^2, "")</f>
        <v/>
      </c>
      <c r="X1307" s="15" t="str">
        <f>IF(insurance[[#This Row],[split]]="Test", ABS(insurance[[#This Row],[charges]]-insurance[[#This Row],[yhat_base]])^2, "")</f>
        <v/>
      </c>
      <c r="Y1307" t="str">
        <f>IF(insurance[[#This Row],[split]]="Test", (insurance[[#This Row],[charges]]-insurance[[#This Row],[yhat]])^2,"")</f>
        <v/>
      </c>
      <c r="Z1307" t="str">
        <f>IF(insurance[[#This Row],[split]]="Test",ABS(insurance[[#This Row],[charges]]-insurance[[#This Row],[yhat]])^2,"")</f>
        <v/>
      </c>
      <c r="AA1307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5386.3537637374702</v>
      </c>
      <c r="AB1307">
        <f>insurance[[#This Row],[charges]]-insurance[[#This Row],[yhat]]</f>
        <v>-1252.2713137374703</v>
      </c>
      <c r="AC1307" t="str">
        <f>IF(insurance[[#This Row],[split]]="Test",
  COUNTIFS(insurance[split], "Test", insurance[yhat], "&gt;" &amp; insurance[[#This Row],[yhat]]) + 1,
  ""
)</f>
        <v/>
      </c>
      <c r="AD1307" t="str">
        <f>IF(insurance[[#This Row],[split]]="Test", CEILING(insurance[[#This Row],[rank_test]]/(COUNTIF(insurance[split],"Test")/10), 1), "")</f>
        <v/>
      </c>
      <c r="AE1307" t="str">
        <f>IF(insurance[[#This Row],[split]]="Test", --(insurance[[#This Row],[charges]] &gt;= Classify!$C$5), "")</f>
        <v/>
      </c>
      <c r="AF1307" t="str">
        <f>IF(insurance[[#This Row],[split]]="Test", --(insurance[[#This Row],[yhat]] &gt;= Classify!$C$8), "")</f>
        <v/>
      </c>
    </row>
    <row r="1308" spans="1:32" x14ac:dyDescent="0.35">
      <c r="A1308">
        <v>18</v>
      </c>
      <c r="B1308" t="s">
        <v>19</v>
      </c>
      <c r="C1308">
        <v>21.47</v>
      </c>
      <c r="D1308">
        <v>0</v>
      </c>
      <c r="E1308" t="s">
        <v>14</v>
      </c>
      <c r="F1308" t="s">
        <v>20</v>
      </c>
      <c r="G1308">
        <v>1702.4553000000001</v>
      </c>
      <c r="H1308" t="s">
        <v>24</v>
      </c>
      <c r="I1308" t="s">
        <v>18</v>
      </c>
      <c r="J1308" t="s">
        <v>17</v>
      </c>
      <c r="K1308" t="s">
        <v>17</v>
      </c>
      <c r="L1308" t="s">
        <v>17</v>
      </c>
      <c r="M1308" t="s">
        <v>17</v>
      </c>
      <c r="N1308">
        <f>insurance[[#This Row],[age]]^2</f>
        <v>324</v>
      </c>
      <c r="O1308">
        <f>insurance[[#This Row],[smoker_yes]]*insurance[[#This Row],[bmi]]</f>
        <v>0</v>
      </c>
      <c r="P1308">
        <f>insurance[[#This Row],[smoker_yes]]*insurance[[#This Row],[age]]</f>
        <v>0</v>
      </c>
      <c r="Q1308">
        <f>insurance[[#This Row],[bmi]]*insurance[[#This Row],[age]]</f>
        <v>386.46</v>
      </c>
      <c r="R1308" t="s">
        <v>31</v>
      </c>
      <c r="S1308">
        <f>(insurance[[#This Row],[age]]-Notes!$B$2)/Notes!$B$3</f>
        <v>-1.5099654504939408</v>
      </c>
      <c r="T1308">
        <f>(insurance[[#This Row],[bmi]]-Notes!$B$4)/Notes!$B$5</f>
        <v>-1.5081260087118953</v>
      </c>
      <c r="U1308">
        <f>(insurance[[#This Row],[children]]-Notes!$B$6)/Notes!$B$7</f>
        <v>-0.90861366741867866</v>
      </c>
      <c r="V1308" s="14">
        <f t="shared" si="20"/>
        <v>13130.638654799817</v>
      </c>
      <c r="W1308" s="15" t="str">
        <f>IF(insurance[[#This Row],[split]]="Test", (insurance[[#This Row],[charges]]-insurance[[#This Row],[yhat_base]])^2, "")</f>
        <v/>
      </c>
      <c r="X1308" s="15" t="str">
        <f>IF(insurance[[#This Row],[split]]="Test", ABS(insurance[[#This Row],[charges]]-insurance[[#This Row],[yhat_base]])^2, "")</f>
        <v/>
      </c>
      <c r="Y1308" t="str">
        <f>IF(insurance[[#This Row],[split]]="Test", (insurance[[#This Row],[charges]]-insurance[[#This Row],[yhat]])^2,"")</f>
        <v/>
      </c>
      <c r="Z1308" t="str">
        <f>IF(insurance[[#This Row],[split]]="Test",ABS(insurance[[#This Row],[charges]]-insurance[[#This Row],[yhat]])^2,"")</f>
        <v/>
      </c>
      <c r="AA1308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3568.1126386091951</v>
      </c>
      <c r="AB1308">
        <f>insurance[[#This Row],[charges]]-insurance[[#This Row],[yhat]]</f>
        <v>-1865.657338609195</v>
      </c>
      <c r="AC1308" t="str">
        <f>IF(insurance[[#This Row],[split]]="Test",
  COUNTIFS(insurance[split], "Test", insurance[yhat], "&gt;" &amp; insurance[[#This Row],[yhat]]) + 1,
  ""
)</f>
        <v/>
      </c>
      <c r="AD1308" t="str">
        <f>IF(insurance[[#This Row],[split]]="Test", CEILING(insurance[[#This Row],[rank_test]]/(COUNTIF(insurance[split],"Test")/10), 1), "")</f>
        <v/>
      </c>
      <c r="AE1308" t="str">
        <f>IF(insurance[[#This Row],[split]]="Test", --(insurance[[#This Row],[charges]] &gt;= Classify!$C$5), "")</f>
        <v/>
      </c>
      <c r="AF1308" t="str">
        <f>IF(insurance[[#This Row],[split]]="Test", --(insurance[[#This Row],[yhat]] &gt;= Classify!$C$8), "")</f>
        <v/>
      </c>
    </row>
    <row r="1309" spans="1:32" x14ac:dyDescent="0.35">
      <c r="A1309">
        <v>20</v>
      </c>
      <c r="B1309" t="s">
        <v>13</v>
      </c>
      <c r="C1309">
        <v>21.8</v>
      </c>
      <c r="D1309">
        <v>0</v>
      </c>
      <c r="E1309" t="s">
        <v>23</v>
      </c>
      <c r="F1309" t="s">
        <v>21</v>
      </c>
      <c r="G1309">
        <v>20167.336029999999</v>
      </c>
      <c r="H1309" t="s">
        <v>24</v>
      </c>
      <c r="I1309" t="s">
        <v>17</v>
      </c>
      <c r="J1309" t="s">
        <v>18</v>
      </c>
      <c r="K1309" t="s">
        <v>17</v>
      </c>
      <c r="L1309" t="s">
        <v>17</v>
      </c>
      <c r="M1309" t="s">
        <v>18</v>
      </c>
      <c r="N1309">
        <f>insurance[[#This Row],[age]]^2</f>
        <v>400</v>
      </c>
      <c r="O1309">
        <f>insurance[[#This Row],[smoker_yes]]*insurance[[#This Row],[bmi]]</f>
        <v>21.8</v>
      </c>
      <c r="P1309">
        <f>insurance[[#This Row],[smoker_yes]]*insurance[[#This Row],[age]]</f>
        <v>20</v>
      </c>
      <c r="Q1309">
        <f>insurance[[#This Row],[bmi]]*insurance[[#This Row],[age]]</f>
        <v>436</v>
      </c>
      <c r="R1309" t="s">
        <v>31</v>
      </c>
      <c r="S1309">
        <f>(insurance[[#This Row],[age]]-Notes!$B$2)/Notes!$B$3</f>
        <v>-1.3675630700350232</v>
      </c>
      <c r="T1309">
        <f>(insurance[[#This Row],[bmi]]-Notes!$B$4)/Notes!$B$5</f>
        <v>-1.4539913302681844</v>
      </c>
      <c r="U1309">
        <f>(insurance[[#This Row],[children]]-Notes!$B$6)/Notes!$B$7</f>
        <v>-0.90861366741867866</v>
      </c>
      <c r="V1309" s="14">
        <f t="shared" si="20"/>
        <v>13130.638654799817</v>
      </c>
      <c r="W1309" s="15" t="str">
        <f>IF(insurance[[#This Row],[split]]="Test", (insurance[[#This Row],[charges]]-insurance[[#This Row],[yhat_base]])^2, "")</f>
        <v/>
      </c>
      <c r="X1309" s="15" t="str">
        <f>IF(insurance[[#This Row],[split]]="Test", ABS(insurance[[#This Row],[charges]]-insurance[[#This Row],[yhat_base]])^2, "")</f>
        <v/>
      </c>
      <c r="Y1309" t="str">
        <f>IF(insurance[[#This Row],[split]]="Test", (insurance[[#This Row],[charges]]-insurance[[#This Row],[yhat]])^2,"")</f>
        <v/>
      </c>
      <c r="Z1309" t="str">
        <f>IF(insurance[[#This Row],[split]]="Test",ABS(insurance[[#This Row],[charges]]-insurance[[#This Row],[yhat]])^2,"")</f>
        <v/>
      </c>
      <c r="AA1309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13773.274181970581</v>
      </c>
      <c r="AB1309">
        <f>insurance[[#This Row],[charges]]-insurance[[#This Row],[yhat]]</f>
        <v>6394.0618480294179</v>
      </c>
      <c r="AC1309" t="str">
        <f>IF(insurance[[#This Row],[split]]="Test",
  COUNTIFS(insurance[split], "Test", insurance[yhat], "&gt;" &amp; insurance[[#This Row],[yhat]]) + 1,
  ""
)</f>
        <v/>
      </c>
      <c r="AD1309" t="str">
        <f>IF(insurance[[#This Row],[split]]="Test", CEILING(insurance[[#This Row],[rank_test]]/(COUNTIF(insurance[split],"Test")/10), 1), "")</f>
        <v/>
      </c>
      <c r="AE1309" t="str">
        <f>IF(insurance[[#This Row],[split]]="Test", --(insurance[[#This Row],[charges]] &gt;= Classify!$C$5), "")</f>
        <v/>
      </c>
      <c r="AF1309" t="str">
        <f>IF(insurance[[#This Row],[split]]="Test", --(insurance[[#This Row],[yhat]] &gt;= Classify!$C$8), "")</f>
        <v/>
      </c>
    </row>
    <row r="1310" spans="1:32" x14ac:dyDescent="0.35">
      <c r="A1310">
        <v>58</v>
      </c>
      <c r="B1310" t="s">
        <v>19</v>
      </c>
      <c r="C1310">
        <v>23.3</v>
      </c>
      <c r="D1310">
        <v>0</v>
      </c>
      <c r="E1310" t="s">
        <v>14</v>
      </c>
      <c r="F1310" t="s">
        <v>21</v>
      </c>
      <c r="G1310">
        <v>11345.519</v>
      </c>
      <c r="H1310" t="s">
        <v>24</v>
      </c>
      <c r="I1310" t="s">
        <v>18</v>
      </c>
      <c r="J1310" t="s">
        <v>17</v>
      </c>
      <c r="K1310" t="s">
        <v>17</v>
      </c>
      <c r="L1310" t="s">
        <v>17</v>
      </c>
      <c r="M1310" t="s">
        <v>18</v>
      </c>
      <c r="N1310">
        <f>insurance[[#This Row],[age]]^2</f>
        <v>3364</v>
      </c>
      <c r="O1310">
        <f>insurance[[#This Row],[smoker_yes]]*insurance[[#This Row],[bmi]]</f>
        <v>0</v>
      </c>
      <c r="P1310">
        <f>insurance[[#This Row],[smoker_yes]]*insurance[[#This Row],[age]]</f>
        <v>0</v>
      </c>
      <c r="Q1310">
        <f>insurance[[#This Row],[bmi]]*insurance[[#This Row],[age]]</f>
        <v>1351.4</v>
      </c>
      <c r="R1310" t="s">
        <v>31</v>
      </c>
      <c r="S1310">
        <f>(insurance[[#This Row],[age]]-Notes!$B$2)/Notes!$B$3</f>
        <v>1.3380821586844101</v>
      </c>
      <c r="T1310">
        <f>(insurance[[#This Row],[bmi]]-Notes!$B$4)/Notes!$B$5</f>
        <v>-1.2079246100695</v>
      </c>
      <c r="U1310">
        <f>(insurance[[#This Row],[children]]-Notes!$B$6)/Notes!$B$7</f>
        <v>-0.90861366741867866</v>
      </c>
      <c r="V1310" s="14">
        <f t="shared" si="20"/>
        <v>13130.638654799817</v>
      </c>
      <c r="W1310" s="15" t="str">
        <f>IF(insurance[[#This Row],[split]]="Test", (insurance[[#This Row],[charges]]-insurance[[#This Row],[yhat_base]])^2, "")</f>
        <v/>
      </c>
      <c r="X1310" s="15" t="str">
        <f>IF(insurance[[#This Row],[split]]="Test", ABS(insurance[[#This Row],[charges]]-insurance[[#This Row],[yhat_base]])^2, "")</f>
        <v/>
      </c>
      <c r="Y1310" t="str">
        <f>IF(insurance[[#This Row],[split]]="Test", (insurance[[#This Row],[charges]]-insurance[[#This Row],[yhat]])^2,"")</f>
        <v/>
      </c>
      <c r="Z1310" t="str">
        <f>IF(insurance[[#This Row],[split]]="Test",ABS(insurance[[#This Row],[charges]]-insurance[[#This Row],[yhat]])^2,"")</f>
        <v/>
      </c>
      <c r="AA1310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12399.110642967365</v>
      </c>
      <c r="AB1310">
        <f>insurance[[#This Row],[charges]]-insurance[[#This Row],[yhat]]</f>
        <v>-1053.5916429673653</v>
      </c>
      <c r="AC1310" t="str">
        <f>IF(insurance[[#This Row],[split]]="Test",
  COUNTIFS(insurance[split], "Test", insurance[yhat], "&gt;" &amp; insurance[[#This Row],[yhat]]) + 1,
  ""
)</f>
        <v/>
      </c>
      <c r="AD1310" t="str">
        <f>IF(insurance[[#This Row],[split]]="Test", CEILING(insurance[[#This Row],[rank_test]]/(COUNTIF(insurance[split],"Test")/10), 1), "")</f>
        <v/>
      </c>
      <c r="AE1310" t="str">
        <f>IF(insurance[[#This Row],[split]]="Test", --(insurance[[#This Row],[charges]] &gt;= Classify!$C$5), "")</f>
        <v/>
      </c>
      <c r="AF1310" t="str">
        <f>IF(insurance[[#This Row],[split]]="Test", --(insurance[[#This Row],[yhat]] &gt;= Classify!$C$8), "")</f>
        <v/>
      </c>
    </row>
    <row r="1311" spans="1:32" x14ac:dyDescent="0.35">
      <c r="A1311">
        <v>63</v>
      </c>
      <c r="B1311" t="s">
        <v>13</v>
      </c>
      <c r="C1311">
        <v>21.66</v>
      </c>
      <c r="D1311">
        <v>0</v>
      </c>
      <c r="E1311" t="s">
        <v>14</v>
      </c>
      <c r="F1311" t="s">
        <v>20</v>
      </c>
      <c r="G1311">
        <v>14449.8544</v>
      </c>
      <c r="H1311" t="s">
        <v>24</v>
      </c>
      <c r="I1311" t="s">
        <v>17</v>
      </c>
      <c r="J1311" t="s">
        <v>17</v>
      </c>
      <c r="K1311" t="s">
        <v>17</v>
      </c>
      <c r="L1311" t="s">
        <v>17</v>
      </c>
      <c r="M1311" t="s">
        <v>17</v>
      </c>
      <c r="N1311">
        <f>insurance[[#This Row],[age]]^2</f>
        <v>3969</v>
      </c>
      <c r="O1311">
        <f>insurance[[#This Row],[smoker_yes]]*insurance[[#This Row],[bmi]]</f>
        <v>0</v>
      </c>
      <c r="P1311">
        <f>insurance[[#This Row],[smoker_yes]]*insurance[[#This Row],[age]]</f>
        <v>0</v>
      </c>
      <c r="Q1311">
        <f>insurance[[#This Row],[bmi]]*insurance[[#This Row],[age]]</f>
        <v>1364.58</v>
      </c>
      <c r="R1311" t="s">
        <v>31</v>
      </c>
      <c r="S1311">
        <f>(insurance[[#This Row],[age]]-Notes!$B$2)/Notes!$B$3</f>
        <v>1.6940881098317038</v>
      </c>
      <c r="T1311">
        <f>(insurance[[#This Row],[bmi]]-Notes!$B$4)/Notes!$B$5</f>
        <v>-1.4769575574867284</v>
      </c>
      <c r="U1311">
        <f>(insurance[[#This Row],[children]]-Notes!$B$6)/Notes!$B$7</f>
        <v>-0.90861366741867866</v>
      </c>
      <c r="V1311" s="14">
        <f t="shared" si="20"/>
        <v>13130.638654799817</v>
      </c>
      <c r="W1311" s="15" t="str">
        <f>IF(insurance[[#This Row],[split]]="Test", (insurance[[#This Row],[charges]]-insurance[[#This Row],[yhat_base]])^2, "")</f>
        <v/>
      </c>
      <c r="X1311" s="15" t="str">
        <f>IF(insurance[[#This Row],[split]]="Test", ABS(insurance[[#This Row],[charges]]-insurance[[#This Row],[yhat_base]])^2, "")</f>
        <v/>
      </c>
      <c r="Y1311" t="str">
        <f>IF(insurance[[#This Row],[split]]="Test", (insurance[[#This Row],[charges]]-insurance[[#This Row],[yhat]])^2,"")</f>
        <v/>
      </c>
      <c r="Z1311" t="str">
        <f>IF(insurance[[#This Row],[split]]="Test",ABS(insurance[[#This Row],[charges]]-insurance[[#This Row],[yhat]])^2,"")</f>
        <v/>
      </c>
      <c r="AA1311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16235.459026002532</v>
      </c>
      <c r="AB1311">
        <f>insurance[[#This Row],[charges]]-insurance[[#This Row],[yhat]]</f>
        <v>-1785.6046260025323</v>
      </c>
      <c r="AC1311" t="str">
        <f>IF(insurance[[#This Row],[split]]="Test",
  COUNTIFS(insurance[split], "Test", insurance[yhat], "&gt;" &amp; insurance[[#This Row],[yhat]]) + 1,
  ""
)</f>
        <v/>
      </c>
      <c r="AD1311" t="str">
        <f>IF(insurance[[#This Row],[split]]="Test", CEILING(insurance[[#This Row],[rank_test]]/(COUNTIF(insurance[split],"Test")/10), 1), "")</f>
        <v/>
      </c>
      <c r="AE1311" t="str">
        <f>IF(insurance[[#This Row],[split]]="Test", --(insurance[[#This Row],[charges]] &gt;= Classify!$C$5), "")</f>
        <v/>
      </c>
      <c r="AF1311" t="str">
        <f>IF(insurance[[#This Row],[split]]="Test", --(insurance[[#This Row],[yhat]] &gt;= Classify!$C$8), "")</f>
        <v/>
      </c>
    </row>
    <row r="1312" spans="1:32" x14ac:dyDescent="0.35">
      <c r="A1312">
        <v>19</v>
      </c>
      <c r="B1312" t="s">
        <v>19</v>
      </c>
      <c r="C1312">
        <v>19.8</v>
      </c>
      <c r="D1312">
        <v>0</v>
      </c>
      <c r="E1312" t="s">
        <v>14</v>
      </c>
      <c r="F1312" t="s">
        <v>21</v>
      </c>
      <c r="G1312">
        <v>1241.5650000000001</v>
      </c>
      <c r="H1312" t="s">
        <v>24</v>
      </c>
      <c r="I1312" t="s">
        <v>18</v>
      </c>
      <c r="J1312" t="s">
        <v>17</v>
      </c>
      <c r="K1312" t="s">
        <v>17</v>
      </c>
      <c r="L1312" t="s">
        <v>17</v>
      </c>
      <c r="M1312" t="s">
        <v>18</v>
      </c>
      <c r="N1312">
        <f>insurance[[#This Row],[age]]^2</f>
        <v>361</v>
      </c>
      <c r="O1312">
        <f>insurance[[#This Row],[smoker_yes]]*insurance[[#This Row],[bmi]]</f>
        <v>0</v>
      </c>
      <c r="P1312">
        <f>insurance[[#This Row],[smoker_yes]]*insurance[[#This Row],[age]]</f>
        <v>0</v>
      </c>
      <c r="Q1312">
        <f>insurance[[#This Row],[bmi]]*insurance[[#This Row],[age]]</f>
        <v>376.2</v>
      </c>
      <c r="R1312" t="s">
        <v>32</v>
      </c>
      <c r="S1312">
        <f>(insurance[[#This Row],[age]]-Notes!$B$2)/Notes!$B$3</f>
        <v>-1.4387642602644821</v>
      </c>
      <c r="T1312">
        <f>(insurance[[#This Row],[bmi]]-Notes!$B$4)/Notes!$B$5</f>
        <v>-1.7820802905330968</v>
      </c>
      <c r="U1312">
        <f>(insurance[[#This Row],[children]]-Notes!$B$6)/Notes!$B$7</f>
        <v>-0.90861366741867866</v>
      </c>
      <c r="V1312" s="14">
        <f t="shared" si="20"/>
        <v>13130.638654799817</v>
      </c>
      <c r="W1312" s="15">
        <f>IF(insurance[[#This Row],[split]]="Test", (insurance[[#This Row],[charges]]-insurance[[#This Row],[yhat_base]])^2, "")</f>
        <v>141350072.36925507</v>
      </c>
      <c r="X1312" s="15">
        <f>IF(insurance[[#This Row],[split]]="Test", ABS(insurance[[#This Row],[charges]]-insurance[[#This Row],[yhat_base]])^2, "")</f>
        <v>141350072.36925507</v>
      </c>
      <c r="Y1312">
        <f>IF(insurance[[#This Row],[split]]="Test", (insurance[[#This Row],[charges]]-insurance[[#This Row],[yhat]])^2,"")</f>
        <v>1748322.9529854825</v>
      </c>
      <c r="Z1312">
        <f>IF(insurance[[#This Row],[split]]="Test",ABS(insurance[[#This Row],[charges]]-insurance[[#This Row],[yhat]])^2,"")</f>
        <v>1748322.9529854825</v>
      </c>
      <c r="AA1312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2563.8066394084262</v>
      </c>
      <c r="AB1312">
        <f>insurance[[#This Row],[charges]]-insurance[[#This Row],[yhat]]</f>
        <v>-1322.2416394084262</v>
      </c>
      <c r="AC1312">
        <f>IF(insurance[[#This Row],[split]]="Test",
  COUNTIFS(insurance[split], "Test", insurance[yhat], "&gt;" &amp; insurance[[#This Row],[yhat]]) + 1,
  ""
)</f>
        <v>281</v>
      </c>
      <c r="AD1312">
        <f>IF(insurance[[#This Row],[split]]="Test", CEILING(insurance[[#This Row],[rank_test]]/(COUNTIF(insurance[split],"Test")/10), 1), "")</f>
        <v>10</v>
      </c>
      <c r="AE1312">
        <f>IF(insurance[[#This Row],[split]]="Test", --(insurance[[#This Row],[charges]] &gt;= Classify!$C$5), "")</f>
        <v>0</v>
      </c>
      <c r="AF1312">
        <f>IF(insurance[[#This Row],[split]]="Test", --(insurance[[#This Row],[yhat]] &gt;= Classify!$C$8), "")</f>
        <v>0</v>
      </c>
    </row>
    <row r="1313" spans="1:32" x14ac:dyDescent="0.35">
      <c r="A1313">
        <v>52</v>
      </c>
      <c r="B1313" t="s">
        <v>13</v>
      </c>
      <c r="C1313">
        <v>23.18</v>
      </c>
      <c r="D1313">
        <v>0</v>
      </c>
      <c r="E1313" t="s">
        <v>14</v>
      </c>
      <c r="F1313" t="s">
        <v>20</v>
      </c>
      <c r="G1313">
        <v>10197.772199999999</v>
      </c>
      <c r="H1313" t="s">
        <v>24</v>
      </c>
      <c r="I1313" t="s">
        <v>17</v>
      </c>
      <c r="J1313" t="s">
        <v>17</v>
      </c>
      <c r="K1313" t="s">
        <v>17</v>
      </c>
      <c r="L1313" t="s">
        <v>17</v>
      </c>
      <c r="M1313" t="s">
        <v>17</v>
      </c>
      <c r="N1313">
        <f>insurance[[#This Row],[age]]^2</f>
        <v>2704</v>
      </c>
      <c r="O1313">
        <f>insurance[[#This Row],[smoker_yes]]*insurance[[#This Row],[bmi]]</f>
        <v>0</v>
      </c>
      <c r="P1313">
        <f>insurance[[#This Row],[smoker_yes]]*insurance[[#This Row],[age]]</f>
        <v>0</v>
      </c>
      <c r="Q1313">
        <f>insurance[[#This Row],[bmi]]*insurance[[#This Row],[age]]</f>
        <v>1205.3599999999999</v>
      </c>
      <c r="R1313" t="s">
        <v>31</v>
      </c>
      <c r="S1313">
        <f>(insurance[[#This Row],[age]]-Notes!$B$2)/Notes!$B$3</f>
        <v>0.9108750173076573</v>
      </c>
      <c r="T1313">
        <f>(insurance[[#This Row],[bmi]]-Notes!$B$4)/Notes!$B$5</f>
        <v>-1.227609947685395</v>
      </c>
      <c r="U1313">
        <f>(insurance[[#This Row],[children]]-Notes!$B$6)/Notes!$B$7</f>
        <v>-0.90861366741867866</v>
      </c>
      <c r="V1313" s="14">
        <f t="shared" si="20"/>
        <v>13130.638654799817</v>
      </c>
      <c r="W1313" s="15" t="str">
        <f>IF(insurance[[#This Row],[split]]="Test", (insurance[[#This Row],[charges]]-insurance[[#This Row],[yhat_base]])^2, "")</f>
        <v/>
      </c>
      <c r="X1313" s="15" t="str">
        <f>IF(insurance[[#This Row],[split]]="Test", ABS(insurance[[#This Row],[charges]]-insurance[[#This Row],[yhat_base]])^2, "")</f>
        <v/>
      </c>
      <c r="Y1313" t="str">
        <f>IF(insurance[[#This Row],[split]]="Test", (insurance[[#This Row],[charges]]-insurance[[#This Row],[yhat]])^2,"")</f>
        <v/>
      </c>
      <c r="Z1313" t="str">
        <f>IF(insurance[[#This Row],[split]]="Test",ABS(insurance[[#This Row],[charges]]-insurance[[#This Row],[yhat]])^2,"")</f>
        <v/>
      </c>
      <c r="AA1313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11795.685198717645</v>
      </c>
      <c r="AB1313">
        <f>insurance[[#This Row],[charges]]-insurance[[#This Row],[yhat]]</f>
        <v>-1597.9129987176457</v>
      </c>
      <c r="AC1313" t="str">
        <f>IF(insurance[[#This Row],[split]]="Test",
  COUNTIFS(insurance[split], "Test", insurance[yhat], "&gt;" &amp; insurance[[#This Row],[yhat]]) + 1,
  ""
)</f>
        <v/>
      </c>
      <c r="AD1313" t="str">
        <f>IF(insurance[[#This Row],[split]]="Test", CEILING(insurance[[#This Row],[rank_test]]/(COUNTIF(insurance[split],"Test")/10), 1), "")</f>
        <v/>
      </c>
      <c r="AE1313" t="str">
        <f>IF(insurance[[#This Row],[split]]="Test", --(insurance[[#This Row],[charges]] &gt;= Classify!$C$5), "")</f>
        <v/>
      </c>
      <c r="AF1313" t="str">
        <f>IF(insurance[[#This Row],[split]]="Test", --(insurance[[#This Row],[yhat]] &gt;= Classify!$C$8), "")</f>
        <v/>
      </c>
    </row>
    <row r="1314" spans="1:32" x14ac:dyDescent="0.35">
      <c r="A1314">
        <v>32</v>
      </c>
      <c r="B1314" t="s">
        <v>13</v>
      </c>
      <c r="C1314">
        <v>20.52</v>
      </c>
      <c r="D1314">
        <v>0</v>
      </c>
      <c r="E1314" t="s">
        <v>14</v>
      </c>
      <c r="F1314" t="s">
        <v>20</v>
      </c>
      <c r="G1314">
        <v>4544.2348000000002</v>
      </c>
      <c r="H1314" t="s">
        <v>24</v>
      </c>
      <c r="I1314" t="s">
        <v>17</v>
      </c>
      <c r="J1314" t="s">
        <v>17</v>
      </c>
      <c r="K1314" t="s">
        <v>17</v>
      </c>
      <c r="L1314" t="s">
        <v>17</v>
      </c>
      <c r="M1314" t="s">
        <v>17</v>
      </c>
      <c r="N1314">
        <f>insurance[[#This Row],[age]]^2</f>
        <v>1024</v>
      </c>
      <c r="O1314">
        <f>insurance[[#This Row],[smoker_yes]]*insurance[[#This Row],[bmi]]</f>
        <v>0</v>
      </c>
      <c r="P1314">
        <f>insurance[[#This Row],[smoker_yes]]*insurance[[#This Row],[age]]</f>
        <v>0</v>
      </c>
      <c r="Q1314">
        <f>insurance[[#This Row],[bmi]]*insurance[[#This Row],[age]]</f>
        <v>656.64</v>
      </c>
      <c r="R1314" t="s">
        <v>31</v>
      </c>
      <c r="S1314">
        <f>(insurance[[#This Row],[age]]-Notes!$B$2)/Notes!$B$3</f>
        <v>-0.51314878728151803</v>
      </c>
      <c r="T1314">
        <f>(insurance[[#This Row],[bmi]]-Notes!$B$4)/Notes!$B$5</f>
        <v>-1.6639682648377285</v>
      </c>
      <c r="U1314">
        <f>(insurance[[#This Row],[children]]-Notes!$B$6)/Notes!$B$7</f>
        <v>-0.90861366741867866</v>
      </c>
      <c r="V1314" s="14">
        <f t="shared" si="20"/>
        <v>13130.638654799817</v>
      </c>
      <c r="W1314" s="15" t="str">
        <f>IF(insurance[[#This Row],[split]]="Test", (insurance[[#This Row],[charges]]-insurance[[#This Row],[yhat_base]])^2, "")</f>
        <v/>
      </c>
      <c r="X1314" s="15" t="str">
        <f>IF(insurance[[#This Row],[split]]="Test", ABS(insurance[[#This Row],[charges]]-insurance[[#This Row],[yhat_base]])^2, "")</f>
        <v/>
      </c>
      <c r="Y1314" t="str">
        <f>IF(insurance[[#This Row],[split]]="Test", (insurance[[#This Row],[charges]]-insurance[[#This Row],[yhat]])^2,"")</f>
        <v/>
      </c>
      <c r="Z1314" t="str">
        <f>IF(insurance[[#This Row],[split]]="Test",ABS(insurance[[#This Row],[charges]]-insurance[[#This Row],[yhat]])^2,"")</f>
        <v/>
      </c>
      <c r="AA1314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6177.3438636506207</v>
      </c>
      <c r="AB1314">
        <f>insurance[[#This Row],[charges]]-insurance[[#This Row],[yhat]]</f>
        <v>-1633.1090636506206</v>
      </c>
      <c r="AC1314" t="str">
        <f>IF(insurance[[#This Row],[split]]="Test",
  COUNTIFS(insurance[split], "Test", insurance[yhat], "&gt;" &amp; insurance[[#This Row],[yhat]]) + 1,
  ""
)</f>
        <v/>
      </c>
      <c r="AD1314" t="str">
        <f>IF(insurance[[#This Row],[split]]="Test", CEILING(insurance[[#This Row],[rank_test]]/(COUNTIF(insurance[split],"Test")/10), 1), "")</f>
        <v/>
      </c>
      <c r="AE1314" t="str">
        <f>IF(insurance[[#This Row],[split]]="Test", --(insurance[[#This Row],[charges]] &gt;= Classify!$C$5), "")</f>
        <v/>
      </c>
      <c r="AF1314" t="str">
        <f>IF(insurance[[#This Row],[split]]="Test", --(insurance[[#This Row],[yhat]] &gt;= Classify!$C$8), "")</f>
        <v/>
      </c>
    </row>
    <row r="1315" spans="1:32" x14ac:dyDescent="0.35">
      <c r="A1315">
        <v>57</v>
      </c>
      <c r="B1315" t="s">
        <v>19</v>
      </c>
      <c r="C1315">
        <v>23.7</v>
      </c>
      <c r="D1315">
        <v>0</v>
      </c>
      <c r="E1315" t="s">
        <v>14</v>
      </c>
      <c r="F1315" t="s">
        <v>21</v>
      </c>
      <c r="G1315">
        <v>10959.33</v>
      </c>
      <c r="H1315" t="s">
        <v>24</v>
      </c>
      <c r="I1315" t="s">
        <v>18</v>
      </c>
      <c r="J1315" t="s">
        <v>17</v>
      </c>
      <c r="K1315" t="s">
        <v>17</v>
      </c>
      <c r="L1315" t="s">
        <v>17</v>
      </c>
      <c r="M1315" t="s">
        <v>18</v>
      </c>
      <c r="N1315">
        <f>insurance[[#This Row],[age]]^2</f>
        <v>3249</v>
      </c>
      <c r="O1315">
        <f>insurance[[#This Row],[smoker_yes]]*insurance[[#This Row],[bmi]]</f>
        <v>0</v>
      </c>
      <c r="P1315">
        <f>insurance[[#This Row],[smoker_yes]]*insurance[[#This Row],[age]]</f>
        <v>0</v>
      </c>
      <c r="Q1315">
        <f>insurance[[#This Row],[bmi]]*insurance[[#This Row],[age]]</f>
        <v>1350.8999999999999</v>
      </c>
      <c r="R1315" t="s">
        <v>31</v>
      </c>
      <c r="S1315">
        <f>(insurance[[#This Row],[age]]-Notes!$B$2)/Notes!$B$3</f>
        <v>1.2668809684549511</v>
      </c>
      <c r="T1315">
        <f>(insurance[[#This Row],[bmi]]-Notes!$B$4)/Notes!$B$5</f>
        <v>-1.1423068180165179</v>
      </c>
      <c r="U1315">
        <f>(insurance[[#This Row],[children]]-Notes!$B$6)/Notes!$B$7</f>
        <v>-0.90861366741867866</v>
      </c>
      <c r="V1315" s="14">
        <f t="shared" si="20"/>
        <v>13130.638654799817</v>
      </c>
      <c r="W1315" s="15" t="str">
        <f>IF(insurance[[#This Row],[split]]="Test", (insurance[[#This Row],[charges]]-insurance[[#This Row],[yhat_base]])^2, "")</f>
        <v/>
      </c>
      <c r="X1315" s="15" t="str">
        <f>IF(insurance[[#This Row],[split]]="Test", ABS(insurance[[#This Row],[charges]]-insurance[[#This Row],[yhat_base]])^2, "")</f>
        <v/>
      </c>
      <c r="Y1315" t="str">
        <f>IF(insurance[[#This Row],[split]]="Test", (insurance[[#This Row],[charges]]-insurance[[#This Row],[yhat]])^2,"")</f>
        <v/>
      </c>
      <c r="Z1315" t="str">
        <f>IF(insurance[[#This Row],[split]]="Test",ABS(insurance[[#This Row],[charges]]-insurance[[#This Row],[yhat]])^2,"")</f>
        <v/>
      </c>
      <c r="AA1315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11998.059672790012</v>
      </c>
      <c r="AB1315">
        <f>insurance[[#This Row],[charges]]-insurance[[#This Row],[yhat]]</f>
        <v>-1038.729672790012</v>
      </c>
      <c r="AC1315" t="str">
        <f>IF(insurance[[#This Row],[split]]="Test",
  COUNTIFS(insurance[split], "Test", insurance[yhat], "&gt;" &amp; insurance[[#This Row],[yhat]]) + 1,
  ""
)</f>
        <v/>
      </c>
      <c r="AD1315" t="str">
        <f>IF(insurance[[#This Row],[split]]="Test", CEILING(insurance[[#This Row],[rank_test]]/(COUNTIF(insurance[split],"Test")/10), 1), "")</f>
        <v/>
      </c>
      <c r="AE1315" t="str">
        <f>IF(insurance[[#This Row],[split]]="Test", --(insurance[[#This Row],[charges]] &gt;= Classify!$C$5), "")</f>
        <v/>
      </c>
      <c r="AF1315" t="str">
        <f>IF(insurance[[#This Row],[split]]="Test", --(insurance[[#This Row],[yhat]] &gt;= Classify!$C$8), "")</f>
        <v/>
      </c>
    </row>
    <row r="1316" spans="1:32" x14ac:dyDescent="0.35">
      <c r="A1316">
        <v>18</v>
      </c>
      <c r="B1316" t="s">
        <v>13</v>
      </c>
      <c r="C1316">
        <v>21.66</v>
      </c>
      <c r="D1316">
        <v>0</v>
      </c>
      <c r="E1316" t="s">
        <v>23</v>
      </c>
      <c r="F1316" t="s">
        <v>20</v>
      </c>
      <c r="G1316">
        <v>14283.4594</v>
      </c>
      <c r="H1316" t="s">
        <v>24</v>
      </c>
      <c r="I1316" t="s">
        <v>17</v>
      </c>
      <c r="J1316" t="s">
        <v>18</v>
      </c>
      <c r="K1316" t="s">
        <v>17</v>
      </c>
      <c r="L1316" t="s">
        <v>17</v>
      </c>
      <c r="M1316" t="s">
        <v>17</v>
      </c>
      <c r="N1316">
        <f>insurance[[#This Row],[age]]^2</f>
        <v>324</v>
      </c>
      <c r="O1316">
        <f>insurance[[#This Row],[smoker_yes]]*insurance[[#This Row],[bmi]]</f>
        <v>21.66</v>
      </c>
      <c r="P1316">
        <f>insurance[[#This Row],[smoker_yes]]*insurance[[#This Row],[age]]</f>
        <v>18</v>
      </c>
      <c r="Q1316">
        <f>insurance[[#This Row],[bmi]]*insurance[[#This Row],[age]]</f>
        <v>389.88</v>
      </c>
      <c r="R1316" t="s">
        <v>31</v>
      </c>
      <c r="S1316">
        <f>(insurance[[#This Row],[age]]-Notes!$B$2)/Notes!$B$3</f>
        <v>-1.5099654504939408</v>
      </c>
      <c r="T1316">
        <f>(insurance[[#This Row],[bmi]]-Notes!$B$4)/Notes!$B$5</f>
        <v>-1.4769575574867284</v>
      </c>
      <c r="U1316">
        <f>(insurance[[#This Row],[children]]-Notes!$B$6)/Notes!$B$7</f>
        <v>-0.90861366741867866</v>
      </c>
      <c r="V1316" s="14">
        <f t="shared" si="20"/>
        <v>13130.638654799817</v>
      </c>
      <c r="W1316" s="15" t="str">
        <f>IF(insurance[[#This Row],[split]]="Test", (insurance[[#This Row],[charges]]-insurance[[#This Row],[yhat_base]])^2, "")</f>
        <v/>
      </c>
      <c r="X1316" s="15" t="str">
        <f>IF(insurance[[#This Row],[split]]="Test", ABS(insurance[[#This Row],[charges]]-insurance[[#This Row],[yhat_base]])^2, "")</f>
        <v/>
      </c>
      <c r="Y1316" t="str">
        <f>IF(insurance[[#This Row],[split]]="Test", (insurance[[#This Row],[charges]]-insurance[[#This Row],[yhat]])^2,"")</f>
        <v/>
      </c>
      <c r="Z1316" t="str">
        <f>IF(insurance[[#This Row],[split]]="Test",ABS(insurance[[#This Row],[charges]]-insurance[[#This Row],[yhat]])^2,"")</f>
        <v/>
      </c>
      <c r="AA1316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14454.689392019984</v>
      </c>
      <c r="AB1316">
        <f>insurance[[#This Row],[charges]]-insurance[[#This Row],[yhat]]</f>
        <v>-171.22999201998391</v>
      </c>
      <c r="AC1316" t="str">
        <f>IF(insurance[[#This Row],[split]]="Test",
  COUNTIFS(insurance[split], "Test", insurance[yhat], "&gt;" &amp; insurance[[#This Row],[yhat]]) + 1,
  ""
)</f>
        <v/>
      </c>
      <c r="AD1316" t="str">
        <f>IF(insurance[[#This Row],[split]]="Test", CEILING(insurance[[#This Row],[rank_test]]/(COUNTIF(insurance[split],"Test")/10), 1), "")</f>
        <v/>
      </c>
      <c r="AE1316" t="str">
        <f>IF(insurance[[#This Row],[split]]="Test", --(insurance[[#This Row],[charges]] &gt;= Classify!$C$5), "")</f>
        <v/>
      </c>
      <c r="AF1316" t="str">
        <f>IF(insurance[[#This Row],[split]]="Test", --(insurance[[#This Row],[yhat]] &gt;= Classify!$C$8), "")</f>
        <v/>
      </c>
    </row>
    <row r="1317" spans="1:32" x14ac:dyDescent="0.35">
      <c r="A1317">
        <v>47</v>
      </c>
      <c r="B1317" t="s">
        <v>13</v>
      </c>
      <c r="C1317">
        <v>24.32</v>
      </c>
      <c r="D1317">
        <v>0</v>
      </c>
      <c r="E1317" t="s">
        <v>14</v>
      </c>
      <c r="F1317" t="s">
        <v>20</v>
      </c>
      <c r="G1317">
        <v>8534.6718000000001</v>
      </c>
      <c r="H1317" t="s">
        <v>24</v>
      </c>
      <c r="I1317" t="s">
        <v>17</v>
      </c>
      <c r="J1317" t="s">
        <v>17</v>
      </c>
      <c r="K1317" t="s">
        <v>17</v>
      </c>
      <c r="L1317" t="s">
        <v>17</v>
      </c>
      <c r="M1317" t="s">
        <v>17</v>
      </c>
      <c r="N1317">
        <f>insurance[[#This Row],[age]]^2</f>
        <v>2209</v>
      </c>
      <c r="O1317">
        <f>insurance[[#This Row],[smoker_yes]]*insurance[[#This Row],[bmi]]</f>
        <v>0</v>
      </c>
      <c r="P1317">
        <f>insurance[[#This Row],[smoker_yes]]*insurance[[#This Row],[age]]</f>
        <v>0</v>
      </c>
      <c r="Q1317">
        <f>insurance[[#This Row],[bmi]]*insurance[[#This Row],[age]]</f>
        <v>1143.04</v>
      </c>
      <c r="R1317" t="s">
        <v>31</v>
      </c>
      <c r="S1317">
        <f>(insurance[[#This Row],[age]]-Notes!$B$2)/Notes!$B$3</f>
        <v>0.55486906616036347</v>
      </c>
      <c r="T1317">
        <f>(insurance[[#This Row],[bmi]]-Notes!$B$4)/Notes!$B$5</f>
        <v>-1.0405992403343949</v>
      </c>
      <c r="U1317">
        <f>(insurance[[#This Row],[children]]-Notes!$B$6)/Notes!$B$7</f>
        <v>-0.90861366741867866</v>
      </c>
      <c r="V1317" s="14">
        <f t="shared" si="20"/>
        <v>13130.638654799817</v>
      </c>
      <c r="W1317" s="15" t="str">
        <f>IF(insurance[[#This Row],[split]]="Test", (insurance[[#This Row],[charges]]-insurance[[#This Row],[yhat_base]])^2, "")</f>
        <v/>
      </c>
      <c r="X1317" s="15" t="str">
        <f>IF(insurance[[#This Row],[split]]="Test", ABS(insurance[[#This Row],[charges]]-insurance[[#This Row],[yhat_base]])^2, "")</f>
        <v/>
      </c>
      <c r="Y1317" t="str">
        <f>IF(insurance[[#This Row],[split]]="Test", (insurance[[#This Row],[charges]]-insurance[[#This Row],[yhat]])^2,"")</f>
        <v/>
      </c>
      <c r="Z1317" t="str">
        <f>IF(insurance[[#This Row],[split]]="Test",ABS(insurance[[#This Row],[charges]]-insurance[[#This Row],[yhat]])^2,"")</f>
        <v/>
      </c>
      <c r="AA1317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10105.503125285266</v>
      </c>
      <c r="AB1317">
        <f>insurance[[#This Row],[charges]]-insurance[[#This Row],[yhat]]</f>
        <v>-1570.8313252852658</v>
      </c>
      <c r="AC1317" t="str">
        <f>IF(insurance[[#This Row],[split]]="Test",
  COUNTIFS(insurance[split], "Test", insurance[yhat], "&gt;" &amp; insurance[[#This Row],[yhat]]) + 1,
  ""
)</f>
        <v/>
      </c>
      <c r="AD1317" t="str">
        <f>IF(insurance[[#This Row],[split]]="Test", CEILING(insurance[[#This Row],[rank_test]]/(COUNTIF(insurance[split],"Test")/10), 1), "")</f>
        <v/>
      </c>
      <c r="AE1317" t="str">
        <f>IF(insurance[[#This Row],[split]]="Test", --(insurance[[#This Row],[charges]] &gt;= Classify!$C$5), "")</f>
        <v/>
      </c>
      <c r="AF1317" t="str">
        <f>IF(insurance[[#This Row],[split]]="Test", --(insurance[[#This Row],[yhat]] &gt;= Classify!$C$8), "")</f>
        <v/>
      </c>
    </row>
    <row r="1318" spans="1:32" x14ac:dyDescent="0.35">
      <c r="A1318">
        <v>29</v>
      </c>
      <c r="B1318" t="s">
        <v>13</v>
      </c>
      <c r="C1318">
        <v>21.85</v>
      </c>
      <c r="D1318">
        <v>0</v>
      </c>
      <c r="E1318" t="s">
        <v>23</v>
      </c>
      <c r="F1318" t="s">
        <v>20</v>
      </c>
      <c r="G1318">
        <v>16115.3045</v>
      </c>
      <c r="H1318" t="s">
        <v>24</v>
      </c>
      <c r="I1318" t="s">
        <v>17</v>
      </c>
      <c r="J1318" t="s">
        <v>18</v>
      </c>
      <c r="K1318" t="s">
        <v>17</v>
      </c>
      <c r="L1318" t="s">
        <v>17</v>
      </c>
      <c r="M1318" t="s">
        <v>17</v>
      </c>
      <c r="N1318">
        <f>insurance[[#This Row],[age]]^2</f>
        <v>841</v>
      </c>
      <c r="O1318">
        <f>insurance[[#This Row],[smoker_yes]]*insurance[[#This Row],[bmi]]</f>
        <v>21.85</v>
      </c>
      <c r="P1318">
        <f>insurance[[#This Row],[smoker_yes]]*insurance[[#This Row],[age]]</f>
        <v>29</v>
      </c>
      <c r="Q1318">
        <f>insurance[[#This Row],[bmi]]*insurance[[#This Row],[age]]</f>
        <v>633.65000000000009</v>
      </c>
      <c r="R1318" t="s">
        <v>31</v>
      </c>
      <c r="S1318">
        <f>(insurance[[#This Row],[age]]-Notes!$B$2)/Notes!$B$3</f>
        <v>-0.72675235796989435</v>
      </c>
      <c r="T1318">
        <f>(insurance[[#This Row],[bmi]]-Notes!$B$4)/Notes!$B$5</f>
        <v>-1.4457891062615615</v>
      </c>
      <c r="U1318">
        <f>(insurance[[#This Row],[children]]-Notes!$B$6)/Notes!$B$7</f>
        <v>-0.90861366741867866</v>
      </c>
      <c r="V1318" s="14">
        <f t="shared" si="20"/>
        <v>13130.638654799817</v>
      </c>
      <c r="W1318" s="15" t="str">
        <f>IF(insurance[[#This Row],[split]]="Test", (insurance[[#This Row],[charges]]-insurance[[#This Row],[yhat_base]])^2, "")</f>
        <v/>
      </c>
      <c r="X1318" s="15" t="str">
        <f>IF(insurance[[#This Row],[split]]="Test", ABS(insurance[[#This Row],[charges]]-insurance[[#This Row],[yhat_base]])^2, "")</f>
        <v/>
      </c>
      <c r="Y1318" t="str">
        <f>IF(insurance[[#This Row],[split]]="Test", (insurance[[#This Row],[charges]]-insurance[[#This Row],[yhat]])^2,"")</f>
        <v/>
      </c>
      <c r="Z1318" t="str">
        <f>IF(insurance[[#This Row],[split]]="Test",ABS(insurance[[#This Row],[charges]]-insurance[[#This Row],[yhat]])^2,"")</f>
        <v/>
      </c>
      <c r="AA1318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16168.13730777867</v>
      </c>
      <c r="AB1318">
        <f>insurance[[#This Row],[charges]]-insurance[[#This Row],[yhat]]</f>
        <v>-52.832807778670031</v>
      </c>
      <c r="AC1318" t="str">
        <f>IF(insurance[[#This Row],[split]]="Test",
  COUNTIFS(insurance[split], "Test", insurance[yhat], "&gt;" &amp; insurance[[#This Row],[yhat]]) + 1,
  ""
)</f>
        <v/>
      </c>
      <c r="AD1318" t="str">
        <f>IF(insurance[[#This Row],[split]]="Test", CEILING(insurance[[#This Row],[rank_test]]/(COUNTIF(insurance[split],"Test")/10), 1), "")</f>
        <v/>
      </c>
      <c r="AE1318" t="str">
        <f>IF(insurance[[#This Row],[split]]="Test", --(insurance[[#This Row],[charges]] &gt;= Classify!$C$5), "")</f>
        <v/>
      </c>
      <c r="AF1318" t="str">
        <f>IF(insurance[[#This Row],[split]]="Test", --(insurance[[#This Row],[yhat]] &gt;= Classify!$C$8), "")</f>
        <v/>
      </c>
    </row>
    <row r="1319" spans="1:32" x14ac:dyDescent="0.35">
      <c r="A1319">
        <v>19</v>
      </c>
      <c r="B1319" t="s">
        <v>13</v>
      </c>
      <c r="C1319">
        <v>20.6</v>
      </c>
      <c r="D1319">
        <v>0</v>
      </c>
      <c r="E1319" t="s">
        <v>14</v>
      </c>
      <c r="F1319" t="s">
        <v>21</v>
      </c>
      <c r="G1319">
        <v>1731.6769999999999</v>
      </c>
      <c r="H1319" t="s">
        <v>24</v>
      </c>
      <c r="I1319" t="s">
        <v>17</v>
      </c>
      <c r="J1319" t="s">
        <v>17</v>
      </c>
      <c r="K1319" t="s">
        <v>17</v>
      </c>
      <c r="L1319" t="s">
        <v>17</v>
      </c>
      <c r="M1319" t="s">
        <v>18</v>
      </c>
      <c r="N1319">
        <f>insurance[[#This Row],[age]]^2</f>
        <v>361</v>
      </c>
      <c r="O1319">
        <f>insurance[[#This Row],[smoker_yes]]*insurance[[#This Row],[bmi]]</f>
        <v>0</v>
      </c>
      <c r="P1319">
        <f>insurance[[#This Row],[smoker_yes]]*insurance[[#This Row],[age]]</f>
        <v>0</v>
      </c>
      <c r="Q1319">
        <f>insurance[[#This Row],[bmi]]*insurance[[#This Row],[age]]</f>
        <v>391.40000000000003</v>
      </c>
      <c r="R1319" t="s">
        <v>31</v>
      </c>
      <c r="S1319">
        <f>(insurance[[#This Row],[age]]-Notes!$B$2)/Notes!$B$3</f>
        <v>-1.4387642602644821</v>
      </c>
      <c r="T1319">
        <f>(insurance[[#This Row],[bmi]]-Notes!$B$4)/Notes!$B$5</f>
        <v>-1.6508447064271319</v>
      </c>
      <c r="U1319">
        <f>(insurance[[#This Row],[children]]-Notes!$B$6)/Notes!$B$7</f>
        <v>-0.90861366741867866</v>
      </c>
      <c r="V1319" s="14">
        <f t="shared" si="20"/>
        <v>13130.638654799817</v>
      </c>
      <c r="W1319" s="15" t="str">
        <f>IF(insurance[[#This Row],[split]]="Test", (insurance[[#This Row],[charges]]-insurance[[#This Row],[yhat_base]])^2, "")</f>
        <v/>
      </c>
      <c r="X1319" s="15" t="str">
        <f>IF(insurance[[#This Row],[split]]="Test", ABS(insurance[[#This Row],[charges]]-insurance[[#This Row],[yhat_base]])^2, "")</f>
        <v/>
      </c>
      <c r="Y1319" t="str">
        <f>IF(insurance[[#This Row],[split]]="Test", (insurance[[#This Row],[charges]]-insurance[[#This Row],[yhat]])^2,"")</f>
        <v/>
      </c>
      <c r="Z1319" t="str">
        <f>IF(insurance[[#This Row],[split]]="Test",ABS(insurance[[#This Row],[charges]]-insurance[[#This Row],[yhat]])^2,"")</f>
        <v/>
      </c>
      <c r="AA1319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3200.3932866282512</v>
      </c>
      <c r="AB1319">
        <f>insurance[[#This Row],[charges]]-insurance[[#This Row],[yhat]]</f>
        <v>-1468.7162866282513</v>
      </c>
      <c r="AC1319" t="str">
        <f>IF(insurance[[#This Row],[split]]="Test",
  COUNTIFS(insurance[split], "Test", insurance[yhat], "&gt;" &amp; insurance[[#This Row],[yhat]]) + 1,
  ""
)</f>
        <v/>
      </c>
      <c r="AD1319" t="str">
        <f>IF(insurance[[#This Row],[split]]="Test", CEILING(insurance[[#This Row],[rank_test]]/(COUNTIF(insurance[split],"Test")/10), 1), "")</f>
        <v/>
      </c>
      <c r="AE1319" t="str">
        <f>IF(insurance[[#This Row],[split]]="Test", --(insurance[[#This Row],[charges]] &gt;= Classify!$C$5), "")</f>
        <v/>
      </c>
      <c r="AF1319" t="str">
        <f>IF(insurance[[#This Row],[split]]="Test", --(insurance[[#This Row],[yhat]] &gt;= Classify!$C$8), "")</f>
        <v/>
      </c>
    </row>
    <row r="1320" spans="1:32" x14ac:dyDescent="0.35">
      <c r="A1320">
        <v>23</v>
      </c>
      <c r="B1320" t="s">
        <v>19</v>
      </c>
      <c r="C1320">
        <v>17.385000000000002</v>
      </c>
      <c r="D1320">
        <v>1</v>
      </c>
      <c r="E1320" t="s">
        <v>14</v>
      </c>
      <c r="F1320" t="s">
        <v>22</v>
      </c>
      <c r="G1320">
        <v>2775.1921499999999</v>
      </c>
      <c r="H1320" t="s">
        <v>25</v>
      </c>
      <c r="I1320" t="s">
        <v>18</v>
      </c>
      <c r="J1320" t="s">
        <v>17</v>
      </c>
      <c r="K1320" t="s">
        <v>18</v>
      </c>
      <c r="L1320" t="s">
        <v>17</v>
      </c>
      <c r="M1320" t="s">
        <v>17</v>
      </c>
      <c r="N1320">
        <f>insurance[[#This Row],[age]]^2</f>
        <v>529</v>
      </c>
      <c r="O1320">
        <f>insurance[[#This Row],[smoker_yes]]*insurance[[#This Row],[bmi]]</f>
        <v>0</v>
      </c>
      <c r="P1320">
        <f>insurance[[#This Row],[smoker_yes]]*insurance[[#This Row],[age]]</f>
        <v>0</v>
      </c>
      <c r="Q1320">
        <f>insurance[[#This Row],[bmi]]*insurance[[#This Row],[age]]</f>
        <v>399.85500000000002</v>
      </c>
      <c r="R1320" t="s">
        <v>31</v>
      </c>
      <c r="S1320">
        <f>(insurance[[#This Row],[age]]-Notes!$B$2)/Notes!$B$3</f>
        <v>-1.1539594993466469</v>
      </c>
      <c r="T1320">
        <f>(insurance[[#This Row],[bmi]]-Notes!$B$4)/Notes!$B$5</f>
        <v>-2.1782477100529785</v>
      </c>
      <c r="U1320">
        <f>(insurance[[#This Row],[children]]-Notes!$B$6)/Notes!$B$7</f>
        <v>-7.8767191646533979E-2</v>
      </c>
      <c r="V1320" s="14">
        <f t="shared" si="20"/>
        <v>13130.638654799817</v>
      </c>
      <c r="W1320" s="15" t="str">
        <f>IF(insurance[[#This Row],[split]]="Test", (insurance[[#This Row],[charges]]-insurance[[#This Row],[yhat_base]])^2, "")</f>
        <v/>
      </c>
      <c r="X1320" s="15" t="str">
        <f>IF(insurance[[#This Row],[split]]="Test", ABS(insurance[[#This Row],[charges]]-insurance[[#This Row],[yhat_base]])^2, "")</f>
        <v/>
      </c>
      <c r="Y1320" t="str">
        <f>IF(insurance[[#This Row],[split]]="Test", (insurance[[#This Row],[charges]]-insurance[[#This Row],[yhat]])^2,"")</f>
        <v/>
      </c>
      <c r="Z1320" t="str">
        <f>IF(insurance[[#This Row],[split]]="Test",ABS(insurance[[#This Row],[charges]]-insurance[[#This Row],[yhat]])^2,"")</f>
        <v/>
      </c>
      <c r="AA1320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4186.2250581890457</v>
      </c>
      <c r="AB1320">
        <f>insurance[[#This Row],[charges]]-insurance[[#This Row],[yhat]]</f>
        <v>-1411.0329081890459</v>
      </c>
      <c r="AC1320" t="str">
        <f>IF(insurance[[#This Row],[split]]="Test",
  COUNTIFS(insurance[split], "Test", insurance[yhat], "&gt;" &amp; insurance[[#This Row],[yhat]]) + 1,
  ""
)</f>
        <v/>
      </c>
      <c r="AD1320" t="str">
        <f>IF(insurance[[#This Row],[split]]="Test", CEILING(insurance[[#This Row],[rank_test]]/(COUNTIF(insurance[split],"Test")/10), 1), "")</f>
        <v/>
      </c>
      <c r="AE1320" t="str">
        <f>IF(insurance[[#This Row],[split]]="Test", --(insurance[[#This Row],[charges]] &gt;= Classify!$C$5), "")</f>
        <v/>
      </c>
      <c r="AF1320" t="str">
        <f>IF(insurance[[#This Row],[split]]="Test", --(insurance[[#This Row],[yhat]] &gt;= Classify!$C$8), "")</f>
        <v/>
      </c>
    </row>
    <row r="1321" spans="1:32" x14ac:dyDescent="0.35">
      <c r="A1321">
        <v>32</v>
      </c>
      <c r="B1321" t="s">
        <v>13</v>
      </c>
      <c r="C1321">
        <v>17.765000000000001</v>
      </c>
      <c r="D1321">
        <v>2</v>
      </c>
      <c r="E1321" t="s">
        <v>23</v>
      </c>
      <c r="F1321" t="s">
        <v>22</v>
      </c>
      <c r="G1321">
        <v>32734.186300000001</v>
      </c>
      <c r="H1321" t="s">
        <v>25</v>
      </c>
      <c r="I1321" t="s">
        <v>17</v>
      </c>
      <c r="J1321" t="s">
        <v>18</v>
      </c>
      <c r="K1321" t="s">
        <v>18</v>
      </c>
      <c r="L1321" t="s">
        <v>17</v>
      </c>
      <c r="M1321" t="s">
        <v>17</v>
      </c>
      <c r="N1321">
        <f>insurance[[#This Row],[age]]^2</f>
        <v>1024</v>
      </c>
      <c r="O1321">
        <f>insurance[[#This Row],[smoker_yes]]*insurance[[#This Row],[bmi]]</f>
        <v>17.765000000000001</v>
      </c>
      <c r="P1321">
        <f>insurance[[#This Row],[smoker_yes]]*insurance[[#This Row],[age]]</f>
        <v>32</v>
      </c>
      <c r="Q1321">
        <f>insurance[[#This Row],[bmi]]*insurance[[#This Row],[age]]</f>
        <v>568.48</v>
      </c>
      <c r="R1321" t="s">
        <v>31</v>
      </c>
      <c r="S1321">
        <f>(insurance[[#This Row],[age]]-Notes!$B$2)/Notes!$B$3</f>
        <v>-0.51314878728151803</v>
      </c>
      <c r="T1321">
        <f>(insurance[[#This Row],[bmi]]-Notes!$B$4)/Notes!$B$5</f>
        <v>-2.1159108076026452</v>
      </c>
      <c r="U1321">
        <f>(insurance[[#This Row],[children]]-Notes!$B$6)/Notes!$B$7</f>
        <v>0.75107928412561065</v>
      </c>
      <c r="V1321" s="14">
        <f t="shared" si="20"/>
        <v>13130.638654799817</v>
      </c>
      <c r="W1321" s="15" t="str">
        <f>IF(insurance[[#This Row],[split]]="Test", (insurance[[#This Row],[charges]]-insurance[[#This Row],[yhat_base]])^2, "")</f>
        <v/>
      </c>
      <c r="X1321" s="15" t="str">
        <f>IF(insurance[[#This Row],[split]]="Test", ABS(insurance[[#This Row],[charges]]-insurance[[#This Row],[yhat_base]])^2, "")</f>
        <v/>
      </c>
      <c r="Y1321" t="str">
        <f>IF(insurance[[#This Row],[split]]="Test", (insurance[[#This Row],[charges]]-insurance[[#This Row],[yhat]])^2,"")</f>
        <v/>
      </c>
      <c r="Z1321" t="str">
        <f>IF(insurance[[#This Row],[split]]="Test",ABS(insurance[[#This Row],[charges]]-insurance[[#This Row],[yhat]])^2,"")</f>
        <v/>
      </c>
      <c r="AA1321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11500.328481051898</v>
      </c>
      <c r="AB1321">
        <f>insurance[[#This Row],[charges]]-insurance[[#This Row],[yhat]]</f>
        <v>21233.857818948105</v>
      </c>
      <c r="AC1321" t="str">
        <f>IF(insurance[[#This Row],[split]]="Test",
  COUNTIFS(insurance[split], "Test", insurance[yhat], "&gt;" &amp; insurance[[#This Row],[yhat]]) + 1,
  ""
)</f>
        <v/>
      </c>
      <c r="AD1321" t="str">
        <f>IF(insurance[[#This Row],[split]]="Test", CEILING(insurance[[#This Row],[rank_test]]/(COUNTIF(insurance[split],"Test")/10), 1), "")</f>
        <v/>
      </c>
      <c r="AE1321" t="str">
        <f>IF(insurance[[#This Row],[split]]="Test", --(insurance[[#This Row],[charges]] &gt;= Classify!$C$5), "")</f>
        <v/>
      </c>
      <c r="AF1321" t="str">
        <f>IF(insurance[[#This Row],[split]]="Test", --(insurance[[#This Row],[yhat]] &gt;= Classify!$C$8), "")</f>
        <v/>
      </c>
    </row>
    <row r="1322" spans="1:32" x14ac:dyDescent="0.35">
      <c r="A1322">
        <v>18</v>
      </c>
      <c r="B1322" t="s">
        <v>19</v>
      </c>
      <c r="C1322">
        <v>15.96</v>
      </c>
      <c r="D1322">
        <v>0</v>
      </c>
      <c r="E1322" t="s">
        <v>14</v>
      </c>
      <c r="F1322" t="s">
        <v>20</v>
      </c>
      <c r="G1322">
        <v>1694.7963999999999</v>
      </c>
      <c r="H1322" t="s">
        <v>25</v>
      </c>
      <c r="I1322" t="s">
        <v>18</v>
      </c>
      <c r="J1322" t="s">
        <v>17</v>
      </c>
      <c r="K1322" t="s">
        <v>17</v>
      </c>
      <c r="L1322" t="s">
        <v>17</v>
      </c>
      <c r="M1322" t="s">
        <v>17</v>
      </c>
      <c r="N1322">
        <f>insurance[[#This Row],[age]]^2</f>
        <v>324</v>
      </c>
      <c r="O1322">
        <f>insurance[[#This Row],[smoker_yes]]*insurance[[#This Row],[bmi]]</f>
        <v>0</v>
      </c>
      <c r="P1322">
        <f>insurance[[#This Row],[smoker_yes]]*insurance[[#This Row],[age]]</f>
        <v>0</v>
      </c>
      <c r="Q1322">
        <f>insurance[[#This Row],[bmi]]*insurance[[#This Row],[age]]</f>
        <v>287.28000000000003</v>
      </c>
      <c r="R1322" t="s">
        <v>31</v>
      </c>
      <c r="S1322">
        <f>(insurance[[#This Row],[age]]-Notes!$B$2)/Notes!$B$3</f>
        <v>-1.5099654504939408</v>
      </c>
      <c r="T1322">
        <f>(insurance[[#This Row],[bmi]]-Notes!$B$4)/Notes!$B$5</f>
        <v>-2.4120110942417288</v>
      </c>
      <c r="U1322">
        <f>(insurance[[#This Row],[children]]-Notes!$B$6)/Notes!$B$7</f>
        <v>-0.90861366741867866</v>
      </c>
      <c r="V1322" s="14">
        <f t="shared" si="20"/>
        <v>13130.638654799817</v>
      </c>
      <c r="W1322" s="15" t="str">
        <f>IF(insurance[[#This Row],[split]]="Test", (insurance[[#This Row],[charges]]-insurance[[#This Row],[yhat_base]])^2, "")</f>
        <v/>
      </c>
      <c r="X1322" s="15" t="str">
        <f>IF(insurance[[#This Row],[split]]="Test", ABS(insurance[[#This Row],[charges]]-insurance[[#This Row],[yhat_base]])^2, "")</f>
        <v/>
      </c>
      <c r="Y1322" t="str">
        <f>IF(insurance[[#This Row],[split]]="Test", (insurance[[#This Row],[charges]]-insurance[[#This Row],[yhat]])^2,"")</f>
        <v/>
      </c>
      <c r="Z1322" t="str">
        <f>IF(insurance[[#This Row],[split]]="Test",ABS(insurance[[#This Row],[charges]]-insurance[[#This Row],[yhat]])^2,"")</f>
        <v/>
      </c>
      <c r="AA1322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3514.1353865639162</v>
      </c>
      <c r="AB1322">
        <f>insurance[[#This Row],[charges]]-insurance[[#This Row],[yhat]]</f>
        <v>-1819.3389865639163</v>
      </c>
      <c r="AC1322" t="str">
        <f>IF(insurance[[#This Row],[split]]="Test",
  COUNTIFS(insurance[split], "Test", insurance[yhat], "&gt;" &amp; insurance[[#This Row],[yhat]]) + 1,
  ""
)</f>
        <v/>
      </c>
      <c r="AD1322" t="str">
        <f>IF(insurance[[#This Row],[split]]="Test", CEILING(insurance[[#This Row],[rank_test]]/(COUNTIF(insurance[split],"Test")/10), 1), "")</f>
        <v/>
      </c>
      <c r="AE1322" t="str">
        <f>IF(insurance[[#This Row],[split]]="Test", --(insurance[[#This Row],[charges]] &gt;= Classify!$C$5), "")</f>
        <v/>
      </c>
      <c r="AF1322" t="str">
        <f>IF(insurance[[#This Row],[split]]="Test", --(insurance[[#This Row],[yhat]] &gt;= Classify!$C$8), "")</f>
        <v/>
      </c>
    </row>
    <row r="1323" spans="1:32" x14ac:dyDescent="0.35">
      <c r="A1323">
        <v>51</v>
      </c>
      <c r="B1323" t="s">
        <v>13</v>
      </c>
      <c r="C1323">
        <v>18.05</v>
      </c>
      <c r="D1323">
        <v>0</v>
      </c>
      <c r="E1323" t="s">
        <v>14</v>
      </c>
      <c r="F1323" t="s">
        <v>22</v>
      </c>
      <c r="G1323">
        <v>9644.2525000000005</v>
      </c>
      <c r="H1323" t="s">
        <v>25</v>
      </c>
      <c r="I1323" t="s">
        <v>17</v>
      </c>
      <c r="J1323" t="s">
        <v>17</v>
      </c>
      <c r="K1323" t="s">
        <v>18</v>
      </c>
      <c r="L1323" t="s">
        <v>17</v>
      </c>
      <c r="M1323" t="s">
        <v>17</v>
      </c>
      <c r="N1323">
        <f>insurance[[#This Row],[age]]^2</f>
        <v>2601</v>
      </c>
      <c r="O1323">
        <f>insurance[[#This Row],[smoker_yes]]*insurance[[#This Row],[bmi]]</f>
        <v>0</v>
      </c>
      <c r="P1323">
        <f>insurance[[#This Row],[smoker_yes]]*insurance[[#This Row],[age]]</f>
        <v>0</v>
      </c>
      <c r="Q1323">
        <f>insurance[[#This Row],[bmi]]*insurance[[#This Row],[age]]</f>
        <v>920.55000000000007</v>
      </c>
      <c r="R1323" t="s">
        <v>31</v>
      </c>
      <c r="S1323">
        <f>(insurance[[#This Row],[age]]-Notes!$B$2)/Notes!$B$3</f>
        <v>0.8396738270781986</v>
      </c>
      <c r="T1323">
        <f>(insurance[[#This Row],[bmi]]-Notes!$B$4)/Notes!$B$5</f>
        <v>-2.0691581307648952</v>
      </c>
      <c r="U1323">
        <f>(insurance[[#This Row],[children]]-Notes!$B$6)/Notes!$B$7</f>
        <v>-0.90861366741867866</v>
      </c>
      <c r="V1323" s="14">
        <f t="shared" si="20"/>
        <v>13130.638654799817</v>
      </c>
      <c r="W1323" s="15" t="str">
        <f>IF(insurance[[#This Row],[split]]="Test", (insurance[[#This Row],[charges]]-insurance[[#This Row],[yhat_base]])^2, "")</f>
        <v/>
      </c>
      <c r="X1323" s="15" t="str">
        <f>IF(insurance[[#This Row],[split]]="Test", ABS(insurance[[#This Row],[charges]]-insurance[[#This Row],[yhat_base]])^2, "")</f>
        <v/>
      </c>
      <c r="Y1323" t="str">
        <f>IF(insurance[[#This Row],[split]]="Test", (insurance[[#This Row],[charges]]-insurance[[#This Row],[yhat]])^2,"")</f>
        <v/>
      </c>
      <c r="Z1323" t="str">
        <f>IF(insurance[[#This Row],[split]]="Test",ABS(insurance[[#This Row],[charges]]-insurance[[#This Row],[yhat]])^2,"")</f>
        <v/>
      </c>
      <c r="AA1323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10780.593296711117</v>
      </c>
      <c r="AB1323">
        <f>insurance[[#This Row],[charges]]-insurance[[#This Row],[yhat]]</f>
        <v>-1136.3407967111161</v>
      </c>
      <c r="AC1323" t="str">
        <f>IF(insurance[[#This Row],[split]]="Test",
  COUNTIFS(insurance[split], "Test", insurance[yhat], "&gt;" &amp; insurance[[#This Row],[yhat]]) + 1,
  ""
)</f>
        <v/>
      </c>
      <c r="AD1323" t="str">
        <f>IF(insurance[[#This Row],[split]]="Test", CEILING(insurance[[#This Row],[rank_test]]/(COUNTIF(insurance[split],"Test")/10), 1), "")</f>
        <v/>
      </c>
      <c r="AE1323" t="str">
        <f>IF(insurance[[#This Row],[split]]="Test", --(insurance[[#This Row],[charges]] &gt;= Classify!$C$5), "")</f>
        <v/>
      </c>
      <c r="AF1323" t="str">
        <f>IF(insurance[[#This Row],[split]]="Test", --(insurance[[#This Row],[yhat]] &gt;= Classify!$C$8), "")</f>
        <v/>
      </c>
    </row>
    <row r="1324" spans="1:32" x14ac:dyDescent="0.35">
      <c r="A1324">
        <v>19</v>
      </c>
      <c r="B1324" t="s">
        <v>13</v>
      </c>
      <c r="C1324">
        <v>17.8</v>
      </c>
      <c r="D1324">
        <v>0</v>
      </c>
      <c r="E1324" t="s">
        <v>14</v>
      </c>
      <c r="F1324" t="s">
        <v>21</v>
      </c>
      <c r="G1324">
        <v>1727.7850000000001</v>
      </c>
      <c r="H1324" t="s">
        <v>25</v>
      </c>
      <c r="I1324" t="s">
        <v>17</v>
      </c>
      <c r="J1324" t="s">
        <v>17</v>
      </c>
      <c r="K1324" t="s">
        <v>17</v>
      </c>
      <c r="L1324" t="s">
        <v>17</v>
      </c>
      <c r="M1324" t="s">
        <v>18</v>
      </c>
      <c r="N1324">
        <f>insurance[[#This Row],[age]]^2</f>
        <v>361</v>
      </c>
      <c r="O1324">
        <f>insurance[[#This Row],[smoker_yes]]*insurance[[#This Row],[bmi]]</f>
        <v>0</v>
      </c>
      <c r="P1324">
        <f>insurance[[#This Row],[smoker_yes]]*insurance[[#This Row],[age]]</f>
        <v>0</v>
      </c>
      <c r="Q1324">
        <f>insurance[[#This Row],[bmi]]*insurance[[#This Row],[age]]</f>
        <v>338.2</v>
      </c>
      <c r="R1324" t="s">
        <v>31</v>
      </c>
      <c r="S1324">
        <f>(insurance[[#This Row],[age]]-Notes!$B$2)/Notes!$B$3</f>
        <v>-1.4387642602644821</v>
      </c>
      <c r="T1324">
        <f>(insurance[[#This Row],[bmi]]-Notes!$B$4)/Notes!$B$5</f>
        <v>-2.1101692507980094</v>
      </c>
      <c r="U1324">
        <f>(insurance[[#This Row],[children]]-Notes!$B$6)/Notes!$B$7</f>
        <v>-0.90861366741867866</v>
      </c>
      <c r="V1324" s="14">
        <f t="shared" si="20"/>
        <v>13130.638654799817</v>
      </c>
      <c r="W1324" s="15" t="str">
        <f>IF(insurance[[#This Row],[split]]="Test", (insurance[[#This Row],[charges]]-insurance[[#This Row],[yhat_base]])^2, "")</f>
        <v/>
      </c>
      <c r="X1324" s="15" t="str">
        <f>IF(insurance[[#This Row],[split]]="Test", ABS(insurance[[#This Row],[charges]]-insurance[[#This Row],[yhat_base]])^2, "")</f>
        <v/>
      </c>
      <c r="Y1324" t="str">
        <f>IF(insurance[[#This Row],[split]]="Test", (insurance[[#This Row],[charges]]-insurance[[#This Row],[yhat]])^2,"")</f>
        <v/>
      </c>
      <c r="Z1324" t="str">
        <f>IF(insurance[[#This Row],[split]]="Test",ABS(insurance[[#This Row],[charges]]-insurance[[#This Row],[yhat]])^2,"")</f>
        <v/>
      </c>
      <c r="AA1324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3172.963830053518</v>
      </c>
      <c r="AB1324">
        <f>insurance[[#This Row],[charges]]-insurance[[#This Row],[yhat]]</f>
        <v>-1445.1788300535179</v>
      </c>
      <c r="AC1324" t="str">
        <f>IF(insurance[[#This Row],[split]]="Test",
  COUNTIFS(insurance[split], "Test", insurance[yhat], "&gt;" &amp; insurance[[#This Row],[yhat]]) + 1,
  ""
)</f>
        <v/>
      </c>
      <c r="AD1324" t="str">
        <f>IF(insurance[[#This Row],[split]]="Test", CEILING(insurance[[#This Row],[rank_test]]/(COUNTIF(insurance[split],"Test")/10), 1), "")</f>
        <v/>
      </c>
      <c r="AE1324" t="str">
        <f>IF(insurance[[#This Row],[split]]="Test", --(insurance[[#This Row],[charges]] &gt;= Classify!$C$5), "")</f>
        <v/>
      </c>
      <c r="AF1324" t="str">
        <f>IF(insurance[[#This Row],[split]]="Test", --(insurance[[#This Row],[yhat]] &gt;= Classify!$C$8), "")</f>
        <v/>
      </c>
    </row>
    <row r="1325" spans="1:32" x14ac:dyDescent="0.35">
      <c r="A1325">
        <v>18</v>
      </c>
      <c r="B1325" t="s">
        <v>19</v>
      </c>
      <c r="C1325">
        <v>17.29</v>
      </c>
      <c r="D1325">
        <v>2</v>
      </c>
      <c r="E1325" t="s">
        <v>23</v>
      </c>
      <c r="F1325" t="s">
        <v>20</v>
      </c>
      <c r="G1325">
        <v>12829.455099999999</v>
      </c>
      <c r="H1325" t="s">
        <v>25</v>
      </c>
      <c r="I1325" t="s">
        <v>18</v>
      </c>
      <c r="J1325" t="s">
        <v>18</v>
      </c>
      <c r="K1325" t="s">
        <v>17</v>
      </c>
      <c r="L1325" t="s">
        <v>17</v>
      </c>
      <c r="M1325" t="s">
        <v>17</v>
      </c>
      <c r="N1325">
        <f>insurance[[#This Row],[age]]^2</f>
        <v>324</v>
      </c>
      <c r="O1325">
        <f>insurance[[#This Row],[smoker_yes]]*insurance[[#This Row],[bmi]]</f>
        <v>17.29</v>
      </c>
      <c r="P1325">
        <f>insurance[[#This Row],[smoker_yes]]*insurance[[#This Row],[age]]</f>
        <v>18</v>
      </c>
      <c r="Q1325">
        <f>insurance[[#This Row],[bmi]]*insurance[[#This Row],[age]]</f>
        <v>311.21999999999997</v>
      </c>
      <c r="R1325" t="s">
        <v>31</v>
      </c>
      <c r="S1325">
        <f>(insurance[[#This Row],[age]]-Notes!$B$2)/Notes!$B$3</f>
        <v>-1.5099654504939408</v>
      </c>
      <c r="T1325">
        <f>(insurance[[#This Row],[bmi]]-Notes!$B$4)/Notes!$B$5</f>
        <v>-2.1938319356655622</v>
      </c>
      <c r="U1325">
        <f>(insurance[[#This Row],[children]]-Notes!$B$6)/Notes!$B$7</f>
        <v>0.75107928412561065</v>
      </c>
      <c r="V1325" s="14">
        <f t="shared" si="20"/>
        <v>13130.638654799817</v>
      </c>
      <c r="W1325" s="15" t="str">
        <f>IF(insurance[[#This Row],[split]]="Test", (insurance[[#This Row],[charges]]-insurance[[#This Row],[yhat_base]])^2, "")</f>
        <v/>
      </c>
      <c r="X1325" s="15" t="str">
        <f>IF(insurance[[#This Row],[split]]="Test", ABS(insurance[[#This Row],[charges]]-insurance[[#This Row],[yhat_base]])^2, "")</f>
        <v/>
      </c>
      <c r="Y1325" t="str">
        <f>IF(insurance[[#This Row],[split]]="Test", (insurance[[#This Row],[charges]]-insurance[[#This Row],[yhat]])^2,"")</f>
        <v/>
      </c>
      <c r="Z1325" t="str">
        <f>IF(insurance[[#This Row],[split]]="Test",ABS(insurance[[#This Row],[charges]]-insurance[[#This Row],[yhat]])^2,"")</f>
        <v/>
      </c>
      <c r="AA1325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8781.4687122357645</v>
      </c>
      <c r="AB1325">
        <f>insurance[[#This Row],[charges]]-insurance[[#This Row],[yhat]]</f>
        <v>4047.9863877642347</v>
      </c>
      <c r="AC1325" t="str">
        <f>IF(insurance[[#This Row],[split]]="Test",
  COUNTIFS(insurance[split], "Test", insurance[yhat], "&gt;" &amp; insurance[[#This Row],[yhat]]) + 1,
  ""
)</f>
        <v/>
      </c>
      <c r="AD1325" t="str">
        <f>IF(insurance[[#This Row],[split]]="Test", CEILING(insurance[[#This Row],[rank_test]]/(COUNTIF(insurance[split],"Test")/10), 1), "")</f>
        <v/>
      </c>
      <c r="AE1325" t="str">
        <f>IF(insurance[[#This Row],[split]]="Test", --(insurance[[#This Row],[charges]] &gt;= Classify!$C$5), "")</f>
        <v/>
      </c>
      <c r="AF1325" t="str">
        <f>IF(insurance[[#This Row],[split]]="Test", --(insurance[[#This Row],[yhat]] &gt;= Classify!$C$8), "")</f>
        <v/>
      </c>
    </row>
    <row r="1326" spans="1:32" x14ac:dyDescent="0.35">
      <c r="A1326">
        <v>27</v>
      </c>
      <c r="B1326" t="s">
        <v>13</v>
      </c>
      <c r="C1326">
        <v>17.954999999999998</v>
      </c>
      <c r="D1326">
        <v>2</v>
      </c>
      <c r="E1326" t="s">
        <v>23</v>
      </c>
      <c r="F1326" t="s">
        <v>20</v>
      </c>
      <c r="G1326">
        <v>15006.579449999999</v>
      </c>
      <c r="H1326" t="s">
        <v>25</v>
      </c>
      <c r="I1326" t="s">
        <v>17</v>
      </c>
      <c r="J1326" t="s">
        <v>18</v>
      </c>
      <c r="K1326" t="s">
        <v>17</v>
      </c>
      <c r="L1326" t="s">
        <v>17</v>
      </c>
      <c r="M1326" t="s">
        <v>17</v>
      </c>
      <c r="N1326">
        <f>insurance[[#This Row],[age]]^2</f>
        <v>729</v>
      </c>
      <c r="O1326">
        <f>insurance[[#This Row],[smoker_yes]]*insurance[[#This Row],[bmi]]</f>
        <v>17.954999999999998</v>
      </c>
      <c r="P1326">
        <f>insurance[[#This Row],[smoker_yes]]*insurance[[#This Row],[age]]</f>
        <v>27</v>
      </c>
      <c r="Q1326">
        <f>insurance[[#This Row],[bmi]]*insurance[[#This Row],[age]]</f>
        <v>484.78499999999997</v>
      </c>
      <c r="R1326" t="s">
        <v>31</v>
      </c>
      <c r="S1326">
        <f>(insurance[[#This Row],[age]]-Notes!$B$2)/Notes!$B$3</f>
        <v>-0.86915473842881186</v>
      </c>
      <c r="T1326">
        <f>(insurance[[#This Row],[bmi]]-Notes!$B$4)/Notes!$B$5</f>
        <v>-2.084742356377479</v>
      </c>
      <c r="U1326">
        <f>(insurance[[#This Row],[children]]-Notes!$B$6)/Notes!$B$7</f>
        <v>0.75107928412561065</v>
      </c>
      <c r="V1326" s="14">
        <f t="shared" si="20"/>
        <v>13130.638654799817</v>
      </c>
      <c r="W1326" s="15" t="str">
        <f>IF(insurance[[#This Row],[split]]="Test", (insurance[[#This Row],[charges]]-insurance[[#This Row],[yhat_base]])^2, "")</f>
        <v/>
      </c>
      <c r="X1326" s="15" t="str">
        <f>IF(insurance[[#This Row],[split]]="Test", ABS(insurance[[#This Row],[charges]]-insurance[[#This Row],[yhat_base]])^2, "")</f>
        <v/>
      </c>
      <c r="Y1326" t="str">
        <f>IF(insurance[[#This Row],[split]]="Test", (insurance[[#This Row],[charges]]-insurance[[#This Row],[yhat]])^2,"")</f>
        <v/>
      </c>
      <c r="Z1326" t="str">
        <f>IF(insurance[[#This Row],[split]]="Test",ABS(insurance[[#This Row],[charges]]-insurance[[#This Row],[yhat]])^2,"")</f>
        <v/>
      </c>
      <c r="AA1326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11499.60073684087</v>
      </c>
      <c r="AB1326">
        <f>insurance[[#This Row],[charges]]-insurance[[#This Row],[yhat]]</f>
        <v>3506.9787131591293</v>
      </c>
      <c r="AC1326" t="str">
        <f>IF(insurance[[#This Row],[split]]="Test",
  COUNTIFS(insurance[split], "Test", insurance[yhat], "&gt;" &amp; insurance[[#This Row],[yhat]]) + 1,
  ""
)</f>
        <v/>
      </c>
      <c r="AD1326" t="str">
        <f>IF(insurance[[#This Row],[split]]="Test", CEILING(insurance[[#This Row],[rank_test]]/(COUNTIF(insurance[split],"Test")/10), 1), "")</f>
        <v/>
      </c>
      <c r="AE1326" t="str">
        <f>IF(insurance[[#This Row],[split]]="Test", --(insurance[[#This Row],[charges]] &gt;= Classify!$C$5), "")</f>
        <v/>
      </c>
      <c r="AF1326" t="str">
        <f>IF(insurance[[#This Row],[split]]="Test", --(insurance[[#This Row],[yhat]] &gt;= Classify!$C$8), "")</f>
        <v/>
      </c>
    </row>
    <row r="1327" spans="1:32" x14ac:dyDescent="0.35">
      <c r="A1327">
        <v>19</v>
      </c>
      <c r="B1327" t="s">
        <v>19</v>
      </c>
      <c r="C1327">
        <v>17.48</v>
      </c>
      <c r="D1327">
        <v>0</v>
      </c>
      <c r="E1327" t="s">
        <v>14</v>
      </c>
      <c r="F1327" t="s">
        <v>22</v>
      </c>
      <c r="G1327">
        <v>1621.3402000000001</v>
      </c>
      <c r="H1327" t="s">
        <v>25</v>
      </c>
      <c r="I1327" t="s">
        <v>18</v>
      </c>
      <c r="J1327" t="s">
        <v>17</v>
      </c>
      <c r="K1327" t="s">
        <v>18</v>
      </c>
      <c r="L1327" t="s">
        <v>17</v>
      </c>
      <c r="M1327" t="s">
        <v>17</v>
      </c>
      <c r="N1327">
        <f>insurance[[#This Row],[age]]^2</f>
        <v>361</v>
      </c>
      <c r="O1327">
        <f>insurance[[#This Row],[smoker_yes]]*insurance[[#This Row],[bmi]]</f>
        <v>0</v>
      </c>
      <c r="P1327">
        <f>insurance[[#This Row],[smoker_yes]]*insurance[[#This Row],[age]]</f>
        <v>0</v>
      </c>
      <c r="Q1327">
        <f>insurance[[#This Row],[bmi]]*insurance[[#This Row],[age]]</f>
        <v>332.12</v>
      </c>
      <c r="R1327" t="s">
        <v>31</v>
      </c>
      <c r="S1327">
        <f>(insurance[[#This Row],[age]]-Notes!$B$2)/Notes!$B$3</f>
        <v>-1.4387642602644821</v>
      </c>
      <c r="T1327">
        <f>(insurance[[#This Row],[bmi]]-Notes!$B$4)/Notes!$B$5</f>
        <v>-2.1626634844403956</v>
      </c>
      <c r="U1327">
        <f>(insurance[[#This Row],[children]]-Notes!$B$6)/Notes!$B$7</f>
        <v>-0.90861366741867866</v>
      </c>
      <c r="V1327" s="14">
        <f t="shared" si="20"/>
        <v>13130.638654799817</v>
      </c>
      <c r="W1327" s="15" t="str">
        <f>IF(insurance[[#This Row],[split]]="Test", (insurance[[#This Row],[charges]]-insurance[[#This Row],[yhat_base]])^2, "")</f>
        <v/>
      </c>
      <c r="X1327" s="15" t="str">
        <f>IF(insurance[[#This Row],[split]]="Test", ABS(insurance[[#This Row],[charges]]-insurance[[#This Row],[yhat_base]])^2, "")</f>
        <v/>
      </c>
      <c r="Y1327" t="str">
        <f>IF(insurance[[#This Row],[split]]="Test", (insurance[[#This Row],[charges]]-insurance[[#This Row],[yhat]])^2,"")</f>
        <v/>
      </c>
      <c r="Z1327" t="str">
        <f>IF(insurance[[#This Row],[split]]="Test",ABS(insurance[[#This Row],[charges]]-insurance[[#This Row],[yhat]])^2,"")</f>
        <v/>
      </c>
      <c r="AA1327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3010.1926403636653</v>
      </c>
      <c r="AB1327">
        <f>insurance[[#This Row],[charges]]-insurance[[#This Row],[yhat]]</f>
        <v>-1388.8524403636652</v>
      </c>
      <c r="AC1327" t="str">
        <f>IF(insurance[[#This Row],[split]]="Test",
  COUNTIFS(insurance[split], "Test", insurance[yhat], "&gt;" &amp; insurance[[#This Row],[yhat]]) + 1,
  ""
)</f>
        <v/>
      </c>
      <c r="AD1327" t="str">
        <f>IF(insurance[[#This Row],[split]]="Test", CEILING(insurance[[#This Row],[rank_test]]/(COUNTIF(insurance[split],"Test")/10), 1), "")</f>
        <v/>
      </c>
      <c r="AE1327" t="str">
        <f>IF(insurance[[#This Row],[split]]="Test", --(insurance[[#This Row],[charges]] &gt;= Classify!$C$5), "")</f>
        <v/>
      </c>
      <c r="AF1327" t="str">
        <f>IF(insurance[[#This Row],[split]]="Test", --(insurance[[#This Row],[yhat]] &gt;= Classify!$C$8), "")</f>
        <v/>
      </c>
    </row>
    <row r="1328" spans="1:32" x14ac:dyDescent="0.35">
      <c r="A1328">
        <v>26</v>
      </c>
      <c r="B1328" t="s">
        <v>13</v>
      </c>
      <c r="C1328">
        <v>17.195</v>
      </c>
      <c r="D1328">
        <v>2</v>
      </c>
      <c r="E1328" t="s">
        <v>23</v>
      </c>
      <c r="F1328" t="s">
        <v>20</v>
      </c>
      <c r="G1328">
        <v>14455.644050000001</v>
      </c>
      <c r="H1328" t="s">
        <v>25</v>
      </c>
      <c r="I1328" t="s">
        <v>17</v>
      </c>
      <c r="J1328" t="s">
        <v>18</v>
      </c>
      <c r="K1328" t="s">
        <v>17</v>
      </c>
      <c r="L1328" t="s">
        <v>17</v>
      </c>
      <c r="M1328" t="s">
        <v>17</v>
      </c>
      <c r="N1328">
        <f>insurance[[#This Row],[age]]^2</f>
        <v>676</v>
      </c>
      <c r="O1328">
        <f>insurance[[#This Row],[smoker_yes]]*insurance[[#This Row],[bmi]]</f>
        <v>17.195</v>
      </c>
      <c r="P1328">
        <f>insurance[[#This Row],[smoker_yes]]*insurance[[#This Row],[age]]</f>
        <v>26</v>
      </c>
      <c r="Q1328">
        <f>insurance[[#This Row],[bmi]]*insurance[[#This Row],[age]]</f>
        <v>447.07</v>
      </c>
      <c r="R1328" t="s">
        <v>31</v>
      </c>
      <c r="S1328">
        <f>(insurance[[#This Row],[age]]-Notes!$B$2)/Notes!$B$3</f>
        <v>-0.94035592865827067</v>
      </c>
      <c r="T1328">
        <f>(insurance[[#This Row],[bmi]]-Notes!$B$4)/Notes!$B$5</f>
        <v>-2.2094161612781456</v>
      </c>
      <c r="U1328">
        <f>(insurance[[#This Row],[children]]-Notes!$B$6)/Notes!$B$7</f>
        <v>0.75107928412561065</v>
      </c>
      <c r="V1328" s="14">
        <f t="shared" si="20"/>
        <v>13130.638654799817</v>
      </c>
      <c r="W1328" s="15" t="str">
        <f>IF(insurance[[#This Row],[split]]="Test", (insurance[[#This Row],[charges]]-insurance[[#This Row],[yhat_base]])^2, "")</f>
        <v/>
      </c>
      <c r="X1328" s="15" t="str">
        <f>IF(insurance[[#This Row],[split]]="Test", ABS(insurance[[#This Row],[charges]]-insurance[[#This Row],[yhat_base]])^2, "")</f>
        <v/>
      </c>
      <c r="Y1328" t="str">
        <f>IF(insurance[[#This Row],[split]]="Test", (insurance[[#This Row],[charges]]-insurance[[#This Row],[yhat]])^2,"")</f>
        <v/>
      </c>
      <c r="Z1328" t="str">
        <f>IF(insurance[[#This Row],[split]]="Test",ABS(insurance[[#This Row],[charges]]-insurance[[#This Row],[yhat]])^2,"")</f>
        <v/>
      </c>
      <c r="AA1328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10211.398654530754</v>
      </c>
      <c r="AB1328">
        <f>insurance[[#This Row],[charges]]-insurance[[#This Row],[yhat]]</f>
        <v>4244.2453954692464</v>
      </c>
      <c r="AC1328" t="str">
        <f>IF(insurance[[#This Row],[split]]="Test",
  COUNTIFS(insurance[split], "Test", insurance[yhat], "&gt;" &amp; insurance[[#This Row],[yhat]]) + 1,
  ""
)</f>
        <v/>
      </c>
      <c r="AD1328" t="str">
        <f>IF(insurance[[#This Row],[split]]="Test", CEILING(insurance[[#This Row],[rank_test]]/(COUNTIF(insurance[split],"Test")/10), 1), "")</f>
        <v/>
      </c>
      <c r="AE1328" t="str">
        <f>IF(insurance[[#This Row],[split]]="Test", --(insurance[[#This Row],[charges]] &gt;= Classify!$C$5), "")</f>
        <v/>
      </c>
      <c r="AF1328" t="str">
        <f>IF(insurance[[#This Row],[split]]="Test", --(insurance[[#This Row],[yhat]] &gt;= Classify!$C$8), "")</f>
        <v/>
      </c>
    </row>
    <row r="1329" spans="1:32" x14ac:dyDescent="0.35">
      <c r="A1329">
        <v>21</v>
      </c>
      <c r="B1329" t="s">
        <v>13</v>
      </c>
      <c r="C1329">
        <v>16.815000000000001</v>
      </c>
      <c r="D1329">
        <v>1</v>
      </c>
      <c r="E1329" t="s">
        <v>14</v>
      </c>
      <c r="F1329" t="s">
        <v>20</v>
      </c>
      <c r="G1329">
        <v>3167.4558499999998</v>
      </c>
      <c r="H1329" t="s">
        <v>25</v>
      </c>
      <c r="I1329" t="s">
        <v>17</v>
      </c>
      <c r="J1329" t="s">
        <v>17</v>
      </c>
      <c r="K1329" t="s">
        <v>17</v>
      </c>
      <c r="L1329" t="s">
        <v>17</v>
      </c>
      <c r="M1329" t="s">
        <v>17</v>
      </c>
      <c r="N1329">
        <f>insurance[[#This Row],[age]]^2</f>
        <v>441</v>
      </c>
      <c r="O1329">
        <f>insurance[[#This Row],[smoker_yes]]*insurance[[#This Row],[bmi]]</f>
        <v>0</v>
      </c>
      <c r="P1329">
        <f>insurance[[#This Row],[smoker_yes]]*insurance[[#This Row],[age]]</f>
        <v>0</v>
      </c>
      <c r="Q1329">
        <f>insurance[[#This Row],[bmi]]*insurance[[#This Row],[age]]</f>
        <v>353.11500000000001</v>
      </c>
      <c r="R1329" t="s">
        <v>32</v>
      </c>
      <c r="S1329">
        <f>(insurance[[#This Row],[age]]-Notes!$B$2)/Notes!$B$3</f>
        <v>-1.2963618798055645</v>
      </c>
      <c r="T1329">
        <f>(insurance[[#This Row],[bmi]]-Notes!$B$4)/Notes!$B$5</f>
        <v>-2.2717530637284788</v>
      </c>
      <c r="U1329">
        <f>(insurance[[#This Row],[children]]-Notes!$B$6)/Notes!$B$7</f>
        <v>-7.8767191646533979E-2</v>
      </c>
      <c r="V1329" s="14">
        <f t="shared" si="20"/>
        <v>13130.638654799817</v>
      </c>
      <c r="W1329" s="15">
        <f>IF(insurance[[#This Row],[split]]="Test", (insurance[[#This Row],[charges]]-insurance[[#This Row],[yhat_base]])^2, "")</f>
        <v>99265011.60185875</v>
      </c>
      <c r="X1329" s="15">
        <f>IF(insurance[[#This Row],[split]]="Test", ABS(insurance[[#This Row],[charges]]-insurance[[#This Row],[yhat_base]])^2, "")</f>
        <v>99265011.60185875</v>
      </c>
      <c r="Y1329">
        <f>IF(insurance[[#This Row],[split]]="Test", (insurance[[#This Row],[charges]]-insurance[[#This Row],[yhat]])^2,"")</f>
        <v>4058599.4772606175</v>
      </c>
      <c r="Z1329">
        <f>IF(insurance[[#This Row],[split]]="Test",ABS(insurance[[#This Row],[charges]]-insurance[[#This Row],[yhat]])^2,"")</f>
        <v>4058599.4772606175</v>
      </c>
      <c r="AA1329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5182.0524541023242</v>
      </c>
      <c r="AB1329">
        <f>insurance[[#This Row],[charges]]-insurance[[#This Row],[yhat]]</f>
        <v>-2014.5966041023244</v>
      </c>
      <c r="AC1329">
        <f>IF(insurance[[#This Row],[split]]="Test",
  COUNTIFS(insurance[split], "Test", insurance[yhat], "&gt;" &amp; insurance[[#This Row],[yhat]]) + 1,
  ""
)</f>
        <v>234</v>
      </c>
      <c r="AD1329">
        <f>IF(insurance[[#This Row],[split]]="Test", CEILING(insurance[[#This Row],[rank_test]]/(COUNTIF(insurance[split],"Test")/10), 1), "")</f>
        <v>9</v>
      </c>
      <c r="AE1329">
        <f>IF(insurance[[#This Row],[split]]="Test", --(insurance[[#This Row],[charges]] &gt;= Classify!$C$5), "")</f>
        <v>0</v>
      </c>
      <c r="AF1329">
        <f>IF(insurance[[#This Row],[split]]="Test", --(insurance[[#This Row],[yhat]] &gt;= Classify!$C$8), "")</f>
        <v>0</v>
      </c>
    </row>
    <row r="1330" spans="1:32" x14ac:dyDescent="0.35">
      <c r="A1330">
        <v>21</v>
      </c>
      <c r="B1330" t="s">
        <v>13</v>
      </c>
      <c r="C1330">
        <v>17.399999999999999</v>
      </c>
      <c r="D1330">
        <v>1</v>
      </c>
      <c r="E1330" t="s">
        <v>14</v>
      </c>
      <c r="F1330" t="s">
        <v>21</v>
      </c>
      <c r="G1330">
        <v>2585.2689999999998</v>
      </c>
      <c r="H1330" t="s">
        <v>25</v>
      </c>
      <c r="I1330" t="s">
        <v>17</v>
      </c>
      <c r="J1330" t="s">
        <v>17</v>
      </c>
      <c r="K1330" t="s">
        <v>17</v>
      </c>
      <c r="L1330" t="s">
        <v>17</v>
      </c>
      <c r="M1330" t="s">
        <v>18</v>
      </c>
      <c r="N1330">
        <f>insurance[[#This Row],[age]]^2</f>
        <v>441</v>
      </c>
      <c r="O1330">
        <f>insurance[[#This Row],[smoker_yes]]*insurance[[#This Row],[bmi]]</f>
        <v>0</v>
      </c>
      <c r="P1330">
        <f>insurance[[#This Row],[smoker_yes]]*insurance[[#This Row],[age]]</f>
        <v>0</v>
      </c>
      <c r="Q1330">
        <f>insurance[[#This Row],[bmi]]*insurance[[#This Row],[age]]</f>
        <v>365.4</v>
      </c>
      <c r="R1330" t="s">
        <v>31</v>
      </c>
      <c r="S1330">
        <f>(insurance[[#This Row],[age]]-Notes!$B$2)/Notes!$B$3</f>
        <v>-1.2963618798055645</v>
      </c>
      <c r="T1330">
        <f>(insurance[[#This Row],[bmi]]-Notes!$B$4)/Notes!$B$5</f>
        <v>-2.1757870428509922</v>
      </c>
      <c r="U1330">
        <f>(insurance[[#This Row],[children]]-Notes!$B$6)/Notes!$B$7</f>
        <v>-7.8767191646533979E-2</v>
      </c>
      <c r="V1330" s="14">
        <f t="shared" si="20"/>
        <v>13130.638654799817</v>
      </c>
      <c r="W1330" s="15" t="str">
        <f>IF(insurance[[#This Row],[split]]="Test", (insurance[[#This Row],[charges]]-insurance[[#This Row],[yhat_base]])^2, "")</f>
        <v/>
      </c>
      <c r="X1330" s="15" t="str">
        <f>IF(insurance[[#This Row],[split]]="Test", ABS(insurance[[#This Row],[charges]]-insurance[[#This Row],[yhat_base]])^2, "")</f>
        <v/>
      </c>
      <c r="Y1330" t="str">
        <f>IF(insurance[[#This Row],[split]]="Test", (insurance[[#This Row],[charges]]-insurance[[#This Row],[yhat]])^2,"")</f>
        <v/>
      </c>
      <c r="Z1330" t="str">
        <f>IF(insurance[[#This Row],[split]]="Test",ABS(insurance[[#This Row],[charges]]-insurance[[#This Row],[yhat]])^2,"")</f>
        <v/>
      </c>
      <c r="AA1330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4110.277600343672</v>
      </c>
      <c r="AB1330">
        <f>insurance[[#This Row],[charges]]-insurance[[#This Row],[yhat]]</f>
        <v>-1525.0086003436722</v>
      </c>
      <c r="AC1330" t="str">
        <f>IF(insurance[[#This Row],[split]]="Test",
  COUNTIFS(insurance[split], "Test", insurance[yhat], "&gt;" &amp; insurance[[#This Row],[yhat]]) + 1,
  ""
)</f>
        <v/>
      </c>
      <c r="AD1330" t="str">
        <f>IF(insurance[[#This Row],[split]]="Test", CEILING(insurance[[#This Row],[rank_test]]/(COUNTIF(insurance[split],"Test")/10), 1), "")</f>
        <v/>
      </c>
      <c r="AE1330" t="str">
        <f>IF(insurance[[#This Row],[split]]="Test", --(insurance[[#This Row],[charges]] &gt;= Classify!$C$5), "")</f>
        <v/>
      </c>
      <c r="AF1330" t="str">
        <f>IF(insurance[[#This Row],[split]]="Test", --(insurance[[#This Row],[yhat]] &gt;= Classify!$C$8), "")</f>
        <v/>
      </c>
    </row>
    <row r="1331" spans="1:32" x14ac:dyDescent="0.35">
      <c r="A1331">
        <v>26</v>
      </c>
      <c r="B1331" t="s">
        <v>19</v>
      </c>
      <c r="C1331">
        <v>17.670000000000002</v>
      </c>
      <c r="D1331">
        <v>0</v>
      </c>
      <c r="E1331" t="s">
        <v>14</v>
      </c>
      <c r="F1331" t="s">
        <v>22</v>
      </c>
      <c r="G1331">
        <v>2680.9493000000002</v>
      </c>
      <c r="H1331" t="s">
        <v>25</v>
      </c>
      <c r="I1331" t="s">
        <v>18</v>
      </c>
      <c r="J1331" t="s">
        <v>17</v>
      </c>
      <c r="K1331" t="s">
        <v>18</v>
      </c>
      <c r="L1331" t="s">
        <v>17</v>
      </c>
      <c r="M1331" t="s">
        <v>17</v>
      </c>
      <c r="N1331">
        <f>insurance[[#This Row],[age]]^2</f>
        <v>676</v>
      </c>
      <c r="O1331">
        <f>insurance[[#This Row],[smoker_yes]]*insurance[[#This Row],[bmi]]</f>
        <v>0</v>
      </c>
      <c r="P1331">
        <f>insurance[[#This Row],[smoker_yes]]*insurance[[#This Row],[age]]</f>
        <v>0</v>
      </c>
      <c r="Q1331">
        <f>insurance[[#This Row],[bmi]]*insurance[[#This Row],[age]]</f>
        <v>459.42000000000007</v>
      </c>
      <c r="R1331" t="s">
        <v>31</v>
      </c>
      <c r="S1331">
        <f>(insurance[[#This Row],[age]]-Notes!$B$2)/Notes!$B$3</f>
        <v>-0.94035592865827067</v>
      </c>
      <c r="T1331">
        <f>(insurance[[#This Row],[bmi]]-Notes!$B$4)/Notes!$B$5</f>
        <v>-2.1314950332152285</v>
      </c>
      <c r="U1331">
        <f>(insurance[[#This Row],[children]]-Notes!$B$6)/Notes!$B$7</f>
        <v>-0.90861366741867866</v>
      </c>
      <c r="V1331" s="14">
        <f t="shared" si="20"/>
        <v>13130.638654799817</v>
      </c>
      <c r="W1331" s="15" t="str">
        <f>IF(insurance[[#This Row],[split]]="Test", (insurance[[#This Row],[charges]]-insurance[[#This Row],[yhat_base]])^2, "")</f>
        <v/>
      </c>
      <c r="X1331" s="15" t="str">
        <f>IF(insurance[[#This Row],[split]]="Test", ABS(insurance[[#This Row],[charges]]-insurance[[#This Row],[yhat_base]])^2, "")</f>
        <v/>
      </c>
      <c r="Y1331" t="str">
        <f>IF(insurance[[#This Row],[split]]="Test", (insurance[[#This Row],[charges]]-insurance[[#This Row],[yhat]])^2,"")</f>
        <v/>
      </c>
      <c r="Z1331" t="str">
        <f>IF(insurance[[#This Row],[split]]="Test",ABS(insurance[[#This Row],[charges]]-insurance[[#This Row],[yhat]])^2,"")</f>
        <v/>
      </c>
      <c r="AA1331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3865.4177456438338</v>
      </c>
      <c r="AB1331">
        <f>insurance[[#This Row],[charges]]-insurance[[#This Row],[yhat]]</f>
        <v>-1184.4684456438335</v>
      </c>
      <c r="AC1331" t="str">
        <f>IF(insurance[[#This Row],[split]]="Test",
  COUNTIFS(insurance[split], "Test", insurance[yhat], "&gt;" &amp; insurance[[#This Row],[yhat]]) + 1,
  ""
)</f>
        <v/>
      </c>
      <c r="AD1331" t="str">
        <f>IF(insurance[[#This Row],[split]]="Test", CEILING(insurance[[#This Row],[rank_test]]/(COUNTIF(insurance[split],"Test")/10), 1), "")</f>
        <v/>
      </c>
      <c r="AE1331" t="str">
        <f>IF(insurance[[#This Row],[split]]="Test", --(insurance[[#This Row],[charges]] &gt;= Classify!$C$5), "")</f>
        <v/>
      </c>
      <c r="AF1331" t="str">
        <f>IF(insurance[[#This Row],[split]]="Test", --(insurance[[#This Row],[yhat]] &gt;= Classify!$C$8), "")</f>
        <v/>
      </c>
    </row>
    <row r="1332" spans="1:32" x14ac:dyDescent="0.35">
      <c r="A1332">
        <v>57</v>
      </c>
      <c r="B1332" t="s">
        <v>19</v>
      </c>
      <c r="C1332">
        <v>18.335000000000001</v>
      </c>
      <c r="D1332">
        <v>0</v>
      </c>
      <c r="E1332" t="s">
        <v>14</v>
      </c>
      <c r="F1332" t="s">
        <v>20</v>
      </c>
      <c r="G1332">
        <v>11534.872649999999</v>
      </c>
      <c r="H1332" t="s">
        <v>25</v>
      </c>
      <c r="I1332" t="s">
        <v>18</v>
      </c>
      <c r="J1332" t="s">
        <v>17</v>
      </c>
      <c r="K1332" t="s">
        <v>17</v>
      </c>
      <c r="L1332" t="s">
        <v>17</v>
      </c>
      <c r="M1332" t="s">
        <v>17</v>
      </c>
      <c r="N1332">
        <f>insurance[[#This Row],[age]]^2</f>
        <v>3249</v>
      </c>
      <c r="O1332">
        <f>insurance[[#This Row],[smoker_yes]]*insurance[[#This Row],[bmi]]</f>
        <v>0</v>
      </c>
      <c r="P1332">
        <f>insurance[[#This Row],[smoker_yes]]*insurance[[#This Row],[age]]</f>
        <v>0</v>
      </c>
      <c r="Q1332">
        <f>insurance[[#This Row],[bmi]]*insurance[[#This Row],[age]]</f>
        <v>1045.095</v>
      </c>
      <c r="R1332" t="s">
        <v>32</v>
      </c>
      <c r="S1332">
        <f>(insurance[[#This Row],[age]]-Notes!$B$2)/Notes!$B$3</f>
        <v>1.2668809684549511</v>
      </c>
      <c r="T1332">
        <f>(insurance[[#This Row],[bmi]]-Notes!$B$4)/Notes!$B$5</f>
        <v>-2.0224054539271452</v>
      </c>
      <c r="U1332">
        <f>(insurance[[#This Row],[children]]-Notes!$B$6)/Notes!$B$7</f>
        <v>-0.90861366741867866</v>
      </c>
      <c r="V1332" s="14">
        <f t="shared" si="20"/>
        <v>13130.638654799817</v>
      </c>
      <c r="W1332" s="15">
        <f>IF(insurance[[#This Row],[split]]="Test", (insurance[[#This Row],[charges]]-insurance[[#This Row],[yhat_base]])^2, "")</f>
        <v>2546469.1420747726</v>
      </c>
      <c r="X1332" s="15">
        <f>IF(insurance[[#This Row],[split]]="Test", ABS(insurance[[#This Row],[charges]]-insurance[[#This Row],[yhat_base]])^2, "")</f>
        <v>2546469.1420747726</v>
      </c>
      <c r="Y1332">
        <f>IF(insurance[[#This Row],[split]]="Test", (insurance[[#This Row],[charges]]-insurance[[#This Row],[yhat]])^2,"")</f>
        <v>2214548.3844912346</v>
      </c>
      <c r="Z1332">
        <f>IF(insurance[[#This Row],[split]]="Test",ABS(insurance[[#This Row],[charges]]-insurance[[#This Row],[yhat]])^2,"")</f>
        <v>2214548.3844912346</v>
      </c>
      <c r="AA1332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13023.008525681798</v>
      </c>
      <c r="AB1332">
        <f>insurance[[#This Row],[charges]]-insurance[[#This Row],[yhat]]</f>
        <v>-1488.135875681799</v>
      </c>
      <c r="AC1332">
        <f>IF(insurance[[#This Row],[split]]="Test",
  COUNTIFS(insurance[split], "Test", insurance[yhat], "&gt;" &amp; insurance[[#This Row],[yhat]]) + 1,
  ""
)</f>
        <v>100</v>
      </c>
      <c r="AD1332">
        <f>IF(insurance[[#This Row],[split]]="Test", CEILING(insurance[[#This Row],[rank_test]]/(COUNTIF(insurance[split],"Test")/10), 1), "")</f>
        <v>4</v>
      </c>
      <c r="AE1332">
        <f>IF(insurance[[#This Row],[split]]="Test", --(insurance[[#This Row],[charges]] &gt;= Classify!$C$5), "")</f>
        <v>0</v>
      </c>
      <c r="AF1332">
        <f>IF(insurance[[#This Row],[split]]="Test", --(insurance[[#This Row],[yhat]] &gt;= Classify!$C$8), "")</f>
        <v>0</v>
      </c>
    </row>
    <row r="1333" spans="1:32" x14ac:dyDescent="0.35">
      <c r="A1333">
        <v>37</v>
      </c>
      <c r="B1333" t="s">
        <v>13</v>
      </c>
      <c r="C1333">
        <v>17.29</v>
      </c>
      <c r="D1333">
        <v>2</v>
      </c>
      <c r="E1333" t="s">
        <v>14</v>
      </c>
      <c r="F1333" t="s">
        <v>20</v>
      </c>
      <c r="G1333">
        <v>6877.9800999999998</v>
      </c>
      <c r="H1333" t="s">
        <v>25</v>
      </c>
      <c r="I1333" t="s">
        <v>17</v>
      </c>
      <c r="J1333" t="s">
        <v>17</v>
      </c>
      <c r="K1333" t="s">
        <v>17</v>
      </c>
      <c r="L1333" t="s">
        <v>17</v>
      </c>
      <c r="M1333" t="s">
        <v>17</v>
      </c>
      <c r="N1333">
        <f>insurance[[#This Row],[age]]^2</f>
        <v>1369</v>
      </c>
      <c r="O1333">
        <f>insurance[[#This Row],[smoker_yes]]*insurance[[#This Row],[bmi]]</f>
        <v>0</v>
      </c>
      <c r="P1333">
        <f>insurance[[#This Row],[smoker_yes]]*insurance[[#This Row],[age]]</f>
        <v>0</v>
      </c>
      <c r="Q1333">
        <f>insurance[[#This Row],[bmi]]*insurance[[#This Row],[age]]</f>
        <v>639.73</v>
      </c>
      <c r="R1333" t="s">
        <v>31</v>
      </c>
      <c r="S1333">
        <f>(insurance[[#This Row],[age]]-Notes!$B$2)/Notes!$B$3</f>
        <v>-0.1571428361342242</v>
      </c>
      <c r="T1333">
        <f>(insurance[[#This Row],[bmi]]-Notes!$B$4)/Notes!$B$5</f>
        <v>-2.1938319356655622</v>
      </c>
      <c r="U1333">
        <f>(insurance[[#This Row],[children]]-Notes!$B$6)/Notes!$B$7</f>
        <v>0.75107928412561065</v>
      </c>
      <c r="V1333" s="14">
        <f t="shared" si="20"/>
        <v>13130.638654799817</v>
      </c>
      <c r="W1333" s="15" t="str">
        <f>IF(insurance[[#This Row],[split]]="Test", (insurance[[#This Row],[charges]]-insurance[[#This Row],[yhat_base]])^2, "")</f>
        <v/>
      </c>
      <c r="X1333" s="15" t="str">
        <f>IF(insurance[[#This Row],[split]]="Test", ABS(insurance[[#This Row],[charges]]-insurance[[#This Row],[yhat_base]])^2, "")</f>
        <v/>
      </c>
      <c r="Y1333" t="str">
        <f>IF(insurance[[#This Row],[split]]="Test", (insurance[[#This Row],[charges]]-insurance[[#This Row],[yhat]])^2,"")</f>
        <v/>
      </c>
      <c r="Z1333" t="str">
        <f>IF(insurance[[#This Row],[split]]="Test",ABS(insurance[[#This Row],[charges]]-insurance[[#This Row],[yhat]])^2,"")</f>
        <v/>
      </c>
      <c r="AA1333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8716.1963651186434</v>
      </c>
      <c r="AB1333">
        <f>insurance[[#This Row],[charges]]-insurance[[#This Row],[yhat]]</f>
        <v>-1838.2162651186436</v>
      </c>
      <c r="AC1333" t="str">
        <f>IF(insurance[[#This Row],[split]]="Test",
  COUNTIFS(insurance[split], "Test", insurance[yhat], "&gt;" &amp; insurance[[#This Row],[yhat]]) + 1,
  ""
)</f>
        <v/>
      </c>
      <c r="AD1333" t="str">
        <f>IF(insurance[[#This Row],[split]]="Test", CEILING(insurance[[#This Row],[rank_test]]/(COUNTIF(insurance[split],"Test")/10), 1), "")</f>
        <v/>
      </c>
      <c r="AE1333" t="str">
        <f>IF(insurance[[#This Row],[split]]="Test", --(insurance[[#This Row],[charges]] &gt;= Classify!$C$5), "")</f>
        <v/>
      </c>
      <c r="AF1333" t="str">
        <f>IF(insurance[[#This Row],[split]]="Test", --(insurance[[#This Row],[yhat]] &gt;= Classify!$C$8), "")</f>
        <v/>
      </c>
    </row>
    <row r="1334" spans="1:32" x14ac:dyDescent="0.35">
      <c r="A1334">
        <v>60</v>
      </c>
      <c r="B1334" t="s">
        <v>13</v>
      </c>
      <c r="C1334">
        <v>18.335000000000001</v>
      </c>
      <c r="D1334">
        <v>0</v>
      </c>
      <c r="E1334" t="s">
        <v>14</v>
      </c>
      <c r="F1334" t="s">
        <v>20</v>
      </c>
      <c r="G1334">
        <v>13204.28565</v>
      </c>
      <c r="H1334" t="s">
        <v>25</v>
      </c>
      <c r="I1334" t="s">
        <v>17</v>
      </c>
      <c r="J1334" t="s">
        <v>17</v>
      </c>
      <c r="K1334" t="s">
        <v>17</v>
      </c>
      <c r="L1334" t="s">
        <v>17</v>
      </c>
      <c r="M1334" t="s">
        <v>17</v>
      </c>
      <c r="N1334">
        <f>insurance[[#This Row],[age]]^2</f>
        <v>3600</v>
      </c>
      <c r="O1334">
        <f>insurance[[#This Row],[smoker_yes]]*insurance[[#This Row],[bmi]]</f>
        <v>0</v>
      </c>
      <c r="P1334">
        <f>insurance[[#This Row],[smoker_yes]]*insurance[[#This Row],[age]]</f>
        <v>0</v>
      </c>
      <c r="Q1334">
        <f>insurance[[#This Row],[bmi]]*insurance[[#This Row],[age]]</f>
        <v>1100.1000000000001</v>
      </c>
      <c r="R1334" t="s">
        <v>32</v>
      </c>
      <c r="S1334">
        <f>(insurance[[#This Row],[age]]-Notes!$B$2)/Notes!$B$3</f>
        <v>1.4804845391433274</v>
      </c>
      <c r="T1334">
        <f>(insurance[[#This Row],[bmi]]-Notes!$B$4)/Notes!$B$5</f>
        <v>-2.0224054539271452</v>
      </c>
      <c r="U1334">
        <f>(insurance[[#This Row],[children]]-Notes!$B$6)/Notes!$B$7</f>
        <v>-0.90861366741867866</v>
      </c>
      <c r="V1334" s="14">
        <f t="shared" si="20"/>
        <v>13130.638654799817</v>
      </c>
      <c r="W1334" s="15">
        <f>IF(insurance[[#This Row],[split]]="Test", (insurance[[#This Row],[charges]]-insurance[[#This Row],[yhat_base]])^2, "")</f>
        <v>5423.8799020157148</v>
      </c>
      <c r="X1334" s="15">
        <f>IF(insurance[[#This Row],[split]]="Test", ABS(insurance[[#This Row],[charges]]-insurance[[#This Row],[yhat_base]])^2, "")</f>
        <v>5423.8799020157148</v>
      </c>
      <c r="Y1334">
        <f>IF(insurance[[#This Row],[split]]="Test", (insurance[[#This Row],[charges]]-insurance[[#This Row],[yhat]])^2,"")</f>
        <v>2844765.4280235264</v>
      </c>
      <c r="Z1334">
        <f>IF(insurance[[#This Row],[split]]="Test",ABS(insurance[[#This Row],[charges]]-insurance[[#This Row],[yhat]])^2,"")</f>
        <v>2844765.4280235264</v>
      </c>
      <c r="AA1334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14890.92889266382</v>
      </c>
      <c r="AB1334">
        <f>insurance[[#This Row],[charges]]-insurance[[#This Row],[yhat]]</f>
        <v>-1686.6432426638203</v>
      </c>
      <c r="AC1334">
        <f>IF(insurance[[#This Row],[split]]="Test",
  COUNTIFS(insurance[split], "Test", insurance[yhat], "&gt;" &amp; insurance[[#This Row],[yhat]]) + 1,
  ""
)</f>
        <v>68</v>
      </c>
      <c r="AD1334">
        <f>IF(insurance[[#This Row],[split]]="Test", CEILING(insurance[[#This Row],[rank_test]]/(COUNTIF(insurance[split],"Test")/10), 1), "")</f>
        <v>3</v>
      </c>
      <c r="AE1334">
        <f>IF(insurance[[#This Row],[split]]="Test", --(insurance[[#This Row],[charges]] &gt;= Classify!$C$5), "")</f>
        <v>0</v>
      </c>
      <c r="AF1334">
        <f>IF(insurance[[#This Row],[split]]="Test", --(insurance[[#This Row],[yhat]] &gt;= Classify!$C$8), "")</f>
        <v>0</v>
      </c>
    </row>
    <row r="1335" spans="1:32" x14ac:dyDescent="0.35">
      <c r="A1335">
        <v>39</v>
      </c>
      <c r="B1335" t="s">
        <v>13</v>
      </c>
      <c r="C1335">
        <v>18.3</v>
      </c>
      <c r="D1335">
        <v>5</v>
      </c>
      <c r="E1335" t="s">
        <v>23</v>
      </c>
      <c r="F1335" t="s">
        <v>21</v>
      </c>
      <c r="G1335">
        <v>19023.259999999998</v>
      </c>
      <c r="H1335" t="s">
        <v>25</v>
      </c>
      <c r="I1335" t="s">
        <v>17</v>
      </c>
      <c r="J1335" t="s">
        <v>18</v>
      </c>
      <c r="K1335" t="s">
        <v>17</v>
      </c>
      <c r="L1335" t="s">
        <v>17</v>
      </c>
      <c r="M1335" t="s">
        <v>18</v>
      </c>
      <c r="N1335">
        <f>insurance[[#This Row],[age]]^2</f>
        <v>1521</v>
      </c>
      <c r="O1335">
        <f>insurance[[#This Row],[smoker_yes]]*insurance[[#This Row],[bmi]]</f>
        <v>18.3</v>
      </c>
      <c r="P1335">
        <f>insurance[[#This Row],[smoker_yes]]*insurance[[#This Row],[age]]</f>
        <v>39</v>
      </c>
      <c r="Q1335">
        <f>insurance[[#This Row],[bmi]]*insurance[[#This Row],[age]]</f>
        <v>713.7</v>
      </c>
      <c r="R1335" t="s">
        <v>32</v>
      </c>
      <c r="S1335">
        <f>(insurance[[#This Row],[age]]-Notes!$B$2)/Notes!$B$3</f>
        <v>-1.4740455675306659E-2</v>
      </c>
      <c r="T1335">
        <f>(insurance[[#This Row],[bmi]]-Notes!$B$4)/Notes!$B$5</f>
        <v>-2.0281470107317814</v>
      </c>
      <c r="U1335">
        <f>(insurance[[#This Row],[children]]-Notes!$B$6)/Notes!$B$7</f>
        <v>3.2406187114420448</v>
      </c>
      <c r="V1335" s="14">
        <f t="shared" si="20"/>
        <v>13130.638654799817</v>
      </c>
      <c r="W1335" s="15">
        <f>IF(insurance[[#This Row],[split]]="Test", (insurance[[#This Row],[charges]]-insurance[[#This Row],[yhat_base]])^2, "")</f>
        <v>34722986.317908794</v>
      </c>
      <c r="X1335" s="15">
        <f>IF(insurance[[#This Row],[split]]="Test", ABS(insurance[[#This Row],[charges]]-insurance[[#This Row],[yhat_base]])^2, "")</f>
        <v>34722986.317908794</v>
      </c>
      <c r="Y1335">
        <f>IF(insurance[[#This Row],[split]]="Test", (insurance[[#This Row],[charges]]-insurance[[#This Row],[yhat]])^2,"")</f>
        <v>11498433.774363844</v>
      </c>
      <c r="Z1335">
        <f>IF(insurance[[#This Row],[split]]="Test",ABS(insurance[[#This Row],[charges]]-insurance[[#This Row],[yhat]])^2,"")</f>
        <v>11498433.774363844</v>
      </c>
      <c r="AA1335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15632.325943672178</v>
      </c>
      <c r="AB1335">
        <f>insurance[[#This Row],[charges]]-insurance[[#This Row],[yhat]]</f>
        <v>3390.9340563278201</v>
      </c>
      <c r="AC1335">
        <f>IF(insurance[[#This Row],[split]]="Test",
  COUNTIFS(insurance[split], "Test", insurance[yhat], "&gt;" &amp; insurance[[#This Row],[yhat]]) + 1,
  ""
)</f>
        <v>63</v>
      </c>
      <c r="AD1335">
        <f>IF(insurance[[#This Row],[split]]="Test", CEILING(insurance[[#This Row],[rank_test]]/(COUNTIF(insurance[split],"Test")/10), 1), "")</f>
        <v>3</v>
      </c>
      <c r="AE1335">
        <f>IF(insurance[[#This Row],[split]]="Test", --(insurance[[#This Row],[charges]] &gt;= Classify!$C$5), "")</f>
        <v>0</v>
      </c>
      <c r="AF1335">
        <f>IF(insurance[[#This Row],[split]]="Test", --(insurance[[#This Row],[yhat]] &gt;= Classify!$C$8), "")</f>
        <v>0</v>
      </c>
    </row>
    <row r="1336" spans="1:32" x14ac:dyDescent="0.35">
      <c r="A1336">
        <v>52</v>
      </c>
      <c r="B1336" t="s">
        <v>13</v>
      </c>
      <c r="C1336">
        <v>18.335000000000001</v>
      </c>
      <c r="D1336">
        <v>0</v>
      </c>
      <c r="E1336" t="s">
        <v>14</v>
      </c>
      <c r="F1336" t="s">
        <v>22</v>
      </c>
      <c r="G1336">
        <v>9991.0376500000002</v>
      </c>
      <c r="H1336" t="s">
        <v>25</v>
      </c>
      <c r="I1336" t="s">
        <v>17</v>
      </c>
      <c r="J1336" t="s">
        <v>17</v>
      </c>
      <c r="K1336" t="s">
        <v>18</v>
      </c>
      <c r="L1336" t="s">
        <v>17</v>
      </c>
      <c r="M1336" t="s">
        <v>17</v>
      </c>
      <c r="N1336">
        <f>insurance[[#This Row],[age]]^2</f>
        <v>2704</v>
      </c>
      <c r="O1336">
        <f>insurance[[#This Row],[smoker_yes]]*insurance[[#This Row],[bmi]]</f>
        <v>0</v>
      </c>
      <c r="P1336">
        <f>insurance[[#This Row],[smoker_yes]]*insurance[[#This Row],[age]]</f>
        <v>0</v>
      </c>
      <c r="Q1336">
        <f>insurance[[#This Row],[bmi]]*insurance[[#This Row],[age]]</f>
        <v>953.42000000000007</v>
      </c>
      <c r="R1336" t="s">
        <v>31</v>
      </c>
      <c r="S1336">
        <f>(insurance[[#This Row],[age]]-Notes!$B$2)/Notes!$B$3</f>
        <v>0.9108750173076573</v>
      </c>
      <c r="T1336">
        <f>(insurance[[#This Row],[bmi]]-Notes!$B$4)/Notes!$B$5</f>
        <v>-2.0224054539271452</v>
      </c>
      <c r="U1336">
        <f>(insurance[[#This Row],[children]]-Notes!$B$6)/Notes!$B$7</f>
        <v>-0.90861366741867866</v>
      </c>
      <c r="V1336" s="14">
        <f t="shared" si="20"/>
        <v>13130.638654799817</v>
      </c>
      <c r="W1336" s="15" t="str">
        <f>IF(insurance[[#This Row],[split]]="Test", (insurance[[#This Row],[charges]]-insurance[[#This Row],[yhat_base]])^2, "")</f>
        <v/>
      </c>
      <c r="X1336" s="15" t="str">
        <f>IF(insurance[[#This Row],[split]]="Test", ABS(insurance[[#This Row],[charges]]-insurance[[#This Row],[yhat_base]])^2, "")</f>
        <v/>
      </c>
      <c r="Y1336" t="str">
        <f>IF(insurance[[#This Row],[split]]="Test", (insurance[[#This Row],[charges]]-insurance[[#This Row],[yhat]])^2,"")</f>
        <v/>
      </c>
      <c r="Z1336" t="str">
        <f>IF(insurance[[#This Row],[split]]="Test",ABS(insurance[[#This Row],[charges]]-insurance[[#This Row],[yhat]])^2,"")</f>
        <v/>
      </c>
      <c r="AA1336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11139.830056647295</v>
      </c>
      <c r="AB1336">
        <f>insurance[[#This Row],[charges]]-insurance[[#This Row],[yhat]]</f>
        <v>-1148.7924066472951</v>
      </c>
      <c r="AC1336" t="str">
        <f>IF(insurance[[#This Row],[split]]="Test",
  COUNTIFS(insurance[split], "Test", insurance[yhat], "&gt;" &amp; insurance[[#This Row],[yhat]]) + 1,
  ""
)</f>
        <v/>
      </c>
      <c r="AD1336" t="str">
        <f>IF(insurance[[#This Row],[split]]="Test", CEILING(insurance[[#This Row],[rank_test]]/(COUNTIF(insurance[split],"Test")/10), 1), "")</f>
        <v/>
      </c>
      <c r="AE1336" t="str">
        <f>IF(insurance[[#This Row],[split]]="Test", --(insurance[[#This Row],[charges]] &gt;= Classify!$C$5), "")</f>
        <v/>
      </c>
      <c r="AF1336" t="str">
        <f>IF(insurance[[#This Row],[split]]="Test", --(insurance[[#This Row],[yhat]] &gt;= Classify!$C$8), "")</f>
        <v/>
      </c>
    </row>
    <row r="1337" spans="1:32" x14ac:dyDescent="0.35">
      <c r="A1337">
        <v>35</v>
      </c>
      <c r="B1337" t="s">
        <v>19</v>
      </c>
      <c r="C1337">
        <v>17.86</v>
      </c>
      <c r="D1337">
        <v>1</v>
      </c>
      <c r="E1337" t="s">
        <v>14</v>
      </c>
      <c r="F1337" t="s">
        <v>22</v>
      </c>
      <c r="G1337">
        <v>5116.5003999999999</v>
      </c>
      <c r="H1337" t="s">
        <v>25</v>
      </c>
      <c r="I1337" t="s">
        <v>18</v>
      </c>
      <c r="J1337" t="s">
        <v>17</v>
      </c>
      <c r="K1337" t="s">
        <v>18</v>
      </c>
      <c r="L1337" t="s">
        <v>17</v>
      </c>
      <c r="M1337" t="s">
        <v>17</v>
      </c>
      <c r="N1337">
        <f>insurance[[#This Row],[age]]^2</f>
        <v>1225</v>
      </c>
      <c r="O1337">
        <f>insurance[[#This Row],[smoker_yes]]*insurance[[#This Row],[bmi]]</f>
        <v>0</v>
      </c>
      <c r="P1337">
        <f>insurance[[#This Row],[smoker_yes]]*insurance[[#This Row],[age]]</f>
        <v>0</v>
      </c>
      <c r="Q1337">
        <f>insurance[[#This Row],[bmi]]*insurance[[#This Row],[age]]</f>
        <v>625.1</v>
      </c>
      <c r="R1337" t="s">
        <v>31</v>
      </c>
      <c r="S1337">
        <f>(insurance[[#This Row],[age]]-Notes!$B$2)/Notes!$B$3</f>
        <v>-0.29954521659314176</v>
      </c>
      <c r="T1337">
        <f>(insurance[[#This Row],[bmi]]-Notes!$B$4)/Notes!$B$5</f>
        <v>-2.1003265819900623</v>
      </c>
      <c r="U1337">
        <f>(insurance[[#This Row],[children]]-Notes!$B$6)/Notes!$B$7</f>
        <v>-7.8767191646533979E-2</v>
      </c>
      <c r="V1337" s="14">
        <f t="shared" si="20"/>
        <v>13130.638654799817</v>
      </c>
      <c r="W1337" s="15" t="str">
        <f>IF(insurance[[#This Row],[split]]="Test", (insurance[[#This Row],[charges]]-insurance[[#This Row],[yhat_base]])^2, "")</f>
        <v/>
      </c>
      <c r="X1337" s="15" t="str">
        <f>IF(insurance[[#This Row],[split]]="Test", ABS(insurance[[#This Row],[charges]]-insurance[[#This Row],[yhat_base]])^2, "")</f>
        <v/>
      </c>
      <c r="Y1337" t="str">
        <f>IF(insurance[[#This Row],[split]]="Test", (insurance[[#This Row],[charges]]-insurance[[#This Row],[yhat]])^2,"")</f>
        <v/>
      </c>
      <c r="Z1337" t="str">
        <f>IF(insurance[[#This Row],[split]]="Test",ABS(insurance[[#This Row],[charges]]-insurance[[#This Row],[yhat]])^2,"")</f>
        <v/>
      </c>
      <c r="AA1337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6284.6078778100446</v>
      </c>
      <c r="AB1337">
        <f>insurance[[#This Row],[charges]]-insurance[[#This Row],[yhat]]</f>
        <v>-1168.1074778100447</v>
      </c>
      <c r="AC1337" t="str">
        <f>IF(insurance[[#This Row],[split]]="Test",
  COUNTIFS(insurance[split], "Test", insurance[yhat], "&gt;" &amp; insurance[[#This Row],[yhat]]) + 1,
  ""
)</f>
        <v/>
      </c>
      <c r="AD1337" t="str">
        <f>IF(insurance[[#This Row],[split]]="Test", CEILING(insurance[[#This Row],[rank_test]]/(COUNTIF(insurance[split],"Test")/10), 1), "")</f>
        <v/>
      </c>
      <c r="AE1337" t="str">
        <f>IF(insurance[[#This Row],[split]]="Test", --(insurance[[#This Row],[charges]] &gt;= Classify!$C$5), "")</f>
        <v/>
      </c>
      <c r="AF1337" t="str">
        <f>IF(insurance[[#This Row],[split]]="Test", --(insurance[[#This Row],[yhat]] &gt;= Classify!$C$8), "")</f>
        <v/>
      </c>
    </row>
    <row r="1338" spans="1:32" x14ac:dyDescent="0.35">
      <c r="A1338">
        <v>38</v>
      </c>
      <c r="B1338" t="s">
        <v>19</v>
      </c>
      <c r="C1338">
        <v>16.815000000000001</v>
      </c>
      <c r="D1338">
        <v>2</v>
      </c>
      <c r="E1338" t="s">
        <v>14</v>
      </c>
      <c r="F1338" t="s">
        <v>20</v>
      </c>
      <c r="G1338">
        <v>6640.5448500000002</v>
      </c>
      <c r="H1338" t="s">
        <v>25</v>
      </c>
      <c r="I1338" t="s">
        <v>18</v>
      </c>
      <c r="J1338" t="s">
        <v>17</v>
      </c>
      <c r="K1338" t="s">
        <v>17</v>
      </c>
      <c r="L1338" t="s">
        <v>17</v>
      </c>
      <c r="M1338" t="s">
        <v>17</v>
      </c>
      <c r="N1338">
        <f>insurance[[#This Row],[age]]^2</f>
        <v>1444</v>
      </c>
      <c r="O1338">
        <f>insurance[[#This Row],[smoker_yes]]*insurance[[#This Row],[bmi]]</f>
        <v>0</v>
      </c>
      <c r="P1338">
        <f>insurance[[#This Row],[smoker_yes]]*insurance[[#This Row],[age]]</f>
        <v>0</v>
      </c>
      <c r="Q1338">
        <f>insurance[[#This Row],[bmi]]*insurance[[#This Row],[age]]</f>
        <v>638.97</v>
      </c>
      <c r="R1338" t="s">
        <v>31</v>
      </c>
      <c r="S1338">
        <f>(insurance[[#This Row],[age]]-Notes!$B$2)/Notes!$B$3</f>
        <v>-8.5941645904765426E-2</v>
      </c>
      <c r="T1338">
        <f>(insurance[[#This Row],[bmi]]-Notes!$B$4)/Notes!$B$5</f>
        <v>-2.2717530637284788</v>
      </c>
      <c r="U1338">
        <f>(insurance[[#This Row],[children]]-Notes!$B$6)/Notes!$B$7</f>
        <v>0.75107928412561065</v>
      </c>
      <c r="V1338" s="14">
        <f t="shared" si="20"/>
        <v>13130.638654799817</v>
      </c>
      <c r="W1338" s="15" t="str">
        <f>IF(insurance[[#This Row],[split]]="Test", (insurance[[#This Row],[charges]]-insurance[[#This Row],[yhat_base]])^2, "")</f>
        <v/>
      </c>
      <c r="X1338" s="15" t="str">
        <f>IF(insurance[[#This Row],[split]]="Test", ABS(insurance[[#This Row],[charges]]-insurance[[#This Row],[yhat_base]])^2, "")</f>
        <v/>
      </c>
      <c r="Y1338" t="str">
        <f>IF(insurance[[#This Row],[split]]="Test", (insurance[[#This Row],[charges]]-insurance[[#This Row],[yhat]])^2,"")</f>
        <v/>
      </c>
      <c r="Z1338" t="str">
        <f>IF(insurance[[#This Row],[split]]="Test",ABS(insurance[[#This Row],[charges]]-insurance[[#This Row],[yhat]])^2,"")</f>
        <v/>
      </c>
      <c r="AA1338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8326.0141885238172</v>
      </c>
      <c r="AB1338">
        <f>insurance[[#This Row],[charges]]-insurance[[#This Row],[yhat]]</f>
        <v>-1685.469338523817</v>
      </c>
      <c r="AC1338" t="str">
        <f>IF(insurance[[#This Row],[split]]="Test",
  COUNTIFS(insurance[split], "Test", insurance[yhat], "&gt;" &amp; insurance[[#This Row],[yhat]]) + 1,
  ""
)</f>
        <v/>
      </c>
      <c r="AD1338" t="str">
        <f>IF(insurance[[#This Row],[split]]="Test", CEILING(insurance[[#This Row],[rank_test]]/(COUNTIF(insurance[split],"Test")/10), 1), "")</f>
        <v/>
      </c>
      <c r="AE1338" t="str">
        <f>IF(insurance[[#This Row],[split]]="Test", --(insurance[[#This Row],[charges]] &gt;= Classify!$C$5), "")</f>
        <v/>
      </c>
      <c r="AF1338" t="str">
        <f>IF(insurance[[#This Row],[split]]="Test", --(insurance[[#This Row],[yhat]] &gt;= Classify!$C$8), "")</f>
        <v/>
      </c>
    </row>
    <row r="1339" spans="1:32" x14ac:dyDescent="0.35">
      <c r="A1339">
        <v>28</v>
      </c>
      <c r="B1339" t="s">
        <v>13</v>
      </c>
      <c r="C1339">
        <v>17.29</v>
      </c>
      <c r="D1339">
        <v>0</v>
      </c>
      <c r="E1339" t="s">
        <v>14</v>
      </c>
      <c r="F1339" t="s">
        <v>20</v>
      </c>
      <c r="G1339">
        <v>3732.6251000000002</v>
      </c>
      <c r="H1339" t="s">
        <v>25</v>
      </c>
      <c r="I1339" t="s">
        <v>17</v>
      </c>
      <c r="J1339" t="s">
        <v>17</v>
      </c>
      <c r="K1339" t="s">
        <v>17</v>
      </c>
      <c r="L1339" t="s">
        <v>17</v>
      </c>
      <c r="M1339" t="s">
        <v>17</v>
      </c>
      <c r="N1339">
        <f>insurance[[#This Row],[age]]^2</f>
        <v>784</v>
      </c>
      <c r="O1339">
        <f>insurance[[#This Row],[smoker_yes]]*insurance[[#This Row],[bmi]]</f>
        <v>0</v>
      </c>
      <c r="P1339">
        <f>insurance[[#This Row],[smoker_yes]]*insurance[[#This Row],[age]]</f>
        <v>0</v>
      </c>
      <c r="Q1339">
        <f>insurance[[#This Row],[bmi]]*insurance[[#This Row],[age]]</f>
        <v>484.12</v>
      </c>
      <c r="R1339" t="s">
        <v>31</v>
      </c>
      <c r="S1339">
        <f>(insurance[[#This Row],[age]]-Notes!$B$2)/Notes!$B$3</f>
        <v>-0.79795354819935316</v>
      </c>
      <c r="T1339">
        <f>(insurance[[#This Row],[bmi]]-Notes!$B$4)/Notes!$B$5</f>
        <v>-2.1938319356655622</v>
      </c>
      <c r="U1339">
        <f>(insurance[[#This Row],[children]]-Notes!$B$6)/Notes!$B$7</f>
        <v>-0.90861366741867866</v>
      </c>
      <c r="V1339" s="14">
        <f t="shared" si="20"/>
        <v>13130.638654799817</v>
      </c>
      <c r="W1339" s="15" t="str">
        <f>IF(insurance[[#This Row],[split]]="Test", (insurance[[#This Row],[charges]]-insurance[[#This Row],[yhat_base]])^2, "")</f>
        <v/>
      </c>
      <c r="X1339" s="15" t="str">
        <f>IF(insurance[[#This Row],[split]]="Test", ABS(insurance[[#This Row],[charges]]-insurance[[#This Row],[yhat_base]])^2, "")</f>
        <v/>
      </c>
      <c r="Y1339" t="str">
        <f>IF(insurance[[#This Row],[split]]="Test", (insurance[[#This Row],[charges]]-insurance[[#This Row],[yhat]])^2,"")</f>
        <v/>
      </c>
      <c r="Z1339" t="str">
        <f>IF(insurance[[#This Row],[split]]="Test",ABS(insurance[[#This Row],[charges]]-insurance[[#This Row],[yhat]])^2,"")</f>
        <v/>
      </c>
      <c r="AA1339">
        <f>Model!$Y$2
+Model!$Y$3*insurance[[#This Row],[age]]
+Model!$Y$4*insurance[[#This Row],[age2]]
+Model!$Y$5*insurance[[#This Row],[bmi]]
+Model!$Y$6*insurance[[#This Row],[children]]
+Model!$Y$7*insurance[[#This Row],[smoker_yes]]
+Model!$Y$8*insurance[[#This Row],[sex_male]]
+Model!$Y$9*insurance[[#This Row],[region_northwest]]
+Model!$Y$10*insurance[[#This Row],[region_southeast]]
+Model!$Y$11*insurance[[#This Row],[region_southwest]]
+Model!$Y$12*insurance[[#This Row],[smoker_bmi]]</f>
        <v>5415.4424029205111</v>
      </c>
      <c r="AB1339">
        <f>insurance[[#This Row],[charges]]-insurance[[#This Row],[yhat]]</f>
        <v>-1682.8173029205109</v>
      </c>
      <c r="AC1339" t="str">
        <f>IF(insurance[[#This Row],[split]]="Test",
  COUNTIFS(insurance[split], "Test", insurance[yhat], "&gt;" &amp; insurance[[#This Row],[yhat]]) + 1,
  ""
)</f>
        <v/>
      </c>
      <c r="AD1339" t="str">
        <f>IF(insurance[[#This Row],[split]]="Test", CEILING(insurance[[#This Row],[rank_test]]/(COUNTIF(insurance[split],"Test")/10), 1), "")</f>
        <v/>
      </c>
      <c r="AE1339" t="str">
        <f>IF(insurance[[#This Row],[split]]="Test", --(insurance[[#This Row],[charges]] &gt;= Classify!$C$5), "")</f>
        <v/>
      </c>
      <c r="AF1339" t="str">
        <f>IF(insurance[[#This Row],[split]]="Test", --(insurance[[#This Row],[yhat]] &gt;= Classify!$C$8), "")</f>
        <v/>
      </c>
    </row>
  </sheetData>
  <phoneticPr fontId="3" type="noConversion"/>
  <pageMargins left="0.7" right="0.7" top="0.75" bottom="0.75" header="0.3" footer="0.3"/>
  <drawing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A818AF-8418-41A4-98E2-B42BBF123B17}">
  <dimension ref="A1:C1339"/>
  <sheetViews>
    <sheetView workbookViewId="0">
      <selection activeCell="V18" sqref="V18"/>
    </sheetView>
  </sheetViews>
  <sheetFormatPr defaultRowHeight="14.5" x14ac:dyDescent="0.35"/>
  <cols>
    <col min="3" max="3" width="11.1796875" bestFit="1" customWidth="1"/>
  </cols>
  <sheetData>
    <row r="1" spans="1:3" x14ac:dyDescent="0.35">
      <c r="A1" s="33" t="s">
        <v>40</v>
      </c>
      <c r="B1" s="33" t="s">
        <v>39</v>
      </c>
      <c r="C1" s="33" t="s">
        <v>9</v>
      </c>
    </row>
    <row r="2" spans="1:3" x14ac:dyDescent="0.35">
      <c r="A2" s="34">
        <f>(insurance[[#This Row],[bmi]]-Notes!$B$4)/Notes!$B$5</f>
        <v>-0.80765607854630728</v>
      </c>
      <c r="B2" s="34">
        <f>(insurance[[#This Row],[age]]-Notes!$B$2)/Notes!$B$3</f>
        <v>-0.58434997751097684</v>
      </c>
      <c r="C2" s="34" t="s">
        <v>17</v>
      </c>
    </row>
    <row r="3" spans="1:3" x14ac:dyDescent="0.35">
      <c r="A3" s="35">
        <f>(insurance[[#This Row],[bmi]]-Notes!$B$4)/Notes!$B$5</f>
        <v>-0.72891472808272817</v>
      </c>
      <c r="B3" s="35">
        <f>(insurance[[#This Row],[age]]-Notes!$B$2)/Notes!$B$3</f>
        <v>-1.0115571188877295</v>
      </c>
      <c r="C3" s="35" t="s">
        <v>17</v>
      </c>
    </row>
    <row r="4" spans="1:3" x14ac:dyDescent="0.35">
      <c r="A4" s="34">
        <f>(insurance[[#This Row],[bmi]]-Notes!$B$4)/Notes!$B$5</f>
        <v>0.61296911940076382</v>
      </c>
      <c r="B4" s="34">
        <f>(insurance[[#This Row],[age]]-Notes!$B$2)/Notes!$B$3</f>
        <v>-1.1539594993466469</v>
      </c>
      <c r="C4" s="34" t="s">
        <v>17</v>
      </c>
    </row>
    <row r="5" spans="1:3" x14ac:dyDescent="0.35">
      <c r="A5" s="35">
        <f>(insurance[[#This Row],[bmi]]-Notes!$B$4)/Notes!$B$5</f>
        <v>1.5020902017186768</v>
      </c>
      <c r="B5" s="35">
        <f>(insurance[[#This Row],[age]]-Notes!$B$2)/Notes!$B$3</f>
        <v>1.1956797782254924</v>
      </c>
      <c r="C5" s="35" t="s">
        <v>17</v>
      </c>
    </row>
    <row r="6" spans="1:3" x14ac:dyDescent="0.35">
      <c r="A6" s="34">
        <f>(insurance[[#This Row],[bmi]]-Notes!$B$4)/Notes!$B$5</f>
        <v>1.5808315521822554</v>
      </c>
      <c r="B6" s="34">
        <f>(insurance[[#This Row],[age]]-Notes!$B$2)/Notes!$B$3</f>
        <v>1.1956797782254924</v>
      </c>
      <c r="C6" s="34" t="s">
        <v>17</v>
      </c>
    </row>
    <row r="7" spans="1:3" x14ac:dyDescent="0.35">
      <c r="A7" s="35">
        <f>(insurance[[#This Row],[bmi]]-Notes!$B$4)/Notes!$B$5</f>
        <v>0.8762605100133567</v>
      </c>
      <c r="B7" s="35">
        <f>(insurance[[#This Row],[age]]-Notes!$B$2)/Notes!$B$3</f>
        <v>1.4804845391433274</v>
      </c>
      <c r="C7" s="35" t="s">
        <v>17</v>
      </c>
    </row>
    <row r="8" spans="1:3" x14ac:dyDescent="0.35">
      <c r="A8" s="34">
        <f>(insurance[[#This Row],[bmi]]-Notes!$B$4)/Notes!$B$5</f>
        <v>0.56375577536102739</v>
      </c>
      <c r="B8" s="34">
        <f>(insurance[[#This Row],[age]]-Notes!$B$2)/Notes!$B$3</f>
        <v>-1.5099654504939408</v>
      </c>
      <c r="C8" s="34" t="s">
        <v>17</v>
      </c>
    </row>
    <row r="9" spans="1:3" x14ac:dyDescent="0.35">
      <c r="A9" s="35">
        <f>(insurance[[#This Row],[bmi]]-Notes!$B$4)/Notes!$B$5</f>
        <v>-0.7133305024701444</v>
      </c>
      <c r="B9" s="35">
        <f>(insurance[[#This Row],[age]]-Notes!$B$2)/Notes!$B$3</f>
        <v>-1.5099654504939408</v>
      </c>
      <c r="C9" s="35" t="s">
        <v>17</v>
      </c>
    </row>
    <row r="10" spans="1:3" x14ac:dyDescent="0.35">
      <c r="A10" s="34">
        <f>(insurance[[#This Row],[bmi]]-Notes!$B$4)/Notes!$B$5</f>
        <v>-0.66657782563239443</v>
      </c>
      <c r="B10" s="34">
        <f>(insurance[[#This Row],[age]]-Notes!$B$2)/Notes!$B$3</f>
        <v>-1.0827583091171882</v>
      </c>
      <c r="C10" s="34" t="s">
        <v>17</v>
      </c>
    </row>
    <row r="11" spans="1:3" x14ac:dyDescent="0.35">
      <c r="A11" s="35">
        <f>(insurance[[#This Row],[bmi]]-Notes!$B$4)/Notes!$B$5</f>
        <v>1.0886981117848866</v>
      </c>
      <c r="B11" s="35">
        <f>(insurance[[#This Row],[age]]-Notes!$B$2)/Notes!$B$3</f>
        <v>1.1244785879960337</v>
      </c>
      <c r="C11" s="35" t="s">
        <v>17</v>
      </c>
    </row>
    <row r="12" spans="1:3" x14ac:dyDescent="0.35">
      <c r="A12" s="34">
        <f>(insurance[[#This Row],[bmi]]-Notes!$B$4)/Notes!$B$5</f>
        <v>0.81392360756302295</v>
      </c>
      <c r="B12" s="34">
        <f>(insurance[[#This Row],[age]]-Notes!$B$2)/Notes!$B$3</f>
        <v>-1.5099654504939408</v>
      </c>
      <c r="C12" s="34" t="s">
        <v>17</v>
      </c>
    </row>
    <row r="13" spans="1:3" x14ac:dyDescent="0.35">
      <c r="A13" s="35">
        <f>(insurance[[#This Row],[bmi]]-Notes!$B$4)/Notes!$B$5</f>
        <v>-0.28927552132774553</v>
      </c>
      <c r="B13" s="35">
        <f>(insurance[[#This Row],[age]]-Notes!$B$2)/Notes!$B$3</f>
        <v>-1.4387642602644821</v>
      </c>
      <c r="C13" s="35" t="s">
        <v>17</v>
      </c>
    </row>
    <row r="14" spans="1:3" x14ac:dyDescent="0.35">
      <c r="A14" s="34">
        <f>(insurance[[#This Row],[bmi]]-Notes!$B$4)/Notes!$B$5</f>
        <v>0.90660873883786031</v>
      </c>
      <c r="B14" s="34">
        <f>(insurance[[#This Row],[age]]-Notes!$B$2)/Notes!$B$3</f>
        <v>5.6460734554152112E-2</v>
      </c>
      <c r="C14" s="34" t="s">
        <v>17</v>
      </c>
    </row>
    <row r="15" spans="1:3" x14ac:dyDescent="0.35">
      <c r="A15" s="35">
        <f>(insurance[[#This Row],[bmi]]-Notes!$B$4)/Notes!$B$5</f>
        <v>0.79833938195043974</v>
      </c>
      <c r="B15" s="35">
        <f>(insurance[[#This Row],[age]]-Notes!$B$2)/Notes!$B$3</f>
        <v>-1.2963618798055645</v>
      </c>
      <c r="C15" s="35" t="s">
        <v>17</v>
      </c>
    </row>
    <row r="16" spans="1:3" x14ac:dyDescent="0.35">
      <c r="A16" s="34">
        <f>(insurance[[#This Row],[bmi]]-Notes!$B$4)/Notes!$B$5</f>
        <v>1.4996295345166899</v>
      </c>
      <c r="B16" s="34">
        <f>(insurance[[#This Row],[age]]-Notes!$B$2)/Notes!$B$3</f>
        <v>-1.2251606895761058</v>
      </c>
      <c r="C16" s="34" t="s">
        <v>17</v>
      </c>
    </row>
    <row r="17" spans="1:3" x14ac:dyDescent="0.35">
      <c r="A17" s="35">
        <f>(insurance[[#This Row],[bmi]]-Notes!$B$4)/Notes!$B$5</f>
        <v>1.250281924715356</v>
      </c>
      <c r="B17" s="35">
        <f>(insurance[[#This Row],[age]]-Notes!$B$2)/Notes!$B$3</f>
        <v>0.41246668570144596</v>
      </c>
      <c r="C17" s="35" t="s">
        <v>17</v>
      </c>
    </row>
    <row r="18" spans="1:3" x14ac:dyDescent="0.35">
      <c r="A18" s="34">
        <f>(insurance[[#This Row],[bmi]]-Notes!$B$4)/Notes!$B$5</f>
        <v>-0.56815113755292102</v>
      </c>
      <c r="B18" s="34">
        <f>(insurance[[#This Row],[age]]-Notes!$B$2)/Notes!$B$3</f>
        <v>1.1956797782254924</v>
      </c>
      <c r="C18" s="34" t="s">
        <v>17</v>
      </c>
    </row>
    <row r="19" spans="1:3" x14ac:dyDescent="0.35">
      <c r="A19" s="35">
        <f>(insurance[[#This Row],[bmi]]-Notes!$B$4)/Notes!$B$5</f>
        <v>1.4479555232749666</v>
      </c>
      <c r="B19" s="35">
        <f>(insurance[[#This Row],[age]]-Notes!$B$2)/Notes!$B$3</f>
        <v>-1.2963618798055645</v>
      </c>
      <c r="C19" s="35" t="s">
        <v>17</v>
      </c>
    </row>
    <row r="20" spans="1:3" x14ac:dyDescent="0.35">
      <c r="A20" s="34">
        <f>(insurance[[#This Row],[bmi]]-Notes!$B$4)/Notes!$B$5</f>
        <v>1.2494617023146943</v>
      </c>
      <c r="B20" s="34">
        <f>(insurance[[#This Row],[age]]-Notes!$B$2)/Notes!$B$3</f>
        <v>1.1244785879960337</v>
      </c>
      <c r="C20" s="34" t="s">
        <v>17</v>
      </c>
    </row>
    <row r="21" spans="1:3" x14ac:dyDescent="0.35">
      <c r="A21" s="35">
        <f>(insurance[[#This Row],[bmi]]-Notes!$B$4)/Notes!$B$5</f>
        <v>0.15364457502988679</v>
      </c>
      <c r="B21" s="35">
        <f>(insurance[[#This Row],[age]]-Notes!$B$2)/Notes!$B$3</f>
        <v>0.12766192478361088</v>
      </c>
      <c r="C21" s="35" t="s">
        <v>17</v>
      </c>
    </row>
    <row r="22" spans="1:3" x14ac:dyDescent="0.35">
      <c r="A22" s="34">
        <f>(insurance[[#This Row],[bmi]]-Notes!$B$4)/Notes!$B$5</f>
        <v>-0.85358853298339454</v>
      </c>
      <c r="B22" s="34">
        <f>(insurance[[#This Row],[age]]-Notes!$B$2)/Notes!$B$3</f>
        <v>-0.65555116774043554</v>
      </c>
      <c r="C22" s="34" t="s">
        <v>17</v>
      </c>
    </row>
    <row r="23" spans="1:3" x14ac:dyDescent="0.35">
      <c r="A23" s="35">
        <f>(insurance[[#This Row],[bmi]]-Notes!$B$4)/Notes!$B$5</f>
        <v>-8.9961477966811199E-2</v>
      </c>
      <c r="B23" s="35">
        <f>(insurance[[#This Row],[age]]-Notes!$B$2)/Notes!$B$3</f>
        <v>-1.5099654504939408</v>
      </c>
      <c r="C23" s="35" t="s">
        <v>17</v>
      </c>
    </row>
    <row r="24" spans="1:3" x14ac:dyDescent="0.35">
      <c r="A24" s="34">
        <f>(insurance[[#This Row],[bmi]]-Notes!$B$4)/Notes!$B$5</f>
        <v>-0.44675822225490303</v>
      </c>
      <c r="B24" s="34">
        <f>(insurance[[#This Row],[age]]-Notes!$B$2)/Notes!$B$3</f>
        <v>-0.72675235796989435</v>
      </c>
      <c r="C24" s="34" t="s">
        <v>17</v>
      </c>
    </row>
    <row r="25" spans="1:3" x14ac:dyDescent="0.35">
      <c r="A25" s="35">
        <f>(insurance[[#This Row],[bmi]]-Notes!$B$4)/Notes!$B$5</f>
        <v>2.2408990923921689E-2</v>
      </c>
      <c r="B25" s="35">
        <f>(insurance[[#This Row],[age]]-Notes!$B$2)/Notes!$B$3</f>
        <v>-0.1571428361342242</v>
      </c>
      <c r="C25" s="35" t="s">
        <v>17</v>
      </c>
    </row>
    <row r="26" spans="1:3" x14ac:dyDescent="0.35">
      <c r="A26" s="34">
        <f>(insurance[[#This Row],[bmi]]-Notes!$B$4)/Notes!$B$5</f>
        <v>-0.33930908776814461</v>
      </c>
      <c r="B26" s="34">
        <f>(insurance[[#This Row],[age]]-Notes!$B$2)/Notes!$B$3</f>
        <v>1.4804845391433274</v>
      </c>
      <c r="C26" s="34" t="s">
        <v>17</v>
      </c>
    </row>
    <row r="27" spans="1:3" x14ac:dyDescent="0.35">
      <c r="A27" s="35">
        <f>(insurance[[#This Row],[bmi]]-Notes!$B$4)/Notes!$B$5</f>
        <v>3.0178611981425729</v>
      </c>
      <c r="B27" s="35">
        <f>(insurance[[#This Row],[age]]-Notes!$B$2)/Notes!$B$3</f>
        <v>1.3380821586844101</v>
      </c>
      <c r="C27" s="35" t="s">
        <v>17</v>
      </c>
    </row>
    <row r="28" spans="1:3" x14ac:dyDescent="0.35">
      <c r="A28" s="34">
        <f>(insurance[[#This Row],[bmi]]-Notes!$B$4)/Notes!$B$5</f>
        <v>-0.57307247195689426</v>
      </c>
      <c r="B28" s="34">
        <f>(insurance[[#This Row],[age]]-Notes!$B$2)/Notes!$B$3</f>
        <v>0.69727144661928109</v>
      </c>
      <c r="C28" s="34" t="s">
        <v>17</v>
      </c>
    </row>
    <row r="29" spans="1:3" x14ac:dyDescent="0.35">
      <c r="A29" s="35">
        <f>(insurance[[#This Row],[bmi]]-Notes!$B$4)/Notes!$B$5</f>
        <v>-0.30814063654297774</v>
      </c>
      <c r="B29" s="35">
        <f>(insurance[[#This Row],[age]]-Notes!$B$2)/Notes!$B$3</f>
        <v>-0.94035592865827067</v>
      </c>
      <c r="C29" s="35" t="s">
        <v>17</v>
      </c>
    </row>
    <row r="30" spans="1:3" x14ac:dyDescent="0.35">
      <c r="A30" s="34">
        <f>(insurance[[#This Row],[bmi]]-Notes!$B$4)/Notes!$B$5</f>
        <v>1.1051025597981325</v>
      </c>
      <c r="B30" s="34">
        <f>(insurance[[#This Row],[age]]-Notes!$B$2)/Notes!$B$3</f>
        <v>0.9108750173076573</v>
      </c>
      <c r="C30" s="34" t="s">
        <v>17</v>
      </c>
    </row>
    <row r="31" spans="1:3" x14ac:dyDescent="0.35">
      <c r="A31" s="35">
        <f>(insurance[[#This Row],[bmi]]-Notes!$B$4)/Notes!$B$5</f>
        <v>-0.68216205124497808</v>
      </c>
      <c r="B31" s="35">
        <f>(insurance[[#This Row],[age]]-Notes!$B$2)/Notes!$B$3</f>
        <v>1.4092833489138687</v>
      </c>
      <c r="C31" s="35" t="s">
        <v>17</v>
      </c>
    </row>
    <row r="32" spans="1:3" x14ac:dyDescent="0.35">
      <c r="A32" s="34">
        <f>(insurance[[#This Row],[bmi]]-Notes!$B$4)/Notes!$B$5</f>
        <v>-0.30814063654297774</v>
      </c>
      <c r="B32" s="34">
        <f>(insurance[[#This Row],[age]]-Notes!$B$2)/Notes!$B$3</f>
        <v>-1.3675630700350232</v>
      </c>
      <c r="C32" s="34" t="s">
        <v>17</v>
      </c>
    </row>
    <row r="33" spans="1:3" x14ac:dyDescent="0.35">
      <c r="A33" s="35">
        <f>(insurance[[#This Row],[bmi]]-Notes!$B$4)/Notes!$B$5</f>
        <v>-0.42871332944033297</v>
      </c>
      <c r="B33" s="35">
        <f>(insurance[[#This Row],[age]]-Notes!$B$2)/Notes!$B$3</f>
        <v>-1.2251606895761058</v>
      </c>
      <c r="C33" s="35" t="s">
        <v>17</v>
      </c>
    </row>
    <row r="34" spans="1:3" x14ac:dyDescent="0.35">
      <c r="A34" s="34">
        <f>(insurance[[#This Row],[bmi]]-Notes!$B$4)/Notes!$B$5</f>
        <v>0.56375577536102739</v>
      </c>
      <c r="B34" s="34">
        <f>(insurance[[#This Row],[age]]-Notes!$B$2)/Notes!$B$3</f>
        <v>-1.4387642602644821</v>
      </c>
      <c r="C34" s="34" t="s">
        <v>17</v>
      </c>
    </row>
    <row r="35" spans="1:3" x14ac:dyDescent="0.35">
      <c r="A35" s="35">
        <f>(insurance[[#This Row],[bmi]]-Notes!$B$4)/Notes!$B$5</f>
        <v>0.87544028761269399</v>
      </c>
      <c r="B35" s="35">
        <f>(insurance[[#This Row],[age]]-Notes!$B$2)/Notes!$B$3</f>
        <v>-1.2251606895761058</v>
      </c>
      <c r="C35" s="35" t="s">
        <v>17</v>
      </c>
    </row>
    <row r="36" spans="1:3" x14ac:dyDescent="0.35">
      <c r="A36" s="34">
        <f>(insurance[[#This Row],[bmi]]-Notes!$B$4)/Notes!$B$5</f>
        <v>-0.15803993722178039</v>
      </c>
      <c r="B36" s="34">
        <f>(insurance[[#This Row],[age]]-Notes!$B$2)/Notes!$B$3</f>
        <v>0.62607025638982228</v>
      </c>
      <c r="C36" s="34" t="s">
        <v>17</v>
      </c>
    </row>
    <row r="37" spans="1:3" x14ac:dyDescent="0.35">
      <c r="A37" s="35">
        <f>(insurance[[#This Row],[bmi]]-Notes!$B$4)/Notes!$B$5</f>
        <v>1.7727635939372295</v>
      </c>
      <c r="B37" s="35">
        <f>(insurance[[#This Row],[age]]-Notes!$B$2)/Notes!$B$3</f>
        <v>1.6940881098317038</v>
      </c>
      <c r="C37" s="35" t="s">
        <v>17</v>
      </c>
    </row>
    <row r="38" spans="1:3" x14ac:dyDescent="0.35">
      <c r="A38" s="34">
        <f>(insurance[[#This Row],[bmi]]-Notes!$B$4)/Notes!$B$5</f>
        <v>-5.9613249142306424E-2</v>
      </c>
      <c r="B38" s="34">
        <f>(insurance[[#This Row],[age]]-Notes!$B$2)/Notes!$B$3</f>
        <v>0.69727144661928109</v>
      </c>
      <c r="C38" s="34" t="s">
        <v>17</v>
      </c>
    </row>
    <row r="39" spans="1:3" x14ac:dyDescent="0.35">
      <c r="A39" s="35">
        <f>(insurance[[#This Row],[bmi]]-Notes!$B$4)/Notes!$B$5</f>
        <v>1.2494617023146943</v>
      </c>
      <c r="B39" s="35">
        <f>(insurance[[#This Row],[age]]-Notes!$B$2)/Notes!$B$3</f>
        <v>-1.5099654504939408</v>
      </c>
      <c r="C39" s="35" t="s">
        <v>17</v>
      </c>
    </row>
    <row r="40" spans="1:3" x14ac:dyDescent="0.35">
      <c r="A40" s="34">
        <f>(insurance[[#This Row],[bmi]]-Notes!$B$4)/Notes!$B$5</f>
        <v>0.14872324062591291</v>
      </c>
      <c r="B40" s="34">
        <f>(insurance[[#This Row],[age]]-Notes!$B$2)/Notes!$B$3</f>
        <v>1.5516857293727864</v>
      </c>
      <c r="C40" s="34" t="s">
        <v>17</v>
      </c>
    </row>
    <row r="41" spans="1:3" x14ac:dyDescent="0.35">
      <c r="A41" s="35">
        <f>(insurance[[#This Row],[bmi]]-Notes!$B$4)/Notes!$B$5</f>
        <v>-0.73219561768537722</v>
      </c>
      <c r="B41" s="35">
        <f>(insurance[[#This Row],[age]]-Notes!$B$2)/Notes!$B$3</f>
        <v>-0.22834402636368298</v>
      </c>
      <c r="C41" s="35" t="s">
        <v>17</v>
      </c>
    </row>
    <row r="42" spans="1:3" x14ac:dyDescent="0.35">
      <c r="A42" s="34">
        <f>(insurance[[#This Row],[bmi]]-Notes!$B$4)/Notes!$B$5</f>
        <v>-0.80765607854630728</v>
      </c>
      <c r="B42" s="34">
        <f>(insurance[[#This Row],[age]]-Notes!$B$2)/Notes!$B$3</f>
        <v>-1.0115571188877295</v>
      </c>
      <c r="C42" s="34" t="s">
        <v>17</v>
      </c>
    </row>
    <row r="43" spans="1:3" x14ac:dyDescent="0.35">
      <c r="A43" s="35">
        <f>(insurance[[#This Row],[bmi]]-Notes!$B$4)/Notes!$B$5</f>
        <v>0.61789045380473762</v>
      </c>
      <c r="B43" s="35">
        <f>(insurance[[#This Row],[age]]-Notes!$B$2)/Notes!$B$3</f>
        <v>-1.5099654504939408</v>
      </c>
      <c r="C43" s="35" t="s">
        <v>17</v>
      </c>
    </row>
    <row r="44" spans="1:3" x14ac:dyDescent="0.35">
      <c r="A44" s="34">
        <f>(insurance[[#This Row],[bmi]]-Notes!$B$4)/Notes!$B$5</f>
        <v>0.35049795118883359</v>
      </c>
      <c r="B44" s="34">
        <f>(insurance[[#This Row],[age]]-Notes!$B$2)/Notes!$B$3</f>
        <v>-1.4740455675306659E-2</v>
      </c>
      <c r="C44" s="34" t="s">
        <v>17</v>
      </c>
    </row>
    <row r="45" spans="1:3" x14ac:dyDescent="0.35">
      <c r="A45" s="35">
        <f>(insurance[[#This Row],[bmi]]-Notes!$B$4)/Notes!$B$5</f>
        <v>1.4217084064537731</v>
      </c>
      <c r="B45" s="35">
        <f>(insurance[[#This Row],[age]]-Notes!$B$2)/Notes!$B$3</f>
        <v>1.7652893000611625</v>
      </c>
      <c r="C45" s="35" t="s">
        <v>17</v>
      </c>
    </row>
    <row r="46" spans="1:3" x14ac:dyDescent="0.35">
      <c r="A46" s="34">
        <f>(insurance[[#This Row],[bmi]]-Notes!$B$4)/Notes!$B$5</f>
        <v>-0.69938672165888605</v>
      </c>
      <c r="B46" s="34">
        <f>(insurance[[#This Row],[age]]-Notes!$B$2)/Notes!$B$3</f>
        <v>1.4092833489138687</v>
      </c>
      <c r="C46" s="34" t="s">
        <v>17</v>
      </c>
    </row>
    <row r="47" spans="1:3" x14ac:dyDescent="0.35">
      <c r="A47" s="35">
        <f>(insurance[[#This Row],[bmi]]-Notes!$B$4)/Notes!$B$5</f>
        <v>0.18645347105637791</v>
      </c>
      <c r="B47" s="35">
        <f>(insurance[[#This Row],[age]]-Notes!$B$2)/Notes!$B$3</f>
        <v>1.6940881098317038</v>
      </c>
      <c r="C47" s="35" t="s">
        <v>17</v>
      </c>
    </row>
    <row r="48" spans="1:3" x14ac:dyDescent="0.35">
      <c r="A48" s="34">
        <f>(insurance[[#This Row],[bmi]]-Notes!$B$4)/Notes!$B$5</f>
        <v>0.42431796724843934</v>
      </c>
      <c r="B48" s="34">
        <f>(insurance[[#This Row],[age]]-Notes!$B$2)/Notes!$B$3</f>
        <v>0.98207620753711611</v>
      </c>
      <c r="C48" s="34" t="s">
        <v>17</v>
      </c>
    </row>
    <row r="49" spans="1:3" x14ac:dyDescent="0.35">
      <c r="A49" s="35">
        <f>(insurance[[#This Row],[bmi]]-Notes!$B$4)/Notes!$B$5</f>
        <v>1.2133719166855541</v>
      </c>
      <c r="B49" s="35">
        <f>(insurance[[#This Row],[age]]-Notes!$B$2)/Notes!$B$3</f>
        <v>-0.79795354819935316</v>
      </c>
      <c r="C49" s="35" t="s">
        <v>17</v>
      </c>
    </row>
    <row r="50" spans="1:3" x14ac:dyDescent="0.35">
      <c r="A50" s="34">
        <f>(insurance[[#This Row],[bmi]]-Notes!$B$4)/Notes!$B$5</f>
        <v>1.8449431651955097</v>
      </c>
      <c r="B50" s="34">
        <f>(insurance[[#This Row],[age]]-Notes!$B$2)/Notes!$B$3</f>
        <v>1.3380821586844101</v>
      </c>
      <c r="C50" s="34" t="s">
        <v>17</v>
      </c>
    </row>
    <row r="51" spans="1:3" x14ac:dyDescent="0.35">
      <c r="A51" s="35">
        <f>(insurance[[#This Row],[bmi]]-Notes!$B$4)/Notes!$B$5</f>
        <v>-0.64525204321517526</v>
      </c>
      <c r="B51" s="35">
        <f>(insurance[[#This Row],[age]]-Notes!$B$2)/Notes!$B$3</f>
        <v>-1.5099654504939408</v>
      </c>
      <c r="C51" s="35" t="s">
        <v>17</v>
      </c>
    </row>
    <row r="52" spans="1:3" x14ac:dyDescent="0.35">
      <c r="A52" s="34">
        <f>(insurance[[#This Row],[bmi]]-Notes!$B$4)/Notes!$B$5</f>
        <v>1.2133719166855541</v>
      </c>
      <c r="B52" s="34">
        <f>(insurance[[#This Row],[age]]-Notes!$B$2)/Notes!$B$3</f>
        <v>1.4804845391433274</v>
      </c>
      <c r="C52" s="34" t="s">
        <v>17</v>
      </c>
    </row>
    <row r="53" spans="1:3" x14ac:dyDescent="0.35">
      <c r="A53" s="35">
        <f>(insurance[[#This Row],[bmi]]-Notes!$B$4)/Notes!$B$5</f>
        <v>0.85247406039415008</v>
      </c>
      <c r="B53" s="35">
        <f>(insurance[[#This Row],[age]]-Notes!$B$2)/Notes!$B$3</f>
        <v>-1.0827583091171882</v>
      </c>
      <c r="C53" s="35" t="s">
        <v>17</v>
      </c>
    </row>
    <row r="54" spans="1:3" x14ac:dyDescent="0.35">
      <c r="A54" s="34">
        <f>(insurance[[#This Row],[bmi]]-Notes!$B$4)/Notes!$B$5</f>
        <v>1.5562248801623872</v>
      </c>
      <c r="B54" s="34">
        <f>(insurance[[#This Row],[age]]-Notes!$B$2)/Notes!$B$3</f>
        <v>-8.5941645904765426E-2</v>
      </c>
      <c r="C54" s="34" t="s">
        <v>17</v>
      </c>
    </row>
    <row r="55" spans="1:3" x14ac:dyDescent="0.35">
      <c r="A55" s="35">
        <f>(insurance[[#This Row],[bmi]]-Notes!$B$4)/Notes!$B$5</f>
        <v>-0.89624009781783343</v>
      </c>
      <c r="B55" s="35">
        <f>(insurance[[#This Row],[age]]-Notes!$B$2)/Notes!$B$3</f>
        <v>1.3380821586844101</v>
      </c>
      <c r="C55" s="35" t="s">
        <v>17</v>
      </c>
    </row>
    <row r="56" spans="1:3" x14ac:dyDescent="0.35">
      <c r="A56" s="34">
        <f>(insurance[[#This Row],[bmi]]-Notes!$B$4)/Notes!$B$5</f>
        <v>8.8026782976903944E-2</v>
      </c>
      <c r="B56" s="34">
        <f>(insurance[[#This Row],[age]]-Notes!$B$2)/Notes!$B$3</f>
        <v>0.9108750173076573</v>
      </c>
      <c r="C56" s="34" t="s">
        <v>17</v>
      </c>
    </row>
    <row r="57" spans="1:3" x14ac:dyDescent="0.35">
      <c r="A57" s="35">
        <f>(insurance[[#This Row],[bmi]]-Notes!$B$4)/Notes!$B$5</f>
        <v>0.44892463926830756</v>
      </c>
      <c r="B57" s="35">
        <f>(insurance[[#This Row],[age]]-Notes!$B$2)/Notes!$B$3</f>
        <v>-0.79795354819935316</v>
      </c>
      <c r="C57" s="35" t="s">
        <v>17</v>
      </c>
    </row>
    <row r="58" spans="1:3" x14ac:dyDescent="0.35">
      <c r="A58" s="34">
        <f>(insurance[[#This Row],[bmi]]-Notes!$B$4)/Notes!$B$5</f>
        <v>-0.30239907973834174</v>
      </c>
      <c r="B58" s="34">
        <f>(insurance[[#This Row],[age]]-Notes!$B$2)/Notes!$B$3</f>
        <v>-1.2251606895761058</v>
      </c>
      <c r="C58" s="34" t="s">
        <v>17</v>
      </c>
    </row>
    <row r="59" spans="1:3" x14ac:dyDescent="0.35">
      <c r="A59" s="35">
        <f>(insurance[[#This Row],[bmi]]-Notes!$B$4)/Notes!$B$5</f>
        <v>0.68924980266235647</v>
      </c>
      <c r="B59" s="35">
        <f>(insurance[[#This Row],[age]]-Notes!$B$2)/Notes!$B$3</f>
        <v>1.3380821586844101</v>
      </c>
      <c r="C59" s="35" t="s">
        <v>17</v>
      </c>
    </row>
    <row r="60" spans="1:3" x14ac:dyDescent="0.35">
      <c r="A60" s="34">
        <f>(insurance[[#This Row],[bmi]]-Notes!$B$4)/Notes!$B$5</f>
        <v>-0.66657782563239443</v>
      </c>
      <c r="B60" s="34">
        <f>(insurance[[#This Row],[age]]-Notes!$B$2)/Notes!$B$3</f>
        <v>0.76847263684873979</v>
      </c>
      <c r="C60" s="34" t="s">
        <v>17</v>
      </c>
    </row>
    <row r="61" spans="1:3" x14ac:dyDescent="0.35">
      <c r="A61" s="35">
        <f>(insurance[[#This Row],[bmi]]-Notes!$B$4)/Notes!$B$5</f>
        <v>0.85247406039415008</v>
      </c>
      <c r="B61" s="35">
        <f>(insurance[[#This Row],[age]]-Notes!$B$2)/Notes!$B$3</f>
        <v>0.69727144661928109</v>
      </c>
      <c r="C61" s="35" t="s">
        <v>17</v>
      </c>
    </row>
    <row r="62" spans="1:3" x14ac:dyDescent="0.35">
      <c r="A62" s="34">
        <f>(insurance[[#This Row],[bmi]]-Notes!$B$4)/Notes!$B$5</f>
        <v>0.42431796724843934</v>
      </c>
      <c r="B62" s="34">
        <f>(insurance[[#This Row],[age]]-Notes!$B$2)/Notes!$B$3</f>
        <v>0.9108750173076573</v>
      </c>
      <c r="C62" s="34" t="s">
        <v>17</v>
      </c>
    </row>
    <row r="63" spans="1:3" x14ac:dyDescent="0.35">
      <c r="A63" s="35">
        <f>(insurance[[#This Row],[bmi]]-Notes!$B$4)/Notes!$B$5</f>
        <v>0.34639683918552239</v>
      </c>
      <c r="B63" s="35">
        <f>(insurance[[#This Row],[age]]-Notes!$B$2)/Notes!$B$3</f>
        <v>1.0532773977665748</v>
      </c>
      <c r="C63" s="35" t="s">
        <v>17</v>
      </c>
    </row>
    <row r="64" spans="1:3" x14ac:dyDescent="0.35">
      <c r="A64" s="34">
        <f>(insurance[[#This Row],[bmi]]-Notes!$B$4)/Notes!$B$5</f>
        <v>1.68664024186769</v>
      </c>
      <c r="B64" s="34">
        <f>(insurance[[#This Row],[age]]-Notes!$B$2)/Notes!$B$3</f>
        <v>1.2668809684549511</v>
      </c>
      <c r="C64" s="34" t="s">
        <v>17</v>
      </c>
    </row>
    <row r="65" spans="1:3" x14ac:dyDescent="0.35">
      <c r="A65" s="35">
        <f>(insurance[[#This Row],[bmi]]-Notes!$B$4)/Notes!$B$5</f>
        <v>-0.56815113755292102</v>
      </c>
      <c r="B65" s="35">
        <f>(insurance[[#This Row],[age]]-Notes!$B$2)/Notes!$B$3</f>
        <v>-0.72675235796989435</v>
      </c>
      <c r="C65" s="35" t="s">
        <v>17</v>
      </c>
    </row>
    <row r="66" spans="1:3" x14ac:dyDescent="0.35">
      <c r="A66" s="34">
        <f>(insurance[[#This Row],[bmi]]-Notes!$B$4)/Notes!$B$5</f>
        <v>0.99027142370541388</v>
      </c>
      <c r="B66" s="34">
        <f>(insurance[[#This Row],[age]]-Notes!$B$2)/Notes!$B$3</f>
        <v>0.9108750173076573</v>
      </c>
      <c r="C66" s="34" t="s">
        <v>17</v>
      </c>
    </row>
    <row r="67" spans="1:3" x14ac:dyDescent="0.35">
      <c r="A67" s="35">
        <f>(insurance[[#This Row],[bmi]]-Notes!$B$4)/Notes!$B$5</f>
        <v>-0.30814063654297774</v>
      </c>
      <c r="B67" s="35">
        <f>(insurance[[#This Row],[age]]-Notes!$B$2)/Notes!$B$3</f>
        <v>1.1956797782254924</v>
      </c>
      <c r="C67" s="35" t="s">
        <v>17</v>
      </c>
    </row>
    <row r="68" spans="1:3" x14ac:dyDescent="0.35">
      <c r="A68" s="34">
        <f>(insurance[[#This Row],[bmi]]-Notes!$B$4)/Notes!$B$5</f>
        <v>0.62937356741400963</v>
      </c>
      <c r="B68" s="34">
        <f>(insurance[[#This Row],[age]]-Notes!$B$2)/Notes!$B$3</f>
        <v>1.7652893000611625</v>
      </c>
      <c r="C68" s="34" t="s">
        <v>17</v>
      </c>
    </row>
    <row r="69" spans="1:3" x14ac:dyDescent="0.35">
      <c r="A69" s="35">
        <f>(insurance[[#This Row],[bmi]]-Notes!$B$4)/Notes!$B$5</f>
        <v>-0.80765607854630728</v>
      </c>
      <c r="B69" s="35">
        <f>(insurance[[#This Row],[age]]-Notes!$B$2)/Notes!$B$3</f>
        <v>1.4804845391433274</v>
      </c>
      <c r="C69" s="35" t="s">
        <v>17</v>
      </c>
    </row>
    <row r="70" spans="1:3" x14ac:dyDescent="0.35">
      <c r="A70" s="34">
        <f>(insurance[[#This Row],[bmi]]-Notes!$B$4)/Notes!$B$5</f>
        <v>-0.50253334549993811</v>
      </c>
      <c r="B70" s="34">
        <f>(insurance[[#This Row],[age]]-Notes!$B$2)/Notes!$B$3</f>
        <v>-1.0827583091171882</v>
      </c>
      <c r="C70" s="34" t="s">
        <v>17</v>
      </c>
    </row>
    <row r="71" spans="1:3" x14ac:dyDescent="0.35">
      <c r="A71" s="35">
        <f>(insurance[[#This Row],[bmi]]-Notes!$B$4)/Notes!$B$5</f>
        <v>-0.51073556950656107</v>
      </c>
      <c r="B71" s="35">
        <f>(insurance[[#This Row],[age]]-Notes!$B$2)/Notes!$B$3</f>
        <v>1.4804845391433274</v>
      </c>
      <c r="C71" s="35" t="s">
        <v>17</v>
      </c>
    </row>
    <row r="72" spans="1:3" x14ac:dyDescent="0.35">
      <c r="A72" s="34">
        <f>(insurance[[#This Row],[bmi]]-Notes!$B$4)/Notes!$B$5</f>
        <v>1.0009343149140231</v>
      </c>
      <c r="B72" s="34">
        <f>(insurance[[#This Row],[age]]-Notes!$B$2)/Notes!$B$3</f>
        <v>1.6940881098317038</v>
      </c>
      <c r="C72" s="34" t="s">
        <v>17</v>
      </c>
    </row>
    <row r="73" spans="1:3" x14ac:dyDescent="0.35">
      <c r="A73" s="35">
        <f>(insurance[[#This Row],[bmi]]-Notes!$B$4)/Notes!$B$5</f>
        <v>-0.83062230576485063</v>
      </c>
      <c r="B73" s="35">
        <f>(insurance[[#This Row],[age]]-Notes!$B$2)/Notes!$B$3</f>
        <v>0.76847263684873979</v>
      </c>
      <c r="C73" s="35" t="s">
        <v>17</v>
      </c>
    </row>
    <row r="74" spans="1:3" x14ac:dyDescent="0.35">
      <c r="A74" s="34">
        <f>(insurance[[#This Row],[bmi]]-Notes!$B$4)/Notes!$B$5</f>
        <v>-0.48612889748669286</v>
      </c>
      <c r="B74" s="34">
        <f>(insurance[[#This Row],[age]]-Notes!$B$2)/Notes!$B$3</f>
        <v>-0.65555116774043554</v>
      </c>
      <c r="C74" s="34" t="s">
        <v>17</v>
      </c>
    </row>
    <row r="75" spans="1:3" x14ac:dyDescent="0.35">
      <c r="A75" s="35">
        <f>(insurance[[#This Row],[bmi]]-Notes!$B$4)/Notes!$B$5</f>
        <v>0.7515867051126891</v>
      </c>
      <c r="B75" s="35">
        <f>(insurance[[#This Row],[age]]-Notes!$B$2)/Notes!$B$3</f>
        <v>-0.44194759705205927</v>
      </c>
      <c r="C75" s="35" t="s">
        <v>17</v>
      </c>
    </row>
    <row r="76" spans="1:3" x14ac:dyDescent="0.35">
      <c r="A76" s="34">
        <f>(insurance[[#This Row],[bmi]]-Notes!$B$4)/Notes!$B$5</f>
        <v>1.2494617023146943</v>
      </c>
      <c r="B76" s="34">
        <f>(insurance[[#This Row],[age]]-Notes!$B$2)/Notes!$B$3</f>
        <v>-1.5099654504939408</v>
      </c>
      <c r="C76" s="34" t="s">
        <v>17</v>
      </c>
    </row>
    <row r="77" spans="1:3" x14ac:dyDescent="0.35">
      <c r="A77" s="35">
        <f>(insurance[[#This Row],[bmi]]-Notes!$B$4)/Notes!$B$5</f>
        <v>-0.50253334549993811</v>
      </c>
      <c r="B77" s="35">
        <f>(insurance[[#This Row],[age]]-Notes!$B$2)/Notes!$B$3</f>
        <v>0.48366787593090471</v>
      </c>
      <c r="C77" s="35" t="s">
        <v>17</v>
      </c>
    </row>
    <row r="78" spans="1:3" x14ac:dyDescent="0.35">
      <c r="A78" s="34">
        <f>(insurance[[#This Row],[bmi]]-Notes!$B$4)/Notes!$B$5</f>
        <v>1.8449431651955097</v>
      </c>
      <c r="B78" s="34">
        <f>(insurance[[#This Row],[age]]-Notes!$B$2)/Notes!$B$3</f>
        <v>-1.1539594993466469</v>
      </c>
      <c r="C78" s="34" t="s">
        <v>17</v>
      </c>
    </row>
    <row r="79" spans="1:3" x14ac:dyDescent="0.35">
      <c r="A79" s="35">
        <f>(insurance[[#This Row],[bmi]]-Notes!$B$4)/Notes!$B$5</f>
        <v>0.43744152565903555</v>
      </c>
      <c r="B79" s="35">
        <f>(insurance[[#This Row],[age]]-Notes!$B$2)/Notes!$B$3</f>
        <v>-1.3675630700350232</v>
      </c>
      <c r="C79" s="35" t="s">
        <v>17</v>
      </c>
    </row>
    <row r="80" spans="1:3" x14ac:dyDescent="0.35">
      <c r="A80" s="34">
        <f>(insurance[[#This Row],[bmi]]-Notes!$B$4)/Notes!$B$5</f>
        <v>0.38330684721532526</v>
      </c>
      <c r="B80" s="34">
        <f>(insurance[[#This Row],[age]]-Notes!$B$2)/Notes!$B$3</f>
        <v>1.1244785879960337</v>
      </c>
      <c r="C80" s="34" t="s">
        <v>17</v>
      </c>
    </row>
    <row r="81" spans="1:3" x14ac:dyDescent="0.35">
      <c r="A81" s="35">
        <f>(insurance[[#This Row],[bmi]]-Notes!$B$4)/Notes!$B$5</f>
        <v>0.61296911940076382</v>
      </c>
      <c r="B81" s="35">
        <f>(insurance[[#This Row],[age]]-Notes!$B$2)/Notes!$B$3</f>
        <v>-1.4387642602644821</v>
      </c>
      <c r="C81" s="35" t="s">
        <v>17</v>
      </c>
    </row>
    <row r="82" spans="1:3" x14ac:dyDescent="0.35">
      <c r="A82" s="34">
        <f>(insurance[[#This Row],[bmi]]-Notes!$B$4)/Notes!$B$5</f>
        <v>1.375775952016685</v>
      </c>
      <c r="B82" s="34">
        <f>(insurance[[#This Row],[age]]-Notes!$B$2)/Notes!$B$3</f>
        <v>1.3380821586844101</v>
      </c>
      <c r="C82" s="34" t="s">
        <v>17</v>
      </c>
    </row>
    <row r="83" spans="1:3" x14ac:dyDescent="0.35">
      <c r="A83" s="35">
        <f>(insurance[[#This Row],[bmi]]-Notes!$B$4)/Notes!$B$5</f>
        <v>5.8498776553061876E-2</v>
      </c>
      <c r="B83" s="35">
        <f>(insurance[[#This Row],[age]]-Notes!$B$2)/Notes!$B$3</f>
        <v>-1.2963618798055645</v>
      </c>
      <c r="C83" s="35" t="s">
        <v>17</v>
      </c>
    </row>
    <row r="84" spans="1:3" x14ac:dyDescent="0.35">
      <c r="A84" s="34">
        <f>(insurance[[#This Row],[bmi]]-Notes!$B$4)/Notes!$B$5</f>
        <v>1.2314168095001243</v>
      </c>
      <c r="B84" s="34">
        <f>(insurance[[#This Row],[age]]-Notes!$B$2)/Notes!$B$3</f>
        <v>-1.5099654504939408</v>
      </c>
      <c r="C84" s="34" t="s">
        <v>17</v>
      </c>
    </row>
    <row r="85" spans="1:3" x14ac:dyDescent="0.35">
      <c r="A85" s="35">
        <f>(insurance[[#This Row],[bmi]]-Notes!$B$4)/Notes!$B$5</f>
        <v>0.56375577536102739</v>
      </c>
      <c r="B85" s="35">
        <f>(insurance[[#This Row],[age]]-Notes!$B$2)/Notes!$B$3</f>
        <v>0.9108750173076573</v>
      </c>
      <c r="C85" s="35" t="s">
        <v>17</v>
      </c>
    </row>
    <row r="86" spans="1:3" x14ac:dyDescent="0.35">
      <c r="A86" s="34">
        <f>(insurance[[#This Row],[bmi]]-Notes!$B$4)/Notes!$B$5</f>
        <v>-1.2040349903894259E-2</v>
      </c>
      <c r="B86" s="34">
        <f>(insurance[[#This Row],[age]]-Notes!$B$2)/Notes!$B$3</f>
        <v>-1.0115571188877295</v>
      </c>
      <c r="C86" s="34" t="s">
        <v>17</v>
      </c>
    </row>
    <row r="87" spans="1:3" x14ac:dyDescent="0.35">
      <c r="A87" s="35">
        <f>(insurance[[#This Row],[bmi]]-Notes!$B$4)/Notes!$B$5</f>
        <v>-0.2458037340926445</v>
      </c>
      <c r="B87" s="35">
        <f>(insurance[[#This Row],[age]]-Notes!$B$2)/Notes!$B$3</f>
        <v>-1.5099654504939408</v>
      </c>
      <c r="C87" s="35" t="s">
        <v>17</v>
      </c>
    </row>
    <row r="88" spans="1:3" x14ac:dyDescent="0.35">
      <c r="A88" s="34">
        <f>(insurance[[#This Row],[bmi]]-Notes!$B$4)/Notes!$B$5</f>
        <v>0.39971129522857113</v>
      </c>
      <c r="B88" s="34">
        <f>(insurance[[#This Row],[age]]-Notes!$B$2)/Notes!$B$3</f>
        <v>-1.4387642602644821</v>
      </c>
      <c r="C88" s="34" t="s">
        <v>17</v>
      </c>
    </row>
    <row r="89" spans="1:3" x14ac:dyDescent="0.35">
      <c r="A89" s="35">
        <f>(insurance[[#This Row],[bmi]]-Notes!$B$4)/Notes!$B$5</f>
        <v>-0.617364481592658</v>
      </c>
      <c r="B89" s="35">
        <f>(insurance[[#This Row],[age]]-Notes!$B$2)/Notes!$B$3</f>
        <v>0.19886311501306964</v>
      </c>
      <c r="C89" s="35" t="s">
        <v>17</v>
      </c>
    </row>
    <row r="90" spans="1:3" x14ac:dyDescent="0.35">
      <c r="A90" s="34">
        <f>(insurance[[#This Row],[bmi]]-Notes!$B$4)/Notes!$B$5</f>
        <v>-2.6804353115815298E-2</v>
      </c>
      <c r="B90" s="34">
        <f>(insurance[[#This Row],[age]]-Notes!$B$2)/Notes!$B$3</f>
        <v>1.4804845391433274</v>
      </c>
      <c r="C90" s="34" t="s">
        <v>17</v>
      </c>
    </row>
    <row r="91" spans="1:3" x14ac:dyDescent="0.35">
      <c r="A91" s="35">
        <f>(insurance[[#This Row],[bmi]]-Notes!$B$4)/Notes!$B$5</f>
        <v>0.17497035744710593</v>
      </c>
      <c r="B91" s="35">
        <f>(insurance[[#This Row],[age]]-Notes!$B$2)/Notes!$B$3</f>
        <v>-1.2251606895761058</v>
      </c>
      <c r="C91" s="35" t="s">
        <v>17</v>
      </c>
    </row>
    <row r="92" spans="1:3" x14ac:dyDescent="0.35">
      <c r="A92" s="34">
        <f>(insurance[[#This Row],[bmi]]-Notes!$B$4)/Notes!$B$5</f>
        <v>-0.19905105725489447</v>
      </c>
      <c r="B92" s="34">
        <f>(insurance[[#This Row],[age]]-Notes!$B$2)/Notes!$B$3</f>
        <v>-0.94035592865827067</v>
      </c>
      <c r="C92" s="34" t="s">
        <v>17</v>
      </c>
    </row>
    <row r="93" spans="1:3" x14ac:dyDescent="0.35">
      <c r="A93" s="35">
        <f>(insurance[[#This Row],[bmi]]-Notes!$B$4)/Notes!$B$5</f>
        <v>2.0253920933412117</v>
      </c>
      <c r="B93" s="35">
        <f>(insurance[[#This Row],[age]]-Notes!$B$2)/Notes!$B$3</f>
        <v>-1.5099654504939408</v>
      </c>
      <c r="C93" s="35" t="s">
        <v>17</v>
      </c>
    </row>
    <row r="94" spans="1:3" x14ac:dyDescent="0.35">
      <c r="A94" s="34">
        <f>(insurance[[#This Row],[bmi]]-Notes!$B$4)/Notes!$B$5</f>
        <v>0.39971129522857113</v>
      </c>
      <c r="B94" s="34">
        <f>(insurance[[#This Row],[age]]-Notes!$B$2)/Notes!$B$3</f>
        <v>0.41246668570144596</v>
      </c>
      <c r="C94" s="34" t="s">
        <v>17</v>
      </c>
    </row>
    <row r="95" spans="1:3" x14ac:dyDescent="0.35">
      <c r="A95" s="35">
        <f>(insurance[[#This Row],[bmi]]-Notes!$B$4)/Notes!$B$5</f>
        <v>-0.16788260602972757</v>
      </c>
      <c r="B95" s="35">
        <f>(insurance[[#This Row],[age]]-Notes!$B$2)/Notes!$B$3</f>
        <v>1.4804845391433274</v>
      </c>
      <c r="C95" s="35" t="s">
        <v>17</v>
      </c>
    </row>
    <row r="96" spans="1:3" x14ac:dyDescent="0.35">
      <c r="A96" s="34">
        <f>(insurance[[#This Row],[bmi]]-Notes!$B$4)/Notes!$B$5</f>
        <v>-0.17444438523502567</v>
      </c>
      <c r="B96" s="34">
        <f>(insurance[[#This Row],[age]]-Notes!$B$2)/Notes!$B$3</f>
        <v>5.6460734554152112E-2</v>
      </c>
      <c r="C96" s="34" t="s">
        <v>17</v>
      </c>
    </row>
    <row r="97" spans="1:3" x14ac:dyDescent="0.35">
      <c r="A97" s="35">
        <f>(insurance[[#This Row],[bmi]]-Notes!$B$4)/Notes!$B$5</f>
        <v>1.1051025597981325</v>
      </c>
      <c r="B97" s="35">
        <f>(insurance[[#This Row],[age]]-Notes!$B$2)/Notes!$B$3</f>
        <v>1.4092833489138687</v>
      </c>
      <c r="C97" s="35" t="s">
        <v>17</v>
      </c>
    </row>
    <row r="98" spans="1:3" x14ac:dyDescent="0.35">
      <c r="A98" s="34">
        <f>(insurance[[#This Row],[bmi]]-Notes!$B$4)/Notes!$B$5</f>
        <v>1.4660004160895366</v>
      </c>
      <c r="B98" s="34">
        <f>(insurance[[#This Row],[age]]-Notes!$B$2)/Notes!$B$3</f>
        <v>1.1956797782254924</v>
      </c>
      <c r="C98" s="34" t="s">
        <v>17</v>
      </c>
    </row>
    <row r="99" spans="1:3" x14ac:dyDescent="0.35">
      <c r="A99" s="35">
        <f>(insurance[[#This Row],[bmi]]-Notes!$B$4)/Notes!$B$5</f>
        <v>-0.77566740492047825</v>
      </c>
      <c r="B99" s="35">
        <f>(insurance[[#This Row],[age]]-Notes!$B$2)/Notes!$B$3</f>
        <v>1.1956797782254924</v>
      </c>
      <c r="C99" s="35" t="s">
        <v>17</v>
      </c>
    </row>
    <row r="100" spans="1:3" x14ac:dyDescent="0.35">
      <c r="A100" s="34">
        <f>(insurance[[#This Row],[bmi]]-Notes!$B$4)/Notes!$B$5</f>
        <v>0.32917216877161504</v>
      </c>
      <c r="B100" s="34">
        <f>(insurance[[#This Row],[age]]-Notes!$B$2)/Notes!$B$3</f>
        <v>-0.86915473842881186</v>
      </c>
      <c r="C100" s="34" t="s">
        <v>17</v>
      </c>
    </row>
    <row r="101" spans="1:3" x14ac:dyDescent="0.35">
      <c r="A101" s="35">
        <f>(insurance[[#This Row],[bmi]]-Notes!$B$4)/Notes!$B$5</f>
        <v>-8.9961477966811199E-2</v>
      </c>
      <c r="B101" s="35">
        <f>(insurance[[#This Row],[age]]-Notes!$B$2)/Notes!$B$3</f>
        <v>-1.5099654504939408</v>
      </c>
      <c r="C101" s="35" t="s">
        <v>17</v>
      </c>
    </row>
    <row r="102" spans="1:3" x14ac:dyDescent="0.35">
      <c r="A102" s="34">
        <f>(insurance[[#This Row],[bmi]]-Notes!$B$4)/Notes!$B$5</f>
        <v>-0.14163548920853455</v>
      </c>
      <c r="B102" s="34">
        <f>(insurance[[#This Row],[age]]-Notes!$B$2)/Notes!$B$3</f>
        <v>-1.4387642602644821</v>
      </c>
      <c r="C102" s="34" t="s">
        <v>17</v>
      </c>
    </row>
    <row r="103" spans="1:3" x14ac:dyDescent="0.35">
      <c r="A103" s="35">
        <f>(insurance[[#This Row],[bmi]]-Notes!$B$4)/Notes!$B$5</f>
        <v>0.4399021928610225</v>
      </c>
      <c r="B103" s="35">
        <f>(insurance[[#This Row],[age]]-Notes!$B$2)/Notes!$B$3</f>
        <v>0.55486906616036347</v>
      </c>
      <c r="C103" s="35" t="s">
        <v>17</v>
      </c>
    </row>
    <row r="104" spans="1:3" x14ac:dyDescent="0.35">
      <c r="A104" s="34">
        <f>(insurance[[#This Row],[bmi]]-Notes!$B$4)/Notes!$B$5</f>
        <v>1.0148780957252821</v>
      </c>
      <c r="B104" s="34">
        <f>(insurance[[#This Row],[age]]-Notes!$B$2)/Notes!$B$3</f>
        <v>-1.2963618798055645</v>
      </c>
      <c r="C104" s="34" t="s">
        <v>17</v>
      </c>
    </row>
    <row r="105" spans="1:3" x14ac:dyDescent="0.35">
      <c r="A105" s="35">
        <f>(insurance[[#This Row],[bmi]]-Notes!$B$4)/Notes!$B$5</f>
        <v>0.31112727595704492</v>
      </c>
      <c r="B105" s="35">
        <f>(insurance[[#This Row],[age]]-Notes!$B$2)/Notes!$B$3</f>
        <v>-1.1539594993466469</v>
      </c>
      <c r="C105" s="35" t="s">
        <v>17</v>
      </c>
    </row>
    <row r="106" spans="1:3" x14ac:dyDescent="0.35">
      <c r="A106" s="34">
        <f>(insurance[[#This Row],[bmi]]-Notes!$B$4)/Notes!$B$5</f>
        <v>0.11263345499677274</v>
      </c>
      <c r="B106" s="34">
        <f>(insurance[[#This Row],[age]]-Notes!$B$2)/Notes!$B$3</f>
        <v>-1.5099654504939408</v>
      </c>
      <c r="C106" s="34" t="s">
        <v>17</v>
      </c>
    </row>
    <row r="107" spans="1:3" x14ac:dyDescent="0.35">
      <c r="A107" s="35">
        <f>(insurance[[#This Row],[bmi]]-Notes!$B$4)/Notes!$B$5</f>
        <v>6.5880778159022685E-2</v>
      </c>
      <c r="B107" s="35">
        <f>(insurance[[#This Row],[age]]-Notes!$B$2)/Notes!$B$3</f>
        <v>-0.58434997751097684</v>
      </c>
      <c r="C107" s="35" t="s">
        <v>17</v>
      </c>
    </row>
    <row r="108" spans="1:3" x14ac:dyDescent="0.35">
      <c r="A108" s="34">
        <f>(insurance[[#This Row],[bmi]]-Notes!$B$4)/Notes!$B$5</f>
        <v>-0.32208441735423665</v>
      </c>
      <c r="B108" s="34">
        <f>(insurance[[#This Row],[age]]-Notes!$B$2)/Notes!$B$3</f>
        <v>-1.4387642602644821</v>
      </c>
      <c r="C108" s="34" t="s">
        <v>17</v>
      </c>
    </row>
    <row r="109" spans="1:3" x14ac:dyDescent="0.35">
      <c r="A109" s="35">
        <f>(insurance[[#This Row],[bmi]]-Notes!$B$4)/Notes!$B$5</f>
        <v>0.36690239920207945</v>
      </c>
      <c r="B109" s="35">
        <f>(insurance[[#This Row],[age]]-Notes!$B$2)/Notes!$B$3</f>
        <v>-1.4387642602644821</v>
      </c>
      <c r="C109" s="35" t="s">
        <v>17</v>
      </c>
    </row>
    <row r="110" spans="1:3" x14ac:dyDescent="0.35">
      <c r="A110" s="34">
        <f>(insurance[[#This Row],[bmi]]-Notes!$B$4)/Notes!$B$5</f>
        <v>-0.9159254354337284</v>
      </c>
      <c r="B110" s="34">
        <f>(insurance[[#This Row],[age]]-Notes!$B$2)/Notes!$B$3</f>
        <v>1.5516857293727864</v>
      </c>
      <c r="C110" s="34" t="s">
        <v>17</v>
      </c>
    </row>
    <row r="111" spans="1:3" x14ac:dyDescent="0.35">
      <c r="A111" s="35">
        <f>(insurance[[#This Row],[bmi]]-Notes!$B$4)/Notes!$B$5</f>
        <v>-0.9159254354337284</v>
      </c>
      <c r="B111" s="35">
        <f>(insurance[[#This Row],[age]]-Notes!$B$2)/Notes!$B$3</f>
        <v>-1.5099654504939408</v>
      </c>
      <c r="C111" s="35" t="s">
        <v>17</v>
      </c>
    </row>
    <row r="112" spans="1:3" x14ac:dyDescent="0.35">
      <c r="A112" s="34">
        <f>(insurance[[#This Row],[bmi]]-Notes!$B$4)/Notes!$B$5</f>
        <v>2.0893694405928698</v>
      </c>
      <c r="B112" s="34">
        <f>(insurance[[#This Row],[age]]-Notes!$B$2)/Notes!$B$3</f>
        <v>1.5516857293727864</v>
      </c>
      <c r="C112" s="34" t="s">
        <v>17</v>
      </c>
    </row>
    <row r="113" spans="1:3" x14ac:dyDescent="0.35">
      <c r="A113" s="35">
        <f>(insurance[[#This Row],[bmi]]-Notes!$B$4)/Notes!$B$5</f>
        <v>-0.44839866705622788</v>
      </c>
      <c r="B113" s="35">
        <f>(insurance[[#This Row],[age]]-Notes!$B$2)/Notes!$B$3</f>
        <v>-1.3675630700350232</v>
      </c>
      <c r="C113" s="35" t="s">
        <v>17</v>
      </c>
    </row>
    <row r="114" spans="1:3" x14ac:dyDescent="0.35">
      <c r="A114" s="34">
        <f>(insurance[[#This Row],[bmi]]-Notes!$B$4)/Notes!$B$5</f>
        <v>1.4003826240365544</v>
      </c>
      <c r="B114" s="34">
        <f>(insurance[[#This Row],[age]]-Notes!$B$2)/Notes!$B$3</f>
        <v>1.6228869196022451</v>
      </c>
      <c r="C114" s="34" t="s">
        <v>17</v>
      </c>
    </row>
    <row r="115" spans="1:3" x14ac:dyDescent="0.35">
      <c r="A115" s="35">
        <f>(insurance[[#This Row],[bmi]]-Notes!$B$4)/Notes!$B$5</f>
        <v>-0.76008317930789449</v>
      </c>
      <c r="B115" s="35">
        <f>(insurance[[#This Row],[age]]-Notes!$B$2)/Notes!$B$3</f>
        <v>0.27006430524252845</v>
      </c>
      <c r="C115" s="35" t="s">
        <v>17</v>
      </c>
    </row>
    <row r="116" spans="1:3" x14ac:dyDescent="0.35">
      <c r="A116" s="34">
        <f>(insurance[[#This Row],[bmi]]-Notes!$B$4)/Notes!$B$5</f>
        <v>-0.88475698420856153</v>
      </c>
      <c r="B116" s="34">
        <f>(insurance[[#This Row],[age]]-Notes!$B$2)/Notes!$B$3</f>
        <v>-1.0827583091171882</v>
      </c>
      <c r="C116" s="34" t="s">
        <v>17</v>
      </c>
    </row>
    <row r="117" spans="1:3" x14ac:dyDescent="0.35">
      <c r="A117" s="35">
        <f>(insurance[[#This Row],[bmi]]-Notes!$B$4)/Notes!$B$5</f>
        <v>-0.32208441735423665</v>
      </c>
      <c r="B117" s="35">
        <f>(insurance[[#This Row],[age]]-Notes!$B$2)/Notes!$B$3</f>
        <v>1.2668809684549511</v>
      </c>
      <c r="C117" s="35" t="s">
        <v>17</v>
      </c>
    </row>
    <row r="118" spans="1:3" x14ac:dyDescent="0.35">
      <c r="A118" s="34">
        <f>(insurance[[#This Row],[bmi]]-Notes!$B$4)/Notes!$B$5</f>
        <v>0.49157620410274583</v>
      </c>
      <c r="B118" s="34">
        <f>(insurance[[#This Row],[age]]-Notes!$B$2)/Notes!$B$3</f>
        <v>-0.86915473842881186</v>
      </c>
      <c r="C118" s="34" t="s">
        <v>17</v>
      </c>
    </row>
    <row r="119" spans="1:3" x14ac:dyDescent="0.35">
      <c r="A119" s="35">
        <f>(insurance[[#This Row],[bmi]]-Notes!$B$4)/Notes!$B$5</f>
        <v>-4.3208801129061156E-2</v>
      </c>
      <c r="B119" s="35">
        <f>(insurance[[#This Row],[age]]-Notes!$B$2)/Notes!$B$3</f>
        <v>-1.4387642602644821</v>
      </c>
      <c r="C119" s="35" t="s">
        <v>17</v>
      </c>
    </row>
    <row r="120" spans="1:3" x14ac:dyDescent="0.35">
      <c r="A120" s="34">
        <f>(insurance[[#This Row],[bmi]]-Notes!$B$4)/Notes!$B$5</f>
        <v>0.82622694357295756</v>
      </c>
      <c r="B120" s="34">
        <f>(insurance[[#This Row],[age]]-Notes!$B$2)/Notes!$B$3</f>
        <v>1.3380821586844101</v>
      </c>
      <c r="C120" s="34" t="s">
        <v>17</v>
      </c>
    </row>
    <row r="121" spans="1:3" x14ac:dyDescent="0.35">
      <c r="A121" s="35">
        <f>(insurance[[#This Row],[bmi]]-Notes!$B$4)/Notes!$B$5</f>
        <v>3.4712326933855793E-2</v>
      </c>
      <c r="B121" s="35">
        <f>(insurance[[#This Row],[age]]-Notes!$B$2)/Notes!$B$3</f>
        <v>-0.58434997751097684</v>
      </c>
      <c r="C121" s="35" t="s">
        <v>17</v>
      </c>
    </row>
    <row r="122" spans="1:3" x14ac:dyDescent="0.35">
      <c r="A122" s="34">
        <f>(insurance[[#This Row],[bmi]]-Notes!$B$4)/Notes!$B$5</f>
        <v>-0.54190402073172794</v>
      </c>
      <c r="B122" s="34">
        <f>(insurance[[#This Row],[age]]-Notes!$B$2)/Notes!$B$3</f>
        <v>0.76847263684873979</v>
      </c>
      <c r="C122" s="34" t="s">
        <v>17</v>
      </c>
    </row>
    <row r="123" spans="1:3" x14ac:dyDescent="0.35">
      <c r="A123" s="35">
        <f>(insurance[[#This Row],[bmi]]-Notes!$B$4)/Notes!$B$5</f>
        <v>2.223885914301484</v>
      </c>
      <c r="B123" s="35">
        <f>(insurance[[#This Row],[age]]-Notes!$B$2)/Notes!$B$3</f>
        <v>-0.51314878728151803</v>
      </c>
      <c r="C123" s="35" t="s">
        <v>17</v>
      </c>
    </row>
    <row r="124" spans="1:3" x14ac:dyDescent="0.35">
      <c r="A124" s="34">
        <f>(insurance[[#This Row],[bmi]]-Notes!$B$4)/Notes!$B$5</f>
        <v>0.53340754653652256</v>
      </c>
      <c r="B124" s="34">
        <f>(insurance[[#This Row],[age]]-Notes!$B$2)/Notes!$B$3</f>
        <v>0.8396738270781986</v>
      </c>
      <c r="C124" s="34" t="s">
        <v>17</v>
      </c>
    </row>
    <row r="125" spans="1:3" x14ac:dyDescent="0.35">
      <c r="A125" s="35">
        <f>(insurance[[#This Row],[bmi]]-Notes!$B$4)/Notes!$B$5</f>
        <v>1.1592372382418428</v>
      </c>
      <c r="B125" s="35">
        <f>(insurance[[#This Row],[age]]-Notes!$B$2)/Notes!$B$3</f>
        <v>-8.5941645904765426E-2</v>
      </c>
      <c r="C125" s="35" t="s">
        <v>17</v>
      </c>
    </row>
    <row r="126" spans="1:3" x14ac:dyDescent="0.35">
      <c r="A126" s="34">
        <f>(insurance[[#This Row],[bmi]]-Notes!$B$4)/Notes!$B$5</f>
        <v>0.52766598973188716</v>
      </c>
      <c r="B126" s="34">
        <f>(insurance[[#This Row],[age]]-Notes!$B$2)/Notes!$B$3</f>
        <v>-1.5099654504939408</v>
      </c>
      <c r="C126" s="34" t="s">
        <v>17</v>
      </c>
    </row>
    <row r="127" spans="1:3" x14ac:dyDescent="0.35">
      <c r="A127" s="35">
        <f>(insurance[[#This Row],[bmi]]-Notes!$B$4)/Notes!$B$5</f>
        <v>-0.85358853298339454</v>
      </c>
      <c r="B127" s="35">
        <f>(insurance[[#This Row],[age]]-Notes!$B$2)/Notes!$B$3</f>
        <v>-1.5099654504939408</v>
      </c>
      <c r="C127" s="35" t="s">
        <v>17</v>
      </c>
    </row>
    <row r="128" spans="1:3" x14ac:dyDescent="0.35">
      <c r="A128" s="34">
        <f>(insurance[[#This Row],[bmi]]-Notes!$B$4)/Notes!$B$5</f>
        <v>0.17497035744710593</v>
      </c>
      <c r="B128" s="34">
        <f>(insurance[[#This Row],[age]]-Notes!$B$2)/Notes!$B$3</f>
        <v>1.6228869196022451</v>
      </c>
      <c r="C128" s="34" t="s">
        <v>17</v>
      </c>
    </row>
    <row r="129" spans="1:3" x14ac:dyDescent="0.35">
      <c r="A129" s="35">
        <f>(insurance[[#This Row],[bmi]]-Notes!$B$4)/Notes!$B$5</f>
        <v>0.90660873883786031</v>
      </c>
      <c r="B129" s="35">
        <f>(insurance[[#This Row],[age]]-Notes!$B$2)/Notes!$B$3</f>
        <v>-0.1571428361342242</v>
      </c>
      <c r="C129" s="35" t="s">
        <v>17</v>
      </c>
    </row>
    <row r="130" spans="1:3" x14ac:dyDescent="0.35">
      <c r="A130" s="34">
        <f>(insurance[[#This Row],[bmi]]-Notes!$B$4)/Notes!$B$5</f>
        <v>1.6103595586060975</v>
      </c>
      <c r="B130" s="34">
        <f>(insurance[[#This Row],[age]]-Notes!$B$2)/Notes!$B$3</f>
        <v>1.7652893000611625</v>
      </c>
      <c r="C130" s="34" t="s">
        <v>17</v>
      </c>
    </row>
    <row r="131" spans="1:3" x14ac:dyDescent="0.35">
      <c r="A131" s="35">
        <f>(insurance[[#This Row],[bmi]]-Notes!$B$4)/Notes!$B$5</f>
        <v>0.11263345499677274</v>
      </c>
      <c r="B131" s="35">
        <f>(insurance[[#This Row],[age]]-Notes!$B$2)/Notes!$B$3</f>
        <v>0.98207620753711611</v>
      </c>
      <c r="C131" s="35" t="s">
        <v>17</v>
      </c>
    </row>
    <row r="132" spans="1:3" x14ac:dyDescent="0.35">
      <c r="A132" s="34">
        <f>(insurance[[#This Row],[bmi]]-Notes!$B$4)/Notes!$B$5</f>
        <v>0.92465363165243042</v>
      </c>
      <c r="B132" s="34">
        <f>(insurance[[#This Row],[age]]-Notes!$B$2)/Notes!$B$3</f>
        <v>1.6940881098317038</v>
      </c>
      <c r="C132" s="34" t="s">
        <v>17</v>
      </c>
    </row>
    <row r="133" spans="1:3" x14ac:dyDescent="0.35">
      <c r="A133" s="35">
        <f>(insurance[[#This Row],[bmi]]-Notes!$B$4)/Notes!$B$5</f>
        <v>0.78275515633785664</v>
      </c>
      <c r="B133" s="35">
        <f>(insurance[[#This Row],[age]]-Notes!$B$2)/Notes!$B$3</f>
        <v>-0.79795354819935316</v>
      </c>
      <c r="C133" s="35" t="s">
        <v>17</v>
      </c>
    </row>
    <row r="134" spans="1:3" x14ac:dyDescent="0.35">
      <c r="A134" s="34">
        <f>(insurance[[#This Row],[bmi]]-Notes!$B$4)/Notes!$B$5</f>
        <v>-0.33930908776814461</v>
      </c>
      <c r="B134" s="34">
        <f>(insurance[[#This Row],[age]]-Notes!$B$2)/Notes!$B$3</f>
        <v>-1.0115571188877295</v>
      </c>
      <c r="C134" s="34" t="s">
        <v>17</v>
      </c>
    </row>
    <row r="135" spans="1:3" x14ac:dyDescent="0.35">
      <c r="A135" s="35">
        <f>(insurance[[#This Row],[bmi]]-Notes!$B$4)/Notes!$B$5</f>
        <v>2.2408990923921689E-2</v>
      </c>
      <c r="B135" s="35">
        <f>(insurance[[#This Row],[age]]-Notes!$B$2)/Notes!$B$3</f>
        <v>1.6940881098317038</v>
      </c>
      <c r="C135" s="35" t="s">
        <v>17</v>
      </c>
    </row>
    <row r="136" spans="1:3" x14ac:dyDescent="0.35">
      <c r="A136" s="34">
        <f>(insurance[[#This Row],[bmi]]-Notes!$B$4)/Notes!$B$5</f>
        <v>-0.28435418692377162</v>
      </c>
      <c r="B136" s="34">
        <f>(insurance[[#This Row],[age]]-Notes!$B$2)/Notes!$B$3</f>
        <v>-0.51314878728151803</v>
      </c>
      <c r="C136" s="34" t="s">
        <v>17</v>
      </c>
    </row>
    <row r="137" spans="1:3" x14ac:dyDescent="0.35">
      <c r="A137" s="35">
        <f>(insurance[[#This Row],[bmi]]-Notes!$B$4)/Notes!$B$5</f>
        <v>1.748977144318024</v>
      </c>
      <c r="B137" s="35">
        <f>(insurance[[#This Row],[age]]-Notes!$B$2)/Notes!$B$3</f>
        <v>-1.0115571188877295</v>
      </c>
      <c r="C137" s="35" t="s">
        <v>17</v>
      </c>
    </row>
    <row r="138" spans="1:3" x14ac:dyDescent="0.35">
      <c r="A138" s="34">
        <f>(insurance[[#This Row],[bmi]]-Notes!$B$4)/Notes!$B$5</f>
        <v>0.5818006681755975</v>
      </c>
      <c r="B138" s="34">
        <f>(insurance[[#This Row],[age]]-Notes!$B$2)/Notes!$B$3</f>
        <v>-0.37074640682260052</v>
      </c>
      <c r="C138" s="34" t="s">
        <v>17</v>
      </c>
    </row>
    <row r="139" spans="1:3" x14ac:dyDescent="0.35">
      <c r="A139" s="35">
        <f>(insurance[[#This Row],[bmi]]-Notes!$B$4)/Notes!$B$5</f>
        <v>0.33081261357293923</v>
      </c>
      <c r="B139" s="35">
        <f>(insurance[[#This Row],[age]]-Notes!$B$2)/Notes!$B$3</f>
        <v>1.0532773977665748</v>
      </c>
      <c r="C139" s="35" t="s">
        <v>17</v>
      </c>
    </row>
    <row r="140" spans="1:3" x14ac:dyDescent="0.35">
      <c r="A140" s="34">
        <f>(insurance[[#This Row],[bmi]]-Notes!$B$4)/Notes!$B$5</f>
        <v>-2.6804353115815298E-2</v>
      </c>
      <c r="B140" s="34">
        <f>(insurance[[#This Row],[age]]-Notes!$B$2)/Notes!$B$3</f>
        <v>-0.86915473842881186</v>
      </c>
      <c r="C140" s="34" t="s">
        <v>17</v>
      </c>
    </row>
    <row r="141" spans="1:3" x14ac:dyDescent="0.35">
      <c r="A141" s="35">
        <f>(insurance[[#This Row],[bmi]]-Notes!$B$4)/Notes!$B$5</f>
        <v>-0.2564666253012538</v>
      </c>
      <c r="B141" s="35">
        <f>(insurance[[#This Row],[age]]-Notes!$B$2)/Notes!$B$3</f>
        <v>-0.58434997751097684</v>
      </c>
      <c r="C141" s="35" t="s">
        <v>17</v>
      </c>
    </row>
    <row r="142" spans="1:3" x14ac:dyDescent="0.35">
      <c r="A142" s="34">
        <f>(insurance[[#This Row],[bmi]]-Notes!$B$4)/Notes!$B$5</f>
        <v>-0.62720715040060515</v>
      </c>
      <c r="B142" s="34">
        <f>(insurance[[#This Row],[age]]-Notes!$B$2)/Notes!$B$3</f>
        <v>-1.2251606895761058</v>
      </c>
      <c r="C142" s="34" t="s">
        <v>17</v>
      </c>
    </row>
    <row r="143" spans="1:3" x14ac:dyDescent="0.35">
      <c r="A143" s="35">
        <f>(insurance[[#This Row],[bmi]]-Notes!$B$4)/Notes!$B$5</f>
        <v>0.86067628440077237</v>
      </c>
      <c r="B143" s="35">
        <f>(insurance[[#This Row],[age]]-Notes!$B$2)/Notes!$B$3</f>
        <v>1.5516857293727864</v>
      </c>
      <c r="C143" s="35" t="s">
        <v>17</v>
      </c>
    </row>
    <row r="144" spans="1:3" x14ac:dyDescent="0.35">
      <c r="A144" s="34">
        <f>(insurance[[#This Row],[bmi]]-Notes!$B$4)/Notes!$B$5</f>
        <v>-0.27287107331449967</v>
      </c>
      <c r="B144" s="34">
        <f>(insurance[[#This Row],[age]]-Notes!$B$2)/Notes!$B$3</f>
        <v>1.3380821586844101</v>
      </c>
      <c r="C144" s="34" t="s">
        <v>17</v>
      </c>
    </row>
    <row r="145" spans="1:3" x14ac:dyDescent="0.35">
      <c r="A145" s="35">
        <f>(insurance[[#This Row],[bmi]]-Notes!$B$4)/Notes!$B$5</f>
        <v>1.5742697729769572</v>
      </c>
      <c r="B145" s="35">
        <f>(insurance[[#This Row],[age]]-Notes!$B$2)/Notes!$B$3</f>
        <v>0.12766192478361088</v>
      </c>
      <c r="C145" s="35" t="s">
        <v>17</v>
      </c>
    </row>
    <row r="146" spans="1:3" x14ac:dyDescent="0.35">
      <c r="A146" s="34">
        <f>(insurance[[#This Row],[bmi]]-Notes!$B$4)/Notes!$B$5</f>
        <v>1.3938208448312552</v>
      </c>
      <c r="B146" s="34">
        <f>(insurance[[#This Row],[age]]-Notes!$B$2)/Notes!$B$3</f>
        <v>-1.5099654504939408</v>
      </c>
      <c r="C146" s="34" t="s">
        <v>17</v>
      </c>
    </row>
    <row r="147" spans="1:3" x14ac:dyDescent="0.35">
      <c r="A147" s="35">
        <f>(insurance[[#This Row],[bmi]]-Notes!$B$4)/Notes!$B$5</f>
        <v>-0.87983564980458762</v>
      </c>
      <c r="B147" s="35">
        <f>(insurance[[#This Row],[age]]-Notes!$B$2)/Notes!$B$3</f>
        <v>1.1956797782254924</v>
      </c>
      <c r="C147" s="35" t="s">
        <v>17</v>
      </c>
    </row>
    <row r="148" spans="1:3" x14ac:dyDescent="0.35">
      <c r="A148" s="34">
        <f>(insurance[[#This Row],[bmi]]-Notes!$B$4)/Notes!$B$5</f>
        <v>0.56375577536102739</v>
      </c>
      <c r="B148" s="34">
        <f>(insurance[[#This Row],[age]]-Notes!$B$2)/Notes!$B$3</f>
        <v>0.8396738270781986</v>
      </c>
      <c r="C148" s="34" t="s">
        <v>17</v>
      </c>
    </row>
    <row r="149" spans="1:3" x14ac:dyDescent="0.35">
      <c r="A149" s="35">
        <f>(insurance[[#This Row],[bmi]]-Notes!$B$4)/Notes!$B$5</f>
        <v>-0.90034120982114463</v>
      </c>
      <c r="B149" s="35">
        <f>(insurance[[#This Row],[age]]-Notes!$B$2)/Notes!$B$3</f>
        <v>-0.86915473842881186</v>
      </c>
      <c r="C149" s="35" t="s">
        <v>17</v>
      </c>
    </row>
    <row r="150" spans="1:3" x14ac:dyDescent="0.35">
      <c r="A150" s="34">
        <f>(insurance[[#This Row],[bmi]]-Notes!$B$4)/Notes!$B$5</f>
        <v>0.40873374163585618</v>
      </c>
      <c r="B150" s="34">
        <f>(insurance[[#This Row],[age]]-Notes!$B$2)/Notes!$B$3</f>
        <v>-1.5099654504939408</v>
      </c>
      <c r="C150" s="34" t="s">
        <v>17</v>
      </c>
    </row>
    <row r="151" spans="1:3" x14ac:dyDescent="0.35">
      <c r="A151" s="35">
        <f>(insurance[[#This Row],[bmi]]-Notes!$B$4)/Notes!$B$5</f>
        <v>0.38330684721532526</v>
      </c>
      <c r="B151" s="35">
        <f>(insurance[[#This Row],[age]]-Notes!$B$2)/Notes!$B$3</f>
        <v>-1.3675630700350232</v>
      </c>
      <c r="C151" s="35" t="s">
        <v>17</v>
      </c>
    </row>
    <row r="152" spans="1:3" x14ac:dyDescent="0.35">
      <c r="A152" s="34">
        <f>(insurance[[#This Row],[bmi]]-Notes!$B$4)/Notes!$B$5</f>
        <v>-0.33930908776814461</v>
      </c>
      <c r="B152" s="34">
        <f>(insurance[[#This Row],[age]]-Notes!$B$2)/Notes!$B$3</f>
        <v>1.1956797782254924</v>
      </c>
      <c r="C152" s="34" t="s">
        <v>17</v>
      </c>
    </row>
    <row r="153" spans="1:3" x14ac:dyDescent="0.35">
      <c r="A153" s="35">
        <f>(insurance[[#This Row],[bmi]]-Notes!$B$4)/Notes!$B$5</f>
        <v>1.0558892157583961</v>
      </c>
      <c r="B153" s="35">
        <f>(insurance[[#This Row],[age]]-Notes!$B$2)/Notes!$B$3</f>
        <v>1.1244785879960337</v>
      </c>
      <c r="C153" s="35" t="s">
        <v>17</v>
      </c>
    </row>
    <row r="154" spans="1:3" x14ac:dyDescent="0.35">
      <c r="A154" s="34">
        <f>(insurance[[#This Row],[bmi]]-Notes!$B$4)/Notes!$B$5</f>
        <v>1.2035292478776065</v>
      </c>
      <c r="B154" s="34">
        <f>(insurance[[#This Row],[age]]-Notes!$B$2)/Notes!$B$3</f>
        <v>1.3380821586844101</v>
      </c>
      <c r="C154" s="34" t="s">
        <v>17</v>
      </c>
    </row>
    <row r="155" spans="1:3" x14ac:dyDescent="0.35">
      <c r="A155" s="35">
        <f>(insurance[[#This Row],[bmi]]-Notes!$B$4)/Notes!$B$5</f>
        <v>-0.22365772927476266</v>
      </c>
      <c r="B155" s="35">
        <f>(insurance[[#This Row],[age]]-Notes!$B$2)/Notes!$B$3</f>
        <v>-1.0827583091171882</v>
      </c>
      <c r="C155" s="35" t="s">
        <v>17</v>
      </c>
    </row>
    <row r="156" spans="1:3" x14ac:dyDescent="0.35">
      <c r="A156" s="34">
        <f>(insurance[[#This Row],[bmi]]-Notes!$B$4)/Notes!$B$5</f>
        <v>0.79833938195043974</v>
      </c>
      <c r="B156" s="34">
        <f>(insurance[[#This Row],[age]]-Notes!$B$2)/Notes!$B$3</f>
        <v>-0.72675235796989435</v>
      </c>
      <c r="C156" s="34" t="s">
        <v>17</v>
      </c>
    </row>
    <row r="157" spans="1:3" x14ac:dyDescent="0.35">
      <c r="A157" s="35">
        <f>(insurance[[#This Row],[bmi]]-Notes!$B$4)/Notes!$B$5</f>
        <v>1.2346976991027727</v>
      </c>
      <c r="B157" s="35">
        <f>(insurance[[#This Row],[age]]-Notes!$B$2)/Notes!$B$3</f>
        <v>1.7652893000611625</v>
      </c>
      <c r="C157" s="35" t="s">
        <v>17</v>
      </c>
    </row>
    <row r="158" spans="1:3" x14ac:dyDescent="0.35">
      <c r="A158" s="34">
        <f>(insurance[[#This Row],[bmi]]-Notes!$B$4)/Notes!$B$5</f>
        <v>0.53340754653652256</v>
      </c>
      <c r="B158" s="34">
        <f>(insurance[[#This Row],[age]]-Notes!$B$2)/Notes!$B$3</f>
        <v>1.5516857293727864</v>
      </c>
      <c r="C158" s="34" t="s">
        <v>17</v>
      </c>
    </row>
    <row r="159" spans="1:3" x14ac:dyDescent="0.35">
      <c r="A159" s="35">
        <f>(insurance[[#This Row],[bmi]]-Notes!$B$4)/Notes!$B$5</f>
        <v>-0.35489331338072777</v>
      </c>
      <c r="B159" s="35">
        <f>(insurance[[#This Row],[age]]-Notes!$B$2)/Notes!$B$3</f>
        <v>-1.5099654504939408</v>
      </c>
      <c r="C159" s="35" t="s">
        <v>17</v>
      </c>
    </row>
    <row r="160" spans="1:3" x14ac:dyDescent="0.35">
      <c r="A160" s="34">
        <f>(insurance[[#This Row],[bmi]]-Notes!$B$4)/Notes!$B$5</f>
        <v>0.37756529041068987</v>
      </c>
      <c r="B160" s="34">
        <f>(insurance[[#This Row],[age]]-Notes!$B$2)/Notes!$B$3</f>
        <v>1.3380821586844101</v>
      </c>
      <c r="C160" s="34" t="s">
        <v>17</v>
      </c>
    </row>
    <row r="161" spans="1:3" x14ac:dyDescent="0.35">
      <c r="A161" s="35">
        <f>(insurance[[#This Row],[bmi]]-Notes!$B$4)/Notes!$B$5</f>
        <v>7.6543669367631961E-2</v>
      </c>
      <c r="B161" s="35">
        <f>(insurance[[#This Row],[age]]-Notes!$B$2)/Notes!$B$3</f>
        <v>0.62607025638982228</v>
      </c>
      <c r="C161" s="35" t="s">
        <v>17</v>
      </c>
    </row>
    <row r="162" spans="1:3" x14ac:dyDescent="0.35">
      <c r="A162" s="34">
        <f>(insurance[[#This Row],[bmi]]-Notes!$B$4)/Notes!$B$5</f>
        <v>0.74420470350672951</v>
      </c>
      <c r="B162" s="34">
        <f>(insurance[[#This Row],[age]]-Notes!$B$2)/Notes!$B$3</f>
        <v>1.4092833489138687</v>
      </c>
      <c r="C162" s="34" t="s">
        <v>17</v>
      </c>
    </row>
    <row r="163" spans="1:3" x14ac:dyDescent="0.35">
      <c r="A163" s="35">
        <f>(insurance[[#This Row],[bmi]]-Notes!$B$4)/Notes!$B$5</f>
        <v>0.49157620410274583</v>
      </c>
      <c r="B163" s="35">
        <f>(insurance[[#This Row],[age]]-Notes!$B$2)/Notes!$B$3</f>
        <v>-1.5099654504939408</v>
      </c>
      <c r="C163" s="35" t="s">
        <v>17</v>
      </c>
    </row>
    <row r="164" spans="1:3" x14ac:dyDescent="0.35">
      <c r="A164" s="34">
        <f>(insurance[[#This Row],[bmi]]-Notes!$B$4)/Notes!$B$5</f>
        <v>8.1465003771605843E-2</v>
      </c>
      <c r="B164" s="34">
        <f>(insurance[[#This Row],[age]]-Notes!$B$2)/Notes!$B$3</f>
        <v>-0.72675235796989435</v>
      </c>
      <c r="C164" s="34" t="s">
        <v>17</v>
      </c>
    </row>
    <row r="165" spans="1:3" x14ac:dyDescent="0.35">
      <c r="A165" s="35">
        <f>(insurance[[#This Row],[bmi]]-Notes!$B$4)/Notes!$B$5</f>
        <v>-0.15803993722178039</v>
      </c>
      <c r="B165" s="35">
        <f>(insurance[[#This Row],[age]]-Notes!$B$2)/Notes!$B$3</f>
        <v>-0.22834402636368298</v>
      </c>
      <c r="C165" s="35" t="s">
        <v>17</v>
      </c>
    </row>
    <row r="166" spans="1:3" x14ac:dyDescent="0.35">
      <c r="A166" s="34">
        <f>(insurance[[#This Row],[bmi]]-Notes!$B$4)/Notes!$B$5</f>
        <v>5.8498776553061876E-2</v>
      </c>
      <c r="B166" s="34">
        <f>(insurance[[#This Row],[age]]-Notes!$B$2)/Notes!$B$3</f>
        <v>0.12766192478361088</v>
      </c>
      <c r="C166" s="34" t="s">
        <v>17</v>
      </c>
    </row>
    <row r="167" spans="1:3" x14ac:dyDescent="0.35">
      <c r="A167" s="35">
        <f>(insurance[[#This Row],[bmi]]-Notes!$B$4)/Notes!$B$5</f>
        <v>1.8088533795663695</v>
      </c>
      <c r="B167" s="35">
        <f>(insurance[[#This Row],[age]]-Notes!$B$2)/Notes!$B$3</f>
        <v>5.6460734554152112E-2</v>
      </c>
      <c r="C167" s="35" t="s">
        <v>17</v>
      </c>
    </row>
    <row r="168" spans="1:3" x14ac:dyDescent="0.35">
      <c r="A168" s="34">
        <f>(insurance[[#This Row],[bmi]]-Notes!$B$4)/Notes!$B$5</f>
        <v>-0.54190402073172794</v>
      </c>
      <c r="B168" s="34">
        <f>(insurance[[#This Row],[age]]-Notes!$B$2)/Notes!$B$3</f>
        <v>-1.2963618798055645</v>
      </c>
      <c r="C168" s="34" t="s">
        <v>17</v>
      </c>
    </row>
    <row r="169" spans="1:3" x14ac:dyDescent="0.35">
      <c r="A169" s="35">
        <f>(insurance[[#This Row],[bmi]]-Notes!$B$4)/Notes!$B$5</f>
        <v>0.69007002506301807</v>
      </c>
      <c r="B169" s="35">
        <f>(insurance[[#This Row],[age]]-Notes!$B$2)/Notes!$B$3</f>
        <v>-1.2963618798055645</v>
      </c>
      <c r="C169" s="35" t="s">
        <v>17</v>
      </c>
    </row>
    <row r="170" spans="1:3" x14ac:dyDescent="0.35">
      <c r="A170" s="34">
        <f>(insurance[[#This Row],[bmi]]-Notes!$B$4)/Notes!$B$5</f>
        <v>2.3100092663710234</v>
      </c>
      <c r="B170" s="34">
        <f>(insurance[[#This Row],[age]]-Notes!$B$2)/Notes!$B$3</f>
        <v>0.76847263684873979</v>
      </c>
      <c r="C170" s="34" t="s">
        <v>17</v>
      </c>
    </row>
    <row r="171" spans="1:3" x14ac:dyDescent="0.35">
      <c r="A171" s="35">
        <f>(insurance[[#This Row],[bmi]]-Notes!$B$4)/Notes!$B$5</f>
        <v>1.7727635939372295</v>
      </c>
      <c r="B171" s="35">
        <f>(insurance[[#This Row],[age]]-Notes!$B$2)/Notes!$B$3</f>
        <v>0.98207620753711611</v>
      </c>
      <c r="C171" s="35" t="s">
        <v>17</v>
      </c>
    </row>
    <row r="172" spans="1:3" x14ac:dyDescent="0.35">
      <c r="A172" s="34">
        <f>(insurance[[#This Row],[bmi]]-Notes!$B$4)/Notes!$B$5</f>
        <v>-0.47956711828139476</v>
      </c>
      <c r="B172" s="34">
        <f>(insurance[[#This Row],[age]]-Notes!$B$2)/Notes!$B$3</f>
        <v>-0.22834402636368298</v>
      </c>
      <c r="C172" s="34" t="s">
        <v>17</v>
      </c>
    </row>
    <row r="173" spans="1:3" x14ac:dyDescent="0.35">
      <c r="A173" s="35">
        <f>(insurance[[#This Row],[bmi]]-Notes!$B$4)/Notes!$B$5</f>
        <v>1.6087191138047732</v>
      </c>
      <c r="B173" s="35">
        <f>(insurance[[#This Row],[age]]-Notes!$B$2)/Notes!$B$3</f>
        <v>-1.3675630700350232</v>
      </c>
      <c r="C173" s="35" t="s">
        <v>17</v>
      </c>
    </row>
    <row r="174" spans="1:3" x14ac:dyDescent="0.35">
      <c r="A174" s="34">
        <f>(insurance[[#This Row],[bmi]]-Notes!$B$4)/Notes!$B$5</f>
        <v>-0.28927552132774553</v>
      </c>
      <c r="B174" s="34">
        <f>(insurance[[#This Row],[age]]-Notes!$B$2)/Notes!$B$3</f>
        <v>1.4804845391433274</v>
      </c>
      <c r="C174" s="34" t="s">
        <v>17</v>
      </c>
    </row>
    <row r="175" spans="1:3" x14ac:dyDescent="0.35">
      <c r="A175" s="35">
        <f>(insurance[[#This Row],[bmi]]-Notes!$B$4)/Notes!$B$5</f>
        <v>1.6398875650299396</v>
      </c>
      <c r="B175" s="35">
        <f>(insurance[[#This Row],[age]]-Notes!$B$2)/Notes!$B$3</f>
        <v>0.8396738270781986</v>
      </c>
      <c r="C175" s="35" t="s">
        <v>17</v>
      </c>
    </row>
    <row r="176" spans="1:3" x14ac:dyDescent="0.35">
      <c r="A176" s="34">
        <f>(insurance[[#This Row],[bmi]]-Notes!$B$4)/Notes!$B$5</f>
        <v>1.1051025597981325</v>
      </c>
      <c r="B176" s="34">
        <f>(insurance[[#This Row],[age]]-Notes!$B$2)/Notes!$B$3</f>
        <v>1.6228869196022451</v>
      </c>
      <c r="C176" s="34" t="s">
        <v>17</v>
      </c>
    </row>
    <row r="177" spans="1:3" x14ac:dyDescent="0.35">
      <c r="A177" s="35">
        <f>(insurance[[#This Row],[bmi]]-Notes!$B$4)/Notes!$B$5</f>
        <v>0.77701359953322002</v>
      </c>
      <c r="B177" s="35">
        <f>(insurance[[#This Row],[age]]-Notes!$B$2)/Notes!$B$3</f>
        <v>-1.4387642602644821</v>
      </c>
      <c r="C177" s="35" t="s">
        <v>17</v>
      </c>
    </row>
    <row r="178" spans="1:3" x14ac:dyDescent="0.35">
      <c r="A178" s="34">
        <f>(insurance[[#This Row],[bmi]]-Notes!$B$4)/Notes!$B$5</f>
        <v>1.577550662579607</v>
      </c>
      <c r="B178" s="34">
        <f>(insurance[[#This Row],[age]]-Notes!$B$2)/Notes!$B$3</f>
        <v>-1.5099654504939408</v>
      </c>
      <c r="C178" s="34" t="s">
        <v>17</v>
      </c>
    </row>
    <row r="179" spans="1:3" x14ac:dyDescent="0.35">
      <c r="A179" s="35">
        <f>(insurance[[#This Row],[bmi]]-Notes!$B$4)/Notes!$B$5</f>
        <v>-0.66329693602974538</v>
      </c>
      <c r="B179" s="35">
        <f>(insurance[[#This Row],[age]]-Notes!$B$2)/Notes!$B$3</f>
        <v>-0.58434997751097684</v>
      </c>
      <c r="C179" s="35" t="s">
        <v>17</v>
      </c>
    </row>
    <row r="180" spans="1:3" x14ac:dyDescent="0.35">
      <c r="A180" s="34">
        <f>(insurance[[#This Row],[bmi]]-Notes!$B$4)/Notes!$B$5</f>
        <v>-0.76008317930789449</v>
      </c>
      <c r="B180" s="34">
        <f>(insurance[[#This Row],[age]]-Notes!$B$2)/Notes!$B$3</f>
        <v>-0.86915473842881186</v>
      </c>
      <c r="C180" s="34" t="s">
        <v>17</v>
      </c>
    </row>
    <row r="181" spans="1:3" x14ac:dyDescent="0.35">
      <c r="A181" s="35">
        <f>(insurance[[#This Row],[bmi]]-Notes!$B$4)/Notes!$B$5</f>
        <v>1.4824048641027825</v>
      </c>
      <c r="B181" s="35">
        <f>(insurance[[#This Row],[age]]-Notes!$B$2)/Notes!$B$3</f>
        <v>1.7652893000611625</v>
      </c>
      <c r="C181" s="35" t="s">
        <v>17</v>
      </c>
    </row>
    <row r="182" spans="1:3" x14ac:dyDescent="0.35">
      <c r="A182" s="34">
        <f>(insurance[[#This Row],[bmi]]-Notes!$B$4)/Notes!$B$5</f>
        <v>0.95418163807627243</v>
      </c>
      <c r="B182" s="34">
        <f>(insurance[[#This Row],[age]]-Notes!$B$2)/Notes!$B$3</f>
        <v>0.3412654954719872</v>
      </c>
      <c r="C182" s="34" t="s">
        <v>17</v>
      </c>
    </row>
    <row r="183" spans="1:3" x14ac:dyDescent="0.35">
      <c r="A183" s="35">
        <f>(insurance[[#This Row],[bmi]]-Notes!$B$4)/Notes!$B$5</f>
        <v>1.4996295345166899</v>
      </c>
      <c r="B183" s="35">
        <f>(insurance[[#This Row],[age]]-Notes!$B$2)/Notes!$B$3</f>
        <v>0.41246668570144596</v>
      </c>
      <c r="C183" s="35" t="s">
        <v>17</v>
      </c>
    </row>
    <row r="184" spans="1:3" x14ac:dyDescent="0.35">
      <c r="A184" s="34">
        <f>(insurance[[#This Row],[bmi]]-Notes!$B$4)/Notes!$B$5</f>
        <v>1.718628915493519</v>
      </c>
      <c r="B184" s="34">
        <f>(insurance[[#This Row],[age]]-Notes!$B$2)/Notes!$B$3</f>
        <v>-1.5099654504939408</v>
      </c>
      <c r="C184" s="34" t="s">
        <v>17</v>
      </c>
    </row>
    <row r="185" spans="1:3" x14ac:dyDescent="0.35">
      <c r="A185" s="35">
        <f>(insurance[[#This Row],[bmi]]-Notes!$B$4)/Notes!$B$5</f>
        <v>1.0321027661391895</v>
      </c>
      <c r="B185" s="35">
        <f>(insurance[[#This Row],[age]]-Notes!$B$2)/Notes!$B$3</f>
        <v>1.4804845391433274</v>
      </c>
      <c r="C185" s="35" t="s">
        <v>17</v>
      </c>
    </row>
    <row r="186" spans="1:3" x14ac:dyDescent="0.35">
      <c r="A186" s="34">
        <f>(insurance[[#This Row],[bmi]]-Notes!$B$4)/Notes!$B$5</f>
        <v>-0.12195015159263964</v>
      </c>
      <c r="B186" s="34">
        <f>(insurance[[#This Row],[age]]-Notes!$B$2)/Notes!$B$3</f>
        <v>1.6228869196022451</v>
      </c>
      <c r="C186" s="34" t="s">
        <v>17</v>
      </c>
    </row>
    <row r="187" spans="1:3" x14ac:dyDescent="0.35">
      <c r="A187" s="35">
        <f>(insurance[[#This Row],[bmi]]-Notes!$B$4)/Notes!$B$5</f>
        <v>1.8268982723809397</v>
      </c>
      <c r="B187" s="35">
        <f>(insurance[[#This Row],[age]]-Notes!$B$2)/Notes!$B$3</f>
        <v>-1.4740455675306659E-2</v>
      </c>
      <c r="C187" s="35" t="s">
        <v>17</v>
      </c>
    </row>
    <row r="188" spans="1:3" x14ac:dyDescent="0.35">
      <c r="A188" s="34">
        <f>(insurance[[#This Row],[bmi]]-Notes!$B$4)/Notes!$B$5</f>
        <v>-0.50253334549993811</v>
      </c>
      <c r="B188" s="34">
        <f>(insurance[[#This Row],[age]]-Notes!$B$2)/Notes!$B$3</f>
        <v>-1.4387642602644821</v>
      </c>
      <c r="C188" s="34" t="s">
        <v>17</v>
      </c>
    </row>
    <row r="189" spans="1:3" x14ac:dyDescent="0.35">
      <c r="A189" s="35">
        <f>(insurance[[#This Row],[bmi]]-Notes!$B$4)/Notes!$B$5</f>
        <v>0.39971129522857113</v>
      </c>
      <c r="B189" s="35">
        <f>(insurance[[#This Row],[age]]-Notes!$B$2)/Notes!$B$3</f>
        <v>1.3380821586844101</v>
      </c>
      <c r="C189" s="35" t="s">
        <v>17</v>
      </c>
    </row>
    <row r="190" spans="1:3" x14ac:dyDescent="0.35">
      <c r="A190" s="34">
        <f>(insurance[[#This Row],[bmi]]-Notes!$B$4)/Notes!$B$5</f>
        <v>0.87051895320872008</v>
      </c>
      <c r="B190" s="34">
        <f>(insurance[[#This Row],[age]]-Notes!$B$2)/Notes!$B$3</f>
        <v>1.7652893000611625</v>
      </c>
      <c r="C190" s="34" t="s">
        <v>17</v>
      </c>
    </row>
    <row r="191" spans="1:3" x14ac:dyDescent="0.35">
      <c r="A191" s="35">
        <f>(insurance[[#This Row],[bmi]]-Notes!$B$4)/Notes!$B$5</f>
        <v>-0.68134182884431538</v>
      </c>
      <c r="B191" s="35">
        <f>(insurance[[#This Row],[age]]-Notes!$B$2)/Notes!$B$3</f>
        <v>-1.1539594993466469</v>
      </c>
      <c r="C191" s="35" t="s">
        <v>17</v>
      </c>
    </row>
    <row r="192" spans="1:3" x14ac:dyDescent="0.35">
      <c r="A192" s="34">
        <f>(insurance[[#This Row],[bmi]]-Notes!$B$4)/Notes!$B$5</f>
        <v>-8.5860365963499455E-2</v>
      </c>
      <c r="B192" s="34">
        <f>(insurance[[#This Row],[age]]-Notes!$B$2)/Notes!$B$3</f>
        <v>-1.5099654504939408</v>
      </c>
      <c r="C192" s="34" t="s">
        <v>17</v>
      </c>
    </row>
    <row r="193" spans="1:3" x14ac:dyDescent="0.35">
      <c r="A193" s="35">
        <f>(insurance[[#This Row],[bmi]]-Notes!$B$4)/Notes!$B$5</f>
        <v>0.13067834781134283</v>
      </c>
      <c r="B193" s="35">
        <f>(insurance[[#This Row],[age]]-Notes!$B$2)/Notes!$B$3</f>
        <v>-1.3675630700350232</v>
      </c>
      <c r="C193" s="35" t="s">
        <v>17</v>
      </c>
    </row>
    <row r="194" spans="1:3" x14ac:dyDescent="0.35">
      <c r="A194" s="34">
        <f>(insurance[[#This Row],[bmi]]-Notes!$B$4)/Notes!$B$5</f>
        <v>7.6543669367631961E-2</v>
      </c>
      <c r="B194" s="34">
        <f>(insurance[[#This Row],[age]]-Notes!$B$2)/Notes!$B$3</f>
        <v>-1.5099654504939408</v>
      </c>
      <c r="C194" s="34" t="s">
        <v>17</v>
      </c>
    </row>
    <row r="195" spans="1:3" x14ac:dyDescent="0.35">
      <c r="A195" s="35">
        <f>(insurance[[#This Row],[bmi]]-Notes!$B$4)/Notes!$B$5</f>
        <v>0.39971129522857113</v>
      </c>
      <c r="B195" s="35">
        <f>(insurance[[#This Row],[age]]-Notes!$B$2)/Notes!$B$3</f>
        <v>1.6940881098317038</v>
      </c>
      <c r="C195" s="35" t="s">
        <v>17</v>
      </c>
    </row>
    <row r="196" spans="1:3" x14ac:dyDescent="0.35">
      <c r="A196" s="34">
        <f>(insurance[[#This Row],[bmi]]-Notes!$B$4)/Notes!$B$5</f>
        <v>0.13724012701664093</v>
      </c>
      <c r="B196" s="34">
        <f>(insurance[[#This Row],[age]]-Notes!$B$2)/Notes!$B$3</f>
        <v>-0.22834402636368298</v>
      </c>
      <c r="C196" s="34" t="s">
        <v>17</v>
      </c>
    </row>
    <row r="197" spans="1:3" x14ac:dyDescent="0.35">
      <c r="A197" s="35">
        <f>(insurance[[#This Row],[bmi]]-Notes!$B$4)/Notes!$B$5</f>
        <v>-0.38606176460589464</v>
      </c>
      <c r="B197" s="35">
        <f>(insurance[[#This Row],[age]]-Notes!$B$2)/Notes!$B$3</f>
        <v>1.1956797782254924</v>
      </c>
      <c r="C197" s="35" t="s">
        <v>17</v>
      </c>
    </row>
    <row r="198" spans="1:3" x14ac:dyDescent="0.35">
      <c r="A198" s="34">
        <f>(insurance[[#This Row],[bmi]]-Notes!$B$4)/Notes!$B$5</f>
        <v>7.1622334963658676E-2</v>
      </c>
      <c r="B198" s="34">
        <f>(insurance[[#This Row],[age]]-Notes!$B$2)/Notes!$B$3</f>
        <v>-1.2963618798055645</v>
      </c>
      <c r="C198" s="34" t="s">
        <v>17</v>
      </c>
    </row>
    <row r="199" spans="1:3" x14ac:dyDescent="0.35">
      <c r="A199" s="35">
        <f>(insurance[[#This Row],[bmi]]-Notes!$B$4)/Notes!$B$5</f>
        <v>-2.7624575516477415E-2</v>
      </c>
      <c r="B199" s="35">
        <f>(insurance[[#This Row],[age]]-Notes!$B$2)/Notes!$B$3</f>
        <v>0.98207620753711611</v>
      </c>
      <c r="C199" s="35" t="s">
        <v>17</v>
      </c>
    </row>
    <row r="200" spans="1:3" x14ac:dyDescent="0.35">
      <c r="A200" s="34">
        <f>(insurance[[#This Row],[bmi]]-Notes!$B$4)/Notes!$B$5</f>
        <v>-0.17444438523502567</v>
      </c>
      <c r="B200" s="34">
        <f>(insurance[[#This Row],[age]]-Notes!$B$2)/Notes!$B$3</f>
        <v>-1.3675630700350232</v>
      </c>
      <c r="C200" s="34" t="s">
        <v>17</v>
      </c>
    </row>
    <row r="201" spans="1:3" x14ac:dyDescent="0.35">
      <c r="A201" s="35">
        <f>(insurance[[#This Row],[bmi]]-Notes!$B$4)/Notes!$B$5</f>
        <v>-0.42051110543371001</v>
      </c>
      <c r="B201" s="35">
        <f>(insurance[[#This Row],[age]]-Notes!$B$2)/Notes!$B$3</f>
        <v>1.2668809684549511</v>
      </c>
      <c r="C201" s="35" t="s">
        <v>17</v>
      </c>
    </row>
    <row r="202" spans="1:3" x14ac:dyDescent="0.35">
      <c r="A202" s="34">
        <f>(insurance[[#This Row],[bmi]]-Notes!$B$4)/Notes!$B$5</f>
        <v>-0.86343120179134236</v>
      </c>
      <c r="B202" s="34">
        <f>(insurance[[#This Row],[age]]-Notes!$B$2)/Notes!$B$3</f>
        <v>0.8396738270781986</v>
      </c>
      <c r="C202" s="34" t="s">
        <v>17</v>
      </c>
    </row>
    <row r="203" spans="1:3" x14ac:dyDescent="0.35">
      <c r="A203" s="35">
        <f>(insurance[[#This Row],[bmi]]-Notes!$B$4)/Notes!$B$5</f>
        <v>1.0870576669835623</v>
      </c>
      <c r="B203" s="35">
        <f>(insurance[[#This Row],[age]]-Notes!$B$2)/Notes!$B$3</f>
        <v>-1.5099654504939408</v>
      </c>
      <c r="C203" s="35" t="s">
        <v>17</v>
      </c>
    </row>
    <row r="204" spans="1:3" x14ac:dyDescent="0.35">
      <c r="A204" s="34">
        <f>(insurance[[#This Row],[bmi]]-Notes!$B$4)/Notes!$B$5</f>
        <v>0.90824918363918572</v>
      </c>
      <c r="B204" s="34">
        <f>(insurance[[#This Row],[age]]-Notes!$B$2)/Notes!$B$3</f>
        <v>0.76847263684873979</v>
      </c>
      <c r="C204" s="34" t="s">
        <v>17</v>
      </c>
    </row>
    <row r="205" spans="1:3" x14ac:dyDescent="0.35">
      <c r="A205" s="35">
        <f>(insurance[[#This Row],[bmi]]-Notes!$B$4)/Notes!$B$5</f>
        <v>1.4495959680762909</v>
      </c>
      <c r="B205" s="35">
        <f>(insurance[[#This Row],[age]]-Notes!$B$2)/Notes!$B$3</f>
        <v>-1.2251606895761058</v>
      </c>
      <c r="C205" s="35" t="s">
        <v>17</v>
      </c>
    </row>
    <row r="206" spans="1:3" x14ac:dyDescent="0.35">
      <c r="A206" s="34">
        <f>(insurance[[#This Row],[bmi]]-Notes!$B$4)/Notes!$B$5</f>
        <v>0.23730725989743914</v>
      </c>
      <c r="B206" s="34">
        <f>(insurance[[#This Row],[age]]-Notes!$B$2)/Notes!$B$3</f>
        <v>1.6228869196022451</v>
      </c>
      <c r="C206" s="34" t="s">
        <v>17</v>
      </c>
    </row>
    <row r="207" spans="1:3" x14ac:dyDescent="0.35">
      <c r="A207" s="35">
        <f>(insurance[[#This Row],[bmi]]-Notes!$B$4)/Notes!$B$5</f>
        <v>2.187796128672344</v>
      </c>
      <c r="B207" s="35">
        <f>(insurance[[#This Row],[age]]-Notes!$B$2)/Notes!$B$3</f>
        <v>1.5516857293727864</v>
      </c>
      <c r="C207" s="35" t="s">
        <v>17</v>
      </c>
    </row>
    <row r="208" spans="1:3" x14ac:dyDescent="0.35">
      <c r="A208" s="34">
        <f>(insurance[[#This Row],[bmi]]-Notes!$B$4)/Notes!$B$5</f>
        <v>1.5742697729769572</v>
      </c>
      <c r="B208" s="34">
        <f>(insurance[[#This Row],[age]]-Notes!$B$2)/Notes!$B$3</f>
        <v>-1.5099654504939408</v>
      </c>
      <c r="C208" s="34" t="s">
        <v>17</v>
      </c>
    </row>
    <row r="209" spans="1:3" x14ac:dyDescent="0.35">
      <c r="A209" s="35">
        <f>(insurance[[#This Row],[bmi]]-Notes!$B$4)/Notes!$B$5</f>
        <v>1.0148780957252821</v>
      </c>
      <c r="B209" s="35">
        <f>(insurance[[#This Row],[age]]-Notes!$B$2)/Notes!$B$3</f>
        <v>0.69727144661928109</v>
      </c>
      <c r="C209" s="35" t="s">
        <v>17</v>
      </c>
    </row>
    <row r="210" spans="1:3" x14ac:dyDescent="0.35">
      <c r="A210" s="34">
        <f>(insurance[[#This Row],[bmi]]-Notes!$B$4)/Notes!$B$5</f>
        <v>0.72780025549348359</v>
      </c>
      <c r="B210" s="34">
        <f>(insurance[[#This Row],[age]]-Notes!$B$2)/Notes!$B$3</f>
        <v>1.4804845391433274</v>
      </c>
      <c r="C210" s="34" t="s">
        <v>17</v>
      </c>
    </row>
    <row r="211" spans="1:3" x14ac:dyDescent="0.35">
      <c r="A211" s="35">
        <f>(insurance[[#This Row],[bmi]]-Notes!$B$4)/Notes!$B$5</f>
        <v>0.54571088254645728</v>
      </c>
      <c r="B211" s="35">
        <f>(insurance[[#This Row],[age]]-Notes!$B$2)/Notes!$B$3</f>
        <v>-1.0827583091171882</v>
      </c>
      <c r="C211" s="35" t="s">
        <v>17</v>
      </c>
    </row>
    <row r="212" spans="1:3" x14ac:dyDescent="0.35">
      <c r="A212" s="34">
        <f>(insurance[[#This Row],[bmi]]-Notes!$B$4)/Notes!$B$5</f>
        <v>-0.40410665742046475</v>
      </c>
      <c r="B212" s="34">
        <f>(insurance[[#This Row],[age]]-Notes!$B$2)/Notes!$B$3</f>
        <v>1.5516857293727864</v>
      </c>
      <c r="C212" s="34" t="s">
        <v>17</v>
      </c>
    </row>
    <row r="213" spans="1:3" x14ac:dyDescent="0.35">
      <c r="A213" s="35">
        <f>(insurance[[#This Row],[bmi]]-Notes!$B$4)/Notes!$B$5</f>
        <v>-0.9290489938443246</v>
      </c>
      <c r="B213" s="35">
        <f>(insurance[[#This Row],[age]]-Notes!$B$2)/Notes!$B$3</f>
        <v>1.6228869196022451</v>
      </c>
      <c r="C213" s="35" t="s">
        <v>17</v>
      </c>
    </row>
    <row r="214" spans="1:3" x14ac:dyDescent="0.35">
      <c r="A214" s="34">
        <f>(insurance[[#This Row],[bmi]]-Notes!$B$4)/Notes!$B$5</f>
        <v>0.41611574324181699</v>
      </c>
      <c r="B214" s="34">
        <f>(insurance[[#This Row],[age]]-Notes!$B$2)/Notes!$B$3</f>
        <v>1.6228869196022451</v>
      </c>
      <c r="C214" s="34" t="s">
        <v>17</v>
      </c>
    </row>
    <row r="215" spans="1:3" x14ac:dyDescent="0.35">
      <c r="A215" s="35">
        <f>(insurance[[#This Row],[bmi]]-Notes!$B$4)/Notes!$B$5</f>
        <v>1.3938208448312552</v>
      </c>
      <c r="B215" s="35">
        <f>(insurance[[#This Row],[age]]-Notes!$B$2)/Notes!$B$3</f>
        <v>1.6228869196022451</v>
      </c>
      <c r="C215" s="35" t="s">
        <v>17</v>
      </c>
    </row>
    <row r="216" spans="1:3" x14ac:dyDescent="0.35">
      <c r="A216" s="34">
        <f>(insurance[[#This Row],[bmi]]-Notes!$B$4)/Notes!$B$5</f>
        <v>0.76060915151997421</v>
      </c>
      <c r="B216" s="34">
        <f>(insurance[[#This Row],[age]]-Notes!$B$2)/Notes!$B$3</f>
        <v>0.41246668570144596</v>
      </c>
      <c r="C216" s="34" t="s">
        <v>17</v>
      </c>
    </row>
    <row r="217" spans="1:3" x14ac:dyDescent="0.35">
      <c r="A217" s="35">
        <f>(insurance[[#This Row],[bmi]]-Notes!$B$4)/Notes!$B$5</f>
        <v>-0.51893779351318403</v>
      </c>
      <c r="B217" s="35">
        <f>(insurance[[#This Row],[age]]-Notes!$B$2)/Notes!$B$3</f>
        <v>1.4092833489138687</v>
      </c>
      <c r="C217" s="35" t="s">
        <v>17</v>
      </c>
    </row>
    <row r="218" spans="1:3" x14ac:dyDescent="0.35">
      <c r="A218" s="34">
        <f>(insurance[[#This Row],[bmi]]-Notes!$B$4)/Notes!$B$5</f>
        <v>-0.19412972285092059</v>
      </c>
      <c r="B218" s="34">
        <f>(insurance[[#This Row],[age]]-Notes!$B$2)/Notes!$B$3</f>
        <v>0.98207620753711611</v>
      </c>
      <c r="C218" s="34" t="s">
        <v>17</v>
      </c>
    </row>
    <row r="219" spans="1:3" x14ac:dyDescent="0.35">
      <c r="A219" s="35">
        <f>(insurance[[#This Row],[bmi]]-Notes!$B$4)/Notes!$B$5</f>
        <v>1.5619664369670236</v>
      </c>
      <c r="B219" s="35">
        <f>(insurance[[#This Row],[age]]-Notes!$B$2)/Notes!$B$3</f>
        <v>-1.5099654504939408</v>
      </c>
      <c r="C219" s="35" t="s">
        <v>17</v>
      </c>
    </row>
    <row r="220" spans="1:3" x14ac:dyDescent="0.35">
      <c r="A220" s="34">
        <f>(insurance[[#This Row],[bmi]]-Notes!$B$4)/Notes!$B$5</f>
        <v>1.520135094533247</v>
      </c>
      <c r="B220" s="34">
        <f>(insurance[[#This Row],[age]]-Notes!$B$2)/Notes!$B$3</f>
        <v>1.6228869196022451</v>
      </c>
      <c r="C220" s="34" t="s">
        <v>17</v>
      </c>
    </row>
    <row r="221" spans="1:3" x14ac:dyDescent="0.35">
      <c r="A221" s="35">
        <f>(insurance[[#This Row],[bmi]]-Notes!$B$4)/Notes!$B$5</f>
        <v>-0.7814089617251142</v>
      </c>
      <c r="B221" s="35">
        <f>(insurance[[#This Row],[age]]-Notes!$B$2)/Notes!$B$3</f>
        <v>-0.72675235796989435</v>
      </c>
      <c r="C221" s="35" t="s">
        <v>17</v>
      </c>
    </row>
    <row r="222" spans="1:3" x14ac:dyDescent="0.35">
      <c r="A222" s="34">
        <f>(insurance[[#This Row],[bmi]]-Notes!$B$4)/Notes!$B$5</f>
        <v>1.613640448208747</v>
      </c>
      <c r="B222" s="34">
        <f>(insurance[[#This Row],[age]]-Notes!$B$2)/Notes!$B$3</f>
        <v>-1.4387642602644821</v>
      </c>
      <c r="C222" s="34" t="s">
        <v>17</v>
      </c>
    </row>
    <row r="223" spans="1:3" x14ac:dyDescent="0.35">
      <c r="A223" s="35">
        <f>(insurance[[#This Row],[bmi]]-Notes!$B$4)/Notes!$B$5</f>
        <v>0.78029448913586963</v>
      </c>
      <c r="B223" s="35">
        <f>(insurance[[#This Row],[age]]-Notes!$B$2)/Notes!$B$3</f>
        <v>-0.94035592865827067</v>
      </c>
      <c r="C223" s="35" t="s">
        <v>17</v>
      </c>
    </row>
    <row r="224" spans="1:3" x14ac:dyDescent="0.35">
      <c r="A224" s="34">
        <f>(insurance[[#This Row],[bmi]]-Notes!$B$4)/Notes!$B$5</f>
        <v>1.5562248801623872</v>
      </c>
      <c r="B224" s="34">
        <f>(insurance[[#This Row],[age]]-Notes!$B$2)/Notes!$B$3</f>
        <v>0.62607025638982228</v>
      </c>
      <c r="C224" s="34" t="s">
        <v>17</v>
      </c>
    </row>
    <row r="225" spans="1:3" x14ac:dyDescent="0.35">
      <c r="A225" s="35">
        <f>(insurance[[#This Row],[bmi]]-Notes!$B$4)/Notes!$B$5</f>
        <v>-0.12195015159263964</v>
      </c>
      <c r="B225" s="35">
        <f>(insurance[[#This Row],[age]]-Notes!$B$2)/Notes!$B$3</f>
        <v>-0.22834402636368298</v>
      </c>
      <c r="C225" s="35" t="s">
        <v>17</v>
      </c>
    </row>
    <row r="226" spans="1:3" x14ac:dyDescent="0.35">
      <c r="A226" s="34">
        <f>(insurance[[#This Row],[bmi]]-Notes!$B$4)/Notes!$B$5</f>
        <v>0.65808135143718904</v>
      </c>
      <c r="B226" s="34">
        <f>(insurance[[#This Row],[age]]-Notes!$B$2)/Notes!$B$3</f>
        <v>-0.37074640682260052</v>
      </c>
      <c r="C226" s="34" t="s">
        <v>17</v>
      </c>
    </row>
    <row r="227" spans="1:3" x14ac:dyDescent="0.35">
      <c r="A227" s="35">
        <f>(insurance[[#This Row],[bmi]]-Notes!$B$4)/Notes!$B$5</f>
        <v>1.0148780957252821</v>
      </c>
      <c r="B227" s="35">
        <f>(insurance[[#This Row],[age]]-Notes!$B$2)/Notes!$B$3</f>
        <v>1.6940881098317038</v>
      </c>
      <c r="C227" s="35" t="s">
        <v>17</v>
      </c>
    </row>
    <row r="228" spans="1:3" x14ac:dyDescent="0.35">
      <c r="A228" s="34">
        <f>(insurance[[#This Row],[bmi]]-Notes!$B$4)/Notes!$B$5</f>
        <v>-0.79781340973835946</v>
      </c>
      <c r="B228" s="34">
        <f>(insurance[[#This Row],[age]]-Notes!$B$2)/Notes!$B$3</f>
        <v>-1.0827583091171882</v>
      </c>
      <c r="C228" s="34" t="s">
        <v>17</v>
      </c>
    </row>
    <row r="229" spans="1:3" x14ac:dyDescent="0.35">
      <c r="A229" s="35">
        <f>(insurance[[#This Row],[bmi]]-Notes!$B$4)/Notes!$B$5</f>
        <v>-0.17444438523502567</v>
      </c>
      <c r="B229" s="35">
        <f>(insurance[[#This Row],[age]]-Notes!$B$2)/Notes!$B$3</f>
        <v>0.62607025638982228</v>
      </c>
      <c r="C229" s="35" t="s">
        <v>17</v>
      </c>
    </row>
    <row r="230" spans="1:3" x14ac:dyDescent="0.35">
      <c r="A230" s="34">
        <f>(insurance[[#This Row],[bmi]]-Notes!$B$4)/Notes!$B$5</f>
        <v>-0.50253334549993811</v>
      </c>
      <c r="B230" s="34">
        <f>(insurance[[#This Row],[age]]-Notes!$B$2)/Notes!$B$3</f>
        <v>-8.5941645904765426E-2</v>
      </c>
      <c r="C230" s="34" t="s">
        <v>17</v>
      </c>
    </row>
    <row r="231" spans="1:3" x14ac:dyDescent="0.35">
      <c r="A231" s="35">
        <f>(insurance[[#This Row],[bmi]]-Notes!$B$4)/Notes!$B$5</f>
        <v>1.0394847677451502</v>
      </c>
      <c r="B231" s="35">
        <f>(insurance[[#This Row],[age]]-Notes!$B$2)/Notes!$B$3</f>
        <v>0.8396738270781986</v>
      </c>
      <c r="C231" s="35" t="s">
        <v>17</v>
      </c>
    </row>
    <row r="232" spans="1:3" x14ac:dyDescent="0.35">
      <c r="A232" s="34">
        <f>(insurance[[#This Row],[bmi]]-Notes!$B$4)/Notes!$B$5</f>
        <v>0.64577801542725555</v>
      </c>
      <c r="B232" s="34">
        <f>(insurance[[#This Row],[age]]-Notes!$B$2)/Notes!$B$3</f>
        <v>-1.2963618798055645</v>
      </c>
      <c r="C232" s="34" t="s">
        <v>17</v>
      </c>
    </row>
    <row r="233" spans="1:3" x14ac:dyDescent="0.35">
      <c r="A233" s="35">
        <f>(insurance[[#This Row],[bmi]]-Notes!$B$4)/Notes!$B$5</f>
        <v>0.15364457502988679</v>
      </c>
      <c r="B233" s="35">
        <f>(insurance[[#This Row],[age]]-Notes!$B$2)/Notes!$B$3</f>
        <v>1.0532773977665748</v>
      </c>
      <c r="C233" s="35" t="s">
        <v>17</v>
      </c>
    </row>
    <row r="234" spans="1:3" x14ac:dyDescent="0.35">
      <c r="A234" s="34">
        <f>(insurance[[#This Row],[bmi]]-Notes!$B$4)/Notes!$B$5</f>
        <v>-0.44839866705622788</v>
      </c>
      <c r="B234" s="34">
        <f>(insurance[[#This Row],[age]]-Notes!$B$2)/Notes!$B$3</f>
        <v>-0.65555116774043554</v>
      </c>
      <c r="C234" s="34" t="s">
        <v>17</v>
      </c>
    </row>
    <row r="235" spans="1:3" x14ac:dyDescent="0.35">
      <c r="A235" s="35">
        <f>(insurance[[#This Row],[bmi]]-Notes!$B$4)/Notes!$B$5</f>
        <v>-0.29255641093039458</v>
      </c>
      <c r="B235" s="35">
        <f>(insurance[[#This Row],[age]]-Notes!$B$2)/Notes!$B$3</f>
        <v>-1.2251606895761058</v>
      </c>
      <c r="C235" s="35" t="s">
        <v>17</v>
      </c>
    </row>
    <row r="236" spans="1:3" x14ac:dyDescent="0.35">
      <c r="A236" s="34">
        <f>(insurance[[#This Row],[bmi]]-Notes!$B$4)/Notes!$B$5</f>
        <v>-0.79781340973835946</v>
      </c>
      <c r="B236" s="34">
        <f>(insurance[[#This Row],[age]]-Notes!$B$2)/Notes!$B$3</f>
        <v>-0.79795354819935316</v>
      </c>
      <c r="C236" s="34" t="s">
        <v>17</v>
      </c>
    </row>
    <row r="237" spans="1:3" x14ac:dyDescent="0.35">
      <c r="A237" s="35">
        <f>(insurance[[#This Row],[bmi]]-Notes!$B$4)/Notes!$B$5</f>
        <v>-0.9159254354337284</v>
      </c>
      <c r="B237" s="35">
        <f>(insurance[[#This Row],[age]]-Notes!$B$2)/Notes!$B$3</f>
        <v>0.27006430524252845</v>
      </c>
      <c r="C237" s="35" t="s">
        <v>17</v>
      </c>
    </row>
    <row r="238" spans="1:3" x14ac:dyDescent="0.35">
      <c r="A238" s="34">
        <f>(insurance[[#This Row],[bmi]]-Notes!$B$4)/Notes!$B$5</f>
        <v>-0.6977462768575613</v>
      </c>
      <c r="B238" s="34">
        <f>(insurance[[#This Row],[age]]-Notes!$B$2)/Notes!$B$3</f>
        <v>1.7652893000611625</v>
      </c>
      <c r="C238" s="34" t="s">
        <v>17</v>
      </c>
    </row>
    <row r="239" spans="1:3" x14ac:dyDescent="0.35">
      <c r="A239" s="35">
        <f>(insurance[[#This Row],[bmi]]-Notes!$B$4)/Notes!$B$5</f>
        <v>-0.28927552132774553</v>
      </c>
      <c r="B239" s="35">
        <f>(insurance[[#This Row],[age]]-Notes!$B$2)/Notes!$B$3</f>
        <v>0.62607025638982228</v>
      </c>
      <c r="C239" s="35" t="s">
        <v>17</v>
      </c>
    </row>
    <row r="240" spans="1:3" x14ac:dyDescent="0.35">
      <c r="A240" s="34">
        <f>(insurance[[#This Row],[bmi]]-Notes!$B$4)/Notes!$B$5</f>
        <v>0.18481302625505311</v>
      </c>
      <c r="B240" s="34">
        <f>(insurance[[#This Row],[age]]-Notes!$B$2)/Notes!$B$3</f>
        <v>0.41246668570144596</v>
      </c>
      <c r="C240" s="34" t="s">
        <v>17</v>
      </c>
    </row>
    <row r="241" spans="1:3" x14ac:dyDescent="0.35">
      <c r="A241" s="35">
        <f>(insurance[[#This Row],[bmi]]-Notes!$B$4)/Notes!$B$5</f>
        <v>1.4479555232749666</v>
      </c>
      <c r="B241" s="35">
        <f>(insurance[[#This Row],[age]]-Notes!$B$2)/Notes!$B$3</f>
        <v>-1.0827583091171882</v>
      </c>
      <c r="C241" s="35" t="s">
        <v>17</v>
      </c>
    </row>
    <row r="242" spans="1:3" x14ac:dyDescent="0.35">
      <c r="A242" s="34">
        <f>(insurance[[#This Row],[bmi]]-Notes!$B$4)/Notes!$B$5</f>
        <v>0.22090281188419328</v>
      </c>
      <c r="B242" s="34">
        <f>(insurance[[#This Row],[age]]-Notes!$B$2)/Notes!$B$3</f>
        <v>-1.0827583091171882</v>
      </c>
      <c r="C242" s="34" t="s">
        <v>17</v>
      </c>
    </row>
    <row r="243" spans="1:3" x14ac:dyDescent="0.35">
      <c r="A243" s="35">
        <f>(insurance[[#This Row],[bmi]]-Notes!$B$4)/Notes!$B$5</f>
        <v>1.9671563028941905</v>
      </c>
      <c r="B243" s="35">
        <f>(insurance[[#This Row],[age]]-Notes!$B$2)/Notes!$B$3</f>
        <v>-1.4740455675306659E-2</v>
      </c>
      <c r="C243" s="35" t="s">
        <v>17</v>
      </c>
    </row>
    <row r="244" spans="1:3" x14ac:dyDescent="0.35">
      <c r="A244" s="34">
        <f>(insurance[[#This Row],[bmi]]-Notes!$B$4)/Notes!$B$5</f>
        <v>0.1282176806093559</v>
      </c>
      <c r="B244" s="34">
        <f>(insurance[[#This Row],[age]]-Notes!$B$2)/Notes!$B$3</f>
        <v>1.6940881098317038</v>
      </c>
      <c r="C244" s="34" t="s">
        <v>17</v>
      </c>
    </row>
    <row r="245" spans="1:3" x14ac:dyDescent="0.35">
      <c r="A245" s="35">
        <f>(insurance[[#This Row],[bmi]]-Notes!$B$4)/Notes!$B$5</f>
        <v>-0.76008317930789449</v>
      </c>
      <c r="B245" s="35">
        <f>(insurance[[#This Row],[age]]-Notes!$B$2)/Notes!$B$3</f>
        <v>-1.2963618798055645</v>
      </c>
      <c r="C245" s="35" t="s">
        <v>17</v>
      </c>
    </row>
    <row r="246" spans="1:3" x14ac:dyDescent="0.35">
      <c r="A246" s="34">
        <f>(insurance[[#This Row],[bmi]]-Notes!$B$4)/Notes!$B$5</f>
        <v>-0.27697218531781082</v>
      </c>
      <c r="B246" s="34">
        <f>(insurance[[#This Row],[age]]-Notes!$B$2)/Notes!$B$3</f>
        <v>1.1244785879960337</v>
      </c>
      <c r="C246" s="34" t="s">
        <v>17</v>
      </c>
    </row>
    <row r="247" spans="1:3" x14ac:dyDescent="0.35">
      <c r="A247" s="35">
        <f>(insurance[[#This Row],[bmi]]-Notes!$B$4)/Notes!$B$5</f>
        <v>-0.13671415480456126</v>
      </c>
      <c r="B247" s="35">
        <f>(insurance[[#This Row],[age]]-Notes!$B$2)/Notes!$B$3</f>
        <v>1.1244785879960337</v>
      </c>
      <c r="C247" s="35" t="s">
        <v>17</v>
      </c>
    </row>
    <row r="248" spans="1:3" x14ac:dyDescent="0.35">
      <c r="A248" s="34">
        <f>(insurance[[#This Row],[bmi]]-Notes!$B$4)/Notes!$B$5</f>
        <v>0.50962109691731705</v>
      </c>
      <c r="B248" s="34">
        <f>(insurance[[#This Row],[age]]-Notes!$B$2)/Notes!$B$3</f>
        <v>-1.2251606895761058</v>
      </c>
      <c r="C248" s="34" t="s">
        <v>17</v>
      </c>
    </row>
    <row r="249" spans="1:3" x14ac:dyDescent="0.35">
      <c r="A249" s="35">
        <f>(insurance[[#This Row],[bmi]]-Notes!$B$4)/Notes!$B$5</f>
        <v>3.4712326933855793E-2</v>
      </c>
      <c r="B249" s="35">
        <f>(insurance[[#This Row],[age]]-Notes!$B$2)/Notes!$B$3</f>
        <v>0.9108750173076573</v>
      </c>
      <c r="C249" s="35" t="s">
        <v>17</v>
      </c>
    </row>
    <row r="250" spans="1:3" x14ac:dyDescent="0.35">
      <c r="A250" s="34">
        <f>(insurance[[#This Row],[bmi]]-Notes!$B$4)/Notes!$B$5</f>
        <v>0.88856384602329019</v>
      </c>
      <c r="B250" s="34">
        <f>(insurance[[#This Row],[age]]-Notes!$B$2)/Notes!$B$3</f>
        <v>1.3380821586844101</v>
      </c>
      <c r="C250" s="34" t="s">
        <v>17</v>
      </c>
    </row>
    <row r="251" spans="1:3" x14ac:dyDescent="0.35">
      <c r="A251" s="35">
        <f>(insurance[[#This Row],[bmi]]-Notes!$B$4)/Notes!$B$5</f>
        <v>-0.14163548920853455</v>
      </c>
      <c r="B251" s="35">
        <f>(insurance[[#This Row],[age]]-Notes!$B$2)/Notes!$B$3</f>
        <v>-0.1571428361342242</v>
      </c>
      <c r="C251" s="35" t="s">
        <v>17</v>
      </c>
    </row>
    <row r="252" spans="1:3" x14ac:dyDescent="0.35">
      <c r="A252" s="34">
        <f>(insurance[[#This Row],[bmi]]-Notes!$B$4)/Notes!$B$5</f>
        <v>9.458856218220206E-2</v>
      </c>
      <c r="B252" s="34">
        <f>(insurance[[#This Row],[age]]-Notes!$B$2)/Notes!$B$3</f>
        <v>1.0532773977665748</v>
      </c>
      <c r="C252" s="34" t="s">
        <v>17</v>
      </c>
    </row>
    <row r="253" spans="1:3" x14ac:dyDescent="0.35">
      <c r="A253" s="35">
        <f>(insurance[[#This Row],[bmi]]-Notes!$B$4)/Notes!$B$5</f>
        <v>-0.12523104119528927</v>
      </c>
      <c r="B253" s="35">
        <f>(insurance[[#This Row],[age]]-Notes!$B$2)/Notes!$B$3</f>
        <v>1.1244785879960337</v>
      </c>
      <c r="C253" s="35" t="s">
        <v>17</v>
      </c>
    </row>
    <row r="254" spans="1:3" x14ac:dyDescent="0.35">
      <c r="A254" s="34">
        <f>(insurance[[#This Row],[bmi]]-Notes!$B$4)/Notes!$B$5</f>
        <v>1.577550662579607</v>
      </c>
      <c r="B254" s="34">
        <f>(insurance[[#This Row],[age]]-Notes!$B$2)/Notes!$B$3</f>
        <v>1.2668809684549511</v>
      </c>
      <c r="C254" s="34" t="s">
        <v>17</v>
      </c>
    </row>
    <row r="255" spans="1:3" x14ac:dyDescent="0.35">
      <c r="A255" s="35">
        <f>(insurance[[#This Row],[bmi]]-Notes!$B$4)/Notes!$B$5</f>
        <v>-6.7815473148929356E-2</v>
      </c>
      <c r="B255" s="35">
        <f>(insurance[[#This Row],[age]]-Notes!$B$2)/Notes!$B$3</f>
        <v>-0.44194759705205927</v>
      </c>
      <c r="C255" s="35" t="s">
        <v>17</v>
      </c>
    </row>
    <row r="256" spans="1:3" x14ac:dyDescent="0.35">
      <c r="A256" s="34">
        <f>(insurance[[#This Row],[bmi]]-Notes!$B$4)/Notes!$B$5</f>
        <v>0.56375577536102739</v>
      </c>
      <c r="B256" s="34">
        <f>(insurance[[#This Row],[age]]-Notes!$B$2)/Notes!$B$3</f>
        <v>0.19886311501306964</v>
      </c>
      <c r="C256" s="34" t="s">
        <v>17</v>
      </c>
    </row>
    <row r="257" spans="1:3" x14ac:dyDescent="0.35">
      <c r="A257" s="35">
        <f>(insurance[[#This Row],[bmi]]-Notes!$B$4)/Notes!$B$5</f>
        <v>-5.8793026741644307E-2</v>
      </c>
      <c r="B257" s="35">
        <f>(insurance[[#This Row],[age]]-Notes!$B$2)/Notes!$B$3</f>
        <v>-1.5099654504939408</v>
      </c>
      <c r="C257" s="35" t="s">
        <v>17</v>
      </c>
    </row>
    <row r="258" spans="1:3" x14ac:dyDescent="0.35">
      <c r="A258" s="34">
        <f>(insurance[[#This Row],[bmi]]-Notes!$B$4)/Notes!$B$5</f>
        <v>-1.2040349903894259E-2</v>
      </c>
      <c r="B258" s="34">
        <f>(insurance[[#This Row],[age]]-Notes!$B$2)/Notes!$B$3</f>
        <v>-1.3675630700350232</v>
      </c>
      <c r="C258" s="34" t="s">
        <v>17</v>
      </c>
    </row>
    <row r="259" spans="1:3" x14ac:dyDescent="0.35">
      <c r="A259" s="35">
        <f>(insurance[[#This Row],[bmi]]-Notes!$B$4)/Notes!$B$5</f>
        <v>1.7120671362882209</v>
      </c>
      <c r="B259" s="35">
        <f>(insurance[[#This Row],[age]]-Notes!$B$2)/Notes!$B$3</f>
        <v>-0.51314878728151803</v>
      </c>
      <c r="C259" s="35" t="s">
        <v>17</v>
      </c>
    </row>
    <row r="260" spans="1:3" x14ac:dyDescent="0.35">
      <c r="A260" s="34">
        <f>(insurance[[#This Row],[bmi]]-Notes!$B$4)/Notes!$B$5</f>
        <v>-0.4016459902184778</v>
      </c>
      <c r="B260" s="34">
        <f>(insurance[[#This Row],[age]]-Notes!$B$2)/Notes!$B$3</f>
        <v>-1.5099654504939408</v>
      </c>
      <c r="C260" s="34" t="s">
        <v>17</v>
      </c>
    </row>
    <row r="261" spans="1:3" x14ac:dyDescent="0.35">
      <c r="A261" s="35">
        <f>(insurance[[#This Row],[bmi]]-Notes!$B$4)/Notes!$B$5</f>
        <v>-0.74449895369531127</v>
      </c>
      <c r="B261" s="35">
        <f>(insurance[[#This Row],[age]]-Notes!$B$2)/Notes!$B$3</f>
        <v>-0.29954521659314176</v>
      </c>
      <c r="C261" s="35" t="s">
        <v>17</v>
      </c>
    </row>
    <row r="262" spans="1:3" x14ac:dyDescent="0.35">
      <c r="A262" s="34">
        <f>(insurance[[#This Row],[bmi]]-Notes!$B$4)/Notes!$B$5</f>
        <v>1.5923146657915273</v>
      </c>
      <c r="B262" s="34">
        <f>(insurance[[#This Row],[age]]-Notes!$B$2)/Notes!$B$3</f>
        <v>1.2668809684549511</v>
      </c>
      <c r="C262" s="34" t="s">
        <v>17</v>
      </c>
    </row>
    <row r="263" spans="1:3" x14ac:dyDescent="0.35">
      <c r="A263" s="35">
        <f>(insurance[[#This Row],[bmi]]-Notes!$B$4)/Notes!$B$5</f>
        <v>1.8449431651955097</v>
      </c>
      <c r="B263" s="35">
        <f>(insurance[[#This Row],[age]]-Notes!$B$2)/Notes!$B$3</f>
        <v>1.1956797782254924</v>
      </c>
      <c r="C263" s="35" t="s">
        <v>17</v>
      </c>
    </row>
    <row r="264" spans="1:3" x14ac:dyDescent="0.35">
      <c r="A264" s="34">
        <f>(insurance[[#This Row],[bmi]]-Notes!$B$4)/Notes!$B$5</f>
        <v>-0.58455558556616627</v>
      </c>
      <c r="B264" s="34">
        <f>(insurance[[#This Row],[age]]-Notes!$B$2)/Notes!$B$3</f>
        <v>-1.2251606895761058</v>
      </c>
      <c r="C264" s="34" t="s">
        <v>17</v>
      </c>
    </row>
    <row r="265" spans="1:3" x14ac:dyDescent="0.35">
      <c r="A265" s="35">
        <f>(insurance[[#This Row],[bmi]]-Notes!$B$4)/Notes!$B$5</f>
        <v>0.68924980266235647</v>
      </c>
      <c r="B265" s="35">
        <f>(insurance[[#This Row],[age]]-Notes!$B$2)/Notes!$B$3</f>
        <v>-1.1539594993466469</v>
      </c>
      <c r="C265" s="35" t="s">
        <v>17</v>
      </c>
    </row>
    <row r="266" spans="1:3" x14ac:dyDescent="0.35">
      <c r="A266" s="34">
        <f>(insurance[[#This Row],[bmi]]-Notes!$B$4)/Notes!$B$5</f>
        <v>-5.9613249142306424E-2</v>
      </c>
      <c r="B266" s="34">
        <f>(insurance[[#This Row],[age]]-Notes!$B$2)/Notes!$B$3</f>
        <v>-1.0115571188877295</v>
      </c>
      <c r="C266" s="34" t="s">
        <v>17</v>
      </c>
    </row>
    <row r="267" spans="1:3" x14ac:dyDescent="0.35">
      <c r="A267" s="35">
        <f>(insurance[[#This Row],[bmi]]-Notes!$B$4)/Notes!$B$5</f>
        <v>-0.43691555344695587</v>
      </c>
      <c r="B267" s="35">
        <f>(insurance[[#This Row],[age]]-Notes!$B$2)/Notes!$B$3</f>
        <v>-1.1539594993466469</v>
      </c>
      <c r="C267" s="35" t="s">
        <v>17</v>
      </c>
    </row>
    <row r="268" spans="1:3" x14ac:dyDescent="0.35">
      <c r="A268" s="34">
        <f>(insurance[[#This Row],[bmi]]-Notes!$B$4)/Notes!$B$5</f>
        <v>0.47353131128817577</v>
      </c>
      <c r="B268" s="34">
        <f>(insurance[[#This Row],[age]]-Notes!$B$2)/Notes!$B$3</f>
        <v>0.12766192478361088</v>
      </c>
      <c r="C268" s="34" t="s">
        <v>17</v>
      </c>
    </row>
    <row r="269" spans="1:3" x14ac:dyDescent="0.35">
      <c r="A269" s="35">
        <f>(insurance[[#This Row],[bmi]]-Notes!$B$4)/Notes!$B$5</f>
        <v>1.3905399552286066</v>
      </c>
      <c r="B269" s="35">
        <f>(insurance[[#This Row],[age]]-Notes!$B$2)/Notes!$B$3</f>
        <v>-1.5099654504939408</v>
      </c>
      <c r="C269" s="35" t="s">
        <v>17</v>
      </c>
    </row>
    <row r="270" spans="1:3" x14ac:dyDescent="0.35">
      <c r="A270" s="34">
        <f>(insurance[[#This Row],[bmi]]-Notes!$B$4)/Notes!$B$5</f>
        <v>-0.9159254354337284</v>
      </c>
      <c r="B270" s="34">
        <f>(insurance[[#This Row],[age]]-Notes!$B$2)/Notes!$B$3</f>
        <v>5.6460734554152112E-2</v>
      </c>
      <c r="C270" s="34" t="s">
        <v>17</v>
      </c>
    </row>
    <row r="271" spans="1:3" x14ac:dyDescent="0.35">
      <c r="A271" s="35">
        <f>(insurance[[#This Row],[bmi]]-Notes!$B$4)/Notes!$B$5</f>
        <v>-0.87983564980458762</v>
      </c>
      <c r="B271" s="35">
        <f>(insurance[[#This Row],[age]]-Notes!$B$2)/Notes!$B$3</f>
        <v>0.76847263684873979</v>
      </c>
      <c r="C271" s="35" t="s">
        <v>17</v>
      </c>
    </row>
    <row r="272" spans="1:3" x14ac:dyDescent="0.35">
      <c r="A272" s="34">
        <f>(insurance[[#This Row],[bmi]]-Notes!$B$4)/Notes!$B$5</f>
        <v>0.61789045380473762</v>
      </c>
      <c r="B272" s="34">
        <f>(insurance[[#This Row],[age]]-Notes!$B$2)/Notes!$B$3</f>
        <v>1.1956797782254924</v>
      </c>
      <c r="C272" s="34" t="s">
        <v>17</v>
      </c>
    </row>
    <row r="273" spans="1:3" x14ac:dyDescent="0.35">
      <c r="A273" s="35">
        <f>(insurance[[#This Row],[bmi]]-Notes!$B$4)/Notes!$B$5</f>
        <v>-5.8793026741644307E-2</v>
      </c>
      <c r="B273" s="35">
        <f>(insurance[[#This Row],[age]]-Notes!$B$2)/Notes!$B$3</f>
        <v>1.3380821586844101</v>
      </c>
      <c r="C273" s="35" t="s">
        <v>17</v>
      </c>
    </row>
    <row r="274" spans="1:3" x14ac:dyDescent="0.35">
      <c r="A274" s="34">
        <f>(insurance[[#This Row],[bmi]]-Notes!$B$4)/Notes!$B$5</f>
        <v>0.40135174002989538</v>
      </c>
      <c r="B274" s="34">
        <f>(insurance[[#This Row],[age]]-Notes!$B$2)/Notes!$B$3</f>
        <v>-0.79795354819935316</v>
      </c>
      <c r="C274" s="34" t="s">
        <v>17</v>
      </c>
    </row>
    <row r="275" spans="1:3" x14ac:dyDescent="0.35">
      <c r="A275" s="35">
        <f>(insurance[[#This Row],[bmi]]-Notes!$B$4)/Notes!$B$5</f>
        <v>0.43744152565903555</v>
      </c>
      <c r="B275" s="35">
        <f>(insurance[[#This Row],[age]]-Notes!$B$2)/Notes!$B$3</f>
        <v>-1.5099654504939408</v>
      </c>
      <c r="C275" s="35" t="s">
        <v>17</v>
      </c>
    </row>
    <row r="276" spans="1:3" x14ac:dyDescent="0.35">
      <c r="A276" s="34">
        <f>(insurance[[#This Row],[bmi]]-Notes!$B$4)/Notes!$B$5</f>
        <v>1.5020902017186768</v>
      </c>
      <c r="B276" s="34">
        <f>(insurance[[#This Row],[age]]-Notes!$B$2)/Notes!$B$3</f>
        <v>-1.5099654504939408</v>
      </c>
      <c r="C276" s="34" t="s">
        <v>17</v>
      </c>
    </row>
    <row r="277" spans="1:3" x14ac:dyDescent="0.35">
      <c r="A277" s="35">
        <f>(insurance[[#This Row],[bmi]]-Notes!$B$4)/Notes!$B$5</f>
        <v>-0.48284800788404381</v>
      </c>
      <c r="B277" s="35">
        <f>(insurance[[#This Row],[age]]-Notes!$B$2)/Notes!$B$3</f>
        <v>-0.37074640682260052</v>
      </c>
      <c r="C277" s="35" t="s">
        <v>17</v>
      </c>
    </row>
    <row r="278" spans="1:3" x14ac:dyDescent="0.35">
      <c r="A278" s="34">
        <f>(insurance[[#This Row],[bmi]]-Notes!$B$4)/Notes!$B$5</f>
        <v>1.1871247998643606</v>
      </c>
      <c r="B278" s="34">
        <f>(insurance[[#This Row],[age]]-Notes!$B$2)/Notes!$B$3</f>
        <v>0.19886311501306964</v>
      </c>
      <c r="C278" s="34" t="s">
        <v>17</v>
      </c>
    </row>
    <row r="279" spans="1:3" x14ac:dyDescent="0.35">
      <c r="A279" s="35">
        <f>(insurance[[#This Row],[bmi]]-Notes!$B$4)/Notes!$B$5</f>
        <v>-2.6804353115815298E-2</v>
      </c>
      <c r="B279" s="35">
        <f>(insurance[[#This Row],[age]]-Notes!$B$2)/Notes!$B$3</f>
        <v>1.1244785879960337</v>
      </c>
      <c r="C279" s="35" t="s">
        <v>17</v>
      </c>
    </row>
    <row r="280" spans="1:3" x14ac:dyDescent="0.35">
      <c r="A280" s="34">
        <f>(insurance[[#This Row],[bmi]]-Notes!$B$4)/Notes!$B$5</f>
        <v>0.43252019125506169</v>
      </c>
      <c r="B280" s="34">
        <f>(insurance[[#This Row],[age]]-Notes!$B$2)/Notes!$B$3</f>
        <v>-1.3675630700350232</v>
      </c>
      <c r="C280" s="34" t="s">
        <v>17</v>
      </c>
    </row>
    <row r="281" spans="1:3" x14ac:dyDescent="0.35">
      <c r="A281" s="35">
        <f>(insurance[[#This Row],[bmi]]-Notes!$B$4)/Notes!$B$5</f>
        <v>-4.3208801129061156E-2</v>
      </c>
      <c r="B281" s="35">
        <f>(insurance[[#This Row],[age]]-Notes!$B$2)/Notes!$B$3</f>
        <v>-1.2251606895761058</v>
      </c>
      <c r="C281" s="35" t="s">
        <v>17</v>
      </c>
    </row>
    <row r="282" spans="1:3" x14ac:dyDescent="0.35">
      <c r="A282" s="34">
        <f>(insurance[[#This Row],[bmi]]-Notes!$B$4)/Notes!$B$5</f>
        <v>0.43744152565903555</v>
      </c>
      <c r="B282" s="34">
        <f>(insurance[[#This Row],[age]]-Notes!$B$2)/Notes!$B$3</f>
        <v>0.62607025638982228</v>
      </c>
      <c r="C282" s="34" t="s">
        <v>17</v>
      </c>
    </row>
    <row r="283" spans="1:3" x14ac:dyDescent="0.35">
      <c r="A283" s="35">
        <f>(insurance[[#This Row],[bmi]]-Notes!$B$4)/Notes!$B$5</f>
        <v>-0.90034120982114463</v>
      </c>
      <c r="B283" s="35">
        <f>(insurance[[#This Row],[age]]-Notes!$B$2)/Notes!$B$3</f>
        <v>1.3380821586844101</v>
      </c>
      <c r="C283" s="35" t="s">
        <v>17</v>
      </c>
    </row>
    <row r="284" spans="1:3" x14ac:dyDescent="0.35">
      <c r="A284" s="34">
        <f>(insurance[[#This Row],[bmi]]-Notes!$B$4)/Notes!$B$5</f>
        <v>-0.74449895369531127</v>
      </c>
      <c r="B284" s="34">
        <f>(insurance[[#This Row],[age]]-Notes!$B$2)/Notes!$B$3</f>
        <v>-1.5099654504939408</v>
      </c>
      <c r="C284" s="34" t="s">
        <v>17</v>
      </c>
    </row>
    <row r="285" spans="1:3" x14ac:dyDescent="0.35">
      <c r="A285" s="35">
        <f>(insurance[[#This Row],[bmi]]-Notes!$B$4)/Notes!$B$5</f>
        <v>-0.48284800788404381</v>
      </c>
      <c r="B285" s="35">
        <f>(insurance[[#This Row],[age]]-Notes!$B$2)/Notes!$B$3</f>
        <v>-1.0827583091171882</v>
      </c>
      <c r="C285" s="35" t="s">
        <v>17</v>
      </c>
    </row>
    <row r="286" spans="1:3" x14ac:dyDescent="0.35">
      <c r="A286" s="34">
        <f>(insurance[[#This Row],[bmi]]-Notes!$B$4)/Notes!$B$5</f>
        <v>3.6855222322816696</v>
      </c>
      <c r="B286" s="34">
        <f>(insurance[[#This Row],[age]]-Notes!$B$2)/Notes!$B$3</f>
        <v>-1.5099654504939408</v>
      </c>
      <c r="C286" s="34" t="s">
        <v>17</v>
      </c>
    </row>
    <row r="287" spans="1:3" x14ac:dyDescent="0.35">
      <c r="A287" s="35">
        <f>(insurance[[#This Row],[bmi]]-Notes!$B$4)/Notes!$B$5</f>
        <v>1.3396861663875448</v>
      </c>
      <c r="B287" s="35">
        <f>(insurance[[#This Row],[age]]-Notes!$B$2)/Notes!$B$3</f>
        <v>1.6228869196022451</v>
      </c>
      <c r="C287" s="35" t="s">
        <v>17</v>
      </c>
    </row>
    <row r="288" spans="1:3" x14ac:dyDescent="0.35">
      <c r="A288" s="34">
        <f>(insurance[[#This Row],[bmi]]-Notes!$B$4)/Notes!$B$5</f>
        <v>0.47107064408618882</v>
      </c>
      <c r="B288" s="34">
        <f>(insurance[[#This Row],[age]]-Notes!$B$2)/Notes!$B$3</f>
        <v>1.5516857293727864</v>
      </c>
      <c r="C288" s="34" t="s">
        <v>17</v>
      </c>
    </row>
    <row r="289" spans="1:3" x14ac:dyDescent="0.35">
      <c r="A289" s="35">
        <f>(insurance[[#This Row],[bmi]]-Notes!$B$4)/Notes!$B$5</f>
        <v>0.36198106479810555</v>
      </c>
      <c r="B289" s="35">
        <f>(insurance[[#This Row],[age]]-Notes!$B$2)/Notes!$B$3</f>
        <v>0.19886311501306964</v>
      </c>
      <c r="C289" s="35" t="s">
        <v>17</v>
      </c>
    </row>
    <row r="290" spans="1:3" x14ac:dyDescent="0.35">
      <c r="A290" s="34">
        <f>(insurance[[#This Row],[bmi]]-Notes!$B$4)/Notes!$B$5</f>
        <v>0.44892463926830756</v>
      </c>
      <c r="B290" s="34">
        <f>(insurance[[#This Row],[age]]-Notes!$B$2)/Notes!$B$3</f>
        <v>-1.1539594993466469</v>
      </c>
      <c r="C290" s="34" t="s">
        <v>17</v>
      </c>
    </row>
    <row r="291" spans="1:3" x14ac:dyDescent="0.35">
      <c r="A291" s="35">
        <f>(insurance[[#This Row],[bmi]]-Notes!$B$4)/Notes!$B$5</f>
        <v>0.20613880867227283</v>
      </c>
      <c r="B291" s="35">
        <f>(insurance[[#This Row],[age]]-Notes!$B$2)/Notes!$B$3</f>
        <v>-1.5099654504939408</v>
      </c>
      <c r="C291" s="35" t="s">
        <v>17</v>
      </c>
    </row>
    <row r="292" spans="1:3" x14ac:dyDescent="0.35">
      <c r="A292" s="34">
        <f>(insurance[[#This Row],[bmi]]-Notes!$B$4)/Notes!$B$5</f>
        <v>1.0148780957252821</v>
      </c>
      <c r="B292" s="34">
        <f>(insurance[[#This Row],[age]]-Notes!$B$2)/Notes!$B$3</f>
        <v>-1.5099654504939408</v>
      </c>
      <c r="C292" s="34" t="s">
        <v>17</v>
      </c>
    </row>
    <row r="293" spans="1:3" x14ac:dyDescent="0.35">
      <c r="A293" s="35">
        <f>(insurance[[#This Row],[bmi]]-Notes!$B$4)/Notes!$B$5</f>
        <v>-0.79781340973835946</v>
      </c>
      <c r="B293" s="35">
        <f>(insurance[[#This Row],[age]]-Notes!$B$2)/Notes!$B$3</f>
        <v>-1.2963618798055645</v>
      </c>
      <c r="C293" s="35" t="s">
        <v>17</v>
      </c>
    </row>
    <row r="294" spans="1:3" x14ac:dyDescent="0.35">
      <c r="A294" s="34">
        <f>(insurance[[#This Row],[bmi]]-Notes!$B$4)/Notes!$B$5</f>
        <v>-0.29255641093039458</v>
      </c>
      <c r="B294" s="34">
        <f>(insurance[[#This Row],[age]]-Notes!$B$2)/Notes!$B$3</f>
        <v>-0.51314878728151803</v>
      </c>
      <c r="C294" s="34" t="s">
        <v>17</v>
      </c>
    </row>
    <row r="295" spans="1:3" x14ac:dyDescent="0.35">
      <c r="A295" s="35">
        <f>(insurance[[#This Row],[bmi]]-Notes!$B$4)/Notes!$B$5</f>
        <v>-0.79125163053306136</v>
      </c>
      <c r="B295" s="35">
        <f>(insurance[[#This Row],[age]]-Notes!$B$2)/Notes!$B$3</f>
        <v>1.4804845391433274</v>
      </c>
      <c r="C295" s="35" t="s">
        <v>17</v>
      </c>
    </row>
    <row r="296" spans="1:3" x14ac:dyDescent="0.35">
      <c r="A296" s="34">
        <f>(insurance[[#This Row],[bmi]]-Notes!$B$4)/Notes!$B$5</f>
        <v>-0.38606176460589464</v>
      </c>
      <c r="B296" s="34">
        <f>(insurance[[#This Row],[age]]-Notes!$B$2)/Notes!$B$3</f>
        <v>1.6940881098317038</v>
      </c>
      <c r="C296" s="34" t="s">
        <v>17</v>
      </c>
    </row>
    <row r="297" spans="1:3" x14ac:dyDescent="0.35">
      <c r="A297" s="35">
        <f>(insurance[[#This Row],[bmi]]-Notes!$B$4)/Notes!$B$5</f>
        <v>0.67366557704977337</v>
      </c>
      <c r="B297" s="35">
        <f>(insurance[[#This Row],[age]]-Notes!$B$2)/Notes!$B$3</f>
        <v>-0.79795354819935316</v>
      </c>
      <c r="C297" s="35" t="s">
        <v>17</v>
      </c>
    </row>
    <row r="298" spans="1:3" x14ac:dyDescent="0.35">
      <c r="A298" s="34">
        <f>(insurance[[#This Row],[bmi]]-Notes!$B$4)/Notes!$B$5</f>
        <v>0.54899177214910577</v>
      </c>
      <c r="B298" s="34">
        <f>(insurance[[#This Row],[age]]-Notes!$B$2)/Notes!$B$3</f>
        <v>1.2668809684549511</v>
      </c>
      <c r="C298" s="34" t="s">
        <v>17</v>
      </c>
    </row>
    <row r="299" spans="1:3" x14ac:dyDescent="0.35">
      <c r="A299" s="35">
        <f>(insurance[[#This Row],[bmi]]-Notes!$B$4)/Notes!$B$5</f>
        <v>0.37756529041068987</v>
      </c>
      <c r="B299" s="35">
        <f>(insurance[[#This Row],[age]]-Notes!$B$2)/Notes!$B$3</f>
        <v>0.12766192478361088</v>
      </c>
      <c r="C299" s="35" t="s">
        <v>17</v>
      </c>
    </row>
    <row r="300" spans="1:3" x14ac:dyDescent="0.35">
      <c r="A300" s="34">
        <f>(insurance[[#This Row],[bmi]]-Notes!$B$4)/Notes!$B$5</f>
        <v>-0.47956711828139476</v>
      </c>
      <c r="B300" s="34">
        <f>(insurance[[#This Row],[age]]-Notes!$B$2)/Notes!$B$3</f>
        <v>0.48366787593090471</v>
      </c>
      <c r="C300" s="34" t="s">
        <v>17</v>
      </c>
    </row>
    <row r="301" spans="1:3" x14ac:dyDescent="0.35">
      <c r="A301" s="35">
        <f>(insurance[[#This Row],[bmi]]-Notes!$B$4)/Notes!$B$5</f>
        <v>-0.60424092318206113</v>
      </c>
      <c r="B301" s="35">
        <f>(insurance[[#This Row],[age]]-Notes!$B$2)/Notes!$B$3</f>
        <v>1.1244785879960337</v>
      </c>
      <c r="C301" s="35" t="s">
        <v>17</v>
      </c>
    </row>
    <row r="302" spans="1:3" x14ac:dyDescent="0.35">
      <c r="A302" s="34">
        <f>(insurance[[#This Row],[bmi]]-Notes!$B$4)/Notes!$B$5</f>
        <v>0.82950783317560606</v>
      </c>
      <c r="B302" s="34">
        <f>(insurance[[#This Row],[age]]-Notes!$B$2)/Notes!$B$3</f>
        <v>-1.2963618798055645</v>
      </c>
      <c r="C302" s="34" t="s">
        <v>17</v>
      </c>
    </row>
    <row r="303" spans="1:3" x14ac:dyDescent="0.35">
      <c r="A303" s="35">
        <f>(insurance[[#This Row],[bmi]]-Notes!$B$4)/Notes!$B$5</f>
        <v>-0.27697218531781082</v>
      </c>
      <c r="B303" s="35">
        <f>(insurance[[#This Row],[age]]-Notes!$B$2)/Notes!$B$3</f>
        <v>-1.3675630700350232</v>
      </c>
      <c r="C303" s="35" t="s">
        <v>17</v>
      </c>
    </row>
    <row r="304" spans="1:3" x14ac:dyDescent="0.35">
      <c r="A304" s="34">
        <f>(insurance[[#This Row],[bmi]]-Notes!$B$4)/Notes!$B$5</f>
        <v>-0.83800430737081144</v>
      </c>
      <c r="B304" s="34">
        <f>(insurance[[#This Row],[age]]-Notes!$B$2)/Notes!$B$3</f>
        <v>-1.4387642602644821</v>
      </c>
      <c r="C304" s="34" t="s">
        <v>17</v>
      </c>
    </row>
    <row r="305" spans="1:3" x14ac:dyDescent="0.35">
      <c r="A305" s="35">
        <f>(insurance[[#This Row],[bmi]]-Notes!$B$4)/Notes!$B$5</f>
        <v>-0.90034120982114463</v>
      </c>
      <c r="B305" s="35">
        <f>(insurance[[#This Row],[age]]-Notes!$B$2)/Notes!$B$3</f>
        <v>-1.2251606895761058</v>
      </c>
      <c r="C305" s="35" t="s">
        <v>17</v>
      </c>
    </row>
    <row r="306" spans="1:3" x14ac:dyDescent="0.35">
      <c r="A306" s="34">
        <f>(insurance[[#This Row],[bmi]]-Notes!$B$4)/Notes!$B$5</f>
        <v>1.4528768576789404</v>
      </c>
      <c r="B306" s="34">
        <f>(insurance[[#This Row],[age]]-Notes!$B$2)/Notes!$B$3</f>
        <v>0.3412654954719872</v>
      </c>
      <c r="C306" s="34" t="s">
        <v>17</v>
      </c>
    </row>
    <row r="307" spans="1:3" x14ac:dyDescent="0.35">
      <c r="A307" s="35">
        <f>(insurance[[#This Row],[bmi]]-Notes!$B$4)/Notes!$B$5</f>
        <v>-0.16788260602972757</v>
      </c>
      <c r="B307" s="35">
        <f>(insurance[[#This Row],[age]]-Notes!$B$2)/Notes!$B$3</f>
        <v>-0.1571428361342242</v>
      </c>
      <c r="C307" s="35" t="s">
        <v>17</v>
      </c>
    </row>
    <row r="308" spans="1:3" x14ac:dyDescent="0.35">
      <c r="A308" s="34">
        <f>(insurance[[#This Row],[bmi]]-Notes!$B$4)/Notes!$B$5</f>
        <v>0.4399021928610225</v>
      </c>
      <c r="B308" s="34">
        <f>(insurance[[#This Row],[age]]-Notes!$B$2)/Notes!$B$3</f>
        <v>-1.0827583091171882</v>
      </c>
      <c r="C308" s="34" t="s">
        <v>17</v>
      </c>
    </row>
    <row r="309" spans="1:3" x14ac:dyDescent="0.35">
      <c r="A309" s="35">
        <f>(insurance[[#This Row],[bmi]]-Notes!$B$4)/Notes!$B$5</f>
        <v>-0.33930908776814461</v>
      </c>
      <c r="B309" s="35">
        <f>(insurance[[#This Row],[age]]-Notes!$B$2)/Notes!$B$3</f>
        <v>1.3380821586844101</v>
      </c>
      <c r="C309" s="35" t="s">
        <v>17</v>
      </c>
    </row>
    <row r="310" spans="1:3" x14ac:dyDescent="0.35">
      <c r="A310" s="34">
        <f>(insurance[[#This Row],[bmi]]-Notes!$B$4)/Notes!$B$5</f>
        <v>-0.6977462768575613</v>
      </c>
      <c r="B310" s="34">
        <f>(insurance[[#This Row],[age]]-Notes!$B$2)/Notes!$B$3</f>
        <v>0.3412654954719872</v>
      </c>
      <c r="C310" s="34" t="s">
        <v>17</v>
      </c>
    </row>
    <row r="311" spans="1:3" x14ac:dyDescent="0.35">
      <c r="A311" s="35">
        <f>(insurance[[#This Row],[bmi]]-Notes!$B$4)/Notes!$B$5</f>
        <v>-1.2040349903894259E-2</v>
      </c>
      <c r="B311" s="35">
        <f>(insurance[[#This Row],[age]]-Notes!$B$2)/Notes!$B$3</f>
        <v>-1.4387642602644821</v>
      </c>
      <c r="C311" s="35" t="s">
        <v>17</v>
      </c>
    </row>
    <row r="312" spans="1:3" x14ac:dyDescent="0.35">
      <c r="A312" s="34">
        <f>(insurance[[#This Row],[bmi]]-Notes!$B$4)/Notes!$B$5</f>
        <v>0.23730725989743914</v>
      </c>
      <c r="B312" s="34">
        <f>(insurance[[#This Row],[age]]-Notes!$B$2)/Notes!$B$3</f>
        <v>-1.4387642602644821</v>
      </c>
      <c r="C312" s="34" t="s">
        <v>17</v>
      </c>
    </row>
    <row r="313" spans="1:3" x14ac:dyDescent="0.35">
      <c r="A313" s="35">
        <f>(insurance[[#This Row],[bmi]]-Notes!$B$4)/Notes!$B$5</f>
        <v>-0.66657782563239443</v>
      </c>
      <c r="B313" s="35">
        <f>(insurance[[#This Row],[age]]-Notes!$B$2)/Notes!$B$3</f>
        <v>0.98207620753711611</v>
      </c>
      <c r="C313" s="35" t="s">
        <v>17</v>
      </c>
    </row>
    <row r="314" spans="1:3" x14ac:dyDescent="0.35">
      <c r="A314" s="34">
        <f>(insurance[[#This Row],[bmi]]-Notes!$B$4)/Notes!$B$5</f>
        <v>-0.10554570357939436</v>
      </c>
      <c r="B314" s="34">
        <f>(insurance[[#This Row],[age]]-Notes!$B$2)/Notes!$B$3</f>
        <v>1.0532773977665748</v>
      </c>
      <c r="C314" s="34" t="s">
        <v>17</v>
      </c>
    </row>
    <row r="315" spans="1:3" x14ac:dyDescent="0.35">
      <c r="A315" s="35">
        <f>(insurance[[#This Row],[bmi]]-Notes!$B$4)/Notes!$B$5</f>
        <v>-0.51073556950656107</v>
      </c>
      <c r="B315" s="35">
        <f>(insurance[[#This Row],[age]]-Notes!$B$2)/Notes!$B$3</f>
        <v>-1.0115571188877295</v>
      </c>
      <c r="C315" s="35" t="s">
        <v>17</v>
      </c>
    </row>
    <row r="316" spans="1:3" x14ac:dyDescent="0.35">
      <c r="A316" s="34">
        <f>(insurance[[#This Row],[bmi]]-Notes!$B$4)/Notes!$B$5</f>
        <v>-0.72891472808272817</v>
      </c>
      <c r="B316" s="34">
        <f>(insurance[[#This Row],[age]]-Notes!$B$2)/Notes!$B$3</f>
        <v>1.6940881098317038</v>
      </c>
      <c r="C316" s="34" t="s">
        <v>17</v>
      </c>
    </row>
    <row r="317" spans="1:3" x14ac:dyDescent="0.35">
      <c r="A317" s="35">
        <f>(insurance[[#This Row],[bmi]]-Notes!$B$4)/Notes!$B$5</f>
        <v>0.25289148551002233</v>
      </c>
      <c r="B317" s="35">
        <f>(insurance[[#This Row],[age]]-Notes!$B$2)/Notes!$B$3</f>
        <v>0.76847263684873979</v>
      </c>
      <c r="C317" s="35" t="s">
        <v>17</v>
      </c>
    </row>
    <row r="318" spans="1:3" x14ac:dyDescent="0.35">
      <c r="A318" s="34">
        <f>(insurance[[#This Row],[bmi]]-Notes!$B$4)/Notes!$B$5</f>
        <v>-0.49515134389397791</v>
      </c>
      <c r="B318" s="34">
        <f>(insurance[[#This Row],[age]]-Notes!$B$2)/Notes!$B$3</f>
        <v>0.3412654954719872</v>
      </c>
      <c r="C318" s="34" t="s">
        <v>17</v>
      </c>
    </row>
    <row r="319" spans="1:3" x14ac:dyDescent="0.35">
      <c r="A319" s="35">
        <f>(insurance[[#This Row],[bmi]]-Notes!$B$4)/Notes!$B$5</f>
        <v>8.1465003771605843E-2</v>
      </c>
      <c r="B319" s="35">
        <f>(insurance[[#This Row],[age]]-Notes!$B$2)/Notes!$B$3</f>
        <v>1.5516857293727864</v>
      </c>
      <c r="C319" s="35" t="s">
        <v>17</v>
      </c>
    </row>
    <row r="320" spans="1:3" x14ac:dyDescent="0.35">
      <c r="A320" s="34">
        <f>(insurance[[#This Row],[bmi]]-Notes!$B$4)/Notes!$B$5</f>
        <v>-0.10554570357939436</v>
      </c>
      <c r="B320" s="34">
        <f>(insurance[[#This Row],[age]]-Notes!$B$2)/Notes!$B$3</f>
        <v>1.6228869196022451</v>
      </c>
      <c r="C320" s="34" t="s">
        <v>17</v>
      </c>
    </row>
    <row r="321" spans="1:3" x14ac:dyDescent="0.35">
      <c r="A321" s="35">
        <f>(insurance[[#This Row],[bmi]]-Notes!$B$4)/Notes!$B$5</f>
        <v>-0.46398289266881104</v>
      </c>
      <c r="B321" s="35">
        <f>(insurance[[#This Row],[age]]-Notes!$B$2)/Notes!$B$3</f>
        <v>-1.4387642602644821</v>
      </c>
      <c r="C321" s="35" t="s">
        <v>17</v>
      </c>
    </row>
    <row r="322" spans="1:3" x14ac:dyDescent="0.35">
      <c r="A322" s="34">
        <f>(insurance[[#This Row],[bmi]]-Notes!$B$4)/Notes!$B$5</f>
        <v>1.1100238942021063</v>
      </c>
      <c r="B322" s="34">
        <f>(insurance[[#This Row],[age]]-Notes!$B$2)/Notes!$B$3</f>
        <v>-1.4387642602644821</v>
      </c>
      <c r="C322" s="34" t="s">
        <v>17</v>
      </c>
    </row>
    <row r="323" spans="1:3" x14ac:dyDescent="0.35">
      <c r="A323" s="35">
        <f>(insurance[[#This Row],[bmi]]-Notes!$B$4)/Notes!$B$5</f>
        <v>0.37756529041068987</v>
      </c>
      <c r="B323" s="35">
        <f>(insurance[[#This Row],[age]]-Notes!$B$2)/Notes!$B$3</f>
        <v>1.7652893000611625</v>
      </c>
      <c r="C323" s="35" t="s">
        <v>17</v>
      </c>
    </row>
    <row r="324" spans="1:3" x14ac:dyDescent="0.35">
      <c r="A324" s="34">
        <f>(insurance[[#This Row],[bmi]]-Notes!$B$4)/Notes!$B$5</f>
        <v>0.736002479500106</v>
      </c>
      <c r="B324" s="34">
        <f>(insurance[[#This Row],[age]]-Notes!$B$2)/Notes!$B$3</f>
        <v>-1.4387642602644821</v>
      </c>
      <c r="C324" s="34" t="s">
        <v>17</v>
      </c>
    </row>
    <row r="325" spans="1:3" x14ac:dyDescent="0.35">
      <c r="A325" s="35">
        <f>(insurance[[#This Row],[bmi]]-Notes!$B$4)/Notes!$B$5</f>
        <v>-0.82242008175822823</v>
      </c>
      <c r="B325" s="35">
        <f>(insurance[[#This Row],[age]]-Notes!$B$2)/Notes!$B$3</f>
        <v>1.1956797782254924</v>
      </c>
      <c r="C325" s="35" t="s">
        <v>17</v>
      </c>
    </row>
    <row r="326" spans="1:3" x14ac:dyDescent="0.35">
      <c r="A326" s="34">
        <f>(insurance[[#This Row],[bmi]]-Notes!$B$4)/Notes!$B$5</f>
        <v>-0.15229838041714441</v>
      </c>
      <c r="B326" s="34">
        <f>(insurance[[#This Row],[age]]-Notes!$B$2)/Notes!$B$3</f>
        <v>-1.3675630700350232</v>
      </c>
      <c r="C326" s="34" t="s">
        <v>17</v>
      </c>
    </row>
    <row r="327" spans="1:3" x14ac:dyDescent="0.35">
      <c r="A327" s="35">
        <f>(insurance[[#This Row],[bmi]]-Notes!$B$4)/Notes!$B$5</f>
        <v>-2.7624575516477415E-2</v>
      </c>
      <c r="B327" s="35">
        <f>(insurance[[#This Row],[age]]-Notes!$B$2)/Notes!$B$3</f>
        <v>1.2668809684549511</v>
      </c>
      <c r="C327" s="35" t="s">
        <v>17</v>
      </c>
    </row>
    <row r="328" spans="1:3" x14ac:dyDescent="0.35">
      <c r="A328" s="34">
        <f>(insurance[[#This Row],[bmi]]-Notes!$B$4)/Notes!$B$5</f>
        <v>-0.90034120982114463</v>
      </c>
      <c r="B328" s="34">
        <f>(insurance[[#This Row],[age]]-Notes!$B$2)/Notes!$B$3</f>
        <v>-1.4387642602644821</v>
      </c>
      <c r="C328" s="34" t="s">
        <v>17</v>
      </c>
    </row>
    <row r="329" spans="1:3" x14ac:dyDescent="0.35">
      <c r="A329" s="35">
        <f>(insurance[[#This Row],[bmi]]-Notes!$B$4)/Notes!$B$5</f>
        <v>0.81392360756302295</v>
      </c>
      <c r="B329" s="35">
        <f>(insurance[[#This Row],[age]]-Notes!$B$2)/Notes!$B$3</f>
        <v>-1.0115571188877295</v>
      </c>
      <c r="C329" s="35" t="s">
        <v>17</v>
      </c>
    </row>
    <row r="330" spans="1:3" x14ac:dyDescent="0.35">
      <c r="A330" s="34">
        <f>(insurance[[#This Row],[bmi]]-Notes!$B$4)/Notes!$B$5</f>
        <v>-7.4377252354227472E-2</v>
      </c>
      <c r="B330" s="34">
        <f>(insurance[[#This Row],[age]]-Notes!$B$2)/Notes!$B$3</f>
        <v>1.0532773977665748</v>
      </c>
      <c r="C330" s="34" t="s">
        <v>17</v>
      </c>
    </row>
    <row r="331" spans="1:3" x14ac:dyDescent="0.35">
      <c r="A331" s="35">
        <f>(insurance[[#This Row],[bmi]]-Notes!$B$4)/Notes!$B$5</f>
        <v>0.79833938195043974</v>
      </c>
      <c r="B331" s="35">
        <f>(insurance[[#This Row],[age]]-Notes!$B$2)/Notes!$B$3</f>
        <v>-1.4387642602644821</v>
      </c>
      <c r="C331" s="35" t="s">
        <v>17</v>
      </c>
    </row>
    <row r="332" spans="1:3" x14ac:dyDescent="0.35">
      <c r="A332" s="34">
        <f>(insurance[[#This Row],[bmi]]-Notes!$B$4)/Notes!$B$5</f>
        <v>-2.7624575516477415E-2</v>
      </c>
      <c r="B332" s="34">
        <f>(insurance[[#This Row],[age]]-Notes!$B$2)/Notes!$B$3</f>
        <v>-1.4387642602644821</v>
      </c>
      <c r="C332" s="34" t="s">
        <v>17</v>
      </c>
    </row>
    <row r="333" spans="1:3" x14ac:dyDescent="0.35">
      <c r="A333" s="35">
        <f>(insurance[[#This Row],[bmi]]-Notes!$B$4)/Notes!$B$5</f>
        <v>-0.57307247195689426</v>
      </c>
      <c r="B333" s="35">
        <f>(insurance[[#This Row],[age]]-Notes!$B$2)/Notes!$B$3</f>
        <v>1.3380821586844101</v>
      </c>
      <c r="C333" s="35" t="s">
        <v>17</v>
      </c>
    </row>
    <row r="334" spans="1:3" x14ac:dyDescent="0.35">
      <c r="A334" s="34">
        <f>(insurance[[#This Row],[bmi]]-Notes!$B$4)/Notes!$B$5</f>
        <v>-1.2040349903894259E-2</v>
      </c>
      <c r="B334" s="34">
        <f>(insurance[[#This Row],[age]]-Notes!$B$2)/Notes!$B$3</f>
        <v>-1.4387642602644821</v>
      </c>
      <c r="C334" s="34" t="s">
        <v>17</v>
      </c>
    </row>
    <row r="335" spans="1:3" x14ac:dyDescent="0.35">
      <c r="A335" s="35">
        <f>(insurance[[#This Row],[bmi]]-Notes!$B$4)/Notes!$B$5</f>
        <v>0.1593861318345228</v>
      </c>
      <c r="B335" s="35">
        <f>(insurance[[#This Row],[age]]-Notes!$B$2)/Notes!$B$3</f>
        <v>0.8396738270781986</v>
      </c>
      <c r="C335" s="35" t="s">
        <v>17</v>
      </c>
    </row>
    <row r="336" spans="1:3" x14ac:dyDescent="0.35">
      <c r="A336" s="34">
        <f>(insurance[[#This Row],[bmi]]-Notes!$B$4)/Notes!$B$5</f>
        <v>-0.30814063654297774</v>
      </c>
      <c r="B336" s="34">
        <f>(insurance[[#This Row],[age]]-Notes!$B$2)/Notes!$B$3</f>
        <v>1.4092833489138687</v>
      </c>
      <c r="C336" s="34" t="s">
        <v>17</v>
      </c>
    </row>
    <row r="337" spans="1:3" x14ac:dyDescent="0.35">
      <c r="A337" s="35">
        <f>(insurance[[#This Row],[bmi]]-Notes!$B$4)/Notes!$B$5</f>
        <v>-0.76008317930789449</v>
      </c>
      <c r="B337" s="35">
        <f>(insurance[[#This Row],[age]]-Notes!$B$2)/Notes!$B$3</f>
        <v>-0.72675235796989435</v>
      </c>
      <c r="C337" s="35" t="s">
        <v>17</v>
      </c>
    </row>
    <row r="338" spans="1:3" x14ac:dyDescent="0.35">
      <c r="A338" s="34">
        <f>(insurance[[#This Row],[bmi]]-Notes!$B$4)/Notes!$B$5</f>
        <v>1.5619664369670236</v>
      </c>
      <c r="B338" s="34">
        <f>(insurance[[#This Row],[age]]-Notes!$B$2)/Notes!$B$3</f>
        <v>-0.94035592865827067</v>
      </c>
      <c r="C338" s="34" t="s">
        <v>17</v>
      </c>
    </row>
    <row r="339" spans="1:3" x14ac:dyDescent="0.35">
      <c r="A339" s="35">
        <f>(insurance[[#This Row],[bmi]]-Notes!$B$4)/Notes!$B$5</f>
        <v>0.50223909531135624</v>
      </c>
      <c r="B339" s="35">
        <f>(insurance[[#This Row],[age]]-Notes!$B$2)/Notes!$B$3</f>
        <v>1.1956797782254924</v>
      </c>
      <c r="C339" s="35" t="s">
        <v>17</v>
      </c>
    </row>
    <row r="340" spans="1:3" x14ac:dyDescent="0.35">
      <c r="A340" s="34">
        <f>(insurance[[#This Row],[bmi]]-Notes!$B$4)/Notes!$B$5</f>
        <v>0.45548641847360566</v>
      </c>
      <c r="B340" s="34">
        <f>(insurance[[#This Row],[age]]-Notes!$B$2)/Notes!$B$3</f>
        <v>1.3380821586844101</v>
      </c>
      <c r="C340" s="34" t="s">
        <v>17</v>
      </c>
    </row>
    <row r="341" spans="1:3" x14ac:dyDescent="0.35">
      <c r="A341" s="35">
        <f>(insurance[[#This Row],[bmi]]-Notes!$B$4)/Notes!$B$5</f>
        <v>-0.6977462768575613</v>
      </c>
      <c r="B341" s="35">
        <f>(insurance[[#This Row],[age]]-Notes!$B$2)/Notes!$B$3</f>
        <v>0.76847263684873979</v>
      </c>
      <c r="C341" s="35" t="s">
        <v>17</v>
      </c>
    </row>
    <row r="342" spans="1:3" x14ac:dyDescent="0.35">
      <c r="A342" s="34">
        <f>(insurance[[#This Row],[bmi]]-Notes!$B$4)/Notes!$B$5</f>
        <v>3.4712326933855793E-2</v>
      </c>
      <c r="B342" s="34">
        <f>(insurance[[#This Row],[age]]-Notes!$B$2)/Notes!$B$3</f>
        <v>-0.79795354819935316</v>
      </c>
      <c r="C342" s="34" t="s">
        <v>17</v>
      </c>
    </row>
    <row r="343" spans="1:3" x14ac:dyDescent="0.35">
      <c r="A343" s="35">
        <f>(insurance[[#This Row],[bmi]]-Notes!$B$4)/Notes!$B$5</f>
        <v>-0.27697218531781082</v>
      </c>
      <c r="B343" s="35">
        <f>(insurance[[#This Row],[age]]-Notes!$B$2)/Notes!$B$3</f>
        <v>-1.2963618798055645</v>
      </c>
      <c r="C343" s="35" t="s">
        <v>17</v>
      </c>
    </row>
    <row r="344" spans="1:3" x14ac:dyDescent="0.35">
      <c r="A344" s="34">
        <f>(insurance[[#This Row],[bmi]]-Notes!$B$4)/Notes!$B$5</f>
        <v>1.1879450222650234</v>
      </c>
      <c r="B344" s="34">
        <f>(insurance[[#This Row],[age]]-Notes!$B$2)/Notes!$B$3</f>
        <v>1.7652893000611625</v>
      </c>
      <c r="C344" s="34" t="s">
        <v>17</v>
      </c>
    </row>
    <row r="345" spans="1:3" x14ac:dyDescent="0.35">
      <c r="A345" s="35">
        <f>(insurance[[#This Row],[bmi]]-Notes!$B$4)/Notes!$B$5</f>
        <v>0.19055458305968909</v>
      </c>
      <c r="B345" s="35">
        <f>(insurance[[#This Row],[age]]-Notes!$B$2)/Notes!$B$3</f>
        <v>1.2668809684549511</v>
      </c>
      <c r="C345" s="35" t="s">
        <v>17</v>
      </c>
    </row>
    <row r="346" spans="1:3" x14ac:dyDescent="0.35">
      <c r="A346" s="34">
        <f>(insurance[[#This Row],[bmi]]-Notes!$B$4)/Notes!$B$5</f>
        <v>-0.29255641093039458</v>
      </c>
      <c r="B346" s="34">
        <f>(insurance[[#This Row],[age]]-Notes!$B$2)/Notes!$B$3</f>
        <v>0.98207620753711611</v>
      </c>
      <c r="C346" s="34" t="s">
        <v>17</v>
      </c>
    </row>
    <row r="347" spans="1:3" x14ac:dyDescent="0.35">
      <c r="A347" s="35">
        <f>(insurance[[#This Row],[bmi]]-Notes!$B$4)/Notes!$B$5</f>
        <v>1.0165185405266062</v>
      </c>
      <c r="B347" s="35">
        <f>(insurance[[#This Row],[age]]-Notes!$B$2)/Notes!$B$3</f>
        <v>-1.2963618798055645</v>
      </c>
      <c r="C347" s="35" t="s">
        <v>17</v>
      </c>
    </row>
    <row r="348" spans="1:3" x14ac:dyDescent="0.35">
      <c r="A348" s="34">
        <f>(insurance[[#This Row],[bmi]]-Notes!$B$4)/Notes!$B$5</f>
        <v>0.84509205878818927</v>
      </c>
      <c r="B348" s="34">
        <f>(insurance[[#This Row],[age]]-Notes!$B$2)/Notes!$B$3</f>
        <v>0.41246668570144596</v>
      </c>
      <c r="C348" s="34" t="s">
        <v>17</v>
      </c>
    </row>
    <row r="349" spans="1:3" x14ac:dyDescent="0.35">
      <c r="A349" s="35">
        <f>(insurance[[#This Row],[bmi]]-Notes!$B$4)/Notes!$B$5</f>
        <v>0.96976586368885676</v>
      </c>
      <c r="B349" s="35">
        <f>(insurance[[#This Row],[age]]-Notes!$B$2)/Notes!$B$3</f>
        <v>-1.4387642602644821</v>
      </c>
      <c r="C349" s="35" t="s">
        <v>17</v>
      </c>
    </row>
    <row r="350" spans="1:3" x14ac:dyDescent="0.35">
      <c r="A350" s="34">
        <f>(insurance[[#This Row],[bmi]]-Notes!$B$4)/Notes!$B$5</f>
        <v>-0.79125163053306136</v>
      </c>
      <c r="B350" s="34">
        <f>(insurance[[#This Row],[age]]-Notes!$B$2)/Notes!$B$3</f>
        <v>-0.22834402636368298</v>
      </c>
      <c r="C350" s="34" t="s">
        <v>17</v>
      </c>
    </row>
    <row r="351" spans="1:3" x14ac:dyDescent="0.35">
      <c r="A351" s="35">
        <f>(insurance[[#This Row],[bmi]]-Notes!$B$4)/Notes!$B$5</f>
        <v>0.61132867459943951</v>
      </c>
      <c r="B351" s="35">
        <f>(insurance[[#This Row],[age]]-Notes!$B$2)/Notes!$B$3</f>
        <v>1.3380821586844101</v>
      </c>
      <c r="C351" s="35" t="s">
        <v>17</v>
      </c>
    </row>
    <row r="352" spans="1:3" x14ac:dyDescent="0.35">
      <c r="A352" s="34">
        <f>(insurance[[#This Row],[bmi]]-Notes!$B$4)/Notes!$B$5</f>
        <v>0.11263345499677274</v>
      </c>
      <c r="B352" s="34">
        <f>(insurance[[#This Row],[age]]-Notes!$B$2)/Notes!$B$3</f>
        <v>1.4092833489138687</v>
      </c>
      <c r="C352" s="34" t="s">
        <v>17</v>
      </c>
    </row>
    <row r="353" spans="1:3" x14ac:dyDescent="0.35">
      <c r="A353" s="35">
        <f>(insurance[[#This Row],[bmi]]-Notes!$B$4)/Notes!$B$5</f>
        <v>0.34639683918552239</v>
      </c>
      <c r="B353" s="35">
        <f>(insurance[[#This Row],[age]]-Notes!$B$2)/Notes!$B$3</f>
        <v>1.1244785879960337</v>
      </c>
      <c r="C353" s="35" t="s">
        <v>17</v>
      </c>
    </row>
    <row r="354" spans="1:3" x14ac:dyDescent="0.35">
      <c r="A354" s="34">
        <f>(insurance[[#This Row],[bmi]]-Notes!$B$4)/Notes!$B$5</f>
        <v>-0.41723021583106096</v>
      </c>
      <c r="B354" s="34">
        <f>(insurance[[#This Row],[age]]-Notes!$B$2)/Notes!$B$3</f>
        <v>-1.1539594993466469</v>
      </c>
      <c r="C354" s="34" t="s">
        <v>17</v>
      </c>
    </row>
    <row r="355" spans="1:3" x14ac:dyDescent="0.35">
      <c r="A355" s="35">
        <f>(insurance[[#This Row],[bmi]]-Notes!$B$4)/Notes!$B$5</f>
        <v>-0.10554570357939436</v>
      </c>
      <c r="B355" s="35">
        <f>(insurance[[#This Row],[age]]-Notes!$B$2)/Notes!$B$3</f>
        <v>-0.22834402636368298</v>
      </c>
      <c r="C355" s="35" t="s">
        <v>17</v>
      </c>
    </row>
    <row r="356" spans="1:3" x14ac:dyDescent="0.35">
      <c r="A356" s="34">
        <f>(insurance[[#This Row],[bmi]]-Notes!$B$4)/Notes!$B$5</f>
        <v>0.84509205878818927</v>
      </c>
      <c r="B356" s="34">
        <f>(insurance[[#This Row],[age]]-Notes!$B$2)/Notes!$B$3</f>
        <v>-0.37074640682260052</v>
      </c>
      <c r="C356" s="34" t="s">
        <v>17</v>
      </c>
    </row>
    <row r="357" spans="1:3" x14ac:dyDescent="0.35">
      <c r="A357" s="35">
        <f>(insurance[[#This Row],[bmi]]-Notes!$B$4)/Notes!$B$5</f>
        <v>9.7049229384189001E-2</v>
      </c>
      <c r="B357" s="35">
        <f>(insurance[[#This Row],[age]]-Notes!$B$2)/Notes!$B$3</f>
        <v>0.19886311501306964</v>
      </c>
      <c r="C357" s="35" t="s">
        <v>17</v>
      </c>
    </row>
    <row r="358" spans="1:3" x14ac:dyDescent="0.35">
      <c r="A358" s="34">
        <f>(insurance[[#This Row],[bmi]]-Notes!$B$4)/Notes!$B$5</f>
        <v>-0.61982514879464434</v>
      </c>
      <c r="B358" s="34">
        <f>(insurance[[#This Row],[age]]-Notes!$B$2)/Notes!$B$3</f>
        <v>-0.22834402636368298</v>
      </c>
      <c r="C358" s="34" t="s">
        <v>17</v>
      </c>
    </row>
    <row r="359" spans="1:3" x14ac:dyDescent="0.35">
      <c r="A359" s="35">
        <f>(insurance[[#This Row],[bmi]]-Notes!$B$4)/Notes!$B$5</f>
        <v>-0.85358853298339454</v>
      </c>
      <c r="B359" s="35">
        <f>(insurance[[#This Row],[age]]-Notes!$B$2)/Notes!$B$3</f>
        <v>1.4092833489138687</v>
      </c>
      <c r="C359" s="35" t="s">
        <v>17</v>
      </c>
    </row>
    <row r="360" spans="1:3" x14ac:dyDescent="0.35">
      <c r="A360" s="34">
        <f>(insurance[[#This Row],[bmi]]-Notes!$B$4)/Notes!$B$5</f>
        <v>1.2658661503279403</v>
      </c>
      <c r="B360" s="34">
        <f>(insurance[[#This Row],[age]]-Notes!$B$2)/Notes!$B$3</f>
        <v>1.5516857293727864</v>
      </c>
      <c r="C360" s="34" t="s">
        <v>17</v>
      </c>
    </row>
    <row r="361" spans="1:3" x14ac:dyDescent="0.35">
      <c r="A361" s="35">
        <f>(insurance[[#This Row],[bmi]]-Notes!$B$4)/Notes!$B$5</f>
        <v>-0.49515134389397791</v>
      </c>
      <c r="B361" s="35">
        <f>(insurance[[#This Row],[age]]-Notes!$B$2)/Notes!$B$3</f>
        <v>1.1244785879960337</v>
      </c>
      <c r="C361" s="35" t="s">
        <v>17</v>
      </c>
    </row>
    <row r="362" spans="1:3" x14ac:dyDescent="0.35">
      <c r="A362" s="34">
        <f>(insurance[[#This Row],[bmi]]-Notes!$B$4)/Notes!$B$5</f>
        <v>9.7049229384189001E-2</v>
      </c>
      <c r="B362" s="34">
        <f>(insurance[[#This Row],[age]]-Notes!$B$2)/Notes!$B$3</f>
        <v>-1.2963618798055645</v>
      </c>
      <c r="C362" s="34" t="s">
        <v>17</v>
      </c>
    </row>
    <row r="363" spans="1:3" x14ac:dyDescent="0.35">
      <c r="A363" s="35">
        <f>(insurance[[#This Row],[bmi]]-Notes!$B$4)/Notes!$B$5</f>
        <v>0.14380190622193906</v>
      </c>
      <c r="B363" s="35">
        <f>(insurance[[#This Row],[age]]-Notes!$B$2)/Notes!$B$3</f>
        <v>1.2668809684549511</v>
      </c>
      <c r="C363" s="35" t="s">
        <v>17</v>
      </c>
    </row>
    <row r="364" spans="1:3" x14ac:dyDescent="0.35">
      <c r="A364" s="34">
        <f>(insurance[[#This Row],[bmi]]-Notes!$B$4)/Notes!$B$5</f>
        <v>-0.12112992919197751</v>
      </c>
      <c r="B364" s="34">
        <f>(insurance[[#This Row],[age]]-Notes!$B$2)/Notes!$B$3</f>
        <v>0.69727144661928109</v>
      </c>
      <c r="C364" s="34" t="s">
        <v>17</v>
      </c>
    </row>
    <row r="365" spans="1:3" x14ac:dyDescent="0.35">
      <c r="A365" s="35">
        <f>(insurance[[#This Row],[bmi]]-Notes!$B$4)/Notes!$B$5</f>
        <v>-0.9159254354337284</v>
      </c>
      <c r="B365" s="35">
        <f>(insurance[[#This Row],[age]]-Notes!$B$2)/Notes!$B$3</f>
        <v>1.6940881098317038</v>
      </c>
      <c r="C365" s="35" t="s">
        <v>17</v>
      </c>
    </row>
    <row r="366" spans="1:3" x14ac:dyDescent="0.35">
      <c r="A366" s="34">
        <f>(insurance[[#This Row],[bmi]]-Notes!$B$4)/Notes!$B$5</f>
        <v>0.51782332092393946</v>
      </c>
      <c r="B366" s="34">
        <f>(insurance[[#This Row],[age]]-Notes!$B$2)/Notes!$B$3</f>
        <v>-0.79795354819935316</v>
      </c>
      <c r="C366" s="34" t="s">
        <v>17</v>
      </c>
    </row>
    <row r="367" spans="1:3" x14ac:dyDescent="0.35">
      <c r="A367" s="35">
        <f>(insurance[[#This Row],[bmi]]-Notes!$B$4)/Notes!$B$5</f>
        <v>0.20613880867227283</v>
      </c>
      <c r="B367" s="35">
        <f>(insurance[[#This Row],[age]]-Notes!$B$2)/Notes!$B$3</f>
        <v>-1.3675630700350232</v>
      </c>
      <c r="C367" s="35" t="s">
        <v>17</v>
      </c>
    </row>
    <row r="368" spans="1:3" x14ac:dyDescent="0.35">
      <c r="A368" s="34">
        <f>(insurance[[#This Row],[bmi]]-Notes!$B$4)/Notes!$B$5</f>
        <v>0.95418163807627243</v>
      </c>
      <c r="B368" s="34">
        <f>(insurance[[#This Row],[age]]-Notes!$B$2)/Notes!$B$3</f>
        <v>1.3380821586844101</v>
      </c>
      <c r="C368" s="34" t="s">
        <v>17</v>
      </c>
    </row>
    <row r="369" spans="1:3" x14ac:dyDescent="0.35">
      <c r="A369" s="35">
        <f>(insurance[[#This Row],[bmi]]-Notes!$B$4)/Notes!$B$5</f>
        <v>-0.12112992919197751</v>
      </c>
      <c r="B369" s="35">
        <f>(insurance[[#This Row],[age]]-Notes!$B$2)/Notes!$B$3</f>
        <v>-1.0827583091171882</v>
      </c>
      <c r="C369" s="35" t="s">
        <v>17</v>
      </c>
    </row>
    <row r="370" spans="1:3" x14ac:dyDescent="0.35">
      <c r="A370" s="34">
        <f>(insurance[[#This Row],[bmi]]-Notes!$B$4)/Notes!$B$5</f>
        <v>0.33081261357293923</v>
      </c>
      <c r="B370" s="34">
        <f>(insurance[[#This Row],[age]]-Notes!$B$2)/Notes!$B$3</f>
        <v>1.6228869196022451</v>
      </c>
      <c r="C370" s="34" t="s">
        <v>17</v>
      </c>
    </row>
    <row r="371" spans="1:3" x14ac:dyDescent="0.35">
      <c r="A371" s="35">
        <f>(insurance[[#This Row],[bmi]]-Notes!$B$4)/Notes!$B$5</f>
        <v>0.96976586368885676</v>
      </c>
      <c r="B371" s="35">
        <f>(insurance[[#This Row],[age]]-Notes!$B$2)/Notes!$B$3</f>
        <v>0.62607025638982228</v>
      </c>
      <c r="C371" s="35" t="s">
        <v>17</v>
      </c>
    </row>
    <row r="372" spans="1:3" x14ac:dyDescent="0.35">
      <c r="A372" s="34">
        <f>(insurance[[#This Row],[bmi]]-Notes!$B$4)/Notes!$B$5</f>
        <v>0.23730725989743914</v>
      </c>
      <c r="B372" s="34">
        <f>(insurance[[#This Row],[age]]-Notes!$B$2)/Notes!$B$3</f>
        <v>-1.2251606895761058</v>
      </c>
      <c r="C372" s="34" t="s">
        <v>17</v>
      </c>
    </row>
    <row r="373" spans="1:3" x14ac:dyDescent="0.35">
      <c r="A373" s="35">
        <f>(insurance[[#This Row],[bmi]]-Notes!$B$4)/Notes!$B$5</f>
        <v>6.5880778159022685E-2</v>
      </c>
      <c r="B373" s="35">
        <f>(insurance[[#This Row],[age]]-Notes!$B$2)/Notes!$B$3</f>
        <v>-0.94035592865827067</v>
      </c>
      <c r="C373" s="35" t="s">
        <v>17</v>
      </c>
    </row>
    <row r="374" spans="1:3" x14ac:dyDescent="0.35">
      <c r="A374" s="34">
        <f>(insurance[[#This Row],[bmi]]-Notes!$B$4)/Notes!$B$5</f>
        <v>-0.4016459902184778</v>
      </c>
      <c r="B374" s="34">
        <f>(insurance[[#This Row],[age]]-Notes!$B$2)/Notes!$B$3</f>
        <v>1.3380821586844101</v>
      </c>
      <c r="C374" s="34" t="s">
        <v>17</v>
      </c>
    </row>
    <row r="375" spans="1:3" x14ac:dyDescent="0.35">
      <c r="A375" s="35">
        <f>(insurance[[#This Row],[bmi]]-Notes!$B$4)/Notes!$B$5</f>
        <v>0.62691290021202273</v>
      </c>
      <c r="B375" s="35">
        <f>(insurance[[#This Row],[age]]-Notes!$B$2)/Notes!$B$3</f>
        <v>-1.0115571188877295</v>
      </c>
      <c r="C375" s="35" t="s">
        <v>17</v>
      </c>
    </row>
    <row r="376" spans="1:3" x14ac:dyDescent="0.35">
      <c r="A376" s="34">
        <f>(insurance[[#This Row],[bmi]]-Notes!$B$4)/Notes!$B$5</f>
        <v>-0.15229838041714441</v>
      </c>
      <c r="B376" s="34">
        <f>(insurance[[#This Row],[age]]-Notes!$B$2)/Notes!$B$3</f>
        <v>-0.51314878728151803</v>
      </c>
      <c r="C376" s="34" t="s">
        <v>17</v>
      </c>
    </row>
    <row r="377" spans="1:3" x14ac:dyDescent="0.35">
      <c r="A377" s="35">
        <f>(insurance[[#This Row],[bmi]]-Notes!$B$4)/Notes!$B$5</f>
        <v>-0.65099360001981121</v>
      </c>
      <c r="B377" s="35">
        <f>(insurance[[#This Row],[age]]-Notes!$B$2)/Notes!$B$3</f>
        <v>-0.44194759705205927</v>
      </c>
      <c r="C377" s="35" t="s">
        <v>17</v>
      </c>
    </row>
    <row r="378" spans="1:3" x14ac:dyDescent="0.35">
      <c r="A378" s="34">
        <f>(insurance[[#This Row],[bmi]]-Notes!$B$4)/Notes!$B$5</f>
        <v>8.1465003771605843E-2</v>
      </c>
      <c r="B378" s="34">
        <f>(insurance[[#This Row],[age]]-Notes!$B$2)/Notes!$B$3</f>
        <v>1.2668809684549511</v>
      </c>
      <c r="C378" s="34" t="s">
        <v>18</v>
      </c>
    </row>
    <row r="379" spans="1:3" x14ac:dyDescent="0.35">
      <c r="A379" s="35">
        <f>(insurance[[#This Row],[bmi]]-Notes!$B$4)/Notes!$B$5</f>
        <v>-0.66657782563239443</v>
      </c>
      <c r="B379" s="35">
        <f>(insurance[[#This Row],[age]]-Notes!$B$2)/Notes!$B$3</f>
        <v>0.19886311501306964</v>
      </c>
      <c r="C379" s="35" t="s">
        <v>18</v>
      </c>
    </row>
    <row r="380" spans="1:3" x14ac:dyDescent="0.35">
      <c r="A380" s="34">
        <f>(insurance[[#This Row],[bmi]]-Notes!$B$4)/Notes!$B$5</f>
        <v>-0.26138795970522766</v>
      </c>
      <c r="B380" s="34">
        <f>(insurance[[#This Row],[age]]-Notes!$B$2)/Notes!$B$3</f>
        <v>-1.4387642602644821</v>
      </c>
      <c r="C380" s="34" t="s">
        <v>18</v>
      </c>
    </row>
    <row r="381" spans="1:3" x14ac:dyDescent="0.35">
      <c r="A381" s="35">
        <f>(insurance[[#This Row],[bmi]]-Notes!$B$4)/Notes!$B$5</f>
        <v>0.48665486969877314</v>
      </c>
      <c r="B381" s="35">
        <f>(insurance[[#This Row],[age]]-Notes!$B$2)/Notes!$B$3</f>
        <v>1.1956797782254924</v>
      </c>
      <c r="C381" s="35" t="s">
        <v>18</v>
      </c>
    </row>
    <row r="382" spans="1:3" x14ac:dyDescent="0.35">
      <c r="A382" s="34">
        <f>(insurance[[#This Row],[bmi]]-Notes!$B$4)/Notes!$B$5</f>
        <v>0.20613880867227283</v>
      </c>
      <c r="B382" s="34">
        <f>(insurance[[#This Row],[age]]-Notes!$B$2)/Notes!$B$3</f>
        <v>-1.4387642602644821</v>
      </c>
      <c r="C382" s="34" t="s">
        <v>18</v>
      </c>
    </row>
    <row r="383" spans="1:3" x14ac:dyDescent="0.35">
      <c r="A383" s="35">
        <f>(insurance[[#This Row],[bmi]]-Notes!$B$4)/Notes!$B$5</f>
        <v>1.0321027661391895</v>
      </c>
      <c r="B383" s="35">
        <f>(insurance[[#This Row],[age]]-Notes!$B$2)/Notes!$B$3</f>
        <v>-1.4387642602644821</v>
      </c>
      <c r="C383" s="35" t="s">
        <v>18</v>
      </c>
    </row>
    <row r="384" spans="1:3" x14ac:dyDescent="0.35">
      <c r="A384" s="34">
        <f>(insurance[[#This Row],[bmi]]-Notes!$B$4)/Notes!$B$5</f>
        <v>-0.54190402073172794</v>
      </c>
      <c r="B384" s="34">
        <f>(insurance[[#This Row],[age]]-Notes!$B$2)/Notes!$B$3</f>
        <v>0.9108750173076573</v>
      </c>
      <c r="C384" s="34" t="s">
        <v>18</v>
      </c>
    </row>
    <row r="385" spans="1:3" x14ac:dyDescent="0.35">
      <c r="A385" s="35">
        <f>(insurance[[#This Row],[bmi]]-Notes!$B$4)/Notes!$B$5</f>
        <v>-0.38606176460589464</v>
      </c>
      <c r="B385" s="35">
        <f>(insurance[[#This Row],[age]]-Notes!$B$2)/Notes!$B$3</f>
        <v>-1.1539594993466469</v>
      </c>
      <c r="C385" s="35" t="s">
        <v>18</v>
      </c>
    </row>
    <row r="386" spans="1:3" x14ac:dyDescent="0.35">
      <c r="A386" s="34">
        <f>(insurance[[#This Row],[bmi]]-Notes!$B$4)/Notes!$B$5</f>
        <v>-0.60424092318206113</v>
      </c>
      <c r="B386" s="34">
        <f>(insurance[[#This Row],[age]]-Notes!$B$2)/Notes!$B$3</f>
        <v>1.6940881098317038</v>
      </c>
      <c r="C386" s="34" t="s">
        <v>18</v>
      </c>
    </row>
    <row r="387" spans="1:3" x14ac:dyDescent="0.35">
      <c r="A387" s="35">
        <f>(insurance[[#This Row],[bmi]]-Notes!$B$4)/Notes!$B$5</f>
        <v>-0.38606176460589464</v>
      </c>
      <c r="B387" s="35">
        <f>(insurance[[#This Row],[age]]-Notes!$B$2)/Notes!$B$3</f>
        <v>-1.4387642602644821</v>
      </c>
      <c r="C387" s="35" t="s">
        <v>18</v>
      </c>
    </row>
    <row r="388" spans="1:3" x14ac:dyDescent="0.35">
      <c r="A388" s="34">
        <f>(insurance[[#This Row],[bmi]]-Notes!$B$4)/Notes!$B$5</f>
        <v>1.3593715040034404</v>
      </c>
      <c r="B388" s="34">
        <f>(insurance[[#This Row],[age]]-Notes!$B$2)/Notes!$B$3</f>
        <v>0.3412654954719872</v>
      </c>
      <c r="C388" s="34" t="s">
        <v>18</v>
      </c>
    </row>
    <row r="389" spans="1:3" x14ac:dyDescent="0.35">
      <c r="A389" s="35">
        <f>(insurance[[#This Row],[bmi]]-Notes!$B$4)/Notes!$B$5</f>
        <v>-0.29255641093039458</v>
      </c>
      <c r="B389" s="35">
        <f>(insurance[[#This Row],[age]]-Notes!$B$2)/Notes!$B$3</f>
        <v>-1.4387642602644821</v>
      </c>
      <c r="C389" s="35" t="s">
        <v>18</v>
      </c>
    </row>
    <row r="390" spans="1:3" x14ac:dyDescent="0.35">
      <c r="A390" s="34">
        <f>(insurance[[#This Row],[bmi]]-Notes!$B$4)/Notes!$B$5</f>
        <v>-0.35489331338072777</v>
      </c>
      <c r="B390" s="34">
        <f>(insurance[[#This Row],[age]]-Notes!$B$2)/Notes!$B$3</f>
        <v>-0.86915473842881186</v>
      </c>
      <c r="C390" s="34" t="s">
        <v>18</v>
      </c>
    </row>
    <row r="391" spans="1:3" x14ac:dyDescent="0.35">
      <c r="A391" s="35">
        <f>(insurance[[#This Row],[bmi]]-Notes!$B$4)/Notes!$B$5</f>
        <v>0.79833938195043974</v>
      </c>
      <c r="B391" s="35">
        <f>(insurance[[#This Row],[age]]-Notes!$B$2)/Notes!$B$3</f>
        <v>-0.44194759705205927</v>
      </c>
      <c r="C391" s="35" t="s">
        <v>18</v>
      </c>
    </row>
    <row r="392" spans="1:3" x14ac:dyDescent="0.35">
      <c r="A392" s="34">
        <f>(insurance[[#This Row],[bmi]]-Notes!$B$4)/Notes!$B$5</f>
        <v>-0.61982514879464434</v>
      </c>
      <c r="B392" s="34">
        <f>(insurance[[#This Row],[age]]-Notes!$B$2)/Notes!$B$3</f>
        <v>1.7652893000611625</v>
      </c>
      <c r="C392" s="34" t="s">
        <v>18</v>
      </c>
    </row>
    <row r="393" spans="1:3" x14ac:dyDescent="0.35">
      <c r="A393" s="35">
        <f>(insurance[[#This Row],[bmi]]-Notes!$B$4)/Notes!$B$5</f>
        <v>-0.61982514879464434</v>
      </c>
      <c r="B393" s="35">
        <f>(insurance[[#This Row],[age]]-Notes!$B$2)/Notes!$B$3</f>
        <v>0.27006430524252845</v>
      </c>
      <c r="C393" s="35" t="s">
        <v>18</v>
      </c>
    </row>
    <row r="394" spans="1:3" x14ac:dyDescent="0.35">
      <c r="A394" s="34">
        <f>(insurance[[#This Row],[bmi]]-Notes!$B$4)/Notes!$B$5</f>
        <v>-0.43281444144364473</v>
      </c>
      <c r="B394" s="34">
        <f>(insurance[[#This Row],[age]]-Notes!$B$2)/Notes!$B$3</f>
        <v>-0.29954521659314176</v>
      </c>
      <c r="C394" s="34" t="s">
        <v>18</v>
      </c>
    </row>
    <row r="395" spans="1:3" x14ac:dyDescent="0.35">
      <c r="A395" s="35">
        <f>(insurance[[#This Row],[bmi]]-Notes!$B$4)/Notes!$B$5</f>
        <v>-4.3208801129061156E-2</v>
      </c>
      <c r="B395" s="35">
        <f>(insurance[[#This Row],[age]]-Notes!$B$2)/Notes!$B$3</f>
        <v>-1.2251606895761058</v>
      </c>
      <c r="C395" s="35" t="s">
        <v>18</v>
      </c>
    </row>
    <row r="396" spans="1:3" x14ac:dyDescent="0.35">
      <c r="A396" s="34">
        <f>(insurance[[#This Row],[bmi]]-Notes!$B$4)/Notes!$B$5</f>
        <v>0.29964416234777291</v>
      </c>
      <c r="B396" s="34">
        <f>(insurance[[#This Row],[age]]-Notes!$B$2)/Notes!$B$3</f>
        <v>-1.4387642602644821</v>
      </c>
      <c r="C396" s="34" t="s">
        <v>18</v>
      </c>
    </row>
    <row r="397" spans="1:3" x14ac:dyDescent="0.35">
      <c r="A397" s="35">
        <f>(insurance[[#This Row],[bmi]]-Notes!$B$4)/Notes!$B$5</f>
        <v>-0.10554570357939436</v>
      </c>
      <c r="B397" s="35">
        <f>(insurance[[#This Row],[age]]-Notes!$B$2)/Notes!$B$3</f>
        <v>-1.4387642602644821</v>
      </c>
      <c r="C397" s="35" t="s">
        <v>18</v>
      </c>
    </row>
    <row r="398" spans="1:3" x14ac:dyDescent="0.35">
      <c r="A398" s="34">
        <f>(insurance[[#This Row],[bmi]]-Notes!$B$4)/Notes!$B$5</f>
        <v>-0.26138795970522766</v>
      </c>
      <c r="B398" s="34">
        <f>(insurance[[#This Row],[age]]-Notes!$B$2)/Notes!$B$3</f>
        <v>1.5516857293727864</v>
      </c>
      <c r="C398" s="34" t="s">
        <v>18</v>
      </c>
    </row>
    <row r="399" spans="1:3" x14ac:dyDescent="0.35">
      <c r="A399" s="35">
        <f>(insurance[[#This Row],[bmi]]-Notes!$B$4)/Notes!$B$5</f>
        <v>-0.45332000146020174</v>
      </c>
      <c r="B399" s="35">
        <f>(insurance[[#This Row],[age]]-Notes!$B$2)/Notes!$B$3</f>
        <v>-1.4387642602644821</v>
      </c>
      <c r="C399" s="35" t="s">
        <v>18</v>
      </c>
    </row>
    <row r="400" spans="1:3" x14ac:dyDescent="0.35">
      <c r="A400" s="34">
        <f>(insurance[[#This Row],[bmi]]-Notes!$B$4)/Notes!$B$5</f>
        <v>-0.71743161447345616</v>
      </c>
      <c r="B400" s="34">
        <f>(insurance[[#This Row],[age]]-Notes!$B$2)/Notes!$B$3</f>
        <v>1.6228869196022451</v>
      </c>
      <c r="C400" s="34" t="s">
        <v>18</v>
      </c>
    </row>
    <row r="401" spans="1:3" x14ac:dyDescent="0.35">
      <c r="A401" s="35">
        <f>(insurance[[#This Row],[bmi]]-Notes!$B$4)/Notes!$B$5</f>
        <v>1.8810329508246511</v>
      </c>
      <c r="B401" s="35">
        <f>(insurance[[#This Row],[age]]-Notes!$B$2)/Notes!$B$3</f>
        <v>-0.86915473842881186</v>
      </c>
      <c r="C401" s="35" t="s">
        <v>18</v>
      </c>
    </row>
    <row r="402" spans="1:3" x14ac:dyDescent="0.35">
      <c r="A402" s="34">
        <f>(insurance[[#This Row],[bmi]]-Notes!$B$4)/Notes!$B$5</f>
        <v>0.76060915151997421</v>
      </c>
      <c r="B402" s="34">
        <f>(insurance[[#This Row],[age]]-Notes!$B$2)/Notes!$B$3</f>
        <v>-0.65555116774043554</v>
      </c>
      <c r="C402" s="34" t="s">
        <v>18</v>
      </c>
    </row>
    <row r="403" spans="1:3" x14ac:dyDescent="0.35">
      <c r="A403" s="35">
        <f>(insurance[[#This Row],[bmi]]-Notes!$B$4)/Notes!$B$5</f>
        <v>0.80982249555971175</v>
      </c>
      <c r="B403" s="35">
        <f>(insurance[[#This Row],[age]]-Notes!$B$2)/Notes!$B$3</f>
        <v>-1.2251606895761058</v>
      </c>
      <c r="C403" s="35" t="s">
        <v>18</v>
      </c>
    </row>
    <row r="404" spans="1:3" x14ac:dyDescent="0.35">
      <c r="A404" s="34">
        <f>(insurance[[#This Row],[bmi]]-Notes!$B$4)/Notes!$B$5</f>
        <v>1.515213760129273</v>
      </c>
      <c r="B404" s="34">
        <f>(insurance[[#This Row],[age]]-Notes!$B$2)/Notes!$B$3</f>
        <v>1.4804845391433274</v>
      </c>
      <c r="C404" s="34" t="s">
        <v>18</v>
      </c>
    </row>
    <row r="405" spans="1:3" x14ac:dyDescent="0.35">
      <c r="A405" s="35">
        <f>(insurance[[#This Row],[bmi]]-Notes!$B$4)/Notes!$B$5</f>
        <v>0.61789045380473762</v>
      </c>
      <c r="B405" s="35">
        <f>(insurance[[#This Row],[age]]-Notes!$B$2)/Notes!$B$3</f>
        <v>-0.22834402636368298</v>
      </c>
      <c r="C405" s="35" t="s">
        <v>18</v>
      </c>
    </row>
    <row r="406" spans="1:3" x14ac:dyDescent="0.35">
      <c r="A406" s="34">
        <f>(insurance[[#This Row],[bmi]]-Notes!$B$4)/Notes!$B$5</f>
        <v>0.7261598106921594</v>
      </c>
      <c r="B406" s="34">
        <f>(insurance[[#This Row],[age]]-Notes!$B$2)/Notes!$B$3</f>
        <v>1.6940881098317038</v>
      </c>
      <c r="C406" s="34" t="s">
        <v>18</v>
      </c>
    </row>
    <row r="407" spans="1:3" x14ac:dyDescent="0.35">
      <c r="A407" s="35">
        <f>(insurance[[#This Row],[bmi]]-Notes!$B$4)/Notes!$B$5</f>
        <v>-0.38770220940721889</v>
      </c>
      <c r="B407" s="35">
        <f>(insurance[[#This Row],[age]]-Notes!$B$2)/Notes!$B$3</f>
        <v>-1.4387642602644821</v>
      </c>
      <c r="C407" s="35" t="s">
        <v>18</v>
      </c>
    </row>
    <row r="408" spans="1:3" x14ac:dyDescent="0.35">
      <c r="A408" s="34">
        <f>(insurance[[#This Row],[bmi]]-Notes!$B$4)/Notes!$B$5</f>
        <v>-0.90034120982114463</v>
      </c>
      <c r="B408" s="34">
        <f>(insurance[[#This Row],[age]]-Notes!$B$2)/Notes!$B$3</f>
        <v>-1.5099654504939408</v>
      </c>
      <c r="C408" s="34" t="s">
        <v>18</v>
      </c>
    </row>
    <row r="409" spans="1:3" x14ac:dyDescent="0.35">
      <c r="A409" s="35">
        <f>(insurance[[#This Row],[bmi]]-Notes!$B$4)/Notes!$B$5</f>
        <v>0.79833938195043974</v>
      </c>
      <c r="B409" s="35">
        <f>(insurance[[#This Row],[age]]-Notes!$B$2)/Notes!$B$3</f>
        <v>-0.65555116774043554</v>
      </c>
      <c r="C409" s="35" t="s">
        <v>18</v>
      </c>
    </row>
    <row r="410" spans="1:3" x14ac:dyDescent="0.35">
      <c r="A410" s="34">
        <f>(insurance[[#This Row],[bmi]]-Notes!$B$4)/Notes!$B$5</f>
        <v>1.0148780957252821</v>
      </c>
      <c r="B410" s="34">
        <f>(insurance[[#This Row],[age]]-Notes!$B$2)/Notes!$B$3</f>
        <v>-1.5099654504939408</v>
      </c>
      <c r="C410" s="34" t="s">
        <v>18</v>
      </c>
    </row>
    <row r="411" spans="1:3" x14ac:dyDescent="0.35">
      <c r="A411" s="35">
        <f>(insurance[[#This Row],[bmi]]-Notes!$B$4)/Notes!$B$5</f>
        <v>1.1543159038378701</v>
      </c>
      <c r="B411" s="35">
        <f>(insurance[[#This Row],[age]]-Notes!$B$2)/Notes!$B$3</f>
        <v>1.6940881098317038</v>
      </c>
      <c r="C411" s="35" t="s">
        <v>18</v>
      </c>
    </row>
    <row r="412" spans="1:3" x14ac:dyDescent="0.35">
      <c r="A412" s="34">
        <f>(insurance[[#This Row],[bmi]]-Notes!$B$4)/Notes!$B$5</f>
        <v>0.88856384602329019</v>
      </c>
      <c r="B412" s="34">
        <f>(insurance[[#This Row],[age]]-Notes!$B$2)/Notes!$B$3</f>
        <v>-0.86915473842881186</v>
      </c>
      <c r="C412" s="34" t="s">
        <v>18</v>
      </c>
    </row>
    <row r="413" spans="1:3" x14ac:dyDescent="0.35">
      <c r="A413" s="35">
        <f>(insurance[[#This Row],[bmi]]-Notes!$B$4)/Notes!$B$5</f>
        <v>0.67858691145374606</v>
      </c>
      <c r="B413" s="35">
        <f>(insurance[[#This Row],[age]]-Notes!$B$2)/Notes!$B$3</f>
        <v>-1.4387642602644821</v>
      </c>
      <c r="C413" s="35" t="s">
        <v>18</v>
      </c>
    </row>
    <row r="414" spans="1:3" x14ac:dyDescent="0.35">
      <c r="A414" s="34">
        <f>(insurance[[#This Row],[bmi]]-Notes!$B$4)/Notes!$B$5</f>
        <v>-0.47956711828139476</v>
      </c>
      <c r="B414" s="34">
        <f>(insurance[[#This Row],[age]]-Notes!$B$2)/Notes!$B$3</f>
        <v>1.6940881098317038</v>
      </c>
      <c r="C414" s="34" t="s">
        <v>18</v>
      </c>
    </row>
    <row r="415" spans="1:3" x14ac:dyDescent="0.35">
      <c r="A415" s="35">
        <f>(insurance[[#This Row],[bmi]]-Notes!$B$4)/Notes!$B$5</f>
        <v>0.19055458305968909</v>
      </c>
      <c r="B415" s="35">
        <f>(insurance[[#This Row],[age]]-Notes!$B$2)/Notes!$B$3</f>
        <v>0.76847263684873979</v>
      </c>
      <c r="C415" s="35" t="s">
        <v>18</v>
      </c>
    </row>
    <row r="416" spans="1:3" x14ac:dyDescent="0.35">
      <c r="A416" s="34">
        <f>(insurance[[#This Row],[bmi]]-Notes!$B$4)/Notes!$B$5</f>
        <v>-0.48612889748669286</v>
      </c>
      <c r="B416" s="34">
        <f>(insurance[[#This Row],[age]]-Notes!$B$2)/Notes!$B$3</f>
        <v>-1.4387642602644821</v>
      </c>
      <c r="C416" s="34" t="s">
        <v>18</v>
      </c>
    </row>
    <row r="417" spans="1:3" x14ac:dyDescent="0.35">
      <c r="A417" s="35">
        <f>(insurance[[#This Row],[bmi]]-Notes!$B$4)/Notes!$B$5</f>
        <v>0.12083567900339508</v>
      </c>
      <c r="B417" s="35">
        <f>(insurance[[#This Row],[age]]-Notes!$B$2)/Notes!$B$3</f>
        <v>-0.86915473842881186</v>
      </c>
      <c r="C417" s="35" t="s">
        <v>18</v>
      </c>
    </row>
    <row r="418" spans="1:3" x14ac:dyDescent="0.35">
      <c r="A418" s="34">
        <f>(insurance[[#This Row],[bmi]]-Notes!$B$4)/Notes!$B$5</f>
        <v>2.2408990923921689E-2</v>
      </c>
      <c r="B418" s="34">
        <f>(insurance[[#This Row],[age]]-Notes!$B$2)/Notes!$B$3</f>
        <v>-0.37074640682260052</v>
      </c>
      <c r="C418" s="34" t="s">
        <v>18</v>
      </c>
    </row>
    <row r="419" spans="1:3" x14ac:dyDescent="0.35">
      <c r="A419" s="35">
        <f>(insurance[[#This Row],[bmi]]-Notes!$B$4)/Notes!$B$5</f>
        <v>1.5562248801623872</v>
      </c>
      <c r="B419" s="35">
        <f>(insurance[[#This Row],[age]]-Notes!$B$2)/Notes!$B$3</f>
        <v>-1.0827583091171882</v>
      </c>
      <c r="C419" s="35" t="s">
        <v>18</v>
      </c>
    </row>
    <row r="420" spans="1:3" x14ac:dyDescent="0.35">
      <c r="A420" s="34">
        <f>(insurance[[#This Row],[bmi]]-Notes!$B$4)/Notes!$B$5</f>
        <v>3.5438757086888968E-3</v>
      </c>
      <c r="B420" s="34">
        <f>(insurance[[#This Row],[age]]-Notes!$B$2)/Notes!$B$3</f>
        <v>1.1244785879960337</v>
      </c>
      <c r="C420" s="34" t="s">
        <v>18</v>
      </c>
    </row>
    <row r="421" spans="1:3" x14ac:dyDescent="0.35">
      <c r="A421" s="35">
        <f>(insurance[[#This Row],[bmi]]-Notes!$B$4)/Notes!$B$5</f>
        <v>0.52766598973188716</v>
      </c>
      <c r="B421" s="35">
        <f>(insurance[[#This Row],[age]]-Notes!$B$2)/Notes!$B$3</f>
        <v>1.7652893000611625</v>
      </c>
      <c r="C421" s="35" t="s">
        <v>18</v>
      </c>
    </row>
    <row r="422" spans="1:3" x14ac:dyDescent="0.35">
      <c r="A422" s="34">
        <f>(insurance[[#This Row],[bmi]]-Notes!$B$4)/Notes!$B$5</f>
        <v>0.85247406039415008</v>
      </c>
      <c r="B422" s="34">
        <f>(insurance[[#This Row],[age]]-Notes!$B$2)/Notes!$B$3</f>
        <v>1.5516857293727864</v>
      </c>
      <c r="C422" s="34" t="s">
        <v>18</v>
      </c>
    </row>
    <row r="423" spans="1:3" x14ac:dyDescent="0.35">
      <c r="A423" s="35">
        <f>(insurance[[#This Row],[bmi]]-Notes!$B$4)/Notes!$B$5</f>
        <v>0.46532908728155342</v>
      </c>
      <c r="B423" s="35">
        <f>(insurance[[#This Row],[age]]-Notes!$B$2)/Notes!$B$3</f>
        <v>-0.44194759705205927</v>
      </c>
      <c r="C423" s="35" t="s">
        <v>18</v>
      </c>
    </row>
    <row r="424" spans="1:3" x14ac:dyDescent="0.35">
      <c r="A424" s="34">
        <f>(insurance[[#This Row],[bmi]]-Notes!$B$4)/Notes!$B$5</f>
        <v>-0.10882659318204341</v>
      </c>
      <c r="B424" s="34">
        <f>(insurance[[#This Row],[age]]-Notes!$B$2)/Notes!$B$3</f>
        <v>0.19886311501306964</v>
      </c>
      <c r="C424" s="34" t="s">
        <v>18</v>
      </c>
    </row>
    <row r="425" spans="1:3" x14ac:dyDescent="0.35">
      <c r="A425" s="35">
        <f>(insurance[[#This Row],[bmi]]-Notes!$B$4)/Notes!$B$5</f>
        <v>-0.35489331338072777</v>
      </c>
      <c r="B425" s="35">
        <f>(insurance[[#This Row],[age]]-Notes!$B$2)/Notes!$B$3</f>
        <v>-1.0827583091171882</v>
      </c>
      <c r="C425" s="35" t="s">
        <v>18</v>
      </c>
    </row>
    <row r="426" spans="1:3" x14ac:dyDescent="0.35">
      <c r="A426" s="34">
        <f>(insurance[[#This Row],[bmi]]-Notes!$B$4)/Notes!$B$5</f>
        <v>1.2133719166855541</v>
      </c>
      <c r="B426" s="34">
        <f>(insurance[[#This Row],[age]]-Notes!$B$2)/Notes!$B$3</f>
        <v>0.3412654954719872</v>
      </c>
      <c r="C426" s="34" t="s">
        <v>18</v>
      </c>
    </row>
    <row r="427" spans="1:3" x14ac:dyDescent="0.35">
      <c r="A427" s="35">
        <f>(insurance[[#This Row],[bmi]]-Notes!$B$4)/Notes!$B$5</f>
        <v>0.61296911940076382</v>
      </c>
      <c r="B427" s="35">
        <f>(insurance[[#This Row],[age]]-Notes!$B$2)/Notes!$B$3</f>
        <v>-0.72675235796989435</v>
      </c>
      <c r="C427" s="35" t="s">
        <v>18</v>
      </c>
    </row>
    <row r="428" spans="1:3" x14ac:dyDescent="0.35">
      <c r="A428" s="34">
        <f>(insurance[[#This Row],[bmi]]-Notes!$B$4)/Notes!$B$5</f>
        <v>-6.7815473148929356E-2</v>
      </c>
      <c r="B428" s="34">
        <f>(insurance[[#This Row],[age]]-Notes!$B$2)/Notes!$B$3</f>
        <v>-1.4387642602644821</v>
      </c>
      <c r="C428" s="34" t="s">
        <v>18</v>
      </c>
    </row>
    <row r="429" spans="1:3" x14ac:dyDescent="0.35">
      <c r="A429" s="35">
        <f>(insurance[[#This Row],[bmi]]-Notes!$B$4)/Notes!$B$5</f>
        <v>2.7471878059240189</v>
      </c>
      <c r="B429" s="35">
        <f>(insurance[[#This Row],[age]]-Notes!$B$2)/Notes!$B$3</f>
        <v>1.0532773977665748</v>
      </c>
      <c r="C429" s="35" t="s">
        <v>18</v>
      </c>
    </row>
    <row r="430" spans="1:3" x14ac:dyDescent="0.35">
      <c r="A430" s="34">
        <f>(insurance[[#This Row],[bmi]]-Notes!$B$4)/Notes!$B$5</f>
        <v>2.548693984963748</v>
      </c>
      <c r="B430" s="34">
        <f>(insurance[[#This Row],[age]]-Notes!$B$2)/Notes!$B$3</f>
        <v>0.27006430524252845</v>
      </c>
      <c r="C430" s="34" t="s">
        <v>18</v>
      </c>
    </row>
    <row r="431" spans="1:3" x14ac:dyDescent="0.35">
      <c r="A431" s="35">
        <f>(insurance[[#This Row],[bmi]]-Notes!$B$4)/Notes!$B$5</f>
        <v>0.40135174002989538</v>
      </c>
      <c r="B431" s="35">
        <f>(insurance[[#This Row],[age]]-Notes!$B$2)/Notes!$B$3</f>
        <v>-1.4387642602644821</v>
      </c>
      <c r="C431" s="35" t="s">
        <v>18</v>
      </c>
    </row>
    <row r="432" spans="1:3" x14ac:dyDescent="0.35">
      <c r="A432" s="34">
        <f>(insurance[[#This Row],[bmi]]-Notes!$B$4)/Notes!$B$5</f>
        <v>0.47107064408618882</v>
      </c>
      <c r="B432" s="34">
        <f>(insurance[[#This Row],[age]]-Notes!$B$2)/Notes!$B$3</f>
        <v>-1.5099654504939408</v>
      </c>
      <c r="C432" s="34" t="s">
        <v>18</v>
      </c>
    </row>
    <row r="433" spans="1:3" x14ac:dyDescent="0.35">
      <c r="A433" s="35">
        <f>(insurance[[#This Row],[bmi]]-Notes!$B$4)/Notes!$B$5</f>
        <v>-0.6977462768575613</v>
      </c>
      <c r="B433" s="35">
        <f>(insurance[[#This Row],[age]]-Notes!$B$2)/Notes!$B$3</f>
        <v>-1.4740455675306659E-2</v>
      </c>
      <c r="C433" s="35" t="s">
        <v>18</v>
      </c>
    </row>
    <row r="434" spans="1:3" x14ac:dyDescent="0.35">
      <c r="A434" s="34">
        <f>(insurance[[#This Row],[bmi]]-Notes!$B$4)/Notes!$B$5</f>
        <v>0.22172303428485599</v>
      </c>
      <c r="B434" s="34">
        <f>(insurance[[#This Row],[age]]-Notes!$B$2)/Notes!$B$3</f>
        <v>1.6228869196022451</v>
      </c>
      <c r="C434" s="34" t="s">
        <v>18</v>
      </c>
    </row>
    <row r="435" spans="1:3" x14ac:dyDescent="0.35">
      <c r="A435" s="35">
        <f>(insurance[[#This Row],[bmi]]-Notes!$B$4)/Notes!$B$5</f>
        <v>1.2133719166855541</v>
      </c>
      <c r="B435" s="35">
        <f>(insurance[[#This Row],[age]]-Notes!$B$2)/Notes!$B$3</f>
        <v>0.8396738270781986</v>
      </c>
      <c r="C435" s="35" t="s">
        <v>18</v>
      </c>
    </row>
    <row r="436" spans="1:3" x14ac:dyDescent="0.35">
      <c r="A436" s="34">
        <f>(insurance[[#This Row],[bmi]]-Notes!$B$4)/Notes!$B$5</f>
        <v>1.2675065951292646</v>
      </c>
      <c r="B436" s="34">
        <f>(insurance[[#This Row],[age]]-Notes!$B$2)/Notes!$B$3</f>
        <v>-0.1571428361342242</v>
      </c>
      <c r="C436" s="34" t="s">
        <v>18</v>
      </c>
    </row>
    <row r="437" spans="1:3" x14ac:dyDescent="0.35">
      <c r="A437" s="35">
        <f>(insurance[[#This Row],[bmi]]-Notes!$B$4)/Notes!$B$5</f>
        <v>-0.24826440129463145</v>
      </c>
      <c r="B437" s="35">
        <f>(insurance[[#This Row],[age]]-Notes!$B$2)/Notes!$B$3</f>
        <v>-0.86915473842881186</v>
      </c>
      <c r="C437" s="35" t="s">
        <v>18</v>
      </c>
    </row>
    <row r="438" spans="1:3" x14ac:dyDescent="0.35">
      <c r="A438" s="34">
        <f>(insurance[[#This Row],[bmi]]-Notes!$B$4)/Notes!$B$5</f>
        <v>0.56457599776168887</v>
      </c>
      <c r="B438" s="34">
        <f>(insurance[[#This Row],[age]]-Notes!$B$2)/Notes!$B$3</f>
        <v>0.98207620753711611</v>
      </c>
      <c r="C438" s="34" t="s">
        <v>18</v>
      </c>
    </row>
    <row r="439" spans="1:3" x14ac:dyDescent="0.35">
      <c r="A439" s="35">
        <f>(insurance[[#This Row],[bmi]]-Notes!$B$4)/Notes!$B$5</f>
        <v>-0.69938672165888605</v>
      </c>
      <c r="B439" s="35">
        <f>(insurance[[#This Row],[age]]-Notes!$B$2)/Notes!$B$3</f>
        <v>-0.1571428361342242</v>
      </c>
      <c r="C439" s="35" t="s">
        <v>18</v>
      </c>
    </row>
    <row r="440" spans="1:3" x14ac:dyDescent="0.35">
      <c r="A440" s="34">
        <f>(insurance[[#This Row],[bmi]]-Notes!$B$4)/Notes!$B$5</f>
        <v>-0.46480311506947375</v>
      </c>
      <c r="B440" s="34">
        <f>(insurance[[#This Row],[age]]-Notes!$B$2)/Notes!$B$3</f>
        <v>0.55486906616036347</v>
      </c>
      <c r="C440" s="34" t="s">
        <v>18</v>
      </c>
    </row>
    <row r="441" spans="1:3" x14ac:dyDescent="0.35">
      <c r="A441" s="35">
        <f>(insurance[[#This Row],[bmi]]-Notes!$B$4)/Notes!$B$5</f>
        <v>1.2314168095001243</v>
      </c>
      <c r="B441" s="35">
        <f>(insurance[[#This Row],[age]]-Notes!$B$2)/Notes!$B$3</f>
        <v>-1.5099654504939408</v>
      </c>
      <c r="C441" s="35" t="s">
        <v>18</v>
      </c>
    </row>
    <row r="442" spans="1:3" x14ac:dyDescent="0.35">
      <c r="A442" s="34">
        <f>(insurance[[#This Row],[bmi]]-Notes!$B$4)/Notes!$B$5</f>
        <v>1.8990778436392213</v>
      </c>
      <c r="B442" s="34">
        <f>(insurance[[#This Row],[age]]-Notes!$B$2)/Notes!$B$3</f>
        <v>-1.5099654504939408</v>
      </c>
      <c r="C442" s="34" t="s">
        <v>18</v>
      </c>
    </row>
    <row r="443" spans="1:3" x14ac:dyDescent="0.35">
      <c r="A443" s="35">
        <f>(insurance[[#This Row],[bmi]]-Notes!$B$4)/Notes!$B$5</f>
        <v>-0.13999504440721031</v>
      </c>
      <c r="B443" s="35">
        <f>(insurance[[#This Row],[age]]-Notes!$B$2)/Notes!$B$3</f>
        <v>1.2668809684549511</v>
      </c>
      <c r="C443" s="35" t="s">
        <v>18</v>
      </c>
    </row>
    <row r="444" spans="1:3" x14ac:dyDescent="0.35">
      <c r="A444" s="34">
        <f>(insurance[[#This Row],[bmi]]-Notes!$B$4)/Notes!$B$5</f>
        <v>0.29308238314247481</v>
      </c>
      <c r="B444" s="34">
        <f>(insurance[[#This Row],[age]]-Notes!$B$2)/Notes!$B$3</f>
        <v>1.4804845391433274</v>
      </c>
      <c r="C444" s="34" t="s">
        <v>18</v>
      </c>
    </row>
    <row r="445" spans="1:3" x14ac:dyDescent="0.35">
      <c r="A445" s="35">
        <f>(insurance[[#This Row],[bmi]]-Notes!$B$4)/Notes!$B$5</f>
        <v>1.9128101321272635E-2</v>
      </c>
      <c r="B445" s="35">
        <f>(insurance[[#This Row],[age]]-Notes!$B$2)/Notes!$B$3</f>
        <v>-0.1571428361342242</v>
      </c>
      <c r="C445" s="35" t="s">
        <v>18</v>
      </c>
    </row>
    <row r="446" spans="1:3" x14ac:dyDescent="0.35">
      <c r="A446" s="34">
        <f>(insurance[[#This Row],[bmi]]-Notes!$B$4)/Notes!$B$5</f>
        <v>0.79833938195043974</v>
      </c>
      <c r="B446" s="34">
        <f>(insurance[[#This Row],[age]]-Notes!$B$2)/Notes!$B$3</f>
        <v>0.48366787593090471</v>
      </c>
      <c r="C446" s="34" t="s">
        <v>18</v>
      </c>
    </row>
    <row r="447" spans="1:3" x14ac:dyDescent="0.35">
      <c r="A447" s="35">
        <f>(insurance[[#This Row],[bmi]]-Notes!$B$4)/Notes!$B$5</f>
        <v>0.40135174002989538</v>
      </c>
      <c r="B447" s="35">
        <f>(insurance[[#This Row],[age]]-Notes!$B$2)/Notes!$B$3</f>
        <v>0.62607025638982228</v>
      </c>
      <c r="C447" s="35" t="s">
        <v>18</v>
      </c>
    </row>
    <row r="448" spans="1:3" x14ac:dyDescent="0.35">
      <c r="A448" s="34">
        <f>(insurance[[#This Row],[bmi]]-Notes!$B$4)/Notes!$B$5</f>
        <v>-0.27697218531781082</v>
      </c>
      <c r="B448" s="34">
        <f>(insurance[[#This Row],[age]]-Notes!$B$2)/Notes!$B$3</f>
        <v>1.2668809684549511</v>
      </c>
      <c r="C448" s="34" t="s">
        <v>18</v>
      </c>
    </row>
    <row r="449" spans="1:3" x14ac:dyDescent="0.35">
      <c r="A449" s="35">
        <f>(insurance[[#This Row],[bmi]]-Notes!$B$4)/Notes!$B$5</f>
        <v>1.682539129864379</v>
      </c>
      <c r="B449" s="35">
        <f>(insurance[[#This Row],[age]]-Notes!$B$2)/Notes!$B$3</f>
        <v>1.4804845391433274</v>
      </c>
      <c r="C449" s="35" t="s">
        <v>18</v>
      </c>
    </row>
    <row r="450" spans="1:3" x14ac:dyDescent="0.35">
      <c r="A450" s="34">
        <f>(insurance[[#This Row],[bmi]]-Notes!$B$4)/Notes!$B$5</f>
        <v>0.17497035744710593</v>
      </c>
      <c r="B450" s="34">
        <f>(insurance[[#This Row],[age]]-Notes!$B$2)/Notes!$B$3</f>
        <v>-1.5099654504939408</v>
      </c>
      <c r="C450" s="34" t="s">
        <v>18</v>
      </c>
    </row>
    <row r="451" spans="1:3" x14ac:dyDescent="0.35">
      <c r="A451" s="35">
        <f>(insurance[[#This Row],[bmi]]-Notes!$B$4)/Notes!$B$5</f>
        <v>0.33409350317558889</v>
      </c>
      <c r="B451" s="35">
        <f>(insurance[[#This Row],[age]]-Notes!$B$2)/Notes!$B$3</f>
        <v>-1.0827583091171882</v>
      </c>
      <c r="C451" s="35" t="s">
        <v>18</v>
      </c>
    </row>
    <row r="452" spans="1:3" x14ac:dyDescent="0.35">
      <c r="A452" s="34">
        <f>(insurance[[#This Row],[bmi]]-Notes!$B$4)/Notes!$B$5</f>
        <v>0.74420470350672951</v>
      </c>
      <c r="B452" s="34">
        <f>(insurance[[#This Row],[age]]-Notes!$B$2)/Notes!$B$3</f>
        <v>1.1244785879960337</v>
      </c>
      <c r="C452" s="34" t="s">
        <v>18</v>
      </c>
    </row>
    <row r="453" spans="1:3" x14ac:dyDescent="0.35">
      <c r="A453" s="35">
        <f>(insurance[[#This Row],[bmi]]-Notes!$B$4)/Notes!$B$5</f>
        <v>3.5438757086888968E-3</v>
      </c>
      <c r="B453" s="35">
        <f>(insurance[[#This Row],[age]]-Notes!$B$2)/Notes!$B$3</f>
        <v>-1.3675630700350232</v>
      </c>
      <c r="C453" s="35" t="s">
        <v>18</v>
      </c>
    </row>
    <row r="454" spans="1:3" x14ac:dyDescent="0.35">
      <c r="A454" s="34">
        <f>(insurance[[#This Row],[bmi]]-Notes!$B$4)/Notes!$B$5</f>
        <v>3.8813438937166961E-2</v>
      </c>
      <c r="B454" s="34">
        <f>(insurance[[#This Row],[age]]-Notes!$B$2)/Notes!$B$3</f>
        <v>0.69727144661928109</v>
      </c>
      <c r="C454" s="34" t="s">
        <v>18</v>
      </c>
    </row>
    <row r="455" spans="1:3" x14ac:dyDescent="0.35">
      <c r="A455" s="35">
        <f>(insurance[[#This Row],[bmi]]-Notes!$B$4)/Notes!$B$5</f>
        <v>0.16676813344048302</v>
      </c>
      <c r="B455" s="35">
        <f>(insurance[[#This Row],[age]]-Notes!$B$2)/Notes!$B$3</f>
        <v>-0.79795354819935316</v>
      </c>
      <c r="C455" s="35" t="s">
        <v>18</v>
      </c>
    </row>
    <row r="456" spans="1:3" x14ac:dyDescent="0.35">
      <c r="A456" s="34">
        <f>(insurance[[#This Row],[bmi]]-Notes!$B$4)/Notes!$B$5</f>
        <v>0.90660873883786031</v>
      </c>
      <c r="B456" s="34">
        <f>(insurance[[#This Row],[age]]-Notes!$B$2)/Notes!$B$3</f>
        <v>0.55486906616036347</v>
      </c>
      <c r="C456" s="34" t="s">
        <v>18</v>
      </c>
    </row>
    <row r="457" spans="1:3" x14ac:dyDescent="0.35">
      <c r="A457" s="35">
        <f>(insurance[[#This Row],[bmi]]-Notes!$B$4)/Notes!$B$5</f>
        <v>0.12083567900339508</v>
      </c>
      <c r="B457" s="35">
        <f>(insurance[[#This Row],[age]]-Notes!$B$2)/Notes!$B$3</f>
        <v>-1.1539594993466469</v>
      </c>
      <c r="C457" s="35" t="s">
        <v>18</v>
      </c>
    </row>
    <row r="458" spans="1:3" x14ac:dyDescent="0.35">
      <c r="A458" s="34">
        <f>(insurance[[#This Row],[bmi]]-Notes!$B$4)/Notes!$B$5</f>
        <v>0.35049795118883359</v>
      </c>
      <c r="B458" s="34">
        <f>(insurance[[#This Row],[age]]-Notes!$B$2)/Notes!$B$3</f>
        <v>1.4804845391433274</v>
      </c>
      <c r="C458" s="34" t="s">
        <v>18</v>
      </c>
    </row>
    <row r="459" spans="1:3" x14ac:dyDescent="0.35">
      <c r="A459" s="35">
        <f>(insurance[[#This Row],[bmi]]-Notes!$B$4)/Notes!$B$5</f>
        <v>2.3321552711889058</v>
      </c>
      <c r="B459" s="35">
        <f>(insurance[[#This Row],[age]]-Notes!$B$2)/Notes!$B$3</f>
        <v>-1.4387642602644821</v>
      </c>
      <c r="C459" s="35" t="s">
        <v>18</v>
      </c>
    </row>
    <row r="460" spans="1:3" x14ac:dyDescent="0.35">
      <c r="A460" s="34">
        <f>(insurance[[#This Row],[bmi]]-Notes!$B$4)/Notes!$B$5</f>
        <v>-0.13999504440721031</v>
      </c>
      <c r="B460" s="34">
        <f>(insurance[[#This Row],[age]]-Notes!$B$2)/Notes!$B$3</f>
        <v>-0.58434997751097684</v>
      </c>
      <c r="C460" s="34" t="s">
        <v>18</v>
      </c>
    </row>
    <row r="461" spans="1:3" x14ac:dyDescent="0.35">
      <c r="A461" s="35">
        <f>(insurance[[#This Row],[bmi]]-Notes!$B$4)/Notes!$B$5</f>
        <v>-0.13671415480456126</v>
      </c>
      <c r="B461" s="35">
        <f>(insurance[[#This Row],[age]]-Notes!$B$2)/Notes!$B$3</f>
        <v>-1.0827583091171882</v>
      </c>
      <c r="C461" s="35" t="s">
        <v>18</v>
      </c>
    </row>
    <row r="462" spans="1:3" x14ac:dyDescent="0.35">
      <c r="A462" s="34">
        <f>(insurance[[#This Row],[bmi]]-Notes!$B$4)/Notes!$B$5</f>
        <v>-0.55174668953967509</v>
      </c>
      <c r="B462" s="34">
        <f>(insurance[[#This Row],[age]]-Notes!$B$2)/Notes!$B$3</f>
        <v>-1.3675630700350232</v>
      </c>
      <c r="C462" s="34" t="s">
        <v>18</v>
      </c>
    </row>
    <row r="463" spans="1:3" x14ac:dyDescent="0.35">
      <c r="A463" s="35">
        <f>(insurance[[#This Row],[bmi]]-Notes!$B$4)/Notes!$B$5</f>
        <v>6.5880778159022685E-2</v>
      </c>
      <c r="B463" s="35">
        <f>(insurance[[#This Row],[age]]-Notes!$B$2)/Notes!$B$3</f>
        <v>-1.0827583091171882</v>
      </c>
      <c r="C463" s="35" t="s">
        <v>18</v>
      </c>
    </row>
    <row r="464" spans="1:3" x14ac:dyDescent="0.35">
      <c r="A464" s="34">
        <f>(insurance[[#This Row],[bmi]]-Notes!$B$4)/Notes!$B$5</f>
        <v>-0.59111736477146493</v>
      </c>
      <c r="B464" s="34">
        <f>(insurance[[#This Row],[age]]-Notes!$B$2)/Notes!$B$3</f>
        <v>-0.94035592865827067</v>
      </c>
      <c r="C464" s="34" t="s">
        <v>18</v>
      </c>
    </row>
    <row r="465" spans="1:3" x14ac:dyDescent="0.35">
      <c r="A465" s="35">
        <f>(insurance[[#This Row],[bmi]]-Notes!$B$4)/Notes!$B$5</f>
        <v>0.69499135946699186</v>
      </c>
      <c r="B465" s="35">
        <f>(insurance[[#This Row],[age]]-Notes!$B$2)/Notes!$B$3</f>
        <v>-1.4387642602644821</v>
      </c>
      <c r="C465" s="35" t="s">
        <v>18</v>
      </c>
    </row>
    <row r="466" spans="1:3" x14ac:dyDescent="0.35">
      <c r="A466" s="34">
        <f>(insurance[[#This Row],[bmi]]-Notes!$B$4)/Notes!$B$5</f>
        <v>-4.9770580334359264E-2</v>
      </c>
      <c r="B466" s="34">
        <f>(insurance[[#This Row],[age]]-Notes!$B$2)/Notes!$B$3</f>
        <v>0.41246668570144596</v>
      </c>
      <c r="C466" s="34" t="s">
        <v>18</v>
      </c>
    </row>
    <row r="467" spans="1:3" x14ac:dyDescent="0.35">
      <c r="A467" s="35">
        <f>(insurance[[#This Row],[bmi]]-Notes!$B$4)/Notes!$B$5</f>
        <v>-0.46972444947344699</v>
      </c>
      <c r="B467" s="35">
        <f>(insurance[[#This Row],[age]]-Notes!$B$2)/Notes!$B$3</f>
        <v>0.27006430524252845</v>
      </c>
      <c r="C467" s="35" t="s">
        <v>18</v>
      </c>
    </row>
    <row r="468" spans="1:3" x14ac:dyDescent="0.35">
      <c r="A468" s="34">
        <f>(insurance[[#This Row],[bmi]]-Notes!$B$4)/Notes!$B$5</f>
        <v>-7.6017697155552288E-2</v>
      </c>
      <c r="B468" s="34">
        <f>(insurance[[#This Row],[age]]-Notes!$B$2)/Notes!$B$3</f>
        <v>-1.0115571188877295</v>
      </c>
      <c r="C468" s="34" t="s">
        <v>18</v>
      </c>
    </row>
    <row r="469" spans="1:3" x14ac:dyDescent="0.35">
      <c r="A469" s="35">
        <f>(insurance[[#This Row],[bmi]]-Notes!$B$4)/Notes!$B$5</f>
        <v>-0.65099360001981121</v>
      </c>
      <c r="B469" s="35">
        <f>(insurance[[#This Row],[age]]-Notes!$B$2)/Notes!$B$3</f>
        <v>1.6228869196022451</v>
      </c>
      <c r="C469" s="35" t="s">
        <v>18</v>
      </c>
    </row>
    <row r="470" spans="1:3" x14ac:dyDescent="0.35">
      <c r="A470" s="34">
        <f>(insurance[[#This Row],[bmi]]-Notes!$B$4)/Notes!$B$5</f>
        <v>0.20613880867227283</v>
      </c>
      <c r="B470" s="34">
        <f>(insurance[[#This Row],[age]]-Notes!$B$2)/Notes!$B$3</f>
        <v>-0.37074640682260052</v>
      </c>
      <c r="C470" s="34" t="s">
        <v>18</v>
      </c>
    </row>
    <row r="471" spans="1:3" x14ac:dyDescent="0.35">
      <c r="A471" s="35">
        <f>(insurance[[#This Row],[bmi]]-Notes!$B$4)/Notes!$B$5</f>
        <v>0.94105807966567623</v>
      </c>
      <c r="B471" s="35">
        <f>(insurance[[#This Row],[age]]-Notes!$B$2)/Notes!$B$3</f>
        <v>-0.79795354819935316</v>
      </c>
      <c r="C471" s="35" t="s">
        <v>18</v>
      </c>
    </row>
    <row r="472" spans="1:3" x14ac:dyDescent="0.35">
      <c r="A472" s="34">
        <f>(insurance[[#This Row],[bmi]]-Notes!$B$4)/Notes!$B$5</f>
        <v>0.98535008930143997</v>
      </c>
      <c r="B472" s="34">
        <f>(insurance[[#This Row],[age]]-Notes!$B$2)/Notes!$B$3</f>
        <v>-0.29954521659314176</v>
      </c>
      <c r="C472" s="34" t="s">
        <v>18</v>
      </c>
    </row>
    <row r="473" spans="1:3" x14ac:dyDescent="0.35">
      <c r="A473" s="35">
        <f>(insurance[[#This Row],[bmi]]-Notes!$B$4)/Notes!$B$5</f>
        <v>0.74420470350672951</v>
      </c>
      <c r="B473" s="35">
        <f>(insurance[[#This Row],[age]]-Notes!$B$2)/Notes!$B$3</f>
        <v>-0.22834402636368298</v>
      </c>
      <c r="C473" s="35" t="s">
        <v>18</v>
      </c>
    </row>
    <row r="474" spans="1:3" x14ac:dyDescent="0.35">
      <c r="A474" s="34">
        <f>(insurance[[#This Row],[bmi]]-Notes!$B$4)/Notes!$B$5</f>
        <v>-0.43691555344695587</v>
      </c>
      <c r="B474" s="34">
        <f>(insurance[[#This Row],[age]]-Notes!$B$2)/Notes!$B$3</f>
        <v>0.62607025638982228</v>
      </c>
      <c r="C474" s="34" t="s">
        <v>18</v>
      </c>
    </row>
    <row r="475" spans="1:3" x14ac:dyDescent="0.35">
      <c r="A475" s="35">
        <f>(insurance[[#This Row],[bmi]]-Notes!$B$4)/Notes!$B$5</f>
        <v>1.1411923454272728</v>
      </c>
      <c r="B475" s="35">
        <f>(insurance[[#This Row],[age]]-Notes!$B$2)/Notes!$B$3</f>
        <v>-1.2251606895761058</v>
      </c>
      <c r="C475" s="35" t="s">
        <v>18</v>
      </c>
    </row>
    <row r="476" spans="1:3" x14ac:dyDescent="0.35">
      <c r="A476" s="34">
        <f>(insurance[[#This Row],[bmi]]-Notes!$B$4)/Notes!$B$5</f>
        <v>-0.43281444144364473</v>
      </c>
      <c r="B476" s="34">
        <f>(insurance[[#This Row],[age]]-Notes!$B$2)/Notes!$B$3</f>
        <v>-1.3675630700350232</v>
      </c>
      <c r="C476" s="34" t="s">
        <v>18</v>
      </c>
    </row>
    <row r="477" spans="1:3" x14ac:dyDescent="0.35">
      <c r="A477" s="35">
        <f>(insurance[[#This Row],[bmi]]-Notes!$B$4)/Notes!$B$5</f>
        <v>-0.44675822225490303</v>
      </c>
      <c r="B477" s="35">
        <f>(insurance[[#This Row],[age]]-Notes!$B$2)/Notes!$B$3</f>
        <v>-0.72675235796989435</v>
      </c>
      <c r="C477" s="35" t="s">
        <v>18</v>
      </c>
    </row>
    <row r="478" spans="1:3" x14ac:dyDescent="0.35">
      <c r="A478" s="34">
        <f>(insurance[[#This Row],[bmi]]-Notes!$B$4)/Notes!$B$5</f>
        <v>0.11263345499677274</v>
      </c>
      <c r="B478" s="34">
        <f>(insurance[[#This Row],[age]]-Notes!$B$2)/Notes!$B$3</f>
        <v>0.3412654954719872</v>
      </c>
      <c r="C478" s="34" t="s">
        <v>18</v>
      </c>
    </row>
    <row r="479" spans="1:3" x14ac:dyDescent="0.35">
      <c r="A479" s="35">
        <f>(insurance[[#This Row],[bmi]]-Notes!$B$4)/Notes!$B$5</f>
        <v>-0.62720715040060515</v>
      </c>
      <c r="B479" s="35">
        <f>(insurance[[#This Row],[age]]-Notes!$B$2)/Notes!$B$3</f>
        <v>-1.3675630700350232</v>
      </c>
      <c r="C479" s="35" t="s">
        <v>18</v>
      </c>
    </row>
    <row r="480" spans="1:3" x14ac:dyDescent="0.35">
      <c r="A480" s="34">
        <f>(insurance[[#This Row],[bmi]]-Notes!$B$4)/Notes!$B$5</f>
        <v>-0.41723021583106096</v>
      </c>
      <c r="B480" s="34">
        <f>(insurance[[#This Row],[age]]-Notes!$B$2)/Notes!$B$3</f>
        <v>5.6460734554152112E-2</v>
      </c>
      <c r="C480" s="34" t="s">
        <v>18</v>
      </c>
    </row>
    <row r="481" spans="1:3" x14ac:dyDescent="0.35">
      <c r="A481" s="35">
        <f>(insurance[[#This Row],[bmi]]-Notes!$B$4)/Notes!$B$5</f>
        <v>1.0009343149140231</v>
      </c>
      <c r="B481" s="35">
        <f>(insurance[[#This Row],[age]]-Notes!$B$2)/Notes!$B$3</f>
        <v>1.4092833489138687</v>
      </c>
      <c r="C481" s="35" t="s">
        <v>18</v>
      </c>
    </row>
    <row r="482" spans="1:3" x14ac:dyDescent="0.35">
      <c r="A482" s="34">
        <f>(insurance[[#This Row],[bmi]]-Notes!$B$4)/Notes!$B$5</f>
        <v>-0.8617907569900175</v>
      </c>
      <c r="B482" s="34">
        <f>(insurance[[#This Row],[age]]-Notes!$B$2)/Notes!$B$3</f>
        <v>0.55486906616036347</v>
      </c>
      <c r="C482" s="34" t="s">
        <v>18</v>
      </c>
    </row>
    <row r="483" spans="1:3" x14ac:dyDescent="0.35">
      <c r="A483" s="35">
        <f>(insurance[[#This Row],[bmi]]-Notes!$B$4)/Notes!$B$5</f>
        <v>0.51454243132128985</v>
      </c>
      <c r="B483" s="35">
        <f>(insurance[[#This Row],[age]]-Notes!$B$2)/Notes!$B$3</f>
        <v>1.7652893000611625</v>
      </c>
      <c r="C483" s="35" t="s">
        <v>18</v>
      </c>
    </row>
    <row r="484" spans="1:3" x14ac:dyDescent="0.35">
      <c r="A484" s="34">
        <f>(insurance[[#This Row],[bmi]]-Notes!$B$4)/Notes!$B$5</f>
        <v>0.93859741246368933</v>
      </c>
      <c r="B484" s="34">
        <f>(insurance[[#This Row],[age]]-Notes!$B$2)/Notes!$B$3</f>
        <v>1.5516857293727864</v>
      </c>
      <c r="C484" s="34" t="s">
        <v>18</v>
      </c>
    </row>
    <row r="485" spans="1:3" x14ac:dyDescent="0.35">
      <c r="A485" s="35">
        <f>(insurance[[#This Row],[bmi]]-Notes!$B$4)/Notes!$B$5</f>
        <v>0.26847571112260549</v>
      </c>
      <c r="B485" s="35">
        <f>(insurance[[#This Row],[age]]-Notes!$B$2)/Notes!$B$3</f>
        <v>0.76847263684873979</v>
      </c>
      <c r="C485" s="35" t="s">
        <v>18</v>
      </c>
    </row>
    <row r="486" spans="1:3" x14ac:dyDescent="0.35">
      <c r="A486" s="34">
        <f>(insurance[[#This Row],[bmi]]-Notes!$B$4)/Notes!$B$5</f>
        <v>0.34639683918552239</v>
      </c>
      <c r="B486" s="34">
        <f>(insurance[[#This Row],[age]]-Notes!$B$2)/Notes!$B$3</f>
        <v>5.6460734554152112E-2</v>
      </c>
      <c r="C486" s="34" t="s">
        <v>18</v>
      </c>
    </row>
    <row r="487" spans="1:3" x14ac:dyDescent="0.35">
      <c r="A487" s="35">
        <f>(insurance[[#This Row],[bmi]]-Notes!$B$4)/Notes!$B$5</f>
        <v>-0.65099360001981121</v>
      </c>
      <c r="B487" s="35">
        <f>(insurance[[#This Row],[age]]-Notes!$B$2)/Notes!$B$3</f>
        <v>1.1956797782254924</v>
      </c>
      <c r="C487" s="35" t="s">
        <v>18</v>
      </c>
    </row>
    <row r="488" spans="1:3" x14ac:dyDescent="0.35">
      <c r="A488" s="34">
        <f>(insurance[[#This Row],[bmi]]-Notes!$B$4)/Notes!$B$5</f>
        <v>-0.37457865099662269</v>
      </c>
      <c r="B488" s="34">
        <f>(insurance[[#This Row],[age]]-Notes!$B$2)/Notes!$B$3</f>
        <v>-0.65555116774043554</v>
      </c>
      <c r="C488" s="34" t="s">
        <v>18</v>
      </c>
    </row>
    <row r="489" spans="1:3" x14ac:dyDescent="0.35">
      <c r="A489" s="35">
        <f>(insurance[[#This Row],[bmi]]-Notes!$B$4)/Notes!$B$5</f>
        <v>-0.38606176460589464</v>
      </c>
      <c r="B489" s="35">
        <f>(insurance[[#This Row],[age]]-Notes!$B$2)/Notes!$B$3</f>
        <v>1.5516857293727864</v>
      </c>
      <c r="C489" s="35" t="s">
        <v>18</v>
      </c>
    </row>
    <row r="490" spans="1:3" x14ac:dyDescent="0.35">
      <c r="A490" s="34">
        <f>(insurance[[#This Row],[bmi]]-Notes!$B$4)/Notes!$B$5</f>
        <v>-0.38770220940721889</v>
      </c>
      <c r="B490" s="34">
        <f>(insurance[[#This Row],[age]]-Notes!$B$2)/Notes!$B$3</f>
        <v>-1.4740455675306659E-2</v>
      </c>
      <c r="C490" s="34" t="s">
        <v>18</v>
      </c>
    </row>
    <row r="491" spans="1:3" x14ac:dyDescent="0.35">
      <c r="A491" s="35">
        <f>(insurance[[#This Row],[bmi]]-Notes!$B$4)/Notes!$B$5</f>
        <v>-0.75352140010259638</v>
      </c>
      <c r="B491" s="35">
        <f>(insurance[[#This Row],[age]]-Notes!$B$2)/Notes!$B$3</f>
        <v>0.19886311501306964</v>
      </c>
      <c r="C491" s="35" t="s">
        <v>18</v>
      </c>
    </row>
    <row r="492" spans="1:3" x14ac:dyDescent="0.35">
      <c r="A492" s="34">
        <f>(insurance[[#This Row],[bmi]]-Notes!$B$4)/Notes!$B$5</f>
        <v>1.8810329508246511</v>
      </c>
      <c r="B492" s="34">
        <f>(insurance[[#This Row],[age]]-Notes!$B$2)/Notes!$B$3</f>
        <v>1.2668809684549511</v>
      </c>
      <c r="C492" s="34" t="s">
        <v>18</v>
      </c>
    </row>
    <row r="493" spans="1:3" x14ac:dyDescent="0.35">
      <c r="A493" s="35">
        <f>(insurance[[#This Row],[bmi]]-Notes!$B$4)/Notes!$B$5</f>
        <v>1.2191134734901896</v>
      </c>
      <c r="B493" s="35">
        <f>(insurance[[#This Row],[age]]-Notes!$B$2)/Notes!$B$3</f>
        <v>-0.58434997751097684</v>
      </c>
      <c r="C493" s="35" t="s">
        <v>18</v>
      </c>
    </row>
    <row r="494" spans="1:3" x14ac:dyDescent="0.35">
      <c r="A494" s="34">
        <f>(insurance[[#This Row],[bmi]]-Notes!$B$4)/Notes!$B$5</f>
        <v>-7.4377252354227472E-2</v>
      </c>
      <c r="B494" s="34">
        <f>(insurance[[#This Row],[age]]-Notes!$B$2)/Notes!$B$3</f>
        <v>-0.37074640682260052</v>
      </c>
      <c r="C494" s="34" t="s">
        <v>18</v>
      </c>
    </row>
    <row r="495" spans="1:3" x14ac:dyDescent="0.35">
      <c r="A495" s="35">
        <f>(insurance[[#This Row],[bmi]]-Notes!$B$4)/Notes!$B$5</f>
        <v>0.97878831009614187</v>
      </c>
      <c r="B495" s="35">
        <f>(insurance[[#This Row],[age]]-Notes!$B$2)/Notes!$B$3</f>
        <v>0.55486906616036347</v>
      </c>
      <c r="C495" s="35" t="s">
        <v>18</v>
      </c>
    </row>
    <row r="496" spans="1:3" x14ac:dyDescent="0.35">
      <c r="A496" s="34">
        <f>(insurance[[#This Row],[bmi]]-Notes!$B$4)/Notes!$B$5</f>
        <v>7.6543669367631961E-2</v>
      </c>
      <c r="B496" s="34">
        <f>(insurance[[#This Row],[age]]-Notes!$B$2)/Notes!$B$3</f>
        <v>-0.86915473842881186</v>
      </c>
      <c r="C496" s="34" t="s">
        <v>18</v>
      </c>
    </row>
    <row r="497" spans="1:3" x14ac:dyDescent="0.35">
      <c r="A497" s="35">
        <f>(insurance[[#This Row],[bmi]]-Notes!$B$4)/Notes!$B$5</f>
        <v>0.83442916757957997</v>
      </c>
      <c r="B497" s="35">
        <f>(insurance[[#This Row],[age]]-Notes!$B$2)/Notes!$B$3</f>
        <v>0.12766192478361088</v>
      </c>
      <c r="C497" s="35" t="s">
        <v>18</v>
      </c>
    </row>
    <row r="498" spans="1:3" x14ac:dyDescent="0.35">
      <c r="A498" s="34">
        <f>(insurance[[#This Row],[bmi]]-Notes!$B$4)/Notes!$B$5</f>
        <v>-0.58455558556616627</v>
      </c>
      <c r="B498" s="34">
        <f>(insurance[[#This Row],[age]]-Notes!$B$2)/Notes!$B$3</f>
        <v>-0.44194759705205927</v>
      </c>
      <c r="C498" s="34" t="s">
        <v>18</v>
      </c>
    </row>
    <row r="499" spans="1:3" x14ac:dyDescent="0.35">
      <c r="A499" s="35">
        <f>(insurance[[#This Row],[bmi]]-Notes!$B$4)/Notes!$B$5</f>
        <v>-0.50253334549993811</v>
      </c>
      <c r="B499" s="35">
        <f>(insurance[[#This Row],[age]]-Notes!$B$2)/Notes!$B$3</f>
        <v>0.76847263684873979</v>
      </c>
      <c r="C499" s="35" t="s">
        <v>18</v>
      </c>
    </row>
    <row r="500" spans="1:3" x14ac:dyDescent="0.35">
      <c r="A500" s="34">
        <f>(insurance[[#This Row],[bmi]]-Notes!$B$4)/Notes!$B$5</f>
        <v>-0.74449895369531127</v>
      </c>
      <c r="B500" s="34">
        <f>(insurance[[#This Row],[age]]-Notes!$B$2)/Notes!$B$3</f>
        <v>0.55486906616036347</v>
      </c>
      <c r="C500" s="34" t="s">
        <v>18</v>
      </c>
    </row>
    <row r="501" spans="1:3" x14ac:dyDescent="0.35">
      <c r="A501" s="35">
        <f>(insurance[[#This Row],[bmi]]-Notes!$B$4)/Notes!$B$5</f>
        <v>-0.43281444144364473</v>
      </c>
      <c r="B501" s="35">
        <f>(insurance[[#This Row],[age]]-Notes!$B$2)/Notes!$B$3</f>
        <v>-0.22834402636368298</v>
      </c>
      <c r="C501" s="35" t="s">
        <v>18</v>
      </c>
    </row>
    <row r="502" spans="1:3" x14ac:dyDescent="0.35">
      <c r="A502" s="34">
        <f>(insurance[[#This Row],[bmi]]-Notes!$B$4)/Notes!$B$5</f>
        <v>-0.28435418692377162</v>
      </c>
      <c r="B502" s="34">
        <f>(insurance[[#This Row],[age]]-Notes!$B$2)/Notes!$B$3</f>
        <v>-0.51314878728151803</v>
      </c>
      <c r="C502" s="34" t="s">
        <v>18</v>
      </c>
    </row>
    <row r="503" spans="1:3" x14ac:dyDescent="0.35">
      <c r="A503" s="35">
        <f>(insurance[[#This Row],[bmi]]-Notes!$B$4)/Notes!$B$5</f>
        <v>0.5801602233742732</v>
      </c>
      <c r="B503" s="35">
        <f>(insurance[[#This Row],[age]]-Notes!$B$2)/Notes!$B$3</f>
        <v>-0.1571428361342242</v>
      </c>
      <c r="C503" s="35" t="s">
        <v>18</v>
      </c>
    </row>
    <row r="504" spans="1:3" x14ac:dyDescent="0.35">
      <c r="A504" s="34">
        <f>(insurance[[#This Row],[bmi]]-Notes!$B$4)/Notes!$B$5</f>
        <v>-0.46398289266881104</v>
      </c>
      <c r="B504" s="34">
        <f>(insurance[[#This Row],[age]]-Notes!$B$2)/Notes!$B$3</f>
        <v>-0.37074640682260052</v>
      </c>
      <c r="C504" s="34" t="s">
        <v>18</v>
      </c>
    </row>
    <row r="505" spans="1:3" x14ac:dyDescent="0.35">
      <c r="A505" s="35">
        <f>(insurance[[#This Row],[bmi]]-Notes!$B$4)/Notes!$B$5</f>
        <v>2.2408990923921689E-2</v>
      </c>
      <c r="B505" s="35">
        <f>(insurance[[#This Row],[age]]-Notes!$B$2)/Notes!$B$3</f>
        <v>1.0532773977665748</v>
      </c>
      <c r="C505" s="35" t="s">
        <v>18</v>
      </c>
    </row>
    <row r="506" spans="1:3" x14ac:dyDescent="0.35">
      <c r="A506" s="34">
        <f>(insurance[[#This Row],[bmi]]-Notes!$B$4)/Notes!$B$5</f>
        <v>0.70483402827493968</v>
      </c>
      <c r="B506" s="34">
        <f>(insurance[[#This Row],[age]]-Notes!$B$2)/Notes!$B$3</f>
        <v>0.27006430524252845</v>
      </c>
      <c r="C506" s="34" t="s">
        <v>18</v>
      </c>
    </row>
    <row r="507" spans="1:3" x14ac:dyDescent="0.35">
      <c r="A507" s="35">
        <f>(insurance[[#This Row],[bmi]]-Notes!$B$4)/Notes!$B$5</f>
        <v>0.88856384602329019</v>
      </c>
      <c r="B507" s="35">
        <f>(insurance[[#This Row],[age]]-Notes!$B$2)/Notes!$B$3</f>
        <v>0.55486906616036347</v>
      </c>
      <c r="C507" s="35" t="s">
        <v>18</v>
      </c>
    </row>
    <row r="508" spans="1:3" x14ac:dyDescent="0.35">
      <c r="A508" s="34">
        <f>(insurance[[#This Row],[bmi]]-Notes!$B$4)/Notes!$B$5</f>
        <v>-0.76008317930789449</v>
      </c>
      <c r="B508" s="34">
        <f>(insurance[[#This Row],[age]]-Notes!$B$2)/Notes!$B$3</f>
        <v>-1.4387642602644821</v>
      </c>
      <c r="C508" s="34" t="s">
        <v>18</v>
      </c>
    </row>
    <row r="509" spans="1:3" x14ac:dyDescent="0.35">
      <c r="A509" s="35">
        <f>(insurance[[#This Row],[bmi]]-Notes!$B$4)/Notes!$B$5</f>
        <v>-2.7624575516477415E-2</v>
      </c>
      <c r="B509" s="35">
        <f>(insurance[[#This Row],[age]]-Notes!$B$2)/Notes!$B$3</f>
        <v>0.41246668570144596</v>
      </c>
      <c r="C509" s="35" t="s">
        <v>18</v>
      </c>
    </row>
    <row r="510" spans="1:3" x14ac:dyDescent="0.35">
      <c r="A510" s="34">
        <f>(insurance[[#This Row],[bmi]]-Notes!$B$4)/Notes!$B$5</f>
        <v>3.5952977682088183</v>
      </c>
      <c r="B510" s="34">
        <f>(insurance[[#This Row],[age]]-Notes!$B$2)/Notes!$B$3</f>
        <v>-1.2251606895761058</v>
      </c>
      <c r="C510" s="34" t="s">
        <v>18</v>
      </c>
    </row>
    <row r="511" spans="1:3" x14ac:dyDescent="0.35">
      <c r="A511" s="35">
        <f>(insurance[[#This Row],[bmi]]-Notes!$B$4)/Notes!$B$5</f>
        <v>1.718628915493519</v>
      </c>
      <c r="B511" s="35">
        <f>(insurance[[#This Row],[age]]-Notes!$B$2)/Notes!$B$3</f>
        <v>1.4092833489138687</v>
      </c>
      <c r="C511" s="35" t="s">
        <v>18</v>
      </c>
    </row>
    <row r="512" spans="1:3" x14ac:dyDescent="0.35">
      <c r="A512" s="34">
        <f>(insurance[[#This Row],[bmi]]-Notes!$B$4)/Notes!$B$5</f>
        <v>1.0509678813544223</v>
      </c>
      <c r="B512" s="34">
        <f>(insurance[[#This Row],[age]]-Notes!$B$2)/Notes!$B$3</f>
        <v>-0.1571428361342242</v>
      </c>
      <c r="C512" s="34" t="s">
        <v>18</v>
      </c>
    </row>
    <row r="513" spans="1:3" x14ac:dyDescent="0.35">
      <c r="A513" s="35">
        <f>(insurance[[#This Row],[bmi]]-Notes!$B$4)/Notes!$B$5</f>
        <v>0.83442916757957997</v>
      </c>
      <c r="B513" s="35">
        <f>(insurance[[#This Row],[age]]-Notes!$B$2)/Notes!$B$3</f>
        <v>-0.44194759705205927</v>
      </c>
      <c r="C513" s="35" t="s">
        <v>18</v>
      </c>
    </row>
    <row r="514" spans="1:3" x14ac:dyDescent="0.35">
      <c r="A514" s="34">
        <f>(insurance[[#This Row],[bmi]]-Notes!$B$4)/Notes!$B$5</f>
        <v>1.9827405285067736</v>
      </c>
      <c r="B514" s="34">
        <f>(insurance[[#This Row],[age]]-Notes!$B$2)/Notes!$B$3</f>
        <v>-1.1539594993466469</v>
      </c>
      <c r="C514" s="34" t="s">
        <v>18</v>
      </c>
    </row>
    <row r="515" spans="1:3" x14ac:dyDescent="0.35">
      <c r="A515" s="35">
        <f>(insurance[[#This Row],[bmi]]-Notes!$B$4)/Notes!$B$5</f>
        <v>-0.54190402073172794</v>
      </c>
      <c r="B515" s="35">
        <f>(insurance[[#This Row],[age]]-Notes!$B$2)/Notes!$B$3</f>
        <v>-1.5099654504939408</v>
      </c>
      <c r="C515" s="35" t="s">
        <v>18</v>
      </c>
    </row>
    <row r="516" spans="1:3" x14ac:dyDescent="0.35">
      <c r="A516" s="34">
        <f>(insurance[[#This Row],[bmi]]-Notes!$B$4)/Notes!$B$5</f>
        <v>-0.35653375818205257</v>
      </c>
      <c r="B516" s="34">
        <f>(insurance[[#This Row],[age]]-Notes!$B$2)/Notes!$B$3</f>
        <v>-1.1539594993466469</v>
      </c>
      <c r="C516" s="34" t="s">
        <v>18</v>
      </c>
    </row>
    <row r="517" spans="1:3" x14ac:dyDescent="0.35">
      <c r="A517" s="35">
        <f>(insurance[[#This Row],[bmi]]-Notes!$B$4)/Notes!$B$5</f>
        <v>-0.88475698420856153</v>
      </c>
      <c r="B517" s="35">
        <f>(insurance[[#This Row],[age]]-Notes!$B$2)/Notes!$B$3</f>
        <v>0.27006430524252845</v>
      </c>
      <c r="C517" s="35" t="s">
        <v>18</v>
      </c>
    </row>
    <row r="518" spans="1:3" x14ac:dyDescent="0.35">
      <c r="A518" s="34">
        <f>(insurance[[#This Row],[bmi]]-Notes!$B$4)/Notes!$B$5</f>
        <v>-0.83800430737081144</v>
      </c>
      <c r="B518" s="34">
        <f>(insurance[[#This Row],[age]]-Notes!$B$2)/Notes!$B$3</f>
        <v>-0.1571428361342242</v>
      </c>
      <c r="C518" s="34" t="s">
        <v>18</v>
      </c>
    </row>
    <row r="519" spans="1:3" x14ac:dyDescent="0.35">
      <c r="A519" s="35">
        <f>(insurance[[#This Row],[bmi]]-Notes!$B$4)/Notes!$B$5</f>
        <v>0.64577801542725555</v>
      </c>
      <c r="B519" s="35">
        <f>(insurance[[#This Row],[age]]-Notes!$B$2)/Notes!$B$3</f>
        <v>0.48366787593090471</v>
      </c>
      <c r="C519" s="35" t="s">
        <v>18</v>
      </c>
    </row>
    <row r="520" spans="1:3" x14ac:dyDescent="0.35">
      <c r="A520" s="34">
        <f>(insurance[[#This Row],[bmi]]-Notes!$B$4)/Notes!$B$5</f>
        <v>0.48665486969877314</v>
      </c>
      <c r="B520" s="34">
        <f>(insurance[[#This Row],[age]]-Notes!$B$2)/Notes!$B$3</f>
        <v>-0.51314878728151803</v>
      </c>
      <c r="C520" s="34" t="s">
        <v>18</v>
      </c>
    </row>
    <row r="521" spans="1:3" x14ac:dyDescent="0.35">
      <c r="A521" s="35">
        <f>(insurance[[#This Row],[bmi]]-Notes!$B$4)/Notes!$B$5</f>
        <v>-0.12112992919197751</v>
      </c>
      <c r="B521" s="35">
        <f>(insurance[[#This Row],[age]]-Notes!$B$2)/Notes!$B$3</f>
        <v>-1.4740455675306659E-2</v>
      </c>
      <c r="C521" s="35" t="s">
        <v>18</v>
      </c>
    </row>
    <row r="522" spans="1:3" x14ac:dyDescent="0.35">
      <c r="A522" s="34">
        <f>(insurance[[#This Row],[bmi]]-Notes!$B$4)/Notes!$B$5</f>
        <v>0.92465363165243042</v>
      </c>
      <c r="B522" s="34">
        <f>(insurance[[#This Row],[age]]-Notes!$B$2)/Notes!$B$3</f>
        <v>1.5516857293727864</v>
      </c>
      <c r="C522" s="34" t="s">
        <v>18</v>
      </c>
    </row>
    <row r="523" spans="1:3" x14ac:dyDescent="0.35">
      <c r="A523" s="35">
        <f>(insurance[[#This Row],[bmi]]-Notes!$B$4)/Notes!$B$5</f>
        <v>-0.77566740492047825</v>
      </c>
      <c r="B523" s="35">
        <f>(insurance[[#This Row],[age]]-Notes!$B$2)/Notes!$B$3</f>
        <v>-0.79795354819935316</v>
      </c>
      <c r="C523" s="35" t="s">
        <v>17</v>
      </c>
    </row>
    <row r="524" spans="1:3" x14ac:dyDescent="0.35">
      <c r="A524" s="34">
        <f>(insurance[[#This Row],[bmi]]-Notes!$B$4)/Notes!$B$5</f>
        <v>-0.7133305024701444</v>
      </c>
      <c r="B524" s="34">
        <f>(insurance[[#This Row],[age]]-Notes!$B$2)/Notes!$B$3</f>
        <v>5.6460734554152112E-2</v>
      </c>
      <c r="C524" s="34" t="s">
        <v>17</v>
      </c>
    </row>
    <row r="525" spans="1:3" x14ac:dyDescent="0.35">
      <c r="A525" s="35">
        <f>(insurance[[#This Row],[bmi]]-Notes!$B$4)/Notes!$B$5</f>
        <v>0.48665486969877314</v>
      </c>
      <c r="B525" s="35">
        <f>(insurance[[#This Row],[age]]-Notes!$B$2)/Notes!$B$3</f>
        <v>1.0532773977665748</v>
      </c>
      <c r="C525" s="35" t="s">
        <v>17</v>
      </c>
    </row>
    <row r="526" spans="1:3" x14ac:dyDescent="0.35">
      <c r="A526" s="34">
        <f>(insurance[[#This Row],[bmi]]-Notes!$B$4)/Notes!$B$5</f>
        <v>1.1100238942021063</v>
      </c>
      <c r="B526" s="34">
        <f>(insurance[[#This Row],[age]]-Notes!$B$2)/Notes!$B$3</f>
        <v>0.98207620753711611</v>
      </c>
      <c r="C526" s="34" t="s">
        <v>17</v>
      </c>
    </row>
    <row r="527" spans="1:3" x14ac:dyDescent="0.35">
      <c r="A527" s="35">
        <f>(insurance[[#This Row],[bmi]]-Notes!$B$4)/Notes!$B$5</f>
        <v>0.19055458305968909</v>
      </c>
      <c r="B527" s="35">
        <f>(insurance[[#This Row],[age]]-Notes!$B$2)/Notes!$B$3</f>
        <v>-1.4387642602644821</v>
      </c>
      <c r="C527" s="35" t="s">
        <v>17</v>
      </c>
    </row>
    <row r="528" spans="1:3" x14ac:dyDescent="0.35">
      <c r="A528" s="34">
        <f>(insurance[[#This Row],[bmi]]-Notes!$B$4)/Notes!$B$5</f>
        <v>-0.66657782563239443</v>
      </c>
      <c r="B528" s="34">
        <f>(insurance[[#This Row],[age]]-Notes!$B$2)/Notes!$B$3</f>
        <v>1.1956797782254924</v>
      </c>
      <c r="C528" s="34" t="s">
        <v>17</v>
      </c>
    </row>
    <row r="529" spans="1:3" x14ac:dyDescent="0.35">
      <c r="A529" s="35">
        <f>(insurance[[#This Row],[bmi]]-Notes!$B$4)/Notes!$B$5</f>
        <v>0.90742896123852301</v>
      </c>
      <c r="B529" s="35">
        <f>(insurance[[#This Row],[age]]-Notes!$B$2)/Notes!$B$3</f>
        <v>0.19886311501306964</v>
      </c>
      <c r="C529" s="35" t="s">
        <v>17</v>
      </c>
    </row>
    <row r="530" spans="1:3" x14ac:dyDescent="0.35">
      <c r="A530" s="34">
        <f>(insurance[[#This Row],[bmi]]-Notes!$B$4)/Notes!$B$5</f>
        <v>-0.29255641093039458</v>
      </c>
      <c r="B530" s="34">
        <f>(insurance[[#This Row],[age]]-Notes!$B$2)/Notes!$B$3</f>
        <v>0.62607025638982228</v>
      </c>
      <c r="C530" s="34" t="s">
        <v>17</v>
      </c>
    </row>
    <row r="531" spans="1:3" x14ac:dyDescent="0.35">
      <c r="A531" s="35">
        <f>(insurance[[#This Row],[bmi]]-Notes!$B$4)/Notes!$B$5</f>
        <v>-0.88475698420856153</v>
      </c>
      <c r="B531" s="35">
        <f>(insurance[[#This Row],[age]]-Notes!$B$2)/Notes!$B$3</f>
        <v>-0.37074640682260052</v>
      </c>
      <c r="C531" s="35" t="s">
        <v>17</v>
      </c>
    </row>
    <row r="532" spans="1:3" x14ac:dyDescent="0.35">
      <c r="A532" s="34">
        <f>(insurance[[#This Row],[bmi]]-Notes!$B$4)/Notes!$B$5</f>
        <v>-0.51073556950656107</v>
      </c>
      <c r="B532" s="34">
        <f>(insurance[[#This Row],[age]]-Notes!$B$2)/Notes!$B$3</f>
        <v>1.6228869196022451</v>
      </c>
      <c r="C532" s="34" t="s">
        <v>17</v>
      </c>
    </row>
    <row r="533" spans="1:3" x14ac:dyDescent="0.35">
      <c r="A533" s="35">
        <f>(insurance[[#This Row],[bmi]]-Notes!$B$4)/Notes!$B$5</f>
        <v>-0.33930908776814461</v>
      </c>
      <c r="B533" s="35">
        <f>(insurance[[#This Row],[age]]-Notes!$B$2)/Notes!$B$3</f>
        <v>-0.58434997751097684</v>
      </c>
      <c r="C533" s="35" t="s">
        <v>17</v>
      </c>
    </row>
    <row r="534" spans="1:3" x14ac:dyDescent="0.35">
      <c r="A534" s="34">
        <f>(insurance[[#This Row],[bmi]]-Notes!$B$4)/Notes!$B$5</f>
        <v>0.33081261357293923</v>
      </c>
      <c r="B534" s="34">
        <f>(insurance[[#This Row],[age]]-Notes!$B$2)/Notes!$B$3</f>
        <v>-0.58434997751097684</v>
      </c>
      <c r="C534" s="34" t="s">
        <v>17</v>
      </c>
    </row>
    <row r="535" spans="1:3" x14ac:dyDescent="0.35">
      <c r="A535" s="35">
        <f>(insurance[[#This Row],[bmi]]-Notes!$B$4)/Notes!$B$5</f>
        <v>8.1465003771605843E-2</v>
      </c>
      <c r="B535" s="35">
        <f>(insurance[[#This Row],[age]]-Notes!$B$2)/Notes!$B$3</f>
        <v>0.98207620753711611</v>
      </c>
      <c r="C535" s="35" t="s">
        <v>17</v>
      </c>
    </row>
    <row r="536" spans="1:3" x14ac:dyDescent="0.35">
      <c r="A536" s="34">
        <f>(insurance[[#This Row],[bmi]]-Notes!$B$4)/Notes!$B$5</f>
        <v>0.11263345499677274</v>
      </c>
      <c r="B536" s="34">
        <f>(insurance[[#This Row],[age]]-Notes!$B$2)/Notes!$B$3</f>
        <v>-1.2251606895761058</v>
      </c>
      <c r="C536" s="34" t="s">
        <v>17</v>
      </c>
    </row>
    <row r="537" spans="1:3" x14ac:dyDescent="0.35">
      <c r="A537" s="35">
        <f>(insurance[[#This Row],[bmi]]-Notes!$B$4)/Notes!$B$5</f>
        <v>1.6243033394173563</v>
      </c>
      <c r="B537" s="35">
        <f>(insurance[[#This Row],[age]]-Notes!$B$2)/Notes!$B$3</f>
        <v>-8.5941645904765426E-2</v>
      </c>
      <c r="C537" s="35" t="s">
        <v>17</v>
      </c>
    </row>
    <row r="538" spans="1:3" x14ac:dyDescent="0.35">
      <c r="A538" s="34">
        <f>(insurance[[#This Row],[bmi]]-Notes!$B$4)/Notes!$B$5</f>
        <v>-0.72891472808272817</v>
      </c>
      <c r="B538" s="34">
        <f>(insurance[[#This Row],[age]]-Notes!$B$2)/Notes!$B$3</f>
        <v>-1.4740455675306659E-2</v>
      </c>
      <c r="C538" s="34" t="s">
        <v>17</v>
      </c>
    </row>
    <row r="539" spans="1:3" x14ac:dyDescent="0.35">
      <c r="A539" s="35">
        <f>(insurance[[#This Row],[bmi]]-Notes!$B$4)/Notes!$B$5</f>
        <v>0.28405993673518976</v>
      </c>
      <c r="B539" s="35">
        <f>(insurance[[#This Row],[age]]-Notes!$B$2)/Notes!$B$3</f>
        <v>-1.3675630700350232</v>
      </c>
      <c r="C539" s="35" t="s">
        <v>17</v>
      </c>
    </row>
    <row r="540" spans="1:3" x14ac:dyDescent="0.35">
      <c r="A540" s="34">
        <f>(insurance[[#This Row],[bmi]]-Notes!$B$4)/Notes!$B$5</f>
        <v>-0.6977462768575613</v>
      </c>
      <c r="B540" s="34">
        <f>(insurance[[#This Row],[age]]-Notes!$B$2)/Notes!$B$3</f>
        <v>-0.37074640682260052</v>
      </c>
      <c r="C540" s="34" t="s">
        <v>17</v>
      </c>
    </row>
    <row r="541" spans="1:3" x14ac:dyDescent="0.35">
      <c r="A541" s="35">
        <f>(insurance[[#This Row],[bmi]]-Notes!$B$4)/Notes!$B$5</f>
        <v>-0.18346683164231073</v>
      </c>
      <c r="B541" s="35">
        <f>(insurance[[#This Row],[age]]-Notes!$B$2)/Notes!$B$3</f>
        <v>0.55486906616036347</v>
      </c>
      <c r="C541" s="35" t="s">
        <v>17</v>
      </c>
    </row>
    <row r="542" spans="1:3" x14ac:dyDescent="0.35">
      <c r="A542" s="34">
        <f>(insurance[[#This Row],[bmi]]-Notes!$B$4)/Notes!$B$5</f>
        <v>-0.37047753899331093</v>
      </c>
      <c r="B542" s="34">
        <f>(insurance[[#This Row],[age]]-Notes!$B$2)/Notes!$B$3</f>
        <v>0.12766192478361088</v>
      </c>
      <c r="C542" s="34" t="s">
        <v>17</v>
      </c>
    </row>
    <row r="543" spans="1:3" x14ac:dyDescent="0.35">
      <c r="A543" s="35">
        <f>(insurance[[#This Row],[bmi]]-Notes!$B$4)/Notes!$B$5</f>
        <v>0.67366557704977337</v>
      </c>
      <c r="B543" s="35">
        <f>(insurance[[#This Row],[age]]-Notes!$B$2)/Notes!$B$3</f>
        <v>0.69727144661928109</v>
      </c>
      <c r="C543" s="35" t="s">
        <v>17</v>
      </c>
    </row>
    <row r="544" spans="1:3" x14ac:dyDescent="0.35">
      <c r="A544" s="34">
        <f>(insurance[[#This Row],[bmi]]-Notes!$B$4)/Notes!$B$5</f>
        <v>-8.9961477966811199E-2</v>
      </c>
      <c r="B544" s="34">
        <f>(insurance[[#This Row],[age]]-Notes!$B$2)/Notes!$B$3</f>
        <v>0.76847263684873979</v>
      </c>
      <c r="C544" s="34" t="s">
        <v>17</v>
      </c>
    </row>
    <row r="545" spans="1:3" x14ac:dyDescent="0.35">
      <c r="A545" s="35">
        <f>(insurance[[#This Row],[bmi]]-Notes!$B$4)/Notes!$B$5</f>
        <v>1.7645613699306071</v>
      </c>
      <c r="B545" s="35">
        <f>(insurance[[#This Row],[age]]-Notes!$B$2)/Notes!$B$3</f>
        <v>5.6460734554152112E-2</v>
      </c>
      <c r="C545" s="35" t="s">
        <v>17</v>
      </c>
    </row>
    <row r="546" spans="1:3" x14ac:dyDescent="0.35">
      <c r="A546" s="34">
        <f>(insurance[[#This Row],[bmi]]-Notes!$B$4)/Notes!$B$5</f>
        <v>0.51782332092393946</v>
      </c>
      <c r="B546" s="34">
        <f>(insurance[[#This Row],[age]]-Notes!$B$2)/Notes!$B$3</f>
        <v>-0.22834402636368298</v>
      </c>
      <c r="C546" s="34" t="s">
        <v>17</v>
      </c>
    </row>
    <row r="547" spans="1:3" x14ac:dyDescent="0.35">
      <c r="A547" s="35">
        <f>(insurance[[#This Row],[bmi]]-Notes!$B$4)/Notes!$B$5</f>
        <v>-0.54190402073172794</v>
      </c>
      <c r="B547" s="35">
        <f>(insurance[[#This Row],[age]]-Notes!$B$2)/Notes!$B$3</f>
        <v>-1.1539594993466469</v>
      </c>
      <c r="C547" s="35" t="s">
        <v>17</v>
      </c>
    </row>
    <row r="548" spans="1:3" x14ac:dyDescent="0.35">
      <c r="A548" s="34">
        <f>(insurance[[#This Row],[bmi]]-Notes!$B$4)/Notes!$B$5</f>
        <v>0.48665486969877314</v>
      </c>
      <c r="B548" s="34">
        <f>(insurance[[#This Row],[age]]-Notes!$B$2)/Notes!$B$3</f>
        <v>1.2668809684549511</v>
      </c>
      <c r="C548" s="34" t="s">
        <v>17</v>
      </c>
    </row>
    <row r="549" spans="1:3" x14ac:dyDescent="0.35">
      <c r="A549" s="35">
        <f>(insurance[[#This Row],[bmi]]-Notes!$B$4)/Notes!$B$5</f>
        <v>-0.83800430737081144</v>
      </c>
      <c r="B549" s="35">
        <f>(insurance[[#This Row],[age]]-Notes!$B$2)/Notes!$B$3</f>
        <v>-1.4387642602644821</v>
      </c>
      <c r="C549" s="35" t="s">
        <v>17</v>
      </c>
    </row>
    <row r="550" spans="1:3" x14ac:dyDescent="0.35">
      <c r="A550" s="34">
        <f>(insurance[[#This Row],[bmi]]-Notes!$B$4)/Notes!$B$5</f>
        <v>-0.38606176460589464</v>
      </c>
      <c r="B550" s="34">
        <f>(insurance[[#This Row],[age]]-Notes!$B$2)/Notes!$B$3</f>
        <v>-1.2251606895761058</v>
      </c>
      <c r="C550" s="34" t="s">
        <v>17</v>
      </c>
    </row>
    <row r="551" spans="1:3" x14ac:dyDescent="0.35">
      <c r="A551" s="35">
        <f>(insurance[[#This Row],[bmi]]-Notes!$B$4)/Notes!$B$5</f>
        <v>-0.37047753899331093</v>
      </c>
      <c r="B551" s="35">
        <f>(insurance[[#This Row],[age]]-Notes!$B$2)/Notes!$B$3</f>
        <v>-0.65555116774043554</v>
      </c>
      <c r="C551" s="35" t="s">
        <v>17</v>
      </c>
    </row>
    <row r="552" spans="1:3" x14ac:dyDescent="0.35">
      <c r="A552" s="34">
        <f>(insurance[[#This Row],[bmi]]-Notes!$B$4)/Notes!$B$5</f>
        <v>-0.63540937440722811</v>
      </c>
      <c r="B552" s="34">
        <f>(insurance[[#This Row],[age]]-Notes!$B$2)/Notes!$B$3</f>
        <v>-1.0827583091171882</v>
      </c>
      <c r="C552" s="34" t="s">
        <v>17</v>
      </c>
    </row>
    <row r="553" spans="1:3" x14ac:dyDescent="0.35">
      <c r="A553" s="35">
        <f>(insurance[[#This Row],[bmi]]-Notes!$B$4)/Notes!$B$5</f>
        <v>0.98535008930143997</v>
      </c>
      <c r="B553" s="35">
        <f>(insurance[[#This Row],[age]]-Notes!$B$2)/Notes!$B$3</f>
        <v>0.62607025638982228</v>
      </c>
      <c r="C553" s="35" t="s">
        <v>17</v>
      </c>
    </row>
    <row r="554" spans="1:3" x14ac:dyDescent="0.35">
      <c r="A554" s="34">
        <f>(insurance[[#This Row],[bmi]]-Notes!$B$4)/Notes!$B$5</f>
        <v>1.4684610832915237</v>
      </c>
      <c r="B554" s="34">
        <f>(insurance[[#This Row],[age]]-Notes!$B$2)/Notes!$B$3</f>
        <v>-1.4387642602644821</v>
      </c>
      <c r="C554" s="34" t="s">
        <v>17</v>
      </c>
    </row>
    <row r="555" spans="1:3" x14ac:dyDescent="0.35">
      <c r="A555" s="35">
        <f>(insurance[[#This Row],[bmi]]-Notes!$B$4)/Notes!$B$5</f>
        <v>-0.86917275859597831</v>
      </c>
      <c r="B555" s="35">
        <f>(insurance[[#This Row],[age]]-Notes!$B$2)/Notes!$B$3</f>
        <v>0.3412654954719872</v>
      </c>
      <c r="C555" s="35" t="s">
        <v>17</v>
      </c>
    </row>
    <row r="556" spans="1:3" x14ac:dyDescent="0.35">
      <c r="A556" s="34">
        <f>(insurance[[#This Row],[bmi]]-Notes!$B$4)/Notes!$B$5</f>
        <v>-0.49515134389397791</v>
      </c>
      <c r="B556" s="34">
        <f>(insurance[[#This Row],[age]]-Notes!$B$2)/Notes!$B$3</f>
        <v>0.41246668570144596</v>
      </c>
      <c r="C556" s="34" t="s">
        <v>17</v>
      </c>
    </row>
    <row r="557" spans="1:3" x14ac:dyDescent="0.35">
      <c r="A557" s="35">
        <f>(insurance[[#This Row],[bmi]]-Notes!$B$4)/Notes!$B$5</f>
        <v>0.26847571112260549</v>
      </c>
      <c r="B557" s="35">
        <f>(insurance[[#This Row],[age]]-Notes!$B$2)/Notes!$B$3</f>
        <v>0.62607025638982228</v>
      </c>
      <c r="C557" s="35" t="s">
        <v>17</v>
      </c>
    </row>
    <row r="558" spans="1:3" x14ac:dyDescent="0.35">
      <c r="A558" s="34">
        <f>(insurance[[#This Row],[bmi]]-Notes!$B$4)/Notes!$B$5</f>
        <v>1.0321027661391895</v>
      </c>
      <c r="B558" s="34">
        <f>(insurance[[#This Row],[age]]-Notes!$B$2)/Notes!$B$3</f>
        <v>0.3412654954719872</v>
      </c>
      <c r="C558" s="34" t="s">
        <v>17</v>
      </c>
    </row>
    <row r="559" spans="1:3" x14ac:dyDescent="0.35">
      <c r="A559" s="35">
        <f>(insurance[[#This Row],[bmi]]-Notes!$B$4)/Notes!$B$5</f>
        <v>0.51782332092393946</v>
      </c>
      <c r="B559" s="35">
        <f>(insurance[[#This Row],[age]]-Notes!$B$2)/Notes!$B$3</f>
        <v>-0.51314878728151803</v>
      </c>
      <c r="C559" s="35" t="s">
        <v>17</v>
      </c>
    </row>
    <row r="560" spans="1:3" x14ac:dyDescent="0.35">
      <c r="A560" s="34">
        <f>(insurance[[#This Row],[bmi]]-Notes!$B$4)/Notes!$B$5</f>
        <v>-0.46398289266881104</v>
      </c>
      <c r="B560" s="34">
        <f>(insurance[[#This Row],[age]]-Notes!$B$2)/Notes!$B$3</f>
        <v>-0.51314878728151803</v>
      </c>
      <c r="C560" s="34" t="s">
        <v>17</v>
      </c>
    </row>
    <row r="561" spans="1:3" x14ac:dyDescent="0.35">
      <c r="A561" s="35">
        <f>(insurance[[#This Row],[bmi]]-Notes!$B$4)/Notes!$B$5</f>
        <v>0.84509205878818927</v>
      </c>
      <c r="B561" s="35">
        <f>(insurance[[#This Row],[age]]-Notes!$B$2)/Notes!$B$3</f>
        <v>-0.29954521659314176</v>
      </c>
      <c r="C561" s="35" t="s">
        <v>17</v>
      </c>
    </row>
    <row r="562" spans="1:3" x14ac:dyDescent="0.35">
      <c r="A562" s="34">
        <f>(insurance[[#This Row],[bmi]]-Notes!$B$4)/Notes!$B$5</f>
        <v>0.64249712582460583</v>
      </c>
      <c r="B562" s="34">
        <f>(insurance[[#This Row],[age]]-Notes!$B$2)/Notes!$B$3</f>
        <v>0.27006430524252845</v>
      </c>
      <c r="C562" s="34" t="s">
        <v>17</v>
      </c>
    </row>
    <row r="563" spans="1:3" x14ac:dyDescent="0.35">
      <c r="A563" s="35">
        <f>(insurance[[#This Row],[bmi]]-Notes!$B$4)/Notes!$B$5</f>
        <v>-0.38606176460589464</v>
      </c>
      <c r="B563" s="35">
        <f>(insurance[[#This Row],[age]]-Notes!$B$2)/Notes!$B$3</f>
        <v>0.12766192478361088</v>
      </c>
      <c r="C563" s="35" t="s">
        <v>17</v>
      </c>
    </row>
    <row r="564" spans="1:3" x14ac:dyDescent="0.35">
      <c r="A564" s="34">
        <f>(insurance[[#This Row],[bmi]]-Notes!$B$4)/Notes!$B$5</f>
        <v>0.56457599776168887</v>
      </c>
      <c r="B564" s="34">
        <f>(insurance[[#This Row],[age]]-Notes!$B$2)/Notes!$B$3</f>
        <v>-0.1571428361342242</v>
      </c>
      <c r="C564" s="34" t="s">
        <v>17</v>
      </c>
    </row>
    <row r="565" spans="1:3" x14ac:dyDescent="0.35">
      <c r="A565" s="35">
        <f>(insurance[[#This Row],[bmi]]-Notes!$B$4)/Notes!$B$5</f>
        <v>-0.21463528286747763</v>
      </c>
      <c r="B565" s="35">
        <f>(insurance[[#This Row],[age]]-Notes!$B$2)/Notes!$B$3</f>
        <v>5.6460734554152112E-2</v>
      </c>
      <c r="C565" s="35" t="s">
        <v>17</v>
      </c>
    </row>
    <row r="566" spans="1:3" x14ac:dyDescent="0.35">
      <c r="A566" s="34">
        <f>(insurance[[#This Row],[bmi]]-Notes!$B$4)/Notes!$B$5</f>
        <v>3.4712326933855793E-2</v>
      </c>
      <c r="B566" s="34">
        <f>(insurance[[#This Row],[age]]-Notes!$B$2)/Notes!$B$3</f>
        <v>-0.22834402636368298</v>
      </c>
      <c r="C566" s="34" t="s">
        <v>17</v>
      </c>
    </row>
    <row r="567" spans="1:3" x14ac:dyDescent="0.35">
      <c r="A567" s="35">
        <f>(insurance[[#This Row],[bmi]]-Notes!$B$4)/Notes!$B$5</f>
        <v>9.7049229384189001E-2</v>
      </c>
      <c r="B567" s="35">
        <f>(insurance[[#This Row],[age]]-Notes!$B$2)/Notes!$B$3</f>
        <v>-0.86915473842881186</v>
      </c>
      <c r="C567" s="35" t="s">
        <v>17</v>
      </c>
    </row>
    <row r="568" spans="1:3" x14ac:dyDescent="0.35">
      <c r="A568" s="34">
        <f>(insurance[[#This Row],[bmi]]-Notes!$B$4)/Notes!$B$5</f>
        <v>-0.49515134389397791</v>
      </c>
      <c r="B568" s="34">
        <f>(insurance[[#This Row],[age]]-Notes!$B$2)/Notes!$B$3</f>
        <v>1.0532773977665748</v>
      </c>
      <c r="C568" s="34" t="s">
        <v>17</v>
      </c>
    </row>
    <row r="569" spans="1:3" x14ac:dyDescent="0.35">
      <c r="A569" s="35">
        <f>(insurance[[#This Row],[bmi]]-Notes!$B$4)/Notes!$B$5</f>
        <v>0.53340754653652256</v>
      </c>
      <c r="B569" s="35">
        <f>(insurance[[#This Row],[age]]-Notes!$B$2)/Notes!$B$3</f>
        <v>-0.94035592865827067</v>
      </c>
      <c r="C569" s="35" t="s">
        <v>17</v>
      </c>
    </row>
    <row r="570" spans="1:3" x14ac:dyDescent="0.35">
      <c r="A570" s="34">
        <f>(insurance[[#This Row],[bmi]]-Notes!$B$4)/Notes!$B$5</f>
        <v>-0.80683585614564457</v>
      </c>
      <c r="B570" s="34">
        <f>(insurance[[#This Row],[age]]-Notes!$B$2)/Notes!$B$3</f>
        <v>-1.4387642602644821</v>
      </c>
      <c r="C570" s="34" t="s">
        <v>17</v>
      </c>
    </row>
    <row r="571" spans="1:3" x14ac:dyDescent="0.35">
      <c r="A571" s="35">
        <f>(insurance[[#This Row],[bmi]]-Notes!$B$4)/Notes!$B$5</f>
        <v>-0.7133305024701444</v>
      </c>
      <c r="B571" s="35">
        <f>(insurance[[#This Row],[age]]-Notes!$B$2)/Notes!$B$3</f>
        <v>0.19886311501306964</v>
      </c>
      <c r="C571" s="35" t="s">
        <v>17</v>
      </c>
    </row>
    <row r="572" spans="1:3" x14ac:dyDescent="0.35">
      <c r="A572" s="34">
        <f>(insurance[[#This Row],[bmi]]-Notes!$B$4)/Notes!$B$5</f>
        <v>-0.77566740492047825</v>
      </c>
      <c r="B572" s="34">
        <f>(insurance[[#This Row],[age]]-Notes!$B$2)/Notes!$B$3</f>
        <v>-0.58434997751097684</v>
      </c>
      <c r="C572" s="34" t="s">
        <v>17</v>
      </c>
    </row>
    <row r="573" spans="1:3" x14ac:dyDescent="0.35">
      <c r="A573" s="35">
        <f>(insurance[[#This Row],[bmi]]-Notes!$B$4)/Notes!$B$5</f>
        <v>1.9128101321272635E-2</v>
      </c>
      <c r="B573" s="35">
        <f>(insurance[[#This Row],[age]]-Notes!$B$2)/Notes!$B$3</f>
        <v>0.9108750173076573</v>
      </c>
      <c r="C573" s="35" t="s">
        <v>17</v>
      </c>
    </row>
    <row r="574" spans="1:3" x14ac:dyDescent="0.35">
      <c r="A574" s="34">
        <f>(insurance[[#This Row],[bmi]]-Notes!$B$4)/Notes!$B$5</f>
        <v>0.2848801591358513</v>
      </c>
      <c r="B574" s="34">
        <f>(insurance[[#This Row],[age]]-Notes!$B$2)/Notes!$B$3</f>
        <v>-0.65555116774043554</v>
      </c>
      <c r="C574" s="34" t="s">
        <v>17</v>
      </c>
    </row>
    <row r="575" spans="1:3" x14ac:dyDescent="0.35">
      <c r="A575" s="35">
        <f>(insurance[[#This Row],[bmi]]-Notes!$B$4)/Notes!$B$5</f>
        <v>1.0476869917517726</v>
      </c>
      <c r="B575" s="35">
        <f>(insurance[[#This Row],[age]]-Notes!$B$2)/Notes!$B$3</f>
        <v>-8.5941645904765426E-2</v>
      </c>
      <c r="C575" s="35" t="s">
        <v>17</v>
      </c>
    </row>
    <row r="576" spans="1:3" x14ac:dyDescent="0.35">
      <c r="A576" s="34">
        <f>(insurance[[#This Row],[bmi]]-Notes!$B$4)/Notes!$B$5</f>
        <v>-0.61982514879464434</v>
      </c>
      <c r="B576" s="34">
        <f>(insurance[[#This Row],[age]]-Notes!$B$2)/Notes!$B$3</f>
        <v>-0.58434997751097684</v>
      </c>
      <c r="C576" s="34" t="s">
        <v>17</v>
      </c>
    </row>
    <row r="577" spans="1:3" x14ac:dyDescent="0.35">
      <c r="A577" s="35">
        <f>(insurance[[#This Row],[bmi]]-Notes!$B$4)/Notes!$B$5</f>
        <v>-0.51893779351318403</v>
      </c>
      <c r="B577" s="35">
        <f>(insurance[[#This Row],[age]]-Notes!$B$2)/Notes!$B$3</f>
        <v>-0.37074640682260052</v>
      </c>
      <c r="C577" s="35" t="s">
        <v>17</v>
      </c>
    </row>
    <row r="578" spans="1:3" x14ac:dyDescent="0.35">
      <c r="A578" s="34">
        <f>(insurance[[#This Row],[bmi]]-Notes!$B$4)/Notes!$B$5</f>
        <v>-0.37129776139397364</v>
      </c>
      <c r="B578" s="34">
        <f>(insurance[[#This Row],[age]]-Notes!$B$2)/Notes!$B$3</f>
        <v>-1.4387642602644821</v>
      </c>
      <c r="C578" s="34" t="s">
        <v>17</v>
      </c>
    </row>
    <row r="579" spans="1:3" x14ac:dyDescent="0.35">
      <c r="A579" s="35">
        <f>(insurance[[#This Row],[bmi]]-Notes!$B$4)/Notes!$B$5</f>
        <v>0.29964416234777291</v>
      </c>
      <c r="B579" s="35">
        <f>(insurance[[#This Row],[age]]-Notes!$B$2)/Notes!$B$3</f>
        <v>-0.94035592865827067</v>
      </c>
      <c r="C579" s="35" t="s">
        <v>17</v>
      </c>
    </row>
    <row r="580" spans="1:3" x14ac:dyDescent="0.35">
      <c r="A580" s="34">
        <f>(insurance[[#This Row],[bmi]]-Notes!$B$4)/Notes!$B$5</f>
        <v>-0.37129776139397364</v>
      </c>
      <c r="B580" s="34">
        <f>(insurance[[#This Row],[age]]-Notes!$B$2)/Notes!$B$3</f>
        <v>-1.4387642602644821</v>
      </c>
      <c r="C580" s="34" t="s">
        <v>17</v>
      </c>
    </row>
    <row r="581" spans="1:3" x14ac:dyDescent="0.35">
      <c r="A581" s="35">
        <f>(insurance[[#This Row],[bmi]]-Notes!$B$4)/Notes!$B$5</f>
        <v>-0.85358853298339454</v>
      </c>
      <c r="B581" s="35">
        <f>(insurance[[#This Row],[age]]-Notes!$B$2)/Notes!$B$3</f>
        <v>5.6460734554152112E-2</v>
      </c>
      <c r="C581" s="35" t="s">
        <v>17</v>
      </c>
    </row>
    <row r="582" spans="1:3" x14ac:dyDescent="0.35">
      <c r="A582" s="34">
        <f>(insurance[[#This Row],[bmi]]-Notes!$B$4)/Notes!$B$5</f>
        <v>1.4660004160895366</v>
      </c>
      <c r="B582" s="34">
        <f>(insurance[[#This Row],[age]]-Notes!$B$2)/Notes!$B$3</f>
        <v>1.0532773977665748</v>
      </c>
      <c r="C582" s="34" t="s">
        <v>17</v>
      </c>
    </row>
    <row r="583" spans="1:3" x14ac:dyDescent="0.35">
      <c r="A583" s="35">
        <f>(insurance[[#This Row],[bmi]]-Notes!$B$4)/Notes!$B$5</f>
        <v>0.67858691145374606</v>
      </c>
      <c r="B583" s="35">
        <f>(insurance[[#This Row],[age]]-Notes!$B$2)/Notes!$B$3</f>
        <v>-0.29954521659314176</v>
      </c>
      <c r="C583" s="35" t="s">
        <v>17</v>
      </c>
    </row>
    <row r="584" spans="1:3" x14ac:dyDescent="0.35">
      <c r="A584" s="34">
        <f>(insurance[[#This Row],[bmi]]-Notes!$B$4)/Notes!$B$5</f>
        <v>-0.24006217728800852</v>
      </c>
      <c r="B584" s="34">
        <f>(insurance[[#This Row],[age]]-Notes!$B$2)/Notes!$B$3</f>
        <v>1.0532773977665748</v>
      </c>
      <c r="C584" s="34" t="s">
        <v>17</v>
      </c>
    </row>
    <row r="585" spans="1:3" x14ac:dyDescent="0.35">
      <c r="A585" s="35">
        <f>(insurance[[#This Row],[bmi]]-Notes!$B$4)/Notes!$B$5</f>
        <v>0.25207126310936079</v>
      </c>
      <c r="B585" s="35">
        <f>(insurance[[#This Row],[age]]-Notes!$B$2)/Notes!$B$3</f>
        <v>0.12766192478361088</v>
      </c>
      <c r="C585" s="35" t="s">
        <v>17</v>
      </c>
    </row>
    <row r="586" spans="1:3" x14ac:dyDescent="0.35">
      <c r="A586" s="34">
        <f>(insurance[[#This Row],[bmi]]-Notes!$B$4)/Notes!$B$5</f>
        <v>-0.29255641093039458</v>
      </c>
      <c r="B586" s="34">
        <f>(insurance[[#This Row],[age]]-Notes!$B$2)/Notes!$B$3</f>
        <v>-0.79795354819935316</v>
      </c>
      <c r="C586" s="34" t="s">
        <v>17</v>
      </c>
    </row>
    <row r="587" spans="1:3" x14ac:dyDescent="0.35">
      <c r="A587" s="35">
        <f>(insurance[[#This Row],[bmi]]-Notes!$B$4)/Notes!$B$5</f>
        <v>1.7333929187054395</v>
      </c>
      <c r="B587" s="35">
        <f>(insurance[[#This Row],[age]]-Notes!$B$2)/Notes!$B$3</f>
        <v>5.6460734554152112E-2</v>
      </c>
      <c r="C587" s="35" t="s">
        <v>17</v>
      </c>
    </row>
    <row r="588" spans="1:3" x14ac:dyDescent="0.35">
      <c r="A588" s="34">
        <f>(insurance[[#This Row],[bmi]]-Notes!$B$4)/Notes!$B$5</f>
        <v>0.38330684721532526</v>
      </c>
      <c r="B588" s="34">
        <f>(insurance[[#This Row],[age]]-Notes!$B$2)/Notes!$B$3</f>
        <v>-1.3675630700350232</v>
      </c>
      <c r="C588" s="34" t="s">
        <v>17</v>
      </c>
    </row>
    <row r="589" spans="1:3" x14ac:dyDescent="0.35">
      <c r="A589" s="35">
        <f>(insurance[[#This Row],[bmi]]-Notes!$B$4)/Notes!$B$5</f>
        <v>0.4981379833080451</v>
      </c>
      <c r="B589" s="35">
        <f>(insurance[[#This Row],[age]]-Notes!$B$2)/Notes!$B$3</f>
        <v>-0.37074640682260052</v>
      </c>
      <c r="C589" s="35" t="s">
        <v>17</v>
      </c>
    </row>
    <row r="590" spans="1:3" x14ac:dyDescent="0.35">
      <c r="A590" s="34">
        <f>(insurance[[#This Row],[bmi]]-Notes!$B$4)/Notes!$B$5</f>
        <v>0.1593861318345228</v>
      </c>
      <c r="B590" s="34">
        <f>(insurance[[#This Row],[age]]-Notes!$B$2)/Notes!$B$3</f>
        <v>0.12766192478361088</v>
      </c>
      <c r="C590" s="34" t="s">
        <v>17</v>
      </c>
    </row>
    <row r="591" spans="1:3" x14ac:dyDescent="0.35">
      <c r="A591" s="35">
        <f>(insurance[[#This Row],[bmi]]-Notes!$B$4)/Notes!$B$5</f>
        <v>-0.51893779351318403</v>
      </c>
      <c r="B591" s="35">
        <f>(insurance[[#This Row],[age]]-Notes!$B$2)/Notes!$B$3</f>
        <v>1.4092833489138687</v>
      </c>
      <c r="C591" s="35" t="s">
        <v>17</v>
      </c>
    </row>
    <row r="592" spans="1:3" x14ac:dyDescent="0.35">
      <c r="A592" s="34">
        <f>(insurance[[#This Row],[bmi]]-Notes!$B$4)/Notes!$B$5</f>
        <v>-0.63376892960590325</v>
      </c>
      <c r="B592" s="34">
        <f>(insurance[[#This Row],[age]]-Notes!$B$2)/Notes!$B$3</f>
        <v>1.1244785879960337</v>
      </c>
      <c r="C592" s="34" t="s">
        <v>17</v>
      </c>
    </row>
    <row r="593" spans="1:3" x14ac:dyDescent="0.35">
      <c r="A593" s="35">
        <f>(insurance[[#This Row],[bmi]]-Notes!$B$4)/Notes!$B$5</f>
        <v>-0.27697218531781082</v>
      </c>
      <c r="B593" s="35">
        <f>(insurance[[#This Row],[age]]-Notes!$B$2)/Notes!$B$3</f>
        <v>-0.72675235796989435</v>
      </c>
      <c r="C593" s="35" t="s">
        <v>17</v>
      </c>
    </row>
    <row r="594" spans="1:3" x14ac:dyDescent="0.35">
      <c r="A594" s="34">
        <f>(insurance[[#This Row],[bmi]]-Notes!$B$4)/Notes!$B$5</f>
        <v>-7.6017697155552288E-2</v>
      </c>
      <c r="B594" s="34">
        <f>(insurance[[#This Row],[age]]-Notes!$B$2)/Notes!$B$3</f>
        <v>0.41246668570144596</v>
      </c>
      <c r="C594" s="34" t="s">
        <v>17</v>
      </c>
    </row>
    <row r="595" spans="1:3" x14ac:dyDescent="0.35">
      <c r="A595" s="35">
        <f>(insurance[[#This Row],[bmi]]-Notes!$B$4)/Notes!$B$5</f>
        <v>-0.79125163053306136</v>
      </c>
      <c r="B595" s="35">
        <f>(insurance[[#This Row],[age]]-Notes!$B$2)/Notes!$B$3</f>
        <v>0.69727144661928109</v>
      </c>
      <c r="C595" s="35" t="s">
        <v>17</v>
      </c>
    </row>
    <row r="596" spans="1:3" x14ac:dyDescent="0.35">
      <c r="A596" s="34">
        <f>(insurance[[#This Row],[bmi]]-Notes!$B$4)/Notes!$B$5</f>
        <v>-0.52631979511914484</v>
      </c>
      <c r="B596" s="34">
        <f>(insurance[[#This Row],[age]]-Notes!$B$2)/Notes!$B$3</f>
        <v>0.76847263684873979</v>
      </c>
      <c r="C596" s="34" t="s">
        <v>17</v>
      </c>
    </row>
    <row r="597" spans="1:3" x14ac:dyDescent="0.35">
      <c r="A597" s="35">
        <f>(insurance[[#This Row],[bmi]]-Notes!$B$4)/Notes!$B$5</f>
        <v>-0.49515134389397791</v>
      </c>
      <c r="B597" s="35">
        <f>(insurance[[#This Row],[age]]-Notes!$B$2)/Notes!$B$3</f>
        <v>-0.65555116774043554</v>
      </c>
      <c r="C597" s="35" t="s">
        <v>17</v>
      </c>
    </row>
    <row r="598" spans="1:3" x14ac:dyDescent="0.35">
      <c r="A598" s="34">
        <f>(insurance[[#This Row],[bmi]]-Notes!$B$4)/Notes!$B$5</f>
        <v>0.28405993673518976</v>
      </c>
      <c r="B598" s="34">
        <f>(insurance[[#This Row],[age]]-Notes!$B$2)/Notes!$B$3</f>
        <v>1.1244785879960337</v>
      </c>
      <c r="C598" s="34" t="s">
        <v>17</v>
      </c>
    </row>
    <row r="599" spans="1:3" x14ac:dyDescent="0.35">
      <c r="A599" s="35">
        <f>(insurance[[#This Row],[bmi]]-Notes!$B$4)/Notes!$B$5</f>
        <v>-0.16788260602972757</v>
      </c>
      <c r="B599" s="35">
        <f>(insurance[[#This Row],[age]]-Notes!$B$2)/Notes!$B$3</f>
        <v>-0.72675235796989435</v>
      </c>
      <c r="C599" s="35" t="s">
        <v>17</v>
      </c>
    </row>
    <row r="600" spans="1:3" x14ac:dyDescent="0.35">
      <c r="A600" s="34">
        <f>(insurance[[#This Row],[bmi]]-Notes!$B$4)/Notes!$B$5</f>
        <v>1.0944396685895232</v>
      </c>
      <c r="B600" s="34">
        <f>(insurance[[#This Row],[age]]-Notes!$B$2)/Notes!$B$3</f>
        <v>-0.51314878728151803</v>
      </c>
      <c r="C600" s="34" t="s">
        <v>17</v>
      </c>
    </row>
    <row r="601" spans="1:3" x14ac:dyDescent="0.35">
      <c r="A601" s="35">
        <f>(insurance[[#This Row],[bmi]]-Notes!$B$4)/Notes!$B$5</f>
        <v>0.56457599776168887</v>
      </c>
      <c r="B601" s="35">
        <f>(insurance[[#This Row],[age]]-Notes!$B$2)/Notes!$B$3</f>
        <v>5.6460734554152112E-2</v>
      </c>
      <c r="C601" s="35" t="s">
        <v>17</v>
      </c>
    </row>
    <row r="602" spans="1:3" x14ac:dyDescent="0.35">
      <c r="A602" s="34">
        <f>(insurance[[#This Row],[bmi]]-Notes!$B$4)/Notes!$B$5</f>
        <v>0.4399021928610225</v>
      </c>
      <c r="B602" s="34">
        <f>(insurance[[#This Row],[age]]-Notes!$B$2)/Notes!$B$3</f>
        <v>0.48366787593090471</v>
      </c>
      <c r="C602" s="34" t="s">
        <v>17</v>
      </c>
    </row>
    <row r="603" spans="1:3" x14ac:dyDescent="0.35">
      <c r="A603" s="35">
        <f>(insurance[[#This Row],[bmi]]-Notes!$B$4)/Notes!$B$5</f>
        <v>-2.6804353115815298E-2</v>
      </c>
      <c r="B603" s="35">
        <f>(insurance[[#This Row],[age]]-Notes!$B$2)/Notes!$B$3</f>
        <v>-0.29954521659314176</v>
      </c>
      <c r="C603" s="35" t="s">
        <v>17</v>
      </c>
    </row>
    <row r="604" spans="1:3" x14ac:dyDescent="0.35">
      <c r="A604" s="34">
        <f>(insurance[[#This Row],[bmi]]-Notes!$B$4)/Notes!$B$5</f>
        <v>-0.69938672165888605</v>
      </c>
      <c r="B604" s="34">
        <f>(insurance[[#This Row],[age]]-Notes!$B$2)/Notes!$B$3</f>
        <v>-1.2963618798055645</v>
      </c>
      <c r="C604" s="34" t="s">
        <v>17</v>
      </c>
    </row>
    <row r="605" spans="1:3" x14ac:dyDescent="0.35">
      <c r="A605" s="35">
        <f>(insurance[[#This Row],[bmi]]-Notes!$B$4)/Notes!$B$5</f>
        <v>1.9128101321272635E-2</v>
      </c>
      <c r="B605" s="35">
        <f>(insurance[[#This Row],[age]]-Notes!$B$2)/Notes!$B$3</f>
        <v>0.69727144661928109</v>
      </c>
      <c r="C605" s="35" t="s">
        <v>17</v>
      </c>
    </row>
    <row r="606" spans="1:3" x14ac:dyDescent="0.35">
      <c r="A606" s="34">
        <f>(insurance[[#This Row],[bmi]]-Notes!$B$4)/Notes!$B$5</f>
        <v>0.40873374163585618</v>
      </c>
      <c r="B606" s="34">
        <f>(insurance[[#This Row],[age]]-Notes!$B$2)/Notes!$B$3</f>
        <v>0.19886311501306964</v>
      </c>
      <c r="C606" s="34" t="s">
        <v>17</v>
      </c>
    </row>
    <row r="607" spans="1:3" x14ac:dyDescent="0.35">
      <c r="A607" s="35">
        <f>(insurance[[#This Row],[bmi]]-Notes!$B$4)/Notes!$B$5</f>
        <v>0.1282176806093559</v>
      </c>
      <c r="B607" s="35">
        <f>(insurance[[#This Row],[age]]-Notes!$B$2)/Notes!$B$3</f>
        <v>0.62607025638982228</v>
      </c>
      <c r="C607" s="35" t="s">
        <v>17</v>
      </c>
    </row>
    <row r="608" spans="1:3" x14ac:dyDescent="0.35">
      <c r="A608" s="34">
        <f>(insurance[[#This Row],[bmi]]-Notes!$B$4)/Notes!$B$5</f>
        <v>0.11263345499677274</v>
      </c>
      <c r="B608" s="34">
        <f>(insurance[[#This Row],[age]]-Notes!$B$2)/Notes!$B$3</f>
        <v>0.69727144661928109</v>
      </c>
      <c r="C608" s="34" t="s">
        <v>17</v>
      </c>
    </row>
    <row r="609" spans="1:3" x14ac:dyDescent="0.35">
      <c r="A609" s="35">
        <f>(insurance[[#This Row],[bmi]]-Notes!$B$4)/Notes!$B$5</f>
        <v>-0.55748824634431116</v>
      </c>
      <c r="B609" s="35">
        <f>(insurance[[#This Row],[age]]-Notes!$B$2)/Notes!$B$3</f>
        <v>-8.5941645904765426E-2</v>
      </c>
      <c r="C609" s="35" t="s">
        <v>17</v>
      </c>
    </row>
    <row r="610" spans="1:3" x14ac:dyDescent="0.35">
      <c r="A610" s="34">
        <f>(insurance[[#This Row],[bmi]]-Notes!$B$4)/Notes!$B$5</f>
        <v>1.3019559359570805</v>
      </c>
      <c r="B610" s="34">
        <f>(insurance[[#This Row],[age]]-Notes!$B$2)/Notes!$B$3</f>
        <v>-0.29954521659314176</v>
      </c>
      <c r="C610" s="34" t="s">
        <v>17</v>
      </c>
    </row>
    <row r="611" spans="1:3" x14ac:dyDescent="0.35">
      <c r="A611" s="35">
        <f>(insurance[[#This Row],[bmi]]-Notes!$B$4)/Notes!$B$5</f>
        <v>-0.32208441735423665</v>
      </c>
      <c r="B611" s="35">
        <f>(insurance[[#This Row],[age]]-Notes!$B$2)/Notes!$B$3</f>
        <v>1.4804845391433274</v>
      </c>
      <c r="C611" s="35" t="s">
        <v>17</v>
      </c>
    </row>
    <row r="612" spans="1:3" x14ac:dyDescent="0.35">
      <c r="A612" s="34">
        <f>(insurance[[#This Row],[bmi]]-Notes!$B$4)/Notes!$B$5</f>
        <v>1.4495959680762909</v>
      </c>
      <c r="B612" s="34">
        <f>(insurance[[#This Row],[age]]-Notes!$B$2)/Notes!$B$3</f>
        <v>0.8396738270781986</v>
      </c>
      <c r="C612" s="34" t="s">
        <v>17</v>
      </c>
    </row>
    <row r="613" spans="1:3" x14ac:dyDescent="0.35">
      <c r="A613" s="35">
        <f>(insurance[[#This Row],[bmi]]-Notes!$B$4)/Notes!$B$5</f>
        <v>0.23730725989743914</v>
      </c>
      <c r="B613" s="35">
        <f>(insurance[[#This Row],[age]]-Notes!$B$2)/Notes!$B$3</f>
        <v>1.1956797782254924</v>
      </c>
      <c r="C613" s="35" t="s">
        <v>17</v>
      </c>
    </row>
    <row r="614" spans="1:3" x14ac:dyDescent="0.35">
      <c r="A614" s="34">
        <f>(insurance[[#This Row],[bmi]]-Notes!$B$4)/Notes!$B$5</f>
        <v>5.5217886950412819E-2</v>
      </c>
      <c r="B614" s="34">
        <f>(insurance[[#This Row],[age]]-Notes!$B$2)/Notes!$B$3</f>
        <v>-0.29954521659314176</v>
      </c>
      <c r="C614" s="34" t="s">
        <v>17</v>
      </c>
    </row>
    <row r="615" spans="1:3" x14ac:dyDescent="0.35">
      <c r="A615" s="35">
        <f>(insurance[[#This Row],[bmi]]-Notes!$B$4)/Notes!$B$5</f>
        <v>-0.79781340973835946</v>
      </c>
      <c r="B615" s="35">
        <f>(insurance[[#This Row],[age]]-Notes!$B$2)/Notes!$B$3</f>
        <v>0.8396738270781986</v>
      </c>
      <c r="C615" s="35" t="s">
        <v>17</v>
      </c>
    </row>
    <row r="616" spans="1:3" x14ac:dyDescent="0.35">
      <c r="A616" s="34">
        <f>(insurance[[#This Row],[bmi]]-Notes!$B$4)/Notes!$B$5</f>
        <v>1.4372926320663562</v>
      </c>
      <c r="B616" s="34">
        <f>(insurance[[#This Row],[age]]-Notes!$B$2)/Notes!$B$3</f>
        <v>0.48366787593090471</v>
      </c>
      <c r="C616" s="34" t="s">
        <v>17</v>
      </c>
    </row>
    <row r="617" spans="1:3" x14ac:dyDescent="0.35">
      <c r="A617" s="35">
        <f>(insurance[[#This Row],[bmi]]-Notes!$B$4)/Notes!$B$5</f>
        <v>-0.43281444144364473</v>
      </c>
      <c r="B617" s="35">
        <f>(insurance[[#This Row],[age]]-Notes!$B$2)/Notes!$B$3</f>
        <v>-8.5941645904765426E-2</v>
      </c>
      <c r="C617" s="35" t="s">
        <v>17</v>
      </c>
    </row>
    <row r="618" spans="1:3" x14ac:dyDescent="0.35">
      <c r="A618" s="34">
        <f>(insurance[[#This Row],[bmi]]-Notes!$B$4)/Notes!$B$5</f>
        <v>0.45548641847360566</v>
      </c>
      <c r="B618" s="34">
        <f>(insurance[[#This Row],[age]]-Notes!$B$2)/Notes!$B$3</f>
        <v>0.48366787593090471</v>
      </c>
      <c r="C618" s="34" t="s">
        <v>17</v>
      </c>
    </row>
    <row r="619" spans="1:3" x14ac:dyDescent="0.35">
      <c r="A619" s="35">
        <f>(insurance[[#This Row],[bmi]]-Notes!$B$4)/Notes!$B$5</f>
        <v>1.0165185405266062</v>
      </c>
      <c r="B619" s="35">
        <f>(insurance[[#This Row],[age]]-Notes!$B$2)/Notes!$B$3</f>
        <v>1.6228869196022451</v>
      </c>
      <c r="C619" s="35" t="s">
        <v>17</v>
      </c>
    </row>
    <row r="620" spans="1:3" x14ac:dyDescent="0.35">
      <c r="A620" s="34">
        <f>(insurance[[#This Row],[bmi]]-Notes!$B$4)/Notes!$B$5</f>
        <v>-7.6017697155552288E-2</v>
      </c>
      <c r="B620" s="34">
        <f>(insurance[[#This Row],[age]]-Notes!$B$2)/Notes!$B$3</f>
        <v>0.9108750173076573</v>
      </c>
      <c r="C620" s="34" t="s">
        <v>17</v>
      </c>
    </row>
    <row r="621" spans="1:3" x14ac:dyDescent="0.35">
      <c r="A621" s="35">
        <f>(insurance[[#This Row],[bmi]]-Notes!$B$4)/Notes!$B$5</f>
        <v>-0.85358853298339454</v>
      </c>
      <c r="B621" s="35">
        <f>(insurance[[#This Row],[age]]-Notes!$B$2)/Notes!$B$3</f>
        <v>1.4092833489138687</v>
      </c>
      <c r="C621" s="35" t="s">
        <v>17</v>
      </c>
    </row>
    <row r="622" spans="1:3" x14ac:dyDescent="0.35">
      <c r="A622" s="34">
        <f>(insurance[[#This Row],[bmi]]-Notes!$B$4)/Notes!$B$5</f>
        <v>0.50223909531135624</v>
      </c>
      <c r="B622" s="34">
        <f>(insurance[[#This Row],[age]]-Notes!$B$2)/Notes!$B$3</f>
        <v>0.48366787593090471</v>
      </c>
      <c r="C622" s="34" t="s">
        <v>17</v>
      </c>
    </row>
    <row r="623" spans="1:3" x14ac:dyDescent="0.35">
      <c r="A623" s="35">
        <f>(insurance[[#This Row],[bmi]]-Notes!$B$4)/Notes!$B$5</f>
        <v>0.42431796724843934</v>
      </c>
      <c r="B623" s="35">
        <f>(insurance[[#This Row],[age]]-Notes!$B$2)/Notes!$B$3</f>
        <v>-0.37074640682260052</v>
      </c>
      <c r="C623" s="35" t="s">
        <v>17</v>
      </c>
    </row>
    <row r="624" spans="1:3" x14ac:dyDescent="0.35">
      <c r="A624" s="34">
        <f>(insurance[[#This Row],[bmi]]-Notes!$B$4)/Notes!$B$5</f>
        <v>0.12083567900339508</v>
      </c>
      <c r="B624" s="34">
        <f>(insurance[[#This Row],[age]]-Notes!$B$2)/Notes!$B$3</f>
        <v>-0.65555116774043554</v>
      </c>
      <c r="C624" s="34" t="s">
        <v>17</v>
      </c>
    </row>
    <row r="625" spans="1:3" x14ac:dyDescent="0.35">
      <c r="A625" s="35">
        <f>(insurance[[#This Row],[bmi]]-Notes!$B$4)/Notes!$B$5</f>
        <v>0.8918447356259398</v>
      </c>
      <c r="B625" s="35">
        <f>(insurance[[#This Row],[age]]-Notes!$B$2)/Notes!$B$3</f>
        <v>0.98207620753711611</v>
      </c>
      <c r="C625" s="35" t="s">
        <v>17</v>
      </c>
    </row>
    <row r="626" spans="1:3" x14ac:dyDescent="0.35">
      <c r="A626" s="34">
        <f>(insurance[[#This Row],[bmi]]-Notes!$B$4)/Notes!$B$5</f>
        <v>1.4824048641027825</v>
      </c>
      <c r="B626" s="34">
        <f>(insurance[[#This Row],[age]]-Notes!$B$2)/Notes!$B$3</f>
        <v>0.8396738270781986</v>
      </c>
      <c r="C626" s="34" t="s">
        <v>17</v>
      </c>
    </row>
    <row r="627" spans="1:3" x14ac:dyDescent="0.35">
      <c r="A627" s="35">
        <f>(insurance[[#This Row],[bmi]]-Notes!$B$4)/Notes!$B$5</f>
        <v>1.9253249604604137</v>
      </c>
      <c r="B627" s="35">
        <f>(insurance[[#This Row],[age]]-Notes!$B$2)/Notes!$B$3</f>
        <v>-0.94035592865827067</v>
      </c>
      <c r="C627" s="35" t="s">
        <v>17</v>
      </c>
    </row>
    <row r="628" spans="1:3" x14ac:dyDescent="0.35">
      <c r="A628" s="34">
        <f>(insurance[[#This Row],[bmi]]-Notes!$B$4)/Notes!$B$5</f>
        <v>0.86067628440077237</v>
      </c>
      <c r="B628" s="34">
        <f>(insurance[[#This Row],[age]]-Notes!$B$2)/Notes!$B$3</f>
        <v>0.62607025638982228</v>
      </c>
      <c r="C628" s="34" t="s">
        <v>17</v>
      </c>
    </row>
    <row r="629" spans="1:3" x14ac:dyDescent="0.35">
      <c r="A629" s="35">
        <f>(insurance[[#This Row],[bmi]]-Notes!$B$4)/Notes!$B$5</f>
        <v>0.14380190622193906</v>
      </c>
      <c r="B629" s="35">
        <f>(insurance[[#This Row],[age]]-Notes!$B$2)/Notes!$B$3</f>
        <v>-0.51314878728151803</v>
      </c>
      <c r="C629" s="35" t="s">
        <v>17</v>
      </c>
    </row>
    <row r="630" spans="1:3" x14ac:dyDescent="0.35">
      <c r="A630" s="34">
        <f>(insurance[[#This Row],[bmi]]-Notes!$B$4)/Notes!$B$5</f>
        <v>-0.32208441735423665</v>
      </c>
      <c r="B630" s="34">
        <f>(insurance[[#This Row],[age]]-Notes!$B$2)/Notes!$B$3</f>
        <v>0.69727144661928109</v>
      </c>
      <c r="C630" s="34" t="s">
        <v>17</v>
      </c>
    </row>
    <row r="631" spans="1:3" x14ac:dyDescent="0.35">
      <c r="A631" s="35">
        <f>(insurance[[#This Row],[bmi]]-Notes!$B$4)/Notes!$B$5</f>
        <v>0.90824918363918572</v>
      </c>
      <c r="B631" s="35">
        <f>(insurance[[#This Row],[age]]-Notes!$B$2)/Notes!$B$3</f>
        <v>0.55486906616036347</v>
      </c>
      <c r="C631" s="35" t="s">
        <v>17</v>
      </c>
    </row>
    <row r="632" spans="1:3" x14ac:dyDescent="0.35">
      <c r="A632" s="34">
        <f>(insurance[[#This Row],[bmi]]-Notes!$B$4)/Notes!$B$5</f>
        <v>0.67858691145374606</v>
      </c>
      <c r="B632" s="34">
        <f>(insurance[[#This Row],[age]]-Notes!$B$2)/Notes!$B$3</f>
        <v>-0.86915473842881186</v>
      </c>
      <c r="C632" s="34" t="s">
        <v>17</v>
      </c>
    </row>
    <row r="633" spans="1:3" x14ac:dyDescent="0.35">
      <c r="A633" s="35">
        <f>(insurance[[#This Row],[bmi]]-Notes!$B$4)/Notes!$B$5</f>
        <v>-0.58865669756947803</v>
      </c>
      <c r="B633" s="35">
        <f>(insurance[[#This Row],[age]]-Notes!$B$2)/Notes!$B$3</f>
        <v>0.76847263684873979</v>
      </c>
      <c r="C633" s="35" t="s">
        <v>17</v>
      </c>
    </row>
    <row r="634" spans="1:3" x14ac:dyDescent="0.35">
      <c r="A634" s="34">
        <f>(insurance[[#This Row],[bmi]]-Notes!$B$4)/Notes!$B$5</f>
        <v>-0.55748824634431116</v>
      </c>
      <c r="B634" s="34">
        <f>(insurance[[#This Row],[age]]-Notes!$B$2)/Notes!$B$3</f>
        <v>0.62607025638982228</v>
      </c>
      <c r="C634" s="34" t="s">
        <v>17</v>
      </c>
    </row>
    <row r="635" spans="1:3" x14ac:dyDescent="0.35">
      <c r="A635" s="35">
        <f>(insurance[[#This Row],[bmi]]-Notes!$B$4)/Notes!$B$5</f>
        <v>0.87544028761269399</v>
      </c>
      <c r="B635" s="35">
        <f>(insurance[[#This Row],[age]]-Notes!$B$2)/Notes!$B$3</f>
        <v>0.55486906616036347</v>
      </c>
      <c r="C635" s="35" t="s">
        <v>17</v>
      </c>
    </row>
    <row r="636" spans="1:3" x14ac:dyDescent="0.35">
      <c r="A636" s="34">
        <f>(insurance[[#This Row],[bmi]]-Notes!$B$4)/Notes!$B$5</f>
        <v>0.74420470350672951</v>
      </c>
      <c r="B636" s="34">
        <f>(insurance[[#This Row],[age]]-Notes!$B$2)/Notes!$B$3</f>
        <v>-1.1539594993466469</v>
      </c>
      <c r="C636" s="34" t="s">
        <v>17</v>
      </c>
    </row>
    <row r="637" spans="1:3" x14ac:dyDescent="0.35">
      <c r="A637" s="35">
        <f>(insurance[[#This Row],[bmi]]-Notes!$B$4)/Notes!$B$5</f>
        <v>0.26847571112260549</v>
      </c>
      <c r="B637" s="35">
        <f>(insurance[[#This Row],[age]]-Notes!$B$2)/Notes!$B$3</f>
        <v>0.55486906616036347</v>
      </c>
      <c r="C637" s="35" t="s">
        <v>17</v>
      </c>
    </row>
    <row r="638" spans="1:3" x14ac:dyDescent="0.35">
      <c r="A638" s="34">
        <f>(insurance[[#This Row],[bmi]]-Notes!$B$4)/Notes!$B$5</f>
        <v>-0.27287107331449967</v>
      </c>
      <c r="B638" s="34">
        <f>(insurance[[#This Row],[age]]-Notes!$B$2)/Notes!$B$3</f>
        <v>0.19886311501306964</v>
      </c>
      <c r="C638" s="34" t="s">
        <v>17</v>
      </c>
    </row>
    <row r="639" spans="1:3" x14ac:dyDescent="0.35">
      <c r="A639" s="35">
        <f>(insurance[[#This Row],[bmi]]-Notes!$B$4)/Notes!$B$5</f>
        <v>-0.79125163053306136</v>
      </c>
      <c r="B639" s="35">
        <f>(insurance[[#This Row],[age]]-Notes!$B$2)/Notes!$B$3</f>
        <v>-1.0115571188877295</v>
      </c>
      <c r="C639" s="35" t="s">
        <v>17</v>
      </c>
    </row>
    <row r="640" spans="1:3" x14ac:dyDescent="0.35">
      <c r="A640" s="34">
        <f>(insurance[[#This Row],[bmi]]-Notes!$B$4)/Notes!$B$5</f>
        <v>0.4981379833080451</v>
      </c>
      <c r="B640" s="34">
        <f>(insurance[[#This Row],[age]]-Notes!$B$2)/Notes!$B$3</f>
        <v>0.41246668570144596</v>
      </c>
      <c r="C640" s="34" t="s">
        <v>17</v>
      </c>
    </row>
    <row r="641" spans="1:3" x14ac:dyDescent="0.35">
      <c r="A641" s="35">
        <f>(insurance[[#This Row],[bmi]]-Notes!$B$4)/Notes!$B$5</f>
        <v>0.5801602233742732</v>
      </c>
      <c r="B641" s="35">
        <f>(insurance[[#This Row],[age]]-Notes!$B$2)/Notes!$B$3</f>
        <v>0.8396738270781986</v>
      </c>
      <c r="C641" s="35" t="s">
        <v>17</v>
      </c>
    </row>
    <row r="642" spans="1:3" x14ac:dyDescent="0.35">
      <c r="A642" s="34">
        <f>(insurance[[#This Row],[bmi]]-Notes!$B$4)/Notes!$B$5</f>
        <v>2.1385827846326073</v>
      </c>
      <c r="B642" s="34">
        <f>(insurance[[#This Row],[age]]-Notes!$B$2)/Notes!$B$3</f>
        <v>1.2668809684549511</v>
      </c>
      <c r="C642" s="34" t="s">
        <v>17</v>
      </c>
    </row>
    <row r="643" spans="1:3" x14ac:dyDescent="0.35">
      <c r="A643" s="35">
        <f>(insurance[[#This Row],[bmi]]-Notes!$B$4)/Notes!$B$5</f>
        <v>-9.2422145168797556E-2</v>
      </c>
      <c r="B643" s="35">
        <f>(insurance[[#This Row],[age]]-Notes!$B$2)/Notes!$B$3</f>
        <v>0.27006430524252845</v>
      </c>
      <c r="C643" s="35" t="s">
        <v>17</v>
      </c>
    </row>
    <row r="644" spans="1:3" x14ac:dyDescent="0.35">
      <c r="A644" s="34">
        <f>(insurance[[#This Row],[bmi]]-Notes!$B$4)/Notes!$B$5</f>
        <v>-0.58455558556616627</v>
      </c>
      <c r="B644" s="34">
        <f>(insurance[[#This Row],[age]]-Notes!$B$2)/Notes!$B$3</f>
        <v>0.69727144661928109</v>
      </c>
      <c r="C644" s="34" t="s">
        <v>17</v>
      </c>
    </row>
    <row r="645" spans="1:3" x14ac:dyDescent="0.35">
      <c r="A645" s="35">
        <f>(insurance[[#This Row],[bmi]]-Notes!$B$4)/Notes!$B$5</f>
        <v>-0.30567996934099079</v>
      </c>
      <c r="B645" s="35">
        <f>(insurance[[#This Row],[age]]-Notes!$B$2)/Notes!$B$3</f>
        <v>0.12766192478361088</v>
      </c>
      <c r="C645" s="35" t="s">
        <v>17</v>
      </c>
    </row>
    <row r="646" spans="1:3" x14ac:dyDescent="0.35">
      <c r="A646" s="34">
        <f>(insurance[[#This Row],[bmi]]-Notes!$B$4)/Notes!$B$5</f>
        <v>-0.51893779351318403</v>
      </c>
      <c r="B646" s="34">
        <f>(insurance[[#This Row],[age]]-Notes!$B$2)/Notes!$B$3</f>
        <v>0.3412654954719872</v>
      </c>
      <c r="C646" s="34" t="s">
        <v>17</v>
      </c>
    </row>
    <row r="647" spans="1:3" x14ac:dyDescent="0.35">
      <c r="A647" s="35">
        <f>(insurance[[#This Row],[bmi]]-Notes!$B$4)/Notes!$B$5</f>
        <v>5.5217886950412819E-2</v>
      </c>
      <c r="B647" s="35">
        <f>(insurance[[#This Row],[age]]-Notes!$B$2)/Notes!$B$3</f>
        <v>-8.5941645904765426E-2</v>
      </c>
      <c r="C647" s="35" t="s">
        <v>17</v>
      </c>
    </row>
    <row r="648" spans="1:3" x14ac:dyDescent="0.35">
      <c r="A648" s="34">
        <f>(insurance[[#This Row],[bmi]]-Notes!$B$4)/Notes!$B$5</f>
        <v>0.30128460714909716</v>
      </c>
      <c r="B648" s="34">
        <f>(insurance[[#This Row],[age]]-Notes!$B$2)/Notes!$B$3</f>
        <v>-1.4740455675306659E-2</v>
      </c>
      <c r="C648" s="34" t="s">
        <v>17</v>
      </c>
    </row>
    <row r="649" spans="1:3" x14ac:dyDescent="0.35">
      <c r="A649" s="35">
        <f>(insurance[[#This Row],[bmi]]-Notes!$B$4)/Notes!$B$5</f>
        <v>0.84263139158620226</v>
      </c>
      <c r="B649" s="35">
        <f>(insurance[[#This Row],[age]]-Notes!$B$2)/Notes!$B$3</f>
        <v>1.1956797782254924</v>
      </c>
      <c r="C649" s="35" t="s">
        <v>17</v>
      </c>
    </row>
    <row r="650" spans="1:3" x14ac:dyDescent="0.35">
      <c r="A650" s="34">
        <f>(insurance[[#This Row],[bmi]]-Notes!$B$4)/Notes!$B$5</f>
        <v>-0.58455558556616627</v>
      </c>
      <c r="B650" s="34">
        <f>(insurance[[#This Row],[age]]-Notes!$B$2)/Notes!$B$3</f>
        <v>-0.29954521659314176</v>
      </c>
      <c r="C650" s="34" t="s">
        <v>17</v>
      </c>
    </row>
    <row r="651" spans="1:3" x14ac:dyDescent="0.35">
      <c r="A651" s="35">
        <f>(insurance[[#This Row],[bmi]]-Notes!$B$4)/Notes!$B$5</f>
        <v>-0.85358853298339454</v>
      </c>
      <c r="B651" s="35">
        <f>(insurance[[#This Row],[age]]-Notes!$B$2)/Notes!$B$3</f>
        <v>1.0532773977665748</v>
      </c>
      <c r="C651" s="35" t="s">
        <v>17</v>
      </c>
    </row>
    <row r="652" spans="1:3" x14ac:dyDescent="0.35">
      <c r="A652" s="34">
        <f>(insurance[[#This Row],[bmi]]-Notes!$B$4)/Notes!$B$5</f>
        <v>-1.2040349903894259E-2</v>
      </c>
      <c r="B652" s="34">
        <f>(insurance[[#This Row],[age]]-Notes!$B$2)/Notes!$B$3</f>
        <v>-0.86915473842881186</v>
      </c>
      <c r="C652" s="34" t="s">
        <v>17</v>
      </c>
    </row>
    <row r="653" spans="1:3" x14ac:dyDescent="0.35">
      <c r="A653" s="35">
        <f>(insurance[[#This Row],[bmi]]-Notes!$B$4)/Notes!$B$5</f>
        <v>-0.79781340973835946</v>
      </c>
      <c r="B653" s="35">
        <f>(insurance[[#This Row],[age]]-Notes!$B$2)/Notes!$B$3</f>
        <v>0.3412654954719872</v>
      </c>
      <c r="C653" s="35" t="s">
        <v>17</v>
      </c>
    </row>
    <row r="654" spans="1:3" x14ac:dyDescent="0.35">
      <c r="A654" s="34">
        <f>(insurance[[#This Row],[bmi]]-Notes!$B$4)/Notes!$B$5</f>
        <v>-0.47956711828139476</v>
      </c>
      <c r="B654" s="34">
        <f>(insurance[[#This Row],[age]]-Notes!$B$2)/Notes!$B$3</f>
        <v>0.8396738270781986</v>
      </c>
      <c r="C654" s="34" t="s">
        <v>17</v>
      </c>
    </row>
    <row r="655" spans="1:3" x14ac:dyDescent="0.35">
      <c r="A655" s="35">
        <f>(insurance[[#This Row],[bmi]]-Notes!$B$4)/Notes!$B$5</f>
        <v>0.7515867051126891</v>
      </c>
      <c r="B655" s="35">
        <f>(insurance[[#This Row],[age]]-Notes!$B$2)/Notes!$B$3</f>
        <v>1.1244785879960337</v>
      </c>
      <c r="C655" s="35" t="s">
        <v>17</v>
      </c>
    </row>
    <row r="656" spans="1:3" x14ac:dyDescent="0.35">
      <c r="A656" s="34">
        <f>(insurance[[#This Row],[bmi]]-Notes!$B$4)/Notes!$B$5</f>
        <v>-0.13671415480456126</v>
      </c>
      <c r="B656" s="34">
        <f>(insurance[[#This Row],[age]]-Notes!$B$2)/Notes!$B$3</f>
        <v>0.69727144661928109</v>
      </c>
      <c r="C656" s="34" t="s">
        <v>17</v>
      </c>
    </row>
    <row r="657" spans="1:3" x14ac:dyDescent="0.35">
      <c r="A657" s="35">
        <f>(insurance[[#This Row],[bmi]]-Notes!$B$4)/Notes!$B$5</f>
        <v>-0.87983564980458762</v>
      </c>
      <c r="B657" s="35">
        <f>(insurance[[#This Row],[age]]-Notes!$B$2)/Notes!$B$3</f>
        <v>0.19886311501306964</v>
      </c>
      <c r="C657" s="35" t="s">
        <v>17</v>
      </c>
    </row>
    <row r="658" spans="1:3" x14ac:dyDescent="0.35">
      <c r="A658" s="34">
        <f>(insurance[[#This Row],[bmi]]-Notes!$B$4)/Notes!$B$5</f>
        <v>0.21926236708286906</v>
      </c>
      <c r="B658" s="34">
        <f>(insurance[[#This Row],[age]]-Notes!$B$2)/Notes!$B$3</f>
        <v>0.55486906616036347</v>
      </c>
      <c r="C658" s="34" t="s">
        <v>17</v>
      </c>
    </row>
    <row r="659" spans="1:3" x14ac:dyDescent="0.35">
      <c r="A659" s="35">
        <f>(insurance[[#This Row],[bmi]]-Notes!$B$4)/Notes!$B$5</f>
        <v>0.13724012701664093</v>
      </c>
      <c r="B659" s="35">
        <f>(insurance[[#This Row],[age]]-Notes!$B$2)/Notes!$B$3</f>
        <v>-0.51314878728151803</v>
      </c>
      <c r="C659" s="35" t="s">
        <v>17</v>
      </c>
    </row>
    <row r="660" spans="1:3" x14ac:dyDescent="0.35">
      <c r="A660" s="34">
        <f>(insurance[[#This Row],[bmi]]-Notes!$B$4)/Notes!$B$5</f>
        <v>-0.10882659318204341</v>
      </c>
      <c r="B660" s="34">
        <f>(insurance[[#This Row],[age]]-Notes!$B$2)/Notes!$B$3</f>
        <v>-0.94035592865827067</v>
      </c>
      <c r="C660" s="34" t="s">
        <v>17</v>
      </c>
    </row>
    <row r="661" spans="1:3" x14ac:dyDescent="0.35">
      <c r="A661" s="35">
        <f>(insurance[[#This Row],[bmi]]-Notes!$B$4)/Notes!$B$5</f>
        <v>0.26847571112260549</v>
      </c>
      <c r="B661" s="35">
        <f>(insurance[[#This Row],[age]]-Notes!$B$2)/Notes!$B$3</f>
        <v>1.0532773977665748</v>
      </c>
      <c r="C661" s="35" t="s">
        <v>17</v>
      </c>
    </row>
    <row r="662" spans="1:3" x14ac:dyDescent="0.35">
      <c r="A662" s="34">
        <f>(insurance[[#This Row],[bmi]]-Notes!$B$4)/Notes!$B$5</f>
        <v>0.28405993673518976</v>
      </c>
      <c r="B662" s="34">
        <f>(insurance[[#This Row],[age]]-Notes!$B$2)/Notes!$B$3</f>
        <v>-0.86915473842881186</v>
      </c>
      <c r="C662" s="34" t="s">
        <v>17</v>
      </c>
    </row>
    <row r="663" spans="1:3" x14ac:dyDescent="0.35">
      <c r="A663" s="35">
        <f>(insurance[[#This Row],[bmi]]-Notes!$B$4)/Notes!$B$5</f>
        <v>0.35049795118883359</v>
      </c>
      <c r="B663" s="35">
        <f>(insurance[[#This Row],[age]]-Notes!$B$2)/Notes!$B$3</f>
        <v>-0.37074640682260052</v>
      </c>
      <c r="C663" s="35" t="s">
        <v>17</v>
      </c>
    </row>
    <row r="664" spans="1:3" x14ac:dyDescent="0.35">
      <c r="A664" s="34">
        <f>(insurance[[#This Row],[bmi]]-Notes!$B$4)/Notes!$B$5</f>
        <v>-0.9290489938443246</v>
      </c>
      <c r="B664" s="34">
        <f>(insurance[[#This Row],[age]]-Notes!$B$2)/Notes!$B$3</f>
        <v>0.3412654954719872</v>
      </c>
      <c r="C664" s="34" t="s">
        <v>17</v>
      </c>
    </row>
    <row r="665" spans="1:3" x14ac:dyDescent="0.35">
      <c r="A665" s="35">
        <f>(insurance[[#This Row],[bmi]]-Notes!$B$4)/Notes!$B$5</f>
        <v>-0.53534224152642984</v>
      </c>
      <c r="B665" s="35">
        <f>(insurance[[#This Row],[age]]-Notes!$B$2)/Notes!$B$3</f>
        <v>5.6460734554152112E-2</v>
      </c>
      <c r="C665" s="35" t="s">
        <v>17</v>
      </c>
    </row>
    <row r="666" spans="1:3" x14ac:dyDescent="0.35">
      <c r="A666" s="34">
        <f>(insurance[[#This Row],[bmi]]-Notes!$B$4)/Notes!$B$5</f>
        <v>1.748977144318024</v>
      </c>
      <c r="B666" s="34">
        <f>(insurance[[#This Row],[age]]-Notes!$B$2)/Notes!$B$3</f>
        <v>0.19886311501306964</v>
      </c>
      <c r="C666" s="34" t="s">
        <v>17</v>
      </c>
    </row>
    <row r="667" spans="1:3" x14ac:dyDescent="0.35">
      <c r="A667" s="35">
        <f>(insurance[[#This Row],[bmi]]-Notes!$B$4)/Notes!$B$5</f>
        <v>-0.54190402073172794</v>
      </c>
      <c r="B667" s="35">
        <f>(insurance[[#This Row],[age]]-Notes!$B$2)/Notes!$B$3</f>
        <v>0.62607025638982228</v>
      </c>
      <c r="C667" s="35" t="s">
        <v>17</v>
      </c>
    </row>
    <row r="668" spans="1:3" x14ac:dyDescent="0.35">
      <c r="A668" s="34">
        <f>(insurance[[#This Row],[bmi]]-Notes!$B$4)/Notes!$B$5</f>
        <v>0.28405993673518976</v>
      </c>
      <c r="B668" s="34">
        <f>(insurance[[#This Row],[age]]-Notes!$B$2)/Notes!$B$3</f>
        <v>1.3380821586844101</v>
      </c>
      <c r="C668" s="34" t="s">
        <v>17</v>
      </c>
    </row>
    <row r="669" spans="1:3" x14ac:dyDescent="0.35">
      <c r="A669" s="35">
        <f>(insurance[[#This Row],[bmi]]-Notes!$B$4)/Notes!$B$5</f>
        <v>0.26847571112260549</v>
      </c>
      <c r="B669" s="35">
        <f>(insurance[[#This Row],[age]]-Notes!$B$2)/Notes!$B$3</f>
        <v>0.8396738270781986</v>
      </c>
      <c r="C669" s="35" t="s">
        <v>17</v>
      </c>
    </row>
    <row r="670" spans="1:3" x14ac:dyDescent="0.35">
      <c r="A670" s="34">
        <f>(insurance[[#This Row],[bmi]]-Notes!$B$4)/Notes!$B$5</f>
        <v>1.0558892157583961</v>
      </c>
      <c r="B670" s="34">
        <f>(insurance[[#This Row],[age]]-Notes!$B$2)/Notes!$B$3</f>
        <v>1.4092833489138687</v>
      </c>
      <c r="C670" s="34" t="s">
        <v>17</v>
      </c>
    </row>
    <row r="671" spans="1:3" x14ac:dyDescent="0.35">
      <c r="A671" s="35">
        <f>(insurance[[#This Row],[bmi]]-Notes!$B$4)/Notes!$B$5</f>
        <v>1.0558892157583961</v>
      </c>
      <c r="B671" s="35">
        <f>(insurance[[#This Row],[age]]-Notes!$B$2)/Notes!$B$3</f>
        <v>-0.79795354819935316</v>
      </c>
      <c r="C671" s="35" t="s">
        <v>17</v>
      </c>
    </row>
    <row r="672" spans="1:3" x14ac:dyDescent="0.35">
      <c r="A672" s="34">
        <f>(insurance[[#This Row],[bmi]]-Notes!$B$4)/Notes!$B$5</f>
        <v>-0.12523104119528927</v>
      </c>
      <c r="B672" s="34">
        <f>(insurance[[#This Row],[age]]-Notes!$B$2)/Notes!$B$3</f>
        <v>0.27006430524252845</v>
      </c>
      <c r="C672" s="34" t="s">
        <v>17</v>
      </c>
    </row>
    <row r="673" spans="1:3" x14ac:dyDescent="0.35">
      <c r="A673" s="35">
        <f>(insurance[[#This Row],[bmi]]-Notes!$B$4)/Notes!$B$5</f>
        <v>-0.7814089617251142</v>
      </c>
      <c r="B673" s="35">
        <f>(insurance[[#This Row],[age]]-Notes!$B$2)/Notes!$B$3</f>
        <v>-0.22834402636368298</v>
      </c>
      <c r="C673" s="35" t="s">
        <v>17</v>
      </c>
    </row>
    <row r="674" spans="1:3" x14ac:dyDescent="0.35">
      <c r="A674" s="34">
        <f>(insurance[[#This Row],[bmi]]-Notes!$B$4)/Notes!$B$5</f>
        <v>2.0073472005266417</v>
      </c>
      <c r="B674" s="34">
        <f>(insurance[[#This Row],[age]]-Notes!$B$2)/Notes!$B$3</f>
        <v>-0.37074640682260052</v>
      </c>
      <c r="C674" s="34" t="s">
        <v>17</v>
      </c>
    </row>
    <row r="675" spans="1:3" x14ac:dyDescent="0.35">
      <c r="A675" s="35">
        <f>(insurance[[#This Row],[bmi]]-Notes!$B$4)/Notes!$B$5</f>
        <v>-0.38606176460589464</v>
      </c>
      <c r="B675" s="35">
        <f>(insurance[[#This Row],[age]]-Notes!$B$2)/Notes!$B$3</f>
        <v>-1.5099654504939408</v>
      </c>
      <c r="C675" s="35" t="s">
        <v>17</v>
      </c>
    </row>
    <row r="676" spans="1:3" x14ac:dyDescent="0.35">
      <c r="A676" s="34">
        <f>(insurance[[#This Row],[bmi]]-Notes!$B$4)/Notes!$B$5</f>
        <v>0.50962109691731705</v>
      </c>
      <c r="B676" s="34">
        <f>(insurance[[#This Row],[age]]-Notes!$B$2)/Notes!$B$3</f>
        <v>-1.5099654504939408</v>
      </c>
      <c r="C676" s="34" t="s">
        <v>17</v>
      </c>
    </row>
    <row r="677" spans="1:3" x14ac:dyDescent="0.35">
      <c r="A677" s="35">
        <f>(insurance[[#This Row],[bmi]]-Notes!$B$4)/Notes!$B$5</f>
        <v>0.45548641847360566</v>
      </c>
      <c r="B677" s="35">
        <f>(insurance[[#This Row],[age]]-Notes!$B$2)/Notes!$B$3</f>
        <v>0.48366787593090471</v>
      </c>
      <c r="C677" s="35" t="s">
        <v>17</v>
      </c>
    </row>
    <row r="678" spans="1:3" x14ac:dyDescent="0.35">
      <c r="A678" s="34">
        <f>(insurance[[#This Row],[bmi]]-Notes!$B$4)/Notes!$B$5</f>
        <v>0.22090281188419328</v>
      </c>
      <c r="B678" s="34">
        <f>(insurance[[#This Row],[age]]-Notes!$B$2)/Notes!$B$3</f>
        <v>1.3380821586844101</v>
      </c>
      <c r="C678" s="34" t="s">
        <v>17</v>
      </c>
    </row>
    <row r="679" spans="1:3" x14ac:dyDescent="0.35">
      <c r="A679" s="35">
        <f>(insurance[[#This Row],[bmi]]-Notes!$B$4)/Notes!$B$5</f>
        <v>-0.1760848300363505</v>
      </c>
      <c r="B679" s="35">
        <f>(insurance[[#This Row],[age]]-Notes!$B$2)/Notes!$B$3</f>
        <v>-0.72675235796989435</v>
      </c>
      <c r="C679" s="35" t="s">
        <v>17</v>
      </c>
    </row>
    <row r="680" spans="1:3" x14ac:dyDescent="0.35">
      <c r="A680" s="34">
        <f>(insurance[[#This Row],[bmi]]-Notes!$B$4)/Notes!$B$5</f>
        <v>1.1411923454272728</v>
      </c>
      <c r="B680" s="34">
        <f>(insurance[[#This Row],[age]]-Notes!$B$2)/Notes!$B$3</f>
        <v>-0.79795354819935316</v>
      </c>
      <c r="C680" s="34" t="s">
        <v>17</v>
      </c>
    </row>
    <row r="681" spans="1:3" x14ac:dyDescent="0.35">
      <c r="A681" s="35">
        <f>(insurance[[#This Row],[bmi]]-Notes!$B$4)/Notes!$B$5</f>
        <v>1.1592372382418428</v>
      </c>
      <c r="B681" s="35">
        <f>(insurance[[#This Row],[age]]-Notes!$B$2)/Notes!$B$3</f>
        <v>0.8396738270781986</v>
      </c>
      <c r="C681" s="35" t="s">
        <v>17</v>
      </c>
    </row>
    <row r="682" spans="1:3" x14ac:dyDescent="0.35">
      <c r="A682" s="34">
        <f>(insurance[[#This Row],[bmi]]-Notes!$B$4)/Notes!$B$5</f>
        <v>0.25699259751333348</v>
      </c>
      <c r="B682" s="34">
        <f>(insurance[[#This Row],[age]]-Notes!$B$2)/Notes!$B$3</f>
        <v>0.62607025638982228</v>
      </c>
      <c r="C682" s="34" t="s">
        <v>17</v>
      </c>
    </row>
    <row r="683" spans="1:3" x14ac:dyDescent="0.35">
      <c r="A683" s="35">
        <f>(insurance[[#This Row],[bmi]]-Notes!$B$4)/Notes!$B$5</f>
        <v>-0.64525204321517526</v>
      </c>
      <c r="B683" s="35">
        <f>(insurance[[#This Row],[age]]-Notes!$B$2)/Notes!$B$3</f>
        <v>-0.37074640682260052</v>
      </c>
      <c r="C683" s="35" t="s">
        <v>17</v>
      </c>
    </row>
    <row r="684" spans="1:3" x14ac:dyDescent="0.35">
      <c r="A684" s="34">
        <f>(insurance[[#This Row],[bmi]]-Notes!$B$4)/Notes!$B$5</f>
        <v>-0.12195015159263964</v>
      </c>
      <c r="B684" s="34">
        <f>(insurance[[#This Row],[age]]-Notes!$B$2)/Notes!$B$3</f>
        <v>-0.94035592865827067</v>
      </c>
      <c r="C684" s="34" t="s">
        <v>17</v>
      </c>
    </row>
    <row r="685" spans="1:3" x14ac:dyDescent="0.35">
      <c r="A685" s="35">
        <f>(insurance[[#This Row],[bmi]]-Notes!$B$4)/Notes!$B$5</f>
        <v>1.2133719166855541</v>
      </c>
      <c r="B685" s="35">
        <f>(insurance[[#This Row],[age]]-Notes!$B$2)/Notes!$B$3</f>
        <v>0.3412654954719872</v>
      </c>
      <c r="C685" s="35" t="s">
        <v>17</v>
      </c>
    </row>
    <row r="686" spans="1:3" x14ac:dyDescent="0.35">
      <c r="A686" s="34">
        <f>(insurance[[#This Row],[bmi]]-Notes!$B$4)/Notes!$B$5</f>
        <v>-0.21217461566549067</v>
      </c>
      <c r="B686" s="34">
        <f>(insurance[[#This Row],[age]]-Notes!$B$2)/Notes!$B$3</f>
        <v>-1.5099654504939408</v>
      </c>
      <c r="C686" s="34" t="s">
        <v>17</v>
      </c>
    </row>
    <row r="687" spans="1:3" x14ac:dyDescent="0.35">
      <c r="A687" s="35">
        <f>(insurance[[#This Row],[bmi]]-Notes!$B$4)/Notes!$B$5</f>
        <v>-0.66329693602974538</v>
      </c>
      <c r="B687" s="35">
        <f>(insurance[[#This Row],[age]]-Notes!$B$2)/Notes!$B$3</f>
        <v>0.48366787593090471</v>
      </c>
      <c r="C687" s="35" t="s">
        <v>17</v>
      </c>
    </row>
    <row r="688" spans="1:3" x14ac:dyDescent="0.35">
      <c r="A688" s="34">
        <f>(insurance[[#This Row],[bmi]]-Notes!$B$4)/Notes!$B$5</f>
        <v>0.43744152565903555</v>
      </c>
      <c r="B688" s="34">
        <f>(insurance[[#This Row],[age]]-Notes!$B$2)/Notes!$B$3</f>
        <v>-0.65555116774043554</v>
      </c>
      <c r="C688" s="34" t="s">
        <v>17</v>
      </c>
    </row>
    <row r="689" spans="1:3" x14ac:dyDescent="0.35">
      <c r="A689" s="35">
        <f>(insurance[[#This Row],[bmi]]-Notes!$B$4)/Notes!$B$5</f>
        <v>-0.48284800788404381</v>
      </c>
      <c r="B689" s="35">
        <f>(insurance[[#This Row],[age]]-Notes!$B$2)/Notes!$B$3</f>
        <v>0.48366787593090471</v>
      </c>
      <c r="C689" s="35" t="s">
        <v>17</v>
      </c>
    </row>
    <row r="690" spans="1:3" x14ac:dyDescent="0.35">
      <c r="A690" s="34">
        <f>(insurance[[#This Row],[bmi]]-Notes!$B$4)/Notes!$B$5</f>
        <v>-0.12195015159263964</v>
      </c>
      <c r="B690" s="34">
        <f>(insurance[[#This Row],[age]]-Notes!$B$2)/Notes!$B$3</f>
        <v>-0.22834402636368298</v>
      </c>
      <c r="C690" s="34" t="s">
        <v>17</v>
      </c>
    </row>
    <row r="691" spans="1:3" x14ac:dyDescent="0.35">
      <c r="A691" s="35">
        <f>(insurance[[#This Row],[bmi]]-Notes!$B$4)/Notes!$B$5</f>
        <v>0.13067834781134283</v>
      </c>
      <c r="B691" s="35">
        <f>(insurance[[#This Row],[age]]-Notes!$B$2)/Notes!$B$3</f>
        <v>1.6228869196022451</v>
      </c>
      <c r="C691" s="35" t="s">
        <v>17</v>
      </c>
    </row>
    <row r="692" spans="1:3" x14ac:dyDescent="0.35">
      <c r="A692" s="34">
        <f>(insurance[[#This Row],[bmi]]-Notes!$B$4)/Notes!$B$5</f>
        <v>2.7652326987385902</v>
      </c>
      <c r="B692" s="34">
        <f>(insurance[[#This Row],[age]]-Notes!$B$2)/Notes!$B$3</f>
        <v>0.55486906616036347</v>
      </c>
      <c r="C692" s="34" t="s">
        <v>17</v>
      </c>
    </row>
    <row r="693" spans="1:3" x14ac:dyDescent="0.35">
      <c r="A693" s="35">
        <f>(insurance[[#This Row],[bmi]]-Notes!$B$4)/Notes!$B$5</f>
        <v>-0.10390525877806954</v>
      </c>
      <c r="B693" s="35">
        <f>(insurance[[#This Row],[age]]-Notes!$B$2)/Notes!$B$3</f>
        <v>-0.51314878728151803</v>
      </c>
      <c r="C693" s="35" t="s">
        <v>17</v>
      </c>
    </row>
    <row r="694" spans="1:3" x14ac:dyDescent="0.35">
      <c r="A694" s="34">
        <f>(insurance[[#This Row],[bmi]]-Notes!$B$4)/Notes!$B$5</f>
        <v>0.81638427476500985</v>
      </c>
      <c r="B694" s="34">
        <f>(insurance[[#This Row],[age]]-Notes!$B$2)/Notes!$B$3</f>
        <v>0.27006430524252845</v>
      </c>
      <c r="C694" s="34" t="s">
        <v>17</v>
      </c>
    </row>
    <row r="695" spans="1:3" x14ac:dyDescent="0.35">
      <c r="A695" s="35">
        <f>(insurance[[#This Row],[bmi]]-Notes!$B$4)/Notes!$B$5</f>
        <v>1.3938208448312552</v>
      </c>
      <c r="B695" s="35">
        <f>(insurance[[#This Row],[age]]-Notes!$B$2)/Notes!$B$3</f>
        <v>1.7652893000611625</v>
      </c>
      <c r="C695" s="35" t="s">
        <v>17</v>
      </c>
    </row>
    <row r="696" spans="1:3" x14ac:dyDescent="0.35">
      <c r="A696" s="34">
        <f>(insurance[[#This Row],[bmi]]-Notes!$B$4)/Notes!$B$5</f>
        <v>0.96074341728157175</v>
      </c>
      <c r="B696" s="34">
        <f>(insurance[[#This Row],[age]]-Notes!$B$2)/Notes!$B$3</f>
        <v>1.4092833489138687</v>
      </c>
      <c r="C696" s="34" t="s">
        <v>17</v>
      </c>
    </row>
    <row r="697" spans="1:3" x14ac:dyDescent="0.35">
      <c r="A697" s="35">
        <f>(insurance[[#This Row],[bmi]]-Notes!$B$4)/Notes!$B$5</f>
        <v>-0.28435418692377162</v>
      </c>
      <c r="B697" s="35">
        <f>(insurance[[#This Row],[age]]-Notes!$B$2)/Notes!$B$3</f>
        <v>-8.5941645904765426E-2</v>
      </c>
      <c r="C697" s="35" t="s">
        <v>17</v>
      </c>
    </row>
    <row r="698" spans="1:3" x14ac:dyDescent="0.35">
      <c r="A698" s="34">
        <f>(insurance[[#This Row],[bmi]]-Notes!$B$4)/Notes!$B$5</f>
        <v>0.76224959632129952</v>
      </c>
      <c r="B698" s="34">
        <f>(insurance[[#This Row],[age]]-Notes!$B$2)/Notes!$B$3</f>
        <v>-1.3675630700350232</v>
      </c>
      <c r="C698" s="34" t="s">
        <v>17</v>
      </c>
    </row>
    <row r="699" spans="1:3" x14ac:dyDescent="0.35">
      <c r="A699" s="35">
        <f>(insurance[[#This Row],[bmi]]-Notes!$B$4)/Notes!$B$5</f>
        <v>-0.42871332944033297</v>
      </c>
      <c r="B699" s="35">
        <f>(insurance[[#This Row],[age]]-Notes!$B$2)/Notes!$B$3</f>
        <v>0.48366787593090471</v>
      </c>
      <c r="C699" s="35" t="s">
        <v>17</v>
      </c>
    </row>
    <row r="700" spans="1:3" x14ac:dyDescent="0.35">
      <c r="A700" s="34">
        <f>(insurance[[#This Row],[bmi]]-Notes!$B$4)/Notes!$B$5</f>
        <v>2.3141103783743358</v>
      </c>
      <c r="B700" s="34">
        <f>(insurance[[#This Row],[age]]-Notes!$B$2)/Notes!$B$3</f>
        <v>0.76847263684873979</v>
      </c>
      <c r="C700" s="34" t="s">
        <v>17</v>
      </c>
    </row>
    <row r="701" spans="1:3" x14ac:dyDescent="0.35">
      <c r="A701" s="35">
        <f>(insurance[[#This Row],[bmi]]-Notes!$B$4)/Notes!$B$5</f>
        <v>1.0870576669835623</v>
      </c>
      <c r="B701" s="35">
        <f>(insurance[[#This Row],[age]]-Notes!$B$2)/Notes!$B$3</f>
        <v>-1.5099654504939408</v>
      </c>
      <c r="C701" s="35" t="s">
        <v>17</v>
      </c>
    </row>
    <row r="702" spans="1:3" x14ac:dyDescent="0.35">
      <c r="A702" s="34">
        <f>(insurance[[#This Row],[bmi]]-Notes!$B$4)/Notes!$B$5</f>
        <v>-0.39262354381119274</v>
      </c>
      <c r="B702" s="34">
        <f>(insurance[[#This Row],[age]]-Notes!$B$2)/Notes!$B$3</f>
        <v>-0.44194759705205927</v>
      </c>
      <c r="C702" s="34" t="s">
        <v>17</v>
      </c>
    </row>
    <row r="703" spans="1:3" x14ac:dyDescent="0.35">
      <c r="A703" s="35">
        <f>(insurance[[#This Row],[bmi]]-Notes!$B$4)/Notes!$B$5</f>
        <v>4.3640981093515975E-3</v>
      </c>
      <c r="B703" s="35">
        <f>(insurance[[#This Row],[age]]-Notes!$B$2)/Notes!$B$3</f>
        <v>-8.5941645904765426E-2</v>
      </c>
      <c r="C703" s="35" t="s">
        <v>17</v>
      </c>
    </row>
    <row r="704" spans="1:3" x14ac:dyDescent="0.35">
      <c r="A704" s="34">
        <f>(insurance[[#This Row],[bmi]]-Notes!$B$4)/Notes!$B$5</f>
        <v>-0.21217461566549067</v>
      </c>
      <c r="B704" s="34">
        <f>(insurance[[#This Row],[age]]-Notes!$B$2)/Notes!$B$3</f>
        <v>0.55486906616036347</v>
      </c>
      <c r="C704" s="34" t="s">
        <v>17</v>
      </c>
    </row>
    <row r="705" spans="1:3" x14ac:dyDescent="0.35">
      <c r="A705" s="35">
        <f>(insurance[[#This Row],[bmi]]-Notes!$B$4)/Notes!$B$5</f>
        <v>1.9351676292683615</v>
      </c>
      <c r="B705" s="35">
        <f>(insurance[[#This Row],[age]]-Notes!$B$2)/Notes!$B$3</f>
        <v>-0.44194759705205927</v>
      </c>
      <c r="C705" s="35" t="s">
        <v>17</v>
      </c>
    </row>
    <row r="706" spans="1:3" x14ac:dyDescent="0.35">
      <c r="A706" s="34">
        <f>(insurance[[#This Row],[bmi]]-Notes!$B$4)/Notes!$B$5</f>
        <v>1.4660004160895366</v>
      </c>
      <c r="B706" s="34">
        <f>(insurance[[#This Row],[age]]-Notes!$B$2)/Notes!$B$3</f>
        <v>0.98207620753711611</v>
      </c>
      <c r="C706" s="34" t="s">
        <v>17</v>
      </c>
    </row>
    <row r="707" spans="1:3" x14ac:dyDescent="0.35">
      <c r="A707" s="35">
        <f>(insurance[[#This Row],[bmi]]-Notes!$B$4)/Notes!$B$5</f>
        <v>-0.13999504440721031</v>
      </c>
      <c r="B707" s="35">
        <f>(insurance[[#This Row],[age]]-Notes!$B$2)/Notes!$B$3</f>
        <v>5.6460734554152112E-2</v>
      </c>
      <c r="C707" s="35" t="s">
        <v>17</v>
      </c>
    </row>
    <row r="708" spans="1:3" x14ac:dyDescent="0.35">
      <c r="A708" s="34">
        <f>(insurance[[#This Row],[bmi]]-Notes!$B$4)/Notes!$B$5</f>
        <v>0.74420470350672951</v>
      </c>
      <c r="B708" s="34">
        <f>(insurance[[#This Row],[age]]-Notes!$B$2)/Notes!$B$3</f>
        <v>-1.5099654504939408</v>
      </c>
      <c r="C708" s="34" t="s">
        <v>17</v>
      </c>
    </row>
    <row r="709" spans="1:3" x14ac:dyDescent="0.35">
      <c r="A709" s="35">
        <f>(insurance[[#This Row],[bmi]]-Notes!$B$4)/Notes!$B$5</f>
        <v>0.88856384602329019</v>
      </c>
      <c r="B709" s="35">
        <f>(insurance[[#This Row],[age]]-Notes!$B$2)/Notes!$B$3</f>
        <v>0.12766192478361088</v>
      </c>
      <c r="C709" s="35" t="s">
        <v>17</v>
      </c>
    </row>
    <row r="710" spans="1:3" x14ac:dyDescent="0.35">
      <c r="A710" s="34">
        <f>(insurance[[#This Row],[bmi]]-Notes!$B$4)/Notes!$B$5</f>
        <v>0.87051895320872008</v>
      </c>
      <c r="B710" s="34">
        <f>(insurance[[#This Row],[age]]-Notes!$B$2)/Notes!$B$3</f>
        <v>0.8396738270781986</v>
      </c>
      <c r="C710" s="34" t="s">
        <v>17</v>
      </c>
    </row>
    <row r="711" spans="1:3" x14ac:dyDescent="0.35">
      <c r="A711" s="35">
        <f>(insurance[[#This Row],[bmi]]-Notes!$B$4)/Notes!$B$5</f>
        <v>-0.23021950848006076</v>
      </c>
      <c r="B711" s="35">
        <f>(insurance[[#This Row],[age]]-Notes!$B$2)/Notes!$B$3</f>
        <v>-0.58434997751097684</v>
      </c>
      <c r="C711" s="35" t="s">
        <v>17</v>
      </c>
    </row>
    <row r="712" spans="1:3" x14ac:dyDescent="0.35">
      <c r="A712" s="34">
        <f>(insurance[[#This Row],[bmi]]-Notes!$B$4)/Notes!$B$5</f>
        <v>-0.73547650728802627</v>
      </c>
      <c r="B712" s="34">
        <f>(insurance[[#This Row],[age]]-Notes!$B$2)/Notes!$B$3</f>
        <v>0.19886311501306964</v>
      </c>
      <c r="C712" s="34" t="s">
        <v>17</v>
      </c>
    </row>
    <row r="713" spans="1:3" x14ac:dyDescent="0.35">
      <c r="A713" s="35">
        <f>(insurance[[#This Row],[bmi]]-Notes!$B$4)/Notes!$B$5</f>
        <v>3.2343999119174152</v>
      </c>
      <c r="B713" s="35">
        <f>(insurance[[#This Row],[age]]-Notes!$B$2)/Notes!$B$3</f>
        <v>-1.1539594993466469</v>
      </c>
      <c r="C713" s="35" t="s">
        <v>17</v>
      </c>
    </row>
    <row r="714" spans="1:3" x14ac:dyDescent="0.35">
      <c r="A714" s="34">
        <f>(insurance[[#This Row],[bmi]]-Notes!$B$4)/Notes!$B$5</f>
        <v>0.25699259751333348</v>
      </c>
      <c r="B714" s="34">
        <f>(insurance[[#This Row],[age]]-Notes!$B$2)/Notes!$B$3</f>
        <v>-1.0115571188877295</v>
      </c>
      <c r="C714" s="34" t="s">
        <v>17</v>
      </c>
    </row>
    <row r="715" spans="1:3" x14ac:dyDescent="0.35">
      <c r="A715" s="35">
        <f>(insurance[[#This Row],[bmi]]-Notes!$B$4)/Notes!$B$5</f>
        <v>-0.19412972285092059</v>
      </c>
      <c r="B715" s="35">
        <f>(insurance[[#This Row],[age]]-Notes!$B$2)/Notes!$B$3</f>
        <v>-0.94035592865827067</v>
      </c>
      <c r="C715" s="35" t="s">
        <v>17</v>
      </c>
    </row>
    <row r="716" spans="1:3" x14ac:dyDescent="0.35">
      <c r="A716" s="34">
        <f>(insurance[[#This Row],[bmi]]-Notes!$B$4)/Notes!$B$5</f>
        <v>0.27503749032790475</v>
      </c>
      <c r="B716" s="34">
        <f>(insurance[[#This Row],[age]]-Notes!$B$2)/Notes!$B$3</f>
        <v>0.3412654954719872</v>
      </c>
      <c r="C716" s="34" t="s">
        <v>17</v>
      </c>
    </row>
    <row r="717" spans="1:3" x14ac:dyDescent="0.35">
      <c r="A717" s="35">
        <f>(insurance[[#This Row],[bmi]]-Notes!$B$4)/Notes!$B$5</f>
        <v>0.5818006681755975</v>
      </c>
      <c r="B717" s="35">
        <f>(insurance[[#This Row],[age]]-Notes!$B$2)/Notes!$B$3</f>
        <v>-0.29954521659314176</v>
      </c>
      <c r="C717" s="35" t="s">
        <v>17</v>
      </c>
    </row>
    <row r="718" spans="1:3" x14ac:dyDescent="0.35">
      <c r="A718" s="34">
        <f>(insurance[[#This Row],[bmi]]-Notes!$B$4)/Notes!$B$5</f>
        <v>0.5818006681755975</v>
      </c>
      <c r="B718" s="34">
        <f>(insurance[[#This Row],[age]]-Notes!$B$2)/Notes!$B$3</f>
        <v>0.12766192478361088</v>
      </c>
      <c r="C718" s="34" t="s">
        <v>17</v>
      </c>
    </row>
    <row r="719" spans="1:3" x14ac:dyDescent="0.35">
      <c r="A719" s="35">
        <f>(insurance[[#This Row],[bmi]]-Notes!$B$4)/Notes!$B$5</f>
        <v>2.6028286634074584</v>
      </c>
      <c r="B719" s="35">
        <f>(insurance[[#This Row],[age]]-Notes!$B$2)/Notes!$B$3</f>
        <v>-0.94035592865827067</v>
      </c>
      <c r="C719" s="35" t="s">
        <v>17</v>
      </c>
    </row>
    <row r="720" spans="1:3" x14ac:dyDescent="0.35">
      <c r="A720" s="34">
        <f>(insurance[[#This Row],[bmi]]-Notes!$B$4)/Notes!$B$5</f>
        <v>2.530649092149178</v>
      </c>
      <c r="B720" s="34">
        <f>(insurance[[#This Row],[age]]-Notes!$B$2)/Notes!$B$3</f>
        <v>0.76847263684873979</v>
      </c>
      <c r="C720" s="34" t="s">
        <v>17</v>
      </c>
    </row>
    <row r="721" spans="1:3" x14ac:dyDescent="0.35">
      <c r="A721" s="35">
        <f>(insurance[[#This Row],[bmi]]-Notes!$B$4)/Notes!$B$5</f>
        <v>1.4479555232749666</v>
      </c>
      <c r="B721" s="35">
        <f>(insurance[[#This Row],[age]]-Notes!$B$2)/Notes!$B$3</f>
        <v>-0.58434997751097684</v>
      </c>
      <c r="C721" s="35" t="s">
        <v>17</v>
      </c>
    </row>
    <row r="722" spans="1:3" x14ac:dyDescent="0.35">
      <c r="A722" s="34">
        <f>(insurance[[#This Row],[bmi]]-Notes!$B$4)/Notes!$B$5</f>
        <v>0.74420470350672951</v>
      </c>
      <c r="B722" s="34">
        <f>(insurance[[#This Row],[age]]-Notes!$B$2)/Notes!$B$3</f>
        <v>1.6940881098317038</v>
      </c>
      <c r="C722" s="34" t="s">
        <v>17</v>
      </c>
    </row>
    <row r="723" spans="1:3" x14ac:dyDescent="0.35">
      <c r="A723" s="35">
        <f>(insurance[[#This Row],[bmi]]-Notes!$B$4)/Notes!$B$5</f>
        <v>-0.24826440129463145</v>
      </c>
      <c r="B723" s="35">
        <f>(insurance[[#This Row],[age]]-Notes!$B$2)/Notes!$B$3</f>
        <v>-0.94035592865827067</v>
      </c>
      <c r="C723" s="35" t="s">
        <v>17</v>
      </c>
    </row>
    <row r="724" spans="1:3" x14ac:dyDescent="0.35">
      <c r="A724" s="34">
        <f>(insurance[[#This Row],[bmi]]-Notes!$B$4)/Notes!$B$5</f>
        <v>-0.39262354381119274</v>
      </c>
      <c r="B724" s="34">
        <f>(insurance[[#This Row],[age]]-Notes!$B$2)/Notes!$B$3</f>
        <v>-8.5941645904765426E-2</v>
      </c>
      <c r="C724" s="34" t="s">
        <v>17</v>
      </c>
    </row>
    <row r="725" spans="1:3" x14ac:dyDescent="0.35">
      <c r="A725" s="35">
        <f>(insurance[[#This Row],[bmi]]-Notes!$B$4)/Notes!$B$5</f>
        <v>2.4043348424471862</v>
      </c>
      <c r="B725" s="35">
        <f>(insurance[[#This Row],[age]]-Notes!$B$2)/Notes!$B$3</f>
        <v>0.55486906616036347</v>
      </c>
      <c r="C725" s="35" t="s">
        <v>17</v>
      </c>
    </row>
    <row r="726" spans="1:3" x14ac:dyDescent="0.35">
      <c r="A726" s="34">
        <f>(insurance[[#This Row],[bmi]]-Notes!$B$4)/Notes!$B$5</f>
        <v>-0.44675822225490303</v>
      </c>
      <c r="B726" s="34">
        <f>(insurance[[#This Row],[age]]-Notes!$B$2)/Notes!$B$3</f>
        <v>1.2668809684549511</v>
      </c>
      <c r="C726" s="34" t="s">
        <v>17</v>
      </c>
    </row>
    <row r="727" spans="1:3" x14ac:dyDescent="0.35">
      <c r="A727" s="35">
        <f>(insurance[[#This Row],[bmi]]-Notes!$B$4)/Notes!$B$5</f>
        <v>0.20285791906962319</v>
      </c>
      <c r="B727" s="35">
        <f>(insurance[[#This Row],[age]]-Notes!$B$2)/Notes!$B$3</f>
        <v>1.0532773977665748</v>
      </c>
      <c r="C727" s="35" t="s">
        <v>17</v>
      </c>
    </row>
    <row r="728" spans="1:3" x14ac:dyDescent="0.35">
      <c r="A728" s="34">
        <f>(insurance[[#This Row],[bmi]]-Notes!$B$4)/Notes!$B$5</f>
        <v>-0.1760848300363505</v>
      </c>
      <c r="B728" s="34">
        <f>(insurance[[#This Row],[age]]-Notes!$B$2)/Notes!$B$3</f>
        <v>-0.51314878728151803</v>
      </c>
      <c r="C728" s="34" t="s">
        <v>17</v>
      </c>
    </row>
    <row r="729" spans="1:3" x14ac:dyDescent="0.35">
      <c r="A729" s="35">
        <f>(insurance[[#This Row],[bmi]]-Notes!$B$4)/Notes!$B$5</f>
        <v>2.8013224843677307</v>
      </c>
      <c r="B729" s="35">
        <f>(insurance[[#This Row],[age]]-Notes!$B$2)/Notes!$B$3</f>
        <v>0.9108750173076573</v>
      </c>
      <c r="C729" s="35" t="s">
        <v>17</v>
      </c>
    </row>
    <row r="730" spans="1:3" x14ac:dyDescent="0.35">
      <c r="A730" s="34">
        <f>(insurance[[#This Row],[bmi]]-Notes!$B$4)/Notes!$B$5</f>
        <v>0.54571088254645728</v>
      </c>
      <c r="B730" s="34">
        <f>(insurance[[#This Row],[age]]-Notes!$B$2)/Notes!$B$3</f>
        <v>-1.0115571188877295</v>
      </c>
      <c r="C730" s="34" t="s">
        <v>17</v>
      </c>
    </row>
    <row r="731" spans="1:3" x14ac:dyDescent="0.35">
      <c r="A731" s="35">
        <f>(insurance[[#This Row],[bmi]]-Notes!$B$4)/Notes!$B$5</f>
        <v>1.357731059202115</v>
      </c>
      <c r="B731" s="35">
        <f>(insurance[[#This Row],[age]]-Notes!$B$2)/Notes!$B$3</f>
        <v>-0.72675235796989435</v>
      </c>
      <c r="C731" s="35" t="s">
        <v>17</v>
      </c>
    </row>
    <row r="732" spans="1:3" x14ac:dyDescent="0.35">
      <c r="A732" s="34">
        <f>(insurance[[#This Row],[bmi]]-Notes!$B$4)/Notes!$B$5</f>
        <v>0.32917216877161504</v>
      </c>
      <c r="B732" s="34">
        <f>(insurance[[#This Row],[age]]-Notes!$B$2)/Notes!$B$3</f>
        <v>1.1244785879960337</v>
      </c>
      <c r="C732" s="34" t="s">
        <v>17</v>
      </c>
    </row>
    <row r="733" spans="1:3" x14ac:dyDescent="0.35">
      <c r="A733" s="35">
        <f>(insurance[[#This Row],[bmi]]-Notes!$B$4)/Notes!$B$5</f>
        <v>1.0509678813544223</v>
      </c>
      <c r="B733" s="35">
        <f>(insurance[[#This Row],[age]]-Notes!$B$2)/Notes!$B$3</f>
        <v>0.76847263684873979</v>
      </c>
      <c r="C733" s="35" t="s">
        <v>17</v>
      </c>
    </row>
    <row r="734" spans="1:3" x14ac:dyDescent="0.35">
      <c r="A734" s="34">
        <f>(insurance[[#This Row],[bmi]]-Notes!$B$4)/Notes!$B$5</f>
        <v>1.3396861663875448</v>
      </c>
      <c r="B734" s="34">
        <f>(insurance[[#This Row],[age]]-Notes!$B$2)/Notes!$B$3</f>
        <v>-0.65555116774043554</v>
      </c>
      <c r="C734" s="34" t="s">
        <v>17</v>
      </c>
    </row>
    <row r="735" spans="1:3" x14ac:dyDescent="0.35">
      <c r="A735" s="35">
        <f>(insurance[[#This Row],[bmi]]-Notes!$B$4)/Notes!$B$5</f>
        <v>1.5020902017186768</v>
      </c>
      <c r="B735" s="35">
        <f>(insurance[[#This Row],[age]]-Notes!$B$2)/Notes!$B$3</f>
        <v>-0.44194759705205927</v>
      </c>
      <c r="C735" s="35" t="s">
        <v>17</v>
      </c>
    </row>
    <row r="736" spans="1:3" x14ac:dyDescent="0.35">
      <c r="A736" s="34">
        <f>(insurance[[#This Row],[bmi]]-Notes!$B$4)/Notes!$B$5</f>
        <v>1.8810329508246511</v>
      </c>
      <c r="B736" s="34">
        <f>(insurance[[#This Row],[age]]-Notes!$B$2)/Notes!$B$3</f>
        <v>-1.0115571188877295</v>
      </c>
      <c r="C736" s="34" t="s">
        <v>17</v>
      </c>
    </row>
    <row r="737" spans="1:3" x14ac:dyDescent="0.35">
      <c r="A737" s="35">
        <f>(insurance[[#This Row],[bmi]]-Notes!$B$4)/Notes!$B$5</f>
        <v>-0.42871332944033297</v>
      </c>
      <c r="B737" s="35">
        <f>(insurance[[#This Row],[age]]-Notes!$B$2)/Notes!$B$3</f>
        <v>0.12766192478361088</v>
      </c>
      <c r="C737" s="35" t="s">
        <v>17</v>
      </c>
    </row>
    <row r="738" spans="1:3" x14ac:dyDescent="0.35">
      <c r="A738" s="34">
        <f>(insurance[[#This Row],[bmi]]-Notes!$B$4)/Notes!$B$5</f>
        <v>-0.50089290069861392</v>
      </c>
      <c r="B738" s="34">
        <f>(insurance[[#This Row],[age]]-Notes!$B$2)/Notes!$B$3</f>
        <v>-0.29954521659314176</v>
      </c>
      <c r="C738" s="34" t="s">
        <v>17</v>
      </c>
    </row>
    <row r="739" spans="1:3" x14ac:dyDescent="0.35">
      <c r="A739" s="35">
        <f>(insurance[[#This Row],[bmi]]-Notes!$B$4)/Notes!$B$5</f>
        <v>-0.10390525877806954</v>
      </c>
      <c r="B739" s="35">
        <f>(insurance[[#This Row],[age]]-Notes!$B$2)/Notes!$B$3</f>
        <v>-1.5099654504939408</v>
      </c>
      <c r="C739" s="35" t="s">
        <v>17</v>
      </c>
    </row>
    <row r="740" spans="1:3" x14ac:dyDescent="0.35">
      <c r="A740" s="34">
        <f>(insurance[[#This Row],[bmi]]-Notes!$B$4)/Notes!$B$5</f>
        <v>0.59984556099016761</v>
      </c>
      <c r="B740" s="34">
        <f>(insurance[[#This Row],[age]]-Notes!$B$2)/Notes!$B$3</f>
        <v>0.3412654954719872</v>
      </c>
      <c r="C740" s="34" t="s">
        <v>17</v>
      </c>
    </row>
    <row r="741" spans="1:3" x14ac:dyDescent="0.35">
      <c r="A741" s="35">
        <f>(insurance[[#This Row],[bmi]]-Notes!$B$4)/Notes!$B$5</f>
        <v>-0.10390525877806954</v>
      </c>
      <c r="B741" s="35">
        <f>(insurance[[#This Row],[age]]-Notes!$B$2)/Notes!$B$3</f>
        <v>0.8396738270781986</v>
      </c>
      <c r="C741" s="35" t="s">
        <v>17</v>
      </c>
    </row>
    <row r="742" spans="1:3" x14ac:dyDescent="0.35">
      <c r="A742" s="34">
        <f>(insurance[[#This Row],[bmi]]-Notes!$B$4)/Notes!$B$5</f>
        <v>1.3839781760233085</v>
      </c>
      <c r="B742" s="34">
        <f>(insurance[[#This Row],[age]]-Notes!$B$2)/Notes!$B$3</f>
        <v>1.5516857293727864</v>
      </c>
      <c r="C742" s="34" t="s">
        <v>17</v>
      </c>
    </row>
    <row r="743" spans="1:3" x14ac:dyDescent="0.35">
      <c r="A743" s="35">
        <f>(insurance[[#This Row],[bmi]]-Notes!$B$4)/Notes!$B$5</f>
        <v>-0.53534224152642984</v>
      </c>
      <c r="B743" s="35">
        <f>(insurance[[#This Row],[age]]-Notes!$B$2)/Notes!$B$3</f>
        <v>0.3412654954719872</v>
      </c>
      <c r="C743" s="35" t="s">
        <v>17</v>
      </c>
    </row>
    <row r="744" spans="1:3" x14ac:dyDescent="0.35">
      <c r="A744" s="34">
        <f>(insurance[[#This Row],[bmi]]-Notes!$B$4)/Notes!$B$5</f>
        <v>-0.15803993722178039</v>
      </c>
      <c r="B744" s="34">
        <f>(insurance[[#This Row],[age]]-Notes!$B$2)/Notes!$B$3</f>
        <v>1.1244785879960337</v>
      </c>
      <c r="C744" s="34" t="s">
        <v>17</v>
      </c>
    </row>
    <row r="745" spans="1:3" x14ac:dyDescent="0.35">
      <c r="A745" s="35">
        <f>(insurance[[#This Row],[bmi]]-Notes!$B$4)/Notes!$B$5</f>
        <v>1.0558892157583961</v>
      </c>
      <c r="B745" s="35">
        <f>(insurance[[#This Row],[age]]-Notes!$B$2)/Notes!$B$3</f>
        <v>0.3412654954719872</v>
      </c>
      <c r="C745" s="35" t="s">
        <v>17</v>
      </c>
    </row>
    <row r="746" spans="1:3" x14ac:dyDescent="0.35">
      <c r="A746" s="34">
        <f>(insurance[[#This Row],[bmi]]-Notes!$B$4)/Notes!$B$5</f>
        <v>0.66218246344050136</v>
      </c>
      <c r="B746" s="34">
        <f>(insurance[[#This Row],[age]]-Notes!$B$2)/Notes!$B$3</f>
        <v>-8.5941645904765426E-2</v>
      </c>
      <c r="C746" s="34" t="s">
        <v>17</v>
      </c>
    </row>
    <row r="747" spans="1:3" x14ac:dyDescent="0.35">
      <c r="A747" s="35">
        <f>(insurance[[#This Row],[bmi]]-Notes!$B$4)/Notes!$B$5</f>
        <v>0.85903583959944818</v>
      </c>
      <c r="B747" s="35">
        <f>(insurance[[#This Row],[age]]-Notes!$B$2)/Notes!$B$3</f>
        <v>0.98207620753711611</v>
      </c>
      <c r="C747" s="35" t="s">
        <v>17</v>
      </c>
    </row>
    <row r="748" spans="1:3" x14ac:dyDescent="0.35">
      <c r="A748" s="34">
        <f>(insurance[[#This Row],[bmi]]-Notes!$B$4)/Notes!$B$5</f>
        <v>-0.14163548920853455</v>
      </c>
      <c r="B748" s="34">
        <f>(insurance[[#This Row],[age]]-Notes!$B$2)/Notes!$B$3</f>
        <v>-0.51314878728151803</v>
      </c>
      <c r="C748" s="34" t="s">
        <v>17</v>
      </c>
    </row>
    <row r="749" spans="1:3" x14ac:dyDescent="0.35">
      <c r="A749" s="35">
        <f>(insurance[[#This Row],[bmi]]-Notes!$B$4)/Notes!$B$5</f>
        <v>-0.28927552132774553</v>
      </c>
      <c r="B749" s="35">
        <f>(insurance[[#This Row],[age]]-Notes!$B$2)/Notes!$B$3</f>
        <v>0.48366787593090471</v>
      </c>
      <c r="C749" s="35" t="s">
        <v>17</v>
      </c>
    </row>
    <row r="750" spans="1:3" x14ac:dyDescent="0.35">
      <c r="A750" s="34">
        <f>(insurance[[#This Row],[bmi]]-Notes!$B$4)/Notes!$B$5</f>
        <v>3.8813438937166961E-2</v>
      </c>
      <c r="B750" s="34">
        <f>(insurance[[#This Row],[age]]-Notes!$B$2)/Notes!$B$3</f>
        <v>0.41246668570144596</v>
      </c>
      <c r="C750" s="34" t="s">
        <v>17</v>
      </c>
    </row>
    <row r="751" spans="1:3" x14ac:dyDescent="0.35">
      <c r="A751" s="35">
        <f>(insurance[[#This Row],[bmi]]-Notes!$B$4)/Notes!$B$5</f>
        <v>1.0558892157583961</v>
      </c>
      <c r="B751" s="35">
        <f>(insurance[[#This Row],[age]]-Notes!$B$2)/Notes!$B$3</f>
        <v>0.12766192478361088</v>
      </c>
      <c r="C751" s="35" t="s">
        <v>17</v>
      </c>
    </row>
    <row r="752" spans="1:3" x14ac:dyDescent="0.35">
      <c r="A752" s="34">
        <f>(insurance[[#This Row],[bmi]]-Notes!$B$4)/Notes!$B$5</f>
        <v>1.2035292478776065</v>
      </c>
      <c r="B752" s="34">
        <f>(insurance[[#This Row],[age]]-Notes!$B$2)/Notes!$B$3</f>
        <v>1.2668809684549511</v>
      </c>
      <c r="C752" s="34" t="s">
        <v>17</v>
      </c>
    </row>
    <row r="753" spans="1:3" x14ac:dyDescent="0.35">
      <c r="A753" s="35">
        <f>(insurance[[#This Row],[bmi]]-Notes!$B$4)/Notes!$B$5</f>
        <v>-0.51893779351318403</v>
      </c>
      <c r="B753" s="35">
        <f>(insurance[[#This Row],[age]]-Notes!$B$2)/Notes!$B$3</f>
        <v>-0.79795354819935316</v>
      </c>
      <c r="C753" s="35" t="s">
        <v>17</v>
      </c>
    </row>
    <row r="754" spans="1:3" x14ac:dyDescent="0.35">
      <c r="A754" s="34">
        <f>(insurance[[#This Row],[bmi]]-Notes!$B$4)/Notes!$B$5</f>
        <v>-0.83062230576485063</v>
      </c>
      <c r="B754" s="34">
        <f>(insurance[[#This Row],[age]]-Notes!$B$2)/Notes!$B$3</f>
        <v>1.7652893000611625</v>
      </c>
      <c r="C754" s="34" t="s">
        <v>17</v>
      </c>
    </row>
    <row r="755" spans="1:3" x14ac:dyDescent="0.35">
      <c r="A755" s="35">
        <f>(insurance[[#This Row],[bmi]]-Notes!$B$4)/Notes!$B$5</f>
        <v>-7.6017697155552288E-2</v>
      </c>
      <c r="B755" s="35">
        <f>(insurance[[#This Row],[age]]-Notes!$B$2)/Notes!$B$3</f>
        <v>0.62607025638982228</v>
      </c>
      <c r="C755" s="35" t="s">
        <v>17</v>
      </c>
    </row>
    <row r="756" spans="1:3" x14ac:dyDescent="0.35">
      <c r="A756" s="34">
        <f>(insurance[[#This Row],[bmi]]-Notes!$B$4)/Notes!$B$5</f>
        <v>-0.32208441735423665</v>
      </c>
      <c r="B756" s="34">
        <f>(insurance[[#This Row],[age]]-Notes!$B$2)/Notes!$B$3</f>
        <v>0.41246668570144596</v>
      </c>
      <c r="C756" s="34" t="s">
        <v>17</v>
      </c>
    </row>
    <row r="757" spans="1:3" x14ac:dyDescent="0.35">
      <c r="A757" s="35">
        <f>(insurance[[#This Row],[bmi]]-Notes!$B$4)/Notes!$B$5</f>
        <v>-7.6017697155552288E-2</v>
      </c>
      <c r="B757" s="35">
        <f>(insurance[[#This Row],[age]]-Notes!$B$2)/Notes!$B$3</f>
        <v>0.48366787593090471</v>
      </c>
      <c r="C757" s="35" t="s">
        <v>17</v>
      </c>
    </row>
    <row r="758" spans="1:3" x14ac:dyDescent="0.35">
      <c r="A758" s="34">
        <f>(insurance[[#This Row],[bmi]]-Notes!$B$4)/Notes!$B$5</f>
        <v>2.630716225029976</v>
      </c>
      <c r="B758" s="34">
        <f>(insurance[[#This Row],[age]]-Notes!$B$2)/Notes!$B$3</f>
        <v>1.0532773977665748</v>
      </c>
      <c r="C758" s="34" t="s">
        <v>17</v>
      </c>
    </row>
    <row r="759" spans="1:3" x14ac:dyDescent="0.35">
      <c r="A759" s="35">
        <f>(insurance[[#This Row],[bmi]]-Notes!$B$4)/Notes!$B$5</f>
        <v>0.31768905516234303</v>
      </c>
      <c r="B759" s="35">
        <f>(insurance[[#This Row],[age]]-Notes!$B$2)/Notes!$B$3</f>
        <v>0.27006430524252845</v>
      </c>
      <c r="C759" s="35" t="s">
        <v>17</v>
      </c>
    </row>
    <row r="760" spans="1:3" x14ac:dyDescent="0.35">
      <c r="A760" s="34">
        <f>(insurance[[#This Row],[bmi]]-Notes!$B$4)/Notes!$B$5</f>
        <v>0.67858691145374606</v>
      </c>
      <c r="B760" s="34">
        <f>(insurance[[#This Row],[age]]-Notes!$B$2)/Notes!$B$3</f>
        <v>-8.5941645904765426E-2</v>
      </c>
      <c r="C760" s="34" t="s">
        <v>17</v>
      </c>
    </row>
    <row r="761" spans="1:3" x14ac:dyDescent="0.35">
      <c r="A761" s="35">
        <f>(insurance[[#This Row],[bmi]]-Notes!$B$4)/Notes!$B$5</f>
        <v>0.36690239920207945</v>
      </c>
      <c r="B761" s="35">
        <f>(insurance[[#This Row],[age]]-Notes!$B$2)/Notes!$B$3</f>
        <v>-0.44194759705205927</v>
      </c>
      <c r="C761" s="35" t="s">
        <v>17</v>
      </c>
    </row>
    <row r="762" spans="1:3" x14ac:dyDescent="0.35">
      <c r="A762" s="34">
        <f>(insurance[[#This Row],[bmi]]-Notes!$B$4)/Notes!$B$5</f>
        <v>-0.60096003357941208</v>
      </c>
      <c r="B762" s="34">
        <f>(insurance[[#This Row],[age]]-Notes!$B$2)/Notes!$B$3</f>
        <v>-0.37074640682260052</v>
      </c>
      <c r="C762" s="34" t="s">
        <v>17</v>
      </c>
    </row>
    <row r="763" spans="1:3" x14ac:dyDescent="0.35">
      <c r="A763" s="35">
        <f>(insurance[[#This Row],[bmi]]-Notes!$B$4)/Notes!$B$5</f>
        <v>-0.65017337761914906</v>
      </c>
      <c r="B763" s="35">
        <f>(insurance[[#This Row],[age]]-Notes!$B$2)/Notes!$B$3</f>
        <v>0.98207620753711611</v>
      </c>
      <c r="C763" s="35" t="s">
        <v>17</v>
      </c>
    </row>
    <row r="764" spans="1:3" x14ac:dyDescent="0.35">
      <c r="A764" s="34">
        <f>(insurance[[#This Row],[bmi]]-Notes!$B$4)/Notes!$B$5</f>
        <v>-0.12523104119528927</v>
      </c>
      <c r="B764" s="34">
        <f>(insurance[[#This Row],[age]]-Notes!$B$2)/Notes!$B$3</f>
        <v>5.6460734554152112E-2</v>
      </c>
      <c r="C764" s="34" t="s">
        <v>17</v>
      </c>
    </row>
    <row r="765" spans="1:3" x14ac:dyDescent="0.35">
      <c r="A765" s="35">
        <f>(insurance[[#This Row],[bmi]]-Notes!$B$4)/Notes!$B$5</f>
        <v>-0.19084883324827154</v>
      </c>
      <c r="B765" s="35">
        <f>(insurance[[#This Row],[age]]-Notes!$B$2)/Notes!$B$3</f>
        <v>-0.1571428361342242</v>
      </c>
      <c r="C765" s="35" t="s">
        <v>17</v>
      </c>
    </row>
    <row r="766" spans="1:3" x14ac:dyDescent="0.35">
      <c r="A766" s="34">
        <f>(insurance[[#This Row],[bmi]]-Notes!$B$4)/Notes!$B$5</f>
        <v>0.84263139158620226</v>
      </c>
      <c r="B766" s="34">
        <f>(insurance[[#This Row],[age]]-Notes!$B$2)/Notes!$B$3</f>
        <v>0.19886311501306964</v>
      </c>
      <c r="C766" s="34" t="s">
        <v>17</v>
      </c>
    </row>
    <row r="767" spans="1:3" x14ac:dyDescent="0.35">
      <c r="A767" s="35">
        <f>(insurance[[#This Row],[bmi]]-Notes!$B$4)/Notes!$B$5</f>
        <v>0.15364457502988679</v>
      </c>
      <c r="B767" s="35">
        <f>(insurance[[#This Row],[age]]-Notes!$B$2)/Notes!$B$3</f>
        <v>0.76847263684873979</v>
      </c>
      <c r="C767" s="35" t="s">
        <v>17</v>
      </c>
    </row>
    <row r="768" spans="1:3" x14ac:dyDescent="0.35">
      <c r="A768" s="34">
        <f>(insurance[[#This Row],[bmi]]-Notes!$B$4)/Notes!$B$5</f>
        <v>0.5801602233742732</v>
      </c>
      <c r="B768" s="34">
        <f>(insurance[[#This Row],[age]]-Notes!$B$2)/Notes!$B$3</f>
        <v>-0.94035592865827067</v>
      </c>
      <c r="C768" s="34" t="s">
        <v>17</v>
      </c>
    </row>
    <row r="769" spans="1:3" x14ac:dyDescent="0.35">
      <c r="A769" s="35">
        <f>(insurance[[#This Row],[bmi]]-Notes!$B$4)/Notes!$B$5</f>
        <v>2.4994806409240105</v>
      </c>
      <c r="B769" s="35">
        <f>(insurance[[#This Row],[age]]-Notes!$B$2)/Notes!$B$3</f>
        <v>-0.86915473842881186</v>
      </c>
      <c r="C769" s="35" t="s">
        <v>17</v>
      </c>
    </row>
    <row r="770" spans="1:3" x14ac:dyDescent="0.35">
      <c r="A770" s="34">
        <f>(insurance[[#This Row],[bmi]]-Notes!$B$4)/Notes!$B$5</f>
        <v>0.26847571112260549</v>
      </c>
      <c r="B770" s="34">
        <f>(insurance[[#This Row],[age]]-Notes!$B$2)/Notes!$B$3</f>
        <v>0.76847263684873979</v>
      </c>
      <c r="C770" s="34" t="s">
        <v>17</v>
      </c>
    </row>
    <row r="771" spans="1:3" x14ac:dyDescent="0.35">
      <c r="A771" s="35">
        <f>(insurance[[#This Row],[bmi]]-Notes!$B$4)/Notes!$B$5</f>
        <v>0.74420470350672951</v>
      </c>
      <c r="B771" s="35">
        <f>(insurance[[#This Row],[age]]-Notes!$B$2)/Notes!$B$3</f>
        <v>-0.51314878728151803</v>
      </c>
      <c r="C771" s="35" t="s">
        <v>17</v>
      </c>
    </row>
    <row r="772" spans="1:3" x14ac:dyDescent="0.35">
      <c r="A772" s="34">
        <f>(insurance[[#This Row],[bmi]]-Notes!$B$4)/Notes!$B$5</f>
        <v>-0.79781340973835946</v>
      </c>
      <c r="B772" s="34">
        <f>(insurance[[#This Row],[age]]-Notes!$B$2)/Notes!$B$3</f>
        <v>-0.58434997751097684</v>
      </c>
      <c r="C772" s="34" t="s">
        <v>17</v>
      </c>
    </row>
    <row r="773" spans="1:3" x14ac:dyDescent="0.35">
      <c r="A773" s="35">
        <f>(insurance[[#This Row],[bmi]]-Notes!$B$4)/Notes!$B$5</f>
        <v>0.67858691145374606</v>
      </c>
      <c r="B773" s="35">
        <f>(insurance[[#This Row],[age]]-Notes!$B$2)/Notes!$B$3</f>
        <v>1.4092833489138687</v>
      </c>
      <c r="C773" s="35" t="s">
        <v>17</v>
      </c>
    </row>
    <row r="774" spans="1:3" x14ac:dyDescent="0.35">
      <c r="A774" s="34">
        <f>(insurance[[#This Row],[bmi]]-Notes!$B$4)/Notes!$B$5</f>
        <v>0.43252019125506169</v>
      </c>
      <c r="B774" s="34">
        <f>(insurance[[#This Row],[age]]-Notes!$B$2)/Notes!$B$3</f>
        <v>0.9108750173076573</v>
      </c>
      <c r="C774" s="34" t="s">
        <v>17</v>
      </c>
    </row>
    <row r="775" spans="1:3" x14ac:dyDescent="0.35">
      <c r="A775" s="35">
        <f>(insurance[[#This Row],[bmi]]-Notes!$B$4)/Notes!$B$5</f>
        <v>0.25207126310936079</v>
      </c>
      <c r="B775" s="35">
        <f>(insurance[[#This Row],[age]]-Notes!$B$2)/Notes!$B$3</f>
        <v>0.12766192478361088</v>
      </c>
      <c r="C775" s="35" t="s">
        <v>17</v>
      </c>
    </row>
    <row r="776" spans="1:3" x14ac:dyDescent="0.35">
      <c r="A776" s="34">
        <f>(insurance[[#This Row],[bmi]]-Notes!$B$4)/Notes!$B$5</f>
        <v>1.3019559359570805</v>
      </c>
      <c r="B776" s="34">
        <f>(insurance[[#This Row],[age]]-Notes!$B$2)/Notes!$B$3</f>
        <v>0.9108750173076573</v>
      </c>
      <c r="C776" s="34" t="s">
        <v>17</v>
      </c>
    </row>
    <row r="777" spans="1:3" x14ac:dyDescent="0.35">
      <c r="A777" s="35">
        <f>(insurance[[#This Row],[bmi]]-Notes!$B$4)/Notes!$B$5</f>
        <v>-0.13671415480456126</v>
      </c>
      <c r="B777" s="35">
        <f>(insurance[[#This Row],[age]]-Notes!$B$2)/Notes!$B$3</f>
        <v>-0.1571428361342242</v>
      </c>
      <c r="C777" s="35" t="s">
        <v>17</v>
      </c>
    </row>
    <row r="778" spans="1:3" x14ac:dyDescent="0.35">
      <c r="A778" s="34">
        <f>(insurance[[#This Row],[bmi]]-Notes!$B$4)/Notes!$B$5</f>
        <v>-0.43281444144364473</v>
      </c>
      <c r="B778" s="34">
        <f>(insurance[[#This Row],[age]]-Notes!$B$2)/Notes!$B$3</f>
        <v>-0.1571428361342242</v>
      </c>
      <c r="C778" s="34" t="s">
        <v>17</v>
      </c>
    </row>
    <row r="779" spans="1:3" x14ac:dyDescent="0.35">
      <c r="A779" s="35">
        <f>(insurance[[#This Row],[bmi]]-Notes!$B$4)/Notes!$B$5</f>
        <v>0.34639683918552239</v>
      </c>
      <c r="B779" s="35">
        <f>(insurance[[#This Row],[age]]-Notes!$B$2)/Notes!$B$3</f>
        <v>1.1244785879960337</v>
      </c>
      <c r="C779" s="35" t="s">
        <v>17</v>
      </c>
    </row>
    <row r="780" spans="1:3" x14ac:dyDescent="0.35">
      <c r="A780" s="34">
        <f>(insurance[[#This Row],[bmi]]-Notes!$B$4)/Notes!$B$5</f>
        <v>0.97878831009614187</v>
      </c>
      <c r="B780" s="34">
        <f>(insurance[[#This Row],[age]]-Notes!$B$2)/Notes!$B$3</f>
        <v>-0.58434997751097684</v>
      </c>
      <c r="C780" s="34" t="s">
        <v>17</v>
      </c>
    </row>
    <row r="781" spans="1:3" x14ac:dyDescent="0.35">
      <c r="A781" s="35">
        <f>(insurance[[#This Row],[bmi]]-Notes!$B$4)/Notes!$B$5</f>
        <v>2.2408990923921689E-2</v>
      </c>
      <c r="B781" s="35">
        <f>(insurance[[#This Row],[age]]-Notes!$B$2)/Notes!$B$3</f>
        <v>-0.1571428361342242</v>
      </c>
      <c r="C781" s="35" t="s">
        <v>17</v>
      </c>
    </row>
    <row r="782" spans="1:3" x14ac:dyDescent="0.35">
      <c r="A782" s="34">
        <f>(insurance[[#This Row],[bmi]]-Notes!$B$4)/Notes!$B$5</f>
        <v>1.3126188271656898</v>
      </c>
      <c r="B782" s="34">
        <f>(insurance[[#This Row],[age]]-Notes!$B$2)/Notes!$B$3</f>
        <v>-1.5099654504939408</v>
      </c>
      <c r="C782" s="34" t="s">
        <v>17</v>
      </c>
    </row>
    <row r="783" spans="1:3" x14ac:dyDescent="0.35">
      <c r="A783" s="35">
        <f>(insurance[[#This Row],[bmi]]-Notes!$B$4)/Notes!$B$5</f>
        <v>0.48665486969877314</v>
      </c>
      <c r="B783" s="35">
        <f>(insurance[[#This Row],[age]]-Notes!$B$2)/Notes!$B$3</f>
        <v>-1.2963618798055645</v>
      </c>
      <c r="C783" s="35" t="s">
        <v>17</v>
      </c>
    </row>
    <row r="784" spans="1:3" x14ac:dyDescent="0.35">
      <c r="A784" s="34">
        <f>(insurance[[#This Row],[bmi]]-Notes!$B$4)/Notes!$B$5</f>
        <v>0.19055458305968909</v>
      </c>
      <c r="B784" s="34">
        <f>(insurance[[#This Row],[age]]-Notes!$B$2)/Notes!$B$3</f>
        <v>1.3380821586844101</v>
      </c>
      <c r="C784" s="34" t="s">
        <v>17</v>
      </c>
    </row>
    <row r="785" spans="1:3" x14ac:dyDescent="0.35">
      <c r="A785" s="35">
        <f>(insurance[[#This Row],[bmi]]-Notes!$B$4)/Notes!$B$5</f>
        <v>1.0944396685895232</v>
      </c>
      <c r="B785" s="35">
        <f>(insurance[[#This Row],[age]]-Notes!$B$2)/Notes!$B$3</f>
        <v>-0.37074640682260052</v>
      </c>
      <c r="C785" s="35" t="s">
        <v>17</v>
      </c>
    </row>
    <row r="786" spans="1:3" x14ac:dyDescent="0.35">
      <c r="A786" s="34">
        <f>(insurance[[#This Row],[bmi]]-Notes!$B$4)/Notes!$B$5</f>
        <v>0.67366557704977337</v>
      </c>
      <c r="B786" s="34">
        <f>(insurance[[#This Row],[age]]-Notes!$B$2)/Notes!$B$3</f>
        <v>-0.29954521659314176</v>
      </c>
      <c r="C786" s="34" t="s">
        <v>17</v>
      </c>
    </row>
    <row r="787" spans="1:3" x14ac:dyDescent="0.35">
      <c r="A787" s="35">
        <f>(insurance[[#This Row],[bmi]]-Notes!$B$4)/Notes!$B$5</f>
        <v>3.4712326933855793E-2</v>
      </c>
      <c r="B787" s="35">
        <f>(insurance[[#This Row],[age]]-Notes!$B$2)/Notes!$B$3</f>
        <v>-0.94035592865827067</v>
      </c>
      <c r="C787" s="35" t="s">
        <v>17</v>
      </c>
    </row>
    <row r="788" spans="1:3" x14ac:dyDescent="0.35">
      <c r="A788" s="34">
        <f>(insurance[[#This Row],[bmi]]-Notes!$B$4)/Notes!$B$5</f>
        <v>-0.15229838041714441</v>
      </c>
      <c r="B788" s="34">
        <f>(insurance[[#This Row],[age]]-Notes!$B$2)/Notes!$B$3</f>
        <v>-0.72675235796989435</v>
      </c>
      <c r="C788" s="34" t="s">
        <v>17</v>
      </c>
    </row>
    <row r="789" spans="1:3" x14ac:dyDescent="0.35">
      <c r="A789" s="35">
        <f>(insurance[[#This Row],[bmi]]-Notes!$B$4)/Notes!$B$5</f>
        <v>-0.46398289266881104</v>
      </c>
      <c r="B789" s="35">
        <f>(insurance[[#This Row],[age]]-Notes!$B$2)/Notes!$B$3</f>
        <v>-8.5941645904765426E-2</v>
      </c>
      <c r="C789" s="35" t="s">
        <v>17</v>
      </c>
    </row>
    <row r="790" spans="1:3" x14ac:dyDescent="0.35">
      <c r="A790" s="34">
        <f>(insurance[[#This Row],[bmi]]-Notes!$B$4)/Notes!$B$5</f>
        <v>4.3640981093515975E-3</v>
      </c>
      <c r="B790" s="34">
        <f>(insurance[[#This Row],[age]]-Notes!$B$2)/Notes!$B$3</f>
        <v>0.3412654954719872</v>
      </c>
      <c r="C790" s="34" t="s">
        <v>17</v>
      </c>
    </row>
    <row r="791" spans="1:3" x14ac:dyDescent="0.35">
      <c r="A791" s="35">
        <f>(insurance[[#This Row],[bmi]]-Notes!$B$4)/Notes!$B$5</f>
        <v>-0.12195015159263964</v>
      </c>
      <c r="B791" s="35">
        <f>(insurance[[#This Row],[age]]-Notes!$B$2)/Notes!$B$3</f>
        <v>-0.94035592865827067</v>
      </c>
      <c r="C791" s="35" t="s">
        <v>17</v>
      </c>
    </row>
    <row r="792" spans="1:3" x14ac:dyDescent="0.35">
      <c r="A792" s="34">
        <f>(insurance[[#This Row],[bmi]]-Notes!$B$4)/Notes!$B$5</f>
        <v>0.23730725989743914</v>
      </c>
      <c r="B792" s="34">
        <f>(insurance[[#This Row],[age]]-Notes!$B$2)/Notes!$B$3</f>
        <v>-0.72675235796989435</v>
      </c>
      <c r="C792" s="34" t="s">
        <v>17</v>
      </c>
    </row>
    <row r="793" spans="1:3" x14ac:dyDescent="0.35">
      <c r="A793" s="35">
        <f>(insurance[[#This Row],[bmi]]-Notes!$B$4)/Notes!$B$5</f>
        <v>-0.33848886536748191</v>
      </c>
      <c r="B793" s="35">
        <f>(insurance[[#This Row],[age]]-Notes!$B$2)/Notes!$B$3</f>
        <v>0.41246668570144596</v>
      </c>
      <c r="C793" s="35" t="s">
        <v>17</v>
      </c>
    </row>
    <row r="794" spans="1:3" x14ac:dyDescent="0.35">
      <c r="A794" s="34">
        <f>(insurance[[#This Row],[bmi]]-Notes!$B$4)/Notes!$B$5</f>
        <v>-0.35489331338072777</v>
      </c>
      <c r="B794" s="34">
        <f>(insurance[[#This Row],[age]]-Notes!$B$2)/Notes!$B$3</f>
        <v>-1.0827583091171882</v>
      </c>
      <c r="C794" s="34" t="s">
        <v>17</v>
      </c>
    </row>
    <row r="795" spans="1:3" x14ac:dyDescent="0.35">
      <c r="A795" s="35">
        <f>(insurance[[#This Row],[bmi]]-Notes!$B$4)/Notes!$B$5</f>
        <v>-0.85358853298339454</v>
      </c>
      <c r="B795" s="35">
        <f>(insurance[[#This Row],[age]]-Notes!$B$2)/Notes!$B$3</f>
        <v>0.55486906616036347</v>
      </c>
      <c r="C795" s="35" t="s">
        <v>17</v>
      </c>
    </row>
    <row r="796" spans="1:3" x14ac:dyDescent="0.35">
      <c r="A796" s="34">
        <f>(insurance[[#This Row],[bmi]]-Notes!$B$4)/Notes!$B$5</f>
        <v>1.2675065951292646</v>
      </c>
      <c r="B796" s="34">
        <f>(insurance[[#This Row],[age]]-Notes!$B$2)/Notes!$B$3</f>
        <v>-0.58434997751097684</v>
      </c>
      <c r="C796" s="34" t="s">
        <v>17</v>
      </c>
    </row>
    <row r="797" spans="1:3" x14ac:dyDescent="0.35">
      <c r="A797" s="35">
        <f>(insurance[[#This Row],[bmi]]-Notes!$B$4)/Notes!$B$5</f>
        <v>1.0476869917517726</v>
      </c>
      <c r="B797" s="35">
        <f>(insurance[[#This Row],[age]]-Notes!$B$2)/Notes!$B$3</f>
        <v>0.12766192478361088</v>
      </c>
      <c r="C797" s="35" t="s">
        <v>17</v>
      </c>
    </row>
    <row r="798" spans="1:3" x14ac:dyDescent="0.35">
      <c r="A798" s="34">
        <f>(insurance[[#This Row],[bmi]]-Notes!$B$4)/Notes!$B$5</f>
        <v>-0.66657782563239443</v>
      </c>
      <c r="B798" s="34">
        <f>(insurance[[#This Row],[age]]-Notes!$B$2)/Notes!$B$3</f>
        <v>0.55486906616036347</v>
      </c>
      <c r="C798" s="34" t="s">
        <v>17</v>
      </c>
    </row>
    <row r="799" spans="1:3" x14ac:dyDescent="0.35">
      <c r="A799" s="35">
        <f>(insurance[[#This Row],[bmi]]-Notes!$B$4)/Notes!$B$5</f>
        <v>0.18481302625505311</v>
      </c>
      <c r="B799" s="35">
        <f>(insurance[[#This Row],[age]]-Notes!$B$2)/Notes!$B$3</f>
        <v>1.4092833489138687</v>
      </c>
      <c r="C799" s="35" t="s">
        <v>17</v>
      </c>
    </row>
    <row r="800" spans="1:3" x14ac:dyDescent="0.35">
      <c r="A800" s="34">
        <f>(insurance[[#This Row],[bmi]]-Notes!$B$4)/Notes!$B$5</f>
        <v>2.8554571628114407</v>
      </c>
      <c r="B800" s="34">
        <f>(insurance[[#This Row],[age]]-Notes!$B$2)/Notes!$B$3</f>
        <v>0.48366787593090471</v>
      </c>
      <c r="C800" s="34" t="s">
        <v>17</v>
      </c>
    </row>
    <row r="801" spans="1:3" x14ac:dyDescent="0.35">
      <c r="A801" s="35">
        <f>(insurance[[#This Row],[bmi]]-Notes!$B$4)/Notes!$B$5</f>
        <v>1.1231474526127025</v>
      </c>
      <c r="B801" s="35">
        <f>(insurance[[#This Row],[age]]-Notes!$B$2)/Notes!$B$3</f>
        <v>1.1956797782254924</v>
      </c>
      <c r="C801" s="35" t="s">
        <v>17</v>
      </c>
    </row>
    <row r="802" spans="1:3" x14ac:dyDescent="0.35">
      <c r="A802" s="34">
        <f>(insurance[[#This Row],[bmi]]-Notes!$B$4)/Notes!$B$5</f>
        <v>0.38330684721532526</v>
      </c>
      <c r="B802" s="34">
        <f>(insurance[[#This Row],[age]]-Notes!$B$2)/Notes!$B$3</f>
        <v>-0.79795354819935316</v>
      </c>
      <c r="C802" s="34" t="s">
        <v>17</v>
      </c>
    </row>
    <row r="803" spans="1:3" x14ac:dyDescent="0.35">
      <c r="A803" s="35">
        <f>(insurance[[#This Row],[bmi]]-Notes!$B$4)/Notes!$B$5</f>
        <v>0.4399021928610225</v>
      </c>
      <c r="B803" s="35">
        <f>(insurance[[#This Row],[age]]-Notes!$B$2)/Notes!$B$3</f>
        <v>-0.72675235796989435</v>
      </c>
      <c r="C803" s="35" t="s">
        <v>17</v>
      </c>
    </row>
    <row r="804" spans="1:3" x14ac:dyDescent="0.35">
      <c r="A804" s="34">
        <f>(insurance[[#This Row],[bmi]]-Notes!$B$4)/Notes!$B$5</f>
        <v>0.39314951602327303</v>
      </c>
      <c r="B804" s="34">
        <f>(insurance[[#This Row],[age]]-Notes!$B$2)/Notes!$B$3</f>
        <v>0.12766192478361088</v>
      </c>
      <c r="C804" s="34" t="s">
        <v>17</v>
      </c>
    </row>
    <row r="805" spans="1:3" x14ac:dyDescent="0.35">
      <c r="A805" s="35">
        <f>(insurance[[#This Row],[bmi]]-Notes!$B$4)/Notes!$B$5</f>
        <v>0.82950783317560606</v>
      </c>
      <c r="B805" s="35">
        <f>(insurance[[#This Row],[age]]-Notes!$B$2)/Notes!$B$3</f>
        <v>0.27006430524252845</v>
      </c>
      <c r="C805" s="35" t="s">
        <v>17</v>
      </c>
    </row>
    <row r="806" spans="1:3" x14ac:dyDescent="0.35">
      <c r="A806" s="34">
        <f>(insurance[[#This Row],[bmi]]-Notes!$B$4)/Notes!$B$5</f>
        <v>0.83442916757957997</v>
      </c>
      <c r="B806" s="34">
        <f>(insurance[[#This Row],[age]]-Notes!$B$2)/Notes!$B$3</f>
        <v>-0.44194759705205927</v>
      </c>
      <c r="C806" s="34" t="s">
        <v>17</v>
      </c>
    </row>
    <row r="807" spans="1:3" x14ac:dyDescent="0.35">
      <c r="A807" s="35">
        <f>(insurance[[#This Row],[bmi]]-Notes!$B$4)/Notes!$B$5</f>
        <v>0.26847571112260549</v>
      </c>
      <c r="B807" s="35">
        <f>(insurance[[#This Row],[age]]-Notes!$B$2)/Notes!$B$3</f>
        <v>0.62607025638982228</v>
      </c>
      <c r="C807" s="35" t="s">
        <v>17</v>
      </c>
    </row>
    <row r="808" spans="1:3" x14ac:dyDescent="0.35">
      <c r="A808" s="34">
        <f>(insurance[[#This Row],[bmi]]-Notes!$B$4)/Notes!$B$5</f>
        <v>0.22172303428485599</v>
      </c>
      <c r="B808" s="34">
        <f>(insurance[[#This Row],[age]]-Notes!$B$2)/Notes!$B$3</f>
        <v>0.3412654954719872</v>
      </c>
      <c r="C808" s="34" t="s">
        <v>17</v>
      </c>
    </row>
    <row r="809" spans="1:3" x14ac:dyDescent="0.35">
      <c r="A809" s="35">
        <f>(insurance[[#This Row],[bmi]]-Notes!$B$4)/Notes!$B$5</f>
        <v>2.0795267717849235</v>
      </c>
      <c r="B809" s="35">
        <f>(insurance[[#This Row],[age]]-Notes!$B$2)/Notes!$B$3</f>
        <v>-0.29954521659314176</v>
      </c>
      <c r="C809" s="35" t="s">
        <v>17</v>
      </c>
    </row>
    <row r="810" spans="1:3" x14ac:dyDescent="0.35">
      <c r="A810" s="34">
        <f>(insurance[[#This Row],[bmi]]-Notes!$B$4)/Notes!$B$5</f>
        <v>-0.86917275859597831</v>
      </c>
      <c r="B810" s="34">
        <f>(insurance[[#This Row],[age]]-Notes!$B$2)/Notes!$B$3</f>
        <v>0.76847263684873979</v>
      </c>
      <c r="C810" s="34" t="s">
        <v>17</v>
      </c>
    </row>
    <row r="811" spans="1:3" x14ac:dyDescent="0.35">
      <c r="A811" s="35">
        <f>(insurance[[#This Row],[bmi]]-Notes!$B$4)/Notes!$B$5</f>
        <v>0.26847571112260549</v>
      </c>
      <c r="B811" s="35">
        <f>(insurance[[#This Row],[age]]-Notes!$B$2)/Notes!$B$3</f>
        <v>0.48366787593090471</v>
      </c>
      <c r="C811" s="35" t="s">
        <v>17</v>
      </c>
    </row>
    <row r="812" spans="1:3" x14ac:dyDescent="0.35">
      <c r="A812" s="34">
        <f>(insurance[[#This Row],[bmi]]-Notes!$B$4)/Notes!$B$5</f>
        <v>1.2658661503279403</v>
      </c>
      <c r="B812" s="34">
        <f>(insurance[[#This Row],[age]]-Notes!$B$2)/Notes!$B$3</f>
        <v>0.9108750173076573</v>
      </c>
      <c r="C812" s="34" t="s">
        <v>17</v>
      </c>
    </row>
    <row r="813" spans="1:3" x14ac:dyDescent="0.35">
      <c r="A813" s="35">
        <f>(insurance[[#This Row],[bmi]]-Notes!$B$4)/Notes!$B$5</f>
        <v>2.6028286634074584</v>
      </c>
      <c r="B813" s="35">
        <f>(insurance[[#This Row],[age]]-Notes!$B$2)/Notes!$B$3</f>
        <v>-0.51314878728151803</v>
      </c>
      <c r="C813" s="35" t="s">
        <v>17</v>
      </c>
    </row>
    <row r="814" spans="1:3" x14ac:dyDescent="0.35">
      <c r="A814" s="34">
        <f>(insurance[[#This Row],[bmi]]-Notes!$B$4)/Notes!$B$5</f>
        <v>-8.5860365963499455E-2</v>
      </c>
      <c r="B814" s="34">
        <f>(insurance[[#This Row],[age]]-Notes!$B$2)/Notes!$B$3</f>
        <v>1.1244785879960337</v>
      </c>
      <c r="C814" s="34" t="s">
        <v>17</v>
      </c>
    </row>
    <row r="815" spans="1:3" x14ac:dyDescent="0.35">
      <c r="A815" s="35">
        <f>(insurance[[#This Row],[bmi]]-Notes!$B$4)/Notes!$B$5</f>
        <v>1.2191134734901896</v>
      </c>
      <c r="B815" s="35">
        <f>(insurance[[#This Row],[age]]-Notes!$B$2)/Notes!$B$3</f>
        <v>1.6228869196022451</v>
      </c>
      <c r="C815" s="35" t="s">
        <v>17</v>
      </c>
    </row>
    <row r="816" spans="1:3" x14ac:dyDescent="0.35">
      <c r="A816" s="34">
        <f>(insurance[[#This Row],[bmi]]-Notes!$B$4)/Notes!$B$5</f>
        <v>0.51782332092393946</v>
      </c>
      <c r="B816" s="34">
        <f>(insurance[[#This Row],[age]]-Notes!$B$2)/Notes!$B$3</f>
        <v>1.1956797782254924</v>
      </c>
      <c r="C816" s="34" t="s">
        <v>17</v>
      </c>
    </row>
    <row r="817" spans="1:3" x14ac:dyDescent="0.35">
      <c r="A817" s="35">
        <f>(insurance[[#This Row],[bmi]]-Notes!$B$4)/Notes!$B$5</f>
        <v>1.1231474526127025</v>
      </c>
      <c r="B817" s="35">
        <f>(insurance[[#This Row],[age]]-Notes!$B$2)/Notes!$B$3</f>
        <v>0.69727144661928109</v>
      </c>
      <c r="C817" s="35" t="s">
        <v>17</v>
      </c>
    </row>
    <row r="818" spans="1:3" x14ac:dyDescent="0.35">
      <c r="A818" s="34">
        <f>(insurance[[#This Row],[bmi]]-Notes!$B$4)/Notes!$B$5</f>
        <v>-2.7624575516477415E-2</v>
      </c>
      <c r="B818" s="34">
        <f>(insurance[[#This Row],[age]]-Notes!$B$2)/Notes!$B$3</f>
        <v>0.41246668570144596</v>
      </c>
      <c r="C818" s="34" t="s">
        <v>17</v>
      </c>
    </row>
    <row r="819" spans="1:3" x14ac:dyDescent="0.35">
      <c r="A819" s="35">
        <f>(insurance[[#This Row],[bmi]]-Notes!$B$4)/Notes!$B$5</f>
        <v>-1.2040349903894259E-2</v>
      </c>
      <c r="B819" s="35">
        <f>(insurance[[#This Row],[age]]-Notes!$B$2)/Notes!$B$3</f>
        <v>-1.4387642602644821</v>
      </c>
      <c r="C819" s="35" t="s">
        <v>17</v>
      </c>
    </row>
    <row r="820" spans="1:3" x14ac:dyDescent="0.35">
      <c r="A820" s="34">
        <f>(insurance[[#This Row],[bmi]]-Notes!$B$4)/Notes!$B$5</f>
        <v>-0.15803993722178039</v>
      </c>
      <c r="B820" s="34">
        <f>(insurance[[#This Row],[age]]-Notes!$B$2)/Notes!$B$3</f>
        <v>1.4092833489138687</v>
      </c>
      <c r="C820" s="34" t="s">
        <v>17</v>
      </c>
    </row>
    <row r="821" spans="1:3" x14ac:dyDescent="0.35">
      <c r="A821" s="35">
        <f>(insurance[[#This Row],[bmi]]-Notes!$B$4)/Notes!$B$5</f>
        <v>0.18481302625505311</v>
      </c>
      <c r="B821" s="35">
        <f>(insurance[[#This Row],[age]]-Notes!$B$2)/Notes!$B$3</f>
        <v>-1.3675630700350232</v>
      </c>
      <c r="C821" s="35" t="s">
        <v>17</v>
      </c>
    </row>
    <row r="822" spans="1:3" x14ac:dyDescent="0.35">
      <c r="A822" s="34">
        <f>(insurance[[#This Row],[bmi]]-Notes!$B$4)/Notes!$B$5</f>
        <v>0.17497035744710593</v>
      </c>
      <c r="B822" s="34">
        <f>(insurance[[#This Row],[age]]-Notes!$B$2)/Notes!$B$3</f>
        <v>0.9108750173076573</v>
      </c>
      <c r="C822" s="34" t="s">
        <v>17</v>
      </c>
    </row>
    <row r="823" spans="1:3" x14ac:dyDescent="0.35">
      <c r="A823" s="35">
        <f>(insurance[[#This Row],[bmi]]-Notes!$B$4)/Notes!$B$5</f>
        <v>0.23894770469876339</v>
      </c>
      <c r="B823" s="35">
        <f>(insurance[[#This Row],[age]]-Notes!$B$2)/Notes!$B$3</f>
        <v>-1.5099654504939408</v>
      </c>
      <c r="C823" s="35" t="s">
        <v>17</v>
      </c>
    </row>
    <row r="824" spans="1:3" x14ac:dyDescent="0.35">
      <c r="A824" s="34">
        <f>(insurance[[#This Row],[bmi]]-Notes!$B$4)/Notes!$B$5</f>
        <v>-1.2040349903894259E-2</v>
      </c>
      <c r="B824" s="34">
        <f>(insurance[[#This Row],[age]]-Notes!$B$2)/Notes!$B$3</f>
        <v>0.12766192478361088</v>
      </c>
      <c r="C824" s="34" t="s">
        <v>17</v>
      </c>
    </row>
    <row r="825" spans="1:3" x14ac:dyDescent="0.35">
      <c r="A825" s="35">
        <f>(insurance[[#This Row],[bmi]]-Notes!$B$4)/Notes!$B$5</f>
        <v>2.0434369861557822</v>
      </c>
      <c r="B825" s="35">
        <f>(insurance[[#This Row],[age]]-Notes!$B$2)/Notes!$B$3</f>
        <v>-0.65555116774043554</v>
      </c>
      <c r="C825" s="35" t="s">
        <v>17</v>
      </c>
    </row>
    <row r="826" spans="1:3" x14ac:dyDescent="0.35">
      <c r="A826" s="34">
        <f>(insurance[[#This Row],[bmi]]-Notes!$B$4)/Notes!$B$5</f>
        <v>0.59574444898685641</v>
      </c>
      <c r="B826" s="34">
        <f>(insurance[[#This Row],[age]]-Notes!$B$2)/Notes!$B$3</f>
        <v>1.2668809684549511</v>
      </c>
      <c r="C826" s="34" t="s">
        <v>17</v>
      </c>
    </row>
    <row r="827" spans="1:3" x14ac:dyDescent="0.35">
      <c r="A827" s="35">
        <f>(insurance[[#This Row],[bmi]]-Notes!$B$4)/Notes!$B$5</f>
        <v>2.4223797352617562</v>
      </c>
      <c r="B827" s="35">
        <f>(insurance[[#This Row],[age]]-Notes!$B$2)/Notes!$B$3</f>
        <v>-1.4740455675306659E-2</v>
      </c>
      <c r="C827" s="35" t="s">
        <v>17</v>
      </c>
    </row>
    <row r="828" spans="1:3" x14ac:dyDescent="0.35">
      <c r="A828" s="34">
        <f>(insurance[[#This Row],[bmi]]-Notes!$B$4)/Notes!$B$5</f>
        <v>7.6543669367631961E-2</v>
      </c>
      <c r="B828" s="34">
        <f>(insurance[[#This Row],[age]]-Notes!$B$2)/Notes!$B$3</f>
        <v>-1.3675630700350232</v>
      </c>
      <c r="C828" s="34" t="s">
        <v>17</v>
      </c>
    </row>
    <row r="829" spans="1:3" x14ac:dyDescent="0.35">
      <c r="A829" s="35">
        <f>(insurance[[#This Row],[bmi]]-Notes!$B$4)/Notes!$B$5</f>
        <v>-0.19412972285092059</v>
      </c>
      <c r="B829" s="35">
        <f>(insurance[[#This Row],[age]]-Notes!$B$2)/Notes!$B$3</f>
        <v>0.19886311501306964</v>
      </c>
      <c r="C829" s="35" t="s">
        <v>17</v>
      </c>
    </row>
    <row r="830" spans="1:3" x14ac:dyDescent="0.35">
      <c r="A830" s="34">
        <f>(insurance[[#This Row],[bmi]]-Notes!$B$4)/Notes!$B$5</f>
        <v>1.1256081198146894</v>
      </c>
      <c r="B830" s="34">
        <f>(insurance[[#This Row],[age]]-Notes!$B$2)/Notes!$B$3</f>
        <v>0.9108750173076573</v>
      </c>
      <c r="C830" s="34" t="s">
        <v>17</v>
      </c>
    </row>
    <row r="831" spans="1:3" x14ac:dyDescent="0.35">
      <c r="A831" s="35">
        <f>(insurance[[#This Row],[bmi]]-Notes!$B$4)/Notes!$B$5</f>
        <v>-0.60424092318206113</v>
      </c>
      <c r="B831" s="35">
        <f>(insurance[[#This Row],[age]]-Notes!$B$2)/Notes!$B$3</f>
        <v>-0.79795354819935316</v>
      </c>
      <c r="C831" s="35" t="s">
        <v>17</v>
      </c>
    </row>
    <row r="832" spans="1:3" x14ac:dyDescent="0.35">
      <c r="A832" s="34">
        <f>(insurance[[#This Row],[bmi]]-Notes!$B$4)/Notes!$B$5</f>
        <v>1.2191134734901896</v>
      </c>
      <c r="B832" s="34">
        <f>(insurance[[#This Row],[age]]-Notes!$B$2)/Notes!$B$3</f>
        <v>-0.29954521659314176</v>
      </c>
      <c r="C832" s="34" t="s">
        <v>17</v>
      </c>
    </row>
    <row r="833" spans="1:3" x14ac:dyDescent="0.35">
      <c r="A833" s="35">
        <f>(insurance[[#This Row],[bmi]]-Notes!$B$4)/Notes!$B$5</f>
        <v>0.76224959632129952</v>
      </c>
      <c r="B833" s="35">
        <f>(insurance[[#This Row],[age]]-Notes!$B$2)/Notes!$B$3</f>
        <v>0.27006430524252845</v>
      </c>
      <c r="C833" s="35" t="s">
        <v>17</v>
      </c>
    </row>
    <row r="834" spans="1:3" x14ac:dyDescent="0.35">
      <c r="A834" s="34">
        <f>(insurance[[#This Row],[bmi]]-Notes!$B$4)/Notes!$B$5</f>
        <v>1.9712574148975015</v>
      </c>
      <c r="B834" s="34">
        <f>(insurance[[#This Row],[age]]-Notes!$B$2)/Notes!$B$3</f>
        <v>0.69727144661928109</v>
      </c>
      <c r="C834" s="34" t="s">
        <v>17</v>
      </c>
    </row>
    <row r="835" spans="1:3" x14ac:dyDescent="0.35">
      <c r="A835" s="35">
        <f>(insurance[[#This Row],[bmi]]-Notes!$B$4)/Notes!$B$5</f>
        <v>0.92465363165243042</v>
      </c>
      <c r="B835" s="35">
        <f>(insurance[[#This Row],[age]]-Notes!$B$2)/Notes!$B$3</f>
        <v>0.41246668570144596</v>
      </c>
      <c r="C835" s="35" t="s">
        <v>17</v>
      </c>
    </row>
    <row r="836" spans="1:3" x14ac:dyDescent="0.35">
      <c r="A836" s="34">
        <f>(insurance[[#This Row],[bmi]]-Notes!$B$4)/Notes!$B$5</f>
        <v>0.40873374163585618</v>
      </c>
      <c r="B836" s="34">
        <f>(insurance[[#This Row],[age]]-Notes!$B$2)/Notes!$B$3</f>
        <v>-0.86915473842881186</v>
      </c>
      <c r="C836" s="34" t="s">
        <v>17</v>
      </c>
    </row>
    <row r="837" spans="1:3" x14ac:dyDescent="0.35">
      <c r="A837" s="35">
        <f>(insurance[[#This Row],[bmi]]-Notes!$B$4)/Notes!$B$5</f>
        <v>-0.6977462768575613</v>
      </c>
      <c r="B837" s="35">
        <f>(insurance[[#This Row],[age]]-Notes!$B$2)/Notes!$B$3</f>
        <v>0.98207620753711611</v>
      </c>
      <c r="C837" s="35" t="s">
        <v>17</v>
      </c>
    </row>
    <row r="838" spans="1:3" x14ac:dyDescent="0.35">
      <c r="A838" s="34">
        <f>(insurance[[#This Row],[bmi]]-Notes!$B$4)/Notes!$B$5</f>
        <v>-0.74449895369531127</v>
      </c>
      <c r="B838" s="34">
        <f>(insurance[[#This Row],[age]]-Notes!$B$2)/Notes!$B$3</f>
        <v>0.19886311501306964</v>
      </c>
      <c r="C838" s="34" t="s">
        <v>17</v>
      </c>
    </row>
    <row r="839" spans="1:3" x14ac:dyDescent="0.35">
      <c r="A839" s="35">
        <f>(insurance[[#This Row],[bmi]]-Notes!$B$4)/Notes!$B$5</f>
        <v>0.26847571112260549</v>
      </c>
      <c r="B839" s="35">
        <f>(insurance[[#This Row],[age]]-Notes!$B$2)/Notes!$B$3</f>
        <v>0.98207620753711611</v>
      </c>
      <c r="C839" s="35" t="s">
        <v>17</v>
      </c>
    </row>
    <row r="840" spans="1:3" x14ac:dyDescent="0.35">
      <c r="A840" s="34">
        <f>(insurance[[#This Row],[bmi]]-Notes!$B$4)/Notes!$B$5</f>
        <v>1.4118657376458263</v>
      </c>
      <c r="B840" s="34">
        <f>(insurance[[#This Row],[age]]-Notes!$B$2)/Notes!$B$3</f>
        <v>-1.1539594993466469</v>
      </c>
      <c r="C840" s="34" t="s">
        <v>17</v>
      </c>
    </row>
    <row r="841" spans="1:3" x14ac:dyDescent="0.35">
      <c r="A841" s="35">
        <f>(insurance[[#This Row],[bmi]]-Notes!$B$4)/Notes!$B$5</f>
        <v>3.5438757086888968E-3</v>
      </c>
      <c r="B841" s="35">
        <f>(insurance[[#This Row],[age]]-Notes!$B$2)/Notes!$B$3</f>
        <v>0.27006430524252845</v>
      </c>
      <c r="C841" s="35" t="s">
        <v>17</v>
      </c>
    </row>
    <row r="842" spans="1:3" x14ac:dyDescent="0.35">
      <c r="A842" s="34">
        <f>(insurance[[#This Row],[bmi]]-Notes!$B$4)/Notes!$B$5</f>
        <v>0.98535008930143997</v>
      </c>
      <c r="B842" s="34">
        <f>(insurance[[#This Row],[age]]-Notes!$B$2)/Notes!$B$3</f>
        <v>0.8396738270781986</v>
      </c>
      <c r="C842" s="34" t="s">
        <v>17</v>
      </c>
    </row>
    <row r="843" spans="1:3" x14ac:dyDescent="0.35">
      <c r="A843" s="35">
        <f>(insurance[[#This Row],[bmi]]-Notes!$B$4)/Notes!$B$5</f>
        <v>-0.49515134389397791</v>
      </c>
      <c r="B843" s="35">
        <f>(insurance[[#This Row],[age]]-Notes!$B$2)/Notes!$B$3</f>
        <v>-0.58434997751097684</v>
      </c>
      <c r="C843" s="35" t="s">
        <v>17</v>
      </c>
    </row>
    <row r="844" spans="1:3" x14ac:dyDescent="0.35">
      <c r="A844" s="34">
        <f>(insurance[[#This Row],[bmi]]-Notes!$B$4)/Notes!$B$5</f>
        <v>0.64249712582460583</v>
      </c>
      <c r="B844" s="34">
        <f>(insurance[[#This Row],[age]]-Notes!$B$2)/Notes!$B$3</f>
        <v>-1.2251606895761058</v>
      </c>
      <c r="C844" s="34" t="s">
        <v>17</v>
      </c>
    </row>
    <row r="845" spans="1:3" x14ac:dyDescent="0.35">
      <c r="A845" s="35">
        <f>(insurance[[#This Row],[bmi]]-Notes!$B$4)/Notes!$B$5</f>
        <v>-0.90034120982114463</v>
      </c>
      <c r="B845" s="35">
        <f>(insurance[[#This Row],[age]]-Notes!$B$2)/Notes!$B$3</f>
        <v>0.41246668570144596</v>
      </c>
      <c r="C845" s="35" t="s">
        <v>17</v>
      </c>
    </row>
    <row r="846" spans="1:3" x14ac:dyDescent="0.35">
      <c r="A846" s="34">
        <f>(insurance[[#This Row],[bmi]]-Notes!$B$4)/Notes!$B$5</f>
        <v>0.5801602233742732</v>
      </c>
      <c r="B846" s="34">
        <f>(insurance[[#This Row],[age]]-Notes!$B$2)/Notes!$B$3</f>
        <v>0.12766192478361088</v>
      </c>
      <c r="C846" s="34" t="s">
        <v>17</v>
      </c>
    </row>
    <row r="847" spans="1:3" x14ac:dyDescent="0.35">
      <c r="A847" s="35">
        <f>(insurance[[#This Row],[bmi]]-Notes!$B$4)/Notes!$B$5</f>
        <v>0.26847571112260549</v>
      </c>
      <c r="B847" s="35">
        <f>(insurance[[#This Row],[age]]-Notes!$B$2)/Notes!$B$3</f>
        <v>5.6460734554152112E-2</v>
      </c>
      <c r="C847" s="35" t="s">
        <v>17</v>
      </c>
    </row>
    <row r="848" spans="1:3" x14ac:dyDescent="0.35">
      <c r="A848" s="34">
        <f>(insurance[[#This Row],[bmi]]-Notes!$B$4)/Notes!$B$5</f>
        <v>0.20613880867227283</v>
      </c>
      <c r="B848" s="34">
        <f>(insurance[[#This Row],[age]]-Notes!$B$2)/Notes!$B$3</f>
        <v>-1.4740455675306659E-2</v>
      </c>
      <c r="C848" s="34" t="s">
        <v>17</v>
      </c>
    </row>
    <row r="849" spans="1:3" x14ac:dyDescent="0.35">
      <c r="A849" s="35">
        <f>(insurance[[#This Row],[bmi]]-Notes!$B$4)/Notes!$B$5</f>
        <v>2.223885914301484</v>
      </c>
      <c r="B849" s="35">
        <f>(insurance[[#This Row],[age]]-Notes!$B$2)/Notes!$B$3</f>
        <v>-0.65555116774043554</v>
      </c>
      <c r="C849" s="35" t="s">
        <v>17</v>
      </c>
    </row>
    <row r="850" spans="1:3" x14ac:dyDescent="0.35">
      <c r="A850" s="34">
        <f>(insurance[[#This Row],[bmi]]-Notes!$B$4)/Notes!$B$5</f>
        <v>0.61789045380473762</v>
      </c>
      <c r="B850" s="34">
        <f>(insurance[[#This Row],[age]]-Notes!$B$2)/Notes!$B$3</f>
        <v>-0.22834402636368298</v>
      </c>
      <c r="C850" s="34" t="s">
        <v>17</v>
      </c>
    </row>
    <row r="851" spans="1:3" x14ac:dyDescent="0.35">
      <c r="A851" s="35">
        <f>(insurance[[#This Row],[bmi]]-Notes!$B$4)/Notes!$B$5</f>
        <v>-0.13999504440721031</v>
      </c>
      <c r="B851" s="35">
        <f>(insurance[[#This Row],[age]]-Notes!$B$2)/Notes!$B$3</f>
        <v>0.3412654954719872</v>
      </c>
      <c r="C851" s="35" t="s">
        <v>17</v>
      </c>
    </row>
    <row r="852" spans="1:3" x14ac:dyDescent="0.35">
      <c r="A852" s="34">
        <f>(insurance[[#This Row],[bmi]]-Notes!$B$4)/Notes!$B$5</f>
        <v>0.19055458305968909</v>
      </c>
      <c r="B852" s="34">
        <f>(insurance[[#This Row],[age]]-Notes!$B$2)/Notes!$B$3</f>
        <v>1.7652893000611625</v>
      </c>
      <c r="C852" s="34" t="s">
        <v>17</v>
      </c>
    </row>
    <row r="853" spans="1:3" x14ac:dyDescent="0.35">
      <c r="A853" s="35">
        <f>(insurance[[#This Row],[bmi]]-Notes!$B$4)/Notes!$B$5</f>
        <v>0.87051895320872008</v>
      </c>
      <c r="B853" s="35">
        <f>(insurance[[#This Row],[age]]-Notes!$B$2)/Notes!$B$3</f>
        <v>0.19886311501306964</v>
      </c>
      <c r="C853" s="35" t="s">
        <v>17</v>
      </c>
    </row>
    <row r="854" spans="1:3" x14ac:dyDescent="0.35">
      <c r="A854" s="34">
        <f>(insurance[[#This Row],[bmi]]-Notes!$B$4)/Notes!$B$5</f>
        <v>0.26847571112260549</v>
      </c>
      <c r="B854" s="34">
        <f>(insurance[[#This Row],[age]]-Notes!$B$2)/Notes!$B$3</f>
        <v>1.5516857293727864</v>
      </c>
      <c r="C854" s="34" t="s">
        <v>17</v>
      </c>
    </row>
    <row r="855" spans="1:3" x14ac:dyDescent="0.35">
      <c r="A855" s="35">
        <f>(insurance[[#This Row],[bmi]]-Notes!$B$4)/Notes!$B$5</f>
        <v>0.47107064408618882</v>
      </c>
      <c r="B855" s="35">
        <f>(insurance[[#This Row],[age]]-Notes!$B$2)/Notes!$B$3</f>
        <v>1.1244785879960337</v>
      </c>
      <c r="C855" s="35" t="s">
        <v>17</v>
      </c>
    </row>
    <row r="856" spans="1:3" x14ac:dyDescent="0.35">
      <c r="A856" s="34">
        <f>(insurance[[#This Row],[bmi]]-Notes!$B$4)/Notes!$B$5</f>
        <v>-0.21463528286747763</v>
      </c>
      <c r="B856" s="34">
        <f>(insurance[[#This Row],[age]]-Notes!$B$2)/Notes!$B$3</f>
        <v>-0.94035592865827067</v>
      </c>
      <c r="C856" s="34" t="s">
        <v>17</v>
      </c>
    </row>
    <row r="857" spans="1:3" x14ac:dyDescent="0.35">
      <c r="A857" s="35">
        <f>(insurance[[#This Row],[bmi]]-Notes!$B$4)/Notes!$B$5</f>
        <v>0.23730725989743914</v>
      </c>
      <c r="B857" s="35">
        <f>(insurance[[#This Row],[age]]-Notes!$B$2)/Notes!$B$3</f>
        <v>0.76847263684873979</v>
      </c>
      <c r="C857" s="35" t="s">
        <v>17</v>
      </c>
    </row>
    <row r="858" spans="1:3" x14ac:dyDescent="0.35">
      <c r="A858" s="34">
        <f>(insurance[[#This Row],[bmi]]-Notes!$B$4)/Notes!$B$5</f>
        <v>1.0690127741689923</v>
      </c>
      <c r="B858" s="34">
        <f>(insurance[[#This Row],[age]]-Notes!$B$2)/Notes!$B$3</f>
        <v>-0.51314878728151803</v>
      </c>
      <c r="C858" s="34" t="s">
        <v>17</v>
      </c>
    </row>
    <row r="859" spans="1:3" x14ac:dyDescent="0.35">
      <c r="A859" s="35">
        <f>(insurance[[#This Row],[bmi]]-Notes!$B$4)/Notes!$B$5</f>
        <v>-0.15229838041714441</v>
      </c>
      <c r="B859" s="35">
        <f>(insurance[[#This Row],[age]]-Notes!$B$2)/Notes!$B$3</f>
        <v>0.3412654954719872</v>
      </c>
      <c r="C859" s="35" t="s">
        <v>17</v>
      </c>
    </row>
    <row r="860" spans="1:3" x14ac:dyDescent="0.35">
      <c r="A860" s="34">
        <f>(insurance[[#This Row],[bmi]]-Notes!$B$4)/Notes!$B$5</f>
        <v>-0.73547650728802627</v>
      </c>
      <c r="B860" s="34">
        <f>(insurance[[#This Row],[age]]-Notes!$B$2)/Notes!$B$3</f>
        <v>-1.5099654504939408</v>
      </c>
      <c r="C860" s="34" t="s">
        <v>17</v>
      </c>
    </row>
    <row r="861" spans="1:3" x14ac:dyDescent="0.35">
      <c r="A861" s="35">
        <f>(insurance[[#This Row],[bmi]]-Notes!$B$4)/Notes!$B$5</f>
        <v>1.0009343149140231</v>
      </c>
      <c r="B861" s="35">
        <f>(insurance[[#This Row],[age]]-Notes!$B$2)/Notes!$B$3</f>
        <v>0.9108750173076573</v>
      </c>
      <c r="C861" s="35" t="s">
        <v>17</v>
      </c>
    </row>
    <row r="862" spans="1:3" x14ac:dyDescent="0.35">
      <c r="A862" s="34">
        <f>(insurance[[#This Row],[bmi]]-Notes!$B$4)/Notes!$B$5</f>
        <v>-0.80683585614564457</v>
      </c>
      <c r="B862" s="34">
        <f>(insurance[[#This Row],[age]]-Notes!$B$2)/Notes!$B$3</f>
        <v>-1.2963618798055645</v>
      </c>
      <c r="C862" s="34" t="s">
        <v>17</v>
      </c>
    </row>
    <row r="863" spans="1:3" x14ac:dyDescent="0.35">
      <c r="A863" s="35">
        <f>(insurance[[#This Row],[bmi]]-Notes!$B$4)/Notes!$B$5</f>
        <v>-0.46398289266881104</v>
      </c>
      <c r="B863" s="35">
        <f>(insurance[[#This Row],[age]]-Notes!$B$2)/Notes!$B$3</f>
        <v>-8.5941645904765426E-2</v>
      </c>
      <c r="C863" s="35" t="s">
        <v>17</v>
      </c>
    </row>
    <row r="864" spans="1:3" x14ac:dyDescent="0.35">
      <c r="A864" s="34">
        <f>(insurance[[#This Row],[bmi]]-Notes!$B$4)/Notes!$B$5</f>
        <v>0.17497035744710593</v>
      </c>
      <c r="B864" s="34">
        <f>(insurance[[#This Row],[age]]-Notes!$B$2)/Notes!$B$3</f>
        <v>-0.72675235796989435</v>
      </c>
      <c r="C864" s="34" t="s">
        <v>17</v>
      </c>
    </row>
    <row r="865" spans="1:3" x14ac:dyDescent="0.35">
      <c r="A865" s="35">
        <f>(insurance[[#This Row],[bmi]]-Notes!$B$4)/Notes!$B$5</f>
        <v>-0.23021950848006076</v>
      </c>
      <c r="B865" s="35">
        <f>(insurance[[#This Row],[age]]-Notes!$B$2)/Notes!$B$3</f>
        <v>-0.79795354819935316</v>
      </c>
      <c r="C865" s="35" t="s">
        <v>17</v>
      </c>
    </row>
    <row r="866" spans="1:3" x14ac:dyDescent="0.35">
      <c r="A866" s="34">
        <f>(insurance[[#This Row],[bmi]]-Notes!$B$4)/Notes!$B$5</f>
        <v>0.33081261357293923</v>
      </c>
      <c r="B866" s="34">
        <f>(insurance[[#This Row],[age]]-Notes!$B$2)/Notes!$B$3</f>
        <v>-1.2963618798055645</v>
      </c>
      <c r="C866" s="34" t="s">
        <v>17</v>
      </c>
    </row>
    <row r="867" spans="1:3" x14ac:dyDescent="0.35">
      <c r="A867" s="35">
        <f>(insurance[[#This Row],[bmi]]-Notes!$B$4)/Notes!$B$5</f>
        <v>-0.55748824634431116</v>
      </c>
      <c r="B867" s="35">
        <f>(insurance[[#This Row],[age]]-Notes!$B$2)/Notes!$B$3</f>
        <v>-1.4387642602644821</v>
      </c>
      <c r="C867" s="35" t="s">
        <v>17</v>
      </c>
    </row>
    <row r="868" spans="1:3" x14ac:dyDescent="0.35">
      <c r="A868" s="34">
        <f>(insurance[[#This Row],[bmi]]-Notes!$B$4)/Notes!$B$5</f>
        <v>1.0870576669835623</v>
      </c>
      <c r="B868" s="34">
        <f>(insurance[[#This Row],[age]]-Notes!$B$2)/Notes!$B$3</f>
        <v>0.62607025638982228</v>
      </c>
      <c r="C868" s="34" t="s">
        <v>17</v>
      </c>
    </row>
    <row r="869" spans="1:3" x14ac:dyDescent="0.35">
      <c r="A869" s="35">
        <f>(insurance[[#This Row],[bmi]]-Notes!$B$4)/Notes!$B$5</f>
        <v>-0.29255641093039458</v>
      </c>
      <c r="B869" s="35">
        <f>(insurance[[#This Row],[age]]-Notes!$B$2)/Notes!$B$3</f>
        <v>1.0532773977665748</v>
      </c>
      <c r="C869" s="35" t="s">
        <v>17</v>
      </c>
    </row>
    <row r="870" spans="1:3" x14ac:dyDescent="0.35">
      <c r="A870" s="34">
        <f>(insurance[[#This Row],[bmi]]-Notes!$B$4)/Notes!$B$5</f>
        <v>-2.7624575516477415E-2</v>
      </c>
      <c r="B870" s="34">
        <f>(insurance[[#This Row],[age]]-Notes!$B$2)/Notes!$B$3</f>
        <v>1.6228869196022451</v>
      </c>
      <c r="C870" s="34" t="s">
        <v>17</v>
      </c>
    </row>
    <row r="871" spans="1:3" x14ac:dyDescent="0.35">
      <c r="A871" s="35">
        <f>(insurance[[#This Row],[bmi]]-Notes!$B$4)/Notes!$B$5</f>
        <v>-0.72891472808272817</v>
      </c>
      <c r="B871" s="35">
        <f>(insurance[[#This Row],[age]]-Notes!$B$2)/Notes!$B$3</f>
        <v>0.76847263684873979</v>
      </c>
      <c r="C871" s="35" t="s">
        <v>17</v>
      </c>
    </row>
    <row r="872" spans="1:3" x14ac:dyDescent="0.35">
      <c r="A872" s="34">
        <f>(insurance[[#This Row],[bmi]]-Notes!$B$4)/Notes!$B$5</f>
        <v>1.2314168095001243</v>
      </c>
      <c r="B872" s="34">
        <f>(insurance[[#This Row],[age]]-Notes!$B$2)/Notes!$B$3</f>
        <v>0.48366787593090471</v>
      </c>
      <c r="C872" s="34" t="s">
        <v>17</v>
      </c>
    </row>
    <row r="873" spans="1:3" x14ac:dyDescent="0.35">
      <c r="A873" s="35">
        <f>(insurance[[#This Row],[bmi]]-Notes!$B$4)/Notes!$B$5</f>
        <v>0.85247406039415008</v>
      </c>
      <c r="B873" s="35">
        <f>(insurance[[#This Row],[age]]-Notes!$B$2)/Notes!$B$3</f>
        <v>-0.29954521659314176</v>
      </c>
      <c r="C873" s="35" t="s">
        <v>17</v>
      </c>
    </row>
    <row r="874" spans="1:3" x14ac:dyDescent="0.35">
      <c r="A874" s="34">
        <f>(insurance[[#This Row],[bmi]]-Notes!$B$4)/Notes!$B$5</f>
        <v>0.27503749032790475</v>
      </c>
      <c r="B874" s="34">
        <f>(insurance[[#This Row],[age]]-Notes!$B$2)/Notes!$B$3</f>
        <v>-1.4740455675306659E-2</v>
      </c>
      <c r="C874" s="34" t="s">
        <v>17</v>
      </c>
    </row>
    <row r="875" spans="1:3" x14ac:dyDescent="0.35">
      <c r="A875" s="35">
        <f>(insurance[[#This Row],[bmi]]-Notes!$B$4)/Notes!$B$5</f>
        <v>1.8810329508246511</v>
      </c>
      <c r="B875" s="35">
        <f>(insurance[[#This Row],[age]]-Notes!$B$2)/Notes!$B$3</f>
        <v>-0.37074640682260052</v>
      </c>
      <c r="C875" s="35" t="s">
        <v>17</v>
      </c>
    </row>
    <row r="876" spans="1:3" x14ac:dyDescent="0.35">
      <c r="A876" s="34">
        <f>(insurance[[#This Row],[bmi]]-Notes!$B$4)/Notes!$B$5</f>
        <v>-0.23021950848006076</v>
      </c>
      <c r="B876" s="34">
        <f>(insurance[[#This Row],[age]]-Notes!$B$2)/Notes!$B$3</f>
        <v>-8.5941645904765426E-2</v>
      </c>
      <c r="C876" s="34" t="s">
        <v>17</v>
      </c>
    </row>
    <row r="877" spans="1:3" x14ac:dyDescent="0.35">
      <c r="A877" s="35">
        <f>(insurance[[#This Row],[bmi]]-Notes!$B$4)/Notes!$B$5</f>
        <v>0.23730725989743914</v>
      </c>
      <c r="B877" s="35">
        <f>(insurance[[#This Row],[age]]-Notes!$B$2)/Notes!$B$3</f>
        <v>-0.72675235796989435</v>
      </c>
      <c r="C877" s="35" t="s">
        <v>17</v>
      </c>
    </row>
    <row r="878" spans="1:3" x14ac:dyDescent="0.35">
      <c r="A878" s="34">
        <f>(insurance[[#This Row],[bmi]]-Notes!$B$4)/Notes!$B$5</f>
        <v>0.34639683918552239</v>
      </c>
      <c r="B878" s="34">
        <f>(insurance[[#This Row],[age]]-Notes!$B$2)/Notes!$B$3</f>
        <v>-0.58434997751097684</v>
      </c>
      <c r="C878" s="34" t="s">
        <v>17</v>
      </c>
    </row>
    <row r="879" spans="1:3" x14ac:dyDescent="0.35">
      <c r="A879" s="35">
        <f>(insurance[[#This Row],[bmi]]-Notes!$B$4)/Notes!$B$5</f>
        <v>1.5931348881921901</v>
      </c>
      <c r="B879" s="35">
        <f>(insurance[[#This Row],[age]]-Notes!$B$2)/Notes!$B$3</f>
        <v>0.48366787593090471</v>
      </c>
      <c r="C879" s="35" t="s">
        <v>17</v>
      </c>
    </row>
    <row r="880" spans="1:3" x14ac:dyDescent="0.35">
      <c r="A880" s="34">
        <f>(insurance[[#This Row],[bmi]]-Notes!$B$4)/Notes!$B$5</f>
        <v>0.56375577536102739</v>
      </c>
      <c r="B880" s="34">
        <f>(insurance[[#This Row],[age]]-Notes!$B$2)/Notes!$B$3</f>
        <v>-1.4740455675306659E-2</v>
      </c>
      <c r="C880" s="34" t="s">
        <v>17</v>
      </c>
    </row>
    <row r="881" spans="1:3" x14ac:dyDescent="0.35">
      <c r="A881" s="35">
        <f>(insurance[[#This Row],[bmi]]-Notes!$B$4)/Notes!$B$5</f>
        <v>1.0870576669835623</v>
      </c>
      <c r="B881" s="35">
        <f>(insurance[[#This Row],[age]]-Notes!$B$2)/Notes!$B$3</f>
        <v>-0.72675235796989435</v>
      </c>
      <c r="C881" s="35" t="s">
        <v>17</v>
      </c>
    </row>
    <row r="882" spans="1:3" x14ac:dyDescent="0.35">
      <c r="A882" s="34">
        <f>(insurance[[#This Row],[bmi]]-Notes!$B$4)/Notes!$B$5</f>
        <v>1.0690127741689923</v>
      </c>
      <c r="B882" s="34">
        <f>(insurance[[#This Row],[age]]-Notes!$B$2)/Notes!$B$3</f>
        <v>0.19886311501306964</v>
      </c>
      <c r="C882" s="34" t="s">
        <v>17</v>
      </c>
    </row>
    <row r="883" spans="1:3" x14ac:dyDescent="0.35">
      <c r="A883" s="35">
        <f>(insurance[[#This Row],[bmi]]-Notes!$B$4)/Notes!$B$5</f>
        <v>-0.46480311506947375</v>
      </c>
      <c r="B883" s="35">
        <f>(insurance[[#This Row],[age]]-Notes!$B$2)/Notes!$B$3</f>
        <v>0.41246668570144596</v>
      </c>
      <c r="C883" s="35" t="s">
        <v>17</v>
      </c>
    </row>
    <row r="884" spans="1:3" x14ac:dyDescent="0.35">
      <c r="A884" s="34">
        <f>(insurance[[#This Row],[bmi]]-Notes!$B$4)/Notes!$B$5</f>
        <v>0.4399021928610225</v>
      </c>
      <c r="B884" s="34">
        <f>(insurance[[#This Row],[age]]-Notes!$B$2)/Notes!$B$3</f>
        <v>0.69727144661928109</v>
      </c>
      <c r="C884" s="34" t="s">
        <v>17</v>
      </c>
    </row>
    <row r="885" spans="1:3" x14ac:dyDescent="0.35">
      <c r="A885" s="35">
        <f>(insurance[[#This Row],[bmi]]-Notes!$B$4)/Notes!$B$5</f>
        <v>-0.63540937440722811</v>
      </c>
      <c r="B885" s="35">
        <f>(insurance[[#This Row],[age]]-Notes!$B$2)/Notes!$B$3</f>
        <v>-1.0115571188877295</v>
      </c>
      <c r="C885" s="35" t="s">
        <v>17</v>
      </c>
    </row>
    <row r="886" spans="1:3" x14ac:dyDescent="0.35">
      <c r="A886" s="34">
        <f>(insurance[[#This Row],[bmi]]-Notes!$B$4)/Notes!$B$5</f>
        <v>-0.68134182884431538</v>
      </c>
      <c r="B886" s="34">
        <f>(insurance[[#This Row],[age]]-Notes!$B$2)/Notes!$B$3</f>
        <v>-0.79795354819935316</v>
      </c>
      <c r="C886" s="34" t="s">
        <v>17</v>
      </c>
    </row>
    <row r="887" spans="1:3" x14ac:dyDescent="0.35">
      <c r="A887" s="35">
        <f>(insurance[[#This Row],[bmi]]-Notes!$B$4)/Notes!$B$5</f>
        <v>-0.52631979511914484</v>
      </c>
      <c r="B887" s="35">
        <f>(insurance[[#This Row],[age]]-Notes!$B$2)/Notes!$B$3</f>
        <v>-0.44194759705205927</v>
      </c>
      <c r="C887" s="35" t="s">
        <v>17</v>
      </c>
    </row>
    <row r="888" spans="1:3" x14ac:dyDescent="0.35">
      <c r="A888" s="34">
        <f>(insurance[[#This Row],[bmi]]-Notes!$B$4)/Notes!$B$5</f>
        <v>-0.7133305024701444</v>
      </c>
      <c r="B888" s="34">
        <f>(insurance[[#This Row],[age]]-Notes!$B$2)/Notes!$B$3</f>
        <v>-1.4740455675306659E-2</v>
      </c>
      <c r="C888" s="34" t="s">
        <v>17</v>
      </c>
    </row>
    <row r="889" spans="1:3" x14ac:dyDescent="0.35">
      <c r="A889" s="35">
        <f>(insurance[[#This Row],[bmi]]-Notes!$B$4)/Notes!$B$5</f>
        <v>-0.80765607854630728</v>
      </c>
      <c r="B889" s="35">
        <f>(insurance[[#This Row],[age]]-Notes!$B$2)/Notes!$B$3</f>
        <v>1.2668809684549511</v>
      </c>
      <c r="C889" s="35" t="s">
        <v>17</v>
      </c>
    </row>
    <row r="890" spans="1:3" x14ac:dyDescent="0.35">
      <c r="A890" s="34">
        <f>(insurance[[#This Row],[bmi]]-Notes!$B$4)/Notes!$B$5</f>
        <v>0.92465363165243042</v>
      </c>
      <c r="B890" s="34">
        <f>(insurance[[#This Row],[age]]-Notes!$B$2)/Notes!$B$3</f>
        <v>-0.58434997751097684</v>
      </c>
      <c r="C890" s="34" t="s">
        <v>18</v>
      </c>
    </row>
    <row r="891" spans="1:3" x14ac:dyDescent="0.35">
      <c r="A891" s="35">
        <f>(insurance[[#This Row],[bmi]]-Notes!$B$4)/Notes!$B$5</f>
        <v>1.0321027661391895</v>
      </c>
      <c r="B891" s="35">
        <f>(insurance[[#This Row],[age]]-Notes!$B$2)/Notes!$B$3</f>
        <v>1.3380821586844101</v>
      </c>
      <c r="C891" s="35" t="s">
        <v>18</v>
      </c>
    </row>
    <row r="892" spans="1:3" x14ac:dyDescent="0.35">
      <c r="A892" s="34">
        <f>(insurance[[#This Row],[bmi]]-Notes!$B$4)/Notes!$B$5</f>
        <v>0.16676813344048302</v>
      </c>
      <c r="B892" s="34">
        <f>(insurance[[#This Row],[age]]-Notes!$B$2)/Notes!$B$3</f>
        <v>-1.5099654504939408</v>
      </c>
      <c r="C892" s="34" t="s">
        <v>18</v>
      </c>
    </row>
    <row r="893" spans="1:3" x14ac:dyDescent="0.35">
      <c r="A893" s="35">
        <f>(insurance[[#This Row],[bmi]]-Notes!$B$4)/Notes!$B$5</f>
        <v>0.67858691145374606</v>
      </c>
      <c r="B893" s="35">
        <f>(insurance[[#This Row],[age]]-Notes!$B$2)/Notes!$B$3</f>
        <v>-0.1571428361342242</v>
      </c>
      <c r="C893" s="35" t="s">
        <v>18</v>
      </c>
    </row>
    <row r="894" spans="1:3" x14ac:dyDescent="0.35">
      <c r="A894" s="34">
        <f>(insurance[[#This Row],[bmi]]-Notes!$B$4)/Notes!$B$5</f>
        <v>0.10443123099014981</v>
      </c>
      <c r="B894" s="34">
        <f>(insurance[[#This Row],[age]]-Notes!$B$2)/Notes!$B$3</f>
        <v>1.7652893000611625</v>
      </c>
      <c r="C894" s="34" t="s">
        <v>18</v>
      </c>
    </row>
    <row r="895" spans="1:3" x14ac:dyDescent="0.35">
      <c r="A895" s="35">
        <f>(insurance[[#This Row],[bmi]]-Notes!$B$4)/Notes!$B$5</f>
        <v>-0.87983564980458762</v>
      </c>
      <c r="B895" s="35">
        <f>(insurance[[#This Row],[age]]-Notes!$B$2)/Notes!$B$3</f>
        <v>-0.37074640682260052</v>
      </c>
      <c r="C895" s="35" t="s">
        <v>18</v>
      </c>
    </row>
    <row r="896" spans="1:3" x14ac:dyDescent="0.35">
      <c r="A896" s="34">
        <f>(insurance[[#This Row],[bmi]]-Notes!$B$4)/Notes!$B$5</f>
        <v>-0.47956711828139476</v>
      </c>
      <c r="B896" s="34">
        <f>(insurance[[#This Row],[age]]-Notes!$B$2)/Notes!$B$3</f>
        <v>-0.29954521659314176</v>
      </c>
      <c r="C896" s="34" t="s">
        <v>18</v>
      </c>
    </row>
    <row r="897" spans="1:3" x14ac:dyDescent="0.35">
      <c r="A897" s="35">
        <f>(insurance[[#This Row],[bmi]]-Notes!$B$4)/Notes!$B$5</f>
        <v>0.98535008930143997</v>
      </c>
      <c r="B897" s="35">
        <f>(insurance[[#This Row],[age]]-Notes!$B$2)/Notes!$B$3</f>
        <v>-1.1539594993466469</v>
      </c>
      <c r="C897" s="35" t="s">
        <v>18</v>
      </c>
    </row>
    <row r="898" spans="1:3" x14ac:dyDescent="0.35">
      <c r="A898" s="34">
        <f>(insurance[[#This Row],[bmi]]-Notes!$B$4)/Notes!$B$5</f>
        <v>0.25207126310936079</v>
      </c>
      <c r="B898" s="34">
        <f>(insurance[[#This Row],[age]]-Notes!$B$2)/Notes!$B$3</f>
        <v>1.6940881098317038</v>
      </c>
      <c r="C898" s="34" t="s">
        <v>18</v>
      </c>
    </row>
    <row r="899" spans="1:3" x14ac:dyDescent="0.35">
      <c r="A899" s="35">
        <f>(insurance[[#This Row],[bmi]]-Notes!$B$4)/Notes!$B$5</f>
        <v>0.5818006681755975</v>
      </c>
      <c r="B899" s="35">
        <f>(insurance[[#This Row],[age]]-Notes!$B$2)/Notes!$B$3</f>
        <v>1.0532773977665748</v>
      </c>
      <c r="C899" s="35" t="s">
        <v>18</v>
      </c>
    </row>
    <row r="900" spans="1:3" x14ac:dyDescent="0.35">
      <c r="A900" s="34">
        <f>(insurance[[#This Row],[bmi]]-Notes!$B$4)/Notes!$B$5</f>
        <v>0.5801602233742732</v>
      </c>
      <c r="B900" s="34">
        <f>(insurance[[#This Row],[age]]-Notes!$B$2)/Notes!$B$3</f>
        <v>0.76847263684873979</v>
      </c>
      <c r="C900" s="34" t="s">
        <v>18</v>
      </c>
    </row>
    <row r="901" spans="1:3" x14ac:dyDescent="0.35">
      <c r="A901" s="35">
        <f>(insurance[[#This Row],[bmi]]-Notes!$B$4)/Notes!$B$5</f>
        <v>2.4404246280763262</v>
      </c>
      <c r="B901" s="35">
        <f>(insurance[[#This Row],[age]]-Notes!$B$2)/Notes!$B$3</f>
        <v>-1.0115571188877295</v>
      </c>
      <c r="C901" s="35" t="s">
        <v>18</v>
      </c>
    </row>
    <row r="902" spans="1:3" x14ac:dyDescent="0.35">
      <c r="A902" s="34">
        <f>(insurance[[#This Row],[bmi]]-Notes!$B$4)/Notes!$B$5</f>
        <v>0.95418163807627243</v>
      </c>
      <c r="B902" s="34">
        <f>(insurance[[#This Row],[age]]-Notes!$B$2)/Notes!$B$3</f>
        <v>0.41246668570144596</v>
      </c>
      <c r="C902" s="34" t="s">
        <v>18</v>
      </c>
    </row>
    <row r="903" spans="1:3" x14ac:dyDescent="0.35">
      <c r="A903" s="35">
        <f>(insurance[[#This Row],[bmi]]-Notes!$B$4)/Notes!$B$5</f>
        <v>0.36690239920207945</v>
      </c>
      <c r="B903" s="35">
        <f>(insurance[[#This Row],[age]]-Notes!$B$2)/Notes!$B$3</f>
        <v>-0.94035592865827067</v>
      </c>
      <c r="C903" s="35" t="s">
        <v>18</v>
      </c>
    </row>
    <row r="904" spans="1:3" x14ac:dyDescent="0.35">
      <c r="A904" s="34">
        <f>(insurance[[#This Row],[bmi]]-Notes!$B$4)/Notes!$B$5</f>
        <v>-0.79125163053306136</v>
      </c>
      <c r="B904" s="34">
        <f>(insurance[[#This Row],[age]]-Notes!$B$2)/Notes!$B$3</f>
        <v>0.69727144661928109</v>
      </c>
      <c r="C904" s="34" t="s">
        <v>18</v>
      </c>
    </row>
    <row r="905" spans="1:3" x14ac:dyDescent="0.35">
      <c r="A905" s="35">
        <f>(insurance[[#This Row],[bmi]]-Notes!$B$4)/Notes!$B$5</f>
        <v>1.6243033394173563</v>
      </c>
      <c r="B905" s="35">
        <f>(insurance[[#This Row],[age]]-Notes!$B$2)/Notes!$B$3</f>
        <v>0.62607025638982228</v>
      </c>
      <c r="C905" s="35" t="s">
        <v>18</v>
      </c>
    </row>
    <row r="906" spans="1:3" x14ac:dyDescent="0.35">
      <c r="A906" s="34">
        <f>(insurance[[#This Row],[bmi]]-Notes!$B$4)/Notes!$B$5</f>
        <v>1.1707203518511147</v>
      </c>
      <c r="B906" s="34">
        <f>(insurance[[#This Row],[age]]-Notes!$B$2)/Notes!$B$3</f>
        <v>-0.65555116774043554</v>
      </c>
      <c r="C906" s="34" t="s">
        <v>18</v>
      </c>
    </row>
    <row r="907" spans="1:3" x14ac:dyDescent="0.35">
      <c r="A907" s="35">
        <f>(insurance[[#This Row],[bmi]]-Notes!$B$4)/Notes!$B$5</f>
        <v>-0.83062230576485063</v>
      </c>
      <c r="B907" s="35">
        <f>(insurance[[#This Row],[age]]-Notes!$B$2)/Notes!$B$3</f>
        <v>0.69727144661928109</v>
      </c>
      <c r="C907" s="35" t="s">
        <v>18</v>
      </c>
    </row>
    <row r="908" spans="1:3" x14ac:dyDescent="0.35">
      <c r="A908" s="34">
        <f>(insurance[[#This Row],[bmi]]-Notes!$B$4)/Notes!$B$5</f>
        <v>-0.87983564980458762</v>
      </c>
      <c r="B908" s="34">
        <f>(insurance[[#This Row],[age]]-Notes!$B$2)/Notes!$B$3</f>
        <v>0.9108750173076573</v>
      </c>
      <c r="C908" s="34" t="s">
        <v>18</v>
      </c>
    </row>
    <row r="909" spans="1:3" x14ac:dyDescent="0.35">
      <c r="A909" s="35">
        <f>(insurance[[#This Row],[bmi]]-Notes!$B$4)/Notes!$B$5</f>
        <v>1.2133719166855541</v>
      </c>
      <c r="B909" s="35">
        <f>(insurance[[#This Row],[age]]-Notes!$B$2)/Notes!$B$3</f>
        <v>0.27006430524252845</v>
      </c>
      <c r="C909" s="35" t="s">
        <v>18</v>
      </c>
    </row>
    <row r="910" spans="1:3" x14ac:dyDescent="0.35">
      <c r="A910" s="34">
        <f>(insurance[[#This Row],[bmi]]-Notes!$B$4)/Notes!$B$5</f>
        <v>0.34639683918552239</v>
      </c>
      <c r="B910" s="34">
        <f>(insurance[[#This Row],[age]]-Notes!$B$2)/Notes!$B$3</f>
        <v>5.6460734554152112E-2</v>
      </c>
      <c r="C910" s="34" t="s">
        <v>18</v>
      </c>
    </row>
    <row r="911" spans="1:3" x14ac:dyDescent="0.35">
      <c r="A911" s="35">
        <f>(insurance[[#This Row],[bmi]]-Notes!$B$4)/Notes!$B$5</f>
        <v>2.169751235857774</v>
      </c>
      <c r="B911" s="35">
        <f>(insurance[[#This Row],[age]]-Notes!$B$2)/Notes!$B$3</f>
        <v>0.3412654954719872</v>
      </c>
      <c r="C911" s="35" t="s">
        <v>18</v>
      </c>
    </row>
    <row r="912" spans="1:3" x14ac:dyDescent="0.35">
      <c r="A912" s="34">
        <f>(insurance[[#This Row],[bmi]]-Notes!$B$4)/Notes!$B$5</f>
        <v>0.76060915151997421</v>
      </c>
      <c r="B912" s="34">
        <f>(insurance[[#This Row],[age]]-Notes!$B$2)/Notes!$B$3</f>
        <v>-1.4740455675306659E-2</v>
      </c>
      <c r="C912" s="34" t="s">
        <v>18</v>
      </c>
    </row>
    <row r="913" spans="1:3" x14ac:dyDescent="0.35">
      <c r="A913" s="35">
        <f>(insurance[[#This Row],[bmi]]-Notes!$B$4)/Notes!$B$5</f>
        <v>0.79341804754646583</v>
      </c>
      <c r="B913" s="35">
        <f>(insurance[[#This Row],[age]]-Notes!$B$2)/Notes!$B$3</f>
        <v>-0.72675235796989435</v>
      </c>
      <c r="C913" s="35" t="s">
        <v>18</v>
      </c>
    </row>
    <row r="914" spans="1:3" x14ac:dyDescent="0.35">
      <c r="A914" s="34">
        <f>(insurance[[#This Row],[bmi]]-Notes!$B$4)/Notes!$B$5</f>
        <v>0.18481302625505311</v>
      </c>
      <c r="B914" s="34">
        <f>(insurance[[#This Row],[age]]-Notes!$B$2)/Notes!$B$3</f>
        <v>1.1956797782254924</v>
      </c>
      <c r="C914" s="34" t="s">
        <v>18</v>
      </c>
    </row>
    <row r="915" spans="1:3" x14ac:dyDescent="0.35">
      <c r="A915" s="35">
        <f>(insurance[[#This Row],[bmi]]-Notes!$B$4)/Notes!$B$5</f>
        <v>0.34721706158618509</v>
      </c>
      <c r="B915" s="35">
        <f>(insurance[[#This Row],[age]]-Notes!$B$2)/Notes!$B$3</f>
        <v>-1.1539594993466469</v>
      </c>
      <c r="C915" s="35" t="s">
        <v>18</v>
      </c>
    </row>
    <row r="916" spans="1:3" x14ac:dyDescent="0.35">
      <c r="A916" s="34">
        <f>(insurance[[#This Row],[bmi]]-Notes!$B$4)/Notes!$B$5</f>
        <v>2.7783562571491864</v>
      </c>
      <c r="B916" s="34">
        <f>(insurance[[#This Row],[age]]-Notes!$B$2)/Notes!$B$3</f>
        <v>-0.1571428361342242</v>
      </c>
      <c r="C916" s="34" t="s">
        <v>18</v>
      </c>
    </row>
    <row r="917" spans="1:3" x14ac:dyDescent="0.35">
      <c r="A917" s="35">
        <f>(insurance[[#This Row],[bmi]]-Notes!$B$4)/Notes!$B$5</f>
        <v>1.357731059202115</v>
      </c>
      <c r="B917" s="35">
        <f>(insurance[[#This Row],[age]]-Notes!$B$2)/Notes!$B$3</f>
        <v>0.55486906616036347</v>
      </c>
      <c r="C917" s="35" t="s">
        <v>18</v>
      </c>
    </row>
    <row r="918" spans="1:3" x14ac:dyDescent="0.35">
      <c r="A918" s="34">
        <f>(insurance[[#This Row],[bmi]]-Notes!$B$4)/Notes!$B$5</f>
        <v>2.0073472005266417</v>
      </c>
      <c r="B918" s="34">
        <f>(insurance[[#This Row],[age]]-Notes!$B$2)/Notes!$B$3</f>
        <v>0.8396738270781986</v>
      </c>
      <c r="C918" s="34" t="s">
        <v>18</v>
      </c>
    </row>
    <row r="919" spans="1:3" x14ac:dyDescent="0.35">
      <c r="A919" s="35">
        <f>(insurance[[#This Row],[bmi]]-Notes!$B$4)/Notes!$B$5</f>
        <v>-7.6017697155552288E-2</v>
      </c>
      <c r="B919" s="35">
        <f>(insurance[[#This Row],[age]]-Notes!$B$2)/Notes!$B$3</f>
        <v>0.3412654954719872</v>
      </c>
      <c r="C919" s="35" t="s">
        <v>18</v>
      </c>
    </row>
    <row r="920" spans="1:3" x14ac:dyDescent="0.35">
      <c r="A920" s="34">
        <f>(insurance[[#This Row],[bmi]]-Notes!$B$4)/Notes!$B$5</f>
        <v>1.0509678813544223</v>
      </c>
      <c r="B920" s="34">
        <f>(insurance[[#This Row],[age]]-Notes!$B$2)/Notes!$B$3</f>
        <v>-1.2251606895761058</v>
      </c>
      <c r="C920" s="34" t="s">
        <v>18</v>
      </c>
    </row>
    <row r="921" spans="1:3" x14ac:dyDescent="0.35">
      <c r="A921" s="35">
        <f>(insurance[[#This Row],[bmi]]-Notes!$B$4)/Notes!$B$5</f>
        <v>0.70483402827493968</v>
      </c>
      <c r="B921" s="35">
        <f>(insurance[[#This Row],[age]]-Notes!$B$2)/Notes!$B$3</f>
        <v>0.8396738270781986</v>
      </c>
      <c r="C921" s="35" t="s">
        <v>18</v>
      </c>
    </row>
    <row r="922" spans="1:3" x14ac:dyDescent="0.35">
      <c r="A922" s="34">
        <f>(insurance[[#This Row],[bmi]]-Notes!$B$4)/Notes!$B$5</f>
        <v>0.43744152565903555</v>
      </c>
      <c r="B922" s="34">
        <f>(insurance[[#This Row],[age]]-Notes!$B$2)/Notes!$B$3</f>
        <v>-1.0115571188877295</v>
      </c>
      <c r="C922" s="34" t="s">
        <v>18</v>
      </c>
    </row>
    <row r="923" spans="1:3" x14ac:dyDescent="0.35">
      <c r="A923" s="35">
        <f>(insurance[[#This Row],[bmi]]-Notes!$B$4)/Notes!$B$5</f>
        <v>-0.65017337761914906</v>
      </c>
      <c r="B923" s="35">
        <f>(insurance[[#This Row],[age]]-Notes!$B$2)/Notes!$B$3</f>
        <v>0.27006430524252845</v>
      </c>
      <c r="C923" s="35" t="s">
        <v>18</v>
      </c>
    </row>
    <row r="924" spans="1:3" x14ac:dyDescent="0.35">
      <c r="A924" s="34">
        <f>(insurance[[#This Row],[bmi]]-Notes!$B$4)/Notes!$B$5</f>
        <v>0.44892463926830756</v>
      </c>
      <c r="B924" s="34">
        <f>(insurance[[#This Row],[age]]-Notes!$B$2)/Notes!$B$3</f>
        <v>-0.22834402636368298</v>
      </c>
      <c r="C924" s="34" t="s">
        <v>18</v>
      </c>
    </row>
    <row r="925" spans="1:3" x14ac:dyDescent="0.35">
      <c r="A925" s="35">
        <f>(insurance[[#This Row],[bmi]]-Notes!$B$4)/Notes!$B$5</f>
        <v>1.8268982723809397</v>
      </c>
      <c r="B925" s="35">
        <f>(insurance[[#This Row],[age]]-Notes!$B$2)/Notes!$B$3</f>
        <v>0.9108750173076573</v>
      </c>
      <c r="C925" s="35" t="s">
        <v>18</v>
      </c>
    </row>
    <row r="926" spans="1:3" x14ac:dyDescent="0.35">
      <c r="A926" s="34">
        <f>(insurance[[#This Row],[bmi]]-Notes!$B$4)/Notes!$B$5</f>
        <v>1.0329229885398521</v>
      </c>
      <c r="B926" s="34">
        <f>(insurance[[#This Row],[age]]-Notes!$B$2)/Notes!$B$3</f>
        <v>1.7652893000611625</v>
      </c>
      <c r="C926" s="34" t="s">
        <v>18</v>
      </c>
    </row>
    <row r="927" spans="1:3" x14ac:dyDescent="0.35">
      <c r="A927" s="35">
        <f>(insurance[[#This Row],[bmi]]-Notes!$B$4)/Notes!$B$5</f>
        <v>-0.49515134389397791</v>
      </c>
      <c r="B927" s="35">
        <f>(insurance[[#This Row],[age]]-Notes!$B$2)/Notes!$B$3</f>
        <v>0.55486906616036347</v>
      </c>
      <c r="C927" s="35" t="s">
        <v>18</v>
      </c>
    </row>
    <row r="928" spans="1:3" x14ac:dyDescent="0.35">
      <c r="A928" s="34">
        <f>(insurance[[#This Row],[bmi]]-Notes!$B$4)/Notes!$B$5</f>
        <v>1.433191520063045</v>
      </c>
      <c r="B928" s="34">
        <f>(insurance[[#This Row],[age]]-Notes!$B$2)/Notes!$B$3</f>
        <v>-1.3675630700350232</v>
      </c>
      <c r="C928" s="34" t="s">
        <v>18</v>
      </c>
    </row>
    <row r="929" spans="1:3" x14ac:dyDescent="0.35">
      <c r="A929" s="35">
        <f>(insurance[[#This Row],[bmi]]-Notes!$B$4)/Notes!$B$5</f>
        <v>0.66218246344050136</v>
      </c>
      <c r="B929" s="35">
        <f>(insurance[[#This Row],[age]]-Notes!$B$2)/Notes!$B$3</f>
        <v>-1.4387642602644821</v>
      </c>
      <c r="C929" s="35" t="s">
        <v>18</v>
      </c>
    </row>
    <row r="930" spans="1:3" x14ac:dyDescent="0.35">
      <c r="A930" s="34">
        <f>(insurance[[#This Row],[bmi]]-Notes!$B$4)/Notes!$B$5</f>
        <v>1.5923146657915273</v>
      </c>
      <c r="B930" s="34">
        <f>(insurance[[#This Row],[age]]-Notes!$B$2)/Notes!$B$3</f>
        <v>0.19886311501306964</v>
      </c>
      <c r="C930" s="34" t="s">
        <v>18</v>
      </c>
    </row>
    <row r="931" spans="1:3" x14ac:dyDescent="0.35">
      <c r="A931" s="35">
        <f>(insurance[[#This Row],[bmi]]-Notes!$B$4)/Notes!$B$5</f>
        <v>-0.13671415480456126</v>
      </c>
      <c r="B931" s="35">
        <f>(insurance[[#This Row],[age]]-Notes!$B$2)/Notes!$B$3</f>
        <v>1.4092833489138687</v>
      </c>
      <c r="C931" s="35" t="s">
        <v>18</v>
      </c>
    </row>
    <row r="932" spans="1:3" x14ac:dyDescent="0.35">
      <c r="A932" s="34">
        <f>(insurance[[#This Row],[bmi]]-Notes!$B$4)/Notes!$B$5</f>
        <v>-0.12195015159263964</v>
      </c>
      <c r="B932" s="34">
        <f>(insurance[[#This Row],[age]]-Notes!$B$2)/Notes!$B$3</f>
        <v>1.5516857293727864</v>
      </c>
      <c r="C932" s="34" t="s">
        <v>18</v>
      </c>
    </row>
    <row r="933" spans="1:3" x14ac:dyDescent="0.35">
      <c r="A933" s="35">
        <f>(insurance[[#This Row],[bmi]]-Notes!$B$4)/Notes!$B$5</f>
        <v>-0.3237248621555609</v>
      </c>
      <c r="B933" s="35">
        <f>(insurance[[#This Row],[age]]-Notes!$B$2)/Notes!$B$3</f>
        <v>-0.65555116774043554</v>
      </c>
      <c r="C933" s="35" t="s">
        <v>18</v>
      </c>
    </row>
    <row r="934" spans="1:3" x14ac:dyDescent="0.35">
      <c r="A934" s="34">
        <f>(insurance[[#This Row],[bmi]]-Notes!$B$4)/Notes!$B$5</f>
        <v>-2.7624575516477415E-2</v>
      </c>
      <c r="B934" s="34">
        <f>(insurance[[#This Row],[age]]-Notes!$B$2)/Notes!$B$3</f>
        <v>0.48366787593090471</v>
      </c>
      <c r="C934" s="34" t="s">
        <v>18</v>
      </c>
    </row>
    <row r="935" spans="1:3" x14ac:dyDescent="0.35">
      <c r="A935" s="35">
        <f>(insurance[[#This Row],[bmi]]-Notes!$B$4)/Notes!$B$5</f>
        <v>1.8424824979935239</v>
      </c>
      <c r="B935" s="35">
        <f>(insurance[[#This Row],[age]]-Notes!$B$2)/Notes!$B$3</f>
        <v>-0.22834402636368298</v>
      </c>
      <c r="C935" s="35" t="s">
        <v>18</v>
      </c>
    </row>
    <row r="936" spans="1:3" x14ac:dyDescent="0.35">
      <c r="A936" s="34">
        <f>(insurance[[#This Row],[bmi]]-Notes!$B$4)/Notes!$B$5</f>
        <v>1.9171227364537913</v>
      </c>
      <c r="B936" s="34">
        <f>(insurance[[#This Row],[age]]-Notes!$B$2)/Notes!$B$3</f>
        <v>0.48366787593090471</v>
      </c>
      <c r="C936" s="34" t="s">
        <v>18</v>
      </c>
    </row>
    <row r="937" spans="1:3" x14ac:dyDescent="0.35">
      <c r="A937" s="35">
        <f>(insurance[[#This Row],[bmi]]-Notes!$B$4)/Notes!$B$5</f>
        <v>1.6243033394173563</v>
      </c>
      <c r="B937" s="35">
        <f>(insurance[[#This Row],[age]]-Notes!$B$2)/Notes!$B$3</f>
        <v>1.0532773977665748</v>
      </c>
      <c r="C937" s="35" t="s">
        <v>18</v>
      </c>
    </row>
    <row r="938" spans="1:3" x14ac:dyDescent="0.35">
      <c r="A938" s="34">
        <f>(insurance[[#This Row],[bmi]]-Notes!$B$4)/Notes!$B$5</f>
        <v>0.61132867459943951</v>
      </c>
      <c r="B938" s="34">
        <f>(insurance[[#This Row],[age]]-Notes!$B$2)/Notes!$B$3</f>
        <v>-0.58434997751097684</v>
      </c>
      <c r="C938" s="34" t="s">
        <v>18</v>
      </c>
    </row>
    <row r="939" spans="1:3" x14ac:dyDescent="0.35">
      <c r="A939" s="35">
        <f>(insurance[[#This Row],[bmi]]-Notes!$B$4)/Notes!$B$5</f>
        <v>0.87051895320872008</v>
      </c>
      <c r="B939" s="35">
        <f>(insurance[[#This Row],[age]]-Notes!$B$2)/Notes!$B$3</f>
        <v>0.27006430524252845</v>
      </c>
      <c r="C939" s="35" t="s">
        <v>18</v>
      </c>
    </row>
    <row r="940" spans="1:3" x14ac:dyDescent="0.35">
      <c r="A940" s="34">
        <f>(insurance[[#This Row],[bmi]]-Notes!$B$4)/Notes!$B$5</f>
        <v>-0.91264454583107868</v>
      </c>
      <c r="B940" s="34">
        <f>(insurance[[#This Row],[age]]-Notes!$B$2)/Notes!$B$3</f>
        <v>1.0532773977665748</v>
      </c>
      <c r="C940" s="34" t="s">
        <v>18</v>
      </c>
    </row>
    <row r="941" spans="1:3" x14ac:dyDescent="0.35">
      <c r="A941" s="35">
        <f>(insurance[[#This Row],[bmi]]-Notes!$B$4)/Notes!$B$5</f>
        <v>0.56457599776168887</v>
      </c>
      <c r="B941" s="35">
        <f>(insurance[[#This Row],[age]]-Notes!$B$2)/Notes!$B$3</f>
        <v>-0.29954521659314176</v>
      </c>
      <c r="C941" s="35" t="s">
        <v>18</v>
      </c>
    </row>
    <row r="942" spans="1:3" x14ac:dyDescent="0.35">
      <c r="A942" s="34">
        <f>(insurance[[#This Row],[bmi]]-Notes!$B$4)/Notes!$B$5</f>
        <v>-0.38606176460589464</v>
      </c>
      <c r="B942" s="34">
        <f>(insurance[[#This Row],[age]]-Notes!$B$2)/Notes!$B$3</f>
        <v>0.19886311501306964</v>
      </c>
      <c r="C942" s="34" t="s">
        <v>18</v>
      </c>
    </row>
    <row r="943" spans="1:3" x14ac:dyDescent="0.35">
      <c r="A943" s="35">
        <f>(insurance[[#This Row],[bmi]]-Notes!$B$4)/Notes!$B$5</f>
        <v>0.11263345499677274</v>
      </c>
      <c r="B943" s="35">
        <f>(insurance[[#This Row],[age]]-Notes!$B$2)/Notes!$B$3</f>
        <v>1.4804845391433274</v>
      </c>
      <c r="C943" s="35" t="s">
        <v>18</v>
      </c>
    </row>
    <row r="944" spans="1:3" x14ac:dyDescent="0.35">
      <c r="A944" s="34">
        <f>(insurance[[#This Row],[bmi]]-Notes!$B$4)/Notes!$B$5</f>
        <v>1.375775952016685</v>
      </c>
      <c r="B944" s="34">
        <f>(insurance[[#This Row],[age]]-Notes!$B$2)/Notes!$B$3</f>
        <v>-0.65555116774043554</v>
      </c>
      <c r="C944" s="34" t="s">
        <v>18</v>
      </c>
    </row>
    <row r="945" spans="1:3" x14ac:dyDescent="0.35">
      <c r="A945" s="35">
        <f>(insurance[[#This Row],[bmi]]-Notes!$B$4)/Notes!$B$5</f>
        <v>0.17497035744710593</v>
      </c>
      <c r="B945" s="35">
        <f>(insurance[[#This Row],[age]]-Notes!$B$2)/Notes!$B$3</f>
        <v>-1.1539594993466469</v>
      </c>
      <c r="C945" s="35" t="s">
        <v>18</v>
      </c>
    </row>
    <row r="946" spans="1:3" x14ac:dyDescent="0.35">
      <c r="A946" s="34">
        <f>(insurance[[#This Row],[bmi]]-Notes!$B$4)/Notes!$B$5</f>
        <v>1.9128101321272635E-2</v>
      </c>
      <c r="B946" s="34">
        <f>(insurance[[#This Row],[age]]-Notes!$B$2)/Notes!$B$3</f>
        <v>0.12766192478361088</v>
      </c>
      <c r="C946" s="34" t="s">
        <v>18</v>
      </c>
    </row>
    <row r="947" spans="1:3" x14ac:dyDescent="0.35">
      <c r="A947" s="35">
        <f>(insurance[[#This Row],[bmi]]-Notes!$B$4)/Notes!$B$5</f>
        <v>1.0476869917517726</v>
      </c>
      <c r="B947" s="35">
        <f>(insurance[[#This Row],[age]]-Notes!$B$2)/Notes!$B$3</f>
        <v>0.8396738270781986</v>
      </c>
      <c r="C947" s="35" t="s">
        <v>18</v>
      </c>
    </row>
    <row r="948" spans="1:3" x14ac:dyDescent="0.35">
      <c r="A948" s="34">
        <f>(insurance[[#This Row],[bmi]]-Notes!$B$4)/Notes!$B$5</f>
        <v>-0.15803993722178039</v>
      </c>
      <c r="B948" s="34">
        <f>(insurance[[#This Row],[age]]-Notes!$B$2)/Notes!$B$3</f>
        <v>-1.0115571188877295</v>
      </c>
      <c r="C948" s="34" t="s">
        <v>18</v>
      </c>
    </row>
    <row r="949" spans="1:3" x14ac:dyDescent="0.35">
      <c r="A949" s="35">
        <f>(insurance[[#This Row],[bmi]]-Notes!$B$4)/Notes!$B$5</f>
        <v>-0.7814089617251142</v>
      </c>
      <c r="B949" s="35">
        <f>(insurance[[#This Row],[age]]-Notes!$B$2)/Notes!$B$3</f>
        <v>-0.58434997751097684</v>
      </c>
      <c r="C949" s="35" t="s">
        <v>18</v>
      </c>
    </row>
    <row r="950" spans="1:3" x14ac:dyDescent="0.35">
      <c r="A950" s="34">
        <f>(insurance[[#This Row],[bmi]]-Notes!$B$4)/Notes!$B$5</f>
        <v>-0.4016459902184778</v>
      </c>
      <c r="B950" s="34">
        <f>(insurance[[#This Row],[age]]-Notes!$B$2)/Notes!$B$3</f>
        <v>0.55486906616036347</v>
      </c>
      <c r="C950" s="34" t="s">
        <v>18</v>
      </c>
    </row>
    <row r="951" spans="1:3" x14ac:dyDescent="0.35">
      <c r="A951" s="35">
        <f>(insurance[[#This Row],[bmi]]-Notes!$B$4)/Notes!$B$5</f>
        <v>5.8498776553061876E-2</v>
      </c>
      <c r="B951" s="35">
        <f>(insurance[[#This Row],[age]]-Notes!$B$2)/Notes!$B$3</f>
        <v>-1.2251606895761058</v>
      </c>
      <c r="C951" s="35" t="s">
        <v>18</v>
      </c>
    </row>
    <row r="952" spans="1:3" x14ac:dyDescent="0.35">
      <c r="A952" s="34">
        <f>(insurance[[#This Row],[bmi]]-Notes!$B$4)/Notes!$B$5</f>
        <v>-0.14163548920853455</v>
      </c>
      <c r="B952" s="34">
        <f>(insurance[[#This Row],[age]]-Notes!$B$2)/Notes!$B$3</f>
        <v>0.55486906616036347</v>
      </c>
      <c r="C952" s="34" t="s">
        <v>18</v>
      </c>
    </row>
    <row r="953" spans="1:3" x14ac:dyDescent="0.35">
      <c r="A953" s="35">
        <f>(insurance[[#This Row],[bmi]]-Notes!$B$4)/Notes!$B$5</f>
        <v>1.2675065951292646</v>
      </c>
      <c r="B953" s="35">
        <f>(insurance[[#This Row],[age]]-Notes!$B$2)/Notes!$B$3</f>
        <v>-8.5941645904765426E-2</v>
      </c>
      <c r="C953" s="35" t="s">
        <v>18</v>
      </c>
    </row>
    <row r="954" spans="1:3" x14ac:dyDescent="0.35">
      <c r="A954" s="34">
        <f>(insurance[[#This Row],[bmi]]-Notes!$B$4)/Notes!$B$5</f>
        <v>-0.78961118573173661</v>
      </c>
      <c r="B954" s="34">
        <f>(insurance[[#This Row],[age]]-Notes!$B$2)/Notes!$B$3</f>
        <v>0.62607025638982228</v>
      </c>
      <c r="C954" s="34" t="s">
        <v>18</v>
      </c>
    </row>
    <row r="955" spans="1:3" x14ac:dyDescent="0.35">
      <c r="A955" s="35">
        <f>(insurance[[#This Row],[bmi]]-Notes!$B$4)/Notes!$B$5</f>
        <v>1.0165185405266062</v>
      </c>
      <c r="B955" s="35">
        <f>(insurance[[#This Row],[age]]-Notes!$B$2)/Notes!$B$3</f>
        <v>0.98207620753711611</v>
      </c>
      <c r="C955" s="35" t="s">
        <v>18</v>
      </c>
    </row>
    <row r="956" spans="1:3" x14ac:dyDescent="0.35">
      <c r="A956" s="34">
        <f>(insurance[[#This Row],[bmi]]-Notes!$B$4)/Notes!$B$5</f>
        <v>0.31112727595704492</v>
      </c>
      <c r="B956" s="34">
        <f>(insurance[[#This Row],[age]]-Notes!$B$2)/Notes!$B$3</f>
        <v>0.27006430524252845</v>
      </c>
      <c r="C956" s="34" t="s">
        <v>18</v>
      </c>
    </row>
    <row r="957" spans="1:3" x14ac:dyDescent="0.35">
      <c r="A957" s="35">
        <f>(insurance[[#This Row],[bmi]]-Notes!$B$4)/Notes!$B$5</f>
        <v>0.81392360756302295</v>
      </c>
      <c r="B957" s="35">
        <f>(insurance[[#This Row],[age]]-Notes!$B$2)/Notes!$B$3</f>
        <v>-1.3675630700350232</v>
      </c>
      <c r="C957" s="35" t="s">
        <v>18</v>
      </c>
    </row>
    <row r="958" spans="1:3" x14ac:dyDescent="0.35">
      <c r="A958" s="34">
        <f>(insurance[[#This Row],[bmi]]-Notes!$B$4)/Notes!$B$5</f>
        <v>-0.55502757914232415</v>
      </c>
      <c r="B958" s="34">
        <f>(insurance[[#This Row],[age]]-Notes!$B$2)/Notes!$B$3</f>
        <v>-1.5099654504939408</v>
      </c>
      <c r="C958" s="34" t="s">
        <v>18</v>
      </c>
    </row>
    <row r="959" spans="1:3" x14ac:dyDescent="0.35">
      <c r="A959" s="35">
        <f>(insurance[[#This Row],[bmi]]-Notes!$B$4)/Notes!$B$5</f>
        <v>0.62691290021202273</v>
      </c>
      <c r="B959" s="35">
        <f>(insurance[[#This Row],[age]]-Notes!$B$2)/Notes!$B$3</f>
        <v>0.9108750173076573</v>
      </c>
      <c r="C959" s="35" t="s">
        <v>18</v>
      </c>
    </row>
    <row r="960" spans="1:3" x14ac:dyDescent="0.35">
      <c r="A960" s="34">
        <f>(insurance[[#This Row],[bmi]]-Notes!$B$4)/Notes!$B$5</f>
        <v>3.4712326933855793E-2</v>
      </c>
      <c r="B960" s="34">
        <f>(insurance[[#This Row],[age]]-Notes!$B$2)/Notes!$B$3</f>
        <v>1.6228869196022451</v>
      </c>
      <c r="C960" s="34" t="s">
        <v>18</v>
      </c>
    </row>
    <row r="961" spans="1:3" x14ac:dyDescent="0.35">
      <c r="A961" s="35">
        <f>(insurance[[#This Row],[bmi]]-Notes!$B$4)/Notes!$B$5</f>
        <v>0.38330684721532526</v>
      </c>
      <c r="B961" s="35">
        <f>(insurance[[#This Row],[age]]-Notes!$B$2)/Notes!$B$3</f>
        <v>-0.79795354819935316</v>
      </c>
      <c r="C961" s="35" t="s">
        <v>17</v>
      </c>
    </row>
    <row r="962" spans="1:3" x14ac:dyDescent="0.35">
      <c r="A962" s="34">
        <f>(insurance[[#This Row],[bmi]]-Notes!$B$4)/Notes!$B$5</f>
        <v>-0.48284800788404381</v>
      </c>
      <c r="B962" s="34">
        <f>(insurance[[#This Row],[age]]-Notes!$B$2)/Notes!$B$3</f>
        <v>1.4092833489138687</v>
      </c>
      <c r="C962" s="34" t="s">
        <v>17</v>
      </c>
    </row>
    <row r="963" spans="1:3" x14ac:dyDescent="0.35">
      <c r="A963" s="35">
        <f>(insurance[[#This Row],[bmi]]-Notes!$B$4)/Notes!$B$5</f>
        <v>0.20285791906962319</v>
      </c>
      <c r="B963" s="35">
        <f>(insurance[[#This Row],[age]]-Notes!$B$2)/Notes!$B$3</f>
        <v>1.0532773977665748</v>
      </c>
      <c r="C963" s="35" t="s">
        <v>17</v>
      </c>
    </row>
    <row r="964" spans="1:3" x14ac:dyDescent="0.35">
      <c r="A964" s="34">
        <f>(insurance[[#This Row],[bmi]]-Notes!$B$4)/Notes!$B$5</f>
        <v>1.3396861663875448</v>
      </c>
      <c r="B964" s="34">
        <f>(insurance[[#This Row],[age]]-Notes!$B$2)/Notes!$B$3</f>
        <v>-0.72675235796989435</v>
      </c>
      <c r="C964" s="34" t="s">
        <v>17</v>
      </c>
    </row>
    <row r="965" spans="1:3" x14ac:dyDescent="0.35">
      <c r="A965" s="35">
        <f>(insurance[[#This Row],[bmi]]-Notes!$B$4)/Notes!$B$5</f>
        <v>-0.46480311506947375</v>
      </c>
      <c r="B965" s="35">
        <f>(insurance[[#This Row],[age]]-Notes!$B$2)/Notes!$B$3</f>
        <v>0.76847263684873979</v>
      </c>
      <c r="C965" s="35" t="s">
        <v>17</v>
      </c>
    </row>
    <row r="966" spans="1:3" x14ac:dyDescent="0.35">
      <c r="A966" s="34">
        <f>(insurance[[#This Row],[bmi]]-Notes!$B$4)/Notes!$B$5</f>
        <v>0.52766598973188716</v>
      </c>
      <c r="B966" s="34">
        <f>(insurance[[#This Row],[age]]-Notes!$B$2)/Notes!$B$3</f>
        <v>1.1244785879960337</v>
      </c>
      <c r="C966" s="34" t="s">
        <v>17</v>
      </c>
    </row>
    <row r="967" spans="1:3" x14ac:dyDescent="0.35">
      <c r="A967" s="35">
        <f>(insurance[[#This Row],[bmi]]-Notes!$B$4)/Notes!$B$5</f>
        <v>-0.46480311506947375</v>
      </c>
      <c r="B967" s="35">
        <f>(insurance[[#This Row],[age]]-Notes!$B$2)/Notes!$B$3</f>
        <v>1.4092833489138687</v>
      </c>
      <c r="C967" s="35" t="s">
        <v>17</v>
      </c>
    </row>
    <row r="968" spans="1:3" x14ac:dyDescent="0.35">
      <c r="A968" s="34">
        <f>(insurance[[#This Row],[bmi]]-Notes!$B$4)/Notes!$B$5</f>
        <v>1.2133719166855541</v>
      </c>
      <c r="B968" s="34">
        <f>(insurance[[#This Row],[age]]-Notes!$B$2)/Notes!$B$3</f>
        <v>0.98207620753711611</v>
      </c>
      <c r="C968" s="34" t="s">
        <v>17</v>
      </c>
    </row>
    <row r="969" spans="1:3" x14ac:dyDescent="0.35">
      <c r="A969" s="35">
        <f>(insurance[[#This Row],[bmi]]-Notes!$B$4)/Notes!$B$5</f>
        <v>-0.69938672165888605</v>
      </c>
      <c r="B969" s="35">
        <f>(insurance[[#This Row],[age]]-Notes!$B$2)/Notes!$B$3</f>
        <v>0.9108750173076573</v>
      </c>
      <c r="C969" s="35" t="s">
        <v>17</v>
      </c>
    </row>
    <row r="970" spans="1:3" x14ac:dyDescent="0.35">
      <c r="A970" s="34">
        <f>(insurance[[#This Row],[bmi]]-Notes!$B$4)/Notes!$B$5</f>
        <v>-0.23021950848006076</v>
      </c>
      <c r="B970" s="34">
        <f>(insurance[[#This Row],[age]]-Notes!$B$2)/Notes!$B$3</f>
        <v>-0.37074640682260052</v>
      </c>
      <c r="C970" s="34" t="s">
        <v>17</v>
      </c>
    </row>
    <row r="971" spans="1:3" x14ac:dyDescent="0.35">
      <c r="A971" s="35">
        <f>(insurance[[#This Row],[bmi]]-Notes!$B$4)/Notes!$B$5</f>
        <v>2.169751235857774</v>
      </c>
      <c r="B971" s="35">
        <f>(insurance[[#This Row],[age]]-Notes!$B$2)/Notes!$B$3</f>
        <v>0.48366787593090471</v>
      </c>
      <c r="C971" s="35" t="s">
        <v>17</v>
      </c>
    </row>
    <row r="972" spans="1:3" x14ac:dyDescent="0.35">
      <c r="A972" s="34">
        <f>(insurance[[#This Row],[bmi]]-Notes!$B$4)/Notes!$B$5</f>
        <v>0.40135174002989538</v>
      </c>
      <c r="B972" s="34">
        <f>(insurance[[#This Row],[age]]-Notes!$B$2)/Notes!$B$3</f>
        <v>1.4804845391433274</v>
      </c>
      <c r="C972" s="34" t="s">
        <v>17</v>
      </c>
    </row>
    <row r="973" spans="1:3" x14ac:dyDescent="0.35">
      <c r="A973" s="35">
        <f>(insurance[[#This Row],[bmi]]-Notes!$B$4)/Notes!$B$5</f>
        <v>0.38330684721532526</v>
      </c>
      <c r="B973" s="35">
        <f>(insurance[[#This Row],[age]]-Notes!$B$2)/Notes!$B$3</f>
        <v>5.6460734554152112E-2</v>
      </c>
      <c r="C973" s="35" t="s">
        <v>17</v>
      </c>
    </row>
    <row r="974" spans="1:3" x14ac:dyDescent="0.35">
      <c r="A974" s="34">
        <f>(insurance[[#This Row],[bmi]]-Notes!$B$4)/Notes!$B$5</f>
        <v>0.97878831009614187</v>
      </c>
      <c r="B974" s="34">
        <f>(insurance[[#This Row],[age]]-Notes!$B$2)/Notes!$B$3</f>
        <v>0.69727144661928109</v>
      </c>
      <c r="C974" s="34" t="s">
        <v>17</v>
      </c>
    </row>
    <row r="975" spans="1:3" x14ac:dyDescent="0.35">
      <c r="A975" s="35">
        <f>(insurance[[#This Row],[bmi]]-Notes!$B$4)/Notes!$B$5</f>
        <v>1.375775952016685</v>
      </c>
      <c r="B975" s="35">
        <f>(insurance[[#This Row],[age]]-Notes!$B$2)/Notes!$B$3</f>
        <v>1.7652893000611625</v>
      </c>
      <c r="C975" s="35" t="s">
        <v>17</v>
      </c>
    </row>
    <row r="976" spans="1:3" x14ac:dyDescent="0.35">
      <c r="A976" s="34">
        <f>(insurance[[#This Row],[bmi]]-Notes!$B$4)/Notes!$B$5</f>
        <v>2.6028286634074584</v>
      </c>
      <c r="B976" s="34">
        <f>(insurance[[#This Row],[age]]-Notes!$B$2)/Notes!$B$3</f>
        <v>-0.1571428361342242</v>
      </c>
      <c r="C976" s="34" t="s">
        <v>17</v>
      </c>
    </row>
    <row r="977" spans="1:3" x14ac:dyDescent="0.35">
      <c r="A977" s="35">
        <f>(insurance[[#This Row],[bmi]]-Notes!$B$4)/Notes!$B$5</f>
        <v>0.14872324062591291</v>
      </c>
      <c r="B977" s="35">
        <f>(insurance[[#This Row],[age]]-Notes!$B$2)/Notes!$B$3</f>
        <v>-0.65555116774043554</v>
      </c>
      <c r="C977" s="35" t="s">
        <v>17</v>
      </c>
    </row>
    <row r="978" spans="1:3" x14ac:dyDescent="0.35">
      <c r="A978" s="34">
        <f>(insurance[[#This Row],[bmi]]-Notes!$B$4)/Notes!$B$5</f>
        <v>1.6644942370498088</v>
      </c>
      <c r="B978" s="34">
        <f>(insurance[[#This Row],[age]]-Notes!$B$2)/Notes!$B$3</f>
        <v>1.1244785879960337</v>
      </c>
      <c r="C978" s="34" t="s">
        <v>17</v>
      </c>
    </row>
    <row r="979" spans="1:3" x14ac:dyDescent="0.35">
      <c r="A979" s="35">
        <f>(insurance[[#This Row],[bmi]]-Notes!$B$4)/Notes!$B$5</f>
        <v>0.43744152565903555</v>
      </c>
      <c r="B979" s="35">
        <f>(insurance[[#This Row],[age]]-Notes!$B$2)/Notes!$B$3</f>
        <v>0.8396738270781986</v>
      </c>
      <c r="C979" s="35" t="s">
        <v>17</v>
      </c>
    </row>
    <row r="980" spans="1:3" x14ac:dyDescent="0.35">
      <c r="A980" s="34">
        <f>(insurance[[#This Row],[bmi]]-Notes!$B$4)/Notes!$B$5</f>
        <v>0.59984556099016761</v>
      </c>
      <c r="B980" s="34">
        <f>(insurance[[#This Row],[age]]-Notes!$B$2)/Notes!$B$3</f>
        <v>-0.29954521659314176</v>
      </c>
      <c r="C980" s="34" t="s">
        <v>17</v>
      </c>
    </row>
    <row r="981" spans="1:3" x14ac:dyDescent="0.35">
      <c r="A981" s="35">
        <f>(insurance[[#This Row],[bmi]]-Notes!$B$4)/Notes!$B$5</f>
        <v>-0.41066843662576286</v>
      </c>
      <c r="B981" s="35">
        <f>(insurance[[#This Row],[age]]-Notes!$B$2)/Notes!$B$3</f>
        <v>0.76847263684873979</v>
      </c>
      <c r="C981" s="35" t="s">
        <v>17</v>
      </c>
    </row>
    <row r="982" spans="1:3" x14ac:dyDescent="0.35">
      <c r="A982" s="34">
        <f>(insurance[[#This Row],[bmi]]-Notes!$B$4)/Notes!$B$5</f>
        <v>0.49157620410274583</v>
      </c>
      <c r="B982" s="34">
        <f>(insurance[[#This Row],[age]]-Notes!$B$2)/Notes!$B$3</f>
        <v>1.6940881098317038</v>
      </c>
      <c r="C982" s="34" t="s">
        <v>17</v>
      </c>
    </row>
    <row r="983" spans="1:3" x14ac:dyDescent="0.35">
      <c r="A983" s="35">
        <f>(insurance[[#This Row],[bmi]]-Notes!$B$4)/Notes!$B$5</f>
        <v>-0.47956711828139476</v>
      </c>
      <c r="B983" s="35">
        <f>(insurance[[#This Row],[age]]-Notes!$B$2)/Notes!$B$3</f>
        <v>-0.1571428361342242</v>
      </c>
      <c r="C983" s="35" t="s">
        <v>17</v>
      </c>
    </row>
    <row r="984" spans="1:3" x14ac:dyDescent="0.35">
      <c r="A984" s="34">
        <f>(insurance[[#This Row],[bmi]]-Notes!$B$4)/Notes!$B$5</f>
        <v>0.37756529041068987</v>
      </c>
      <c r="B984" s="34">
        <f>(insurance[[#This Row],[age]]-Notes!$B$2)/Notes!$B$3</f>
        <v>1.6228869196022451</v>
      </c>
      <c r="C984" s="34" t="s">
        <v>17</v>
      </c>
    </row>
    <row r="985" spans="1:3" x14ac:dyDescent="0.35">
      <c r="A985" s="35">
        <f>(insurance[[#This Row],[bmi]]-Notes!$B$4)/Notes!$B$5</f>
        <v>-0.3237248621555609</v>
      </c>
      <c r="B985" s="35">
        <f>(insurance[[#This Row],[age]]-Notes!$B$2)/Notes!$B$3</f>
        <v>5.6460734554152112E-2</v>
      </c>
      <c r="C985" s="35" t="s">
        <v>17</v>
      </c>
    </row>
    <row r="986" spans="1:3" x14ac:dyDescent="0.35">
      <c r="A986" s="34">
        <f>(insurance[[#This Row],[bmi]]-Notes!$B$4)/Notes!$B$5</f>
        <v>-0.54190402073172794</v>
      </c>
      <c r="B986" s="34">
        <f>(insurance[[#This Row],[age]]-Notes!$B$2)/Notes!$B$3</f>
        <v>0.27006430524252845</v>
      </c>
      <c r="C986" s="34" t="s">
        <v>17</v>
      </c>
    </row>
    <row r="987" spans="1:3" x14ac:dyDescent="0.35">
      <c r="A987" s="35">
        <f>(insurance[[#This Row],[bmi]]-Notes!$B$4)/Notes!$B$5</f>
        <v>-0.42051110543371001</v>
      </c>
      <c r="B987" s="35">
        <f>(insurance[[#This Row],[age]]-Notes!$B$2)/Notes!$B$3</f>
        <v>0.98207620753711611</v>
      </c>
      <c r="C987" s="35" t="s">
        <v>17</v>
      </c>
    </row>
    <row r="988" spans="1:3" x14ac:dyDescent="0.35">
      <c r="A988" s="34">
        <f>(insurance[[#This Row],[bmi]]-Notes!$B$4)/Notes!$B$5</f>
        <v>2.2408990923921689E-2</v>
      </c>
      <c r="B988" s="34">
        <f>(insurance[[#This Row],[age]]-Notes!$B$2)/Notes!$B$3</f>
        <v>1.0532773977665748</v>
      </c>
      <c r="C988" s="34" t="s">
        <v>17</v>
      </c>
    </row>
    <row r="989" spans="1:3" x14ac:dyDescent="0.35">
      <c r="A989" s="35">
        <f>(insurance[[#This Row],[bmi]]-Notes!$B$4)/Notes!$B$5</f>
        <v>0.25289148551002233</v>
      </c>
      <c r="B989" s="35">
        <f>(insurance[[#This Row],[age]]-Notes!$B$2)/Notes!$B$3</f>
        <v>0.9108750173076573</v>
      </c>
      <c r="C989" s="35" t="s">
        <v>17</v>
      </c>
    </row>
    <row r="990" spans="1:3" x14ac:dyDescent="0.35">
      <c r="A990" s="34">
        <f>(insurance[[#This Row],[bmi]]-Notes!$B$4)/Notes!$B$5</f>
        <v>0.53340754653652256</v>
      </c>
      <c r="B990" s="34">
        <f>(insurance[[#This Row],[age]]-Notes!$B$2)/Notes!$B$3</f>
        <v>0.55486906616036347</v>
      </c>
      <c r="C990" s="34" t="s">
        <v>17</v>
      </c>
    </row>
    <row r="991" spans="1:3" x14ac:dyDescent="0.35">
      <c r="A991" s="35">
        <f>(insurance[[#This Row],[bmi]]-Notes!$B$4)/Notes!$B$5</f>
        <v>1.0632712173643568</v>
      </c>
      <c r="B991" s="35">
        <f>(insurance[[#This Row],[age]]-Notes!$B$2)/Notes!$B$3</f>
        <v>-0.51314878728151803</v>
      </c>
      <c r="C991" s="35" t="s">
        <v>17</v>
      </c>
    </row>
    <row r="992" spans="1:3" x14ac:dyDescent="0.35">
      <c r="A992" s="34">
        <f>(insurance[[#This Row],[bmi]]-Notes!$B$4)/Notes!$B$5</f>
        <v>0.40873374163585618</v>
      </c>
      <c r="B992" s="34">
        <f>(insurance[[#This Row],[age]]-Notes!$B$2)/Notes!$B$3</f>
        <v>-0.51314878728151803</v>
      </c>
      <c r="C992" s="34" t="s">
        <v>17</v>
      </c>
    </row>
    <row r="993" spans="1:3" x14ac:dyDescent="0.35">
      <c r="A993" s="35">
        <f>(insurance[[#This Row],[bmi]]-Notes!$B$4)/Notes!$B$5</f>
        <v>0.40873374163585618</v>
      </c>
      <c r="B993" s="35">
        <f>(insurance[[#This Row],[age]]-Notes!$B$2)/Notes!$B$3</f>
        <v>0.12766192478361088</v>
      </c>
      <c r="C993" s="35" t="s">
        <v>17</v>
      </c>
    </row>
    <row r="994" spans="1:3" x14ac:dyDescent="0.35">
      <c r="A994" s="34">
        <f>(insurance[[#This Row],[bmi]]-Notes!$B$4)/Notes!$B$5</f>
        <v>3.8813438937166961E-2</v>
      </c>
      <c r="B994" s="34">
        <f>(insurance[[#This Row],[age]]-Notes!$B$2)/Notes!$B$3</f>
        <v>-0.65555116774043554</v>
      </c>
      <c r="C994" s="34" t="s">
        <v>17</v>
      </c>
    </row>
    <row r="995" spans="1:3" x14ac:dyDescent="0.35">
      <c r="A995" s="35">
        <f>(insurance[[#This Row],[bmi]]-Notes!$B$4)/Notes!$B$5</f>
        <v>2.2408990923921689E-2</v>
      </c>
      <c r="B995" s="35">
        <f>(insurance[[#This Row],[age]]-Notes!$B$2)/Notes!$B$3</f>
        <v>-0.51314878728151803</v>
      </c>
      <c r="C995" s="35" t="s">
        <v>17</v>
      </c>
    </row>
    <row r="996" spans="1:3" x14ac:dyDescent="0.35">
      <c r="A996" s="34">
        <f>(insurance[[#This Row],[bmi]]-Notes!$B$4)/Notes!$B$5</f>
        <v>0.76060915151997421</v>
      </c>
      <c r="B996" s="34">
        <f>(insurance[[#This Row],[age]]-Notes!$B$2)/Notes!$B$3</f>
        <v>5.6460734554152112E-2</v>
      </c>
      <c r="C996" s="34" t="s">
        <v>17</v>
      </c>
    </row>
    <row r="997" spans="1:3" x14ac:dyDescent="0.35">
      <c r="A997" s="35">
        <f>(insurance[[#This Row],[bmi]]-Notes!$B$4)/Notes!$B$5</f>
        <v>-5.9613249142306424E-2</v>
      </c>
      <c r="B997" s="35">
        <f>(insurance[[#This Row],[age]]-Notes!$B$2)/Notes!$B$3</f>
        <v>-0.86915473842881186</v>
      </c>
      <c r="C997" s="35" t="s">
        <v>17</v>
      </c>
    </row>
    <row r="998" spans="1:3" x14ac:dyDescent="0.35">
      <c r="A998" s="34">
        <f>(insurance[[#This Row],[bmi]]-Notes!$B$4)/Notes!$B$5</f>
        <v>-0.86917275859597831</v>
      </c>
      <c r="B998" s="34">
        <f>(insurance[[#This Row],[age]]-Notes!$B$2)/Notes!$B$3</f>
        <v>1.1244785879960337</v>
      </c>
      <c r="C998" s="34" t="s">
        <v>17</v>
      </c>
    </row>
    <row r="999" spans="1:3" x14ac:dyDescent="0.35">
      <c r="A999" s="35">
        <f>(insurance[[#This Row],[bmi]]-Notes!$B$4)/Notes!$B$5</f>
        <v>0.28405993673518976</v>
      </c>
      <c r="B999" s="35">
        <f>(insurance[[#This Row],[age]]-Notes!$B$2)/Notes!$B$3</f>
        <v>1.4092833489138687</v>
      </c>
      <c r="C999" s="35" t="s">
        <v>17</v>
      </c>
    </row>
    <row r="1000" spans="1:3" x14ac:dyDescent="0.35">
      <c r="A1000" s="34">
        <f>(insurance[[#This Row],[bmi]]-Notes!$B$4)/Notes!$B$5</f>
        <v>-0.63376892960590325</v>
      </c>
      <c r="B1000" s="34">
        <f>(insurance[[#This Row],[age]]-Notes!$B$2)/Notes!$B$3</f>
        <v>-1.0115571188877295</v>
      </c>
      <c r="C1000" s="34" t="s">
        <v>17</v>
      </c>
    </row>
    <row r="1001" spans="1:3" x14ac:dyDescent="0.35">
      <c r="A1001" s="35">
        <f>(insurance[[#This Row],[bmi]]-Notes!$B$4)/Notes!$B$5</f>
        <v>-0.51073556950656107</v>
      </c>
      <c r="B1001" s="35">
        <f>(insurance[[#This Row],[age]]-Notes!$B$2)/Notes!$B$3</f>
        <v>-0.22834402636368298</v>
      </c>
      <c r="C1001" s="35" t="s">
        <v>17</v>
      </c>
    </row>
    <row r="1002" spans="1:3" x14ac:dyDescent="0.35">
      <c r="A1002" s="34">
        <f>(insurance[[#This Row],[bmi]]-Notes!$B$4)/Notes!$B$5</f>
        <v>-0.13671415480456126</v>
      </c>
      <c r="B1002" s="34">
        <f>(insurance[[#This Row],[age]]-Notes!$B$2)/Notes!$B$3</f>
        <v>0.55486906616036347</v>
      </c>
      <c r="C1002" s="34" t="s">
        <v>17</v>
      </c>
    </row>
    <row r="1003" spans="1:3" x14ac:dyDescent="0.35">
      <c r="A1003" s="35">
        <f>(insurance[[#This Row],[bmi]]-Notes!$B$4)/Notes!$B$5</f>
        <v>0.26847571112260549</v>
      </c>
      <c r="B1003" s="35">
        <f>(insurance[[#This Row],[age]]-Notes!$B$2)/Notes!$B$3</f>
        <v>1.1956797782254924</v>
      </c>
      <c r="C1003" s="35" t="s">
        <v>17</v>
      </c>
    </row>
    <row r="1004" spans="1:3" x14ac:dyDescent="0.35">
      <c r="A1004" s="34">
        <f>(insurance[[#This Row],[bmi]]-Notes!$B$4)/Notes!$B$5</f>
        <v>-4.3208801129061156E-2</v>
      </c>
      <c r="B1004" s="34">
        <f>(insurance[[#This Row],[age]]-Notes!$B$2)/Notes!$B$3</f>
        <v>-1.5099654504939408</v>
      </c>
      <c r="C1004" s="34" t="s">
        <v>17</v>
      </c>
    </row>
    <row r="1005" spans="1:3" x14ac:dyDescent="0.35">
      <c r="A1005" s="35">
        <f>(insurance[[#This Row],[bmi]]-Notes!$B$4)/Notes!$B$5</f>
        <v>-8.9961477966811199E-2</v>
      </c>
      <c r="B1005" s="35">
        <f>(insurance[[#This Row],[age]]-Notes!$B$2)/Notes!$B$3</f>
        <v>1.7652893000611625</v>
      </c>
      <c r="C1005" s="35" t="s">
        <v>17</v>
      </c>
    </row>
    <row r="1006" spans="1:3" x14ac:dyDescent="0.35">
      <c r="A1006" s="34">
        <f>(insurance[[#This Row],[bmi]]-Notes!$B$4)/Notes!$B$5</f>
        <v>-7.4377252354227472E-2</v>
      </c>
      <c r="B1006" s="34">
        <f>(insurance[[#This Row],[age]]-Notes!$B$2)/Notes!$B$3</f>
        <v>-1.0827583091171882</v>
      </c>
      <c r="C1006" s="34" t="s">
        <v>17</v>
      </c>
    </row>
    <row r="1007" spans="1:3" x14ac:dyDescent="0.35">
      <c r="A1007" s="35">
        <f>(insurance[[#This Row],[bmi]]-Notes!$B$4)/Notes!$B$5</f>
        <v>0.61296911940076382</v>
      </c>
      <c r="B1007" s="35">
        <f>(insurance[[#This Row],[age]]-Notes!$B$2)/Notes!$B$3</f>
        <v>0.27006430524252845</v>
      </c>
      <c r="C1007" s="35" t="s">
        <v>17</v>
      </c>
    </row>
    <row r="1008" spans="1:3" x14ac:dyDescent="0.35">
      <c r="A1008" s="34">
        <f>(insurance[[#This Row],[bmi]]-Notes!$B$4)/Notes!$B$5</f>
        <v>0.26847571112260549</v>
      </c>
      <c r="B1008" s="34">
        <f>(insurance[[#This Row],[age]]-Notes!$B$2)/Notes!$B$3</f>
        <v>0.69727144661928109</v>
      </c>
      <c r="C1008" s="34" t="s">
        <v>17</v>
      </c>
    </row>
    <row r="1009" spans="1:3" x14ac:dyDescent="0.35">
      <c r="A1009" s="35">
        <f>(insurance[[#This Row],[bmi]]-Notes!$B$4)/Notes!$B$5</f>
        <v>-4.3208801129061156E-2</v>
      </c>
      <c r="B1009" s="35">
        <f>(insurance[[#This Row],[age]]-Notes!$B$2)/Notes!$B$3</f>
        <v>-0.86915473842881186</v>
      </c>
      <c r="C1009" s="35" t="s">
        <v>17</v>
      </c>
    </row>
    <row r="1010" spans="1:3" x14ac:dyDescent="0.35">
      <c r="A1010" s="34">
        <f>(insurance[[#This Row],[bmi]]-Notes!$B$4)/Notes!$B$5</f>
        <v>-0.28927552132774553</v>
      </c>
      <c r="B1010" s="34">
        <f>(insurance[[#This Row],[age]]-Notes!$B$2)/Notes!$B$3</f>
        <v>-0.29954521659314176</v>
      </c>
      <c r="C1010" s="34" t="s">
        <v>17</v>
      </c>
    </row>
    <row r="1011" spans="1:3" x14ac:dyDescent="0.35">
      <c r="A1011" s="35">
        <f>(insurance[[#This Row],[bmi]]-Notes!$B$4)/Notes!$B$5</f>
        <v>1.748977144318024</v>
      </c>
      <c r="B1011" s="35">
        <f>(insurance[[#This Row],[age]]-Notes!$B$2)/Notes!$B$3</f>
        <v>1.6940881098317038</v>
      </c>
      <c r="C1011" s="35" t="s">
        <v>17</v>
      </c>
    </row>
    <row r="1012" spans="1:3" x14ac:dyDescent="0.35">
      <c r="A1012" s="34">
        <f>(insurance[[#This Row],[bmi]]-Notes!$B$4)/Notes!$B$5</f>
        <v>0.5965646713875179</v>
      </c>
      <c r="B1012" s="34">
        <f>(insurance[[#This Row],[age]]-Notes!$B$2)/Notes!$B$3</f>
        <v>0.62607025638982228</v>
      </c>
      <c r="C1012" s="34" t="s">
        <v>17</v>
      </c>
    </row>
    <row r="1013" spans="1:3" x14ac:dyDescent="0.35">
      <c r="A1013" s="35">
        <f>(insurance[[#This Row],[bmi]]-Notes!$B$4)/Notes!$B$5</f>
        <v>3.4712326933855793E-2</v>
      </c>
      <c r="B1013" s="35">
        <f>(insurance[[#This Row],[age]]-Notes!$B$2)/Notes!$B$3</f>
        <v>-0.1571428361342242</v>
      </c>
      <c r="C1013" s="35" t="s">
        <v>17</v>
      </c>
    </row>
    <row r="1014" spans="1:3" x14ac:dyDescent="0.35">
      <c r="A1014" s="34">
        <f>(insurance[[#This Row],[bmi]]-Notes!$B$4)/Notes!$B$5</f>
        <v>1.3511692799968169</v>
      </c>
      <c r="B1014" s="34">
        <f>(insurance[[#This Row],[age]]-Notes!$B$2)/Notes!$B$3</f>
        <v>-0.44194759705205927</v>
      </c>
      <c r="C1014" s="34" t="s">
        <v>17</v>
      </c>
    </row>
    <row r="1015" spans="1:3" x14ac:dyDescent="0.35">
      <c r="A1015" s="35">
        <f>(insurance[[#This Row],[bmi]]-Notes!$B$4)/Notes!$B$5</f>
        <v>1.2035292478776065</v>
      </c>
      <c r="B1015" s="35">
        <f>(insurance[[#This Row],[age]]-Notes!$B$2)/Notes!$B$3</f>
        <v>-0.37074640682260052</v>
      </c>
      <c r="C1015" s="35" t="s">
        <v>17</v>
      </c>
    </row>
    <row r="1016" spans="1:3" x14ac:dyDescent="0.35">
      <c r="A1016" s="34">
        <f>(insurance[[#This Row],[bmi]]-Notes!$B$4)/Notes!$B$5</f>
        <v>-0.29255641093039458</v>
      </c>
      <c r="B1016" s="34">
        <f>(insurance[[#This Row],[age]]-Notes!$B$2)/Notes!$B$3</f>
        <v>-0.22834402636368298</v>
      </c>
      <c r="C1016" s="34" t="s">
        <v>17</v>
      </c>
    </row>
    <row r="1017" spans="1:3" x14ac:dyDescent="0.35">
      <c r="A1017" s="35">
        <f>(insurance[[#This Row],[bmi]]-Notes!$B$4)/Notes!$B$5</f>
        <v>0.70483402827493968</v>
      </c>
      <c r="B1017" s="35">
        <f>(insurance[[#This Row],[age]]-Notes!$B$2)/Notes!$B$3</f>
        <v>-1.1539594993466469</v>
      </c>
      <c r="C1017" s="35" t="s">
        <v>17</v>
      </c>
    </row>
    <row r="1018" spans="1:3" x14ac:dyDescent="0.35">
      <c r="A1018" s="34">
        <f>(insurance[[#This Row],[bmi]]-Notes!$B$4)/Notes!$B$5</f>
        <v>1.9128101321272635E-2</v>
      </c>
      <c r="B1018" s="34">
        <f>(insurance[[#This Row],[age]]-Notes!$B$2)/Notes!$B$3</f>
        <v>0.62607025638982228</v>
      </c>
      <c r="C1018" s="34" t="s">
        <v>17</v>
      </c>
    </row>
    <row r="1019" spans="1:3" x14ac:dyDescent="0.35">
      <c r="A1019" s="35">
        <f>(insurance[[#This Row],[bmi]]-Notes!$B$4)/Notes!$B$5</f>
        <v>0.8918447356259398</v>
      </c>
      <c r="B1019" s="35">
        <f>(insurance[[#This Row],[age]]-Notes!$B$2)/Notes!$B$3</f>
        <v>1.1956797782254924</v>
      </c>
      <c r="C1019" s="35" t="s">
        <v>17</v>
      </c>
    </row>
    <row r="1020" spans="1:3" x14ac:dyDescent="0.35">
      <c r="A1020" s="34">
        <f>(insurance[[#This Row],[bmi]]-Notes!$B$4)/Notes!$B$5</f>
        <v>-0.3237248621555609</v>
      </c>
      <c r="B1020" s="34">
        <f>(insurance[[#This Row],[age]]-Notes!$B$2)/Notes!$B$3</f>
        <v>0.69727144661928109</v>
      </c>
      <c r="C1020" s="34" t="s">
        <v>17</v>
      </c>
    </row>
    <row r="1021" spans="1:3" x14ac:dyDescent="0.35">
      <c r="A1021" s="35">
        <f>(insurance[[#This Row],[bmi]]-Notes!$B$4)/Notes!$B$5</f>
        <v>-2.7624575516477415E-2</v>
      </c>
      <c r="B1021" s="35">
        <f>(insurance[[#This Row],[age]]-Notes!$B$2)/Notes!$B$3</f>
        <v>-0.58434997751097684</v>
      </c>
      <c r="C1021" s="35" t="s">
        <v>17</v>
      </c>
    </row>
    <row r="1022" spans="1:3" x14ac:dyDescent="0.35">
      <c r="A1022" s="34">
        <f>(insurance[[#This Row],[bmi]]-Notes!$B$4)/Notes!$B$5</f>
        <v>0.97386697569216796</v>
      </c>
      <c r="B1022" s="34">
        <f>(insurance[[#This Row],[age]]-Notes!$B$2)/Notes!$B$3</f>
        <v>0.98207620753711611</v>
      </c>
      <c r="C1022" s="34" t="s">
        <v>17</v>
      </c>
    </row>
    <row r="1023" spans="1:3" x14ac:dyDescent="0.35">
      <c r="A1023" s="35">
        <f>(insurance[[#This Row],[bmi]]-Notes!$B$4)/Notes!$B$5</f>
        <v>-9.2422145168797556E-2</v>
      </c>
      <c r="B1023" s="35">
        <f>(insurance[[#This Row],[age]]-Notes!$B$2)/Notes!$B$3</f>
        <v>-1.0827583091171882</v>
      </c>
      <c r="C1023" s="35" t="s">
        <v>17</v>
      </c>
    </row>
    <row r="1024" spans="1:3" x14ac:dyDescent="0.35">
      <c r="A1024" s="34">
        <f>(insurance[[#This Row],[bmi]]-Notes!$B$4)/Notes!$B$5</f>
        <v>0.23566681509611492</v>
      </c>
      <c r="B1024" s="34">
        <f>(insurance[[#This Row],[age]]-Notes!$B$2)/Notes!$B$3</f>
        <v>1.4092833489138687</v>
      </c>
      <c r="C1024" s="34" t="s">
        <v>17</v>
      </c>
    </row>
    <row r="1025" spans="1:3" x14ac:dyDescent="0.35">
      <c r="A1025" s="35">
        <f>(insurance[[#This Row],[bmi]]-Notes!$B$4)/Notes!$B$5</f>
        <v>1.1100238942021063</v>
      </c>
      <c r="B1025" s="35">
        <f>(insurance[[#This Row],[age]]-Notes!$B$2)/Notes!$B$3</f>
        <v>-0.65555116774043554</v>
      </c>
      <c r="C1025" s="35" t="s">
        <v>17</v>
      </c>
    </row>
    <row r="1026" spans="1:3" x14ac:dyDescent="0.35">
      <c r="A1026" s="34">
        <f>(insurance[[#This Row],[bmi]]-Notes!$B$4)/Notes!$B$5</f>
        <v>0.8918447356259398</v>
      </c>
      <c r="B1026" s="34">
        <f>(insurance[[#This Row],[age]]-Notes!$B$2)/Notes!$B$3</f>
        <v>1.5516857293727864</v>
      </c>
      <c r="C1026" s="34" t="s">
        <v>17</v>
      </c>
    </row>
    <row r="1027" spans="1:3" x14ac:dyDescent="0.35">
      <c r="A1027" s="35">
        <f>(insurance[[#This Row],[bmi]]-Notes!$B$4)/Notes!$B$5</f>
        <v>-0.48612889748669286</v>
      </c>
      <c r="B1027" s="35">
        <f>(insurance[[#This Row],[age]]-Notes!$B$2)/Notes!$B$3</f>
        <v>-0.29954521659314176</v>
      </c>
      <c r="C1027" s="35" t="s">
        <v>17</v>
      </c>
    </row>
    <row r="1028" spans="1:3" x14ac:dyDescent="0.35">
      <c r="A1028" s="34">
        <f>(insurance[[#This Row],[bmi]]-Notes!$B$4)/Notes!$B$5</f>
        <v>2.2408990923921689E-2</v>
      </c>
      <c r="B1028" s="34">
        <f>(insurance[[#This Row],[age]]-Notes!$B$2)/Notes!$B$3</f>
        <v>0.48366787593090471</v>
      </c>
      <c r="C1028" s="34" t="s">
        <v>17</v>
      </c>
    </row>
    <row r="1029" spans="1:3" x14ac:dyDescent="0.35">
      <c r="A1029" s="35">
        <f>(insurance[[#This Row],[bmi]]-Notes!$B$4)/Notes!$B$5</f>
        <v>2.0139089797319398</v>
      </c>
      <c r="B1029" s="35">
        <f>(insurance[[#This Row],[age]]-Notes!$B$2)/Notes!$B$3</f>
        <v>-0.44194759705205927</v>
      </c>
      <c r="C1029" s="35" t="s">
        <v>17</v>
      </c>
    </row>
    <row r="1030" spans="1:3" x14ac:dyDescent="0.35">
      <c r="A1030" s="34">
        <f>(insurance[[#This Row],[bmi]]-Notes!$B$4)/Notes!$B$5</f>
        <v>1.0558892157583961</v>
      </c>
      <c r="B1030" s="34">
        <f>(insurance[[#This Row],[age]]-Notes!$B$2)/Notes!$B$3</f>
        <v>-1.1539594993466469</v>
      </c>
      <c r="C1030" s="34" t="s">
        <v>17</v>
      </c>
    </row>
    <row r="1031" spans="1:3" x14ac:dyDescent="0.35">
      <c r="A1031" s="35">
        <f>(insurance[[#This Row],[bmi]]-Notes!$B$4)/Notes!$B$5</f>
        <v>-0.43691555344695587</v>
      </c>
      <c r="B1031" s="35">
        <f>(insurance[[#This Row],[age]]-Notes!$B$2)/Notes!$B$3</f>
        <v>-8.5941645904765426E-2</v>
      </c>
      <c r="C1031" s="35" t="s">
        <v>17</v>
      </c>
    </row>
    <row r="1032" spans="1:3" x14ac:dyDescent="0.35">
      <c r="A1032" s="34">
        <f>(insurance[[#This Row],[bmi]]-Notes!$B$4)/Notes!$B$5</f>
        <v>0.67858691145374606</v>
      </c>
      <c r="B1032" s="34">
        <f>(insurance[[#This Row],[age]]-Notes!$B$2)/Notes!$B$3</f>
        <v>-1.2251606895761058</v>
      </c>
      <c r="C1032" s="34" t="s">
        <v>17</v>
      </c>
    </row>
    <row r="1033" spans="1:3" x14ac:dyDescent="0.35">
      <c r="A1033" s="35">
        <f>(insurance[[#This Row],[bmi]]-Notes!$B$4)/Notes!$B$5</f>
        <v>-0.55748824634431116</v>
      </c>
      <c r="B1033" s="35">
        <f>(insurance[[#This Row],[age]]-Notes!$B$2)/Notes!$B$3</f>
        <v>-0.94035592865827067</v>
      </c>
      <c r="C1033" s="35" t="s">
        <v>17</v>
      </c>
    </row>
    <row r="1034" spans="1:3" x14ac:dyDescent="0.35">
      <c r="A1034" s="34">
        <f>(insurance[[#This Row],[bmi]]-Notes!$B$4)/Notes!$B$5</f>
        <v>0.31522838796035607</v>
      </c>
      <c r="B1034" s="34">
        <f>(insurance[[#This Row],[age]]-Notes!$B$2)/Notes!$B$3</f>
        <v>-0.86915473842881186</v>
      </c>
      <c r="C1034" s="34" t="s">
        <v>17</v>
      </c>
    </row>
    <row r="1035" spans="1:3" x14ac:dyDescent="0.35">
      <c r="A1035" s="35">
        <f>(insurance[[#This Row],[bmi]]-Notes!$B$4)/Notes!$B$5</f>
        <v>1.4988093121160273</v>
      </c>
      <c r="B1035" s="35">
        <f>(insurance[[#This Row],[age]]-Notes!$B$2)/Notes!$B$3</f>
        <v>1.6940881098317038</v>
      </c>
      <c r="C1035" s="35" t="s">
        <v>17</v>
      </c>
    </row>
    <row r="1036" spans="1:3" x14ac:dyDescent="0.35">
      <c r="A1036" s="34">
        <f>(insurance[[#This Row],[bmi]]-Notes!$B$4)/Notes!$B$5</f>
        <v>-0.65099360001981121</v>
      </c>
      <c r="B1036" s="34">
        <f>(insurance[[#This Row],[age]]-Notes!$B$2)/Notes!$B$3</f>
        <v>1.4092833489138687</v>
      </c>
      <c r="C1036" s="34" t="s">
        <v>17</v>
      </c>
    </row>
    <row r="1037" spans="1:3" x14ac:dyDescent="0.35">
      <c r="A1037" s="35">
        <f>(insurance[[#This Row],[bmi]]-Notes!$B$4)/Notes!$B$5</f>
        <v>1.5307979857418563</v>
      </c>
      <c r="B1037" s="35">
        <f>(insurance[[#This Row],[age]]-Notes!$B$2)/Notes!$B$3</f>
        <v>0.41246668570144596</v>
      </c>
      <c r="C1037" s="35" t="s">
        <v>17</v>
      </c>
    </row>
    <row r="1038" spans="1:3" x14ac:dyDescent="0.35">
      <c r="A1038" s="34">
        <f>(insurance[[#This Row],[bmi]]-Notes!$B$4)/Notes!$B$5</f>
        <v>-8.9961477966811199E-2</v>
      </c>
      <c r="B1038" s="34">
        <f>(insurance[[#This Row],[age]]-Notes!$B$2)/Notes!$B$3</f>
        <v>0.27006430524252845</v>
      </c>
      <c r="C1038" s="34" t="s">
        <v>17</v>
      </c>
    </row>
    <row r="1039" spans="1:3" x14ac:dyDescent="0.35">
      <c r="A1039" s="35">
        <f>(insurance[[#This Row],[bmi]]-Notes!$B$4)/Notes!$B$5</f>
        <v>0.56375577536102739</v>
      </c>
      <c r="B1039" s="35">
        <f>(insurance[[#This Row],[age]]-Notes!$B$2)/Notes!$B$3</f>
        <v>-1.4740455675306659E-2</v>
      </c>
      <c r="C1039" s="35" t="s">
        <v>17</v>
      </c>
    </row>
    <row r="1040" spans="1:3" x14ac:dyDescent="0.35">
      <c r="A1040" s="34">
        <f>(insurance[[#This Row],[bmi]]-Notes!$B$4)/Notes!$B$5</f>
        <v>0.92301318685110612</v>
      </c>
      <c r="B1040" s="34">
        <f>(insurance[[#This Row],[age]]-Notes!$B$2)/Notes!$B$3</f>
        <v>-0.44194759705205927</v>
      </c>
      <c r="C1040" s="34" t="s">
        <v>17</v>
      </c>
    </row>
    <row r="1041" spans="1:3" x14ac:dyDescent="0.35">
      <c r="A1041" s="35">
        <f>(insurance[[#This Row],[bmi]]-Notes!$B$4)/Notes!$B$5</f>
        <v>0.84509205878818927</v>
      </c>
      <c r="B1041" s="35">
        <f>(insurance[[#This Row],[age]]-Notes!$B$2)/Notes!$B$3</f>
        <v>1.0532773977665748</v>
      </c>
      <c r="C1041" s="35" t="s">
        <v>17</v>
      </c>
    </row>
    <row r="1042" spans="1:3" x14ac:dyDescent="0.35">
      <c r="A1042" s="34">
        <f>(insurance[[#This Row],[bmi]]-Notes!$B$4)/Notes!$B$5</f>
        <v>-0.33930908776814461</v>
      </c>
      <c r="B1042" s="34">
        <f>(insurance[[#This Row],[age]]-Notes!$B$2)/Notes!$B$3</f>
        <v>-0.22834402636368298</v>
      </c>
      <c r="C1042" s="34" t="s">
        <v>17</v>
      </c>
    </row>
    <row r="1043" spans="1:3" x14ac:dyDescent="0.35">
      <c r="A1043" s="35">
        <f>(insurance[[#This Row],[bmi]]-Notes!$B$4)/Notes!$B$5</f>
        <v>0.33409350317558889</v>
      </c>
      <c r="B1043" s="35">
        <f>(insurance[[#This Row],[age]]-Notes!$B$2)/Notes!$B$3</f>
        <v>-1.1539594993466469</v>
      </c>
      <c r="C1043" s="35" t="s">
        <v>17</v>
      </c>
    </row>
    <row r="1044" spans="1:3" x14ac:dyDescent="0.35">
      <c r="A1044" s="34">
        <f>(insurance[[#This Row],[bmi]]-Notes!$B$4)/Notes!$B$5</f>
        <v>-0.33848886536748191</v>
      </c>
      <c r="B1044" s="34">
        <f>(insurance[[#This Row],[age]]-Notes!$B$2)/Notes!$B$3</f>
        <v>0.98207620753711611</v>
      </c>
      <c r="C1044" s="34" t="s">
        <v>17</v>
      </c>
    </row>
    <row r="1045" spans="1:3" x14ac:dyDescent="0.35">
      <c r="A1045" s="35">
        <f>(insurance[[#This Row],[bmi]]-Notes!$B$4)/Notes!$B$5</f>
        <v>-0.7133305024701444</v>
      </c>
      <c r="B1045" s="35">
        <f>(insurance[[#This Row],[age]]-Notes!$B$2)/Notes!$B$3</f>
        <v>-0.79795354819935316</v>
      </c>
      <c r="C1045" s="35" t="s">
        <v>17</v>
      </c>
    </row>
    <row r="1046" spans="1:3" x14ac:dyDescent="0.35">
      <c r="A1046" s="34">
        <f>(insurance[[#This Row],[bmi]]-Notes!$B$4)/Notes!$B$5</f>
        <v>-0.41723021583106096</v>
      </c>
      <c r="B1046" s="34">
        <f>(insurance[[#This Row],[age]]-Notes!$B$2)/Notes!$B$3</f>
        <v>0.76847263684873979</v>
      </c>
      <c r="C1046" s="34" t="s">
        <v>17</v>
      </c>
    </row>
    <row r="1047" spans="1:3" x14ac:dyDescent="0.35">
      <c r="A1047" s="35">
        <f>(insurance[[#This Row],[bmi]]-Notes!$B$4)/Notes!$B$5</f>
        <v>0.31768905516234303</v>
      </c>
      <c r="B1047" s="35">
        <f>(insurance[[#This Row],[age]]-Notes!$B$2)/Notes!$B$3</f>
        <v>0.12766192478361088</v>
      </c>
      <c r="C1047" s="35" t="s">
        <v>17</v>
      </c>
    </row>
    <row r="1048" spans="1:3" x14ac:dyDescent="0.35">
      <c r="A1048" s="34">
        <f>(insurance[[#This Row],[bmi]]-Notes!$B$4)/Notes!$B$5</f>
        <v>0.34639683918552239</v>
      </c>
      <c r="B1048" s="34">
        <f>(insurance[[#This Row],[age]]-Notes!$B$2)/Notes!$B$3</f>
        <v>0.9108750173076573</v>
      </c>
      <c r="C1048" s="34" t="s">
        <v>17</v>
      </c>
    </row>
    <row r="1049" spans="1:3" x14ac:dyDescent="0.35">
      <c r="A1049" s="35">
        <f>(insurance[[#This Row],[bmi]]-Notes!$B$4)/Notes!$B$5</f>
        <v>-0.44839866705622788</v>
      </c>
      <c r="B1049" s="35">
        <f>(insurance[[#This Row],[age]]-Notes!$B$2)/Notes!$B$3</f>
        <v>-1.4387642602644821</v>
      </c>
      <c r="C1049" s="35" t="s">
        <v>17</v>
      </c>
    </row>
    <row r="1050" spans="1:3" x14ac:dyDescent="0.35">
      <c r="A1050" s="34">
        <f>(insurance[[#This Row],[bmi]]-Notes!$B$4)/Notes!$B$5</f>
        <v>-7.4377252354227472E-2</v>
      </c>
      <c r="B1050" s="34">
        <f>(insurance[[#This Row],[age]]-Notes!$B$2)/Notes!$B$3</f>
        <v>-8.5941645904765426E-2</v>
      </c>
      <c r="C1050" s="34" t="s">
        <v>17</v>
      </c>
    </row>
    <row r="1051" spans="1:3" x14ac:dyDescent="0.35">
      <c r="A1051" s="35">
        <f>(insurance[[#This Row],[bmi]]-Notes!$B$4)/Notes!$B$5</f>
        <v>-0.81421785775160538</v>
      </c>
      <c r="B1051" s="35">
        <f>(insurance[[#This Row],[age]]-Notes!$B$2)/Notes!$B$3</f>
        <v>0.41246668570144596</v>
      </c>
      <c r="C1051" s="35" t="s">
        <v>17</v>
      </c>
    </row>
    <row r="1052" spans="1:3" x14ac:dyDescent="0.35">
      <c r="A1052" s="34">
        <f>(insurance[[#This Row],[bmi]]-Notes!$B$4)/Notes!$B$5</f>
        <v>0.93859741246368933</v>
      </c>
      <c r="B1052" s="34">
        <f>(insurance[[#This Row],[age]]-Notes!$B$2)/Notes!$B$3</f>
        <v>0.8396738270781986</v>
      </c>
      <c r="C1052" s="34" t="s">
        <v>17</v>
      </c>
    </row>
    <row r="1053" spans="1:3" x14ac:dyDescent="0.35">
      <c r="A1053" s="35">
        <f>(insurance[[#This Row],[bmi]]-Notes!$B$4)/Notes!$B$5</f>
        <v>1.156776571039857</v>
      </c>
      <c r="B1053" s="35">
        <f>(insurance[[#This Row],[age]]-Notes!$B$2)/Notes!$B$3</f>
        <v>1.1244785879960337</v>
      </c>
      <c r="C1053" s="35" t="s">
        <v>17</v>
      </c>
    </row>
    <row r="1054" spans="1:3" x14ac:dyDescent="0.35">
      <c r="A1054" s="34">
        <f>(insurance[[#This Row],[bmi]]-Notes!$B$4)/Notes!$B$5</f>
        <v>-0.51893779351318403</v>
      </c>
      <c r="B1054" s="34">
        <f>(insurance[[#This Row],[age]]-Notes!$B$2)/Notes!$B$3</f>
        <v>0.41246668570144596</v>
      </c>
      <c r="C1054" s="34" t="s">
        <v>17</v>
      </c>
    </row>
    <row r="1055" spans="1:3" x14ac:dyDescent="0.35">
      <c r="A1055" s="35">
        <f>(insurance[[#This Row],[bmi]]-Notes!$B$4)/Notes!$B$5</f>
        <v>-0.80683585614564457</v>
      </c>
      <c r="B1055" s="35">
        <f>(insurance[[#This Row],[age]]-Notes!$B$2)/Notes!$B$3</f>
        <v>0.48366787593090471</v>
      </c>
      <c r="C1055" s="35" t="s">
        <v>17</v>
      </c>
    </row>
    <row r="1056" spans="1:3" x14ac:dyDescent="0.35">
      <c r="A1056" s="34">
        <f>(insurance[[#This Row],[bmi]]-Notes!$B$4)/Notes!$B$5</f>
        <v>6.5880778159022685E-2</v>
      </c>
      <c r="B1056" s="34">
        <f>(insurance[[#This Row],[age]]-Notes!$B$2)/Notes!$B$3</f>
        <v>-0.58434997751097684</v>
      </c>
      <c r="C1056" s="34" t="s">
        <v>17</v>
      </c>
    </row>
    <row r="1057" spans="1:3" x14ac:dyDescent="0.35">
      <c r="A1057" s="35">
        <f>(insurance[[#This Row],[bmi]]-Notes!$B$4)/Notes!$B$5</f>
        <v>2.3026272647650639</v>
      </c>
      <c r="B1057" s="35">
        <f>(insurance[[#This Row],[age]]-Notes!$B$2)/Notes!$B$3</f>
        <v>0.9108750173076573</v>
      </c>
      <c r="C1057" s="35" t="s">
        <v>17</v>
      </c>
    </row>
    <row r="1058" spans="1:3" x14ac:dyDescent="0.35">
      <c r="A1058" s="34">
        <f>(insurance[[#This Row],[bmi]]-Notes!$B$4)/Notes!$B$5</f>
        <v>5.0296552546438944E-2</v>
      </c>
      <c r="B1058" s="34">
        <f>(insurance[[#This Row],[age]]-Notes!$B$2)/Notes!$B$3</f>
        <v>0.76847263684873979</v>
      </c>
      <c r="C1058" s="34" t="s">
        <v>17</v>
      </c>
    </row>
    <row r="1059" spans="1:3" x14ac:dyDescent="0.35">
      <c r="A1059" s="35">
        <f>(insurance[[#This Row],[bmi]]-Notes!$B$4)/Notes!$B$5</f>
        <v>-0.33848886536748191</v>
      </c>
      <c r="B1059" s="35">
        <f>(insurance[[#This Row],[age]]-Notes!$B$2)/Notes!$B$3</f>
        <v>-1.4387642602644821</v>
      </c>
      <c r="C1059" s="35" t="s">
        <v>17</v>
      </c>
    </row>
    <row r="1060" spans="1:3" x14ac:dyDescent="0.35">
      <c r="A1060" s="34">
        <f>(insurance[[#This Row],[bmi]]-Notes!$B$4)/Notes!$B$5</f>
        <v>0.49157620410274583</v>
      </c>
      <c r="B1060" s="34">
        <f>(insurance[[#This Row],[age]]-Notes!$B$2)/Notes!$B$3</f>
        <v>-1.0115571188877295</v>
      </c>
      <c r="C1060" s="34" t="s">
        <v>17</v>
      </c>
    </row>
    <row r="1061" spans="1:3" x14ac:dyDescent="0.35">
      <c r="A1061" s="35">
        <f>(insurance[[#This Row],[bmi]]-Notes!$B$4)/Notes!$B$5</f>
        <v>-0.35489331338072777</v>
      </c>
      <c r="B1061" s="35">
        <f>(insurance[[#This Row],[age]]-Notes!$B$2)/Notes!$B$3</f>
        <v>-0.58434997751097684</v>
      </c>
      <c r="C1061" s="35" t="s">
        <v>17</v>
      </c>
    </row>
    <row r="1062" spans="1:3" x14ac:dyDescent="0.35">
      <c r="A1062" s="34">
        <f>(insurance[[#This Row],[bmi]]-Notes!$B$4)/Notes!$B$5</f>
        <v>1.7333929187054395</v>
      </c>
      <c r="B1062" s="34">
        <f>(insurance[[#This Row],[age]]-Notes!$B$2)/Notes!$B$3</f>
        <v>0.62607025638982228</v>
      </c>
      <c r="C1062" s="34" t="s">
        <v>17</v>
      </c>
    </row>
    <row r="1063" spans="1:3" x14ac:dyDescent="0.35">
      <c r="A1063" s="35">
        <f>(insurance[[#This Row],[bmi]]-Notes!$B$4)/Notes!$B$5</f>
        <v>-0.4016459902184778</v>
      </c>
      <c r="B1063" s="35">
        <f>(insurance[[#This Row],[age]]-Notes!$B$2)/Notes!$B$3</f>
        <v>0.55486906616036347</v>
      </c>
      <c r="C1063" s="35" t="s">
        <v>17</v>
      </c>
    </row>
    <row r="1064" spans="1:3" x14ac:dyDescent="0.35">
      <c r="A1064" s="34">
        <f>(insurance[[#This Row],[bmi]]-Notes!$B$4)/Notes!$B$5</f>
        <v>1.0394847677451502</v>
      </c>
      <c r="B1064" s="34">
        <f>(insurance[[#This Row],[age]]-Notes!$B$2)/Notes!$B$3</f>
        <v>-1.3675630700350232</v>
      </c>
      <c r="C1064" s="34" t="s">
        <v>17</v>
      </c>
    </row>
    <row r="1065" spans="1:3" x14ac:dyDescent="0.35">
      <c r="A1065" s="35">
        <f>(insurance[[#This Row],[bmi]]-Notes!$B$4)/Notes!$B$5</f>
        <v>3.4712326933855793E-2</v>
      </c>
      <c r="B1065" s="35">
        <f>(insurance[[#This Row],[age]]-Notes!$B$2)/Notes!$B$3</f>
        <v>5.6460734554152112E-2</v>
      </c>
      <c r="C1065" s="35" t="s">
        <v>17</v>
      </c>
    </row>
    <row r="1066" spans="1:3" x14ac:dyDescent="0.35">
      <c r="A1066" s="34">
        <f>(insurance[[#This Row],[bmi]]-Notes!$B$4)/Notes!$B$5</f>
        <v>-0.16788260602972757</v>
      </c>
      <c r="B1066" s="34">
        <f>(insurance[[#This Row],[age]]-Notes!$B$2)/Notes!$B$3</f>
        <v>-0.94035592865827067</v>
      </c>
      <c r="C1066" s="34" t="s">
        <v>17</v>
      </c>
    </row>
    <row r="1067" spans="1:3" x14ac:dyDescent="0.35">
      <c r="A1067" s="35">
        <f>(insurance[[#This Row],[bmi]]-Notes!$B$4)/Notes!$B$5</f>
        <v>1.7727635939372295</v>
      </c>
      <c r="B1067" s="35">
        <f>(insurance[[#This Row],[age]]-Notes!$B$2)/Notes!$B$3</f>
        <v>0.69727144661928109</v>
      </c>
      <c r="C1067" s="35" t="s">
        <v>17</v>
      </c>
    </row>
    <row r="1068" spans="1:3" x14ac:dyDescent="0.35">
      <c r="A1068" s="34">
        <f>(insurance[[#This Row],[bmi]]-Notes!$B$4)/Notes!$B$5</f>
        <v>0.81392360756302295</v>
      </c>
      <c r="B1068" s="34">
        <f>(insurance[[#This Row],[age]]-Notes!$B$2)/Notes!$B$3</f>
        <v>0.62607025638982228</v>
      </c>
      <c r="C1068" s="34" t="s">
        <v>17</v>
      </c>
    </row>
    <row r="1069" spans="1:3" x14ac:dyDescent="0.35">
      <c r="A1069" s="35">
        <f>(insurance[[#This Row],[bmi]]-Notes!$B$4)/Notes!$B$5</f>
        <v>2.6389184490365984</v>
      </c>
      <c r="B1069" s="35">
        <f>(insurance[[#This Row],[age]]-Notes!$B$2)/Notes!$B$3</f>
        <v>0.9108750173076573</v>
      </c>
      <c r="C1069" s="35" t="s">
        <v>17</v>
      </c>
    </row>
    <row r="1070" spans="1:3" x14ac:dyDescent="0.35">
      <c r="A1070" s="34">
        <f>(insurance[[#This Row],[bmi]]-Notes!$B$4)/Notes!$B$5</f>
        <v>-0.17444438523502567</v>
      </c>
      <c r="B1070" s="34">
        <f>(insurance[[#This Row],[age]]-Notes!$B$2)/Notes!$B$3</f>
        <v>-1.4740455675306659E-2</v>
      </c>
      <c r="C1070" s="34" t="s">
        <v>17</v>
      </c>
    </row>
    <row r="1071" spans="1:3" x14ac:dyDescent="0.35">
      <c r="A1071" s="35">
        <f>(insurance[[#This Row],[bmi]]-Notes!$B$4)/Notes!$B$5</f>
        <v>-0.81421785775160538</v>
      </c>
      <c r="B1071" s="35">
        <f>(insurance[[#This Row],[age]]-Notes!$B$2)/Notes!$B$3</f>
        <v>-1.2963618798055645</v>
      </c>
      <c r="C1071" s="35" t="s">
        <v>18</v>
      </c>
    </row>
    <row r="1072" spans="1:3" x14ac:dyDescent="0.35">
      <c r="A1072" s="34">
        <f>(insurance[[#This Row],[bmi]]-Notes!$B$4)/Notes!$B$5</f>
        <v>0.20285791906962319</v>
      </c>
      <c r="B1072" s="34">
        <f>(insurance[[#This Row],[age]]-Notes!$B$2)/Notes!$B$3</f>
        <v>0.69727144661928109</v>
      </c>
      <c r="C1072" s="34" t="s">
        <v>17</v>
      </c>
    </row>
    <row r="1073" spans="1:3" x14ac:dyDescent="0.35">
      <c r="A1073" s="35">
        <f>(insurance[[#This Row],[bmi]]-Notes!$B$4)/Notes!$B$5</f>
        <v>0.56375577536102739</v>
      </c>
      <c r="B1073" s="35">
        <f>(insurance[[#This Row],[age]]-Notes!$B$2)/Notes!$B$3</f>
        <v>-0.1571428361342242</v>
      </c>
      <c r="C1073" s="35" t="s">
        <v>18</v>
      </c>
    </row>
    <row r="1074" spans="1:3" x14ac:dyDescent="0.35">
      <c r="A1074" s="34">
        <f>(insurance[[#This Row],[bmi]]-Notes!$B$4)/Notes!$B$5</f>
        <v>0.49157620410274583</v>
      </c>
      <c r="B1074" s="34">
        <f>(insurance[[#This Row],[age]]-Notes!$B$2)/Notes!$B$3</f>
        <v>1.1956797782254924</v>
      </c>
      <c r="C1074" s="34" t="s">
        <v>17</v>
      </c>
    </row>
    <row r="1075" spans="1:3" x14ac:dyDescent="0.35">
      <c r="A1075" s="35">
        <f>(insurance[[#This Row],[bmi]]-Notes!$B$4)/Notes!$B$5</f>
        <v>1.9253249604604137</v>
      </c>
      <c r="B1075" s="35">
        <f>(insurance[[#This Row],[age]]-Notes!$B$2)/Notes!$B$3</f>
        <v>-0.44194759705205927</v>
      </c>
      <c r="C1075" s="35" t="s">
        <v>17</v>
      </c>
    </row>
    <row r="1076" spans="1:3" x14ac:dyDescent="0.35">
      <c r="A1076" s="34">
        <f>(insurance[[#This Row],[bmi]]-Notes!$B$4)/Notes!$B$5</f>
        <v>-0.30814063654297774</v>
      </c>
      <c r="B1076" s="34">
        <f>(insurance[[#This Row],[age]]-Notes!$B$2)/Notes!$B$3</f>
        <v>1.2668809684549511</v>
      </c>
      <c r="C1076" s="34" t="s">
        <v>17</v>
      </c>
    </row>
    <row r="1077" spans="1:3" x14ac:dyDescent="0.35">
      <c r="A1077" s="35">
        <f>(insurance[[#This Row],[bmi]]-Notes!$B$4)/Notes!$B$5</f>
        <v>0.48665486969877314</v>
      </c>
      <c r="B1077" s="35">
        <f>(insurance[[#This Row],[age]]-Notes!$B$2)/Notes!$B$3</f>
        <v>-1.0827583091171882</v>
      </c>
      <c r="C1077" s="35" t="s">
        <v>17</v>
      </c>
    </row>
    <row r="1078" spans="1:3" x14ac:dyDescent="0.35">
      <c r="A1078" s="34">
        <f>(insurance[[#This Row],[bmi]]-Notes!$B$4)/Notes!$B$5</f>
        <v>0.45548641847360566</v>
      </c>
      <c r="B1078" s="34">
        <f>(insurance[[#This Row],[age]]-Notes!$B$2)/Notes!$B$3</f>
        <v>-0.44194759705205927</v>
      </c>
      <c r="C1078" s="34" t="s">
        <v>17</v>
      </c>
    </row>
    <row r="1079" spans="1:3" x14ac:dyDescent="0.35">
      <c r="A1079" s="35">
        <f>(insurance[[#This Row],[bmi]]-Notes!$B$4)/Notes!$B$5</f>
        <v>-0.65099360001981121</v>
      </c>
      <c r="B1079" s="35">
        <f>(insurance[[#This Row],[age]]-Notes!$B$2)/Notes!$B$3</f>
        <v>-1.0115571188877295</v>
      </c>
      <c r="C1079" s="35" t="s">
        <v>17</v>
      </c>
    </row>
    <row r="1080" spans="1:3" x14ac:dyDescent="0.35">
      <c r="A1080" s="34">
        <f>(insurance[[#This Row],[bmi]]-Notes!$B$4)/Notes!$B$5</f>
        <v>-0.26630929410920157</v>
      </c>
      <c r="B1080" s="34">
        <f>(insurance[[#This Row],[age]]-Notes!$B$2)/Notes!$B$3</f>
        <v>-0.22834402636368298</v>
      </c>
      <c r="C1080" s="34" t="s">
        <v>17</v>
      </c>
    </row>
    <row r="1081" spans="1:3" x14ac:dyDescent="0.35">
      <c r="A1081" s="35">
        <f>(insurance[[#This Row],[bmi]]-Notes!$B$4)/Notes!$B$5</f>
        <v>-0.79781340973835946</v>
      </c>
      <c r="B1081" s="35">
        <f>(insurance[[#This Row],[age]]-Notes!$B$2)/Notes!$B$3</f>
        <v>0.48366787593090471</v>
      </c>
      <c r="C1081" s="35" t="s">
        <v>17</v>
      </c>
    </row>
    <row r="1082" spans="1:3" x14ac:dyDescent="0.35">
      <c r="A1082" s="34">
        <f>(insurance[[#This Row],[bmi]]-Notes!$B$4)/Notes!$B$5</f>
        <v>0.59984556099016761</v>
      </c>
      <c r="B1082" s="34">
        <f>(insurance[[#This Row],[age]]-Notes!$B$2)/Notes!$B$3</f>
        <v>-1.4740455675306659E-2</v>
      </c>
      <c r="C1082" s="34" t="s">
        <v>17</v>
      </c>
    </row>
    <row r="1083" spans="1:3" x14ac:dyDescent="0.35">
      <c r="A1083" s="35">
        <f>(insurance[[#This Row],[bmi]]-Notes!$B$4)/Notes!$B$5</f>
        <v>-8.9961477966811199E-2</v>
      </c>
      <c r="B1083" s="35">
        <f>(insurance[[#This Row],[age]]-Notes!$B$2)/Notes!$B$3</f>
        <v>-1.3675630700350232</v>
      </c>
      <c r="C1083" s="35" t="s">
        <v>17</v>
      </c>
    </row>
    <row r="1084" spans="1:3" x14ac:dyDescent="0.35">
      <c r="A1084" s="34">
        <f>(insurance[[#This Row],[bmi]]-Notes!$B$4)/Notes!$B$5</f>
        <v>0.43744152565903555</v>
      </c>
      <c r="B1084" s="34">
        <f>(insurance[[#This Row],[age]]-Notes!$B$2)/Notes!$B$3</f>
        <v>1.5516857293727864</v>
      </c>
      <c r="C1084" s="34" t="s">
        <v>17</v>
      </c>
    </row>
    <row r="1085" spans="1:3" x14ac:dyDescent="0.35">
      <c r="A1085" s="35">
        <f>(insurance[[#This Row],[bmi]]-Notes!$B$4)/Notes!$B$5</f>
        <v>-0.83062230576485063</v>
      </c>
      <c r="B1085" s="35">
        <f>(insurance[[#This Row],[age]]-Notes!$B$2)/Notes!$B$3</f>
        <v>-0.72675235796989435</v>
      </c>
      <c r="C1085" s="35" t="s">
        <v>17</v>
      </c>
    </row>
    <row r="1086" spans="1:3" x14ac:dyDescent="0.35">
      <c r="A1086" s="34">
        <f>(insurance[[#This Row],[bmi]]-Notes!$B$4)/Notes!$B$5</f>
        <v>0.4981379833080451</v>
      </c>
      <c r="B1086" s="34">
        <f>(insurance[[#This Row],[age]]-Notes!$B$2)/Notes!$B$3</f>
        <v>0.76847263684873979</v>
      </c>
      <c r="C1086" s="34" t="s">
        <v>17</v>
      </c>
    </row>
    <row r="1087" spans="1:3" x14ac:dyDescent="0.35">
      <c r="A1087" s="35">
        <f>(insurance[[#This Row],[bmi]]-Notes!$B$4)/Notes!$B$5</f>
        <v>0.11263345499677274</v>
      </c>
      <c r="B1087" s="35">
        <f>(insurance[[#This Row],[age]]-Notes!$B$2)/Notes!$B$3</f>
        <v>-1.5099654504939408</v>
      </c>
      <c r="C1087" s="35" t="s">
        <v>17</v>
      </c>
    </row>
    <row r="1088" spans="1:3" x14ac:dyDescent="0.35">
      <c r="A1088" s="34">
        <f>(insurance[[#This Row],[bmi]]-Notes!$B$4)/Notes!$B$5</f>
        <v>-0.16788260602972757</v>
      </c>
      <c r="B1088" s="34">
        <f>(insurance[[#This Row],[age]]-Notes!$B$2)/Notes!$B$3</f>
        <v>0.12766192478361088</v>
      </c>
      <c r="C1088" s="34" t="s">
        <v>17</v>
      </c>
    </row>
    <row r="1089" spans="1:3" x14ac:dyDescent="0.35">
      <c r="A1089" s="35">
        <f>(insurance[[#This Row],[bmi]]-Notes!$B$4)/Notes!$B$5</f>
        <v>-0.44839866705622788</v>
      </c>
      <c r="B1089" s="35">
        <f>(insurance[[#This Row],[age]]-Notes!$B$2)/Notes!$B$3</f>
        <v>0.62607025638982228</v>
      </c>
      <c r="C1089" s="35" t="s">
        <v>17</v>
      </c>
    </row>
    <row r="1090" spans="1:3" x14ac:dyDescent="0.35">
      <c r="A1090" s="34">
        <f>(insurance[[#This Row],[bmi]]-Notes!$B$4)/Notes!$B$5</f>
        <v>-0.20725328126151737</v>
      </c>
      <c r="B1090" s="34">
        <f>(insurance[[#This Row],[age]]-Notes!$B$2)/Notes!$B$3</f>
        <v>-0.44194759705205927</v>
      </c>
      <c r="C1090" s="34" t="s">
        <v>17</v>
      </c>
    </row>
    <row r="1091" spans="1:3" x14ac:dyDescent="0.35">
      <c r="A1091" s="35">
        <f>(insurance[[#This Row],[bmi]]-Notes!$B$4)/Notes!$B$5</f>
        <v>-0.22365772927476266</v>
      </c>
      <c r="B1091" s="35">
        <f>(insurance[[#This Row],[age]]-Notes!$B$2)/Notes!$B$3</f>
        <v>5.6460734554152112E-2</v>
      </c>
      <c r="C1091" s="35" t="s">
        <v>17</v>
      </c>
    </row>
    <row r="1092" spans="1:3" x14ac:dyDescent="0.35">
      <c r="A1092" s="34">
        <f>(insurance[[#This Row],[bmi]]-Notes!$B$4)/Notes!$B$5</f>
        <v>-0.84374586417544739</v>
      </c>
      <c r="B1092" s="34">
        <f>(insurance[[#This Row],[age]]-Notes!$B$2)/Notes!$B$3</f>
        <v>0.27006430524252845</v>
      </c>
      <c r="C1092" s="34" t="s">
        <v>17</v>
      </c>
    </row>
    <row r="1093" spans="1:3" x14ac:dyDescent="0.35">
      <c r="A1093" s="35">
        <f>(insurance[[#This Row],[bmi]]-Notes!$B$4)/Notes!$B$5</f>
        <v>-0.41723021583106096</v>
      </c>
      <c r="B1093" s="35">
        <f>(insurance[[#This Row],[age]]-Notes!$B$2)/Notes!$B$3</f>
        <v>-0.51314878728151803</v>
      </c>
      <c r="C1093" s="35" t="s">
        <v>18</v>
      </c>
    </row>
    <row r="1094" spans="1:3" x14ac:dyDescent="0.35">
      <c r="A1094" s="34">
        <f>(insurance[[#This Row],[bmi]]-Notes!$B$4)/Notes!$B$5</f>
        <v>1.4840453089041068</v>
      </c>
      <c r="B1094" s="34">
        <f>(insurance[[#This Row],[age]]-Notes!$B$2)/Notes!$B$3</f>
        <v>-0.29954521659314176</v>
      </c>
      <c r="C1094" s="34" t="s">
        <v>17</v>
      </c>
    </row>
    <row r="1095" spans="1:3" x14ac:dyDescent="0.35">
      <c r="A1095" s="35">
        <f>(insurance[[#This Row],[bmi]]-Notes!$B$4)/Notes!$B$5</f>
        <v>-0.99466678589730684</v>
      </c>
      <c r="B1095" s="35">
        <f>(insurance[[#This Row],[age]]-Notes!$B$2)/Notes!$B$3</f>
        <v>-1.4387642602644821</v>
      </c>
      <c r="C1095" s="35" t="s">
        <v>17</v>
      </c>
    </row>
    <row r="1096" spans="1:3" x14ac:dyDescent="0.35">
      <c r="A1096" s="34">
        <f>(insurance[[#This Row],[bmi]]-Notes!$B$4)/Notes!$B$5</f>
        <v>-1.4572722198708334</v>
      </c>
      <c r="B1096" s="34">
        <f>(insurance[[#This Row],[age]]-Notes!$B$2)/Notes!$B$3</f>
        <v>0.12766192478361088</v>
      </c>
      <c r="C1096" s="34" t="s">
        <v>17</v>
      </c>
    </row>
    <row r="1097" spans="1:3" x14ac:dyDescent="0.35">
      <c r="A1097" s="35">
        <f>(insurance[[#This Row],[bmi]]-Notes!$B$4)/Notes!$B$5</f>
        <v>-1.2768232917251319</v>
      </c>
      <c r="B1097" s="35">
        <f>(insurance[[#This Row],[age]]-Notes!$B$2)/Notes!$B$3</f>
        <v>0.98207620753711611</v>
      </c>
      <c r="C1097" s="35" t="s">
        <v>18</v>
      </c>
    </row>
    <row r="1098" spans="1:3" x14ac:dyDescent="0.35">
      <c r="A1098" s="34">
        <f>(insurance[[#This Row],[bmi]]-Notes!$B$4)/Notes!$B$5</f>
        <v>-0.97826233788406158</v>
      </c>
      <c r="B1098" s="34">
        <f>(insurance[[#This Row],[age]]-Notes!$B$2)/Notes!$B$3</f>
        <v>1.7652893000611625</v>
      </c>
      <c r="C1098" s="34" t="s">
        <v>17</v>
      </c>
    </row>
    <row r="1099" spans="1:3" x14ac:dyDescent="0.35">
      <c r="A1099" s="35">
        <f>(insurance[[#This Row],[bmi]]-Notes!$B$4)/Notes!$B$5</f>
        <v>-1.0963743635794299</v>
      </c>
      <c r="B1099" s="35">
        <f>(insurance[[#This Row],[age]]-Notes!$B$2)/Notes!$B$3</f>
        <v>-0.79795354819935316</v>
      </c>
      <c r="C1099" s="35" t="s">
        <v>18</v>
      </c>
    </row>
    <row r="1100" spans="1:3" x14ac:dyDescent="0.35">
      <c r="A1100" s="34">
        <f>(insurance[[#This Row],[bmi]]-Notes!$B$4)/Notes!$B$5</f>
        <v>-1.274362624523145</v>
      </c>
      <c r="B1100" s="34">
        <f>(insurance[[#This Row],[age]]-Notes!$B$2)/Notes!$B$3</f>
        <v>0.41246668570144596</v>
      </c>
      <c r="C1100" s="34" t="s">
        <v>18</v>
      </c>
    </row>
    <row r="1101" spans="1:3" x14ac:dyDescent="0.35">
      <c r="A1101" s="35">
        <f>(insurance[[#This Row],[bmi]]-Notes!$B$4)/Notes!$B$5</f>
        <v>-0.96267811227147781</v>
      </c>
      <c r="B1101" s="35">
        <f>(insurance[[#This Row],[age]]-Notes!$B$2)/Notes!$B$3</f>
        <v>0.98207620753711611</v>
      </c>
      <c r="C1101" s="35" t="s">
        <v>17</v>
      </c>
    </row>
    <row r="1102" spans="1:3" x14ac:dyDescent="0.35">
      <c r="A1102" s="34">
        <f>(insurance[[#This Row],[bmi]]-Notes!$B$4)/Notes!$B$5</f>
        <v>-1.1964414964602281</v>
      </c>
      <c r="B1102" s="34">
        <f>(insurance[[#This Row],[age]]-Notes!$B$2)/Notes!$B$3</f>
        <v>-0.1571428361342242</v>
      </c>
      <c r="C1102" s="34" t="s">
        <v>17</v>
      </c>
    </row>
    <row r="1103" spans="1:3" x14ac:dyDescent="0.35">
      <c r="A1103" s="35">
        <f>(insurance[[#This Row],[bmi]]-Notes!$B$4)/Notes!$B$5</f>
        <v>-1.3522837525860614</v>
      </c>
      <c r="B1103" s="35">
        <f>(insurance[[#This Row],[age]]-Notes!$B$2)/Notes!$B$3</f>
        <v>-0.37074640682260052</v>
      </c>
      <c r="C1103" s="35" t="s">
        <v>17</v>
      </c>
    </row>
    <row r="1104" spans="1:3" x14ac:dyDescent="0.35">
      <c r="A1104" s="34">
        <f>(insurance[[#This Row],[bmi]]-Notes!$B$4)/Notes!$B$5</f>
        <v>-1.0717676915595618</v>
      </c>
      <c r="B1104" s="34">
        <f>(insurance[[#This Row],[age]]-Notes!$B$2)/Notes!$B$3</f>
        <v>-0.29954521659314176</v>
      </c>
      <c r="C1104" s="34" t="s">
        <v>17</v>
      </c>
    </row>
    <row r="1105" spans="1:3" x14ac:dyDescent="0.35">
      <c r="A1105" s="35">
        <f>(insurance[[#This Row],[bmi]]-Notes!$B$4)/Notes!$B$5</f>
        <v>-1.928900100251645</v>
      </c>
      <c r="B1105" s="35">
        <f>(insurance[[#This Row],[age]]-Notes!$B$2)/Notes!$B$3</f>
        <v>-0.86915473842881186</v>
      </c>
      <c r="C1105" s="35" t="s">
        <v>17</v>
      </c>
    </row>
    <row r="1106" spans="1:3" x14ac:dyDescent="0.35">
      <c r="A1106" s="34">
        <f>(insurance[[#This Row],[bmi]]-Notes!$B$4)/Notes!$B$5</f>
        <v>-1.7574736185132287</v>
      </c>
      <c r="B1106" s="34">
        <f>(insurance[[#This Row],[age]]-Notes!$B$2)/Notes!$B$3</f>
        <v>-1.2251606895761058</v>
      </c>
      <c r="C1106" s="34" t="s">
        <v>17</v>
      </c>
    </row>
    <row r="1107" spans="1:3" x14ac:dyDescent="0.35">
      <c r="A1107" s="35">
        <f>(insurance[[#This Row],[bmi]]-Notes!$B$4)/Notes!$B$5</f>
        <v>-1.0094307891092278</v>
      </c>
      <c r="B1107" s="35">
        <f>(insurance[[#This Row],[age]]-Notes!$B$2)/Notes!$B$3</f>
        <v>-1.4740455675306659E-2</v>
      </c>
      <c r="C1107" s="35" t="s">
        <v>17</v>
      </c>
    </row>
    <row r="1108" spans="1:3" x14ac:dyDescent="0.35">
      <c r="A1108" s="34">
        <f>(insurance[[#This Row],[bmi]]-Notes!$B$4)/Notes!$B$5</f>
        <v>-1.3850926486125532</v>
      </c>
      <c r="B1108" s="34">
        <f>(insurance[[#This Row],[age]]-Notes!$B$2)/Notes!$B$3</f>
        <v>5.6460734554152112E-2</v>
      </c>
      <c r="C1108" s="34" t="s">
        <v>18</v>
      </c>
    </row>
    <row r="1109" spans="1:3" x14ac:dyDescent="0.35">
      <c r="A1109" s="35">
        <f>(insurance[[#This Row],[bmi]]-Notes!$B$4)/Notes!$B$5</f>
        <v>-1.3990364294238113</v>
      </c>
      <c r="B1109" s="35">
        <f>(insurance[[#This Row],[age]]-Notes!$B$2)/Notes!$B$3</f>
        <v>-0.44194759705205927</v>
      </c>
      <c r="C1109" s="35" t="s">
        <v>17</v>
      </c>
    </row>
    <row r="1110" spans="1:3" x14ac:dyDescent="0.35">
      <c r="A1110" s="34">
        <f>(insurance[[#This Row],[bmi]]-Notes!$B$4)/Notes!$B$5</f>
        <v>-1.6016313623873955</v>
      </c>
      <c r="B1110" s="34">
        <f>(insurance[[#This Row],[age]]-Notes!$B$2)/Notes!$B$3</f>
        <v>-1.4387642602644821</v>
      </c>
      <c r="C1110" s="34" t="s">
        <v>17</v>
      </c>
    </row>
    <row r="1111" spans="1:3" x14ac:dyDescent="0.35">
      <c r="A1111" s="35">
        <f>(insurance[[#This Row],[bmi]]-Notes!$B$4)/Notes!$B$5</f>
        <v>-1.0250150147218116</v>
      </c>
      <c r="B1111" s="35">
        <f>(insurance[[#This Row],[age]]-Notes!$B$2)/Notes!$B$3</f>
        <v>0.8396738270781986</v>
      </c>
      <c r="C1111" s="35" t="s">
        <v>17</v>
      </c>
    </row>
    <row r="1112" spans="1:3" x14ac:dyDescent="0.35">
      <c r="A1112" s="34">
        <f>(insurance[[#This Row],[bmi]]-Notes!$B$4)/Notes!$B$5</f>
        <v>-1.0405992403343949</v>
      </c>
      <c r="B1112" s="34">
        <f>(insurance[[#This Row],[age]]-Notes!$B$2)/Notes!$B$3</f>
        <v>0.9108750173076573</v>
      </c>
      <c r="C1112" s="34" t="s">
        <v>18</v>
      </c>
    </row>
    <row r="1113" spans="1:3" x14ac:dyDescent="0.35">
      <c r="A1113" s="35">
        <f>(insurance[[#This Row],[bmi]]-Notes!$B$4)/Notes!$B$5</f>
        <v>-1.7820802905330968</v>
      </c>
      <c r="B1113" s="35">
        <f>(insurance[[#This Row],[age]]-Notes!$B$2)/Notes!$B$3</f>
        <v>5.6460734554152112E-2</v>
      </c>
      <c r="C1113" s="35" t="s">
        <v>18</v>
      </c>
    </row>
    <row r="1114" spans="1:3" x14ac:dyDescent="0.35">
      <c r="A1114" s="34">
        <f>(insurance[[#This Row],[bmi]]-Notes!$B$4)/Notes!$B$5</f>
        <v>-1.6483840392251454</v>
      </c>
      <c r="B1114" s="34">
        <f>(insurance[[#This Row],[age]]-Notes!$B$2)/Notes!$B$3</f>
        <v>-1.4387642602644821</v>
      </c>
      <c r="C1114" s="34" t="s">
        <v>17</v>
      </c>
    </row>
    <row r="1115" spans="1:3" x14ac:dyDescent="0.35">
      <c r="A1115" s="35">
        <f>(insurance[[#This Row],[bmi]]-Notes!$B$4)/Notes!$B$5</f>
        <v>-1.4933620054999743</v>
      </c>
      <c r="B1115" s="35">
        <f>(insurance[[#This Row],[age]]-Notes!$B$2)/Notes!$B$3</f>
        <v>0.8396738270781986</v>
      </c>
      <c r="C1115" s="35" t="s">
        <v>17</v>
      </c>
    </row>
    <row r="1116" spans="1:3" x14ac:dyDescent="0.35">
      <c r="A1116" s="34">
        <f>(insurance[[#This Row],[bmi]]-Notes!$B$4)/Notes!$B$5</f>
        <v>-1.3211153013608952</v>
      </c>
      <c r="B1116" s="34">
        <f>(insurance[[#This Row],[age]]-Notes!$B$2)/Notes!$B$3</f>
        <v>0.98207620753711611</v>
      </c>
      <c r="C1116" s="34" t="s">
        <v>18</v>
      </c>
    </row>
    <row r="1117" spans="1:3" x14ac:dyDescent="0.35">
      <c r="A1117" s="35">
        <f>(insurance[[#This Row],[bmi]]-Notes!$B$4)/Notes!$B$5</f>
        <v>-1.2226886132814212</v>
      </c>
      <c r="B1117" s="35">
        <f>(insurance[[#This Row],[age]]-Notes!$B$2)/Notes!$B$3</f>
        <v>-0.86915473842881186</v>
      </c>
      <c r="C1117" s="35" t="s">
        <v>17</v>
      </c>
    </row>
    <row r="1118" spans="1:3" x14ac:dyDescent="0.35">
      <c r="A1118" s="34">
        <f>(insurance[[#This Row],[bmi]]-Notes!$B$4)/Notes!$B$5</f>
        <v>-1.4392273270562634</v>
      </c>
      <c r="B1118" s="34">
        <f>(insurance[[#This Row],[age]]-Notes!$B$2)/Notes!$B$3</f>
        <v>-1.2963618798055645</v>
      </c>
      <c r="C1118" s="34" t="s">
        <v>17</v>
      </c>
    </row>
    <row r="1119" spans="1:3" x14ac:dyDescent="0.35">
      <c r="A1119" s="35">
        <f>(insurance[[#This Row],[bmi]]-Notes!$B$4)/Notes!$B$5</f>
        <v>-0.9315096610463115</v>
      </c>
      <c r="B1119" s="35">
        <f>(insurance[[#This Row],[age]]-Notes!$B$2)/Notes!$B$3</f>
        <v>0.19886311501306964</v>
      </c>
      <c r="C1119" s="35" t="s">
        <v>17</v>
      </c>
    </row>
    <row r="1120" spans="1:3" x14ac:dyDescent="0.35">
      <c r="A1120" s="34">
        <f>(insurance[[#This Row],[bmi]]-Notes!$B$4)/Notes!$B$5</f>
        <v>-0.94709388665889471</v>
      </c>
      <c r="B1120" s="34">
        <f>(insurance[[#This Row],[age]]-Notes!$B$2)/Notes!$B$3</f>
        <v>-1.4740455675306659E-2</v>
      </c>
      <c r="C1120" s="34" t="s">
        <v>18</v>
      </c>
    </row>
    <row r="1121" spans="1:3" x14ac:dyDescent="0.35">
      <c r="A1121" s="35">
        <f>(insurance[[#This Row],[bmi]]-Notes!$B$4)/Notes!$B$5</f>
        <v>-1.3990364294238113</v>
      </c>
      <c r="B1121" s="35">
        <f>(insurance[[#This Row],[age]]-Notes!$B$2)/Notes!$B$3</f>
        <v>0.3412654954719872</v>
      </c>
      <c r="C1121" s="35" t="s">
        <v>17</v>
      </c>
    </row>
    <row r="1122" spans="1:3" x14ac:dyDescent="0.35">
      <c r="A1122" s="34">
        <f>(insurance[[#This Row],[bmi]]-Notes!$B$4)/Notes!$B$5</f>
        <v>-1.1587112660297632</v>
      </c>
      <c r="B1122" s="34">
        <f>(insurance[[#This Row],[age]]-Notes!$B$2)/Notes!$B$3</f>
        <v>0.55486906616036347</v>
      </c>
      <c r="C1122" s="34" t="s">
        <v>17</v>
      </c>
    </row>
    <row r="1123" spans="1:3" x14ac:dyDescent="0.35">
      <c r="A1123" s="35">
        <f>(insurance[[#This Row],[bmi]]-Notes!$B$4)/Notes!$B$5</f>
        <v>-1.5655415767582546</v>
      </c>
      <c r="B1123" s="35">
        <f>(insurance[[#This Row],[age]]-Notes!$B$2)/Notes!$B$3</f>
        <v>-8.5941645904765426E-2</v>
      </c>
      <c r="C1123" s="35" t="s">
        <v>17</v>
      </c>
    </row>
    <row r="1124" spans="1:3" x14ac:dyDescent="0.35">
      <c r="A1124" s="34">
        <f>(insurance[[#This Row],[bmi]]-Notes!$B$4)/Notes!$B$5</f>
        <v>-1.7107209416754787</v>
      </c>
      <c r="B1124" s="34">
        <f>(insurance[[#This Row],[age]]-Notes!$B$2)/Notes!$B$3</f>
        <v>0.3412654954719872</v>
      </c>
      <c r="C1124" s="34" t="s">
        <v>18</v>
      </c>
    </row>
    <row r="1125" spans="1:3" x14ac:dyDescent="0.35">
      <c r="A1125" s="35">
        <f>(insurance[[#This Row],[bmi]]-Notes!$B$4)/Notes!$B$5</f>
        <v>-1.1094979219900267</v>
      </c>
      <c r="B1125" s="35">
        <f>(insurance[[#This Row],[age]]-Notes!$B$2)/Notes!$B$3</f>
        <v>-1.0115571188877295</v>
      </c>
      <c r="C1125" s="35" t="s">
        <v>17</v>
      </c>
    </row>
    <row r="1126" spans="1:3" x14ac:dyDescent="0.35">
      <c r="A1126" s="34">
        <f>(insurance[[#This Row],[bmi]]-Notes!$B$4)/Notes!$B$5</f>
        <v>-1.3227557461622192</v>
      </c>
      <c r="B1126" s="34">
        <f>(insurance[[#This Row],[age]]-Notes!$B$2)/Notes!$B$3</f>
        <v>-0.22834402636368298</v>
      </c>
      <c r="C1126" s="34" t="s">
        <v>18</v>
      </c>
    </row>
    <row r="1127" spans="1:3" x14ac:dyDescent="0.35">
      <c r="A1127" s="35">
        <f>(insurance[[#This Row],[bmi]]-Notes!$B$4)/Notes!$B$5</f>
        <v>-1.0422396851357196</v>
      </c>
      <c r="B1127" s="35">
        <f>(insurance[[#This Row],[age]]-Notes!$B$2)/Notes!$B$3</f>
        <v>0.41246668570144596</v>
      </c>
      <c r="C1127" s="35" t="s">
        <v>17</v>
      </c>
    </row>
    <row r="1128" spans="1:3" x14ac:dyDescent="0.35">
      <c r="A1128" s="34">
        <f>(insurance[[#This Row],[bmi]]-Notes!$B$4)/Notes!$B$5</f>
        <v>-1.7107209416754787</v>
      </c>
      <c r="B1128" s="34">
        <f>(insurance[[#This Row],[age]]-Notes!$B$2)/Notes!$B$3</f>
        <v>-0.72675235796989435</v>
      </c>
      <c r="C1128" s="34" t="s">
        <v>17</v>
      </c>
    </row>
    <row r="1129" spans="1:3" x14ac:dyDescent="0.35">
      <c r="A1129" s="35">
        <f>(insurance[[#This Row],[bmi]]-Notes!$B$4)/Notes!$B$5</f>
        <v>-1.0717676915595618</v>
      </c>
      <c r="B1129" s="35">
        <f>(insurance[[#This Row],[age]]-Notes!$B$2)/Notes!$B$3</f>
        <v>-0.65555116774043554</v>
      </c>
      <c r="C1129" s="35" t="s">
        <v>17</v>
      </c>
    </row>
    <row r="1130" spans="1:3" x14ac:dyDescent="0.35">
      <c r="A1130" s="34">
        <f>(insurance[[#This Row],[bmi]]-Notes!$B$4)/Notes!$B$5</f>
        <v>-1.0405992403343949</v>
      </c>
      <c r="B1130" s="34">
        <f>(insurance[[#This Row],[age]]-Notes!$B$2)/Notes!$B$3</f>
        <v>-0.79795354819935316</v>
      </c>
      <c r="C1130" s="34" t="s">
        <v>17</v>
      </c>
    </row>
    <row r="1131" spans="1:3" x14ac:dyDescent="0.35">
      <c r="A1131" s="35">
        <f>(insurance[[#This Row],[bmi]]-Notes!$B$4)/Notes!$B$5</f>
        <v>-1.0783294707648599</v>
      </c>
      <c r="B1131" s="35">
        <f>(insurance[[#This Row],[age]]-Notes!$B$2)/Notes!$B$3</f>
        <v>-1.5099654504939408</v>
      </c>
      <c r="C1131" s="35" t="s">
        <v>17</v>
      </c>
    </row>
    <row r="1132" spans="1:3" x14ac:dyDescent="0.35">
      <c r="A1132" s="34">
        <f>(insurance[[#This Row],[bmi]]-Notes!$B$4)/Notes!$B$5</f>
        <v>-1.5081260087118953</v>
      </c>
      <c r="B1132" s="34">
        <f>(insurance[[#This Row],[age]]-Notes!$B$2)/Notes!$B$3</f>
        <v>1.0532773977665748</v>
      </c>
      <c r="C1132" s="34" t="s">
        <v>17</v>
      </c>
    </row>
    <row r="1133" spans="1:3" x14ac:dyDescent="0.35">
      <c r="A1133" s="35">
        <f>(insurance[[#This Row],[bmi]]-Notes!$B$4)/Notes!$B$5</f>
        <v>-1.1587112660297632</v>
      </c>
      <c r="B1133" s="35">
        <f>(insurance[[#This Row],[age]]-Notes!$B$2)/Notes!$B$3</f>
        <v>-0.58434997751097684</v>
      </c>
      <c r="C1133" s="35" t="s">
        <v>17</v>
      </c>
    </row>
    <row r="1134" spans="1:3" x14ac:dyDescent="0.35">
      <c r="A1134" s="34">
        <f>(insurance[[#This Row],[bmi]]-Notes!$B$4)/Notes!$B$5</f>
        <v>-1.0963743635794299</v>
      </c>
      <c r="B1134" s="34">
        <f>(insurance[[#This Row],[age]]-Notes!$B$2)/Notes!$B$3</f>
        <v>0.3412654954719872</v>
      </c>
      <c r="C1134" s="34" t="s">
        <v>17</v>
      </c>
    </row>
    <row r="1135" spans="1:3" x14ac:dyDescent="0.35">
      <c r="A1135" s="35">
        <f>(insurance[[#This Row],[bmi]]-Notes!$B$4)/Notes!$B$5</f>
        <v>-1.2226886132814212</v>
      </c>
      <c r="B1135" s="35">
        <f>(insurance[[#This Row],[age]]-Notes!$B$2)/Notes!$B$3</f>
        <v>0.8396738270781986</v>
      </c>
      <c r="C1135" s="35" t="s">
        <v>18</v>
      </c>
    </row>
    <row r="1136" spans="1:3" x14ac:dyDescent="0.35">
      <c r="A1136" s="34">
        <f>(insurance[[#This Row],[bmi]]-Notes!$B$4)/Notes!$B$5</f>
        <v>-1.1341045940098948</v>
      </c>
      <c r="B1136" s="34">
        <f>(insurance[[#This Row],[age]]-Notes!$B$2)/Notes!$B$3</f>
        <v>-1.2963618798055645</v>
      </c>
      <c r="C1136" s="34" t="s">
        <v>17</v>
      </c>
    </row>
    <row r="1137" spans="1:3" x14ac:dyDescent="0.35">
      <c r="A1137" s="35">
        <f>(insurance[[#This Row],[bmi]]-Notes!$B$4)/Notes!$B$5</f>
        <v>-1.125902370003272</v>
      </c>
      <c r="B1137" s="35">
        <f>(insurance[[#This Row],[age]]-Notes!$B$2)/Notes!$B$3</f>
        <v>-0.79795354819935316</v>
      </c>
      <c r="C1137" s="35" t="s">
        <v>17</v>
      </c>
    </row>
    <row r="1138" spans="1:3" x14ac:dyDescent="0.35">
      <c r="A1138" s="34">
        <f>(insurance[[#This Row],[bmi]]-Notes!$B$4)/Notes!$B$5</f>
        <v>-1.7574736185132287</v>
      </c>
      <c r="B1138" s="34">
        <f>(insurance[[#This Row],[age]]-Notes!$B$2)/Notes!$B$3</f>
        <v>0.48366787593090471</v>
      </c>
      <c r="C1138" s="34" t="s">
        <v>17</v>
      </c>
    </row>
    <row r="1139" spans="1:3" x14ac:dyDescent="0.35">
      <c r="A1139" s="35">
        <f>(insurance[[#This Row],[bmi]]-Notes!$B$4)/Notes!$B$5</f>
        <v>-1.1505090420231407</v>
      </c>
      <c r="B1139" s="35">
        <f>(insurance[[#This Row],[age]]-Notes!$B$2)/Notes!$B$3</f>
        <v>-0.51314878728151803</v>
      </c>
      <c r="C1139" s="35" t="s">
        <v>17</v>
      </c>
    </row>
    <row r="1140" spans="1:3" x14ac:dyDescent="0.35">
      <c r="A1140" s="34">
        <f>(insurance[[#This Row],[bmi]]-Notes!$B$4)/Notes!$B$5</f>
        <v>-1.7107209416754787</v>
      </c>
      <c r="B1140" s="34">
        <f>(insurance[[#This Row],[age]]-Notes!$B$2)/Notes!$B$3</f>
        <v>-1.2963618798055645</v>
      </c>
      <c r="C1140" s="34" t="s">
        <v>17</v>
      </c>
    </row>
    <row r="1141" spans="1:3" x14ac:dyDescent="0.35">
      <c r="A1141" s="35">
        <f>(insurance[[#This Row],[bmi]]-Notes!$B$4)/Notes!$B$5</f>
        <v>-1.819810520963562</v>
      </c>
      <c r="B1141" s="35">
        <f>(insurance[[#This Row],[age]]-Notes!$B$2)/Notes!$B$3</f>
        <v>0.55486906616036347</v>
      </c>
      <c r="C1141" s="35" t="s">
        <v>17</v>
      </c>
    </row>
    <row r="1142" spans="1:3" x14ac:dyDescent="0.35">
      <c r="A1142" s="34">
        <f>(insurance[[#This Row],[bmi]]-Notes!$B$4)/Notes!$B$5</f>
        <v>-1.4457891062615615</v>
      </c>
      <c r="B1142" s="34">
        <f>(insurance[[#This Row],[age]]-Notes!$B$2)/Notes!$B$3</f>
        <v>-1.2963618798055645</v>
      </c>
      <c r="C1142" s="34" t="s">
        <v>18</v>
      </c>
    </row>
    <row r="1143" spans="1:3" x14ac:dyDescent="0.35">
      <c r="A1143" s="35">
        <f>(insurance[[#This Row],[bmi]]-Notes!$B$4)/Notes!$B$5</f>
        <v>-1.9133158746390619</v>
      </c>
      <c r="B1143" s="35">
        <f>(insurance[[#This Row],[age]]-Notes!$B$2)/Notes!$B$3</f>
        <v>-0.37074640682260052</v>
      </c>
      <c r="C1143" s="35" t="s">
        <v>17</v>
      </c>
    </row>
    <row r="1144" spans="1:3" x14ac:dyDescent="0.35">
      <c r="A1144" s="34">
        <f>(insurance[[#This Row],[bmi]]-Notes!$B$4)/Notes!$B$5</f>
        <v>-1.5360135703344124</v>
      </c>
      <c r="B1144" s="34">
        <f>(insurance[[#This Row],[age]]-Notes!$B$2)/Notes!$B$3</f>
        <v>0.69727144661928109</v>
      </c>
      <c r="C1144" s="34" t="s">
        <v>17</v>
      </c>
    </row>
    <row r="1145" spans="1:3" x14ac:dyDescent="0.35">
      <c r="A1145" s="35">
        <f>(insurance[[#This Row],[bmi]]-Notes!$B$4)/Notes!$B$5</f>
        <v>-1.3055310757483118</v>
      </c>
      <c r="B1145" s="35">
        <f>(insurance[[#This Row],[age]]-Notes!$B$2)/Notes!$B$3</f>
        <v>5.6460734554152112E-2</v>
      </c>
      <c r="C1145" s="35" t="s">
        <v>17</v>
      </c>
    </row>
    <row r="1146" spans="1:3" x14ac:dyDescent="0.35">
      <c r="A1146" s="34">
        <f>(insurance[[#This Row],[bmi]]-Notes!$B$4)/Notes!$B$5</f>
        <v>-1.0094307891092278</v>
      </c>
      <c r="B1146" s="34">
        <f>(insurance[[#This Row],[age]]-Notes!$B$2)/Notes!$B$3</f>
        <v>-1.4387642602644821</v>
      </c>
      <c r="C1146" s="34" t="s">
        <v>17</v>
      </c>
    </row>
    <row r="1147" spans="1:3" x14ac:dyDescent="0.35">
      <c r="A1147" s="35">
        <f>(insurance[[#This Row],[bmi]]-Notes!$B$4)/Notes!$B$5</f>
        <v>-1.1964414964602281</v>
      </c>
      <c r="B1147" s="35">
        <f>(insurance[[#This Row],[age]]-Notes!$B$2)/Notes!$B$3</f>
        <v>5.6460734554152112E-2</v>
      </c>
      <c r="C1147" s="35" t="s">
        <v>17</v>
      </c>
    </row>
    <row r="1148" spans="1:3" x14ac:dyDescent="0.35">
      <c r="A1148" s="34">
        <f>(insurance[[#This Row],[bmi]]-Notes!$B$4)/Notes!$B$5</f>
        <v>-1.0963743635794299</v>
      </c>
      <c r="B1148" s="34">
        <f>(insurance[[#This Row],[age]]-Notes!$B$2)/Notes!$B$3</f>
        <v>1.2668809684549511</v>
      </c>
      <c r="C1148" s="34" t="s">
        <v>17</v>
      </c>
    </row>
    <row r="1149" spans="1:3" x14ac:dyDescent="0.35">
      <c r="A1149" s="35">
        <f>(insurance[[#This Row],[bmi]]-Notes!$B$4)/Notes!$B$5</f>
        <v>-1.227609947685395</v>
      </c>
      <c r="B1149" s="35">
        <f>(insurance[[#This Row],[age]]-Notes!$B$2)/Notes!$B$3</f>
        <v>0.69727144661928109</v>
      </c>
      <c r="C1149" s="35" t="s">
        <v>17</v>
      </c>
    </row>
    <row r="1150" spans="1:3" x14ac:dyDescent="0.35">
      <c r="A1150" s="34">
        <f>(insurance[[#This Row],[bmi]]-Notes!$B$4)/Notes!$B$5</f>
        <v>-1.9953381147052902</v>
      </c>
      <c r="B1150" s="34">
        <f>(insurance[[#This Row],[age]]-Notes!$B$2)/Notes!$B$3</f>
        <v>-0.44194759705205927</v>
      </c>
      <c r="C1150" s="34" t="s">
        <v>17</v>
      </c>
    </row>
    <row r="1151" spans="1:3" x14ac:dyDescent="0.35">
      <c r="A1151" s="35">
        <f>(insurance[[#This Row],[bmi]]-Notes!$B$4)/Notes!$B$5</f>
        <v>-1.0766890259635349</v>
      </c>
      <c r="B1151" s="35">
        <f>(insurance[[#This Row],[age]]-Notes!$B$2)/Notes!$B$3</f>
        <v>0.55486906616036347</v>
      </c>
      <c r="C1151" s="35" t="s">
        <v>17</v>
      </c>
    </row>
    <row r="1152" spans="1:3" x14ac:dyDescent="0.35">
      <c r="A1152" s="34">
        <f>(insurance[[#This Row],[bmi]]-Notes!$B$4)/Notes!$B$5</f>
        <v>-1.1685539348377108</v>
      </c>
      <c r="B1152" s="34">
        <f>(insurance[[#This Row],[age]]-Notes!$B$2)/Notes!$B$3</f>
        <v>0.76847263684873979</v>
      </c>
      <c r="C1152" s="34" t="s">
        <v>17</v>
      </c>
    </row>
    <row r="1153" spans="1:3" x14ac:dyDescent="0.35">
      <c r="A1153" s="35">
        <f>(insurance[[#This Row],[bmi]]-Notes!$B$4)/Notes!$B$5</f>
        <v>-1.3211153013608952</v>
      </c>
      <c r="B1153" s="35">
        <f>(insurance[[#This Row],[age]]-Notes!$B$2)/Notes!$B$3</f>
        <v>0.69727144661928109</v>
      </c>
      <c r="C1153" s="35" t="s">
        <v>17</v>
      </c>
    </row>
    <row r="1154" spans="1:3" x14ac:dyDescent="0.35">
      <c r="A1154" s="34">
        <f>(insurance[[#This Row],[bmi]]-Notes!$B$4)/Notes!$B$5</f>
        <v>-1.0405992403343949</v>
      </c>
      <c r="B1154" s="34">
        <f>(insurance[[#This Row],[age]]-Notes!$B$2)/Notes!$B$3</f>
        <v>1.4804845391433274</v>
      </c>
      <c r="C1154" s="34" t="s">
        <v>17</v>
      </c>
    </row>
    <row r="1155" spans="1:3" x14ac:dyDescent="0.35">
      <c r="A1155" s="35">
        <f>(insurance[[#This Row],[bmi]]-Notes!$B$4)/Notes!$B$5</f>
        <v>-1.4613733318741453</v>
      </c>
      <c r="B1155" s="35">
        <f>(insurance[[#This Row],[age]]-Notes!$B$2)/Notes!$B$3</f>
        <v>-0.72675235796989435</v>
      </c>
      <c r="C1155" s="35" t="s">
        <v>18</v>
      </c>
    </row>
    <row r="1156" spans="1:3" x14ac:dyDescent="0.35">
      <c r="A1156" s="34">
        <f>(insurance[[#This Row],[bmi]]-Notes!$B$4)/Notes!$B$5</f>
        <v>-1.024194792321149</v>
      </c>
      <c r="B1156" s="34">
        <f>(insurance[[#This Row],[age]]-Notes!$B$2)/Notes!$B$3</f>
        <v>-0.29954521659314176</v>
      </c>
      <c r="C1156" s="34" t="s">
        <v>18</v>
      </c>
    </row>
    <row r="1157" spans="1:3" x14ac:dyDescent="0.35">
      <c r="A1157" s="35">
        <f>(insurance[[#This Row],[bmi]]-Notes!$B$4)/Notes!$B$5</f>
        <v>-1.5196091223211672</v>
      </c>
      <c r="B1157" s="35">
        <f>(insurance[[#This Row],[age]]-Notes!$B$2)/Notes!$B$3</f>
        <v>0.98207620753711611</v>
      </c>
      <c r="C1157" s="35" t="s">
        <v>17</v>
      </c>
    </row>
    <row r="1158" spans="1:3" x14ac:dyDescent="0.35">
      <c r="A1158" s="34">
        <f>(insurance[[#This Row],[bmi]]-Notes!$B$4)/Notes!$B$5</f>
        <v>-1.1423068180165179</v>
      </c>
      <c r="B1158" s="34">
        <f>(insurance[[#This Row],[age]]-Notes!$B$2)/Notes!$B$3</f>
        <v>-0.94035592865827067</v>
      </c>
      <c r="C1158" s="34" t="s">
        <v>17</v>
      </c>
    </row>
    <row r="1159" spans="1:3" x14ac:dyDescent="0.35">
      <c r="A1159" s="35">
        <f>(insurance[[#This Row],[bmi]]-Notes!$B$4)/Notes!$B$5</f>
        <v>-1.0873519171721449</v>
      </c>
      <c r="B1159" s="35">
        <f>(insurance[[#This Row],[age]]-Notes!$B$2)/Notes!$B$3</f>
        <v>0.41246668570144596</v>
      </c>
      <c r="C1159" s="35" t="s">
        <v>17</v>
      </c>
    </row>
    <row r="1160" spans="1:3" x14ac:dyDescent="0.35">
      <c r="A1160" s="34">
        <f>(insurance[[#This Row],[bmi]]-Notes!$B$4)/Notes!$B$5</f>
        <v>-1.2899468501357283</v>
      </c>
      <c r="B1160" s="34">
        <f>(insurance[[#This Row],[age]]-Notes!$B$2)/Notes!$B$3</f>
        <v>-1.4740455675306659E-2</v>
      </c>
      <c r="C1160" s="34" t="s">
        <v>17</v>
      </c>
    </row>
    <row r="1161" spans="1:3" x14ac:dyDescent="0.35">
      <c r="A1161" s="35">
        <f>(insurance[[#This Row],[bmi]]-Notes!$B$4)/Notes!$B$5</f>
        <v>-1.8353947465761451</v>
      </c>
      <c r="B1161" s="35">
        <f>(insurance[[#This Row],[age]]-Notes!$B$2)/Notes!$B$3</f>
        <v>-8.5941645904765426E-2</v>
      </c>
      <c r="C1161" s="35" t="s">
        <v>17</v>
      </c>
    </row>
    <row r="1162" spans="1:3" x14ac:dyDescent="0.35">
      <c r="A1162" s="34">
        <f>(insurance[[#This Row],[bmi]]-Notes!$B$4)/Notes!$B$5</f>
        <v>-1.0274756819237985</v>
      </c>
      <c r="B1162" s="34">
        <f>(insurance[[#This Row],[age]]-Notes!$B$2)/Notes!$B$3</f>
        <v>-0.65555116774043554</v>
      </c>
      <c r="C1162" s="34" t="s">
        <v>18</v>
      </c>
    </row>
    <row r="1163" spans="1:3" x14ac:dyDescent="0.35">
      <c r="A1163" s="35">
        <f>(insurance[[#This Row],[bmi]]-Notes!$B$4)/Notes!$B$5</f>
        <v>-1.3366995269734783</v>
      </c>
      <c r="B1163" s="35">
        <f>(insurance[[#This Row],[age]]-Notes!$B$2)/Notes!$B$3</f>
        <v>-0.72675235796989435</v>
      </c>
      <c r="C1163" s="35" t="s">
        <v>17</v>
      </c>
    </row>
    <row r="1164" spans="1:3" x14ac:dyDescent="0.35">
      <c r="A1164" s="34">
        <f>(insurance[[#This Row],[bmi]]-Notes!$B$4)/Notes!$B$5</f>
        <v>-1.274362624523145</v>
      </c>
      <c r="B1164" s="34">
        <f>(insurance[[#This Row],[age]]-Notes!$B$2)/Notes!$B$3</f>
        <v>-0.65555116774043554</v>
      </c>
      <c r="C1164" s="34" t="s">
        <v>17</v>
      </c>
    </row>
    <row r="1165" spans="1:3" x14ac:dyDescent="0.35">
      <c r="A1165" s="35">
        <f>(insurance[[#This Row],[bmi]]-Notes!$B$4)/Notes!$B$5</f>
        <v>-1.3719690902019563</v>
      </c>
      <c r="B1165" s="35">
        <f>(insurance[[#This Row],[age]]-Notes!$B$2)/Notes!$B$3</f>
        <v>-1.2963618798055645</v>
      </c>
      <c r="C1165" s="35" t="s">
        <v>17</v>
      </c>
    </row>
    <row r="1166" spans="1:3" x14ac:dyDescent="0.35">
      <c r="A1166" s="34">
        <f>(insurance[[#This Row],[bmi]]-Notes!$B$4)/Notes!$B$5</f>
        <v>-1.5835864695728248</v>
      </c>
      <c r="B1166" s="34">
        <f>(insurance[[#This Row],[age]]-Notes!$B$2)/Notes!$B$3</f>
        <v>1.0532773977665748</v>
      </c>
      <c r="C1166" s="34" t="s">
        <v>17</v>
      </c>
    </row>
    <row r="1167" spans="1:3" x14ac:dyDescent="0.35">
      <c r="A1167" s="35">
        <f>(insurance[[#This Row],[bmi]]-Notes!$B$4)/Notes!$B$5</f>
        <v>-1.3366995269734783</v>
      </c>
      <c r="B1167" s="35">
        <f>(insurance[[#This Row],[age]]-Notes!$B$2)/Notes!$B$3</f>
        <v>-0.79795354819935316</v>
      </c>
      <c r="C1167" s="35" t="s">
        <v>17</v>
      </c>
    </row>
    <row r="1168" spans="1:3" x14ac:dyDescent="0.35">
      <c r="A1168" s="34">
        <f>(insurance[[#This Row],[bmi]]-Notes!$B$4)/Notes!$B$5</f>
        <v>-1.4457891062615615</v>
      </c>
      <c r="B1168" s="34">
        <f>(insurance[[#This Row],[age]]-Notes!$B$2)/Notes!$B$3</f>
        <v>-1.4740455675306659E-2</v>
      </c>
      <c r="C1168" s="34" t="s">
        <v>17</v>
      </c>
    </row>
    <row r="1169" spans="1:3" x14ac:dyDescent="0.35">
      <c r="A1169" s="35">
        <f>(insurance[[#This Row],[bmi]]-Notes!$B$4)/Notes!$B$5</f>
        <v>-1.1185203683973117</v>
      </c>
      <c r="B1169" s="35">
        <f>(insurance[[#This Row],[age]]-Notes!$B$2)/Notes!$B$3</f>
        <v>-0.79795354819935316</v>
      </c>
      <c r="C1169" s="35" t="s">
        <v>17</v>
      </c>
    </row>
    <row r="1170" spans="1:3" x14ac:dyDescent="0.35">
      <c r="A1170" s="34">
        <f>(insurance[[#This Row],[bmi]]-Notes!$B$4)/Notes!$B$5</f>
        <v>-1.180857270847645</v>
      </c>
      <c r="B1170" s="34">
        <f>(insurance[[#This Row],[age]]-Notes!$B$2)/Notes!$B$3</f>
        <v>-0.29954521659314176</v>
      </c>
      <c r="C1170" s="34" t="s">
        <v>17</v>
      </c>
    </row>
    <row r="1171" spans="1:3" x14ac:dyDescent="0.35">
      <c r="A1171" s="35">
        <f>(insurance[[#This Row],[bmi]]-Notes!$B$4)/Notes!$B$5</f>
        <v>-1.1341045940098948</v>
      </c>
      <c r="B1171" s="35">
        <f>(insurance[[#This Row],[age]]-Notes!$B$2)/Notes!$B$3</f>
        <v>0.98207620753711611</v>
      </c>
      <c r="C1171" s="35" t="s">
        <v>17</v>
      </c>
    </row>
    <row r="1172" spans="1:3" x14ac:dyDescent="0.35">
      <c r="A1172" s="34">
        <f>(insurance[[#This Row],[bmi]]-Notes!$B$4)/Notes!$B$5</f>
        <v>-1.1185203683973117</v>
      </c>
      <c r="B1172" s="34">
        <f>(insurance[[#This Row],[age]]-Notes!$B$2)/Notes!$B$3</f>
        <v>0.69727144661928109</v>
      </c>
      <c r="C1172" s="34" t="s">
        <v>18</v>
      </c>
    </row>
    <row r="1173" spans="1:3" x14ac:dyDescent="0.35">
      <c r="A1173" s="35">
        <f>(insurance[[#This Row],[bmi]]-Notes!$B$4)/Notes!$B$5</f>
        <v>-1.0438801299370439</v>
      </c>
      <c r="B1173" s="35">
        <f>(insurance[[#This Row],[age]]-Notes!$B$2)/Notes!$B$3</f>
        <v>-1.0115571188877295</v>
      </c>
      <c r="C1173" s="35" t="s">
        <v>17</v>
      </c>
    </row>
    <row r="1174" spans="1:3" x14ac:dyDescent="0.35">
      <c r="A1174" s="34">
        <f>(insurance[[#This Row],[bmi]]-Notes!$B$4)/Notes!$B$5</f>
        <v>-1.4457891062615615</v>
      </c>
      <c r="B1174" s="34">
        <f>(insurance[[#This Row],[age]]-Notes!$B$2)/Notes!$B$3</f>
        <v>0.3412654954719872</v>
      </c>
      <c r="C1174" s="34" t="s">
        <v>17</v>
      </c>
    </row>
    <row r="1175" spans="1:3" x14ac:dyDescent="0.35">
      <c r="A1175" s="35">
        <f>(insurance[[#This Row],[bmi]]-Notes!$B$4)/Notes!$B$5</f>
        <v>-1.7418893929006449</v>
      </c>
      <c r="B1175" s="35">
        <f>(insurance[[#This Row],[age]]-Notes!$B$2)/Notes!$B$3</f>
        <v>0.27006430524252845</v>
      </c>
      <c r="C1175" s="35" t="s">
        <v>18</v>
      </c>
    </row>
    <row r="1176" spans="1:3" x14ac:dyDescent="0.35">
      <c r="A1176" s="34">
        <f>(insurance[[#This Row],[bmi]]-Notes!$B$4)/Notes!$B$5</f>
        <v>-0.99384656349664469</v>
      </c>
      <c r="B1176" s="34">
        <f>(insurance[[#This Row],[age]]-Notes!$B$2)/Notes!$B$3</f>
        <v>-0.44194759705205927</v>
      </c>
      <c r="C1176" s="34" t="s">
        <v>17</v>
      </c>
    </row>
    <row r="1177" spans="1:3" x14ac:dyDescent="0.35">
      <c r="A1177" s="35">
        <f>(insurance[[#This Row],[bmi]]-Notes!$B$4)/Notes!$B$5</f>
        <v>-1.1915201620562548</v>
      </c>
      <c r="B1177" s="35">
        <f>(insurance[[#This Row],[age]]-Notes!$B$2)/Notes!$B$3</f>
        <v>-1.4387642602644821</v>
      </c>
      <c r="C1177" s="35" t="s">
        <v>17</v>
      </c>
    </row>
    <row r="1178" spans="1:3" x14ac:dyDescent="0.35">
      <c r="A1178" s="34">
        <f>(insurance[[#This Row],[bmi]]-Notes!$B$4)/Notes!$B$5</f>
        <v>-1.7328669464933599</v>
      </c>
      <c r="B1178" s="34">
        <f>(insurance[[#This Row],[age]]-Notes!$B$2)/Notes!$B$3</f>
        <v>1.2668809684549511</v>
      </c>
      <c r="C1178" s="34" t="s">
        <v>17</v>
      </c>
    </row>
    <row r="1179" spans="1:3" x14ac:dyDescent="0.35">
      <c r="A1179" s="35">
        <f>(insurance[[#This Row],[bmi]]-Notes!$B$4)/Notes!$B$5</f>
        <v>-1.056183465946978</v>
      </c>
      <c r="B1179" s="35">
        <f>(insurance[[#This Row],[age]]-Notes!$B$2)/Notes!$B$3</f>
        <v>-1.4740455675306659E-2</v>
      </c>
      <c r="C1179" s="35" t="s">
        <v>17</v>
      </c>
    </row>
    <row r="1180" spans="1:3" x14ac:dyDescent="0.35">
      <c r="A1180" s="34">
        <f>(insurance[[#This Row],[bmi]]-Notes!$B$4)/Notes!$B$5</f>
        <v>-0.96267811227147781</v>
      </c>
      <c r="B1180" s="34">
        <f>(insurance[[#This Row],[age]]-Notes!$B$2)/Notes!$B$3</f>
        <v>0.48366787593090471</v>
      </c>
      <c r="C1180" s="34" t="s">
        <v>17</v>
      </c>
    </row>
    <row r="1181" spans="1:3" x14ac:dyDescent="0.35">
      <c r="A1181" s="35">
        <f>(insurance[[#This Row],[bmi]]-Notes!$B$4)/Notes!$B$5</f>
        <v>-0.96267811227147781</v>
      </c>
      <c r="B1181" s="35">
        <f>(insurance[[#This Row],[age]]-Notes!$B$2)/Notes!$B$3</f>
        <v>0.8396738270781986</v>
      </c>
      <c r="C1181" s="35" t="s">
        <v>18</v>
      </c>
    </row>
    <row r="1182" spans="1:3" x14ac:dyDescent="0.35">
      <c r="A1182" s="34">
        <f>(insurance[[#This Row],[bmi]]-Notes!$B$4)/Notes!$B$5</f>
        <v>-1.7820802905330968</v>
      </c>
      <c r="B1182" s="34">
        <f>(insurance[[#This Row],[age]]-Notes!$B$2)/Notes!$B$3</f>
        <v>-0.94035592865827067</v>
      </c>
      <c r="C1182" s="34" t="s">
        <v>17</v>
      </c>
    </row>
    <row r="1183" spans="1:3" x14ac:dyDescent="0.35">
      <c r="A1183" s="35">
        <f>(insurance[[#This Row],[bmi]]-Notes!$B$4)/Notes!$B$5</f>
        <v>-1.7418893929006449</v>
      </c>
      <c r="B1183" s="35">
        <f>(insurance[[#This Row],[age]]-Notes!$B$2)/Notes!$B$3</f>
        <v>-0.86915473842881186</v>
      </c>
      <c r="C1183" s="35" t="s">
        <v>18</v>
      </c>
    </row>
    <row r="1184" spans="1:3" x14ac:dyDescent="0.35">
      <c r="A1184" s="34">
        <f>(insurance[[#This Row],[bmi]]-Notes!$B$4)/Notes!$B$5</f>
        <v>-1.2120257220728119</v>
      </c>
      <c r="B1184" s="34">
        <f>(insurance[[#This Row],[age]]-Notes!$B$2)/Notes!$B$3</f>
        <v>-1.4740455675306659E-2</v>
      </c>
      <c r="C1184" s="34" t="s">
        <v>17</v>
      </c>
    </row>
    <row r="1185" spans="1:3" x14ac:dyDescent="0.35">
      <c r="A1185" s="35">
        <f>(insurance[[#This Row],[bmi]]-Notes!$B$4)/Notes!$B$5</f>
        <v>-1.2587783989105619</v>
      </c>
      <c r="B1185" s="35">
        <f>(insurance[[#This Row],[age]]-Notes!$B$2)/Notes!$B$3</f>
        <v>-0.65555116774043554</v>
      </c>
      <c r="C1185" s="35" t="s">
        <v>18</v>
      </c>
    </row>
    <row r="1186" spans="1:3" x14ac:dyDescent="0.35">
      <c r="A1186" s="34">
        <f>(insurance[[#This Row],[bmi]]-Notes!$B$4)/Notes!$B$5</f>
        <v>-1.8821474234138951</v>
      </c>
      <c r="B1186" s="34">
        <f>(insurance[[#This Row],[age]]-Notes!$B$2)/Notes!$B$3</f>
        <v>0.55486906616036347</v>
      </c>
      <c r="C1186" s="34" t="s">
        <v>17</v>
      </c>
    </row>
    <row r="1187" spans="1:3" x14ac:dyDescent="0.35">
      <c r="A1187" s="35">
        <f>(insurance[[#This Row],[bmi]]-Notes!$B$4)/Notes!$B$5</f>
        <v>-0.9315096610463115</v>
      </c>
      <c r="B1187" s="35">
        <f>(insurance[[#This Row],[age]]-Notes!$B$2)/Notes!$B$3</f>
        <v>-1.0115571188877295</v>
      </c>
      <c r="C1187" s="35" t="s">
        <v>17</v>
      </c>
    </row>
    <row r="1188" spans="1:3" x14ac:dyDescent="0.35">
      <c r="A1188" s="34">
        <f>(insurance[[#This Row],[bmi]]-Notes!$B$4)/Notes!$B$5</f>
        <v>-1.7279456120893866</v>
      </c>
      <c r="B1188" s="34">
        <f>(insurance[[#This Row],[age]]-Notes!$B$2)/Notes!$B$3</f>
        <v>0.27006430524252845</v>
      </c>
      <c r="C1188" s="34" t="s">
        <v>18</v>
      </c>
    </row>
    <row r="1189" spans="1:3" x14ac:dyDescent="0.35">
      <c r="A1189" s="35">
        <f>(insurance[[#This Row],[bmi]]-Notes!$B$4)/Notes!$B$5</f>
        <v>-0.99384656349664469</v>
      </c>
      <c r="B1189" s="35">
        <f>(insurance[[#This Row],[age]]-Notes!$B$2)/Notes!$B$3</f>
        <v>-1.4387642602644821</v>
      </c>
      <c r="C1189" s="35" t="s">
        <v>17</v>
      </c>
    </row>
    <row r="1190" spans="1:3" x14ac:dyDescent="0.35">
      <c r="A1190" s="34">
        <f>(insurance[[#This Row],[bmi]]-Notes!$B$4)/Notes!$B$5</f>
        <v>-1.204643720466851</v>
      </c>
      <c r="B1190" s="34">
        <f>(insurance[[#This Row],[age]]-Notes!$B$2)/Notes!$B$3</f>
        <v>-1.5099654504939408</v>
      </c>
      <c r="C1190" s="34" t="s">
        <v>17</v>
      </c>
    </row>
    <row r="1191" spans="1:3" x14ac:dyDescent="0.35">
      <c r="A1191" s="35">
        <f>(insurance[[#This Row],[bmi]]-Notes!$B$4)/Notes!$B$5</f>
        <v>-1.1496888196224779</v>
      </c>
      <c r="B1191" s="35">
        <f>(insurance[[#This Row],[age]]-Notes!$B$2)/Notes!$B$3</f>
        <v>0.48366787593090471</v>
      </c>
      <c r="C1191" s="35" t="s">
        <v>18</v>
      </c>
    </row>
    <row r="1192" spans="1:3" x14ac:dyDescent="0.35">
      <c r="A1192" s="34">
        <f>(insurance[[#This Row],[bmi]]-Notes!$B$4)/Notes!$B$5</f>
        <v>-1.2571379541092371</v>
      </c>
      <c r="B1192" s="34">
        <f>(insurance[[#This Row],[age]]-Notes!$B$2)/Notes!$B$3</f>
        <v>1.0532773977665748</v>
      </c>
      <c r="C1192" s="34" t="s">
        <v>17</v>
      </c>
    </row>
    <row r="1193" spans="1:3" x14ac:dyDescent="0.35">
      <c r="A1193" s="35">
        <f>(insurance[[#This Row],[bmi]]-Notes!$B$4)/Notes!$B$5</f>
        <v>-0.97826233788406158</v>
      </c>
      <c r="B1193" s="35">
        <f>(insurance[[#This Row],[age]]-Notes!$B$2)/Notes!$B$3</f>
        <v>0.27006430524252845</v>
      </c>
      <c r="C1193" s="35" t="s">
        <v>18</v>
      </c>
    </row>
    <row r="1194" spans="1:3" x14ac:dyDescent="0.35">
      <c r="A1194" s="34">
        <f>(insurance[[#This Row],[bmi]]-Notes!$B$4)/Notes!$B$5</f>
        <v>-1.3366995269734783</v>
      </c>
      <c r="B1194" s="34">
        <f>(insurance[[#This Row],[age]]-Notes!$B$2)/Notes!$B$3</f>
        <v>-1.0115571188877295</v>
      </c>
      <c r="C1194" s="34" t="s">
        <v>17</v>
      </c>
    </row>
    <row r="1195" spans="1:3" x14ac:dyDescent="0.35">
      <c r="A1195" s="35">
        <f>(insurance[[#This Row],[bmi]]-Notes!$B$4)/Notes!$B$5</f>
        <v>-1.4769575574867284</v>
      </c>
      <c r="B1195" s="35">
        <f>(insurance[[#This Row],[age]]-Notes!$B$2)/Notes!$B$3</f>
        <v>1.6940881098317038</v>
      </c>
      <c r="C1195" s="35" t="s">
        <v>17</v>
      </c>
    </row>
    <row r="1196" spans="1:3" x14ac:dyDescent="0.35">
      <c r="A1196" s="34">
        <f>(insurance[[#This Row],[bmi]]-Notes!$B$4)/Notes!$B$5</f>
        <v>-1.4572722198708334</v>
      </c>
      <c r="B1196" s="34">
        <f>(insurance[[#This Row],[age]]-Notes!$B$2)/Notes!$B$3</f>
        <v>-1.5099654504939408</v>
      </c>
      <c r="C1196" s="34" t="s">
        <v>17</v>
      </c>
    </row>
    <row r="1197" spans="1:3" x14ac:dyDescent="0.35">
      <c r="A1197" s="35">
        <f>(insurance[[#This Row],[bmi]]-Notes!$B$4)/Notes!$B$5</f>
        <v>-1.7574736185132287</v>
      </c>
      <c r="B1197" s="35">
        <f>(insurance[[#This Row],[age]]-Notes!$B$2)/Notes!$B$3</f>
        <v>-8.5941645904765426E-2</v>
      </c>
      <c r="C1197" s="35" t="s">
        <v>17</v>
      </c>
    </row>
    <row r="1198" spans="1:3" x14ac:dyDescent="0.35">
      <c r="A1198" s="34">
        <f>(insurance[[#This Row],[bmi]]-Notes!$B$4)/Notes!$B$5</f>
        <v>-1.8977316490264788</v>
      </c>
      <c r="B1198" s="34">
        <f>(insurance[[#This Row],[age]]-Notes!$B$2)/Notes!$B$3</f>
        <v>-0.44194759705205927</v>
      </c>
      <c r="C1198" s="34" t="s">
        <v>18</v>
      </c>
    </row>
    <row r="1199" spans="1:3" x14ac:dyDescent="0.35">
      <c r="A1199" s="35">
        <f>(insurance[[#This Row],[bmi]]-Notes!$B$4)/Notes!$B$5</f>
        <v>-1.6918558264602459</v>
      </c>
      <c r="B1199" s="35">
        <f>(insurance[[#This Row],[age]]-Notes!$B$2)/Notes!$B$3</f>
        <v>0.41246668570144596</v>
      </c>
      <c r="C1199" s="35" t="s">
        <v>17</v>
      </c>
    </row>
    <row r="1200" spans="1:3" x14ac:dyDescent="0.35">
      <c r="A1200" s="34">
        <f>(insurance[[#This Row],[bmi]]-Notes!$B$4)/Notes!$B$5</f>
        <v>-1.7574736185132287</v>
      </c>
      <c r="B1200" s="34">
        <f>(insurance[[#This Row],[age]]-Notes!$B$2)/Notes!$B$3</f>
        <v>-0.65555116774043554</v>
      </c>
      <c r="C1200" s="34" t="s">
        <v>17</v>
      </c>
    </row>
    <row r="1201" spans="1:3" x14ac:dyDescent="0.35">
      <c r="A1201" s="35">
        <f>(insurance[[#This Row],[bmi]]-Notes!$B$4)/Notes!$B$5</f>
        <v>-1.1144192563940001</v>
      </c>
      <c r="B1201" s="35">
        <f>(insurance[[#This Row],[age]]-Notes!$B$2)/Notes!$B$3</f>
        <v>-1.4740455675306659E-2</v>
      </c>
      <c r="C1201" s="35" t="s">
        <v>17</v>
      </c>
    </row>
    <row r="1202" spans="1:3" x14ac:dyDescent="0.35">
      <c r="A1202" s="34">
        <f>(insurance[[#This Row],[bmi]]-Notes!$B$4)/Notes!$B$5</f>
        <v>-1.5032046743079215</v>
      </c>
      <c r="B1202" s="34">
        <f>(insurance[[#This Row],[age]]-Notes!$B$2)/Notes!$B$3</f>
        <v>1.1244785879960337</v>
      </c>
      <c r="C1202" s="34" t="s">
        <v>17</v>
      </c>
    </row>
    <row r="1203" spans="1:3" x14ac:dyDescent="0.35">
      <c r="A1203" s="35">
        <f>(insurance[[#This Row],[bmi]]-Notes!$B$4)/Notes!$B$5</f>
        <v>-1.3990364294238113</v>
      </c>
      <c r="B1203" s="35">
        <f>(insurance[[#This Row],[age]]-Notes!$B$2)/Notes!$B$3</f>
        <v>-0.22834402636368298</v>
      </c>
      <c r="C1203" s="35" t="s">
        <v>17</v>
      </c>
    </row>
    <row r="1204" spans="1:3" x14ac:dyDescent="0.35">
      <c r="A1204" s="34">
        <f>(insurance[[#This Row],[bmi]]-Notes!$B$4)/Notes!$B$5</f>
        <v>-1.227609947685395</v>
      </c>
      <c r="B1204" s="34">
        <f>(insurance[[#This Row],[age]]-Notes!$B$2)/Notes!$B$3</f>
        <v>-1.1539594993466469</v>
      </c>
      <c r="C1204" s="34" t="s">
        <v>17</v>
      </c>
    </row>
    <row r="1205" spans="1:3" x14ac:dyDescent="0.35">
      <c r="A1205" s="35">
        <f>(insurance[[#This Row],[bmi]]-Notes!$B$4)/Notes!$B$5</f>
        <v>-0.99466678589730684</v>
      </c>
      <c r="B1205" s="35">
        <f>(insurance[[#This Row],[age]]-Notes!$B$2)/Notes!$B$3</f>
        <v>-0.72675235796989435</v>
      </c>
      <c r="C1205" s="35" t="s">
        <v>17</v>
      </c>
    </row>
    <row r="1206" spans="1:3" x14ac:dyDescent="0.35">
      <c r="A1206" s="34">
        <f>(insurance[[#This Row],[bmi]]-Notes!$B$4)/Notes!$B$5</f>
        <v>-1.0717676915595618</v>
      </c>
      <c r="B1206" s="34">
        <f>(insurance[[#This Row],[age]]-Notes!$B$2)/Notes!$B$3</f>
        <v>0.9108750173076573</v>
      </c>
      <c r="C1206" s="34" t="s">
        <v>18</v>
      </c>
    </row>
    <row r="1207" spans="1:3" x14ac:dyDescent="0.35">
      <c r="A1207" s="35">
        <f>(insurance[[#This Row],[bmi]]-Notes!$B$4)/Notes!$B$5</f>
        <v>-1.1652730452350617</v>
      </c>
      <c r="B1207" s="35">
        <f>(insurance[[#This Row],[age]]-Notes!$B$2)/Notes!$B$3</f>
        <v>0.41246668570144596</v>
      </c>
      <c r="C1207" s="35" t="s">
        <v>17</v>
      </c>
    </row>
    <row r="1208" spans="1:3" x14ac:dyDescent="0.35">
      <c r="A1208" s="34">
        <f>(insurance[[#This Row],[bmi]]-Notes!$B$4)/Notes!$B$5</f>
        <v>-1.4613733318741453</v>
      </c>
      <c r="B1208" s="34">
        <f>(insurance[[#This Row],[age]]-Notes!$B$2)/Notes!$B$3</f>
        <v>0.12766192478361088</v>
      </c>
      <c r="C1208" s="34" t="s">
        <v>17</v>
      </c>
    </row>
    <row r="1209" spans="1:3" x14ac:dyDescent="0.35">
      <c r="A1209" s="35">
        <f>(insurance[[#This Row],[bmi]]-Notes!$B$4)/Notes!$B$5</f>
        <v>-1.0405992403343949</v>
      </c>
      <c r="B1209" s="35">
        <f>(insurance[[#This Row],[age]]-Notes!$B$2)/Notes!$B$3</f>
        <v>-0.1571428361342242</v>
      </c>
      <c r="C1209" s="35" t="s">
        <v>17</v>
      </c>
    </row>
    <row r="1210" spans="1:3" x14ac:dyDescent="0.35">
      <c r="A1210" s="34">
        <f>(insurance[[#This Row],[bmi]]-Notes!$B$4)/Notes!$B$5</f>
        <v>-1.4302048806489784</v>
      </c>
      <c r="B1210" s="34">
        <f>(insurance[[#This Row],[age]]-Notes!$B$2)/Notes!$B$3</f>
        <v>-0.65555116774043554</v>
      </c>
      <c r="C1210" s="34" t="s">
        <v>17</v>
      </c>
    </row>
    <row r="1211" spans="1:3" x14ac:dyDescent="0.35">
      <c r="A1211" s="35">
        <f>(insurance[[#This Row],[bmi]]-Notes!$B$4)/Notes!$B$5</f>
        <v>-0.93397032824829851</v>
      </c>
      <c r="B1211" s="35">
        <f>(insurance[[#This Row],[age]]-Notes!$B$2)/Notes!$B$3</f>
        <v>5.6460734554152112E-2</v>
      </c>
      <c r="C1211" s="35" t="s">
        <v>17</v>
      </c>
    </row>
    <row r="1212" spans="1:3" x14ac:dyDescent="0.35">
      <c r="A1212" s="34">
        <f>(insurance[[#This Row],[bmi]]-Notes!$B$4)/Notes!$B$5</f>
        <v>-1.102936142784728</v>
      </c>
      <c r="B1212" s="34">
        <f>(insurance[[#This Row],[age]]-Notes!$B$2)/Notes!$B$3</f>
        <v>0.12766192478361088</v>
      </c>
      <c r="C1212" s="34" t="s">
        <v>17</v>
      </c>
    </row>
    <row r="1213" spans="1:3" x14ac:dyDescent="0.35">
      <c r="A1213" s="35">
        <f>(insurance[[#This Row],[bmi]]-Notes!$B$4)/Notes!$B$5</f>
        <v>-0.99384656349664469</v>
      </c>
      <c r="B1213" s="35">
        <f>(insurance[[#This Row],[age]]-Notes!$B$2)/Notes!$B$3</f>
        <v>1.0532773977665748</v>
      </c>
      <c r="C1213" s="35" t="s">
        <v>17</v>
      </c>
    </row>
    <row r="1214" spans="1:3" x14ac:dyDescent="0.35">
      <c r="A1214" s="34">
        <f>(insurance[[#This Row],[bmi]]-Notes!$B$4)/Notes!$B$5</f>
        <v>-1.3055310757483118</v>
      </c>
      <c r="B1214" s="34">
        <f>(insurance[[#This Row],[age]]-Notes!$B$2)/Notes!$B$3</f>
        <v>-0.1571428361342242</v>
      </c>
      <c r="C1214" s="34" t="s">
        <v>17</v>
      </c>
    </row>
    <row r="1215" spans="1:3" x14ac:dyDescent="0.35">
      <c r="A1215" s="35">
        <f>(insurance[[#This Row],[bmi]]-Notes!$B$4)/Notes!$B$5</f>
        <v>-1.5392944599370615</v>
      </c>
      <c r="B1215" s="35">
        <f>(insurance[[#This Row],[age]]-Notes!$B$2)/Notes!$B$3</f>
        <v>-1.2251606895761058</v>
      </c>
      <c r="C1215" s="35" t="s">
        <v>17</v>
      </c>
    </row>
    <row r="1216" spans="1:3" x14ac:dyDescent="0.35">
      <c r="A1216" s="34">
        <f>(insurance[[#This Row],[bmi]]-Notes!$B$4)/Notes!$B$5</f>
        <v>-1.0438801299370439</v>
      </c>
      <c r="B1216" s="34">
        <f>(insurance[[#This Row],[age]]-Notes!$B$2)/Notes!$B$3</f>
        <v>-0.79795354819935316</v>
      </c>
      <c r="C1216" s="34" t="s">
        <v>17</v>
      </c>
    </row>
    <row r="1217" spans="1:3" x14ac:dyDescent="0.35">
      <c r="A1217" s="35">
        <f>(insurance[[#This Row],[bmi]]-Notes!$B$4)/Notes!$B$5</f>
        <v>-1.7574736185132287</v>
      </c>
      <c r="B1217" s="35">
        <f>(insurance[[#This Row],[age]]-Notes!$B$2)/Notes!$B$3</f>
        <v>-8.5941645904765426E-2</v>
      </c>
      <c r="C1217" s="35" t="s">
        <v>17</v>
      </c>
    </row>
    <row r="1218" spans="1:3" x14ac:dyDescent="0.35">
      <c r="A1218" s="34">
        <f>(insurance[[#This Row],[bmi]]-Notes!$B$4)/Notes!$B$5</f>
        <v>-1.4211824342416932</v>
      </c>
      <c r="B1218" s="34">
        <f>(insurance[[#This Row],[age]]-Notes!$B$2)/Notes!$B$3</f>
        <v>-1.3675630700350232</v>
      </c>
      <c r="C1218" s="34" t="s">
        <v>17</v>
      </c>
    </row>
    <row r="1219" spans="1:3" x14ac:dyDescent="0.35">
      <c r="A1219" s="35">
        <f>(insurance[[#This Row],[bmi]]-Notes!$B$4)/Notes!$B$5</f>
        <v>-1.6180358104006407</v>
      </c>
      <c r="B1219" s="35">
        <f>(insurance[[#This Row],[age]]-Notes!$B$2)/Notes!$B$3</f>
        <v>-1.0115571188877295</v>
      </c>
      <c r="C1219" s="35" t="s">
        <v>17</v>
      </c>
    </row>
    <row r="1220" spans="1:3" x14ac:dyDescent="0.35">
      <c r="A1220" s="34">
        <f>(insurance[[#This Row],[bmi]]-Notes!$B$4)/Notes!$B$5</f>
        <v>-0.99384656349664469</v>
      </c>
      <c r="B1220" s="34">
        <f>(insurance[[#This Row],[age]]-Notes!$B$2)/Notes!$B$3</f>
        <v>0.19886311501306964</v>
      </c>
      <c r="C1220" s="34" t="s">
        <v>18</v>
      </c>
    </row>
    <row r="1221" spans="1:3" x14ac:dyDescent="0.35">
      <c r="A1221" s="35">
        <f>(insurance[[#This Row],[bmi]]-Notes!$B$4)/Notes!$B$5</f>
        <v>-1.1496888196224779</v>
      </c>
      <c r="B1221" s="35">
        <f>(insurance[[#This Row],[age]]-Notes!$B$2)/Notes!$B$3</f>
        <v>-0.65555116774043554</v>
      </c>
      <c r="C1221" s="35" t="s">
        <v>18</v>
      </c>
    </row>
    <row r="1222" spans="1:3" x14ac:dyDescent="0.35">
      <c r="A1222" s="34">
        <f>(insurance[[#This Row],[bmi]]-Notes!$B$4)/Notes!$B$5</f>
        <v>-1.056183465946978</v>
      </c>
      <c r="B1222" s="34">
        <f>(insurance[[#This Row],[age]]-Notes!$B$2)/Notes!$B$3</f>
        <v>-1.1539594993466469</v>
      </c>
      <c r="C1222" s="34" t="s">
        <v>17</v>
      </c>
    </row>
    <row r="1223" spans="1:3" x14ac:dyDescent="0.35">
      <c r="A1223" s="35">
        <f>(insurance[[#This Row],[bmi]]-Notes!$B$4)/Notes!$B$5</f>
        <v>-1.0061498995065787</v>
      </c>
      <c r="B1223" s="35">
        <f>(insurance[[#This Row],[age]]-Notes!$B$2)/Notes!$B$3</f>
        <v>1.4804845391433274</v>
      </c>
      <c r="C1223" s="35" t="s">
        <v>17</v>
      </c>
    </row>
    <row r="1224" spans="1:3" x14ac:dyDescent="0.35">
      <c r="A1224" s="34">
        <f>(insurance[[#This Row],[bmi]]-Notes!$B$4)/Notes!$B$5</f>
        <v>-0.97006011387743862</v>
      </c>
      <c r="B1224" s="34">
        <f>(insurance[[#This Row],[age]]-Notes!$B$2)/Notes!$B$3</f>
        <v>-0.86915473842881186</v>
      </c>
      <c r="C1224" s="34" t="s">
        <v>18</v>
      </c>
    </row>
    <row r="1225" spans="1:3" x14ac:dyDescent="0.35">
      <c r="A1225" s="35">
        <f>(insurance[[#This Row],[bmi]]-Notes!$B$4)/Notes!$B$5</f>
        <v>-1.024194792321149</v>
      </c>
      <c r="B1225" s="35">
        <f>(insurance[[#This Row],[age]]-Notes!$B$2)/Notes!$B$3</f>
        <v>0.62607025638982228</v>
      </c>
      <c r="C1225" s="35" t="s">
        <v>18</v>
      </c>
    </row>
    <row r="1226" spans="1:3" x14ac:dyDescent="0.35">
      <c r="A1226" s="34">
        <f>(insurance[[#This Row],[bmi]]-Notes!$B$4)/Notes!$B$5</f>
        <v>-1.2407335060959912</v>
      </c>
      <c r="B1226" s="34">
        <f>(insurance[[#This Row],[age]]-Notes!$B$2)/Notes!$B$3</f>
        <v>-0.86915473842881186</v>
      </c>
      <c r="C1226" s="34" t="s">
        <v>17</v>
      </c>
    </row>
    <row r="1227" spans="1:3" x14ac:dyDescent="0.35">
      <c r="A1227" s="35">
        <f>(insurance[[#This Row],[bmi]]-Notes!$B$4)/Notes!$B$5</f>
        <v>-1.2226886132814212</v>
      </c>
      <c r="B1227" s="35">
        <f>(insurance[[#This Row],[age]]-Notes!$B$2)/Notes!$B$3</f>
        <v>-1.0827583091171882</v>
      </c>
      <c r="C1227" s="35" t="s">
        <v>17</v>
      </c>
    </row>
    <row r="1228" spans="1:3" x14ac:dyDescent="0.35">
      <c r="A1228" s="34">
        <f>(insurance[[#This Row],[bmi]]-Notes!$B$4)/Notes!$B$5</f>
        <v>-0.98810500669200874</v>
      </c>
      <c r="B1228" s="34">
        <f>(insurance[[#This Row],[age]]-Notes!$B$2)/Notes!$B$3</f>
        <v>0.19886311501306964</v>
      </c>
      <c r="C1228" s="34" t="s">
        <v>18</v>
      </c>
    </row>
    <row r="1229" spans="1:3" x14ac:dyDescent="0.35">
      <c r="A1229" s="35">
        <f>(insurance[[#This Row],[bmi]]-Notes!$B$4)/Notes!$B$5</f>
        <v>-1.6196762552019655</v>
      </c>
      <c r="B1229" s="35">
        <f>(insurance[[#This Row],[age]]-Notes!$B$2)/Notes!$B$3</f>
        <v>-1.5099654504939408</v>
      </c>
      <c r="C1229" s="35" t="s">
        <v>17</v>
      </c>
    </row>
    <row r="1230" spans="1:3" x14ac:dyDescent="0.35">
      <c r="A1230" s="34">
        <f>(insurance[[#This Row],[bmi]]-Notes!$B$4)/Notes!$B$5</f>
        <v>-1.0422396851357196</v>
      </c>
      <c r="B1230" s="34">
        <f>(insurance[[#This Row],[age]]-Notes!$B$2)/Notes!$B$3</f>
        <v>-0.44194759705205927</v>
      </c>
      <c r="C1230" s="34" t="s">
        <v>17</v>
      </c>
    </row>
    <row r="1231" spans="1:3" x14ac:dyDescent="0.35">
      <c r="A1231" s="35">
        <f>(insurance[[#This Row],[bmi]]-Notes!$B$4)/Notes!$B$5</f>
        <v>-1.2587783989105619</v>
      </c>
      <c r="B1231" s="35">
        <f>(insurance[[#This Row],[age]]-Notes!$B$2)/Notes!$B$3</f>
        <v>1.7652893000611625</v>
      </c>
      <c r="C1231" s="35" t="s">
        <v>18</v>
      </c>
    </row>
    <row r="1232" spans="1:3" x14ac:dyDescent="0.35">
      <c r="A1232" s="34">
        <f>(insurance[[#This Row],[bmi]]-Notes!$B$4)/Notes!$B$5</f>
        <v>-1.2948681845397021</v>
      </c>
      <c r="B1232" s="34">
        <f>(insurance[[#This Row],[age]]-Notes!$B$2)/Notes!$B$3</f>
        <v>1.3380821586844101</v>
      </c>
      <c r="C1232" s="34" t="s">
        <v>17</v>
      </c>
    </row>
    <row r="1233" spans="1:3" x14ac:dyDescent="0.35">
      <c r="A1233" s="35">
        <f>(insurance[[#This Row],[bmi]]-Notes!$B$4)/Notes!$B$5</f>
        <v>-1.6016313623873955</v>
      </c>
      <c r="B1233" s="35">
        <f>(insurance[[#This Row],[age]]-Notes!$B$2)/Notes!$B$3</f>
        <v>0.98207620753711611</v>
      </c>
      <c r="C1233" s="35" t="s">
        <v>18</v>
      </c>
    </row>
    <row r="1234" spans="1:3" x14ac:dyDescent="0.35">
      <c r="A1234" s="34">
        <f>(insurance[[#This Row],[bmi]]-Notes!$B$4)/Notes!$B$5</f>
        <v>-0.95201522106286851</v>
      </c>
      <c r="B1234" s="34">
        <f>(insurance[[#This Row],[age]]-Notes!$B$2)/Notes!$B$3</f>
        <v>0.19886311501306964</v>
      </c>
      <c r="C1234" s="34" t="s">
        <v>17</v>
      </c>
    </row>
    <row r="1235" spans="1:3" x14ac:dyDescent="0.35">
      <c r="A1235" s="35">
        <f>(insurance[[#This Row],[bmi]]-Notes!$B$4)/Notes!$B$5</f>
        <v>-1.2226886132814212</v>
      </c>
      <c r="B1235" s="35">
        <f>(insurance[[#This Row],[age]]-Notes!$B$2)/Notes!$B$3</f>
        <v>-1.5099654504939408</v>
      </c>
      <c r="C1235" s="35" t="s">
        <v>17</v>
      </c>
    </row>
    <row r="1236" spans="1:3" x14ac:dyDescent="0.35">
      <c r="A1236" s="34">
        <f>(insurance[[#This Row],[bmi]]-Notes!$B$4)/Notes!$B$5</f>
        <v>-0.95201522106286851</v>
      </c>
      <c r="B1236" s="34">
        <f>(insurance[[#This Row],[age]]-Notes!$B$2)/Notes!$B$3</f>
        <v>0.9108750173076573</v>
      </c>
      <c r="C1236" s="34" t="s">
        <v>17</v>
      </c>
    </row>
    <row r="1237" spans="1:3" x14ac:dyDescent="0.35">
      <c r="A1237" s="35">
        <f>(insurance[[#This Row],[bmi]]-Notes!$B$4)/Notes!$B$5</f>
        <v>-1.024194792321149</v>
      </c>
      <c r="B1237" s="35">
        <f>(insurance[[#This Row],[age]]-Notes!$B$2)/Notes!$B$3</f>
        <v>-1.3675630700350232</v>
      </c>
      <c r="C1237" s="35" t="s">
        <v>18</v>
      </c>
    </row>
    <row r="1238" spans="1:3" x14ac:dyDescent="0.35">
      <c r="A1238" s="34">
        <f>(insurance[[#This Row],[bmi]]-Notes!$B$4)/Notes!$B$5</f>
        <v>-1.1324641492085701</v>
      </c>
      <c r="B1238" s="34">
        <f>(insurance[[#This Row],[age]]-Notes!$B$2)/Notes!$B$3</f>
        <v>1.7652893000611625</v>
      </c>
      <c r="C1238" s="34" t="s">
        <v>18</v>
      </c>
    </row>
    <row r="1239" spans="1:3" x14ac:dyDescent="0.35">
      <c r="A1239" s="35">
        <f>(insurance[[#This Row],[bmi]]-Notes!$B$4)/Notes!$B$5</f>
        <v>-1.2226886132814212</v>
      </c>
      <c r="B1239" s="35">
        <f>(insurance[[#This Row],[age]]-Notes!$B$2)/Notes!$B$3</f>
        <v>-1.2963618798055645</v>
      </c>
      <c r="C1239" s="35" t="s">
        <v>17</v>
      </c>
    </row>
    <row r="1240" spans="1:3" x14ac:dyDescent="0.35">
      <c r="A1240" s="34">
        <f>(insurance[[#This Row],[bmi]]-Notes!$B$4)/Notes!$B$5</f>
        <v>-1.3055310757483118</v>
      </c>
      <c r="B1240" s="34">
        <f>(insurance[[#This Row],[age]]-Notes!$B$2)/Notes!$B$3</f>
        <v>-0.44194759705205927</v>
      </c>
      <c r="C1240" s="34" t="s">
        <v>17</v>
      </c>
    </row>
    <row r="1241" spans="1:3" x14ac:dyDescent="0.35">
      <c r="A1241" s="35">
        <f>(insurance[[#This Row],[bmi]]-Notes!$B$4)/Notes!$B$5</f>
        <v>-1.1185203683973117</v>
      </c>
      <c r="B1241" s="35">
        <f>(insurance[[#This Row],[age]]-Notes!$B$2)/Notes!$B$3</f>
        <v>-1.1539594993466469</v>
      </c>
      <c r="C1241" s="35" t="s">
        <v>17</v>
      </c>
    </row>
    <row r="1242" spans="1:3" x14ac:dyDescent="0.35">
      <c r="A1242" s="34">
        <f>(insurance[[#This Row],[bmi]]-Notes!$B$4)/Notes!$B$5</f>
        <v>-1.2431941732979781</v>
      </c>
      <c r="B1242" s="34">
        <f>(insurance[[#This Row],[age]]-Notes!$B$2)/Notes!$B$3</f>
        <v>1.6940881098317038</v>
      </c>
      <c r="C1242" s="34" t="s">
        <v>17</v>
      </c>
    </row>
    <row r="1243" spans="1:3" x14ac:dyDescent="0.35">
      <c r="A1243" s="35">
        <f>(insurance[[#This Row],[bmi]]-Notes!$B$4)/Notes!$B$5</f>
        <v>-1.6795524904503119</v>
      </c>
      <c r="B1243" s="35">
        <f>(insurance[[#This Row],[age]]-Notes!$B$2)/Notes!$B$3</f>
        <v>-1.4387642602644821</v>
      </c>
      <c r="C1243" s="35" t="s">
        <v>17</v>
      </c>
    </row>
    <row r="1244" spans="1:3" x14ac:dyDescent="0.35">
      <c r="A1244" s="34">
        <f>(insurance[[#This Row],[bmi]]-Notes!$B$4)/Notes!$B$5</f>
        <v>-1.6180358104006407</v>
      </c>
      <c r="B1244" s="34">
        <f>(insurance[[#This Row],[age]]-Notes!$B$2)/Notes!$B$3</f>
        <v>-0.94035592865827067</v>
      </c>
      <c r="C1244" s="34" t="s">
        <v>17</v>
      </c>
    </row>
    <row r="1245" spans="1:3" x14ac:dyDescent="0.35">
      <c r="A1245" s="35">
        <f>(insurance[[#This Row],[bmi]]-Notes!$B$4)/Notes!$B$5</f>
        <v>-1.3522837525860614</v>
      </c>
      <c r="B1245" s="35">
        <f>(insurance[[#This Row],[age]]-Notes!$B$2)/Notes!$B$3</f>
        <v>-1.3675630700350232</v>
      </c>
      <c r="C1245" s="35" t="s">
        <v>18</v>
      </c>
    </row>
    <row r="1246" spans="1:3" x14ac:dyDescent="0.35">
      <c r="A1246" s="34">
        <f>(insurance[[#This Row],[bmi]]-Notes!$B$4)/Notes!$B$5</f>
        <v>-1.7574736185132287</v>
      </c>
      <c r="B1246" s="34">
        <f>(insurance[[#This Row],[age]]-Notes!$B$2)/Notes!$B$3</f>
        <v>1.1956797782254924</v>
      </c>
      <c r="C1246" s="34" t="s">
        <v>18</v>
      </c>
    </row>
    <row r="1247" spans="1:3" x14ac:dyDescent="0.35">
      <c r="A1247" s="35">
        <f>(insurance[[#This Row],[bmi]]-Notes!$B$4)/Notes!$B$5</f>
        <v>-1.8641025305993251</v>
      </c>
      <c r="B1247" s="35">
        <f>(insurance[[#This Row],[age]]-Notes!$B$2)/Notes!$B$3</f>
        <v>-8.5941645904765426E-2</v>
      </c>
      <c r="C1247" s="35" t="s">
        <v>18</v>
      </c>
    </row>
    <row r="1248" spans="1:3" x14ac:dyDescent="0.35">
      <c r="A1248" s="34">
        <f>(insurance[[#This Row],[bmi]]-Notes!$B$4)/Notes!$B$5</f>
        <v>-1.1341045940098948</v>
      </c>
      <c r="B1248" s="34">
        <f>(insurance[[#This Row],[age]]-Notes!$B$2)/Notes!$B$3</f>
        <v>-1.5099654504939408</v>
      </c>
      <c r="C1248" s="34" t="s">
        <v>17</v>
      </c>
    </row>
    <row r="1249" spans="1:3" x14ac:dyDescent="0.35">
      <c r="A1249" s="35">
        <f>(insurance[[#This Row],[bmi]]-Notes!$B$4)/Notes!$B$5</f>
        <v>-1.4146206550363951</v>
      </c>
      <c r="B1249" s="35">
        <f>(insurance[[#This Row],[age]]-Notes!$B$2)/Notes!$B$3</f>
        <v>1.5516857293727864</v>
      </c>
      <c r="C1249" s="35" t="s">
        <v>17</v>
      </c>
    </row>
    <row r="1250" spans="1:3" x14ac:dyDescent="0.35">
      <c r="A1250" s="34">
        <f>(insurance[[#This Row],[bmi]]-Notes!$B$4)/Notes!$B$5</f>
        <v>-1.1964414964602281</v>
      </c>
      <c r="B1250" s="34">
        <f>(insurance[[#This Row],[age]]-Notes!$B$2)/Notes!$B$3</f>
        <v>0.19886311501306964</v>
      </c>
      <c r="C1250" s="34" t="s">
        <v>18</v>
      </c>
    </row>
    <row r="1251" spans="1:3" x14ac:dyDescent="0.35">
      <c r="A1251" s="35">
        <f>(insurance[[#This Row],[bmi]]-Notes!$B$4)/Notes!$B$5</f>
        <v>-1.0873519171721449</v>
      </c>
      <c r="B1251" s="35">
        <f>(insurance[[#This Row],[age]]-Notes!$B$2)/Notes!$B$3</f>
        <v>1.4804845391433274</v>
      </c>
      <c r="C1251" s="35" t="s">
        <v>17</v>
      </c>
    </row>
    <row r="1252" spans="1:3" x14ac:dyDescent="0.35">
      <c r="A1252" s="34">
        <f>(insurance[[#This Row],[bmi]]-Notes!$B$4)/Notes!$B$5</f>
        <v>-1.3719690902019563</v>
      </c>
      <c r="B1252" s="34">
        <f>(insurance[[#This Row],[age]]-Notes!$B$2)/Notes!$B$3</f>
        <v>0.48366787593090471</v>
      </c>
      <c r="C1252" s="34" t="s">
        <v>17</v>
      </c>
    </row>
    <row r="1253" spans="1:3" x14ac:dyDescent="0.35">
      <c r="A1253" s="35">
        <f>(insurance[[#This Row],[bmi]]-Notes!$B$4)/Notes!$B$5</f>
        <v>-1.0438801299370439</v>
      </c>
      <c r="B1253" s="35">
        <f>(insurance[[#This Row],[age]]-Notes!$B$2)/Notes!$B$3</f>
        <v>-1.2251606895761058</v>
      </c>
      <c r="C1253" s="35" t="s">
        <v>17</v>
      </c>
    </row>
    <row r="1254" spans="1:3" x14ac:dyDescent="0.35">
      <c r="A1254" s="34">
        <f>(insurance[[#This Row],[bmi]]-Notes!$B$4)/Notes!$B$5</f>
        <v>-1.2587783989105619</v>
      </c>
      <c r="B1254" s="34">
        <f>(insurance[[#This Row],[age]]-Notes!$B$2)/Notes!$B$3</f>
        <v>-1.5099654504939408</v>
      </c>
      <c r="C1254" s="34" t="s">
        <v>17</v>
      </c>
    </row>
    <row r="1255" spans="1:3" x14ac:dyDescent="0.35">
      <c r="A1255" s="35">
        <f>(insurance[[#This Row],[bmi]]-Notes!$B$4)/Notes!$B$5</f>
        <v>-0.97826233788406158</v>
      </c>
      <c r="B1255" s="35">
        <f>(insurance[[#This Row],[age]]-Notes!$B$2)/Notes!$B$3</f>
        <v>-1.4387642602644821</v>
      </c>
      <c r="C1255" s="35" t="s">
        <v>17</v>
      </c>
    </row>
    <row r="1256" spans="1:3" x14ac:dyDescent="0.35">
      <c r="A1256" s="34">
        <f>(insurance[[#This Row],[bmi]]-Notes!$B$4)/Notes!$B$5</f>
        <v>-1.227609947685395</v>
      </c>
      <c r="B1256" s="34">
        <f>(insurance[[#This Row],[age]]-Notes!$B$2)/Notes!$B$3</f>
        <v>1.2668809684549511</v>
      </c>
      <c r="C1256" s="34" t="s">
        <v>17</v>
      </c>
    </row>
    <row r="1257" spans="1:3" x14ac:dyDescent="0.35">
      <c r="A1257" s="35">
        <f>(insurance[[#This Row],[bmi]]-Notes!$B$4)/Notes!$B$5</f>
        <v>-1.4703957782814303</v>
      </c>
      <c r="B1257" s="35">
        <f>(insurance[[#This Row],[age]]-Notes!$B$2)/Notes!$B$3</f>
        <v>-1.4387642602644821</v>
      </c>
      <c r="C1257" s="35" t="s">
        <v>18</v>
      </c>
    </row>
    <row r="1258" spans="1:3" x14ac:dyDescent="0.35">
      <c r="A1258" s="34">
        <f>(insurance[[#This Row],[bmi]]-Notes!$B$4)/Notes!$B$5</f>
        <v>-1.5704629111622286</v>
      </c>
      <c r="B1258" s="34">
        <f>(insurance[[#This Row],[age]]-Notes!$B$2)/Notes!$B$3</f>
        <v>1.5516857293727864</v>
      </c>
      <c r="C1258" s="34" t="s">
        <v>17</v>
      </c>
    </row>
    <row r="1259" spans="1:3" x14ac:dyDescent="0.35">
      <c r="A1259" s="35">
        <f>(insurance[[#This Row],[bmi]]-Notes!$B$4)/Notes!$B$5</f>
        <v>-1.3834522038112282</v>
      </c>
      <c r="B1259" s="35">
        <f>(insurance[[#This Row],[age]]-Notes!$B$2)/Notes!$B$3</f>
        <v>1.2668809684549511</v>
      </c>
      <c r="C1259" s="35" t="s">
        <v>17</v>
      </c>
    </row>
    <row r="1260" spans="1:3" x14ac:dyDescent="0.35">
      <c r="A1260" s="34">
        <f>(insurance[[#This Row],[bmi]]-Notes!$B$4)/Notes!$B$5</f>
        <v>-1.3211153013608952</v>
      </c>
      <c r="B1260" s="34">
        <f>(insurance[[#This Row],[age]]-Notes!$B$2)/Notes!$B$3</f>
        <v>-0.94035592865827067</v>
      </c>
      <c r="C1260" s="34" t="s">
        <v>17</v>
      </c>
    </row>
    <row r="1261" spans="1:3" x14ac:dyDescent="0.35">
      <c r="A1261" s="35">
        <f>(insurance[[#This Row],[bmi]]-Notes!$B$4)/Notes!$B$5</f>
        <v>-1.7730578441258118</v>
      </c>
      <c r="B1261" s="35">
        <f>(insurance[[#This Row],[age]]-Notes!$B$2)/Notes!$B$3</f>
        <v>0.48366787593090471</v>
      </c>
      <c r="C1261" s="35" t="s">
        <v>17</v>
      </c>
    </row>
    <row r="1262" spans="1:3" x14ac:dyDescent="0.35">
      <c r="A1262" s="34">
        <f>(insurance[[#This Row],[bmi]]-Notes!$B$4)/Notes!$B$5</f>
        <v>-1.6508447064271319</v>
      </c>
      <c r="B1262" s="34">
        <f>(insurance[[#This Row],[age]]-Notes!$B$2)/Notes!$B$3</f>
        <v>0.8396738270781986</v>
      </c>
      <c r="C1262" s="34" t="s">
        <v>17</v>
      </c>
    </row>
    <row r="1263" spans="1:3" x14ac:dyDescent="0.35">
      <c r="A1263" s="35">
        <f>(insurance[[#This Row],[bmi]]-Notes!$B$4)/Notes!$B$5</f>
        <v>-1.6836536024536235</v>
      </c>
      <c r="B1263" s="35">
        <f>(insurance[[#This Row],[age]]-Notes!$B$2)/Notes!$B$3</f>
        <v>-0.58434997751097684</v>
      </c>
      <c r="C1263" s="35" t="s">
        <v>17</v>
      </c>
    </row>
    <row r="1264" spans="1:3" x14ac:dyDescent="0.35">
      <c r="A1264" s="34">
        <f>(insurance[[#This Row],[bmi]]-Notes!$B$4)/Notes!$B$5</f>
        <v>-1.1915201620562548</v>
      </c>
      <c r="B1264" s="34">
        <f>(insurance[[#This Row],[age]]-Notes!$B$2)/Notes!$B$3</f>
        <v>-1.0827583091171882</v>
      </c>
      <c r="C1264" s="34" t="s">
        <v>17</v>
      </c>
    </row>
    <row r="1265" spans="1:3" x14ac:dyDescent="0.35">
      <c r="A1265" s="35">
        <f>(insurance[[#This Row],[bmi]]-Notes!$B$4)/Notes!$B$5</f>
        <v>-1.3522837525860614</v>
      </c>
      <c r="B1265" s="35">
        <f>(insurance[[#This Row],[age]]-Notes!$B$2)/Notes!$B$3</f>
        <v>0.8396738270781986</v>
      </c>
      <c r="C1265" s="35" t="s">
        <v>17</v>
      </c>
    </row>
    <row r="1266" spans="1:3" x14ac:dyDescent="0.35">
      <c r="A1266" s="34">
        <f>(insurance[[#This Row],[bmi]]-Notes!$B$4)/Notes!$B$5</f>
        <v>-1.5196091223211672</v>
      </c>
      <c r="B1266" s="34">
        <f>(insurance[[#This Row],[age]]-Notes!$B$2)/Notes!$B$3</f>
        <v>1.6228869196022451</v>
      </c>
      <c r="C1266" s="34" t="s">
        <v>17</v>
      </c>
    </row>
    <row r="1267" spans="1:3" x14ac:dyDescent="0.35">
      <c r="A1267" s="35">
        <f>(insurance[[#This Row],[bmi]]-Notes!$B$4)/Notes!$B$5</f>
        <v>-1.180857270847645</v>
      </c>
      <c r="B1267" s="35">
        <f>(insurance[[#This Row],[age]]-Notes!$B$2)/Notes!$B$3</f>
        <v>-1.0115571188877295</v>
      </c>
      <c r="C1267" s="35" t="s">
        <v>17</v>
      </c>
    </row>
    <row r="1268" spans="1:3" x14ac:dyDescent="0.35">
      <c r="A1268" s="34">
        <f>(insurance[[#This Row],[bmi]]-Notes!$B$4)/Notes!$B$5</f>
        <v>-1.6344402584138864</v>
      </c>
      <c r="B1268" s="34">
        <f>(insurance[[#This Row],[age]]-Notes!$B$2)/Notes!$B$3</f>
        <v>-1.4387642602644821</v>
      </c>
      <c r="C1268" s="34" t="s">
        <v>17</v>
      </c>
    </row>
    <row r="1269" spans="1:3" x14ac:dyDescent="0.35">
      <c r="A1269" s="35">
        <f>(insurance[[#This Row],[bmi]]-Notes!$B$4)/Notes!$B$5</f>
        <v>-1.1496888196224779</v>
      </c>
      <c r="B1269" s="35">
        <f>(insurance[[#This Row],[age]]-Notes!$B$2)/Notes!$B$3</f>
        <v>1.4092833489138687</v>
      </c>
      <c r="C1269" s="35" t="s">
        <v>18</v>
      </c>
    </row>
    <row r="1270" spans="1:3" x14ac:dyDescent="0.35">
      <c r="A1270" s="34">
        <f>(insurance[[#This Row],[bmi]]-Notes!$B$4)/Notes!$B$5</f>
        <v>-1.5237102343244784</v>
      </c>
      <c r="B1270" s="34">
        <f>(insurance[[#This Row],[age]]-Notes!$B$2)/Notes!$B$3</f>
        <v>0.41246668570144596</v>
      </c>
      <c r="C1270" s="34" t="s">
        <v>17</v>
      </c>
    </row>
    <row r="1271" spans="1:3" x14ac:dyDescent="0.35">
      <c r="A1271" s="35">
        <f>(insurance[[#This Row],[bmi]]-Notes!$B$4)/Notes!$B$5</f>
        <v>-1.7000580504668688</v>
      </c>
      <c r="B1271" s="35">
        <f>(insurance[[#This Row],[age]]-Notes!$B$2)/Notes!$B$3</f>
        <v>-1.4387642602644821</v>
      </c>
      <c r="C1271" s="35" t="s">
        <v>17</v>
      </c>
    </row>
    <row r="1272" spans="1:3" x14ac:dyDescent="0.35">
      <c r="A1272" s="34">
        <f>(insurance[[#This Row],[bmi]]-Notes!$B$4)/Notes!$B$5</f>
        <v>-1.0405992403343949</v>
      </c>
      <c r="B1272" s="34">
        <f>(insurance[[#This Row],[age]]-Notes!$B$2)/Notes!$B$3</f>
        <v>0.98207620753711611</v>
      </c>
      <c r="C1272" s="34" t="s">
        <v>17</v>
      </c>
    </row>
    <row r="1273" spans="1:3" x14ac:dyDescent="0.35">
      <c r="A1273" s="35">
        <f>(insurance[[#This Row],[bmi]]-Notes!$B$4)/Notes!$B$5</f>
        <v>-1.1496888196224779</v>
      </c>
      <c r="B1273" s="35">
        <f>(insurance[[#This Row],[age]]-Notes!$B$2)/Notes!$B$3</f>
        <v>-1.0827583091171882</v>
      </c>
      <c r="C1273" s="35" t="s">
        <v>17</v>
      </c>
    </row>
    <row r="1274" spans="1:3" x14ac:dyDescent="0.35">
      <c r="A1274" s="34">
        <f>(insurance[[#This Row],[bmi]]-Notes!$B$4)/Notes!$B$5</f>
        <v>-1.3227557461622192</v>
      </c>
      <c r="B1274" s="34">
        <f>(insurance[[#This Row],[age]]-Notes!$B$2)/Notes!$B$3</f>
        <v>-1.0827583091171882</v>
      </c>
      <c r="C1274" s="34" t="s">
        <v>17</v>
      </c>
    </row>
    <row r="1275" spans="1:3" x14ac:dyDescent="0.35">
      <c r="A1275" s="35">
        <f>(insurance[[#This Row],[bmi]]-Notes!$B$4)/Notes!$B$5</f>
        <v>-1.4613733318741453</v>
      </c>
      <c r="B1275" s="35">
        <f>(insurance[[#This Row],[age]]-Notes!$B$2)/Notes!$B$3</f>
        <v>-1.4387642602644821</v>
      </c>
      <c r="C1275" s="35" t="s">
        <v>17</v>
      </c>
    </row>
    <row r="1276" spans="1:3" x14ac:dyDescent="0.35">
      <c r="A1276" s="34">
        <f>(insurance[[#This Row],[bmi]]-Notes!$B$4)/Notes!$B$5</f>
        <v>-1.227609947685395</v>
      </c>
      <c r="B1276" s="34">
        <f>(insurance[[#This Row],[age]]-Notes!$B$2)/Notes!$B$3</f>
        <v>-1.2251606895761058</v>
      </c>
      <c r="C1276" s="34" t="s">
        <v>17</v>
      </c>
    </row>
    <row r="1277" spans="1:3" x14ac:dyDescent="0.35">
      <c r="A1277" s="35">
        <f>(insurance[[#This Row],[bmi]]-Notes!$B$4)/Notes!$B$5</f>
        <v>-0.96267811227147781</v>
      </c>
      <c r="B1277" s="35">
        <f>(insurance[[#This Row],[age]]-Notes!$B$2)/Notes!$B$3</f>
        <v>-0.44194759705205927</v>
      </c>
      <c r="C1277" s="35" t="s">
        <v>18</v>
      </c>
    </row>
    <row r="1278" spans="1:3" x14ac:dyDescent="0.35">
      <c r="A1278" s="34">
        <f>(insurance[[#This Row],[bmi]]-Notes!$B$4)/Notes!$B$5</f>
        <v>-1.056183465946978</v>
      </c>
      <c r="B1278" s="34">
        <f>(insurance[[#This Row],[age]]-Notes!$B$2)/Notes!$B$3</f>
        <v>-1.0827583091171882</v>
      </c>
      <c r="C1278" s="34" t="s">
        <v>17</v>
      </c>
    </row>
    <row r="1279" spans="1:3" x14ac:dyDescent="0.35">
      <c r="A1279" s="35">
        <f>(insurance[[#This Row],[bmi]]-Notes!$B$4)/Notes!$B$5</f>
        <v>-1.0405992403343949</v>
      </c>
      <c r="B1279" s="35">
        <f>(insurance[[#This Row],[age]]-Notes!$B$2)/Notes!$B$3</f>
        <v>1.4804845391433274</v>
      </c>
      <c r="C1279" s="35" t="s">
        <v>17</v>
      </c>
    </row>
    <row r="1280" spans="1:3" x14ac:dyDescent="0.35">
      <c r="A1280" s="34">
        <f>(insurance[[#This Row],[bmi]]-Notes!$B$4)/Notes!$B$5</f>
        <v>-0.97826233788406158</v>
      </c>
      <c r="B1280" s="34">
        <f>(insurance[[#This Row],[age]]-Notes!$B$2)/Notes!$B$3</f>
        <v>1.4092833489138687</v>
      </c>
      <c r="C1280" s="34" t="s">
        <v>17</v>
      </c>
    </row>
    <row r="1281" spans="1:3" x14ac:dyDescent="0.35">
      <c r="A1281" s="35">
        <f>(insurance[[#This Row],[bmi]]-Notes!$B$4)/Notes!$B$5</f>
        <v>-1.0766890259635349</v>
      </c>
      <c r="B1281" s="35">
        <f>(insurance[[#This Row],[age]]-Notes!$B$2)/Notes!$B$3</f>
        <v>-0.86915473842881186</v>
      </c>
      <c r="C1281" s="35" t="s">
        <v>17</v>
      </c>
    </row>
    <row r="1282" spans="1:3" x14ac:dyDescent="0.35">
      <c r="A1282" s="34">
        <f>(insurance[[#This Row],[bmi]]-Notes!$B$4)/Notes!$B$5</f>
        <v>-1.0717676915595618</v>
      </c>
      <c r="B1282" s="34">
        <f>(insurance[[#This Row],[age]]-Notes!$B$2)/Notes!$B$3</f>
        <v>-1.0115571188877295</v>
      </c>
      <c r="C1282" s="34" t="s">
        <v>18</v>
      </c>
    </row>
    <row r="1283" spans="1:3" x14ac:dyDescent="0.35">
      <c r="A1283" s="35">
        <f>(insurance[[#This Row],[bmi]]-Notes!$B$4)/Notes!$B$5</f>
        <v>-1.7730578441258118</v>
      </c>
      <c r="B1283" s="35">
        <f>(insurance[[#This Row],[age]]-Notes!$B$2)/Notes!$B$3</f>
        <v>-0.22834402636368298</v>
      </c>
      <c r="C1283" s="35" t="s">
        <v>17</v>
      </c>
    </row>
    <row r="1284" spans="1:3" x14ac:dyDescent="0.35">
      <c r="A1284" s="34">
        <f>(insurance[[#This Row],[bmi]]-Notes!$B$4)/Notes!$B$5</f>
        <v>-1.1496888196224779</v>
      </c>
      <c r="B1284" s="34">
        <f>(insurance[[#This Row],[age]]-Notes!$B$2)/Notes!$B$3</f>
        <v>1.5516857293727864</v>
      </c>
      <c r="C1284" s="34" t="s">
        <v>17</v>
      </c>
    </row>
    <row r="1285" spans="1:3" x14ac:dyDescent="0.35">
      <c r="A1285" s="35">
        <f>(insurance[[#This Row],[bmi]]-Notes!$B$4)/Notes!$B$5</f>
        <v>-1.3990364294238113</v>
      </c>
      <c r="B1285" s="35">
        <f>(insurance[[#This Row],[age]]-Notes!$B$2)/Notes!$B$3</f>
        <v>-1.2963618798055645</v>
      </c>
      <c r="C1285" s="35" t="s">
        <v>17</v>
      </c>
    </row>
    <row r="1286" spans="1:3" x14ac:dyDescent="0.35">
      <c r="A1286" s="34">
        <f>(insurance[[#This Row],[bmi]]-Notes!$B$4)/Notes!$B$5</f>
        <v>-1.0873519171721449</v>
      </c>
      <c r="B1286" s="34">
        <f>(insurance[[#This Row],[age]]-Notes!$B$2)/Notes!$B$3</f>
        <v>1.0532773977665748</v>
      </c>
      <c r="C1286" s="34" t="s">
        <v>17</v>
      </c>
    </row>
    <row r="1287" spans="1:3" x14ac:dyDescent="0.35">
      <c r="A1287" s="35">
        <f>(insurance[[#This Row],[bmi]]-Notes!$B$4)/Notes!$B$5</f>
        <v>-1.3366995269734783</v>
      </c>
      <c r="B1287" s="35">
        <f>(insurance[[#This Row],[age]]-Notes!$B$2)/Notes!$B$3</f>
        <v>-1.4387642602644821</v>
      </c>
      <c r="C1287" s="35" t="s">
        <v>17</v>
      </c>
    </row>
    <row r="1288" spans="1:3" x14ac:dyDescent="0.35">
      <c r="A1288" s="34">
        <f>(insurance[[#This Row],[bmi]]-Notes!$B$4)/Notes!$B$5</f>
        <v>-1.3366995269734783</v>
      </c>
      <c r="B1288" s="34">
        <f>(insurance[[#This Row],[age]]-Notes!$B$2)/Notes!$B$3</f>
        <v>0.69727144661928109</v>
      </c>
      <c r="C1288" s="34" t="s">
        <v>17</v>
      </c>
    </row>
    <row r="1289" spans="1:3" x14ac:dyDescent="0.35">
      <c r="A1289" s="35">
        <f>(insurance[[#This Row],[bmi]]-Notes!$B$4)/Notes!$B$5</f>
        <v>-0.99466678589730684</v>
      </c>
      <c r="B1289" s="35">
        <f>(insurance[[#This Row],[age]]-Notes!$B$2)/Notes!$B$3</f>
        <v>-0.51314878728151803</v>
      </c>
      <c r="C1289" s="35" t="s">
        <v>18</v>
      </c>
    </row>
    <row r="1290" spans="1:3" x14ac:dyDescent="0.35">
      <c r="A1290" s="34">
        <f>(insurance[[#This Row],[bmi]]-Notes!$B$4)/Notes!$B$5</f>
        <v>-1.274362624523145</v>
      </c>
      <c r="B1290" s="34">
        <f>(insurance[[#This Row],[age]]-Notes!$B$2)/Notes!$B$3</f>
        <v>0.41246668570144596</v>
      </c>
      <c r="C1290" s="34" t="s">
        <v>18</v>
      </c>
    </row>
    <row r="1291" spans="1:3" x14ac:dyDescent="0.35">
      <c r="A1291" s="35">
        <f>(insurance[[#This Row],[bmi]]-Notes!$B$4)/Notes!$B$5</f>
        <v>-1.2243290580827459</v>
      </c>
      <c r="B1291" s="35">
        <f>(insurance[[#This Row],[age]]-Notes!$B$2)/Notes!$B$3</f>
        <v>0.27006430524252845</v>
      </c>
      <c r="C1291" s="35" t="s">
        <v>17</v>
      </c>
    </row>
    <row r="1292" spans="1:3" x14ac:dyDescent="0.35">
      <c r="A1292" s="34">
        <f>(insurance[[#This Row],[bmi]]-Notes!$B$4)/Notes!$B$5</f>
        <v>-1.3211153013608952</v>
      </c>
      <c r="B1292" s="34">
        <f>(insurance[[#This Row],[age]]-Notes!$B$2)/Notes!$B$3</f>
        <v>-1.4387642602644821</v>
      </c>
      <c r="C1292" s="34" t="s">
        <v>17</v>
      </c>
    </row>
    <row r="1293" spans="1:3" x14ac:dyDescent="0.35">
      <c r="A1293" s="35">
        <f>(insurance[[#This Row],[bmi]]-Notes!$B$4)/Notes!$B$5</f>
        <v>-1.1652730452350617</v>
      </c>
      <c r="B1293" s="35">
        <f>(insurance[[#This Row],[age]]-Notes!$B$2)/Notes!$B$3</f>
        <v>-0.37074640682260052</v>
      </c>
      <c r="C1293" s="35" t="s">
        <v>17</v>
      </c>
    </row>
    <row r="1294" spans="1:3" x14ac:dyDescent="0.35">
      <c r="A1294" s="34">
        <f>(insurance[[#This Row],[bmi]]-Notes!$B$4)/Notes!$B$5</f>
        <v>-1.7107209416754787</v>
      </c>
      <c r="B1294" s="34">
        <f>(insurance[[#This Row],[age]]-Notes!$B$2)/Notes!$B$3</f>
        <v>-1.2251606895761058</v>
      </c>
      <c r="C1294" s="34" t="s">
        <v>17</v>
      </c>
    </row>
    <row r="1295" spans="1:3" x14ac:dyDescent="0.35">
      <c r="A1295" s="35">
        <f>(insurance[[#This Row],[bmi]]-Notes!$B$4)/Notes!$B$5</f>
        <v>-1.274362624523145</v>
      </c>
      <c r="B1295" s="35">
        <f>(insurance[[#This Row],[age]]-Notes!$B$2)/Notes!$B$3</f>
        <v>-0.72675235796989435</v>
      </c>
      <c r="C1295" s="35" t="s">
        <v>18</v>
      </c>
    </row>
    <row r="1296" spans="1:3" x14ac:dyDescent="0.35">
      <c r="A1296" s="34">
        <f>(insurance[[#This Row],[bmi]]-Notes!$B$4)/Notes!$B$5</f>
        <v>-1.5237102343244784</v>
      </c>
      <c r="B1296" s="34">
        <f>(insurance[[#This Row],[age]]-Notes!$B$2)/Notes!$B$3</f>
        <v>-0.37074640682260052</v>
      </c>
      <c r="C1296" s="34" t="s">
        <v>17</v>
      </c>
    </row>
    <row r="1297" spans="1:3" x14ac:dyDescent="0.35">
      <c r="A1297" s="35">
        <f>(insurance[[#This Row],[bmi]]-Notes!$B$4)/Notes!$B$5</f>
        <v>-1.6639682648377285</v>
      </c>
      <c r="B1297" s="35">
        <f>(insurance[[#This Row],[age]]-Notes!$B$2)/Notes!$B$3</f>
        <v>-1.0827583091171882</v>
      </c>
      <c r="C1297" s="35" t="s">
        <v>18</v>
      </c>
    </row>
    <row r="1298" spans="1:3" x14ac:dyDescent="0.35">
      <c r="A1298" s="34">
        <f>(insurance[[#This Row],[bmi]]-Notes!$B$4)/Notes!$B$5</f>
        <v>-1.2899468501357283</v>
      </c>
      <c r="B1298" s="34">
        <f>(insurance[[#This Row],[age]]-Notes!$B$2)/Notes!$B$3</f>
        <v>0.62607025638982228</v>
      </c>
      <c r="C1298" s="34" t="s">
        <v>17</v>
      </c>
    </row>
    <row r="1299" spans="1:3" x14ac:dyDescent="0.35">
      <c r="A1299" s="35">
        <f>(insurance[[#This Row],[bmi]]-Notes!$B$4)/Notes!$B$5</f>
        <v>-1.9600685514768121</v>
      </c>
      <c r="B1299" s="35">
        <f>(insurance[[#This Row],[age]]-Notes!$B$2)/Notes!$B$3</f>
        <v>-1.1539594993466469</v>
      </c>
      <c r="C1299" s="35" t="s">
        <v>17</v>
      </c>
    </row>
    <row r="1300" spans="1:3" x14ac:dyDescent="0.35">
      <c r="A1300" s="34">
        <f>(insurance[[#This Row],[bmi]]-Notes!$B$4)/Notes!$B$5</f>
        <v>-1.4925417830993115</v>
      </c>
      <c r="B1300" s="34">
        <f>(insurance[[#This Row],[age]]-Notes!$B$2)/Notes!$B$3</f>
        <v>-1.5099654504939408</v>
      </c>
      <c r="C1300" s="34" t="s">
        <v>18</v>
      </c>
    </row>
    <row r="1301" spans="1:3" x14ac:dyDescent="0.35">
      <c r="A1301" s="35">
        <f>(insurance[[#This Row],[bmi]]-Notes!$B$4)/Notes!$B$5</f>
        <v>-1.2431941732979781</v>
      </c>
      <c r="B1301" s="35">
        <f>(insurance[[#This Row],[age]]-Notes!$B$2)/Notes!$B$3</f>
        <v>-1.5099654504939408</v>
      </c>
      <c r="C1301" s="35" t="s">
        <v>17</v>
      </c>
    </row>
    <row r="1302" spans="1:3" x14ac:dyDescent="0.35">
      <c r="A1302" s="34">
        <f>(insurance[[#This Row],[bmi]]-Notes!$B$4)/Notes!$B$5</f>
        <v>-1.5081260087118953</v>
      </c>
      <c r="B1302" s="34">
        <f>(insurance[[#This Row],[age]]-Notes!$B$2)/Notes!$B$3</f>
        <v>-0.86915473842881186</v>
      </c>
      <c r="C1302" s="34" t="s">
        <v>17</v>
      </c>
    </row>
    <row r="1303" spans="1:3" x14ac:dyDescent="0.35">
      <c r="A1303" s="35">
        <f>(insurance[[#This Row],[bmi]]-Notes!$B$4)/Notes!$B$5</f>
        <v>-1.4047779862284475</v>
      </c>
      <c r="B1303" s="35">
        <f>(insurance[[#This Row],[age]]-Notes!$B$2)/Notes!$B$3</f>
        <v>1.1956797782254924</v>
      </c>
      <c r="C1303" s="35" t="s">
        <v>17</v>
      </c>
    </row>
    <row r="1304" spans="1:3" x14ac:dyDescent="0.35">
      <c r="A1304" s="34">
        <f>(insurance[[#This Row],[bmi]]-Notes!$B$4)/Notes!$B$5</f>
        <v>-1.0094307891092278</v>
      </c>
      <c r="B1304" s="34">
        <f>(insurance[[#This Row],[age]]-Notes!$B$2)/Notes!$B$3</f>
        <v>-1.1539594993466469</v>
      </c>
      <c r="C1304" s="34" t="s">
        <v>17</v>
      </c>
    </row>
    <row r="1305" spans="1:3" x14ac:dyDescent="0.35">
      <c r="A1305" s="35">
        <f>(insurance[[#This Row],[bmi]]-Notes!$B$4)/Notes!$B$5</f>
        <v>-1.9789336666920443</v>
      </c>
      <c r="B1305" s="35">
        <f>(insurance[[#This Row],[age]]-Notes!$B$2)/Notes!$B$3</f>
        <v>-1.4387642602644821</v>
      </c>
      <c r="C1305" s="35" t="s">
        <v>17</v>
      </c>
    </row>
    <row r="1306" spans="1:3" x14ac:dyDescent="0.35">
      <c r="A1306" s="34">
        <f>(insurance[[#This Row],[bmi]]-Notes!$B$4)/Notes!$B$5</f>
        <v>-1.3834522038112282</v>
      </c>
      <c r="B1306" s="34">
        <f>(insurance[[#This Row],[age]]-Notes!$B$2)/Notes!$B$3</f>
        <v>-0.94035592865827067</v>
      </c>
      <c r="C1306" s="34" t="s">
        <v>17</v>
      </c>
    </row>
    <row r="1307" spans="1:3" x14ac:dyDescent="0.35">
      <c r="A1307" s="35">
        <f>(insurance[[#This Row],[bmi]]-Notes!$B$4)/Notes!$B$5</f>
        <v>-1.4613733318741453</v>
      </c>
      <c r="B1307" s="35">
        <f>(insurance[[#This Row],[age]]-Notes!$B$2)/Notes!$B$3</f>
        <v>-0.58434997751097684</v>
      </c>
      <c r="C1307" s="35" t="s">
        <v>17</v>
      </c>
    </row>
    <row r="1308" spans="1:3" x14ac:dyDescent="0.35">
      <c r="A1308" s="34">
        <f>(insurance[[#This Row],[bmi]]-Notes!$B$4)/Notes!$B$5</f>
        <v>-1.5081260087118953</v>
      </c>
      <c r="B1308" s="34">
        <f>(insurance[[#This Row],[age]]-Notes!$B$2)/Notes!$B$3</f>
        <v>-1.5099654504939408</v>
      </c>
      <c r="C1308" s="34" t="s">
        <v>17</v>
      </c>
    </row>
    <row r="1309" spans="1:3" x14ac:dyDescent="0.35">
      <c r="A1309" s="35">
        <f>(insurance[[#This Row],[bmi]]-Notes!$B$4)/Notes!$B$5</f>
        <v>-1.4539913302681844</v>
      </c>
      <c r="B1309" s="35">
        <f>(insurance[[#This Row],[age]]-Notes!$B$2)/Notes!$B$3</f>
        <v>-1.3675630700350232</v>
      </c>
      <c r="C1309" s="35" t="s">
        <v>18</v>
      </c>
    </row>
    <row r="1310" spans="1:3" x14ac:dyDescent="0.35">
      <c r="A1310" s="34">
        <f>(insurance[[#This Row],[bmi]]-Notes!$B$4)/Notes!$B$5</f>
        <v>-1.2079246100695</v>
      </c>
      <c r="B1310" s="34">
        <f>(insurance[[#This Row],[age]]-Notes!$B$2)/Notes!$B$3</f>
        <v>1.3380821586844101</v>
      </c>
      <c r="C1310" s="34" t="s">
        <v>17</v>
      </c>
    </row>
    <row r="1311" spans="1:3" x14ac:dyDescent="0.35">
      <c r="A1311" s="35">
        <f>(insurance[[#This Row],[bmi]]-Notes!$B$4)/Notes!$B$5</f>
        <v>-1.4769575574867284</v>
      </c>
      <c r="B1311" s="35">
        <f>(insurance[[#This Row],[age]]-Notes!$B$2)/Notes!$B$3</f>
        <v>1.6940881098317038</v>
      </c>
      <c r="C1311" s="35" t="s">
        <v>17</v>
      </c>
    </row>
    <row r="1312" spans="1:3" x14ac:dyDescent="0.35">
      <c r="A1312" s="34">
        <f>(insurance[[#This Row],[bmi]]-Notes!$B$4)/Notes!$B$5</f>
        <v>-1.7820802905330968</v>
      </c>
      <c r="B1312" s="34">
        <f>(insurance[[#This Row],[age]]-Notes!$B$2)/Notes!$B$3</f>
        <v>-1.4387642602644821</v>
      </c>
      <c r="C1312" s="34" t="s">
        <v>17</v>
      </c>
    </row>
    <row r="1313" spans="1:3" x14ac:dyDescent="0.35">
      <c r="A1313" s="35">
        <f>(insurance[[#This Row],[bmi]]-Notes!$B$4)/Notes!$B$5</f>
        <v>-1.227609947685395</v>
      </c>
      <c r="B1313" s="35">
        <f>(insurance[[#This Row],[age]]-Notes!$B$2)/Notes!$B$3</f>
        <v>0.9108750173076573</v>
      </c>
      <c r="C1313" s="35" t="s">
        <v>17</v>
      </c>
    </row>
    <row r="1314" spans="1:3" x14ac:dyDescent="0.35">
      <c r="A1314" s="34">
        <f>(insurance[[#This Row],[bmi]]-Notes!$B$4)/Notes!$B$5</f>
        <v>-1.6639682648377285</v>
      </c>
      <c r="B1314" s="34">
        <f>(insurance[[#This Row],[age]]-Notes!$B$2)/Notes!$B$3</f>
        <v>-0.51314878728151803</v>
      </c>
      <c r="C1314" s="34" t="s">
        <v>17</v>
      </c>
    </row>
    <row r="1315" spans="1:3" x14ac:dyDescent="0.35">
      <c r="A1315" s="35">
        <f>(insurance[[#This Row],[bmi]]-Notes!$B$4)/Notes!$B$5</f>
        <v>-1.1423068180165179</v>
      </c>
      <c r="B1315" s="35">
        <f>(insurance[[#This Row],[age]]-Notes!$B$2)/Notes!$B$3</f>
        <v>1.2668809684549511</v>
      </c>
      <c r="C1315" s="35" t="s">
        <v>17</v>
      </c>
    </row>
    <row r="1316" spans="1:3" x14ac:dyDescent="0.35">
      <c r="A1316" s="34">
        <f>(insurance[[#This Row],[bmi]]-Notes!$B$4)/Notes!$B$5</f>
        <v>-1.4769575574867284</v>
      </c>
      <c r="B1316" s="34">
        <f>(insurance[[#This Row],[age]]-Notes!$B$2)/Notes!$B$3</f>
        <v>-1.5099654504939408</v>
      </c>
      <c r="C1316" s="34" t="s">
        <v>18</v>
      </c>
    </row>
    <row r="1317" spans="1:3" x14ac:dyDescent="0.35">
      <c r="A1317" s="35">
        <f>(insurance[[#This Row],[bmi]]-Notes!$B$4)/Notes!$B$5</f>
        <v>-1.0405992403343949</v>
      </c>
      <c r="B1317" s="35">
        <f>(insurance[[#This Row],[age]]-Notes!$B$2)/Notes!$B$3</f>
        <v>0.55486906616036347</v>
      </c>
      <c r="C1317" s="35" t="s">
        <v>17</v>
      </c>
    </row>
    <row r="1318" spans="1:3" x14ac:dyDescent="0.35">
      <c r="A1318" s="34">
        <f>(insurance[[#This Row],[bmi]]-Notes!$B$4)/Notes!$B$5</f>
        <v>-1.4457891062615615</v>
      </c>
      <c r="B1318" s="34">
        <f>(insurance[[#This Row],[age]]-Notes!$B$2)/Notes!$B$3</f>
        <v>-0.72675235796989435</v>
      </c>
      <c r="C1318" s="34" t="s">
        <v>18</v>
      </c>
    </row>
    <row r="1319" spans="1:3" x14ac:dyDescent="0.35">
      <c r="A1319" s="35">
        <f>(insurance[[#This Row],[bmi]]-Notes!$B$4)/Notes!$B$5</f>
        <v>-1.6508447064271319</v>
      </c>
      <c r="B1319" s="35">
        <f>(insurance[[#This Row],[age]]-Notes!$B$2)/Notes!$B$3</f>
        <v>-1.4387642602644821</v>
      </c>
      <c r="C1319" s="35" t="s">
        <v>17</v>
      </c>
    </row>
    <row r="1320" spans="1:3" x14ac:dyDescent="0.35">
      <c r="A1320" s="34">
        <f>(insurance[[#This Row],[bmi]]-Notes!$B$4)/Notes!$B$5</f>
        <v>-2.1782477100529785</v>
      </c>
      <c r="B1320" s="34">
        <f>(insurance[[#This Row],[age]]-Notes!$B$2)/Notes!$B$3</f>
        <v>-1.1539594993466469</v>
      </c>
      <c r="C1320" s="34" t="s">
        <v>17</v>
      </c>
    </row>
    <row r="1321" spans="1:3" x14ac:dyDescent="0.35">
      <c r="A1321" s="35">
        <f>(insurance[[#This Row],[bmi]]-Notes!$B$4)/Notes!$B$5</f>
        <v>-2.1159108076026452</v>
      </c>
      <c r="B1321" s="35">
        <f>(insurance[[#This Row],[age]]-Notes!$B$2)/Notes!$B$3</f>
        <v>-0.51314878728151803</v>
      </c>
      <c r="C1321" s="35" t="s">
        <v>18</v>
      </c>
    </row>
    <row r="1322" spans="1:3" x14ac:dyDescent="0.35">
      <c r="A1322" s="34">
        <f>(insurance[[#This Row],[bmi]]-Notes!$B$4)/Notes!$B$5</f>
        <v>-2.4120110942417288</v>
      </c>
      <c r="B1322" s="34">
        <f>(insurance[[#This Row],[age]]-Notes!$B$2)/Notes!$B$3</f>
        <v>-1.5099654504939408</v>
      </c>
      <c r="C1322" s="34" t="s">
        <v>17</v>
      </c>
    </row>
    <row r="1323" spans="1:3" x14ac:dyDescent="0.35">
      <c r="A1323" s="35">
        <f>(insurance[[#This Row],[bmi]]-Notes!$B$4)/Notes!$B$5</f>
        <v>-2.0691581307648952</v>
      </c>
      <c r="B1323" s="35">
        <f>(insurance[[#This Row],[age]]-Notes!$B$2)/Notes!$B$3</f>
        <v>0.8396738270781986</v>
      </c>
      <c r="C1323" s="35" t="s">
        <v>17</v>
      </c>
    </row>
    <row r="1324" spans="1:3" x14ac:dyDescent="0.35">
      <c r="A1324" s="34">
        <f>(insurance[[#This Row],[bmi]]-Notes!$B$4)/Notes!$B$5</f>
        <v>-2.1101692507980094</v>
      </c>
      <c r="B1324" s="34">
        <f>(insurance[[#This Row],[age]]-Notes!$B$2)/Notes!$B$3</f>
        <v>-1.4387642602644821</v>
      </c>
      <c r="C1324" s="34" t="s">
        <v>17</v>
      </c>
    </row>
    <row r="1325" spans="1:3" x14ac:dyDescent="0.35">
      <c r="A1325" s="35">
        <f>(insurance[[#This Row],[bmi]]-Notes!$B$4)/Notes!$B$5</f>
        <v>-2.1938319356655622</v>
      </c>
      <c r="B1325" s="35">
        <f>(insurance[[#This Row],[age]]-Notes!$B$2)/Notes!$B$3</f>
        <v>-1.5099654504939408</v>
      </c>
      <c r="C1325" s="35" t="s">
        <v>18</v>
      </c>
    </row>
    <row r="1326" spans="1:3" x14ac:dyDescent="0.35">
      <c r="A1326" s="34">
        <f>(insurance[[#This Row],[bmi]]-Notes!$B$4)/Notes!$B$5</f>
        <v>-2.084742356377479</v>
      </c>
      <c r="B1326" s="34">
        <f>(insurance[[#This Row],[age]]-Notes!$B$2)/Notes!$B$3</f>
        <v>-0.86915473842881186</v>
      </c>
      <c r="C1326" s="34" t="s">
        <v>18</v>
      </c>
    </row>
    <row r="1327" spans="1:3" x14ac:dyDescent="0.35">
      <c r="A1327" s="35">
        <f>(insurance[[#This Row],[bmi]]-Notes!$B$4)/Notes!$B$5</f>
        <v>-2.1626634844403956</v>
      </c>
      <c r="B1327" s="35">
        <f>(insurance[[#This Row],[age]]-Notes!$B$2)/Notes!$B$3</f>
        <v>-1.4387642602644821</v>
      </c>
      <c r="C1327" s="35" t="s">
        <v>17</v>
      </c>
    </row>
    <row r="1328" spans="1:3" x14ac:dyDescent="0.35">
      <c r="A1328" s="34">
        <f>(insurance[[#This Row],[bmi]]-Notes!$B$4)/Notes!$B$5</f>
        <v>-2.2094161612781456</v>
      </c>
      <c r="B1328" s="34">
        <f>(insurance[[#This Row],[age]]-Notes!$B$2)/Notes!$B$3</f>
        <v>-0.94035592865827067</v>
      </c>
      <c r="C1328" s="34" t="s">
        <v>18</v>
      </c>
    </row>
    <row r="1329" spans="1:3" x14ac:dyDescent="0.35">
      <c r="A1329" s="35">
        <f>(insurance[[#This Row],[bmi]]-Notes!$B$4)/Notes!$B$5</f>
        <v>-2.2717530637284788</v>
      </c>
      <c r="B1329" s="35">
        <f>(insurance[[#This Row],[age]]-Notes!$B$2)/Notes!$B$3</f>
        <v>-1.2963618798055645</v>
      </c>
      <c r="C1329" s="35" t="s">
        <v>17</v>
      </c>
    </row>
    <row r="1330" spans="1:3" x14ac:dyDescent="0.35">
      <c r="A1330" s="34">
        <f>(insurance[[#This Row],[bmi]]-Notes!$B$4)/Notes!$B$5</f>
        <v>-2.1757870428509922</v>
      </c>
      <c r="B1330" s="34">
        <f>(insurance[[#This Row],[age]]-Notes!$B$2)/Notes!$B$3</f>
        <v>-1.2963618798055645</v>
      </c>
      <c r="C1330" s="34" t="s">
        <v>17</v>
      </c>
    </row>
    <row r="1331" spans="1:3" x14ac:dyDescent="0.35">
      <c r="A1331" s="35">
        <f>(insurance[[#This Row],[bmi]]-Notes!$B$4)/Notes!$B$5</f>
        <v>-2.1314950332152285</v>
      </c>
      <c r="B1331" s="35">
        <f>(insurance[[#This Row],[age]]-Notes!$B$2)/Notes!$B$3</f>
        <v>-0.94035592865827067</v>
      </c>
      <c r="C1331" s="35" t="s">
        <v>17</v>
      </c>
    </row>
    <row r="1332" spans="1:3" x14ac:dyDescent="0.35">
      <c r="A1332" s="34">
        <f>(insurance[[#This Row],[bmi]]-Notes!$B$4)/Notes!$B$5</f>
        <v>-2.0224054539271452</v>
      </c>
      <c r="B1332" s="34">
        <f>(insurance[[#This Row],[age]]-Notes!$B$2)/Notes!$B$3</f>
        <v>1.2668809684549511</v>
      </c>
      <c r="C1332" s="34" t="s">
        <v>17</v>
      </c>
    </row>
    <row r="1333" spans="1:3" x14ac:dyDescent="0.35">
      <c r="A1333" s="35">
        <f>(insurance[[#This Row],[bmi]]-Notes!$B$4)/Notes!$B$5</f>
        <v>-2.1938319356655622</v>
      </c>
      <c r="B1333" s="35">
        <f>(insurance[[#This Row],[age]]-Notes!$B$2)/Notes!$B$3</f>
        <v>-0.1571428361342242</v>
      </c>
      <c r="C1333" s="35" t="s">
        <v>17</v>
      </c>
    </row>
    <row r="1334" spans="1:3" x14ac:dyDescent="0.35">
      <c r="A1334" s="34">
        <f>(insurance[[#This Row],[bmi]]-Notes!$B$4)/Notes!$B$5</f>
        <v>-2.0224054539271452</v>
      </c>
      <c r="B1334" s="34">
        <f>(insurance[[#This Row],[age]]-Notes!$B$2)/Notes!$B$3</f>
        <v>1.4804845391433274</v>
      </c>
      <c r="C1334" s="34" t="s">
        <v>17</v>
      </c>
    </row>
    <row r="1335" spans="1:3" x14ac:dyDescent="0.35">
      <c r="A1335" s="35">
        <f>(insurance[[#This Row],[bmi]]-Notes!$B$4)/Notes!$B$5</f>
        <v>-2.0281470107317814</v>
      </c>
      <c r="B1335" s="35">
        <f>(insurance[[#This Row],[age]]-Notes!$B$2)/Notes!$B$3</f>
        <v>-1.4740455675306659E-2</v>
      </c>
      <c r="C1335" s="35" t="s">
        <v>18</v>
      </c>
    </row>
    <row r="1336" spans="1:3" x14ac:dyDescent="0.35">
      <c r="A1336" s="34">
        <f>(insurance[[#This Row],[bmi]]-Notes!$B$4)/Notes!$B$5</f>
        <v>-2.0224054539271452</v>
      </c>
      <c r="B1336" s="34">
        <f>(insurance[[#This Row],[age]]-Notes!$B$2)/Notes!$B$3</f>
        <v>0.9108750173076573</v>
      </c>
      <c r="C1336" s="34" t="s">
        <v>17</v>
      </c>
    </row>
    <row r="1337" spans="1:3" x14ac:dyDescent="0.35">
      <c r="A1337" s="35">
        <f>(insurance[[#This Row],[bmi]]-Notes!$B$4)/Notes!$B$5</f>
        <v>-2.1003265819900623</v>
      </c>
      <c r="B1337" s="35">
        <f>(insurance[[#This Row],[age]]-Notes!$B$2)/Notes!$B$3</f>
        <v>-0.29954521659314176</v>
      </c>
      <c r="C1337" s="35" t="s">
        <v>17</v>
      </c>
    </row>
    <row r="1338" spans="1:3" x14ac:dyDescent="0.35">
      <c r="A1338" s="34">
        <f>(insurance[[#This Row],[bmi]]-Notes!$B$4)/Notes!$B$5</f>
        <v>-2.2717530637284788</v>
      </c>
      <c r="B1338" s="34">
        <f>(insurance[[#This Row],[age]]-Notes!$B$2)/Notes!$B$3</f>
        <v>-8.5941645904765426E-2</v>
      </c>
      <c r="C1338" s="34" t="s">
        <v>17</v>
      </c>
    </row>
    <row r="1339" spans="1:3" x14ac:dyDescent="0.35">
      <c r="A1339" s="35">
        <f>(insurance[[#This Row],[bmi]]-Notes!$B$4)/Notes!$B$5</f>
        <v>-2.1938319356655622</v>
      </c>
      <c r="B1339" s="35">
        <f>(insurance[[#This Row],[age]]-Notes!$B$2)/Notes!$B$3</f>
        <v>-0.79795354819935316</v>
      </c>
      <c r="C1339" s="35" t="s">
        <v>17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8A8C65-204C-4A7B-B0FF-14C6B929067E}">
  <dimension ref="A1:C29"/>
  <sheetViews>
    <sheetView workbookViewId="0">
      <selection activeCell="A3" sqref="A3"/>
    </sheetView>
  </sheetViews>
  <sheetFormatPr defaultRowHeight="14.5" x14ac:dyDescent="0.35"/>
  <cols>
    <col min="1" max="1" width="15.54296875" bestFit="1" customWidth="1"/>
    <col min="2" max="2" width="18.90625" bestFit="1" customWidth="1"/>
    <col min="3" max="3" width="17.453125" bestFit="1" customWidth="1"/>
  </cols>
  <sheetData>
    <row r="1" spans="1:3" x14ac:dyDescent="0.35">
      <c r="A1" s="2" t="s">
        <v>30</v>
      </c>
      <c r="B1" t="s">
        <v>32</v>
      </c>
    </row>
    <row r="3" spans="1:3" x14ac:dyDescent="0.35">
      <c r="A3" s="2" t="s">
        <v>68</v>
      </c>
      <c r="B3" t="s">
        <v>150</v>
      </c>
      <c r="C3" t="s">
        <v>149</v>
      </c>
    </row>
    <row r="4" spans="1:3" x14ac:dyDescent="0.35">
      <c r="A4" s="3" t="s">
        <v>14</v>
      </c>
      <c r="B4">
        <v>15028132.277860196</v>
      </c>
      <c r="C4">
        <v>223</v>
      </c>
    </row>
    <row r="5" spans="1:3" x14ac:dyDescent="0.35">
      <c r="A5" s="37" t="s">
        <v>24</v>
      </c>
      <c r="B5">
        <v>4677080.8681660322</v>
      </c>
      <c r="C5">
        <v>29</v>
      </c>
    </row>
    <row r="6" spans="1:3" x14ac:dyDescent="0.35">
      <c r="A6" s="38" t="s">
        <v>20</v>
      </c>
      <c r="B6">
        <v>3439367.6197420117</v>
      </c>
      <c r="C6">
        <v>8</v>
      </c>
    </row>
    <row r="7" spans="1:3" x14ac:dyDescent="0.35">
      <c r="A7" s="38" t="s">
        <v>22</v>
      </c>
      <c r="B7">
        <v>2219297.6580894454</v>
      </c>
      <c r="C7">
        <v>10</v>
      </c>
    </row>
    <row r="8" spans="1:3" x14ac:dyDescent="0.35">
      <c r="A8" s="38" t="s">
        <v>15</v>
      </c>
      <c r="B8">
        <v>22862976.789910916</v>
      </c>
      <c r="C8">
        <v>3</v>
      </c>
    </row>
    <row r="9" spans="1:3" x14ac:dyDescent="0.35">
      <c r="A9" s="38" t="s">
        <v>21</v>
      </c>
      <c r="B9">
        <v>2167312.1585314572</v>
      </c>
      <c r="C9">
        <v>8</v>
      </c>
    </row>
    <row r="10" spans="1:3" x14ac:dyDescent="0.35">
      <c r="A10" s="37" t="s">
        <v>16</v>
      </c>
      <c r="B10">
        <v>16788064.08113211</v>
      </c>
      <c r="C10">
        <v>191</v>
      </c>
    </row>
    <row r="11" spans="1:3" x14ac:dyDescent="0.35">
      <c r="A11" s="38" t="s">
        <v>20</v>
      </c>
      <c r="B11">
        <v>21207040.575271424</v>
      </c>
      <c r="C11">
        <v>44</v>
      </c>
    </row>
    <row r="12" spans="1:3" x14ac:dyDescent="0.35">
      <c r="A12" s="38" t="s">
        <v>22</v>
      </c>
      <c r="B12">
        <v>22657028.085416887</v>
      </c>
      <c r="C12">
        <v>35</v>
      </c>
    </row>
    <row r="13" spans="1:3" x14ac:dyDescent="0.35">
      <c r="A13" s="38" t="s">
        <v>15</v>
      </c>
      <c r="B13">
        <v>19401514.641611036</v>
      </c>
      <c r="C13">
        <v>57</v>
      </c>
    </row>
    <row r="14" spans="1:3" x14ac:dyDescent="0.35">
      <c r="A14" s="38" t="s">
        <v>21</v>
      </c>
      <c r="B14">
        <v>6809602.4840521868</v>
      </c>
      <c r="C14">
        <v>55</v>
      </c>
    </row>
    <row r="15" spans="1:3" x14ac:dyDescent="0.35">
      <c r="A15" s="37" t="s">
        <v>25</v>
      </c>
      <c r="B15">
        <v>3039304.4299251265</v>
      </c>
      <c r="C15">
        <v>3</v>
      </c>
    </row>
    <row r="16" spans="1:3" x14ac:dyDescent="0.35">
      <c r="A16" s="38" t="s">
        <v>20</v>
      </c>
      <c r="B16">
        <v>3039304.4299251265</v>
      </c>
      <c r="C16">
        <v>3</v>
      </c>
    </row>
    <row r="17" spans="1:3" x14ac:dyDescent="0.35">
      <c r="A17" s="3" t="s">
        <v>23</v>
      </c>
      <c r="B17">
        <v>60747175.477916375</v>
      </c>
      <c r="C17">
        <v>61</v>
      </c>
    </row>
    <row r="18" spans="1:3" x14ac:dyDescent="0.35">
      <c r="A18" s="37" t="s">
        <v>24</v>
      </c>
      <c r="B18">
        <v>22901371.804640085</v>
      </c>
      <c r="C18">
        <v>10</v>
      </c>
    </row>
    <row r="19" spans="1:3" x14ac:dyDescent="0.35">
      <c r="A19" s="38" t="s">
        <v>20</v>
      </c>
      <c r="B19">
        <v>42984476.449533857</v>
      </c>
      <c r="C19">
        <v>5</v>
      </c>
    </row>
    <row r="20" spans="1:3" x14ac:dyDescent="0.35">
      <c r="A20" s="38" t="s">
        <v>22</v>
      </c>
      <c r="B20">
        <v>3461186.1445805184</v>
      </c>
      <c r="C20">
        <v>4</v>
      </c>
    </row>
    <row r="21" spans="1:3" x14ac:dyDescent="0.35">
      <c r="A21" s="38" t="s">
        <v>21</v>
      </c>
      <c r="B21">
        <v>246591.22040952384</v>
      </c>
      <c r="C21">
        <v>1</v>
      </c>
    </row>
    <row r="22" spans="1:3" x14ac:dyDescent="0.35">
      <c r="A22" s="37" t="s">
        <v>16</v>
      </c>
      <c r="B22">
        <v>69301311.046642676</v>
      </c>
      <c r="C22">
        <v>50</v>
      </c>
    </row>
    <row r="23" spans="1:3" x14ac:dyDescent="0.35">
      <c r="A23" s="38" t="s">
        <v>20</v>
      </c>
      <c r="B23">
        <v>38581321.881433666</v>
      </c>
      <c r="C23">
        <v>14</v>
      </c>
    </row>
    <row r="24" spans="1:3" x14ac:dyDescent="0.35">
      <c r="A24" s="38" t="s">
        <v>22</v>
      </c>
      <c r="B24">
        <v>73407735.560697421</v>
      </c>
      <c r="C24">
        <v>13</v>
      </c>
    </row>
    <row r="25" spans="1:3" x14ac:dyDescent="0.35">
      <c r="A25" s="38" t="s">
        <v>15</v>
      </c>
      <c r="B25">
        <v>92393502.816513211</v>
      </c>
      <c r="C25">
        <v>17</v>
      </c>
    </row>
    <row r="26" spans="1:3" x14ac:dyDescent="0.35">
      <c r="A26" s="38" t="s">
        <v>21</v>
      </c>
      <c r="B26">
        <v>66656155.97037854</v>
      </c>
      <c r="C26">
        <v>6</v>
      </c>
    </row>
    <row r="27" spans="1:3" x14ac:dyDescent="0.35">
      <c r="A27" s="37" t="s">
        <v>25</v>
      </c>
      <c r="B27">
        <v>11498433.774363844</v>
      </c>
      <c r="C27">
        <v>1</v>
      </c>
    </row>
    <row r="28" spans="1:3" x14ac:dyDescent="0.35">
      <c r="A28" s="38" t="s">
        <v>21</v>
      </c>
      <c r="B28">
        <v>11498433.774363844</v>
      </c>
      <c r="C28">
        <v>1</v>
      </c>
    </row>
    <row r="29" spans="1:3" x14ac:dyDescent="0.35">
      <c r="A29" s="3" t="s">
        <v>69</v>
      </c>
      <c r="B29">
        <v>24848067.613083523</v>
      </c>
      <c r="C29">
        <v>284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56992F-AE12-422C-BABA-15F7DD718DBA}">
  <dimension ref="A1:F23"/>
  <sheetViews>
    <sheetView workbookViewId="0">
      <selection activeCell="F5" sqref="F5"/>
    </sheetView>
  </sheetViews>
  <sheetFormatPr defaultRowHeight="14.5" x14ac:dyDescent="0.35"/>
  <cols>
    <col min="1" max="1" width="33.26953125" bestFit="1" customWidth="1"/>
    <col min="2" max="2" width="37.90625" bestFit="1" customWidth="1"/>
    <col min="3" max="3" width="11.81640625" bestFit="1" customWidth="1"/>
  </cols>
  <sheetData>
    <row r="1" spans="1:6" x14ac:dyDescent="0.35">
      <c r="A1" t="s">
        <v>143</v>
      </c>
    </row>
    <row r="3" spans="1:6" x14ac:dyDescent="0.35">
      <c r="F3">
        <v>0.5</v>
      </c>
    </row>
    <row r="4" spans="1:6" x14ac:dyDescent="0.35">
      <c r="B4" t="s">
        <v>151</v>
      </c>
      <c r="C4">
        <v>0.8</v>
      </c>
      <c r="F4">
        <v>1</v>
      </c>
    </row>
    <row r="5" spans="1:6" x14ac:dyDescent="0.35">
      <c r="C5" cm="1">
        <f t="array" ref="C5">_xlfn.PERCENTILE.INC(_xlfn._xlws.FILTER(insurance[charges], insurance[split]="Train"),C4)</f>
        <v>20171.470069999999</v>
      </c>
      <c r="F5">
        <v>1.5</v>
      </c>
    </row>
    <row r="7" spans="1:6" x14ac:dyDescent="0.35">
      <c r="B7" t="s">
        <v>154</v>
      </c>
      <c r="C7">
        <v>0.8</v>
      </c>
    </row>
    <row r="8" spans="1:6" x14ac:dyDescent="0.35">
      <c r="C8" cm="1">
        <f t="array" ref="C8">_xlfn.PERCENTILE.INC(_xlfn._xlws.FILTER(insurance[yhat], insurance[split]="Test"),C7)</f>
        <v>16991.700470426582</v>
      </c>
    </row>
    <row r="11" spans="1:6" x14ac:dyDescent="0.35">
      <c r="B11" t="s">
        <v>157</v>
      </c>
      <c r="C11" t="s">
        <v>158</v>
      </c>
    </row>
    <row r="12" spans="1:6" x14ac:dyDescent="0.35">
      <c r="A12" t="s">
        <v>155</v>
      </c>
      <c r="B12">
        <f>COUNTIFS(
  insurance[split],"Test",
  insurance[high_cost_actual],1,
  insurance[high_cost_pred],1)</f>
        <v>48</v>
      </c>
      <c r="C12">
        <f>COUNTIFS(
  insurance[split],"Test",
  insurance[high_cost_actual],1,
  insurance[high_cost_pred],0)</f>
        <v>11</v>
      </c>
    </row>
    <row r="13" spans="1:6" x14ac:dyDescent="0.35">
      <c r="A13" t="s">
        <v>156</v>
      </c>
      <c r="B13">
        <f>COUNTIFS(
  insurance[split],"Test",
  insurance[high_cost_actual],0,
  insurance[high_cost_pred],1)</f>
        <v>9</v>
      </c>
      <c r="C13">
        <f>COUNTIFS(
  insurance[split],"Test",
  insurance[high_cost_actual],0,
  insurance[high_cost_pred],0)</f>
        <v>216</v>
      </c>
    </row>
    <row r="17" spans="1:2" x14ac:dyDescent="0.35">
      <c r="A17" t="s">
        <v>159</v>
      </c>
      <c r="B17" s="39">
        <f>B12/(B12+B13)</f>
        <v>0.84210526315789469</v>
      </c>
    </row>
    <row r="18" spans="1:2" x14ac:dyDescent="0.35">
      <c r="A18" t="s">
        <v>160</v>
      </c>
      <c r="B18" s="39">
        <f>B12/(B12+C12)</f>
        <v>0.81355932203389836</v>
      </c>
    </row>
    <row r="19" spans="1:2" x14ac:dyDescent="0.35">
      <c r="A19" t="s">
        <v>161</v>
      </c>
      <c r="B19" s="39">
        <f>C13/(C13+B13)</f>
        <v>0.96</v>
      </c>
    </row>
    <row r="20" spans="1:2" x14ac:dyDescent="0.35">
      <c r="A20" t="s">
        <v>162</v>
      </c>
      <c r="B20" s="39">
        <f>(B12+C13)/(B12+C12+B13+C13)</f>
        <v>0.92957746478873238</v>
      </c>
    </row>
    <row r="21" spans="1:2" x14ac:dyDescent="0.35">
      <c r="A21" t="s">
        <v>163</v>
      </c>
      <c r="B21" s="39">
        <f>2*(B17*B18)/(B17+B18)</f>
        <v>0.82758620689655182</v>
      </c>
    </row>
    <row r="22" spans="1:2" x14ac:dyDescent="0.35">
      <c r="A22" t="s">
        <v>164</v>
      </c>
      <c r="B22" s="39">
        <f>(B12+C12)/(B12+C12+B13+C13)</f>
        <v>0.20774647887323944</v>
      </c>
    </row>
    <row r="23" spans="1:2" x14ac:dyDescent="0.35">
      <c r="A23" t="s">
        <v>165</v>
      </c>
      <c r="B23" s="39">
        <f>(B12+B13)/(B12+C12+B13+C13)</f>
        <v>0.20070422535211269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498C99-6752-4CBD-A970-E077C28B1E42}">
  <dimension ref="A1:T1125"/>
  <sheetViews>
    <sheetView tabSelected="1" topLeftCell="A147" workbookViewId="0">
      <selection activeCell="Q87" sqref="Q87"/>
    </sheetView>
  </sheetViews>
  <sheetFormatPr defaultRowHeight="14.5" x14ac:dyDescent="0.35"/>
  <cols>
    <col min="1" max="1" width="12.90625" bestFit="1" customWidth="1"/>
    <col min="2" max="2" width="17.26953125" bestFit="1" customWidth="1"/>
    <col min="3" max="3" width="15.6328125" bestFit="1" customWidth="1"/>
    <col min="4" max="4" width="26" bestFit="1" customWidth="1"/>
    <col min="5" max="5" width="11.81640625" bestFit="1" customWidth="1"/>
    <col min="6" max="6" width="12.90625" bestFit="1" customWidth="1"/>
    <col min="7" max="7" width="17.26953125" bestFit="1" customWidth="1"/>
    <col min="8" max="8" width="15.6328125" bestFit="1" customWidth="1"/>
    <col min="10" max="10" width="12" bestFit="1" customWidth="1"/>
    <col min="11" max="11" width="11.81640625" bestFit="1" customWidth="1"/>
    <col min="17" max="17" width="17.453125" bestFit="1" customWidth="1"/>
    <col min="18" max="18" width="13.453125" bestFit="1" customWidth="1"/>
    <col min="19" max="19" width="11.7265625" bestFit="1" customWidth="1"/>
    <col min="20" max="20" width="11.1796875" bestFit="1" customWidth="1"/>
  </cols>
  <sheetData>
    <row r="1" spans="1:20" x14ac:dyDescent="0.35">
      <c r="A1" t="s">
        <v>42</v>
      </c>
    </row>
    <row r="3" spans="1:20" x14ac:dyDescent="0.35">
      <c r="Q3" s="9" t="s">
        <v>81</v>
      </c>
      <c r="R3" s="9" t="s">
        <v>82</v>
      </c>
      <c r="S3" s="9" t="s">
        <v>83</v>
      </c>
      <c r="T3" s="9" t="s">
        <v>84</v>
      </c>
    </row>
    <row r="4" spans="1:20" x14ac:dyDescent="0.35">
      <c r="A4" s="1" t="s">
        <v>43</v>
      </c>
      <c r="B4" s="1">
        <f>ROWS(insurance[charges])</f>
        <v>1338</v>
      </c>
      <c r="D4" s="1" t="s">
        <v>43</v>
      </c>
      <c r="E4" s="1">
        <f>ROWS(insurance[bmi])</f>
        <v>1338</v>
      </c>
      <c r="G4" s="1" t="s">
        <v>43</v>
      </c>
      <c r="H4" s="1">
        <f>ROWS(insurance[age])</f>
        <v>1338</v>
      </c>
      <c r="J4" s="1" t="s">
        <v>73</v>
      </c>
      <c r="K4" s="1">
        <f>B10-1.5*(B12)</f>
        <v>-13109.1508975</v>
      </c>
      <c r="Q4" s="1" t="s">
        <v>43</v>
      </c>
      <c r="R4" s="10">
        <f>ROWS(insurance[charges])</f>
        <v>1338</v>
      </c>
      <c r="S4" s="10">
        <f>COUNTIF(insurance[smoker], "no")</f>
        <v>1064</v>
      </c>
      <c r="T4" s="10">
        <f>COUNTIF(insurance[smoker], "no")</f>
        <v>1064</v>
      </c>
    </row>
    <row r="5" spans="1:20" x14ac:dyDescent="0.35">
      <c r="A5" s="1" t="s">
        <v>44</v>
      </c>
      <c r="B5" s="1">
        <f>AVERAGE(insurance[charges])</f>
        <v>13270.422265141267</v>
      </c>
      <c r="D5" s="1" t="s">
        <v>52</v>
      </c>
      <c r="E5" s="1">
        <f>AVERAGE(insurance[bmi])</f>
        <v>30.663396860986559</v>
      </c>
      <c r="G5" s="1" t="s">
        <v>60</v>
      </c>
      <c r="H5" s="1">
        <f>AVERAGE(insurance[age])</f>
        <v>39.207025411061288</v>
      </c>
      <c r="J5" s="1" t="s">
        <v>74</v>
      </c>
      <c r="K5" s="1">
        <f>B10+1.5*(B12)</f>
        <v>22589.7251975</v>
      </c>
      <c r="Q5" s="1" t="s">
        <v>85</v>
      </c>
      <c r="R5" s="11">
        <f>AVERAGE(insurance[charges])</f>
        <v>13270.422265141267</v>
      </c>
      <c r="S5" s="11">
        <f>AVERAGEIF(insurance[smoker], "yes",insurance[charges])</f>
        <v>32050.231831532848</v>
      </c>
      <c r="T5" s="11">
        <f>AVERAGEIF(insurance[smoker], "no",insurance[charges])</f>
        <v>8434.2682978561843</v>
      </c>
    </row>
    <row r="6" spans="1:20" x14ac:dyDescent="0.35">
      <c r="A6" s="1" t="s">
        <v>45</v>
      </c>
      <c r="B6" s="1">
        <f>MEDIAN(insurance[charges])</f>
        <v>9382.0329999999994</v>
      </c>
      <c r="D6" s="1" t="s">
        <v>53</v>
      </c>
      <c r="E6" s="1">
        <f>MEDIAN(insurance[bmi])</f>
        <v>30.4</v>
      </c>
      <c r="G6" s="1" t="s">
        <v>61</v>
      </c>
      <c r="H6" s="1">
        <f>MEDIAN(insurance[age])</f>
        <v>39</v>
      </c>
      <c r="J6" s="1" t="s">
        <v>75</v>
      </c>
      <c r="K6" s="1">
        <f>COUNTIFS(insurance[charges], "&lt;"&amp;EDA!$K$4)+COUNTIFS(insurance[charges],"&gt;"&amp;EDA!$K$5)</f>
        <v>230</v>
      </c>
      <c r="Q6" s="1" t="s">
        <v>86</v>
      </c>
      <c r="R6" s="11">
        <f>MEDIAN(insurance[charges])</f>
        <v>9382.0329999999994</v>
      </c>
      <c r="S6" s="11" cm="1">
        <f t="array" ref="S6">MEDIAN(_xlfn._xlws.FILTER(insurance[charges],insurance[smoker]="yes"))</f>
        <v>34456.348450000005</v>
      </c>
      <c r="T6" s="11" cm="1">
        <f t="array" ref="T6">MEDIAN(_xlfn._xlws.FILTER(insurance[charges],insurance[smoker]="no"))</f>
        <v>7345.4053000000004</v>
      </c>
    </row>
    <row r="7" spans="1:20" x14ac:dyDescent="0.35">
      <c r="A7" s="1" t="s">
        <v>46</v>
      </c>
      <c r="B7" s="1">
        <f>_xlfn.STDEV.P(insurance[charges])</f>
        <v>12105.484975561585</v>
      </c>
      <c r="D7" s="1" t="s">
        <v>54</v>
      </c>
      <c r="E7" s="1">
        <f>_xlfn.STDEV.P(insurance[bmi])</f>
        <v>6.0959076415893971</v>
      </c>
      <c r="G7" s="1" t="s">
        <v>62</v>
      </c>
      <c r="H7" s="1">
        <f>_xlfn.STDEV.P(insurance[age])</f>
        <v>14.044709038954522</v>
      </c>
      <c r="Q7" s="1" t="s">
        <v>87</v>
      </c>
      <c r="R7" s="12">
        <f>AVERAGE(insurance[bmi])</f>
        <v>30.663396860986559</v>
      </c>
      <c r="S7" s="12">
        <f>AVERAGEIF(insurance[smoker], "yes",insurance[bmi])</f>
        <v>30.708448905109503</v>
      </c>
      <c r="T7" s="12">
        <f>AVERAGEIF(insurance[smoker], "no",insurance[bmi])</f>
        <v>30.651795112781926</v>
      </c>
    </row>
    <row r="8" spans="1:20" x14ac:dyDescent="0.35">
      <c r="A8" s="1" t="s">
        <v>47</v>
      </c>
      <c r="B8" s="1">
        <f>MIN(insurance[charges])</f>
        <v>1121.8739</v>
      </c>
      <c r="D8" s="1" t="s">
        <v>55</v>
      </c>
      <c r="E8" s="1">
        <f>MIN(insurance[bmi])</f>
        <v>15.96</v>
      </c>
      <c r="G8" s="1" t="s">
        <v>63</v>
      </c>
      <c r="H8" s="1">
        <f>MIN(insurance[age])</f>
        <v>18</v>
      </c>
      <c r="K8" s="1" t="s">
        <v>79</v>
      </c>
      <c r="L8" s="1" t="s">
        <v>2</v>
      </c>
      <c r="M8" s="1" t="s">
        <v>3</v>
      </c>
      <c r="N8" s="1" t="s">
        <v>6</v>
      </c>
      <c r="Q8" s="1" t="s">
        <v>88</v>
      </c>
      <c r="R8" s="12">
        <f>AVERAGE(insurance[age])</f>
        <v>39.207025411061288</v>
      </c>
      <c r="S8" s="12">
        <f>AVERAGEIF(insurance[smoker], "yes",insurance[age])</f>
        <v>38.514598540145982</v>
      </c>
      <c r="T8" s="12">
        <f>AVERAGEIF(insurance[smoker], "no",insurance[age])</f>
        <v>39.38533834586466</v>
      </c>
    </row>
    <row r="9" spans="1:20" x14ac:dyDescent="0.35">
      <c r="A9" s="1" t="s">
        <v>48</v>
      </c>
      <c r="B9" s="1">
        <f>MAX(insurance[charges])</f>
        <v>63770.428010000003</v>
      </c>
      <c r="D9" s="1" t="s">
        <v>56</v>
      </c>
      <c r="E9" s="1">
        <f>MAX(insurance[bmi])</f>
        <v>53.13</v>
      </c>
      <c r="G9" s="1" t="s">
        <v>64</v>
      </c>
      <c r="H9" s="1">
        <f>MAX(insurance[age])</f>
        <v>64</v>
      </c>
      <c r="J9" s="7" t="s">
        <v>79</v>
      </c>
      <c r="K9" s="8" t="s">
        <v>80</v>
      </c>
      <c r="L9" s="1">
        <f>CORREL(insurance[bmi],insurance[age])</f>
        <v>0.10927188154853527</v>
      </c>
      <c r="M9" s="1">
        <f>CORREL(insurance[children],insurance[age])</f>
        <v>4.2468998558849641E-2</v>
      </c>
      <c r="N9" s="1">
        <f>CORREL(insurance[charges],insurance[age])</f>
        <v>0.29900819333064765</v>
      </c>
    </row>
    <row r="10" spans="1:20" x14ac:dyDescent="0.35">
      <c r="A10" s="1" t="s">
        <v>49</v>
      </c>
      <c r="B10" s="1">
        <f>_xlfn.PERCENTILE.INC(insurance[charges],0.25)</f>
        <v>4740.2871500000001</v>
      </c>
      <c r="D10" s="1" t="s">
        <v>57</v>
      </c>
      <c r="E10" s="1">
        <f>_xlfn.PERCENTILE.INC(insurance[bmi],0.25)</f>
        <v>26.296250000000001</v>
      </c>
      <c r="G10" s="1" t="s">
        <v>65</v>
      </c>
      <c r="H10" s="1">
        <f>_xlfn.PERCENTILE.INC(insurance[age],0.25)</f>
        <v>27</v>
      </c>
      <c r="J10" s="7" t="s">
        <v>2</v>
      </c>
      <c r="K10" s="1">
        <f>CORREL(insurance[bmi],insurance[age])</f>
        <v>0.10927188154853527</v>
      </c>
      <c r="L10" s="8" t="s">
        <v>80</v>
      </c>
      <c r="M10" s="1">
        <f>CORREL(insurance[bmi],insurance[age])</f>
        <v>0.10927188154853527</v>
      </c>
      <c r="N10" s="1">
        <f>CORREL(insurance[charges],insurance[bmi])</f>
        <v>0.19834096883362928</v>
      </c>
    </row>
    <row r="11" spans="1:20" x14ac:dyDescent="0.35">
      <c r="A11" s="1" t="s">
        <v>50</v>
      </c>
      <c r="B11" s="1">
        <f>_xlfn.PERCENTILE.INC(insurance[charges],0.75)</f>
        <v>16639.912515</v>
      </c>
      <c r="D11" s="1" t="s">
        <v>58</v>
      </c>
      <c r="E11" s="1">
        <f>_xlfn.PERCENTILE.INC(insurance[bmi],0.75)</f>
        <v>34.693750000000001</v>
      </c>
      <c r="G11" s="1" t="s">
        <v>66</v>
      </c>
      <c r="H11" s="1">
        <f>_xlfn.PERCENTILE.INC(insurance[age],0.75)</f>
        <v>51</v>
      </c>
      <c r="J11" s="7" t="s">
        <v>3</v>
      </c>
      <c r="K11" s="1">
        <f>CORREL(insurance[children],insurance[age])</f>
        <v>4.2468998558849641E-2</v>
      </c>
      <c r="L11" s="1">
        <f>CORREL(insurance[children],insurance[bmi])</f>
        <v>1.2758900820673814E-2</v>
      </c>
      <c r="M11" s="8" t="s">
        <v>80</v>
      </c>
      <c r="N11" s="1">
        <f>CORREL(insurance[charges],insurance[age])</f>
        <v>0.29900819333064765</v>
      </c>
    </row>
    <row r="12" spans="1:20" x14ac:dyDescent="0.35">
      <c r="A12" s="1" t="s">
        <v>51</v>
      </c>
      <c r="B12" s="1">
        <f>B11-B10</f>
        <v>11899.625365</v>
      </c>
      <c r="D12" s="1" t="s">
        <v>59</v>
      </c>
      <c r="E12" s="1">
        <f>E11-E10</f>
        <v>8.3975000000000009</v>
      </c>
      <c r="G12" s="1" t="s">
        <v>67</v>
      </c>
      <c r="H12" s="1">
        <f>H11-H10</f>
        <v>24</v>
      </c>
      <c r="J12" s="7" t="s">
        <v>6</v>
      </c>
      <c r="K12" s="1">
        <f>CORREL(insurance[charges],insurance[age])</f>
        <v>0.29900819333064765</v>
      </c>
      <c r="L12" s="1">
        <f>CORREL(insurance[charges],insurance[bmi])</f>
        <v>0.19834096883362928</v>
      </c>
      <c r="M12" s="1">
        <f>CORREL(insurance[charges],insurance[age])</f>
        <v>0.29900819333064765</v>
      </c>
      <c r="N12" s="8" t="s">
        <v>80</v>
      </c>
    </row>
    <row r="15" spans="1:20" x14ac:dyDescent="0.35">
      <c r="A15" s="2" t="s">
        <v>72</v>
      </c>
      <c r="B15" t="s">
        <v>70</v>
      </c>
      <c r="C15" t="s">
        <v>71</v>
      </c>
      <c r="F15" s="2" t="s">
        <v>68</v>
      </c>
      <c r="G15" t="s">
        <v>70</v>
      </c>
      <c r="H15" t="s">
        <v>71</v>
      </c>
    </row>
    <row r="16" spans="1:20" x14ac:dyDescent="0.35">
      <c r="A16" s="3" t="s">
        <v>14</v>
      </c>
      <c r="B16" s="4">
        <v>8434.2682978561843</v>
      </c>
      <c r="C16">
        <v>1064</v>
      </c>
      <c r="F16" s="3" t="s">
        <v>24</v>
      </c>
      <c r="G16" s="4">
        <v>10409.337708977784</v>
      </c>
      <c r="H16">
        <v>225</v>
      </c>
    </row>
    <row r="17" spans="1:8" x14ac:dyDescent="0.35">
      <c r="A17" s="3" t="s">
        <v>23</v>
      </c>
      <c r="B17" s="4">
        <v>32050.231831532848</v>
      </c>
      <c r="C17">
        <v>274</v>
      </c>
      <c r="F17" s="3" t="s">
        <v>16</v>
      </c>
      <c r="G17" s="4">
        <v>13940.237872405314</v>
      </c>
      <c r="H17">
        <v>1093</v>
      </c>
    </row>
    <row r="18" spans="1:8" x14ac:dyDescent="0.35">
      <c r="A18" s="3" t="s">
        <v>69</v>
      </c>
      <c r="B18" s="4">
        <v>13270.422265141233</v>
      </c>
      <c r="C18">
        <v>1338</v>
      </c>
      <c r="F18" s="3" t="s">
        <v>25</v>
      </c>
      <c r="G18" s="4">
        <v>8852.2005850000023</v>
      </c>
      <c r="H18">
        <v>20</v>
      </c>
    </row>
    <row r="19" spans="1:8" x14ac:dyDescent="0.35">
      <c r="F19" s="3" t="s">
        <v>69</v>
      </c>
      <c r="G19" s="4">
        <v>13270.422265141262</v>
      </c>
      <c r="H19">
        <v>1338</v>
      </c>
    </row>
    <row r="37" spans="1:7" ht="15" thickBot="1" x14ac:dyDescent="0.4"/>
    <row r="38" spans="1:7" x14ac:dyDescent="0.35">
      <c r="A38" s="2" t="s">
        <v>68</v>
      </c>
      <c r="B38" t="s">
        <v>70</v>
      </c>
      <c r="C38" t="s">
        <v>71</v>
      </c>
      <c r="F38" s="6" t="s">
        <v>76</v>
      </c>
      <c r="G38" s="6" t="s">
        <v>78</v>
      </c>
    </row>
    <row r="39" spans="1:7" x14ac:dyDescent="0.35">
      <c r="A39" s="3" t="s">
        <v>20</v>
      </c>
      <c r="B39" s="4">
        <v>13406.384516385795</v>
      </c>
      <c r="C39">
        <v>324</v>
      </c>
      <c r="E39">
        <v>0</v>
      </c>
      <c r="F39">
        <v>0</v>
      </c>
      <c r="G39">
        <v>0</v>
      </c>
    </row>
    <row r="40" spans="1:7" x14ac:dyDescent="0.35">
      <c r="A40" s="3" t="s">
        <v>22</v>
      </c>
      <c r="B40" s="4">
        <v>12417.575373969234</v>
      </c>
      <c r="C40">
        <v>325</v>
      </c>
      <c r="E40">
        <v>5000</v>
      </c>
      <c r="F40">
        <v>5000</v>
      </c>
      <c r="G40">
        <v>359</v>
      </c>
    </row>
    <row r="41" spans="1:7" x14ac:dyDescent="0.35">
      <c r="A41" s="3" t="s">
        <v>15</v>
      </c>
      <c r="B41" s="4">
        <v>14735.41143760989</v>
      </c>
      <c r="C41">
        <v>364</v>
      </c>
      <c r="E41">
        <v>10000</v>
      </c>
      <c r="F41">
        <v>10000</v>
      </c>
      <c r="G41">
        <v>353</v>
      </c>
    </row>
    <row r="42" spans="1:7" x14ac:dyDescent="0.35">
      <c r="A42" s="3" t="s">
        <v>21</v>
      </c>
      <c r="B42" s="4">
        <v>12346.937377292303</v>
      </c>
      <c r="C42">
        <v>325</v>
      </c>
      <c r="E42">
        <v>15000</v>
      </c>
      <c r="F42">
        <v>15000</v>
      </c>
      <c r="G42">
        <v>268</v>
      </c>
    </row>
    <row r="43" spans="1:7" x14ac:dyDescent="0.35">
      <c r="A43" s="3" t="s">
        <v>69</v>
      </c>
      <c r="B43" s="4">
        <v>13270.422265141227</v>
      </c>
      <c r="C43">
        <v>1338</v>
      </c>
      <c r="E43">
        <v>20000</v>
      </c>
      <c r="F43">
        <v>20000</v>
      </c>
      <c r="G43">
        <v>85</v>
      </c>
    </row>
    <row r="44" spans="1:7" x14ac:dyDescent="0.35">
      <c r="E44">
        <v>25000</v>
      </c>
      <c r="F44">
        <v>25000</v>
      </c>
      <c r="G44">
        <v>72</v>
      </c>
    </row>
    <row r="45" spans="1:7" x14ac:dyDescent="0.35">
      <c r="E45">
        <v>30000</v>
      </c>
      <c r="F45">
        <v>30000</v>
      </c>
      <c r="G45">
        <v>39</v>
      </c>
    </row>
    <row r="46" spans="1:7" x14ac:dyDescent="0.35">
      <c r="E46">
        <v>35000</v>
      </c>
      <c r="F46">
        <v>35000</v>
      </c>
      <c r="G46">
        <v>29</v>
      </c>
    </row>
    <row r="47" spans="1:7" x14ac:dyDescent="0.35">
      <c r="E47">
        <v>40000</v>
      </c>
      <c r="F47">
        <v>40000</v>
      </c>
      <c r="G47">
        <v>54</v>
      </c>
    </row>
    <row r="48" spans="1:7" x14ac:dyDescent="0.35">
      <c r="E48">
        <v>45000</v>
      </c>
      <c r="F48">
        <v>45000</v>
      </c>
      <c r="G48">
        <v>41</v>
      </c>
    </row>
    <row r="49" spans="1:7" x14ac:dyDescent="0.35">
      <c r="E49">
        <v>50000</v>
      </c>
      <c r="F49">
        <v>50000</v>
      </c>
      <c r="G49">
        <v>31</v>
      </c>
    </row>
    <row r="50" spans="1:7" x14ac:dyDescent="0.35">
      <c r="E50">
        <v>55000</v>
      </c>
      <c r="F50">
        <v>55000</v>
      </c>
      <c r="G50">
        <v>2</v>
      </c>
    </row>
    <row r="51" spans="1:7" x14ac:dyDescent="0.35">
      <c r="E51">
        <v>60000</v>
      </c>
      <c r="F51">
        <v>60000</v>
      </c>
      <c r="G51">
        <v>2</v>
      </c>
    </row>
    <row r="52" spans="1:7" ht="15" thickBot="1" x14ac:dyDescent="0.4">
      <c r="F52" s="5" t="s">
        <v>77</v>
      </c>
      <c r="G52" s="5">
        <v>3</v>
      </c>
    </row>
    <row r="62" spans="1:7" x14ac:dyDescent="0.35">
      <c r="A62" cm="1">
        <f t="array" ref="A62:A1125">_xlfn._xlws.FILTER(insurance[bmi],insurance[smoker]="no")</f>
        <v>25.74</v>
      </c>
      <c r="B62" cm="1">
        <f t="array" ref="B62:B1125">_xlfn._xlws.FILTER(insurance[charges], insurance[smoker]="no")</f>
        <v>3756.6215999999999</v>
      </c>
      <c r="C62" cm="1">
        <f t="array" ref="C62:C335">_xlfn._xlws.FILTER(insurance[bmi],insurance[smoker]="yes")</f>
        <v>31.16</v>
      </c>
      <c r="D62" cm="1">
        <f t="array" ref="D62:D335">_xlfn._xlws.FILTER(insurance[charges], insurance[smoker]="yes")</f>
        <v>43578.939400000003</v>
      </c>
    </row>
    <row r="63" spans="1:7" x14ac:dyDescent="0.35">
      <c r="A63">
        <v>26.22</v>
      </c>
      <c r="B63">
        <v>2721.3208</v>
      </c>
      <c r="C63">
        <v>26.6</v>
      </c>
      <c r="D63">
        <v>21348.705999999998</v>
      </c>
    </row>
    <row r="64" spans="1:7" x14ac:dyDescent="0.35">
      <c r="A64">
        <v>34.4</v>
      </c>
      <c r="B64">
        <v>1826.8430000000001</v>
      </c>
      <c r="C64">
        <v>29.07</v>
      </c>
      <c r="D64">
        <v>17352.6803</v>
      </c>
    </row>
    <row r="65" spans="1:4" x14ac:dyDescent="0.35">
      <c r="A65">
        <v>39.82</v>
      </c>
      <c r="B65">
        <v>11090.7178</v>
      </c>
      <c r="C65">
        <v>33.630000000000003</v>
      </c>
      <c r="D65">
        <v>43921.183700000001</v>
      </c>
    </row>
    <row r="66" spans="1:4" x14ac:dyDescent="0.35">
      <c r="A66">
        <v>40.299999999999997</v>
      </c>
      <c r="B66">
        <v>10602.385</v>
      </c>
      <c r="C66">
        <v>31.92</v>
      </c>
      <c r="D66">
        <v>33750.291799999999</v>
      </c>
    </row>
    <row r="67" spans="1:4" x14ac:dyDescent="0.35">
      <c r="A67">
        <v>36.005000000000003</v>
      </c>
      <c r="B67">
        <v>13228.846949999999</v>
      </c>
      <c r="C67">
        <v>36.954999999999998</v>
      </c>
      <c r="D67">
        <v>36219.405449999998</v>
      </c>
    </row>
    <row r="68" spans="1:4" x14ac:dyDescent="0.35">
      <c r="A68">
        <v>34.1</v>
      </c>
      <c r="B68">
        <v>1137.011</v>
      </c>
      <c r="C68">
        <v>27.36</v>
      </c>
      <c r="D68">
        <v>24393.6224</v>
      </c>
    </row>
    <row r="69" spans="1:4" x14ac:dyDescent="0.35">
      <c r="A69">
        <v>26.315000000000001</v>
      </c>
      <c r="B69">
        <v>2198.1898500000002</v>
      </c>
      <c r="C69">
        <v>28.31</v>
      </c>
      <c r="D69">
        <v>18033.9679</v>
      </c>
    </row>
    <row r="70" spans="1:4" x14ac:dyDescent="0.35">
      <c r="A70">
        <v>26.6</v>
      </c>
      <c r="B70">
        <v>3046.0619999999999</v>
      </c>
      <c r="C70">
        <v>26.98</v>
      </c>
      <c r="D70">
        <v>28950.4692</v>
      </c>
    </row>
    <row r="71" spans="1:4" x14ac:dyDescent="0.35">
      <c r="A71">
        <v>37.299999999999997</v>
      </c>
      <c r="B71">
        <v>20630.283510000001</v>
      </c>
      <c r="C71">
        <v>28.31</v>
      </c>
      <c r="D71">
        <v>17468.983899999999</v>
      </c>
    </row>
    <row r="72" spans="1:4" x14ac:dyDescent="0.35">
      <c r="A72">
        <v>35.625</v>
      </c>
      <c r="B72">
        <v>2211.1307499999998</v>
      </c>
      <c r="C72">
        <v>38.950000000000003</v>
      </c>
      <c r="D72">
        <v>42983.458500000001</v>
      </c>
    </row>
    <row r="73" spans="1:4" x14ac:dyDescent="0.35">
      <c r="A73">
        <v>28.9</v>
      </c>
      <c r="B73">
        <v>1743.2139999999999</v>
      </c>
      <c r="C73">
        <v>28.88</v>
      </c>
      <c r="D73">
        <v>17748.5062</v>
      </c>
    </row>
    <row r="74" spans="1:4" x14ac:dyDescent="0.35">
      <c r="A74">
        <v>36.19</v>
      </c>
      <c r="B74">
        <v>5920.1040999999996</v>
      </c>
      <c r="C74">
        <v>28.5</v>
      </c>
      <c r="D74">
        <v>18310.741999999998</v>
      </c>
    </row>
    <row r="75" spans="1:4" x14ac:dyDescent="0.35">
      <c r="A75">
        <v>35.53</v>
      </c>
      <c r="B75">
        <v>1532.4697000000001</v>
      </c>
      <c r="C75">
        <v>35.53</v>
      </c>
      <c r="D75">
        <v>55135.402090000003</v>
      </c>
    </row>
    <row r="76" spans="1:4" x14ac:dyDescent="0.35">
      <c r="A76">
        <v>39.805</v>
      </c>
      <c r="B76">
        <v>2755.0209500000001</v>
      </c>
      <c r="C76">
        <v>26.885000000000002</v>
      </c>
      <c r="D76">
        <v>29330.98315</v>
      </c>
    </row>
    <row r="77" spans="1:4" x14ac:dyDescent="0.35">
      <c r="A77">
        <v>38.284999999999997</v>
      </c>
      <c r="B77">
        <v>7935.29115</v>
      </c>
      <c r="C77">
        <v>26.885000000000002</v>
      </c>
      <c r="D77">
        <v>21774.32215</v>
      </c>
    </row>
    <row r="78" spans="1:4" x14ac:dyDescent="0.35">
      <c r="A78">
        <v>27.2</v>
      </c>
      <c r="B78">
        <v>11073.175999999999</v>
      </c>
      <c r="C78">
        <v>28.024999999999999</v>
      </c>
      <c r="D78">
        <v>20234.854749999999</v>
      </c>
    </row>
    <row r="79" spans="1:4" x14ac:dyDescent="0.35">
      <c r="A79">
        <v>39.49</v>
      </c>
      <c r="B79">
        <v>2026.9740999999999</v>
      </c>
      <c r="C79">
        <v>30.4</v>
      </c>
      <c r="D79">
        <v>33907.548000000003</v>
      </c>
    </row>
    <row r="80" spans="1:4" x14ac:dyDescent="0.35">
      <c r="A80">
        <v>38.28</v>
      </c>
      <c r="B80">
        <v>10226.2842</v>
      </c>
      <c r="C80">
        <v>32.49</v>
      </c>
      <c r="D80">
        <v>36898.733079999998</v>
      </c>
    </row>
    <row r="81" spans="1:4" x14ac:dyDescent="0.35">
      <c r="A81">
        <v>31.6</v>
      </c>
      <c r="B81">
        <v>6186.1270000000004</v>
      </c>
      <c r="C81">
        <v>30.02</v>
      </c>
      <c r="D81">
        <v>33307.550799999997</v>
      </c>
    </row>
    <row r="82" spans="1:4" x14ac:dyDescent="0.35">
      <c r="A82">
        <v>25.46</v>
      </c>
      <c r="B82">
        <v>3645.0893999999998</v>
      </c>
      <c r="C82">
        <v>29.07</v>
      </c>
      <c r="D82">
        <v>29141.3603</v>
      </c>
    </row>
    <row r="83" spans="1:4" x14ac:dyDescent="0.35">
      <c r="A83">
        <v>30.114999999999998</v>
      </c>
      <c r="B83">
        <v>21344.846699999998</v>
      </c>
      <c r="C83">
        <v>27.9</v>
      </c>
      <c r="D83">
        <v>16884.923999999999</v>
      </c>
    </row>
    <row r="84" spans="1:4" x14ac:dyDescent="0.35">
      <c r="A84">
        <v>27.94</v>
      </c>
      <c r="B84">
        <v>2867.1196</v>
      </c>
      <c r="C84">
        <v>26.29</v>
      </c>
      <c r="D84">
        <v>27808.7251</v>
      </c>
    </row>
    <row r="85" spans="1:4" x14ac:dyDescent="0.35">
      <c r="A85">
        <v>30.8</v>
      </c>
      <c r="B85">
        <v>4646.759</v>
      </c>
      <c r="C85">
        <v>42.13</v>
      </c>
      <c r="D85">
        <v>39611.757700000002</v>
      </c>
    </row>
    <row r="86" spans="1:4" x14ac:dyDescent="0.35">
      <c r="A86">
        <v>28.594999999999999</v>
      </c>
      <c r="B86">
        <v>30259.995559999999</v>
      </c>
      <c r="C86">
        <v>35.299999999999997</v>
      </c>
      <c r="D86">
        <v>36837.466999999997</v>
      </c>
    </row>
    <row r="87" spans="1:4" x14ac:dyDescent="0.35">
      <c r="A87">
        <v>49.06</v>
      </c>
      <c r="B87">
        <v>11381.3254</v>
      </c>
      <c r="C87">
        <v>35.6</v>
      </c>
      <c r="D87">
        <v>35585.576000000001</v>
      </c>
    </row>
    <row r="88" spans="1:4" x14ac:dyDescent="0.35">
      <c r="A88">
        <v>27.17</v>
      </c>
      <c r="B88">
        <v>8601.3292999999994</v>
      </c>
      <c r="C88">
        <v>39.9</v>
      </c>
      <c r="D88">
        <v>48173.360999999997</v>
      </c>
    </row>
    <row r="89" spans="1:4" x14ac:dyDescent="0.35">
      <c r="A89">
        <v>28.785</v>
      </c>
      <c r="B89">
        <v>3385.3991500000002</v>
      </c>
      <c r="C89">
        <v>34.43</v>
      </c>
      <c r="D89">
        <v>37742.575700000001</v>
      </c>
    </row>
    <row r="90" spans="1:4" x14ac:dyDescent="0.35">
      <c r="A90">
        <v>37.4</v>
      </c>
      <c r="B90">
        <v>9634.5380000000005</v>
      </c>
      <c r="C90">
        <v>35.090000000000003</v>
      </c>
      <c r="D90">
        <v>47055.532099999997</v>
      </c>
    </row>
    <row r="91" spans="1:4" x14ac:dyDescent="0.35">
      <c r="A91">
        <v>26.504999999999999</v>
      </c>
      <c r="B91">
        <v>12815.444949999999</v>
      </c>
      <c r="C91">
        <v>28.3</v>
      </c>
      <c r="D91">
        <v>17081.080000000002</v>
      </c>
    </row>
    <row r="92" spans="1:4" x14ac:dyDescent="0.35">
      <c r="A92">
        <v>28.785</v>
      </c>
      <c r="B92">
        <v>2457.2111500000001</v>
      </c>
      <c r="C92">
        <v>25.175000000000001</v>
      </c>
      <c r="D92">
        <v>15518.180249999999</v>
      </c>
    </row>
    <row r="93" spans="1:4" x14ac:dyDescent="0.35">
      <c r="A93">
        <v>28.05</v>
      </c>
      <c r="B93">
        <v>2155.6815000000001</v>
      </c>
      <c r="C93">
        <v>35.53</v>
      </c>
      <c r="D93">
        <v>36950.256699999998</v>
      </c>
    </row>
    <row r="94" spans="1:4" x14ac:dyDescent="0.35">
      <c r="A94">
        <v>34.1</v>
      </c>
      <c r="B94">
        <v>1261.442</v>
      </c>
      <c r="C94">
        <v>36.85</v>
      </c>
      <c r="D94">
        <v>36149.483500000002</v>
      </c>
    </row>
    <row r="95" spans="1:4" x14ac:dyDescent="0.35">
      <c r="A95">
        <v>36</v>
      </c>
      <c r="B95">
        <v>2166.732</v>
      </c>
      <c r="C95">
        <v>37.700000000000003</v>
      </c>
      <c r="D95">
        <v>48824.45</v>
      </c>
    </row>
    <row r="96" spans="1:4" x14ac:dyDescent="0.35">
      <c r="A96">
        <v>29.7</v>
      </c>
      <c r="B96">
        <v>7789.6350000000002</v>
      </c>
      <c r="C96">
        <v>36.08</v>
      </c>
      <c r="D96">
        <v>37133.898200000003</v>
      </c>
    </row>
    <row r="97" spans="1:4" x14ac:dyDescent="0.35">
      <c r="A97">
        <v>41.47</v>
      </c>
      <c r="B97">
        <v>13405.390299999999</v>
      </c>
      <c r="C97">
        <v>34.799999999999997</v>
      </c>
      <c r="D97">
        <v>34779.614999999998</v>
      </c>
    </row>
    <row r="98" spans="1:4" x14ac:dyDescent="0.35">
      <c r="A98">
        <v>30.3</v>
      </c>
      <c r="B98">
        <v>8116.68</v>
      </c>
      <c r="C98">
        <v>27.74</v>
      </c>
      <c r="D98">
        <v>29523.1656</v>
      </c>
    </row>
    <row r="99" spans="1:4" x14ac:dyDescent="0.35">
      <c r="A99">
        <v>38.28</v>
      </c>
      <c r="B99">
        <v>1631.8212000000001</v>
      </c>
      <c r="C99">
        <v>31.824999999999999</v>
      </c>
      <c r="D99">
        <v>41097.161749999999</v>
      </c>
    </row>
    <row r="100" spans="1:4" x14ac:dyDescent="0.35">
      <c r="A100">
        <v>31.57</v>
      </c>
      <c r="B100">
        <v>12557.605299999999</v>
      </c>
      <c r="C100">
        <v>27.7</v>
      </c>
      <c r="D100">
        <v>16297.846</v>
      </c>
    </row>
    <row r="101" spans="1:4" x14ac:dyDescent="0.35">
      <c r="A101">
        <v>26.2</v>
      </c>
      <c r="B101">
        <v>4883.866</v>
      </c>
      <c r="C101">
        <v>31.4</v>
      </c>
      <c r="D101">
        <v>34838.873</v>
      </c>
    </row>
    <row r="102" spans="1:4" x14ac:dyDescent="0.35">
      <c r="A102">
        <v>25.74</v>
      </c>
      <c r="B102">
        <v>2137.6536000000001</v>
      </c>
      <c r="C102">
        <v>30.8</v>
      </c>
      <c r="D102">
        <v>35491.64</v>
      </c>
    </row>
    <row r="103" spans="1:4" x14ac:dyDescent="0.35">
      <c r="A103">
        <v>34.43</v>
      </c>
      <c r="B103">
        <v>1137.4697000000001</v>
      </c>
      <c r="C103">
        <v>40.15</v>
      </c>
      <c r="D103">
        <v>38126.246500000001</v>
      </c>
    </row>
    <row r="104" spans="1:4" x14ac:dyDescent="0.35">
      <c r="A104">
        <v>32.799999999999997</v>
      </c>
      <c r="B104">
        <v>5649.7150000000001</v>
      </c>
      <c r="C104">
        <v>30.684999999999999</v>
      </c>
      <c r="D104">
        <v>42303.692150000003</v>
      </c>
    </row>
    <row r="105" spans="1:4" x14ac:dyDescent="0.35">
      <c r="A105">
        <v>39.33</v>
      </c>
      <c r="B105">
        <v>14901.5167</v>
      </c>
      <c r="C105">
        <v>33.880000000000003</v>
      </c>
      <c r="D105">
        <v>46889.261200000001</v>
      </c>
    </row>
    <row r="106" spans="1:4" x14ac:dyDescent="0.35">
      <c r="A106">
        <v>26.4</v>
      </c>
      <c r="B106">
        <v>11743.299000000001</v>
      </c>
      <c r="C106">
        <v>35.86</v>
      </c>
      <c r="D106">
        <v>46599.108399999997</v>
      </c>
    </row>
    <row r="107" spans="1:4" x14ac:dyDescent="0.35">
      <c r="A107">
        <v>31.8</v>
      </c>
      <c r="B107">
        <v>13880.949000000001</v>
      </c>
      <c r="C107">
        <v>33.5</v>
      </c>
      <c r="D107">
        <v>37079.372000000003</v>
      </c>
    </row>
    <row r="108" spans="1:4" x14ac:dyDescent="0.35">
      <c r="A108">
        <v>33.25</v>
      </c>
      <c r="B108">
        <v>10564.8845</v>
      </c>
      <c r="C108">
        <v>30</v>
      </c>
      <c r="D108">
        <v>22144.031999999999</v>
      </c>
    </row>
    <row r="109" spans="1:4" x14ac:dyDescent="0.35">
      <c r="A109">
        <v>38.06</v>
      </c>
      <c r="B109">
        <v>2689.4953999999998</v>
      </c>
      <c r="C109">
        <v>28.5</v>
      </c>
      <c r="D109">
        <v>35147.528480000001</v>
      </c>
    </row>
    <row r="110" spans="1:4" x14ac:dyDescent="0.35">
      <c r="A110">
        <v>41.91</v>
      </c>
      <c r="B110">
        <v>24227.337240000001</v>
      </c>
      <c r="C110">
        <v>38.06</v>
      </c>
      <c r="D110">
        <v>48885.135609999998</v>
      </c>
    </row>
    <row r="111" spans="1:4" x14ac:dyDescent="0.35">
      <c r="A111">
        <v>26.73</v>
      </c>
      <c r="B111">
        <v>1615.7666999999999</v>
      </c>
      <c r="C111">
        <v>34.4</v>
      </c>
      <c r="D111">
        <v>36197.699000000001</v>
      </c>
    </row>
    <row r="112" spans="1:4" x14ac:dyDescent="0.35">
      <c r="A112">
        <v>38.06</v>
      </c>
      <c r="B112">
        <v>12648.7034</v>
      </c>
      <c r="C112">
        <v>30.25</v>
      </c>
      <c r="D112">
        <v>32548.340499999998</v>
      </c>
    </row>
    <row r="113" spans="1:4" x14ac:dyDescent="0.35">
      <c r="A113">
        <v>35.86</v>
      </c>
      <c r="B113">
        <v>1986.9333999999999</v>
      </c>
      <c r="C113">
        <v>47.41</v>
      </c>
      <c r="D113">
        <v>63770.428010000003</v>
      </c>
    </row>
    <row r="114" spans="1:4" x14ac:dyDescent="0.35">
      <c r="A114">
        <v>40.15</v>
      </c>
      <c r="B114">
        <v>5400.9804999999997</v>
      </c>
      <c r="C114">
        <v>46.2</v>
      </c>
      <c r="D114">
        <v>45863.205000000002</v>
      </c>
    </row>
    <row r="115" spans="1:4" x14ac:dyDescent="0.35">
      <c r="A115">
        <v>25.2</v>
      </c>
      <c r="B115">
        <v>11837.16</v>
      </c>
      <c r="C115">
        <v>33.11</v>
      </c>
      <c r="D115">
        <v>34439.855900000002</v>
      </c>
    </row>
    <row r="116" spans="1:4" x14ac:dyDescent="0.35">
      <c r="A116">
        <v>31.2</v>
      </c>
      <c r="B116">
        <v>9625.92</v>
      </c>
      <c r="C116">
        <v>33.534999999999997</v>
      </c>
      <c r="D116">
        <v>34617.840649999998</v>
      </c>
    </row>
    <row r="117" spans="1:4" x14ac:dyDescent="0.35">
      <c r="A117">
        <v>33.4</v>
      </c>
      <c r="B117">
        <v>3172.018</v>
      </c>
      <c r="C117">
        <v>26.41</v>
      </c>
      <c r="D117">
        <v>20149.322899999999</v>
      </c>
    </row>
    <row r="118" spans="1:4" x14ac:dyDescent="0.35">
      <c r="A118">
        <v>28.82</v>
      </c>
      <c r="B118">
        <v>2156.7518</v>
      </c>
      <c r="C118">
        <v>32.015000000000001</v>
      </c>
      <c r="D118">
        <v>45710.207849999999</v>
      </c>
    </row>
    <row r="119" spans="1:4" x14ac:dyDescent="0.35">
      <c r="A119">
        <v>34.865000000000002</v>
      </c>
      <c r="B119">
        <v>11944.594349999999</v>
      </c>
      <c r="C119">
        <v>38.06</v>
      </c>
      <c r="D119">
        <v>44400.4064</v>
      </c>
    </row>
    <row r="120" spans="1:4" x14ac:dyDescent="0.35">
      <c r="A120">
        <v>26.6</v>
      </c>
      <c r="B120">
        <v>8444.4740000000002</v>
      </c>
      <c r="C120">
        <v>38.39</v>
      </c>
      <c r="D120">
        <v>40419.019099999998</v>
      </c>
    </row>
    <row r="121" spans="1:4" x14ac:dyDescent="0.35">
      <c r="A121">
        <v>35.86</v>
      </c>
      <c r="B121">
        <v>8124.4084000000003</v>
      </c>
      <c r="C121">
        <v>29.15</v>
      </c>
      <c r="D121">
        <v>18246.495500000001</v>
      </c>
    </row>
    <row r="122" spans="1:4" x14ac:dyDescent="0.35">
      <c r="A122">
        <v>33.25</v>
      </c>
      <c r="B122">
        <v>9722.7695000000003</v>
      </c>
      <c r="C122">
        <v>34.104999999999997</v>
      </c>
      <c r="D122">
        <v>43254.417950000003</v>
      </c>
    </row>
    <row r="123" spans="1:4" x14ac:dyDescent="0.35">
      <c r="A123">
        <v>32.774999999999999</v>
      </c>
      <c r="B123">
        <v>10435.06525</v>
      </c>
      <c r="C123">
        <v>26.4</v>
      </c>
      <c r="D123">
        <v>19539.242999999999</v>
      </c>
    </row>
    <row r="124" spans="1:4" x14ac:dyDescent="0.35">
      <c r="A124">
        <v>40.945</v>
      </c>
      <c r="B124">
        <v>11566.30055</v>
      </c>
      <c r="C124">
        <v>27.83</v>
      </c>
      <c r="D124">
        <v>23065.420699999999</v>
      </c>
    </row>
    <row r="125" spans="1:4" x14ac:dyDescent="0.35">
      <c r="A125">
        <v>27.2</v>
      </c>
      <c r="B125">
        <v>2866.0909999999999</v>
      </c>
      <c r="C125">
        <v>38.17</v>
      </c>
      <c r="D125">
        <v>36307.798300000002</v>
      </c>
    </row>
    <row r="126" spans="1:4" x14ac:dyDescent="0.35">
      <c r="A126">
        <v>36.700000000000003</v>
      </c>
      <c r="B126">
        <v>9144.5650000000005</v>
      </c>
      <c r="C126">
        <v>42.24</v>
      </c>
      <c r="D126">
        <v>38792.685599999997</v>
      </c>
    </row>
    <row r="127" spans="1:4" x14ac:dyDescent="0.35">
      <c r="A127">
        <v>28.785</v>
      </c>
      <c r="B127">
        <v>11658.379150000001</v>
      </c>
      <c r="C127">
        <v>29.81</v>
      </c>
      <c r="D127">
        <v>27533.912899999999</v>
      </c>
    </row>
    <row r="128" spans="1:4" x14ac:dyDescent="0.35">
      <c r="A128">
        <v>34.5</v>
      </c>
      <c r="B128">
        <v>13822.803</v>
      </c>
      <c r="C128">
        <v>32.450000000000003</v>
      </c>
      <c r="D128">
        <v>45008.955499999996</v>
      </c>
    </row>
    <row r="129" spans="1:4" x14ac:dyDescent="0.35">
      <c r="A129">
        <v>25.74</v>
      </c>
      <c r="B129">
        <v>12142.578600000001</v>
      </c>
      <c r="C129">
        <v>30.78</v>
      </c>
      <c r="D129">
        <v>37270.1512</v>
      </c>
    </row>
    <row r="130" spans="1:4" x14ac:dyDescent="0.35">
      <c r="A130">
        <v>27.6</v>
      </c>
      <c r="B130">
        <v>18955.220170000001</v>
      </c>
      <c r="C130">
        <v>35.53</v>
      </c>
      <c r="D130">
        <v>42111.664700000001</v>
      </c>
    </row>
    <row r="131" spans="1:4" x14ac:dyDescent="0.35">
      <c r="A131">
        <v>27.55</v>
      </c>
      <c r="B131">
        <v>13217.094499999999</v>
      </c>
      <c r="C131">
        <v>33.11</v>
      </c>
      <c r="D131">
        <v>40974.164900000003</v>
      </c>
    </row>
    <row r="132" spans="1:4" x14ac:dyDescent="0.35">
      <c r="A132">
        <v>36.765000000000001</v>
      </c>
      <c r="B132">
        <v>13981.850350000001</v>
      </c>
      <c r="C132">
        <v>28.975000000000001</v>
      </c>
      <c r="D132">
        <v>27218.437249999999</v>
      </c>
    </row>
    <row r="133" spans="1:4" x14ac:dyDescent="0.35">
      <c r="A133">
        <v>25.6</v>
      </c>
      <c r="B133">
        <v>8932.0840000000007</v>
      </c>
      <c r="C133">
        <v>40.92</v>
      </c>
      <c r="D133">
        <v>48673.558799999999</v>
      </c>
    </row>
    <row r="134" spans="1:4" x14ac:dyDescent="0.35">
      <c r="A134">
        <v>27.7</v>
      </c>
      <c r="B134">
        <v>3554.203</v>
      </c>
      <c r="C134">
        <v>31.73</v>
      </c>
      <c r="D134">
        <v>33732.686699999998</v>
      </c>
    </row>
    <row r="135" spans="1:4" x14ac:dyDescent="0.35">
      <c r="A135">
        <v>35.244999999999997</v>
      </c>
      <c r="B135">
        <v>12404.8791</v>
      </c>
      <c r="C135">
        <v>32.700000000000003</v>
      </c>
      <c r="D135">
        <v>34472.841</v>
      </c>
    </row>
    <row r="136" spans="1:4" x14ac:dyDescent="0.35">
      <c r="A136">
        <v>38.28</v>
      </c>
      <c r="B136">
        <v>14133.03775</v>
      </c>
      <c r="C136">
        <v>35.200000000000003</v>
      </c>
      <c r="D136">
        <v>44423.803</v>
      </c>
    </row>
    <row r="137" spans="1:4" x14ac:dyDescent="0.35">
      <c r="A137">
        <v>27.6</v>
      </c>
      <c r="B137">
        <v>24603.04837</v>
      </c>
      <c r="C137">
        <v>30.684999999999999</v>
      </c>
      <c r="D137">
        <v>33475.817150000003</v>
      </c>
    </row>
    <row r="138" spans="1:4" x14ac:dyDescent="0.35">
      <c r="A138">
        <v>41.91</v>
      </c>
      <c r="B138">
        <v>1837.2819</v>
      </c>
      <c r="C138">
        <v>30.9</v>
      </c>
      <c r="D138">
        <v>39727.614000000001</v>
      </c>
    </row>
    <row r="139" spans="1:4" x14ac:dyDescent="0.35">
      <c r="A139">
        <v>33.33</v>
      </c>
      <c r="B139">
        <v>1391.5287000000001</v>
      </c>
      <c r="C139">
        <v>31.68</v>
      </c>
      <c r="D139">
        <v>34672.147199999999</v>
      </c>
    </row>
    <row r="140" spans="1:4" x14ac:dyDescent="0.35">
      <c r="A140">
        <v>33</v>
      </c>
      <c r="B140">
        <v>20781.48892</v>
      </c>
      <c r="C140">
        <v>36.19</v>
      </c>
      <c r="D140">
        <v>41676.081100000003</v>
      </c>
    </row>
    <row r="141" spans="1:4" x14ac:dyDescent="0.35">
      <c r="A141">
        <v>34.4</v>
      </c>
      <c r="B141">
        <v>1261.8589999999999</v>
      </c>
      <c r="C141">
        <v>31.4</v>
      </c>
      <c r="D141">
        <v>34166.273000000001</v>
      </c>
    </row>
    <row r="142" spans="1:4" x14ac:dyDescent="0.35">
      <c r="A142">
        <v>39.049999999999997</v>
      </c>
      <c r="B142">
        <v>11856.4115</v>
      </c>
      <c r="C142">
        <v>32.799999999999997</v>
      </c>
      <c r="D142">
        <v>52590.829389999999</v>
      </c>
    </row>
    <row r="143" spans="1:4" x14ac:dyDescent="0.35">
      <c r="A143">
        <v>31.02</v>
      </c>
      <c r="B143">
        <v>16586.49771</v>
      </c>
      <c r="C143">
        <v>44.88</v>
      </c>
      <c r="D143">
        <v>39722.746200000001</v>
      </c>
    </row>
    <row r="144" spans="1:4" x14ac:dyDescent="0.35">
      <c r="A144">
        <v>38.17</v>
      </c>
      <c r="B144">
        <v>1631.6683</v>
      </c>
      <c r="C144">
        <v>29.81</v>
      </c>
      <c r="D144">
        <v>19350.368900000001</v>
      </c>
    </row>
    <row r="145" spans="1:4" x14ac:dyDescent="0.35">
      <c r="A145">
        <v>34.1</v>
      </c>
      <c r="B145">
        <v>9140.9509999999991</v>
      </c>
      <c r="C145">
        <v>29.83</v>
      </c>
      <c r="D145">
        <v>18648.421699999999</v>
      </c>
    </row>
    <row r="146" spans="1:4" x14ac:dyDescent="0.35">
      <c r="A146">
        <v>30.59</v>
      </c>
      <c r="B146">
        <v>2727.3951000000002</v>
      </c>
      <c r="C146">
        <v>27.3</v>
      </c>
      <c r="D146">
        <v>16232.847</v>
      </c>
    </row>
    <row r="147" spans="1:4" x14ac:dyDescent="0.35">
      <c r="A147">
        <v>29.164999999999999</v>
      </c>
      <c r="B147">
        <v>7323.7348190000002</v>
      </c>
      <c r="C147">
        <v>31.065000000000001</v>
      </c>
      <c r="D147">
        <v>34254.053350000002</v>
      </c>
    </row>
    <row r="148" spans="1:4" x14ac:dyDescent="0.35">
      <c r="A148">
        <v>33.1</v>
      </c>
      <c r="B148">
        <v>23082.955330000001</v>
      </c>
      <c r="C148">
        <v>27.06</v>
      </c>
      <c r="D148">
        <v>17043.341400000001</v>
      </c>
    </row>
    <row r="149" spans="1:4" x14ac:dyDescent="0.35">
      <c r="A149">
        <v>26.9</v>
      </c>
      <c r="B149">
        <v>5969.723</v>
      </c>
      <c r="C149">
        <v>34.9</v>
      </c>
      <c r="D149">
        <v>34828.654000000002</v>
      </c>
    </row>
    <row r="150" spans="1:4" x14ac:dyDescent="0.35">
      <c r="A150">
        <v>30.5</v>
      </c>
      <c r="B150">
        <v>12638.195</v>
      </c>
      <c r="C150">
        <v>30.36</v>
      </c>
      <c r="D150">
        <v>62592.873090000001</v>
      </c>
    </row>
    <row r="151" spans="1:4" x14ac:dyDescent="0.35">
      <c r="A151">
        <v>31.73</v>
      </c>
      <c r="B151">
        <v>2254.7966999999999</v>
      </c>
      <c r="C151">
        <v>27.8</v>
      </c>
      <c r="D151">
        <v>37829.724199999997</v>
      </c>
    </row>
    <row r="152" spans="1:4" x14ac:dyDescent="0.35">
      <c r="A152">
        <v>29.45</v>
      </c>
      <c r="B152">
        <v>2897.3235</v>
      </c>
      <c r="C152">
        <v>30.2</v>
      </c>
      <c r="D152">
        <v>33900.652999999998</v>
      </c>
    </row>
    <row r="153" spans="1:4" x14ac:dyDescent="0.35">
      <c r="A153">
        <v>43.01</v>
      </c>
      <c r="B153">
        <v>1149.3959</v>
      </c>
      <c r="C153">
        <v>26.695</v>
      </c>
      <c r="D153">
        <v>28101.333050000001</v>
      </c>
    </row>
    <row r="154" spans="1:4" x14ac:dyDescent="0.35">
      <c r="A154">
        <v>33.1</v>
      </c>
      <c r="B154">
        <v>7345.0839999999998</v>
      </c>
      <c r="C154">
        <v>31.92</v>
      </c>
      <c r="D154">
        <v>37701.876799999998</v>
      </c>
    </row>
    <row r="155" spans="1:4" x14ac:dyDescent="0.35">
      <c r="A155">
        <v>29.64</v>
      </c>
      <c r="B155">
        <v>12730.999599999999</v>
      </c>
      <c r="C155">
        <v>36.4</v>
      </c>
      <c r="D155">
        <v>51194.559139999998</v>
      </c>
    </row>
    <row r="156" spans="1:4" x14ac:dyDescent="0.35">
      <c r="A156">
        <v>29.6</v>
      </c>
      <c r="B156">
        <v>5910.9440000000004</v>
      </c>
      <c r="C156">
        <v>36.67</v>
      </c>
      <c r="D156">
        <v>39774.276299999998</v>
      </c>
    </row>
    <row r="157" spans="1:4" x14ac:dyDescent="0.35">
      <c r="A157">
        <v>37.4</v>
      </c>
      <c r="B157">
        <v>21797.000400000001</v>
      </c>
      <c r="C157">
        <v>35.200000000000003</v>
      </c>
      <c r="D157">
        <v>38709.175999999999</v>
      </c>
    </row>
    <row r="158" spans="1:4" x14ac:dyDescent="0.35">
      <c r="A158">
        <v>39.6</v>
      </c>
      <c r="B158">
        <v>10601.412</v>
      </c>
      <c r="C158">
        <v>28</v>
      </c>
      <c r="D158">
        <v>23568.272000000001</v>
      </c>
    </row>
    <row r="159" spans="1:4" x14ac:dyDescent="0.35">
      <c r="A159">
        <v>25.934999999999999</v>
      </c>
      <c r="B159">
        <v>11165.417649999999</v>
      </c>
      <c r="C159">
        <v>37.619999999999997</v>
      </c>
      <c r="D159">
        <v>37165.163800000002</v>
      </c>
    </row>
    <row r="160" spans="1:4" x14ac:dyDescent="0.35">
      <c r="A160">
        <v>32.67</v>
      </c>
      <c r="B160">
        <v>2497.0383000000002</v>
      </c>
      <c r="C160">
        <v>28.024999999999999</v>
      </c>
      <c r="D160">
        <v>17560.37975</v>
      </c>
    </row>
    <row r="161" spans="1:4" x14ac:dyDescent="0.35">
      <c r="A161">
        <v>30.114999999999998</v>
      </c>
      <c r="B161">
        <v>2203.4718499999999</v>
      </c>
      <c r="C161">
        <v>27.94</v>
      </c>
      <c r="D161">
        <v>19107.779600000002</v>
      </c>
    </row>
    <row r="162" spans="1:4" x14ac:dyDescent="0.35">
      <c r="A162">
        <v>29.8</v>
      </c>
      <c r="B162">
        <v>1744.4649999999999</v>
      </c>
      <c r="C162">
        <v>31.35</v>
      </c>
      <c r="D162">
        <v>39556.494500000001</v>
      </c>
    </row>
    <row r="163" spans="1:4" x14ac:dyDescent="0.35">
      <c r="A163">
        <v>33.344999999999999</v>
      </c>
      <c r="B163">
        <v>20878.78443</v>
      </c>
      <c r="C163">
        <v>26.84</v>
      </c>
      <c r="D163">
        <v>17085.267599999999</v>
      </c>
    </row>
    <row r="164" spans="1:4" x14ac:dyDescent="0.35">
      <c r="A164">
        <v>36.85</v>
      </c>
      <c r="B164">
        <v>1534.3045</v>
      </c>
      <c r="C164">
        <v>28.12</v>
      </c>
      <c r="D164">
        <v>22331.566800000001</v>
      </c>
    </row>
    <row r="165" spans="1:4" x14ac:dyDescent="0.35">
      <c r="A165">
        <v>32.56</v>
      </c>
      <c r="B165">
        <v>1824.2854</v>
      </c>
      <c r="C165">
        <v>36.765000000000001</v>
      </c>
      <c r="D165">
        <v>47896.79135</v>
      </c>
    </row>
    <row r="166" spans="1:4" x14ac:dyDescent="0.35">
      <c r="A166">
        <v>31.35</v>
      </c>
      <c r="B166">
        <v>1622.1885</v>
      </c>
      <c r="C166">
        <v>25.41</v>
      </c>
      <c r="D166">
        <v>21978.676899999999</v>
      </c>
    </row>
    <row r="167" spans="1:4" x14ac:dyDescent="0.35">
      <c r="A167">
        <v>31.065000000000001</v>
      </c>
      <c r="B167">
        <v>4347.0233500000004</v>
      </c>
      <c r="C167">
        <v>33.799999999999997</v>
      </c>
      <c r="D167">
        <v>47928.03</v>
      </c>
    </row>
    <row r="168" spans="1:4" x14ac:dyDescent="0.35">
      <c r="A168">
        <v>28.7</v>
      </c>
      <c r="B168">
        <v>1253.9359999999999</v>
      </c>
      <c r="C168">
        <v>36.384999999999998</v>
      </c>
      <c r="D168">
        <v>48517.563150000002</v>
      </c>
    </row>
    <row r="169" spans="1:4" x14ac:dyDescent="0.35">
      <c r="A169">
        <v>32.9</v>
      </c>
      <c r="B169">
        <v>1748.7739999999999</v>
      </c>
      <c r="C169">
        <v>32.299999999999997</v>
      </c>
      <c r="D169">
        <v>41919.097000000002</v>
      </c>
    </row>
    <row r="170" spans="1:4" x14ac:dyDescent="0.35">
      <c r="A170">
        <v>25.08</v>
      </c>
      <c r="B170">
        <v>24513.091260000001</v>
      </c>
      <c r="C170">
        <v>32.774999999999999</v>
      </c>
      <c r="D170">
        <v>39125.332249999999</v>
      </c>
    </row>
    <row r="171" spans="1:4" x14ac:dyDescent="0.35">
      <c r="A171">
        <v>25.08</v>
      </c>
      <c r="B171">
        <v>2196.4731999999999</v>
      </c>
      <c r="C171">
        <v>26.695</v>
      </c>
      <c r="D171">
        <v>26109.32905</v>
      </c>
    </row>
    <row r="172" spans="1:4" x14ac:dyDescent="0.35">
      <c r="A172">
        <v>43.4</v>
      </c>
      <c r="B172">
        <v>12574.049000000001</v>
      </c>
      <c r="C172">
        <v>28.38</v>
      </c>
      <c r="D172">
        <v>19521.968199999999</v>
      </c>
    </row>
    <row r="173" spans="1:4" x14ac:dyDescent="0.35">
      <c r="A173">
        <v>27.93</v>
      </c>
      <c r="B173">
        <v>1967.0227</v>
      </c>
      <c r="C173">
        <v>28.31</v>
      </c>
      <c r="D173">
        <v>28868.6639</v>
      </c>
    </row>
    <row r="174" spans="1:4" x14ac:dyDescent="0.35">
      <c r="A174">
        <v>39.200000000000003</v>
      </c>
      <c r="B174">
        <v>13470.86</v>
      </c>
      <c r="C174">
        <v>28.3</v>
      </c>
      <c r="D174">
        <v>21082.16</v>
      </c>
    </row>
    <row r="175" spans="1:4" x14ac:dyDescent="0.35">
      <c r="A175">
        <v>26.03</v>
      </c>
      <c r="B175">
        <v>6837.3687</v>
      </c>
      <c r="C175">
        <v>26.07</v>
      </c>
      <c r="D175">
        <v>38245.593269999998</v>
      </c>
    </row>
    <row r="176" spans="1:4" x14ac:dyDescent="0.35">
      <c r="A176">
        <v>25.27</v>
      </c>
      <c r="B176">
        <v>3044.2132999999999</v>
      </c>
      <c r="C176">
        <v>42.13</v>
      </c>
      <c r="D176">
        <v>48675.517699999997</v>
      </c>
    </row>
    <row r="177" spans="1:4" x14ac:dyDescent="0.35">
      <c r="A177">
        <v>28.7</v>
      </c>
      <c r="B177">
        <v>11455.28</v>
      </c>
      <c r="C177">
        <v>38.094999999999999</v>
      </c>
      <c r="D177">
        <v>58571.074480000003</v>
      </c>
    </row>
    <row r="178" spans="1:4" x14ac:dyDescent="0.35">
      <c r="A178">
        <v>33.659999999999997</v>
      </c>
      <c r="B178">
        <v>2498.4144000000001</v>
      </c>
      <c r="C178">
        <v>30.21</v>
      </c>
      <c r="D178">
        <v>43943.876100000001</v>
      </c>
    </row>
    <row r="179" spans="1:4" x14ac:dyDescent="0.35">
      <c r="A179">
        <v>30.4</v>
      </c>
      <c r="B179">
        <v>1256.299</v>
      </c>
      <c r="C179">
        <v>36.630000000000003</v>
      </c>
      <c r="D179">
        <v>42969.852700000003</v>
      </c>
    </row>
    <row r="180" spans="1:4" x14ac:dyDescent="0.35">
      <c r="A180">
        <v>35.700000000000003</v>
      </c>
      <c r="B180">
        <v>11362.754999999999</v>
      </c>
      <c r="C180">
        <v>31.13</v>
      </c>
      <c r="D180">
        <v>34806.467700000001</v>
      </c>
    </row>
    <row r="181" spans="1:4" x14ac:dyDescent="0.35">
      <c r="A181">
        <v>30.875</v>
      </c>
      <c r="B181">
        <v>3857.7592500000001</v>
      </c>
      <c r="C181">
        <v>35.75</v>
      </c>
      <c r="D181">
        <v>40273.645499999999</v>
      </c>
    </row>
    <row r="182" spans="1:4" x14ac:dyDescent="0.35">
      <c r="A182">
        <v>27.36</v>
      </c>
      <c r="B182">
        <v>25656.575260000001</v>
      </c>
      <c r="C182">
        <v>27.1</v>
      </c>
      <c r="D182">
        <v>19040.876</v>
      </c>
    </row>
    <row r="183" spans="1:4" x14ac:dyDescent="0.35">
      <c r="A183">
        <v>44.22</v>
      </c>
      <c r="B183">
        <v>3994.1777999999999</v>
      </c>
      <c r="C183">
        <v>27.6</v>
      </c>
      <c r="D183">
        <v>24520.263999999999</v>
      </c>
    </row>
    <row r="184" spans="1:4" x14ac:dyDescent="0.35">
      <c r="A184">
        <v>33.914999999999999</v>
      </c>
      <c r="B184">
        <v>9866.3048500000004</v>
      </c>
      <c r="C184">
        <v>26.125</v>
      </c>
      <c r="D184">
        <v>23401.30575</v>
      </c>
    </row>
    <row r="185" spans="1:4" x14ac:dyDescent="0.35">
      <c r="A185">
        <v>37.729999999999997</v>
      </c>
      <c r="B185">
        <v>5397.6166999999996</v>
      </c>
      <c r="C185">
        <v>28.024999999999999</v>
      </c>
      <c r="D185">
        <v>20773.62775</v>
      </c>
    </row>
    <row r="186" spans="1:4" x14ac:dyDescent="0.35">
      <c r="A186">
        <v>33.880000000000003</v>
      </c>
      <c r="B186">
        <v>11482.63485</v>
      </c>
      <c r="C186">
        <v>28.93</v>
      </c>
      <c r="D186">
        <v>19719.6947</v>
      </c>
    </row>
    <row r="187" spans="1:4" x14ac:dyDescent="0.35">
      <c r="A187">
        <v>25.46</v>
      </c>
      <c r="B187">
        <v>1708.0014000000001</v>
      </c>
      <c r="C187">
        <v>34.200000000000003</v>
      </c>
      <c r="D187">
        <v>39047.285000000003</v>
      </c>
    </row>
    <row r="188" spans="1:4" x14ac:dyDescent="0.35">
      <c r="A188">
        <v>31.73</v>
      </c>
      <c r="B188">
        <v>14043.476699999999</v>
      </c>
      <c r="C188">
        <v>27.835000000000001</v>
      </c>
      <c r="D188">
        <v>20009.63365</v>
      </c>
    </row>
    <row r="189" spans="1:4" x14ac:dyDescent="0.35">
      <c r="A189">
        <v>36.19</v>
      </c>
      <c r="B189">
        <v>19214.705529999999</v>
      </c>
      <c r="C189">
        <v>30.8</v>
      </c>
      <c r="D189">
        <v>41999.519999999997</v>
      </c>
    </row>
    <row r="190" spans="1:4" x14ac:dyDescent="0.35">
      <c r="A190">
        <v>40.479999999999997</v>
      </c>
      <c r="B190">
        <v>13831.1152</v>
      </c>
      <c r="C190">
        <v>34.96</v>
      </c>
      <c r="D190">
        <v>41034.221400000002</v>
      </c>
    </row>
    <row r="191" spans="1:4" x14ac:dyDescent="0.35">
      <c r="A191">
        <v>31.35</v>
      </c>
      <c r="B191">
        <v>27346.04207</v>
      </c>
      <c r="C191">
        <v>36.08</v>
      </c>
      <c r="D191">
        <v>42211.138200000001</v>
      </c>
    </row>
    <row r="192" spans="1:4" x14ac:dyDescent="0.35">
      <c r="A192">
        <v>36.299999999999997</v>
      </c>
      <c r="B192">
        <v>13887.204</v>
      </c>
      <c r="C192">
        <v>26.03</v>
      </c>
      <c r="D192">
        <v>16450.894700000001</v>
      </c>
    </row>
    <row r="193" spans="1:4" x14ac:dyDescent="0.35">
      <c r="A193">
        <v>35.435000000000002</v>
      </c>
      <c r="B193">
        <v>3268.84665</v>
      </c>
      <c r="C193">
        <v>30.495000000000001</v>
      </c>
      <c r="D193">
        <v>39725.518049999999</v>
      </c>
    </row>
    <row r="194" spans="1:4" x14ac:dyDescent="0.35">
      <c r="A194">
        <v>28.594999999999999</v>
      </c>
      <c r="B194">
        <v>3213.6220499999999</v>
      </c>
      <c r="C194">
        <v>52.58</v>
      </c>
      <c r="D194">
        <v>44501.398200000003</v>
      </c>
    </row>
    <row r="195" spans="1:4" x14ac:dyDescent="0.35">
      <c r="A195">
        <v>30.8</v>
      </c>
      <c r="B195">
        <v>13390.558999999999</v>
      </c>
      <c r="C195">
        <v>41.14</v>
      </c>
      <c r="D195">
        <v>48970.247600000002</v>
      </c>
    </row>
    <row r="196" spans="1:4" x14ac:dyDescent="0.35">
      <c r="A196">
        <v>28.93</v>
      </c>
      <c r="B196">
        <v>3972.9247</v>
      </c>
      <c r="C196">
        <v>37.07</v>
      </c>
      <c r="D196">
        <v>39871.704299999998</v>
      </c>
    </row>
    <row r="197" spans="1:4" x14ac:dyDescent="0.35">
      <c r="A197">
        <v>41.325000000000003</v>
      </c>
      <c r="B197">
        <v>17878.900679999999</v>
      </c>
      <c r="C197">
        <v>35.75</v>
      </c>
      <c r="D197">
        <v>38282.749499999998</v>
      </c>
    </row>
    <row r="198" spans="1:4" x14ac:dyDescent="0.35">
      <c r="A198">
        <v>34.21</v>
      </c>
      <c r="B198">
        <v>3935.1799000000001</v>
      </c>
      <c r="C198">
        <v>42.75</v>
      </c>
      <c r="D198">
        <v>40904.199500000002</v>
      </c>
    </row>
    <row r="199" spans="1:4" x14ac:dyDescent="0.35">
      <c r="A199">
        <v>32.68</v>
      </c>
      <c r="B199">
        <v>10923.933199999999</v>
      </c>
      <c r="C199">
        <v>27.36</v>
      </c>
      <c r="D199">
        <v>17178.682400000002</v>
      </c>
    </row>
    <row r="200" spans="1:4" x14ac:dyDescent="0.35">
      <c r="A200">
        <v>30.5</v>
      </c>
      <c r="B200">
        <v>2494.0219999999999</v>
      </c>
      <c r="C200">
        <v>28.49</v>
      </c>
      <c r="D200">
        <v>18328.238099999999</v>
      </c>
    </row>
    <row r="201" spans="1:4" x14ac:dyDescent="0.35">
      <c r="A201">
        <v>29.1</v>
      </c>
      <c r="B201">
        <v>3761.2919999999999</v>
      </c>
      <c r="C201">
        <v>25.27</v>
      </c>
      <c r="D201">
        <v>21771.3423</v>
      </c>
    </row>
    <row r="202" spans="1:4" x14ac:dyDescent="0.35">
      <c r="A202">
        <v>26.84</v>
      </c>
      <c r="B202">
        <v>1664.9996000000001</v>
      </c>
      <c r="C202">
        <v>25.555</v>
      </c>
      <c r="D202">
        <v>20296.863450000001</v>
      </c>
    </row>
    <row r="203" spans="1:4" x14ac:dyDescent="0.35">
      <c r="A203">
        <v>35.909999999999997</v>
      </c>
      <c r="B203">
        <v>13635.6379</v>
      </c>
      <c r="C203">
        <v>34.6</v>
      </c>
      <c r="D203">
        <v>41661.601999999999</v>
      </c>
    </row>
    <row r="204" spans="1:4" x14ac:dyDescent="0.35">
      <c r="A204">
        <v>29</v>
      </c>
      <c r="B204">
        <v>11842.441999999999</v>
      </c>
      <c r="C204">
        <v>33.630000000000003</v>
      </c>
      <c r="D204">
        <v>37607.527699999999</v>
      </c>
    </row>
    <row r="205" spans="1:4" x14ac:dyDescent="0.35">
      <c r="A205">
        <v>40.26</v>
      </c>
      <c r="B205">
        <v>5709.1643999999997</v>
      </c>
      <c r="C205">
        <v>29.925000000000001</v>
      </c>
      <c r="D205">
        <v>22462.043750000001</v>
      </c>
    </row>
    <row r="206" spans="1:4" x14ac:dyDescent="0.35">
      <c r="A206">
        <v>39.159999999999997</v>
      </c>
      <c r="B206">
        <v>1633.0444</v>
      </c>
      <c r="C206">
        <v>36.299999999999997</v>
      </c>
      <c r="D206">
        <v>47403.88</v>
      </c>
    </row>
    <row r="207" spans="1:4" x14ac:dyDescent="0.35">
      <c r="A207">
        <v>25.3</v>
      </c>
      <c r="B207">
        <v>11070.535</v>
      </c>
      <c r="C207">
        <v>36.299999999999997</v>
      </c>
      <c r="D207">
        <v>38711</v>
      </c>
    </row>
    <row r="208" spans="1:4" x14ac:dyDescent="0.35">
      <c r="A208">
        <v>34.1</v>
      </c>
      <c r="B208">
        <v>9283.5619999999999</v>
      </c>
      <c r="C208">
        <v>36.954999999999998</v>
      </c>
      <c r="D208">
        <v>47496.494449999998</v>
      </c>
    </row>
    <row r="209" spans="1:4" x14ac:dyDescent="0.35">
      <c r="A209">
        <v>25.175000000000001</v>
      </c>
      <c r="B209">
        <v>3558.6202499999999</v>
      </c>
      <c r="C209">
        <v>31.68</v>
      </c>
      <c r="D209">
        <v>34303.167200000004</v>
      </c>
    </row>
    <row r="210" spans="1:4" x14ac:dyDescent="0.35">
      <c r="A210">
        <v>33.155000000000001</v>
      </c>
      <c r="B210">
        <v>2207.6974500000001</v>
      </c>
      <c r="C210">
        <v>34.799999999999997</v>
      </c>
      <c r="D210">
        <v>39836.519</v>
      </c>
    </row>
    <row r="211" spans="1:4" x14ac:dyDescent="0.35">
      <c r="A211">
        <v>33</v>
      </c>
      <c r="B211">
        <v>1880.07</v>
      </c>
      <c r="C211">
        <v>31.3</v>
      </c>
      <c r="D211">
        <v>47291.055</v>
      </c>
    </row>
    <row r="212" spans="1:4" x14ac:dyDescent="0.35">
      <c r="A212">
        <v>28.594999999999999</v>
      </c>
      <c r="B212">
        <v>11658.11505</v>
      </c>
      <c r="C212">
        <v>25.3</v>
      </c>
      <c r="D212">
        <v>18972.494999999999</v>
      </c>
    </row>
    <row r="213" spans="1:4" x14ac:dyDescent="0.35">
      <c r="A213">
        <v>37.1</v>
      </c>
      <c r="B213">
        <v>10713.644</v>
      </c>
      <c r="C213">
        <v>27.74</v>
      </c>
      <c r="D213">
        <v>20984.0936</v>
      </c>
    </row>
    <row r="214" spans="1:4" x14ac:dyDescent="0.35">
      <c r="A214">
        <v>38</v>
      </c>
      <c r="B214">
        <v>11365.951999999999</v>
      </c>
      <c r="C214">
        <v>36.67</v>
      </c>
      <c r="D214">
        <v>38511.628299999997</v>
      </c>
    </row>
    <row r="215" spans="1:4" x14ac:dyDescent="0.35">
      <c r="A215">
        <v>29.3</v>
      </c>
      <c r="B215">
        <v>1977.8150000000001</v>
      </c>
      <c r="C215">
        <v>32.200000000000003</v>
      </c>
      <c r="D215">
        <v>47305.305</v>
      </c>
    </row>
    <row r="216" spans="1:4" x14ac:dyDescent="0.35">
      <c r="A216">
        <v>35.53</v>
      </c>
      <c r="B216">
        <v>3366.6696999999999</v>
      </c>
      <c r="C216">
        <v>34.21</v>
      </c>
      <c r="D216">
        <v>44260.749900000003</v>
      </c>
    </row>
    <row r="217" spans="1:4" x14ac:dyDescent="0.35">
      <c r="A217">
        <v>38.19</v>
      </c>
      <c r="B217">
        <v>14410.9321</v>
      </c>
      <c r="C217">
        <v>34.200000000000003</v>
      </c>
      <c r="D217">
        <v>42856.838000000003</v>
      </c>
    </row>
    <row r="218" spans="1:4" x14ac:dyDescent="0.35">
      <c r="A218">
        <v>33.914999999999999</v>
      </c>
      <c r="B218">
        <v>13143.86485</v>
      </c>
      <c r="C218">
        <v>45.54</v>
      </c>
      <c r="D218">
        <v>42112.2356</v>
      </c>
    </row>
    <row r="219" spans="1:4" x14ac:dyDescent="0.35">
      <c r="A219">
        <v>28.5</v>
      </c>
      <c r="B219">
        <v>1712.2270000000001</v>
      </c>
      <c r="C219">
        <v>36.479999999999997</v>
      </c>
      <c r="D219">
        <v>42760.502200000003</v>
      </c>
    </row>
    <row r="220" spans="1:4" x14ac:dyDescent="0.35">
      <c r="A220">
        <v>32.965000000000003</v>
      </c>
      <c r="B220">
        <v>12430.95335</v>
      </c>
      <c r="C220">
        <v>32.9</v>
      </c>
      <c r="D220">
        <v>36085.218999999997</v>
      </c>
    </row>
    <row r="221" spans="1:4" x14ac:dyDescent="0.35">
      <c r="A221">
        <v>31.13</v>
      </c>
      <c r="B221">
        <v>8280.6226999999999</v>
      </c>
      <c r="C221">
        <v>25.84</v>
      </c>
      <c r="D221">
        <v>23807.240600000001</v>
      </c>
    </row>
    <row r="222" spans="1:4" x14ac:dyDescent="0.35">
      <c r="A222">
        <v>35.200000000000003</v>
      </c>
      <c r="B222">
        <v>12244.531000000001</v>
      </c>
      <c r="C222">
        <v>40.564999999999998</v>
      </c>
      <c r="D222">
        <v>45702.022349999999</v>
      </c>
    </row>
    <row r="223" spans="1:4" x14ac:dyDescent="0.35">
      <c r="A223">
        <v>33.659999999999997</v>
      </c>
      <c r="B223">
        <v>1136.3994</v>
      </c>
      <c r="C223">
        <v>37.799999999999997</v>
      </c>
      <c r="D223">
        <v>39241.442000000003</v>
      </c>
    </row>
    <row r="224" spans="1:4" x14ac:dyDescent="0.35">
      <c r="A224">
        <v>31.16</v>
      </c>
      <c r="B224">
        <v>3943.5954000000002</v>
      </c>
      <c r="C224">
        <v>25.6</v>
      </c>
      <c r="D224">
        <v>23306.546999999999</v>
      </c>
    </row>
    <row r="225" spans="1:4" x14ac:dyDescent="0.35">
      <c r="A225">
        <v>29.7</v>
      </c>
      <c r="B225">
        <v>4399.7309999999998</v>
      </c>
      <c r="C225">
        <v>25.3</v>
      </c>
      <c r="D225">
        <v>24667.419000000002</v>
      </c>
    </row>
    <row r="226" spans="1:4" x14ac:dyDescent="0.35">
      <c r="A226">
        <v>31.02</v>
      </c>
      <c r="B226">
        <v>6185.3208000000004</v>
      </c>
      <c r="C226">
        <v>38.06</v>
      </c>
      <c r="D226">
        <v>42560.430399999997</v>
      </c>
    </row>
    <row r="227" spans="1:4" x14ac:dyDescent="0.35">
      <c r="A227">
        <v>41.69</v>
      </c>
      <c r="B227">
        <v>5438.7491</v>
      </c>
      <c r="C227">
        <v>32.774999999999999</v>
      </c>
      <c r="D227">
        <v>40003.332249999999</v>
      </c>
    </row>
    <row r="228" spans="1:4" x14ac:dyDescent="0.35">
      <c r="A228">
        <v>27.36</v>
      </c>
      <c r="B228">
        <v>2104.1134000000002</v>
      </c>
      <c r="C228">
        <v>43.89</v>
      </c>
      <c r="D228">
        <v>46200.985099999998</v>
      </c>
    </row>
    <row r="229" spans="1:4" x14ac:dyDescent="0.35">
      <c r="A229">
        <v>34.869999999999997</v>
      </c>
      <c r="B229">
        <v>2020.5523000000001</v>
      </c>
      <c r="C229">
        <v>35.299999999999997</v>
      </c>
      <c r="D229">
        <v>40103.89</v>
      </c>
    </row>
    <row r="230" spans="1:4" x14ac:dyDescent="0.35">
      <c r="A230">
        <v>44.744999999999997</v>
      </c>
      <c r="B230">
        <v>9541.6955500000004</v>
      </c>
      <c r="C230">
        <v>35.5</v>
      </c>
      <c r="D230">
        <v>44585.455869999998</v>
      </c>
    </row>
    <row r="231" spans="1:4" x14ac:dyDescent="0.35">
      <c r="A231">
        <v>41.47</v>
      </c>
      <c r="B231">
        <v>9504.3102999999992</v>
      </c>
      <c r="C231">
        <v>31.79</v>
      </c>
      <c r="D231">
        <v>43813.866099999999</v>
      </c>
    </row>
    <row r="232" spans="1:4" x14ac:dyDescent="0.35">
      <c r="A232">
        <v>27.74</v>
      </c>
      <c r="B232">
        <v>5469.0065999999997</v>
      </c>
      <c r="C232">
        <v>32.78</v>
      </c>
      <c r="D232">
        <v>36021.011200000001</v>
      </c>
    </row>
    <row r="233" spans="1:4" x14ac:dyDescent="0.35">
      <c r="A233">
        <v>40.47</v>
      </c>
      <c r="B233">
        <v>1984.4532999999999</v>
      </c>
      <c r="C233">
        <v>47.6</v>
      </c>
      <c r="D233">
        <v>46113.510999999999</v>
      </c>
    </row>
    <row r="234" spans="1:4" x14ac:dyDescent="0.35">
      <c r="A234">
        <v>28.9</v>
      </c>
      <c r="B234">
        <v>12146.971</v>
      </c>
      <c r="C234">
        <v>38.94</v>
      </c>
      <c r="D234">
        <v>44202.653599999998</v>
      </c>
    </row>
    <row r="235" spans="1:4" x14ac:dyDescent="0.35">
      <c r="A235">
        <v>40.659999999999997</v>
      </c>
      <c r="B235">
        <v>9875.6803999999993</v>
      </c>
      <c r="C235">
        <v>42.9</v>
      </c>
      <c r="D235">
        <v>47462.894</v>
      </c>
    </row>
    <row r="236" spans="1:4" x14ac:dyDescent="0.35">
      <c r="A236">
        <v>37.4</v>
      </c>
      <c r="B236">
        <v>12979.358</v>
      </c>
      <c r="C236">
        <v>30.2</v>
      </c>
      <c r="D236">
        <v>38998.546000000002</v>
      </c>
    </row>
    <row r="237" spans="1:4" x14ac:dyDescent="0.35">
      <c r="A237">
        <v>35.4</v>
      </c>
      <c r="B237">
        <v>1263.249</v>
      </c>
      <c r="C237">
        <v>37.07</v>
      </c>
      <c r="D237">
        <v>37484.4493</v>
      </c>
    </row>
    <row r="238" spans="1:4" x14ac:dyDescent="0.35">
      <c r="A238">
        <v>40.28</v>
      </c>
      <c r="B238">
        <v>2217.6012000000001</v>
      </c>
      <c r="C238">
        <v>34.96</v>
      </c>
      <c r="D238">
        <v>44641.197399999997</v>
      </c>
    </row>
    <row r="239" spans="1:4" x14ac:dyDescent="0.35">
      <c r="A239">
        <v>26.62</v>
      </c>
      <c r="B239">
        <v>3757.8447999999999</v>
      </c>
      <c r="C239">
        <v>33.33</v>
      </c>
      <c r="D239">
        <v>36124.573700000001</v>
      </c>
    </row>
    <row r="240" spans="1:4" x14ac:dyDescent="0.35">
      <c r="A240">
        <v>26.03</v>
      </c>
      <c r="B240">
        <v>3070.8087</v>
      </c>
      <c r="C240">
        <v>26.7</v>
      </c>
      <c r="D240">
        <v>22478.6</v>
      </c>
    </row>
    <row r="241" spans="1:4" x14ac:dyDescent="0.35">
      <c r="A241">
        <v>39.700000000000003</v>
      </c>
      <c r="B241">
        <v>14319.031000000001</v>
      </c>
      <c r="C241">
        <v>33.4</v>
      </c>
      <c r="D241">
        <v>38415.474000000002</v>
      </c>
    </row>
    <row r="242" spans="1:4" x14ac:dyDescent="0.35">
      <c r="A242">
        <v>36.479999999999997</v>
      </c>
      <c r="B242">
        <v>12797.20962</v>
      </c>
      <c r="C242">
        <v>41.8</v>
      </c>
      <c r="D242">
        <v>47269.853999999999</v>
      </c>
    </row>
    <row r="243" spans="1:4" x14ac:dyDescent="0.35">
      <c r="A243">
        <v>39.805</v>
      </c>
      <c r="B243">
        <v>7448.4039499999999</v>
      </c>
      <c r="C243">
        <v>36.96</v>
      </c>
      <c r="D243">
        <v>49577.662400000001</v>
      </c>
    </row>
    <row r="244" spans="1:4" x14ac:dyDescent="0.35">
      <c r="A244">
        <v>41.14</v>
      </c>
      <c r="B244">
        <v>1146.7965999999999</v>
      </c>
      <c r="C244">
        <v>27.645</v>
      </c>
      <c r="D244">
        <v>24535.698550000001</v>
      </c>
    </row>
    <row r="245" spans="1:4" x14ac:dyDescent="0.35">
      <c r="A245">
        <v>36.954999999999998</v>
      </c>
      <c r="B245">
        <v>12741.167450000001</v>
      </c>
      <c r="C245">
        <v>39.4</v>
      </c>
      <c r="D245">
        <v>38344.565999999999</v>
      </c>
    </row>
    <row r="246" spans="1:4" x14ac:dyDescent="0.35">
      <c r="A246">
        <v>29.92</v>
      </c>
      <c r="B246">
        <v>13457.960800000001</v>
      </c>
      <c r="C246">
        <v>34.700000000000003</v>
      </c>
      <c r="D246">
        <v>36397.576000000001</v>
      </c>
    </row>
    <row r="247" spans="1:4" x14ac:dyDescent="0.35">
      <c r="A247">
        <v>41.8</v>
      </c>
      <c r="B247">
        <v>5662.2250000000004</v>
      </c>
      <c r="C247">
        <v>40.369999999999997</v>
      </c>
      <c r="D247">
        <v>43896.376300000004</v>
      </c>
    </row>
    <row r="248" spans="1:4" x14ac:dyDescent="0.35">
      <c r="A248">
        <v>27.6</v>
      </c>
      <c r="B248">
        <v>1252.4069999999999</v>
      </c>
      <c r="C248">
        <v>29.83</v>
      </c>
      <c r="D248">
        <v>30184.936699999998</v>
      </c>
    </row>
    <row r="249" spans="1:4" x14ac:dyDescent="0.35">
      <c r="A249">
        <v>33.1</v>
      </c>
      <c r="B249">
        <v>11848.141</v>
      </c>
      <c r="C249">
        <v>29.92</v>
      </c>
      <c r="D249">
        <v>30942.191800000001</v>
      </c>
    </row>
    <row r="250" spans="1:4" x14ac:dyDescent="0.35">
      <c r="A250">
        <v>35.97</v>
      </c>
      <c r="B250">
        <v>14313.846299999999</v>
      </c>
      <c r="C250">
        <v>28.69</v>
      </c>
      <c r="D250">
        <v>20745.989099999999</v>
      </c>
    </row>
    <row r="251" spans="1:4" x14ac:dyDescent="0.35">
      <c r="A251">
        <v>26.51</v>
      </c>
      <c r="B251">
        <v>1815.8759</v>
      </c>
      <c r="C251">
        <v>30.495000000000001</v>
      </c>
      <c r="D251">
        <v>40720.551050000002</v>
      </c>
    </row>
    <row r="252" spans="1:4" x14ac:dyDescent="0.35">
      <c r="A252">
        <v>30.14</v>
      </c>
      <c r="B252">
        <v>1131.5065999999999</v>
      </c>
      <c r="C252">
        <v>41.895000000000003</v>
      </c>
      <c r="D252">
        <v>43753.337050000002</v>
      </c>
    </row>
    <row r="253" spans="1:4" x14ac:dyDescent="0.35">
      <c r="A253">
        <v>31.46</v>
      </c>
      <c r="B253">
        <v>1877.9294</v>
      </c>
      <c r="C253">
        <v>42.35</v>
      </c>
      <c r="D253">
        <v>46151.124499999998</v>
      </c>
    </row>
    <row r="254" spans="1:4" x14ac:dyDescent="0.35">
      <c r="A254">
        <v>31.13</v>
      </c>
      <c r="B254">
        <v>1621.8827000000001</v>
      </c>
      <c r="C254">
        <v>40.564999999999998</v>
      </c>
      <c r="D254">
        <v>48549.178350000002</v>
      </c>
    </row>
    <row r="255" spans="1:4" x14ac:dyDescent="0.35">
      <c r="A255">
        <v>33.1</v>
      </c>
      <c r="B255">
        <v>13393.755999999999</v>
      </c>
      <c r="C255">
        <v>34.39</v>
      </c>
      <c r="D255">
        <v>38746.355100000001</v>
      </c>
    </row>
    <row r="256" spans="1:4" x14ac:dyDescent="0.35">
      <c r="A256">
        <v>31.5</v>
      </c>
      <c r="B256">
        <v>4402.2330000000002</v>
      </c>
      <c r="C256">
        <v>35.97</v>
      </c>
      <c r="D256">
        <v>42124.515299999999</v>
      </c>
    </row>
    <row r="257" spans="1:4" x14ac:dyDescent="0.35">
      <c r="A257">
        <v>28.31</v>
      </c>
      <c r="B257">
        <v>11657.7189</v>
      </c>
      <c r="C257">
        <v>25.1</v>
      </c>
      <c r="D257">
        <v>25382.296999999999</v>
      </c>
    </row>
    <row r="258" spans="1:4" x14ac:dyDescent="0.35">
      <c r="A258">
        <v>31.1</v>
      </c>
      <c r="B258">
        <v>1526.3119999999999</v>
      </c>
      <c r="C258">
        <v>34.104999999999997</v>
      </c>
      <c r="D258">
        <v>39983.425949999997</v>
      </c>
    </row>
    <row r="259" spans="1:4" x14ac:dyDescent="0.35">
      <c r="A259">
        <v>30.495000000000001</v>
      </c>
      <c r="B259">
        <v>10072.055050000001</v>
      </c>
      <c r="C259">
        <v>28.31</v>
      </c>
      <c r="D259">
        <v>32787.458590000002</v>
      </c>
    </row>
    <row r="260" spans="1:4" x14ac:dyDescent="0.35">
      <c r="A260">
        <v>29.6</v>
      </c>
      <c r="B260">
        <v>1875.3440000000001</v>
      </c>
      <c r="C260">
        <v>31.35</v>
      </c>
      <c r="D260">
        <v>46130.5265</v>
      </c>
    </row>
    <row r="261" spans="1:4" x14ac:dyDescent="0.35">
      <c r="A261">
        <v>28.1</v>
      </c>
      <c r="B261">
        <v>10965.446</v>
      </c>
      <c r="C261">
        <v>39.049999999999997</v>
      </c>
      <c r="D261">
        <v>40932.429499999998</v>
      </c>
    </row>
    <row r="262" spans="1:4" x14ac:dyDescent="0.35">
      <c r="A262">
        <v>25.4</v>
      </c>
      <c r="B262">
        <v>8782.4689999999991</v>
      </c>
      <c r="C262">
        <v>31.73</v>
      </c>
      <c r="D262">
        <v>36189.101699999999</v>
      </c>
    </row>
    <row r="263" spans="1:4" x14ac:dyDescent="0.35">
      <c r="A263">
        <v>37.29</v>
      </c>
      <c r="B263">
        <v>1141.4450999999999</v>
      </c>
      <c r="C263">
        <v>30.78</v>
      </c>
      <c r="D263">
        <v>39597.407200000001</v>
      </c>
    </row>
    <row r="264" spans="1:4" x14ac:dyDescent="0.35">
      <c r="A264">
        <v>36.200000000000003</v>
      </c>
      <c r="B264">
        <v>8457.8179999999993</v>
      </c>
      <c r="C264">
        <v>37.049999999999997</v>
      </c>
      <c r="D264">
        <v>46255.112500000003</v>
      </c>
    </row>
    <row r="265" spans="1:4" x14ac:dyDescent="0.35">
      <c r="A265">
        <v>39.5</v>
      </c>
      <c r="B265">
        <v>1682.597</v>
      </c>
      <c r="C265">
        <v>29.7</v>
      </c>
      <c r="D265">
        <v>19933.457999999999</v>
      </c>
    </row>
    <row r="266" spans="1:4" x14ac:dyDescent="0.35">
      <c r="A266">
        <v>32.11</v>
      </c>
      <c r="B266">
        <v>13555.0049</v>
      </c>
      <c r="C266">
        <v>25.9</v>
      </c>
      <c r="D266">
        <v>19199.944</v>
      </c>
    </row>
    <row r="267" spans="1:4" x14ac:dyDescent="0.35">
      <c r="A267">
        <v>44</v>
      </c>
      <c r="B267">
        <v>13063.883</v>
      </c>
      <c r="C267">
        <v>28.215</v>
      </c>
      <c r="D267">
        <v>24915.220850000002</v>
      </c>
    </row>
    <row r="268" spans="1:4" x14ac:dyDescent="0.35">
      <c r="A268">
        <v>40.26</v>
      </c>
      <c r="B268">
        <v>1634.5734</v>
      </c>
      <c r="C268">
        <v>31.02</v>
      </c>
      <c r="D268">
        <v>35595.589800000002</v>
      </c>
    </row>
    <row r="269" spans="1:4" x14ac:dyDescent="0.35">
      <c r="A269">
        <v>36.85</v>
      </c>
      <c r="B269">
        <v>8125.7844999999998</v>
      </c>
      <c r="C269">
        <v>29.8</v>
      </c>
      <c r="D269">
        <v>25309.489000000001</v>
      </c>
    </row>
    <row r="270" spans="1:4" x14ac:dyDescent="0.35">
      <c r="A270">
        <v>35.1</v>
      </c>
      <c r="B270">
        <v>12644.589</v>
      </c>
      <c r="C270">
        <v>38.39</v>
      </c>
      <c r="D270">
        <v>41949.244100000004</v>
      </c>
    </row>
    <row r="271" spans="1:4" x14ac:dyDescent="0.35">
      <c r="A271">
        <v>33.99</v>
      </c>
      <c r="B271">
        <v>2473.3341</v>
      </c>
      <c r="C271">
        <v>25.85</v>
      </c>
      <c r="D271">
        <v>24180.933499999999</v>
      </c>
    </row>
    <row r="272" spans="1:4" x14ac:dyDescent="0.35">
      <c r="A272">
        <v>28.2</v>
      </c>
      <c r="B272">
        <v>13041.921</v>
      </c>
      <c r="C272">
        <v>36.86</v>
      </c>
      <c r="D272">
        <v>46661.4424</v>
      </c>
    </row>
    <row r="273" spans="1:4" x14ac:dyDescent="0.35">
      <c r="A273">
        <v>25</v>
      </c>
      <c r="B273">
        <v>13451.121999999999</v>
      </c>
      <c r="C273">
        <v>32.56</v>
      </c>
      <c r="D273">
        <v>40941.285400000001</v>
      </c>
    </row>
    <row r="274" spans="1:4" x14ac:dyDescent="0.35">
      <c r="A274">
        <v>33.200000000000003</v>
      </c>
      <c r="B274">
        <v>13462.52</v>
      </c>
      <c r="C274">
        <v>35.625</v>
      </c>
      <c r="D274">
        <v>37465.34375</v>
      </c>
    </row>
    <row r="275" spans="1:4" x14ac:dyDescent="0.35">
      <c r="A275">
        <v>39.159999999999997</v>
      </c>
      <c r="B275">
        <v>13470.804400000001</v>
      </c>
      <c r="C275">
        <v>27.28</v>
      </c>
      <c r="D275">
        <v>18223.4512</v>
      </c>
    </row>
    <row r="276" spans="1:4" x14ac:dyDescent="0.35">
      <c r="A276">
        <v>35.299999999999997</v>
      </c>
      <c r="B276">
        <v>7348.1419999999998</v>
      </c>
      <c r="C276">
        <v>34.484999999999999</v>
      </c>
      <c r="D276">
        <v>60021.398970000002</v>
      </c>
    </row>
    <row r="277" spans="1:4" x14ac:dyDescent="0.35">
      <c r="A277">
        <v>27.5</v>
      </c>
      <c r="B277">
        <v>12233.828</v>
      </c>
      <c r="C277">
        <v>30.875</v>
      </c>
      <c r="D277">
        <v>46718.163249999998</v>
      </c>
    </row>
    <row r="278" spans="1:4" x14ac:dyDescent="0.35">
      <c r="A278">
        <v>29.48</v>
      </c>
      <c r="B278">
        <v>9487.6442000000006</v>
      </c>
      <c r="C278">
        <v>25.7</v>
      </c>
      <c r="D278">
        <v>17942.106</v>
      </c>
    </row>
    <row r="279" spans="1:4" x14ac:dyDescent="0.35">
      <c r="A279">
        <v>40.185000000000002</v>
      </c>
      <c r="B279">
        <v>2217.4691499999999</v>
      </c>
      <c r="C279">
        <v>34.1</v>
      </c>
      <c r="D279">
        <v>40182.245999999999</v>
      </c>
    </row>
    <row r="280" spans="1:4" x14ac:dyDescent="0.35">
      <c r="A280">
        <v>39.93</v>
      </c>
      <c r="B280">
        <v>12982.8747</v>
      </c>
      <c r="C280">
        <v>28.12</v>
      </c>
      <c r="D280">
        <v>21472.478800000001</v>
      </c>
    </row>
    <row r="281" spans="1:4" x14ac:dyDescent="0.35">
      <c r="A281">
        <v>25.9</v>
      </c>
      <c r="B281">
        <v>3353.2840000000001</v>
      </c>
      <c r="C281">
        <v>22.88</v>
      </c>
      <c r="D281">
        <v>23244.790199999999</v>
      </c>
    </row>
    <row r="282" spans="1:4" x14ac:dyDescent="0.35">
      <c r="A282">
        <v>40.5</v>
      </c>
      <c r="B282">
        <v>1759.338</v>
      </c>
      <c r="C282">
        <v>23.98</v>
      </c>
      <c r="D282">
        <v>17663.144199999999</v>
      </c>
    </row>
    <row r="283" spans="1:4" x14ac:dyDescent="0.35">
      <c r="A283">
        <v>35.42</v>
      </c>
      <c r="B283">
        <v>2322.6217999999999</v>
      </c>
      <c r="C283">
        <v>22.895</v>
      </c>
      <c r="D283">
        <v>21098.554049999999</v>
      </c>
    </row>
    <row r="284" spans="1:4" x14ac:dyDescent="0.35">
      <c r="A284">
        <v>40.15</v>
      </c>
      <c r="B284">
        <v>7804.1605</v>
      </c>
      <c r="C284">
        <v>22.22</v>
      </c>
      <c r="D284">
        <v>19444.265800000001</v>
      </c>
    </row>
    <row r="285" spans="1:4" x14ac:dyDescent="0.35">
      <c r="A285">
        <v>29.92</v>
      </c>
      <c r="B285">
        <v>4889.0367999999999</v>
      </c>
      <c r="C285">
        <v>24.32</v>
      </c>
      <c r="D285">
        <v>24869.836800000001</v>
      </c>
    </row>
    <row r="286" spans="1:4" x14ac:dyDescent="0.35">
      <c r="A286">
        <v>34.674999999999997</v>
      </c>
      <c r="B286">
        <v>4518.8262500000001</v>
      </c>
      <c r="C286">
        <v>19.8</v>
      </c>
      <c r="D286">
        <v>17179.522000000001</v>
      </c>
    </row>
    <row r="287" spans="1:4" x14ac:dyDescent="0.35">
      <c r="A287">
        <v>36.85</v>
      </c>
      <c r="B287">
        <v>13887.968500000001</v>
      </c>
      <c r="C287">
        <v>22.61</v>
      </c>
      <c r="D287">
        <v>24873.384900000001</v>
      </c>
    </row>
    <row r="288" spans="1:4" x14ac:dyDescent="0.35">
      <c r="A288">
        <v>25.8</v>
      </c>
      <c r="B288">
        <v>1972.95</v>
      </c>
      <c r="C288">
        <v>24.89</v>
      </c>
      <c r="D288">
        <v>21659.930100000001</v>
      </c>
    </row>
    <row r="289" spans="1:4" x14ac:dyDescent="0.35">
      <c r="A289">
        <v>29.6</v>
      </c>
      <c r="B289">
        <v>21232.182260000001</v>
      </c>
      <c r="C289">
        <v>20.234999999999999</v>
      </c>
      <c r="D289">
        <v>19594.809649999999</v>
      </c>
    </row>
    <row r="290" spans="1:4" x14ac:dyDescent="0.35">
      <c r="A290">
        <v>27.6</v>
      </c>
      <c r="B290">
        <v>5383.5360000000001</v>
      </c>
      <c r="C290">
        <v>22.6</v>
      </c>
      <c r="D290">
        <v>18608.261999999999</v>
      </c>
    </row>
    <row r="291" spans="1:4" x14ac:dyDescent="0.35">
      <c r="A291">
        <v>37</v>
      </c>
      <c r="B291">
        <v>8798.5930000000008</v>
      </c>
      <c r="C291">
        <v>23.21</v>
      </c>
      <c r="D291">
        <v>22218.1149</v>
      </c>
    </row>
    <row r="292" spans="1:4" x14ac:dyDescent="0.35">
      <c r="A292">
        <v>34.6</v>
      </c>
      <c r="B292">
        <v>2020.1769999999999</v>
      </c>
      <c r="C292">
        <v>21.85</v>
      </c>
      <c r="D292">
        <v>15359.104499999999</v>
      </c>
    </row>
    <row r="293" spans="1:4" x14ac:dyDescent="0.35">
      <c r="A293">
        <v>31.6</v>
      </c>
      <c r="B293">
        <v>9850.4320000000007</v>
      </c>
      <c r="C293">
        <v>21.754999999999999</v>
      </c>
      <c r="D293">
        <v>16657.71745</v>
      </c>
    </row>
    <row r="294" spans="1:4" x14ac:dyDescent="0.35">
      <c r="A294">
        <v>27.93</v>
      </c>
      <c r="B294">
        <v>4137.5227000000004</v>
      </c>
      <c r="C294">
        <v>24.42</v>
      </c>
      <c r="D294">
        <v>19361.998800000001</v>
      </c>
    </row>
    <row r="295" spans="1:4" x14ac:dyDescent="0.35">
      <c r="A295">
        <v>28.88</v>
      </c>
      <c r="B295">
        <v>2250.8352</v>
      </c>
      <c r="C295">
        <v>24.4</v>
      </c>
      <c r="D295">
        <v>18259.216</v>
      </c>
    </row>
    <row r="296" spans="1:4" x14ac:dyDescent="0.35">
      <c r="A296">
        <v>25.8</v>
      </c>
      <c r="B296">
        <v>3161.4540000000002</v>
      </c>
      <c r="C296">
        <v>23.844999999999999</v>
      </c>
      <c r="D296">
        <v>24106.912550000001</v>
      </c>
    </row>
    <row r="297" spans="1:4" x14ac:dyDescent="0.35">
      <c r="A297">
        <v>25.08</v>
      </c>
      <c r="B297">
        <v>7325.0482000000002</v>
      </c>
      <c r="C297">
        <v>20.045000000000002</v>
      </c>
      <c r="D297">
        <v>19798.054550000001</v>
      </c>
    </row>
    <row r="298" spans="1:4" x14ac:dyDescent="0.35">
      <c r="A298">
        <v>26.41</v>
      </c>
      <c r="B298">
        <v>14394.5579</v>
      </c>
      <c r="C298">
        <v>24.795000000000002</v>
      </c>
      <c r="D298">
        <v>23967.38305</v>
      </c>
    </row>
    <row r="299" spans="1:4" x14ac:dyDescent="0.35">
      <c r="A299">
        <v>28.9</v>
      </c>
      <c r="B299">
        <v>8277.5229999999992</v>
      </c>
      <c r="C299">
        <v>20.045000000000002</v>
      </c>
      <c r="D299">
        <v>16420.494549999999</v>
      </c>
    </row>
    <row r="300" spans="1:4" x14ac:dyDescent="0.35">
      <c r="A300">
        <v>31.79</v>
      </c>
      <c r="B300">
        <v>17929.303370000001</v>
      </c>
      <c r="C300">
        <v>22.99</v>
      </c>
      <c r="D300">
        <v>17361.766100000001</v>
      </c>
    </row>
    <row r="301" spans="1:4" x14ac:dyDescent="0.35">
      <c r="A301">
        <v>39.49</v>
      </c>
      <c r="B301">
        <v>2480.9791</v>
      </c>
      <c r="C301">
        <v>20.13</v>
      </c>
      <c r="D301">
        <v>18767.737700000001</v>
      </c>
    </row>
    <row r="302" spans="1:4" x14ac:dyDescent="0.35">
      <c r="A302">
        <v>32.01</v>
      </c>
      <c r="B302">
        <v>1981.5818999999999</v>
      </c>
      <c r="C302">
        <v>23.655000000000001</v>
      </c>
      <c r="D302">
        <v>21677.283449999999</v>
      </c>
    </row>
    <row r="303" spans="1:4" x14ac:dyDescent="0.35">
      <c r="A303">
        <v>42.655000000000001</v>
      </c>
      <c r="B303">
        <v>5757.41345</v>
      </c>
      <c r="C303">
        <v>24.7</v>
      </c>
      <c r="D303">
        <v>21880.82</v>
      </c>
    </row>
    <row r="304" spans="1:4" x14ac:dyDescent="0.35">
      <c r="A304">
        <v>31.445</v>
      </c>
      <c r="B304">
        <v>13974.455550000001</v>
      </c>
      <c r="C304">
        <v>19.094999999999999</v>
      </c>
      <c r="D304">
        <v>16776.304049999999</v>
      </c>
    </row>
    <row r="305" spans="1:4" x14ac:dyDescent="0.35">
      <c r="A305">
        <v>26.03</v>
      </c>
      <c r="B305">
        <v>2102.2647000000002</v>
      </c>
      <c r="C305">
        <v>24.13</v>
      </c>
      <c r="D305">
        <v>23887.662700000001</v>
      </c>
    </row>
    <row r="306" spans="1:4" x14ac:dyDescent="0.35">
      <c r="A306">
        <v>28.975000000000001</v>
      </c>
      <c r="B306">
        <v>10796.35025</v>
      </c>
      <c r="C306">
        <v>24.605</v>
      </c>
      <c r="D306">
        <v>21259.377949999998</v>
      </c>
    </row>
    <row r="307" spans="1:4" x14ac:dyDescent="0.35">
      <c r="A307">
        <v>29.83</v>
      </c>
      <c r="B307">
        <v>11286.538699999999</v>
      </c>
      <c r="C307">
        <v>23.655000000000001</v>
      </c>
      <c r="D307">
        <v>18765.87545</v>
      </c>
    </row>
    <row r="308" spans="1:4" x14ac:dyDescent="0.35">
      <c r="A308">
        <v>33.770000000000003</v>
      </c>
      <c r="B308">
        <v>1674.6323</v>
      </c>
      <c r="C308">
        <v>24.75</v>
      </c>
      <c r="D308">
        <v>16577.779500000001</v>
      </c>
    </row>
    <row r="309" spans="1:4" x14ac:dyDescent="0.35">
      <c r="A309">
        <v>30.875</v>
      </c>
      <c r="B309">
        <v>23045.566159999998</v>
      </c>
      <c r="C309">
        <v>24.42</v>
      </c>
      <c r="D309">
        <v>21223.675800000001</v>
      </c>
    </row>
    <row r="310" spans="1:4" x14ac:dyDescent="0.35">
      <c r="A310">
        <v>36.08</v>
      </c>
      <c r="B310">
        <v>11363.2832</v>
      </c>
      <c r="C310">
        <v>24.64</v>
      </c>
      <c r="D310">
        <v>19515.5416</v>
      </c>
    </row>
    <row r="311" spans="1:4" x14ac:dyDescent="0.35">
      <c r="A311">
        <v>29.8</v>
      </c>
      <c r="B311">
        <v>20420.604650000001</v>
      </c>
      <c r="C311">
        <v>22.99</v>
      </c>
      <c r="D311">
        <v>27037.914100000002</v>
      </c>
    </row>
    <row r="312" spans="1:4" x14ac:dyDescent="0.35">
      <c r="A312">
        <v>31.24</v>
      </c>
      <c r="B312">
        <v>10338.9316</v>
      </c>
      <c r="C312">
        <v>20.9</v>
      </c>
      <c r="D312">
        <v>21195.817999999999</v>
      </c>
    </row>
    <row r="313" spans="1:4" x14ac:dyDescent="0.35">
      <c r="A313">
        <v>29.9</v>
      </c>
      <c r="B313">
        <v>10214.636</v>
      </c>
      <c r="C313">
        <v>24.42</v>
      </c>
      <c r="D313">
        <v>26125.674770000001</v>
      </c>
    </row>
    <row r="314" spans="1:4" x14ac:dyDescent="0.35">
      <c r="A314">
        <v>40.28</v>
      </c>
      <c r="B314">
        <v>20709.020339999999</v>
      </c>
      <c r="C314">
        <v>23.76</v>
      </c>
      <c r="D314">
        <v>26926.5144</v>
      </c>
    </row>
    <row r="315" spans="1:4" x14ac:dyDescent="0.35">
      <c r="A315">
        <v>30.25</v>
      </c>
      <c r="B315">
        <v>3704.3544999999999</v>
      </c>
      <c r="C315">
        <v>22.42</v>
      </c>
      <c r="D315">
        <v>14711.7438</v>
      </c>
    </row>
    <row r="316" spans="1:4" x14ac:dyDescent="0.35">
      <c r="A316">
        <v>34.1</v>
      </c>
      <c r="B316">
        <v>5979.7309999999998</v>
      </c>
      <c r="C316">
        <v>19.95</v>
      </c>
      <c r="D316">
        <v>22412.648499999999</v>
      </c>
    </row>
    <row r="317" spans="1:4" x14ac:dyDescent="0.35">
      <c r="A317">
        <v>30.305</v>
      </c>
      <c r="B317">
        <v>2203.7359499999998</v>
      </c>
      <c r="C317">
        <v>19.3</v>
      </c>
      <c r="D317">
        <v>15820.699000000001</v>
      </c>
    </row>
    <row r="318" spans="1:4" x14ac:dyDescent="0.35">
      <c r="A318">
        <v>30.59</v>
      </c>
      <c r="B318">
        <v>2459.7201</v>
      </c>
      <c r="C318">
        <v>23.37</v>
      </c>
      <c r="D318">
        <v>19964.746299999999</v>
      </c>
    </row>
    <row r="319" spans="1:4" x14ac:dyDescent="0.35">
      <c r="A319">
        <v>41.1</v>
      </c>
      <c r="B319">
        <v>3989.8409999999999</v>
      </c>
      <c r="C319">
        <v>21.7</v>
      </c>
      <c r="D319">
        <v>13844.505999999999</v>
      </c>
    </row>
    <row r="320" spans="1:4" x14ac:dyDescent="0.35">
      <c r="A320">
        <v>28.215</v>
      </c>
      <c r="B320">
        <v>2200.8308499999998</v>
      </c>
      <c r="C320">
        <v>23.655000000000001</v>
      </c>
      <c r="D320">
        <v>25678.778450000002</v>
      </c>
    </row>
    <row r="321" spans="1:4" x14ac:dyDescent="0.35">
      <c r="A321">
        <v>26.125</v>
      </c>
      <c r="B321">
        <v>5227.9887500000004</v>
      </c>
      <c r="C321">
        <v>24.795000000000002</v>
      </c>
      <c r="D321">
        <v>17904.527050000001</v>
      </c>
    </row>
    <row r="322" spans="1:4" x14ac:dyDescent="0.35">
      <c r="A322">
        <v>40.369999999999997</v>
      </c>
      <c r="B322">
        <v>10982.5013</v>
      </c>
      <c r="C322">
        <v>24.13</v>
      </c>
      <c r="D322">
        <v>15817.985699999999</v>
      </c>
    </row>
    <row r="323" spans="1:4" x14ac:dyDescent="0.35">
      <c r="A323">
        <v>41.91</v>
      </c>
      <c r="B323">
        <v>11093.6229</v>
      </c>
      <c r="C323">
        <v>24.6</v>
      </c>
      <c r="D323">
        <v>17496.306</v>
      </c>
    </row>
    <row r="324" spans="1:4" x14ac:dyDescent="0.35">
      <c r="A324">
        <v>27.1</v>
      </c>
      <c r="B324">
        <v>2154.3609999999999</v>
      </c>
      <c r="C324">
        <v>22.895</v>
      </c>
      <c r="D324">
        <v>35069.374519999998</v>
      </c>
    </row>
    <row r="325" spans="1:4" x14ac:dyDescent="0.35">
      <c r="A325">
        <v>34.865000000000002</v>
      </c>
      <c r="B325">
        <v>2899.4893499999998</v>
      </c>
      <c r="C325">
        <v>22.895</v>
      </c>
      <c r="D325">
        <v>16138.762049999999</v>
      </c>
    </row>
    <row r="326" spans="1:4" x14ac:dyDescent="0.35">
      <c r="A326">
        <v>30.3</v>
      </c>
      <c r="B326">
        <v>2632.9920000000002</v>
      </c>
      <c r="C326">
        <v>20.52</v>
      </c>
      <c r="D326">
        <v>14571.890799999999</v>
      </c>
    </row>
    <row r="327" spans="1:4" x14ac:dyDescent="0.35">
      <c r="A327">
        <v>28</v>
      </c>
      <c r="B327">
        <v>13126.677449999999</v>
      </c>
      <c r="C327">
        <v>21.565000000000001</v>
      </c>
      <c r="D327">
        <v>13747.87235</v>
      </c>
    </row>
    <row r="328" spans="1:4" x14ac:dyDescent="0.35">
      <c r="A328">
        <v>33.549999999999997</v>
      </c>
      <c r="B328">
        <v>5699.8374999999996</v>
      </c>
      <c r="C328">
        <v>21.8</v>
      </c>
      <c r="D328">
        <v>20167.336029999999</v>
      </c>
    </row>
    <row r="329" spans="1:4" x14ac:dyDescent="0.35">
      <c r="A329">
        <v>39.14</v>
      </c>
      <c r="B329">
        <v>12890.057650000001</v>
      </c>
      <c r="C329">
        <v>21.66</v>
      </c>
      <c r="D329">
        <v>14283.4594</v>
      </c>
    </row>
    <row r="330" spans="1:4" x14ac:dyDescent="0.35">
      <c r="A330">
        <v>25.08</v>
      </c>
      <c r="B330">
        <v>5415.6611999999996</v>
      </c>
      <c r="C330">
        <v>21.85</v>
      </c>
      <c r="D330">
        <v>16115.3045</v>
      </c>
    </row>
    <row r="331" spans="1:4" x14ac:dyDescent="0.35">
      <c r="A331">
        <v>25.3</v>
      </c>
      <c r="B331">
        <v>8442.6669999999995</v>
      </c>
      <c r="C331">
        <v>17.765000000000001</v>
      </c>
      <c r="D331">
        <v>32734.186300000001</v>
      </c>
    </row>
    <row r="332" spans="1:4" x14ac:dyDescent="0.35">
      <c r="A332">
        <v>34.43</v>
      </c>
      <c r="B332">
        <v>10594.225700000001</v>
      </c>
      <c r="C332">
        <v>17.29</v>
      </c>
      <c r="D332">
        <v>12829.455099999999</v>
      </c>
    </row>
    <row r="333" spans="1:4" x14ac:dyDescent="0.35">
      <c r="A333">
        <v>30.305</v>
      </c>
      <c r="B333">
        <v>11938.255950000001</v>
      </c>
      <c r="C333">
        <v>17.954999999999998</v>
      </c>
      <c r="D333">
        <v>15006.579449999999</v>
      </c>
    </row>
    <row r="334" spans="1:4" x14ac:dyDescent="0.35">
      <c r="A334">
        <v>33.11</v>
      </c>
      <c r="B334">
        <v>3171.6149</v>
      </c>
      <c r="C334">
        <v>17.195</v>
      </c>
      <c r="D334">
        <v>14455.644050000001</v>
      </c>
    </row>
    <row r="335" spans="1:4" x14ac:dyDescent="0.35">
      <c r="A335">
        <v>33.33</v>
      </c>
      <c r="B335">
        <v>1135.9407000000001</v>
      </c>
      <c r="C335">
        <v>18.3</v>
      </c>
      <c r="D335">
        <v>19023.259999999998</v>
      </c>
    </row>
    <row r="336" spans="1:4" x14ac:dyDescent="0.35">
      <c r="A336">
        <v>39.82</v>
      </c>
      <c r="B336">
        <v>1633.9618</v>
      </c>
    </row>
    <row r="337" spans="1:2" x14ac:dyDescent="0.35">
      <c r="A337">
        <v>27.72</v>
      </c>
      <c r="B337">
        <v>4415.1588000000002</v>
      </c>
    </row>
    <row r="338" spans="1:2" x14ac:dyDescent="0.35">
      <c r="A338">
        <v>37.9</v>
      </c>
      <c r="B338">
        <v>6474.0129999999999</v>
      </c>
    </row>
    <row r="339" spans="1:2" x14ac:dyDescent="0.35">
      <c r="A339">
        <v>30.5</v>
      </c>
      <c r="B339">
        <v>10704.47</v>
      </c>
    </row>
    <row r="340" spans="1:2" x14ac:dyDescent="0.35">
      <c r="A340">
        <v>33.299999999999997</v>
      </c>
      <c r="B340">
        <v>1880.4870000000001</v>
      </c>
    </row>
    <row r="341" spans="1:2" x14ac:dyDescent="0.35">
      <c r="A341">
        <v>30.4</v>
      </c>
      <c r="B341">
        <v>2741.9479999999999</v>
      </c>
    </row>
    <row r="342" spans="1:2" x14ac:dyDescent="0.35">
      <c r="A342">
        <v>33.33</v>
      </c>
      <c r="B342">
        <v>8283.6807000000008</v>
      </c>
    </row>
    <row r="343" spans="1:2" x14ac:dyDescent="0.35">
      <c r="A343">
        <v>25.175000000000001</v>
      </c>
      <c r="B343">
        <v>11931.125249999999</v>
      </c>
    </row>
    <row r="344" spans="1:2" x14ac:dyDescent="0.35">
      <c r="A344">
        <v>26.125</v>
      </c>
      <c r="B344">
        <v>1708.9257500000001</v>
      </c>
    </row>
    <row r="345" spans="1:2" x14ac:dyDescent="0.35">
      <c r="A345">
        <v>27.72</v>
      </c>
      <c r="B345">
        <v>2464.6188000000002</v>
      </c>
    </row>
    <row r="346" spans="1:2" x14ac:dyDescent="0.35">
      <c r="A346">
        <v>53.13</v>
      </c>
      <c r="B346">
        <v>1163.4627</v>
      </c>
    </row>
    <row r="347" spans="1:2" x14ac:dyDescent="0.35">
      <c r="A347">
        <v>38.83</v>
      </c>
      <c r="B347">
        <v>12981.3457</v>
      </c>
    </row>
    <row r="348" spans="1:2" x14ac:dyDescent="0.35">
      <c r="A348">
        <v>33.534999999999997</v>
      </c>
      <c r="B348">
        <v>13143.336649999999</v>
      </c>
    </row>
    <row r="349" spans="1:2" x14ac:dyDescent="0.35">
      <c r="A349">
        <v>32.869999999999997</v>
      </c>
      <c r="B349">
        <v>7050.0213000000003</v>
      </c>
    </row>
    <row r="350" spans="1:2" x14ac:dyDescent="0.35">
      <c r="A350">
        <v>33.4</v>
      </c>
      <c r="B350">
        <v>10795.937330000001</v>
      </c>
    </row>
    <row r="351" spans="1:2" x14ac:dyDescent="0.35">
      <c r="A351">
        <v>31.92</v>
      </c>
      <c r="B351">
        <v>2205.9807999999998</v>
      </c>
    </row>
    <row r="352" spans="1:2" x14ac:dyDescent="0.35">
      <c r="A352">
        <v>36.85</v>
      </c>
      <c r="B352">
        <v>1629.8335</v>
      </c>
    </row>
    <row r="353" spans="1:2" x14ac:dyDescent="0.35">
      <c r="A353">
        <v>25.8</v>
      </c>
      <c r="B353">
        <v>2007.9449999999999</v>
      </c>
    </row>
    <row r="354" spans="1:2" x14ac:dyDescent="0.35">
      <c r="A354">
        <v>28.88</v>
      </c>
      <c r="B354">
        <v>3866.8552</v>
      </c>
    </row>
    <row r="355" spans="1:2" x14ac:dyDescent="0.35">
      <c r="A355">
        <v>25.84</v>
      </c>
      <c r="B355">
        <v>28923.136920000001</v>
      </c>
    </row>
    <row r="356" spans="1:2" x14ac:dyDescent="0.35">
      <c r="A356">
        <v>28.31</v>
      </c>
      <c r="B356">
        <v>13770.097900000001</v>
      </c>
    </row>
    <row r="357" spans="1:2" x14ac:dyDescent="0.35">
      <c r="A357">
        <v>34.770000000000003</v>
      </c>
      <c r="B357">
        <v>3556.9223000000002</v>
      </c>
    </row>
    <row r="358" spans="1:2" x14ac:dyDescent="0.35">
      <c r="A358">
        <v>34.01</v>
      </c>
      <c r="B358">
        <v>11356.660900000001</v>
      </c>
    </row>
    <row r="359" spans="1:2" x14ac:dyDescent="0.35">
      <c r="A359">
        <v>32.965000000000003</v>
      </c>
      <c r="B359">
        <v>6571.0243499999997</v>
      </c>
    </row>
    <row r="360" spans="1:2" x14ac:dyDescent="0.35">
      <c r="A360">
        <v>27.74</v>
      </c>
      <c r="B360">
        <v>8026.6665999999996</v>
      </c>
    </row>
    <row r="361" spans="1:2" x14ac:dyDescent="0.35">
      <c r="A361">
        <v>26.98</v>
      </c>
      <c r="B361">
        <v>11082.5772</v>
      </c>
    </row>
    <row r="362" spans="1:2" x14ac:dyDescent="0.35">
      <c r="A362">
        <v>35.72</v>
      </c>
      <c r="B362">
        <v>2404.7338</v>
      </c>
    </row>
    <row r="363" spans="1:2" x14ac:dyDescent="0.35">
      <c r="A363">
        <v>28.975000000000001</v>
      </c>
      <c r="B363">
        <v>2257.47525</v>
      </c>
    </row>
    <row r="364" spans="1:2" x14ac:dyDescent="0.35">
      <c r="A364">
        <v>25.555</v>
      </c>
      <c r="B364">
        <v>1632.5644500000001</v>
      </c>
    </row>
    <row r="365" spans="1:2" x14ac:dyDescent="0.35">
      <c r="A365">
        <v>25.175000000000001</v>
      </c>
      <c r="B365">
        <v>2045.68525</v>
      </c>
    </row>
    <row r="366" spans="1:2" x14ac:dyDescent="0.35">
      <c r="A366">
        <v>39.520000000000003</v>
      </c>
      <c r="B366">
        <v>6948.7007999999996</v>
      </c>
    </row>
    <row r="367" spans="1:2" x14ac:dyDescent="0.35">
      <c r="A367">
        <v>29.64</v>
      </c>
      <c r="B367">
        <v>5028.1466</v>
      </c>
    </row>
    <row r="368" spans="1:2" x14ac:dyDescent="0.35">
      <c r="A368">
        <v>33.344999999999999</v>
      </c>
      <c r="B368">
        <v>2855.4375500000001</v>
      </c>
    </row>
    <row r="369" spans="1:2" x14ac:dyDescent="0.35">
      <c r="A369">
        <v>28.594999999999999</v>
      </c>
      <c r="B369">
        <v>11735.87905</v>
      </c>
    </row>
    <row r="370" spans="1:2" x14ac:dyDescent="0.35">
      <c r="A370">
        <v>26.41</v>
      </c>
      <c r="B370">
        <v>7419.4778999999999</v>
      </c>
    </row>
    <row r="371" spans="1:2" x14ac:dyDescent="0.35">
      <c r="A371">
        <v>30.59</v>
      </c>
      <c r="B371">
        <v>1639.5631000000001</v>
      </c>
    </row>
    <row r="372" spans="1:2" x14ac:dyDescent="0.35">
      <c r="A372">
        <v>32.11</v>
      </c>
      <c r="B372">
        <v>2130.6759000000002</v>
      </c>
    </row>
    <row r="373" spans="1:2" x14ac:dyDescent="0.35">
      <c r="A373">
        <v>26.6</v>
      </c>
      <c r="B373">
        <v>10355.641</v>
      </c>
    </row>
    <row r="374" spans="1:2" x14ac:dyDescent="0.35">
      <c r="A374">
        <v>30.02</v>
      </c>
      <c r="B374">
        <v>24476.478510000001</v>
      </c>
    </row>
    <row r="375" spans="1:2" x14ac:dyDescent="0.35">
      <c r="A375">
        <v>27.55</v>
      </c>
      <c r="B375">
        <v>2523.1695</v>
      </c>
    </row>
    <row r="376" spans="1:2" x14ac:dyDescent="0.35">
      <c r="A376">
        <v>26.22</v>
      </c>
      <c r="B376">
        <v>14256.192800000001</v>
      </c>
    </row>
    <row r="377" spans="1:2" x14ac:dyDescent="0.35">
      <c r="A377">
        <v>32.204999999999998</v>
      </c>
      <c r="B377">
        <v>8835.2649500000007</v>
      </c>
    </row>
    <row r="378" spans="1:2" x14ac:dyDescent="0.35">
      <c r="A378">
        <v>27.645</v>
      </c>
      <c r="B378">
        <v>7421.1945500000002</v>
      </c>
    </row>
    <row r="379" spans="1:2" x14ac:dyDescent="0.35">
      <c r="A379">
        <v>31.16</v>
      </c>
      <c r="B379">
        <v>13429.035400000001</v>
      </c>
    </row>
    <row r="380" spans="1:2" x14ac:dyDescent="0.35">
      <c r="A380">
        <v>30.02</v>
      </c>
      <c r="B380">
        <v>13352.0998</v>
      </c>
    </row>
    <row r="381" spans="1:2" x14ac:dyDescent="0.35">
      <c r="A381">
        <v>27.835000000000001</v>
      </c>
      <c r="B381">
        <v>1635.7336499999999</v>
      </c>
    </row>
    <row r="382" spans="1:2" x14ac:dyDescent="0.35">
      <c r="A382">
        <v>37.43</v>
      </c>
      <c r="B382">
        <v>2138.0707000000002</v>
      </c>
    </row>
    <row r="383" spans="1:2" x14ac:dyDescent="0.35">
      <c r="A383">
        <v>32.965000000000003</v>
      </c>
      <c r="B383">
        <v>14692.66935</v>
      </c>
    </row>
    <row r="384" spans="1:2" x14ac:dyDescent="0.35">
      <c r="A384">
        <v>35.15</v>
      </c>
      <c r="B384">
        <v>2134.9014999999999</v>
      </c>
    </row>
    <row r="385" spans="1:2" x14ac:dyDescent="0.35">
      <c r="A385">
        <v>25.65</v>
      </c>
      <c r="B385">
        <v>11454.021500000001</v>
      </c>
    </row>
    <row r="386" spans="1:2" x14ac:dyDescent="0.35">
      <c r="A386">
        <v>29.734999999999999</v>
      </c>
      <c r="B386">
        <v>1769.5316499999999</v>
      </c>
    </row>
    <row r="387" spans="1:2" x14ac:dyDescent="0.35">
      <c r="A387">
        <v>30.495000000000001</v>
      </c>
      <c r="B387">
        <v>11840.77505</v>
      </c>
    </row>
    <row r="388" spans="1:2" x14ac:dyDescent="0.35">
      <c r="A388">
        <v>25.175000000000001</v>
      </c>
      <c r="B388">
        <v>1632.0362500000001</v>
      </c>
    </row>
    <row r="389" spans="1:2" x14ac:dyDescent="0.35">
      <c r="A389">
        <v>35.625</v>
      </c>
      <c r="B389">
        <v>2534.3937500000002</v>
      </c>
    </row>
    <row r="390" spans="1:2" x14ac:dyDescent="0.35">
      <c r="A390">
        <v>30.21</v>
      </c>
      <c r="B390">
        <v>10231.499900000001</v>
      </c>
    </row>
    <row r="391" spans="1:2" x14ac:dyDescent="0.35">
      <c r="A391">
        <v>35.53</v>
      </c>
      <c r="B391">
        <v>1646.4296999999999</v>
      </c>
    </row>
    <row r="392" spans="1:2" x14ac:dyDescent="0.35">
      <c r="A392">
        <v>30.495000000000001</v>
      </c>
      <c r="B392">
        <v>2128.4310500000001</v>
      </c>
    </row>
    <row r="393" spans="1:2" x14ac:dyDescent="0.35">
      <c r="A393">
        <v>27.17</v>
      </c>
      <c r="B393">
        <v>12222.898300000001</v>
      </c>
    </row>
    <row r="394" spans="1:2" x14ac:dyDescent="0.35">
      <c r="A394">
        <v>30.59</v>
      </c>
      <c r="B394">
        <v>1639.5631000000001</v>
      </c>
    </row>
    <row r="395" spans="1:2" x14ac:dyDescent="0.35">
      <c r="A395">
        <v>31.635000000000002</v>
      </c>
      <c r="B395">
        <v>9174.1356500000002</v>
      </c>
    </row>
    <row r="396" spans="1:2" x14ac:dyDescent="0.35">
      <c r="A396">
        <v>28.785</v>
      </c>
      <c r="B396">
        <v>12129.614149999999</v>
      </c>
    </row>
    <row r="397" spans="1:2" x14ac:dyDescent="0.35">
      <c r="A397">
        <v>26.03</v>
      </c>
      <c r="B397">
        <v>3736.4647</v>
      </c>
    </row>
    <row r="398" spans="1:2" x14ac:dyDescent="0.35">
      <c r="A398">
        <v>40.185000000000002</v>
      </c>
      <c r="B398">
        <v>3201.2451500000002</v>
      </c>
    </row>
    <row r="399" spans="1:2" x14ac:dyDescent="0.35">
      <c r="A399">
        <v>33.725000000000001</v>
      </c>
      <c r="B399">
        <v>10976.24575</v>
      </c>
    </row>
    <row r="400" spans="1:2" x14ac:dyDescent="0.35">
      <c r="A400">
        <v>33.44</v>
      </c>
      <c r="B400">
        <v>12231.613600000001</v>
      </c>
    </row>
    <row r="401" spans="1:2" x14ac:dyDescent="0.35">
      <c r="A401">
        <v>26.41</v>
      </c>
      <c r="B401">
        <v>8827.2098999999998</v>
      </c>
    </row>
    <row r="402" spans="1:2" x14ac:dyDescent="0.35">
      <c r="A402">
        <v>30.875</v>
      </c>
      <c r="B402">
        <v>3062.5082499999999</v>
      </c>
    </row>
    <row r="403" spans="1:2" x14ac:dyDescent="0.35">
      <c r="A403">
        <v>28.975000000000001</v>
      </c>
      <c r="B403">
        <v>1906.35825</v>
      </c>
    </row>
    <row r="404" spans="1:2" x14ac:dyDescent="0.35">
      <c r="A404">
        <v>37.905000000000001</v>
      </c>
      <c r="B404">
        <v>14210.53595</v>
      </c>
    </row>
    <row r="405" spans="1:2" x14ac:dyDescent="0.35">
      <c r="A405">
        <v>31.824999999999999</v>
      </c>
      <c r="B405">
        <v>11842.623750000001</v>
      </c>
    </row>
    <row r="406" spans="1:2" x14ac:dyDescent="0.35">
      <c r="A406">
        <v>28.88</v>
      </c>
      <c r="B406">
        <v>9869.8101999999999</v>
      </c>
    </row>
    <row r="407" spans="1:2" x14ac:dyDescent="0.35">
      <c r="A407">
        <v>36.86</v>
      </c>
      <c r="B407">
        <v>1917.3184000000001</v>
      </c>
    </row>
    <row r="408" spans="1:2" x14ac:dyDescent="0.35">
      <c r="A408">
        <v>35.814999999999998</v>
      </c>
      <c r="B408">
        <v>7731.8578500000003</v>
      </c>
    </row>
    <row r="409" spans="1:2" x14ac:dyDescent="0.35">
      <c r="A409">
        <v>36.575000000000003</v>
      </c>
      <c r="B409">
        <v>2136.8822500000001</v>
      </c>
    </row>
    <row r="410" spans="1:2" x14ac:dyDescent="0.35">
      <c r="A410">
        <v>25.84</v>
      </c>
      <c r="B410">
        <v>5266.3656000000001</v>
      </c>
    </row>
    <row r="411" spans="1:2" x14ac:dyDescent="0.35">
      <c r="A411">
        <v>34.39</v>
      </c>
      <c r="B411">
        <v>11743.9341</v>
      </c>
    </row>
    <row r="412" spans="1:2" x14ac:dyDescent="0.35">
      <c r="A412">
        <v>31.35</v>
      </c>
      <c r="B412">
        <v>12622.1795</v>
      </c>
    </row>
    <row r="413" spans="1:2" x14ac:dyDescent="0.35">
      <c r="A413">
        <v>32.774999999999999</v>
      </c>
      <c r="B413">
        <v>10601.632250000001</v>
      </c>
    </row>
    <row r="414" spans="1:2" x14ac:dyDescent="0.35">
      <c r="A414">
        <v>28.12</v>
      </c>
      <c r="B414">
        <v>2690.1138000000001</v>
      </c>
    </row>
    <row r="415" spans="1:2" x14ac:dyDescent="0.35">
      <c r="A415">
        <v>30.02</v>
      </c>
      <c r="B415">
        <v>5272.1758</v>
      </c>
    </row>
    <row r="416" spans="1:2" x14ac:dyDescent="0.35">
      <c r="A416">
        <v>35.814999999999998</v>
      </c>
      <c r="B416">
        <v>4320.4108500000002</v>
      </c>
    </row>
    <row r="417" spans="1:2" x14ac:dyDescent="0.35">
      <c r="A417">
        <v>31.254999999999999</v>
      </c>
      <c r="B417">
        <v>6358.7764500000003</v>
      </c>
    </row>
    <row r="418" spans="1:2" x14ac:dyDescent="0.35">
      <c r="A418">
        <v>26.885000000000002</v>
      </c>
      <c r="B418">
        <v>5267.8181500000001</v>
      </c>
    </row>
    <row r="419" spans="1:2" x14ac:dyDescent="0.35">
      <c r="A419">
        <v>25.46</v>
      </c>
      <c r="B419">
        <v>12124.992399999999</v>
      </c>
    </row>
    <row r="420" spans="1:2" x14ac:dyDescent="0.35">
      <c r="A420">
        <v>38.380000000000003</v>
      </c>
      <c r="B420">
        <v>12950.0712</v>
      </c>
    </row>
    <row r="421" spans="1:2" x14ac:dyDescent="0.35">
      <c r="A421">
        <v>27.645</v>
      </c>
      <c r="B421">
        <v>10594.501550000001</v>
      </c>
    </row>
    <row r="422" spans="1:2" x14ac:dyDescent="0.35">
      <c r="A422">
        <v>31.254999999999999</v>
      </c>
      <c r="B422">
        <v>1909.52745</v>
      </c>
    </row>
    <row r="423" spans="1:2" x14ac:dyDescent="0.35">
      <c r="A423">
        <v>31.54</v>
      </c>
      <c r="B423">
        <v>11353.2276</v>
      </c>
    </row>
    <row r="424" spans="1:2" x14ac:dyDescent="0.35">
      <c r="A424">
        <v>29.925000000000001</v>
      </c>
      <c r="B424">
        <v>8988.1587500000005</v>
      </c>
    </row>
    <row r="425" spans="1:2" x14ac:dyDescent="0.35">
      <c r="A425">
        <v>25.08</v>
      </c>
      <c r="B425">
        <v>14254.608200000001</v>
      </c>
    </row>
    <row r="426" spans="1:2" x14ac:dyDescent="0.35">
      <c r="A426">
        <v>33.82</v>
      </c>
      <c r="B426">
        <v>19673.335729999999</v>
      </c>
    </row>
    <row r="427" spans="1:2" x14ac:dyDescent="0.35">
      <c r="A427">
        <v>31.92</v>
      </c>
      <c r="B427">
        <v>2261.5688</v>
      </c>
    </row>
    <row r="428" spans="1:2" x14ac:dyDescent="0.35">
      <c r="A428">
        <v>36.479999999999997</v>
      </c>
      <c r="B428">
        <v>12235.8392</v>
      </c>
    </row>
    <row r="429" spans="1:2" x14ac:dyDescent="0.35">
      <c r="A429">
        <v>29.925000000000001</v>
      </c>
      <c r="B429">
        <v>2850.6837500000001</v>
      </c>
    </row>
    <row r="430" spans="1:2" x14ac:dyDescent="0.35">
      <c r="A430">
        <v>32.68</v>
      </c>
      <c r="B430">
        <v>13844.797200000001</v>
      </c>
    </row>
    <row r="431" spans="1:2" x14ac:dyDescent="0.35">
      <c r="A431">
        <v>36.575000000000003</v>
      </c>
      <c r="B431">
        <v>8671.1912499999999</v>
      </c>
    </row>
    <row r="432" spans="1:2" x14ac:dyDescent="0.35">
      <c r="A432">
        <v>32.11</v>
      </c>
      <c r="B432">
        <v>2055.3249000000001</v>
      </c>
    </row>
    <row r="433" spans="1:2" x14ac:dyDescent="0.35">
      <c r="A433">
        <v>31.065000000000001</v>
      </c>
      <c r="B433">
        <v>2699.56835</v>
      </c>
    </row>
    <row r="434" spans="1:2" x14ac:dyDescent="0.35">
      <c r="A434">
        <v>28.215</v>
      </c>
      <c r="B434">
        <v>12224.350850000001</v>
      </c>
    </row>
    <row r="435" spans="1:2" x14ac:dyDescent="0.35">
      <c r="A435">
        <v>34.484999999999999</v>
      </c>
      <c r="B435">
        <v>3021.80915</v>
      </c>
    </row>
    <row r="436" spans="1:2" x14ac:dyDescent="0.35">
      <c r="A436">
        <v>29.734999999999999</v>
      </c>
      <c r="B436">
        <v>4357.0436499999996</v>
      </c>
    </row>
    <row r="437" spans="1:2" x14ac:dyDescent="0.35">
      <c r="A437">
        <v>26.695</v>
      </c>
      <c r="B437">
        <v>4571.4130500000001</v>
      </c>
    </row>
    <row r="438" spans="1:2" x14ac:dyDescent="0.35">
      <c r="A438">
        <v>25.934999999999999</v>
      </c>
      <c r="B438">
        <v>4133.6416499999996</v>
      </c>
    </row>
    <row r="439" spans="1:2" x14ac:dyDescent="0.35">
      <c r="A439">
        <v>26.315000000000001</v>
      </c>
      <c r="B439">
        <v>6389.3778499999999</v>
      </c>
    </row>
    <row r="440" spans="1:2" x14ac:dyDescent="0.35">
      <c r="A440">
        <v>33.630000000000003</v>
      </c>
      <c r="B440">
        <v>10825.253699999999</v>
      </c>
    </row>
    <row r="441" spans="1:2" x14ac:dyDescent="0.35">
      <c r="A441">
        <v>37.43</v>
      </c>
      <c r="B441">
        <v>10959.6947</v>
      </c>
    </row>
    <row r="442" spans="1:2" x14ac:dyDescent="0.35">
      <c r="A442">
        <v>31.824999999999999</v>
      </c>
      <c r="B442">
        <v>2719.2797500000001</v>
      </c>
    </row>
    <row r="443" spans="1:2" x14ac:dyDescent="0.35">
      <c r="A443">
        <v>26.6</v>
      </c>
      <c r="B443">
        <v>12044.342000000001</v>
      </c>
    </row>
    <row r="444" spans="1:2" x14ac:dyDescent="0.35">
      <c r="A444">
        <v>36.195</v>
      </c>
      <c r="B444">
        <v>7443.6430499999997</v>
      </c>
    </row>
    <row r="445" spans="1:2" x14ac:dyDescent="0.35">
      <c r="A445">
        <v>28.88</v>
      </c>
      <c r="B445">
        <v>9249.4951999999994</v>
      </c>
    </row>
    <row r="446" spans="1:2" x14ac:dyDescent="0.35">
      <c r="A446">
        <v>25.27</v>
      </c>
      <c r="B446">
        <v>4894.7533000000003</v>
      </c>
    </row>
    <row r="447" spans="1:2" x14ac:dyDescent="0.35">
      <c r="A447">
        <v>27.55</v>
      </c>
      <c r="B447">
        <v>13937.666499999999</v>
      </c>
    </row>
    <row r="448" spans="1:2" x14ac:dyDescent="0.35">
      <c r="A448">
        <v>28.594999999999999</v>
      </c>
      <c r="B448">
        <v>4243.5900499999998</v>
      </c>
    </row>
    <row r="449" spans="1:2" x14ac:dyDescent="0.35">
      <c r="A449">
        <v>32.68</v>
      </c>
      <c r="B449">
        <v>4738.2682000000004</v>
      </c>
    </row>
    <row r="450" spans="1:2" x14ac:dyDescent="0.35">
      <c r="A450">
        <v>31.16</v>
      </c>
      <c r="B450">
        <v>10461.9794</v>
      </c>
    </row>
    <row r="451" spans="1:2" x14ac:dyDescent="0.35">
      <c r="A451">
        <v>31.35</v>
      </c>
      <c r="B451">
        <v>2643.2685000000001</v>
      </c>
    </row>
    <row r="452" spans="1:2" x14ac:dyDescent="0.35">
      <c r="A452">
        <v>40.564999999999998</v>
      </c>
      <c r="B452">
        <v>6373.55735</v>
      </c>
    </row>
    <row r="453" spans="1:2" x14ac:dyDescent="0.35">
      <c r="A453">
        <v>26.22</v>
      </c>
      <c r="B453">
        <v>6123.5688</v>
      </c>
    </row>
    <row r="454" spans="1:2" x14ac:dyDescent="0.35">
      <c r="A454">
        <v>32.395000000000003</v>
      </c>
      <c r="B454">
        <v>2362.2290499999999</v>
      </c>
    </row>
    <row r="455" spans="1:2" x14ac:dyDescent="0.35">
      <c r="A455">
        <v>26.41</v>
      </c>
      <c r="B455">
        <v>5385.3379000000004</v>
      </c>
    </row>
    <row r="456" spans="1:2" x14ac:dyDescent="0.35">
      <c r="A456">
        <v>29.545000000000002</v>
      </c>
      <c r="B456">
        <v>8930.9345499999999</v>
      </c>
    </row>
    <row r="457" spans="1:2" x14ac:dyDescent="0.35">
      <c r="A457">
        <v>28.405000000000001</v>
      </c>
      <c r="B457">
        <v>6664.68595</v>
      </c>
    </row>
    <row r="458" spans="1:2" x14ac:dyDescent="0.35">
      <c r="A458">
        <v>34.770000000000003</v>
      </c>
      <c r="B458">
        <v>9583.8932999999997</v>
      </c>
    </row>
    <row r="459" spans="1:2" x14ac:dyDescent="0.35">
      <c r="A459">
        <v>30.114999999999998</v>
      </c>
      <c r="B459">
        <v>9910.3598500000007</v>
      </c>
    </row>
    <row r="460" spans="1:2" x14ac:dyDescent="0.35">
      <c r="A460">
        <v>41.42</v>
      </c>
      <c r="B460">
        <v>28476.734990000001</v>
      </c>
    </row>
    <row r="461" spans="1:2" x14ac:dyDescent="0.35">
      <c r="A461">
        <v>33.82</v>
      </c>
      <c r="B461">
        <v>5377.4578000000001</v>
      </c>
    </row>
    <row r="462" spans="1:2" x14ac:dyDescent="0.35">
      <c r="A462">
        <v>27.36</v>
      </c>
      <c r="B462">
        <v>2789.0574000000001</v>
      </c>
    </row>
    <row r="463" spans="1:2" x14ac:dyDescent="0.35">
      <c r="A463">
        <v>33.630000000000003</v>
      </c>
      <c r="B463">
        <v>11945.1327</v>
      </c>
    </row>
    <row r="464" spans="1:2" x14ac:dyDescent="0.35">
      <c r="A464">
        <v>25.555</v>
      </c>
      <c r="B464">
        <v>2221.5644499999999</v>
      </c>
    </row>
    <row r="465" spans="1:2" x14ac:dyDescent="0.35">
      <c r="A465">
        <v>28.31</v>
      </c>
      <c r="B465">
        <v>2639.0428999999999</v>
      </c>
    </row>
    <row r="466" spans="1:2" x14ac:dyDescent="0.35">
      <c r="A466">
        <v>28.405000000000001</v>
      </c>
      <c r="B466">
        <v>4527.1829500000003</v>
      </c>
    </row>
    <row r="467" spans="1:2" x14ac:dyDescent="0.35">
      <c r="A467">
        <v>26.79</v>
      </c>
      <c r="B467">
        <v>12609.88702</v>
      </c>
    </row>
    <row r="468" spans="1:2" x14ac:dyDescent="0.35">
      <c r="A468">
        <v>36.67</v>
      </c>
      <c r="B468">
        <v>28468.919010000001</v>
      </c>
    </row>
    <row r="469" spans="1:2" x14ac:dyDescent="0.35">
      <c r="A469">
        <v>39.615000000000002</v>
      </c>
      <c r="B469">
        <v>2730.1078499999999</v>
      </c>
    </row>
    <row r="470" spans="1:2" x14ac:dyDescent="0.35">
      <c r="A470">
        <v>25.364999999999998</v>
      </c>
      <c r="B470">
        <v>7518.0253499999999</v>
      </c>
    </row>
    <row r="471" spans="1:2" x14ac:dyDescent="0.35">
      <c r="A471">
        <v>27.645</v>
      </c>
      <c r="B471">
        <v>28340.188849999999</v>
      </c>
    </row>
    <row r="472" spans="1:2" x14ac:dyDescent="0.35">
      <c r="A472">
        <v>32.299999999999997</v>
      </c>
      <c r="B472">
        <v>8765.2489999999998</v>
      </c>
    </row>
    <row r="473" spans="1:2" x14ac:dyDescent="0.35">
      <c r="A473">
        <v>36.954999999999998</v>
      </c>
      <c r="B473">
        <v>8023.1354499999998</v>
      </c>
    </row>
    <row r="474" spans="1:2" x14ac:dyDescent="0.35">
      <c r="A474">
        <v>33.82</v>
      </c>
      <c r="B474">
        <v>4462.7218000000003</v>
      </c>
    </row>
    <row r="475" spans="1:2" x14ac:dyDescent="0.35">
      <c r="A475">
        <v>27.835000000000001</v>
      </c>
      <c r="B475">
        <v>4454.40265</v>
      </c>
    </row>
    <row r="476" spans="1:2" x14ac:dyDescent="0.35">
      <c r="A476">
        <v>35.814999999999998</v>
      </c>
      <c r="B476">
        <v>5630.4578499999998</v>
      </c>
    </row>
    <row r="477" spans="1:2" x14ac:dyDescent="0.35">
      <c r="A477">
        <v>34.58</v>
      </c>
      <c r="B477">
        <v>7727.2532000000001</v>
      </c>
    </row>
    <row r="478" spans="1:2" x14ac:dyDescent="0.35">
      <c r="A478">
        <v>28.31</v>
      </c>
      <c r="B478">
        <v>7153.5538999999999</v>
      </c>
    </row>
    <row r="479" spans="1:2" x14ac:dyDescent="0.35">
      <c r="A479">
        <v>34.104999999999997</v>
      </c>
      <c r="B479">
        <v>6112.3529500000004</v>
      </c>
    </row>
    <row r="480" spans="1:2" x14ac:dyDescent="0.35">
      <c r="A480">
        <v>29.355</v>
      </c>
      <c r="B480">
        <v>6393.6034499999996</v>
      </c>
    </row>
    <row r="481" spans="1:2" x14ac:dyDescent="0.35">
      <c r="A481">
        <v>30.875</v>
      </c>
      <c r="B481">
        <v>5373.3642499999996</v>
      </c>
    </row>
    <row r="482" spans="1:2" x14ac:dyDescent="0.35">
      <c r="A482">
        <v>31.254999999999999</v>
      </c>
      <c r="B482">
        <v>3956.0714499999999</v>
      </c>
    </row>
    <row r="483" spans="1:2" x14ac:dyDescent="0.35">
      <c r="A483">
        <v>27.645</v>
      </c>
      <c r="B483">
        <v>11305.93455</v>
      </c>
    </row>
    <row r="484" spans="1:2" x14ac:dyDescent="0.35">
      <c r="A484">
        <v>33.914999999999999</v>
      </c>
      <c r="B484">
        <v>3292.5298499999999</v>
      </c>
    </row>
    <row r="485" spans="1:2" x14ac:dyDescent="0.35">
      <c r="A485">
        <v>25.745000000000001</v>
      </c>
      <c r="B485">
        <v>2710.8285500000002</v>
      </c>
    </row>
    <row r="486" spans="1:2" x14ac:dyDescent="0.35">
      <c r="A486">
        <v>26.315000000000001</v>
      </c>
      <c r="B486">
        <v>6940.90985</v>
      </c>
    </row>
    <row r="487" spans="1:2" x14ac:dyDescent="0.35">
      <c r="A487">
        <v>25.934999999999999</v>
      </c>
      <c r="B487">
        <v>4239.8926499999998</v>
      </c>
    </row>
    <row r="488" spans="1:2" x14ac:dyDescent="0.35">
      <c r="A488">
        <v>30.78</v>
      </c>
      <c r="B488">
        <v>10797.3362</v>
      </c>
    </row>
    <row r="489" spans="1:2" x14ac:dyDescent="0.35">
      <c r="A489">
        <v>32.4</v>
      </c>
      <c r="B489">
        <v>4149.7359999999999</v>
      </c>
    </row>
    <row r="490" spans="1:2" x14ac:dyDescent="0.35">
      <c r="A490">
        <v>37.049999999999997</v>
      </c>
      <c r="B490">
        <v>6079.6715000000004</v>
      </c>
    </row>
    <row r="491" spans="1:2" x14ac:dyDescent="0.35">
      <c r="A491">
        <v>26.885000000000002</v>
      </c>
      <c r="B491">
        <v>4441.2131499999996</v>
      </c>
    </row>
    <row r="492" spans="1:2" x14ac:dyDescent="0.35">
      <c r="A492">
        <v>27.5</v>
      </c>
      <c r="B492">
        <v>5003.8530000000001</v>
      </c>
    </row>
    <row r="493" spans="1:2" x14ac:dyDescent="0.35">
      <c r="A493">
        <v>28.4</v>
      </c>
      <c r="B493">
        <v>2331.5189999999998</v>
      </c>
    </row>
    <row r="494" spans="1:2" x14ac:dyDescent="0.35">
      <c r="A494">
        <v>32.49</v>
      </c>
      <c r="B494">
        <v>3490.5491000000002</v>
      </c>
    </row>
    <row r="495" spans="1:2" x14ac:dyDescent="0.35">
      <c r="A495">
        <v>28.4</v>
      </c>
      <c r="B495">
        <v>1842.519</v>
      </c>
    </row>
    <row r="496" spans="1:2" x14ac:dyDescent="0.35">
      <c r="A496">
        <v>25.46</v>
      </c>
      <c r="B496">
        <v>7077.1894000000002</v>
      </c>
    </row>
    <row r="497" spans="1:2" x14ac:dyDescent="0.35">
      <c r="A497">
        <v>39.6</v>
      </c>
      <c r="B497">
        <v>10450.552</v>
      </c>
    </row>
    <row r="498" spans="1:2" x14ac:dyDescent="0.35">
      <c r="A498">
        <v>34.799999999999997</v>
      </c>
      <c r="B498">
        <v>5246.0469999999996</v>
      </c>
    </row>
    <row r="499" spans="1:2" x14ac:dyDescent="0.35">
      <c r="A499">
        <v>29.2</v>
      </c>
      <c r="B499">
        <v>10436.096</v>
      </c>
    </row>
    <row r="500" spans="1:2" x14ac:dyDescent="0.35">
      <c r="A500">
        <v>32.200000000000003</v>
      </c>
      <c r="B500">
        <v>6775.9610000000002</v>
      </c>
    </row>
    <row r="501" spans="1:2" x14ac:dyDescent="0.35">
      <c r="A501">
        <v>28.88</v>
      </c>
      <c r="B501">
        <v>4337.7352000000001</v>
      </c>
    </row>
    <row r="502" spans="1:2" x14ac:dyDescent="0.35">
      <c r="A502">
        <v>41.23</v>
      </c>
      <c r="B502">
        <v>6610.1097</v>
      </c>
    </row>
    <row r="503" spans="1:2" x14ac:dyDescent="0.35">
      <c r="A503">
        <v>33</v>
      </c>
      <c r="B503">
        <v>1980.07</v>
      </c>
    </row>
    <row r="504" spans="1:2" x14ac:dyDescent="0.35">
      <c r="A504">
        <v>33.700000000000003</v>
      </c>
      <c r="B504">
        <v>5012.4709999999995</v>
      </c>
    </row>
    <row r="505" spans="1:2" x14ac:dyDescent="0.35">
      <c r="A505">
        <v>31.635000000000002</v>
      </c>
      <c r="B505">
        <v>7358.1756500000001</v>
      </c>
    </row>
    <row r="506" spans="1:2" x14ac:dyDescent="0.35">
      <c r="A506">
        <v>27.5</v>
      </c>
      <c r="B506">
        <v>12333.828</v>
      </c>
    </row>
    <row r="507" spans="1:2" x14ac:dyDescent="0.35">
      <c r="A507">
        <v>26.8</v>
      </c>
      <c r="B507">
        <v>35160.134570000002</v>
      </c>
    </row>
    <row r="508" spans="1:2" x14ac:dyDescent="0.35">
      <c r="A508">
        <v>28.975000000000001</v>
      </c>
      <c r="B508">
        <v>4040.55825</v>
      </c>
    </row>
    <row r="509" spans="1:2" x14ac:dyDescent="0.35">
      <c r="A509">
        <v>30.2</v>
      </c>
      <c r="B509">
        <v>7441.0529999999999</v>
      </c>
    </row>
    <row r="510" spans="1:2" x14ac:dyDescent="0.35">
      <c r="A510">
        <v>25.84</v>
      </c>
      <c r="B510">
        <v>9282.4806000000008</v>
      </c>
    </row>
    <row r="511" spans="1:2" x14ac:dyDescent="0.35">
      <c r="A511">
        <v>27.454999999999998</v>
      </c>
      <c r="B511">
        <v>9617.6624499999998</v>
      </c>
    </row>
    <row r="512" spans="1:2" x14ac:dyDescent="0.35">
      <c r="A512">
        <v>27.645</v>
      </c>
      <c r="B512">
        <v>4237.12655</v>
      </c>
    </row>
    <row r="513" spans="1:2" x14ac:dyDescent="0.35">
      <c r="A513">
        <v>32.395000000000003</v>
      </c>
      <c r="B513">
        <v>11879.10405</v>
      </c>
    </row>
    <row r="514" spans="1:2" x14ac:dyDescent="0.35">
      <c r="A514">
        <v>29.64</v>
      </c>
      <c r="B514">
        <v>20277.807509999999</v>
      </c>
    </row>
    <row r="515" spans="1:2" x14ac:dyDescent="0.35">
      <c r="A515">
        <v>37.335000000000001</v>
      </c>
      <c r="B515">
        <v>4667.6076499999999</v>
      </c>
    </row>
    <row r="516" spans="1:2" x14ac:dyDescent="0.35">
      <c r="A516">
        <v>34.104999999999997</v>
      </c>
      <c r="B516">
        <v>6600.2059499999996</v>
      </c>
    </row>
    <row r="517" spans="1:2" x14ac:dyDescent="0.35">
      <c r="A517">
        <v>33.344999999999999</v>
      </c>
      <c r="B517">
        <v>8334.4575499999992</v>
      </c>
    </row>
    <row r="518" spans="1:2" x14ac:dyDescent="0.35">
      <c r="A518">
        <v>30.5</v>
      </c>
      <c r="B518">
        <v>4751.07</v>
      </c>
    </row>
    <row r="519" spans="1:2" x14ac:dyDescent="0.35">
      <c r="A519">
        <v>26.4</v>
      </c>
      <c r="B519">
        <v>2597.779</v>
      </c>
    </row>
    <row r="520" spans="1:2" x14ac:dyDescent="0.35">
      <c r="A520">
        <v>30.78</v>
      </c>
      <c r="B520">
        <v>9778.3472000000002</v>
      </c>
    </row>
    <row r="521" spans="1:2" x14ac:dyDescent="0.35">
      <c r="A521">
        <v>33.155000000000001</v>
      </c>
      <c r="B521">
        <v>7639.4174499999999</v>
      </c>
    </row>
    <row r="522" spans="1:2" x14ac:dyDescent="0.35">
      <c r="A522">
        <v>31.445</v>
      </c>
      <c r="B522">
        <v>8964.0605500000001</v>
      </c>
    </row>
    <row r="523" spans="1:2" x14ac:dyDescent="0.35">
      <c r="A523">
        <v>31.35</v>
      </c>
      <c r="B523">
        <v>9290.1394999999993</v>
      </c>
    </row>
    <row r="524" spans="1:2" x14ac:dyDescent="0.35">
      <c r="A524">
        <v>27.265000000000001</v>
      </c>
      <c r="B524">
        <v>6555.07035</v>
      </c>
    </row>
    <row r="525" spans="1:2" x14ac:dyDescent="0.35">
      <c r="A525">
        <v>38.6</v>
      </c>
      <c r="B525">
        <v>4762.3289999999997</v>
      </c>
    </row>
    <row r="526" spans="1:2" x14ac:dyDescent="0.35">
      <c r="A526">
        <v>28.7</v>
      </c>
      <c r="B526">
        <v>13224.692999999999</v>
      </c>
    </row>
    <row r="527" spans="1:2" x14ac:dyDescent="0.35">
      <c r="A527">
        <v>39.5</v>
      </c>
      <c r="B527">
        <v>9880.0679999999993</v>
      </c>
    </row>
    <row r="528" spans="1:2" x14ac:dyDescent="0.35">
      <c r="A528">
        <v>32.11</v>
      </c>
      <c r="B528">
        <v>11763.000899999999</v>
      </c>
    </row>
    <row r="529" spans="1:2" x14ac:dyDescent="0.35">
      <c r="A529">
        <v>31</v>
      </c>
      <c r="B529">
        <v>5240.7650000000003</v>
      </c>
    </row>
    <row r="530" spans="1:2" x14ac:dyDescent="0.35">
      <c r="A530">
        <v>25.8</v>
      </c>
      <c r="B530">
        <v>9861.0249999999996</v>
      </c>
    </row>
    <row r="531" spans="1:2" x14ac:dyDescent="0.35">
      <c r="A531">
        <v>39.424999999999997</v>
      </c>
      <c r="B531">
        <v>8342.9087500000005</v>
      </c>
    </row>
    <row r="532" spans="1:2" x14ac:dyDescent="0.35">
      <c r="A532">
        <v>28.024999999999999</v>
      </c>
      <c r="B532">
        <v>6067.1267500000004</v>
      </c>
    </row>
    <row r="533" spans="1:2" x14ac:dyDescent="0.35">
      <c r="A533">
        <v>33.44</v>
      </c>
      <c r="B533">
        <v>8334.5895999999993</v>
      </c>
    </row>
    <row r="534" spans="1:2" x14ac:dyDescent="0.35">
      <c r="A534">
        <v>36.86</v>
      </c>
      <c r="B534">
        <v>31620.001059999999</v>
      </c>
    </row>
    <row r="535" spans="1:2" x14ac:dyDescent="0.35">
      <c r="A535">
        <v>30.2</v>
      </c>
      <c r="B535">
        <v>9724.5300000000007</v>
      </c>
    </row>
    <row r="536" spans="1:2" x14ac:dyDescent="0.35">
      <c r="A536">
        <v>25.46</v>
      </c>
      <c r="B536">
        <v>12913.992399999999</v>
      </c>
    </row>
    <row r="537" spans="1:2" x14ac:dyDescent="0.35">
      <c r="A537">
        <v>33.725000000000001</v>
      </c>
      <c r="B537">
        <v>8823.9857499999998</v>
      </c>
    </row>
    <row r="538" spans="1:2" x14ac:dyDescent="0.35">
      <c r="A538">
        <v>33.25</v>
      </c>
      <c r="B538">
        <v>5594.8455000000004</v>
      </c>
    </row>
    <row r="539" spans="1:2" x14ac:dyDescent="0.35">
      <c r="A539">
        <v>31.4</v>
      </c>
      <c r="B539">
        <v>3659.346</v>
      </c>
    </row>
    <row r="540" spans="1:2" x14ac:dyDescent="0.35">
      <c r="A540">
        <v>36.1</v>
      </c>
      <c r="B540">
        <v>10085.846</v>
      </c>
    </row>
    <row r="541" spans="1:2" x14ac:dyDescent="0.35">
      <c r="A541">
        <v>39.700000000000003</v>
      </c>
      <c r="B541">
        <v>9391.3459999999995</v>
      </c>
    </row>
    <row r="542" spans="1:2" x14ac:dyDescent="0.35">
      <c r="A542">
        <v>42.4</v>
      </c>
      <c r="B542">
        <v>3410.3240000000001</v>
      </c>
    </row>
    <row r="543" spans="1:2" x14ac:dyDescent="0.35">
      <c r="A543">
        <v>35.909999999999997</v>
      </c>
      <c r="B543">
        <v>26392.260289999998</v>
      </c>
    </row>
    <row r="544" spans="1:2" x14ac:dyDescent="0.35">
      <c r="A544">
        <v>31.54</v>
      </c>
      <c r="B544">
        <v>5148.5526</v>
      </c>
    </row>
    <row r="545" spans="1:2" x14ac:dyDescent="0.35">
      <c r="A545">
        <v>28.7</v>
      </c>
      <c r="B545">
        <v>8703.4560000000001</v>
      </c>
    </row>
    <row r="546" spans="1:2" x14ac:dyDescent="0.35">
      <c r="A546">
        <v>36.200000000000003</v>
      </c>
      <c r="B546">
        <v>8068.1850000000004</v>
      </c>
    </row>
    <row r="547" spans="1:2" x14ac:dyDescent="0.35">
      <c r="A547">
        <v>34.799999999999997</v>
      </c>
      <c r="B547">
        <v>3577.9989999999998</v>
      </c>
    </row>
    <row r="548" spans="1:2" x14ac:dyDescent="0.35">
      <c r="A548">
        <v>27.074999999999999</v>
      </c>
      <c r="B548">
        <v>10106.134249999999</v>
      </c>
    </row>
    <row r="549" spans="1:2" x14ac:dyDescent="0.35">
      <c r="A549">
        <v>27.265000000000001</v>
      </c>
      <c r="B549">
        <v>9447.2503500000003</v>
      </c>
    </row>
    <row r="550" spans="1:2" x14ac:dyDescent="0.35">
      <c r="A550">
        <v>36</v>
      </c>
      <c r="B550">
        <v>8556.9069999999992</v>
      </c>
    </row>
    <row r="551" spans="1:2" x14ac:dyDescent="0.35">
      <c r="A551">
        <v>35.200000000000003</v>
      </c>
      <c r="B551">
        <v>2416.9549999999999</v>
      </c>
    </row>
    <row r="552" spans="1:2" x14ac:dyDescent="0.35">
      <c r="A552">
        <v>32.299999999999997</v>
      </c>
      <c r="B552">
        <v>8062.7640000000001</v>
      </c>
    </row>
    <row r="553" spans="1:2" x14ac:dyDescent="0.35">
      <c r="A553">
        <v>29</v>
      </c>
      <c r="B553">
        <v>7050.6419999999998</v>
      </c>
    </row>
    <row r="554" spans="1:2" x14ac:dyDescent="0.35">
      <c r="A554">
        <v>25.84</v>
      </c>
      <c r="B554">
        <v>3309.7926000000002</v>
      </c>
    </row>
    <row r="555" spans="1:2" x14ac:dyDescent="0.35">
      <c r="A555">
        <v>33.700000000000003</v>
      </c>
      <c r="B555">
        <v>7445.9179999999997</v>
      </c>
    </row>
    <row r="556" spans="1:2" x14ac:dyDescent="0.35">
      <c r="A556">
        <v>34.200000000000003</v>
      </c>
      <c r="B556">
        <v>9872.7009999999991</v>
      </c>
    </row>
    <row r="557" spans="1:2" x14ac:dyDescent="0.35">
      <c r="A557">
        <v>43.7</v>
      </c>
      <c r="B557">
        <v>11576.13</v>
      </c>
    </row>
    <row r="558" spans="1:2" x14ac:dyDescent="0.35">
      <c r="A558">
        <v>30.1</v>
      </c>
      <c r="B558">
        <v>6849.0259999999998</v>
      </c>
    </row>
    <row r="559" spans="1:2" x14ac:dyDescent="0.35">
      <c r="A559">
        <v>27.1</v>
      </c>
      <c r="B559">
        <v>26140.3603</v>
      </c>
    </row>
    <row r="560" spans="1:2" x14ac:dyDescent="0.35">
      <c r="A560">
        <v>28.8</v>
      </c>
      <c r="B560">
        <v>6282.2349999999997</v>
      </c>
    </row>
    <row r="561" spans="1:2" x14ac:dyDescent="0.35">
      <c r="A561">
        <v>27.5</v>
      </c>
      <c r="B561">
        <v>7626.9930000000004</v>
      </c>
    </row>
    <row r="562" spans="1:2" x14ac:dyDescent="0.35">
      <c r="A562">
        <v>31</v>
      </c>
      <c r="B562">
        <v>5488.2619999999997</v>
      </c>
    </row>
    <row r="563" spans="1:2" x14ac:dyDescent="0.35">
      <c r="A563">
        <v>32.5</v>
      </c>
      <c r="B563">
        <v>6238.2979999999998</v>
      </c>
    </row>
    <row r="564" spans="1:2" x14ac:dyDescent="0.35">
      <c r="A564">
        <v>35.799999999999997</v>
      </c>
      <c r="B564">
        <v>11674.13</v>
      </c>
    </row>
    <row r="565" spans="1:2" x14ac:dyDescent="0.35">
      <c r="A565">
        <v>27.1</v>
      </c>
      <c r="B565">
        <v>4746.3440000000001</v>
      </c>
    </row>
    <row r="566" spans="1:2" x14ac:dyDescent="0.35">
      <c r="A566">
        <v>25.46</v>
      </c>
      <c r="B566">
        <v>25517.11363</v>
      </c>
    </row>
    <row r="567" spans="1:2" x14ac:dyDescent="0.35">
      <c r="A567">
        <v>30.59</v>
      </c>
      <c r="B567">
        <v>16796.411940000002</v>
      </c>
    </row>
    <row r="568" spans="1:2" x14ac:dyDescent="0.35">
      <c r="A568">
        <v>25.8</v>
      </c>
      <c r="B568">
        <v>7624.63</v>
      </c>
    </row>
    <row r="569" spans="1:2" x14ac:dyDescent="0.35">
      <c r="A569">
        <v>27.74</v>
      </c>
      <c r="B569">
        <v>9957.7216000000008</v>
      </c>
    </row>
    <row r="570" spans="1:2" x14ac:dyDescent="0.35">
      <c r="A570">
        <v>35.244999999999997</v>
      </c>
      <c r="B570">
        <v>11394.065549999999</v>
      </c>
    </row>
    <row r="571" spans="1:2" x14ac:dyDescent="0.35">
      <c r="A571">
        <v>29.83</v>
      </c>
      <c r="B571">
        <v>9288.0267000000003</v>
      </c>
    </row>
    <row r="572" spans="1:2" x14ac:dyDescent="0.35">
      <c r="A572">
        <v>25.3</v>
      </c>
      <c r="B572">
        <v>7045.4989999999998</v>
      </c>
    </row>
    <row r="573" spans="1:2" x14ac:dyDescent="0.35">
      <c r="A573">
        <v>32</v>
      </c>
      <c r="B573">
        <v>8551.3469999999998</v>
      </c>
    </row>
    <row r="574" spans="1:2" x14ac:dyDescent="0.35">
      <c r="A574">
        <v>31.5</v>
      </c>
      <c r="B574">
        <v>4076.4969999999998</v>
      </c>
    </row>
    <row r="575" spans="1:2" x14ac:dyDescent="0.35">
      <c r="A575">
        <v>30</v>
      </c>
      <c r="B575">
        <v>2904.0880000000002</v>
      </c>
    </row>
    <row r="576" spans="1:2" x14ac:dyDescent="0.35">
      <c r="A576">
        <v>32.299999999999997</v>
      </c>
      <c r="B576">
        <v>11512.405000000001</v>
      </c>
    </row>
    <row r="577" spans="1:2" x14ac:dyDescent="0.35">
      <c r="A577">
        <v>32.395000000000003</v>
      </c>
      <c r="B577">
        <v>18903.491409999999</v>
      </c>
    </row>
    <row r="578" spans="1:2" x14ac:dyDescent="0.35">
      <c r="A578">
        <v>32.799999999999997</v>
      </c>
      <c r="B578">
        <v>14358.364369999999</v>
      </c>
    </row>
    <row r="579" spans="1:2" x14ac:dyDescent="0.35">
      <c r="A579">
        <v>25</v>
      </c>
      <c r="B579">
        <v>7623.518</v>
      </c>
    </row>
    <row r="580" spans="1:2" x14ac:dyDescent="0.35">
      <c r="A580">
        <v>27.4</v>
      </c>
      <c r="B580">
        <v>6496.8860000000004</v>
      </c>
    </row>
    <row r="581" spans="1:2" x14ac:dyDescent="0.35">
      <c r="A581">
        <v>41.325000000000003</v>
      </c>
      <c r="B581">
        <v>7650.7737500000003</v>
      </c>
    </row>
    <row r="582" spans="1:2" x14ac:dyDescent="0.35">
      <c r="A582">
        <v>27.36</v>
      </c>
      <c r="B582">
        <v>9447.3824000000004</v>
      </c>
    </row>
    <row r="583" spans="1:2" x14ac:dyDescent="0.35">
      <c r="A583">
        <v>32.395000000000003</v>
      </c>
      <c r="B583">
        <v>13019.161050000001</v>
      </c>
    </row>
    <row r="584" spans="1:2" x14ac:dyDescent="0.35">
      <c r="A584">
        <v>32.299999999999997</v>
      </c>
      <c r="B584">
        <v>9964.06</v>
      </c>
    </row>
    <row r="585" spans="1:2" x14ac:dyDescent="0.35">
      <c r="A585">
        <v>37.1</v>
      </c>
      <c r="B585">
        <v>12347.172</v>
      </c>
    </row>
    <row r="586" spans="1:2" x14ac:dyDescent="0.35">
      <c r="A586">
        <v>37.1</v>
      </c>
      <c r="B586">
        <v>3277.1610000000001</v>
      </c>
    </row>
    <row r="587" spans="1:2" x14ac:dyDescent="0.35">
      <c r="A587">
        <v>29.9</v>
      </c>
      <c r="B587">
        <v>7337.7479999999996</v>
      </c>
    </row>
    <row r="588" spans="1:2" x14ac:dyDescent="0.35">
      <c r="A588">
        <v>25.9</v>
      </c>
      <c r="B588">
        <v>5472.4489999999996</v>
      </c>
    </row>
    <row r="589" spans="1:2" x14ac:dyDescent="0.35">
      <c r="A589">
        <v>42.9</v>
      </c>
      <c r="B589">
        <v>4536.259</v>
      </c>
    </row>
    <row r="590" spans="1:2" x14ac:dyDescent="0.35">
      <c r="A590">
        <v>28.31</v>
      </c>
      <c r="B590">
        <v>11272.331389999999</v>
      </c>
    </row>
    <row r="591" spans="1:2" x14ac:dyDescent="0.35">
      <c r="A591">
        <v>33.770000000000003</v>
      </c>
      <c r="B591">
        <v>1725.5523000000001</v>
      </c>
    </row>
    <row r="592" spans="1:2" x14ac:dyDescent="0.35">
      <c r="A592">
        <v>33.44</v>
      </c>
      <c r="B592">
        <v>8240.5895999999993</v>
      </c>
    </row>
    <row r="593" spans="1:2" x14ac:dyDescent="0.35">
      <c r="A593">
        <v>32.01</v>
      </c>
      <c r="B593">
        <v>11946.625899999999</v>
      </c>
    </row>
    <row r="594" spans="1:2" x14ac:dyDescent="0.35">
      <c r="A594">
        <v>29.59</v>
      </c>
      <c r="B594">
        <v>3947.4131000000002</v>
      </c>
    </row>
    <row r="595" spans="1:2" x14ac:dyDescent="0.35">
      <c r="A595">
        <v>37.619999999999997</v>
      </c>
      <c r="B595">
        <v>3766.8838000000001</v>
      </c>
    </row>
    <row r="596" spans="1:2" x14ac:dyDescent="0.35">
      <c r="A596">
        <v>37.729999999999997</v>
      </c>
      <c r="B596">
        <v>9877.6077000000005</v>
      </c>
    </row>
    <row r="597" spans="1:2" x14ac:dyDescent="0.35">
      <c r="A597">
        <v>32.229999999999997</v>
      </c>
      <c r="B597">
        <v>8871.1517000000003</v>
      </c>
    </row>
    <row r="598" spans="1:2" x14ac:dyDescent="0.35">
      <c r="A598">
        <v>26.73</v>
      </c>
      <c r="B598">
        <v>5002.7826999999997</v>
      </c>
    </row>
    <row r="599" spans="1:2" x14ac:dyDescent="0.35">
      <c r="A599">
        <v>29.92</v>
      </c>
      <c r="B599">
        <v>3392.9767999999999</v>
      </c>
    </row>
    <row r="600" spans="1:2" x14ac:dyDescent="0.35">
      <c r="A600">
        <v>38.06</v>
      </c>
      <c r="B600">
        <v>7152.6714000000002</v>
      </c>
    </row>
    <row r="601" spans="1:2" x14ac:dyDescent="0.35">
      <c r="A601">
        <v>29.37</v>
      </c>
      <c r="B601">
        <v>1719.4363000000001</v>
      </c>
    </row>
    <row r="602" spans="1:2" x14ac:dyDescent="0.35">
      <c r="A602">
        <v>26.62</v>
      </c>
      <c r="B602">
        <v>7742.1098000000002</v>
      </c>
    </row>
    <row r="603" spans="1:2" x14ac:dyDescent="0.35">
      <c r="A603">
        <v>33.33</v>
      </c>
      <c r="B603">
        <v>4151.0286999999998</v>
      </c>
    </row>
    <row r="604" spans="1:2" x14ac:dyDescent="0.35">
      <c r="A604">
        <v>27.72</v>
      </c>
      <c r="B604">
        <v>8232.6388000000006</v>
      </c>
    </row>
    <row r="605" spans="1:2" x14ac:dyDescent="0.35">
      <c r="A605">
        <v>29.92</v>
      </c>
      <c r="B605">
        <v>5478.0367999999999</v>
      </c>
    </row>
    <row r="606" spans="1:2" x14ac:dyDescent="0.35">
      <c r="A606">
        <v>31.46</v>
      </c>
      <c r="B606">
        <v>27000.98473</v>
      </c>
    </row>
    <row r="607" spans="1:2" x14ac:dyDescent="0.35">
      <c r="A607">
        <v>47.52</v>
      </c>
      <c r="B607">
        <v>8083.9197999999997</v>
      </c>
    </row>
    <row r="608" spans="1:2" x14ac:dyDescent="0.35">
      <c r="A608">
        <v>30.03</v>
      </c>
      <c r="B608">
        <v>4074.4537</v>
      </c>
    </row>
    <row r="609" spans="1:2" x14ac:dyDescent="0.35">
      <c r="A609">
        <v>35.64</v>
      </c>
      <c r="B609">
        <v>7345.7266</v>
      </c>
    </row>
    <row r="610" spans="1:2" x14ac:dyDescent="0.35">
      <c r="A610">
        <v>39.159999999999997</v>
      </c>
      <c r="B610">
        <v>14418.2804</v>
      </c>
    </row>
    <row r="611" spans="1:2" x14ac:dyDescent="0.35">
      <c r="A611">
        <v>36.520000000000003</v>
      </c>
      <c r="B611">
        <v>28287.897659999999</v>
      </c>
    </row>
    <row r="612" spans="1:2" x14ac:dyDescent="0.35">
      <c r="A612">
        <v>28.93</v>
      </c>
      <c r="B612">
        <v>5974.3846999999996</v>
      </c>
    </row>
    <row r="613" spans="1:2" x14ac:dyDescent="0.35">
      <c r="A613">
        <v>35.31</v>
      </c>
      <c r="B613">
        <v>27724.28875</v>
      </c>
    </row>
    <row r="614" spans="1:2" x14ac:dyDescent="0.35">
      <c r="A614">
        <v>28.05</v>
      </c>
      <c r="B614">
        <v>8233.0974999999999</v>
      </c>
    </row>
    <row r="615" spans="1:2" x14ac:dyDescent="0.35">
      <c r="A615">
        <v>44.77</v>
      </c>
      <c r="B615">
        <v>9058.7302999999993</v>
      </c>
    </row>
    <row r="616" spans="1:2" x14ac:dyDescent="0.35">
      <c r="A616">
        <v>37.29</v>
      </c>
      <c r="B616">
        <v>2219.4450999999999</v>
      </c>
    </row>
    <row r="617" spans="1:2" x14ac:dyDescent="0.35">
      <c r="A617">
        <v>28.27</v>
      </c>
      <c r="B617">
        <v>4779.6022999999996</v>
      </c>
    </row>
    <row r="618" spans="1:2" x14ac:dyDescent="0.35">
      <c r="A618">
        <v>30.69</v>
      </c>
      <c r="B618">
        <v>5976.8311000000003</v>
      </c>
    </row>
    <row r="619" spans="1:2" x14ac:dyDescent="0.35">
      <c r="A619">
        <v>29.37</v>
      </c>
      <c r="B619">
        <v>8547.6913000000004</v>
      </c>
    </row>
    <row r="620" spans="1:2" x14ac:dyDescent="0.35">
      <c r="A620">
        <v>42.46</v>
      </c>
      <c r="B620">
        <v>11326.71487</v>
      </c>
    </row>
    <row r="621" spans="1:2" x14ac:dyDescent="0.35">
      <c r="A621">
        <v>39.6</v>
      </c>
      <c r="B621">
        <v>10579.710999999999</v>
      </c>
    </row>
    <row r="622" spans="1:2" x14ac:dyDescent="0.35">
      <c r="A622">
        <v>29.81</v>
      </c>
      <c r="B622">
        <v>6500.2358999999997</v>
      </c>
    </row>
    <row r="623" spans="1:2" x14ac:dyDescent="0.35">
      <c r="A623">
        <v>35.200000000000003</v>
      </c>
      <c r="B623">
        <v>1727.54</v>
      </c>
    </row>
    <row r="624" spans="1:2" x14ac:dyDescent="0.35">
      <c r="A624">
        <v>36.08</v>
      </c>
      <c r="B624">
        <v>6781.3541999999998</v>
      </c>
    </row>
    <row r="625" spans="1:2" x14ac:dyDescent="0.35">
      <c r="A625">
        <v>35.97</v>
      </c>
      <c r="B625">
        <v>9386.1612999999998</v>
      </c>
    </row>
    <row r="626" spans="1:2" x14ac:dyDescent="0.35">
      <c r="A626">
        <v>29.26</v>
      </c>
      <c r="B626">
        <v>4350.5144</v>
      </c>
    </row>
    <row r="627" spans="1:2" x14ac:dyDescent="0.35">
      <c r="A627">
        <v>26.18</v>
      </c>
      <c r="B627">
        <v>7046.7222000000002</v>
      </c>
    </row>
    <row r="628" spans="1:2" x14ac:dyDescent="0.35">
      <c r="A628">
        <v>50.38</v>
      </c>
      <c r="B628">
        <v>2438.0551999999998</v>
      </c>
    </row>
    <row r="629" spans="1:2" x14ac:dyDescent="0.35">
      <c r="A629">
        <v>32.229999999999997</v>
      </c>
      <c r="B629">
        <v>18218.161390000001</v>
      </c>
    </row>
    <row r="630" spans="1:2" x14ac:dyDescent="0.35">
      <c r="A630">
        <v>29.48</v>
      </c>
      <c r="B630">
        <v>3392.3652000000002</v>
      </c>
    </row>
    <row r="631" spans="1:2" x14ac:dyDescent="0.35">
      <c r="A631">
        <v>32.340000000000003</v>
      </c>
      <c r="B631">
        <v>7633.7205999999996</v>
      </c>
    </row>
    <row r="632" spans="1:2" x14ac:dyDescent="0.35">
      <c r="A632">
        <v>34.21</v>
      </c>
      <c r="B632">
        <v>5245.2268999999997</v>
      </c>
    </row>
    <row r="633" spans="1:2" x14ac:dyDescent="0.35">
      <c r="A633">
        <v>34.21</v>
      </c>
      <c r="B633">
        <v>6289.7548999999999</v>
      </c>
    </row>
    <row r="634" spans="1:2" x14ac:dyDescent="0.35">
      <c r="A634">
        <v>46.53</v>
      </c>
      <c r="B634">
        <v>2927.0646999999999</v>
      </c>
    </row>
    <row r="635" spans="1:2" x14ac:dyDescent="0.35">
      <c r="A635">
        <v>46.09</v>
      </c>
      <c r="B635">
        <v>9549.5650999999998</v>
      </c>
    </row>
    <row r="636" spans="1:2" x14ac:dyDescent="0.35">
      <c r="A636">
        <v>39.49</v>
      </c>
      <c r="B636">
        <v>3875.7341000000001</v>
      </c>
    </row>
    <row r="637" spans="1:2" x14ac:dyDescent="0.35">
      <c r="A637">
        <v>35.200000000000003</v>
      </c>
      <c r="B637">
        <v>14474.674999999999</v>
      </c>
    </row>
    <row r="638" spans="1:2" x14ac:dyDescent="0.35">
      <c r="A638">
        <v>29.15</v>
      </c>
      <c r="B638">
        <v>2902.9065000000001</v>
      </c>
    </row>
    <row r="639" spans="1:2" x14ac:dyDescent="0.35">
      <c r="A639">
        <v>28.27</v>
      </c>
      <c r="B639">
        <v>5484.4673000000003</v>
      </c>
    </row>
    <row r="640" spans="1:2" x14ac:dyDescent="0.35">
      <c r="A640">
        <v>45.32</v>
      </c>
      <c r="B640">
        <v>8569.8618000000006</v>
      </c>
    </row>
    <row r="641" spans="1:2" x14ac:dyDescent="0.35">
      <c r="A641">
        <v>27.94</v>
      </c>
      <c r="B641">
        <v>11554.223599999999</v>
      </c>
    </row>
    <row r="642" spans="1:2" x14ac:dyDescent="0.35">
      <c r="A642">
        <v>31.9</v>
      </c>
      <c r="B642">
        <v>10928.849</v>
      </c>
    </row>
    <row r="643" spans="1:2" x14ac:dyDescent="0.35">
      <c r="A643">
        <v>29.59</v>
      </c>
      <c r="B643">
        <v>4562.8420999999998</v>
      </c>
    </row>
    <row r="644" spans="1:2" x14ac:dyDescent="0.35">
      <c r="A644">
        <v>47.74</v>
      </c>
      <c r="B644">
        <v>9748.9105999999992</v>
      </c>
    </row>
    <row r="645" spans="1:2" x14ac:dyDescent="0.35">
      <c r="A645">
        <v>33.99</v>
      </c>
      <c r="B645">
        <v>3227.1210999999998</v>
      </c>
    </row>
    <row r="646" spans="1:2" x14ac:dyDescent="0.35">
      <c r="A646">
        <v>38.94</v>
      </c>
      <c r="B646">
        <v>3471.4096</v>
      </c>
    </row>
    <row r="647" spans="1:2" x14ac:dyDescent="0.35">
      <c r="A647">
        <v>32.67</v>
      </c>
      <c r="B647">
        <v>10807.4863</v>
      </c>
    </row>
    <row r="648" spans="1:2" x14ac:dyDescent="0.35">
      <c r="A648">
        <v>37.07</v>
      </c>
      <c r="B648">
        <v>9048.0272999999997</v>
      </c>
    </row>
    <row r="649" spans="1:2" x14ac:dyDescent="0.35">
      <c r="A649">
        <v>38.83</v>
      </c>
      <c r="B649">
        <v>18963.171920000001</v>
      </c>
    </row>
    <row r="650" spans="1:2" x14ac:dyDescent="0.35">
      <c r="A650">
        <v>39.82</v>
      </c>
      <c r="B650">
        <v>4795.6567999999997</v>
      </c>
    </row>
    <row r="651" spans="1:2" x14ac:dyDescent="0.35">
      <c r="A651">
        <v>42.13</v>
      </c>
      <c r="B651">
        <v>3238.4357</v>
      </c>
    </row>
    <row r="652" spans="1:2" x14ac:dyDescent="0.35">
      <c r="A652">
        <v>28.05</v>
      </c>
      <c r="B652">
        <v>6770.1925000000001</v>
      </c>
    </row>
    <row r="653" spans="1:2" x14ac:dyDescent="0.35">
      <c r="A653">
        <v>27.61</v>
      </c>
      <c r="B653">
        <v>4747.0528999999997</v>
      </c>
    </row>
    <row r="654" spans="1:2" x14ac:dyDescent="0.35">
      <c r="A654">
        <v>30.03</v>
      </c>
      <c r="B654">
        <v>1720.3536999999999</v>
      </c>
    </row>
    <row r="655" spans="1:2" x14ac:dyDescent="0.35">
      <c r="A655">
        <v>34.32</v>
      </c>
      <c r="B655">
        <v>7147.4727999999996</v>
      </c>
    </row>
    <row r="656" spans="1:2" x14ac:dyDescent="0.35">
      <c r="A656">
        <v>30.03</v>
      </c>
      <c r="B656">
        <v>9377.9046999999991</v>
      </c>
    </row>
    <row r="657" spans="1:2" x14ac:dyDescent="0.35">
      <c r="A657">
        <v>39.1</v>
      </c>
      <c r="B657">
        <v>14235.072</v>
      </c>
    </row>
    <row r="658" spans="1:2" x14ac:dyDescent="0.35">
      <c r="A658">
        <v>27.4</v>
      </c>
      <c r="B658">
        <v>7726.8540000000003</v>
      </c>
    </row>
    <row r="659" spans="1:2" x14ac:dyDescent="0.35">
      <c r="A659">
        <v>29.7</v>
      </c>
      <c r="B659">
        <v>11881.358</v>
      </c>
    </row>
    <row r="660" spans="1:2" x14ac:dyDescent="0.35">
      <c r="A660">
        <v>37.1</v>
      </c>
      <c r="B660">
        <v>7740.3370000000004</v>
      </c>
    </row>
    <row r="661" spans="1:2" x14ac:dyDescent="0.35">
      <c r="A661">
        <v>34.700000000000003</v>
      </c>
      <c r="B661">
        <v>6082.4049999999997</v>
      </c>
    </row>
    <row r="662" spans="1:2" x14ac:dyDescent="0.35">
      <c r="A662">
        <v>35.9</v>
      </c>
      <c r="B662">
        <v>11163.567999999999</v>
      </c>
    </row>
    <row r="663" spans="1:2" x14ac:dyDescent="0.35">
      <c r="A663">
        <v>29.8</v>
      </c>
      <c r="B663">
        <v>5152.134</v>
      </c>
    </row>
    <row r="664" spans="1:2" x14ac:dyDescent="0.35">
      <c r="A664">
        <v>28.9</v>
      </c>
      <c r="B664">
        <v>8823.2790000000005</v>
      </c>
    </row>
    <row r="665" spans="1:2" x14ac:dyDescent="0.35">
      <c r="A665">
        <v>30.9</v>
      </c>
      <c r="B665">
        <v>8520.0259999999998</v>
      </c>
    </row>
    <row r="666" spans="1:2" x14ac:dyDescent="0.35">
      <c r="A666">
        <v>37.1</v>
      </c>
      <c r="B666">
        <v>7371.7719999999999</v>
      </c>
    </row>
    <row r="667" spans="1:2" x14ac:dyDescent="0.35">
      <c r="A667">
        <v>38</v>
      </c>
      <c r="B667">
        <v>12646.207</v>
      </c>
    </row>
    <row r="668" spans="1:2" x14ac:dyDescent="0.35">
      <c r="A668">
        <v>27.5</v>
      </c>
      <c r="B668">
        <v>20177.671129999999</v>
      </c>
    </row>
    <row r="669" spans="1:2" x14ac:dyDescent="0.35">
      <c r="A669">
        <v>25.6</v>
      </c>
      <c r="B669">
        <v>14988.432000000001</v>
      </c>
    </row>
    <row r="670" spans="1:2" x14ac:dyDescent="0.35">
      <c r="A670">
        <v>30.2</v>
      </c>
      <c r="B670">
        <v>8968.33</v>
      </c>
    </row>
    <row r="671" spans="1:2" x14ac:dyDescent="0.35">
      <c r="A671">
        <v>28.7</v>
      </c>
      <c r="B671">
        <v>8027.9679999999998</v>
      </c>
    </row>
    <row r="672" spans="1:2" x14ac:dyDescent="0.35">
      <c r="A672">
        <v>30.2</v>
      </c>
      <c r="B672">
        <v>8825.0859999999993</v>
      </c>
    </row>
    <row r="673" spans="1:2" x14ac:dyDescent="0.35">
      <c r="A673">
        <v>46.7</v>
      </c>
      <c r="B673">
        <v>11538.421</v>
      </c>
    </row>
    <row r="674" spans="1:2" x14ac:dyDescent="0.35">
      <c r="A674">
        <v>32.6</v>
      </c>
      <c r="B674">
        <v>7441.5010000000002</v>
      </c>
    </row>
    <row r="675" spans="1:2" x14ac:dyDescent="0.35">
      <c r="A675">
        <v>34.799999999999997</v>
      </c>
      <c r="B675">
        <v>6571.5439999999999</v>
      </c>
    </row>
    <row r="676" spans="1:2" x14ac:dyDescent="0.35">
      <c r="A676">
        <v>32.9</v>
      </c>
      <c r="B676">
        <v>5375.0379999999996</v>
      </c>
    </row>
    <row r="677" spans="1:2" x14ac:dyDescent="0.35">
      <c r="A677">
        <v>27</v>
      </c>
      <c r="B677">
        <v>11737.848840000001</v>
      </c>
    </row>
    <row r="678" spans="1:2" x14ac:dyDescent="0.35">
      <c r="A678">
        <v>26.7</v>
      </c>
      <c r="B678">
        <v>11150.78</v>
      </c>
    </row>
    <row r="679" spans="1:2" x14ac:dyDescent="0.35">
      <c r="A679">
        <v>29.9</v>
      </c>
      <c r="B679">
        <v>6600.3609999999999</v>
      </c>
    </row>
    <row r="680" spans="1:2" x14ac:dyDescent="0.35">
      <c r="A680">
        <v>29.5</v>
      </c>
      <c r="B680">
        <v>6311.9520000000002</v>
      </c>
    </row>
    <row r="681" spans="1:2" x14ac:dyDescent="0.35">
      <c r="A681">
        <v>35.799999999999997</v>
      </c>
      <c r="B681">
        <v>7160.0940000000001</v>
      </c>
    </row>
    <row r="682" spans="1:2" x14ac:dyDescent="0.35">
      <c r="A682">
        <v>31.6</v>
      </c>
      <c r="B682">
        <v>10118.424000000001</v>
      </c>
    </row>
    <row r="683" spans="1:2" x14ac:dyDescent="0.35">
      <c r="A683">
        <v>34.200000000000003</v>
      </c>
      <c r="B683">
        <v>3987.9259999999999</v>
      </c>
    </row>
    <row r="684" spans="1:2" x14ac:dyDescent="0.35">
      <c r="A684">
        <v>45.9</v>
      </c>
      <c r="B684">
        <v>3693.4279999999999</v>
      </c>
    </row>
    <row r="685" spans="1:2" x14ac:dyDescent="0.35">
      <c r="A685">
        <v>32.299999999999997</v>
      </c>
      <c r="B685">
        <v>9630.3970000000008</v>
      </c>
    </row>
    <row r="686" spans="1:2" x14ac:dyDescent="0.35">
      <c r="A686">
        <v>35.200000000000003</v>
      </c>
      <c r="B686">
        <v>4670.6400000000003</v>
      </c>
    </row>
    <row r="687" spans="1:2" x14ac:dyDescent="0.35">
      <c r="A687">
        <v>25.8</v>
      </c>
      <c r="B687">
        <v>4934.7049999999999</v>
      </c>
    </row>
    <row r="688" spans="1:2" x14ac:dyDescent="0.35">
      <c r="A688">
        <v>34.799999999999997</v>
      </c>
      <c r="B688">
        <v>36910.608030000003</v>
      </c>
    </row>
    <row r="689" spans="1:2" x14ac:dyDescent="0.35">
      <c r="A689">
        <v>33.299999999999997</v>
      </c>
      <c r="B689">
        <v>10806.839</v>
      </c>
    </row>
    <row r="690" spans="1:2" x14ac:dyDescent="0.35">
      <c r="A690">
        <v>32.200000000000003</v>
      </c>
      <c r="B690">
        <v>6875.9610000000002</v>
      </c>
    </row>
    <row r="691" spans="1:2" x14ac:dyDescent="0.35">
      <c r="A691">
        <v>38.6</v>
      </c>
      <c r="B691">
        <v>10325.206</v>
      </c>
    </row>
    <row r="692" spans="1:2" x14ac:dyDescent="0.35">
      <c r="A692">
        <v>29.83</v>
      </c>
      <c r="B692">
        <v>6406.4107000000004</v>
      </c>
    </row>
    <row r="693" spans="1:2" x14ac:dyDescent="0.35">
      <c r="A693">
        <v>28.024999999999999</v>
      </c>
      <c r="B693">
        <v>6203.90175</v>
      </c>
    </row>
    <row r="694" spans="1:2" x14ac:dyDescent="0.35">
      <c r="A694">
        <v>32.774999999999999</v>
      </c>
      <c r="B694">
        <v>12268.632250000001</v>
      </c>
    </row>
    <row r="695" spans="1:2" x14ac:dyDescent="0.35">
      <c r="A695">
        <v>36.630000000000003</v>
      </c>
      <c r="B695">
        <v>4949.7587000000003</v>
      </c>
    </row>
    <row r="696" spans="1:2" x14ac:dyDescent="0.35">
      <c r="A696">
        <v>30.8</v>
      </c>
      <c r="B696">
        <v>6313.759</v>
      </c>
    </row>
    <row r="697" spans="1:2" x14ac:dyDescent="0.35">
      <c r="A697">
        <v>38.664999999999999</v>
      </c>
      <c r="B697">
        <v>3393.35635</v>
      </c>
    </row>
    <row r="698" spans="1:2" x14ac:dyDescent="0.35">
      <c r="A698">
        <v>33.630000000000003</v>
      </c>
      <c r="B698">
        <v>3579.8287</v>
      </c>
    </row>
    <row r="699" spans="1:2" x14ac:dyDescent="0.35">
      <c r="A699">
        <v>31.824999999999999</v>
      </c>
      <c r="B699">
        <v>13607.36875</v>
      </c>
    </row>
    <row r="700" spans="1:2" x14ac:dyDescent="0.35">
      <c r="A700">
        <v>37.335000000000001</v>
      </c>
      <c r="B700">
        <v>5989.5236500000001</v>
      </c>
    </row>
    <row r="701" spans="1:2" x14ac:dyDescent="0.35">
      <c r="A701">
        <v>34.770000000000003</v>
      </c>
      <c r="B701">
        <v>5729.0052999999998</v>
      </c>
    </row>
    <row r="702" spans="1:2" x14ac:dyDescent="0.35">
      <c r="A702">
        <v>30.875</v>
      </c>
      <c r="B702">
        <v>3877.3042500000001</v>
      </c>
    </row>
    <row r="703" spans="1:2" x14ac:dyDescent="0.35">
      <c r="A703">
        <v>29.734999999999999</v>
      </c>
      <c r="B703">
        <v>18157.876</v>
      </c>
    </row>
    <row r="704" spans="1:2" x14ac:dyDescent="0.35">
      <c r="A704">
        <v>27.835000000000001</v>
      </c>
      <c r="B704">
        <v>6455.86265</v>
      </c>
    </row>
    <row r="705" spans="1:2" x14ac:dyDescent="0.35">
      <c r="A705">
        <v>30.69</v>
      </c>
      <c r="B705">
        <v>7731.4270999999999</v>
      </c>
    </row>
    <row r="706" spans="1:2" x14ac:dyDescent="0.35">
      <c r="A706">
        <v>29.92</v>
      </c>
      <c r="B706">
        <v>3981.9767999999999</v>
      </c>
    </row>
    <row r="707" spans="1:2" x14ac:dyDescent="0.35">
      <c r="A707">
        <v>32.11</v>
      </c>
      <c r="B707">
        <v>4922.9159</v>
      </c>
    </row>
    <row r="708" spans="1:2" x14ac:dyDescent="0.35">
      <c r="A708">
        <v>28.6</v>
      </c>
      <c r="B708">
        <v>8516.8289999999997</v>
      </c>
    </row>
    <row r="709" spans="1:2" x14ac:dyDescent="0.35">
      <c r="A709">
        <v>28.5</v>
      </c>
      <c r="B709">
        <v>3537.703</v>
      </c>
    </row>
    <row r="710" spans="1:2" x14ac:dyDescent="0.35">
      <c r="A710">
        <v>25.46</v>
      </c>
      <c r="B710">
        <v>9225.2564000000002</v>
      </c>
    </row>
    <row r="711" spans="1:2" x14ac:dyDescent="0.35">
      <c r="A711">
        <v>38.39</v>
      </c>
      <c r="B711">
        <v>4463.2051000000001</v>
      </c>
    </row>
    <row r="712" spans="1:2" x14ac:dyDescent="0.35">
      <c r="A712">
        <v>37.049999999999997</v>
      </c>
      <c r="B712">
        <v>7265.7025000000003</v>
      </c>
    </row>
    <row r="713" spans="1:2" x14ac:dyDescent="0.35">
      <c r="A713">
        <v>26.6</v>
      </c>
      <c r="B713">
        <v>9715.8410000000003</v>
      </c>
    </row>
    <row r="714" spans="1:2" x14ac:dyDescent="0.35">
      <c r="A714">
        <v>31.79</v>
      </c>
      <c r="B714">
        <v>12928.7911</v>
      </c>
    </row>
    <row r="715" spans="1:2" x14ac:dyDescent="0.35">
      <c r="A715">
        <v>48.07</v>
      </c>
      <c r="B715">
        <v>9432.9253000000008</v>
      </c>
    </row>
    <row r="716" spans="1:2" x14ac:dyDescent="0.35">
      <c r="A716">
        <v>37.51</v>
      </c>
      <c r="B716">
        <v>12265.5069</v>
      </c>
    </row>
    <row r="717" spans="1:2" x14ac:dyDescent="0.35">
      <c r="A717">
        <v>33</v>
      </c>
      <c r="B717">
        <v>4349.4620000000004</v>
      </c>
    </row>
    <row r="718" spans="1:2" x14ac:dyDescent="0.35">
      <c r="A718">
        <v>33.344999999999999</v>
      </c>
      <c r="B718">
        <v>19442.353500000001</v>
      </c>
    </row>
    <row r="719" spans="1:2" x14ac:dyDescent="0.35">
      <c r="A719">
        <v>33.06</v>
      </c>
      <c r="B719">
        <v>7749.1563999999998</v>
      </c>
    </row>
    <row r="720" spans="1:2" x14ac:dyDescent="0.35">
      <c r="A720">
        <v>35.72</v>
      </c>
      <c r="B720">
        <v>19144.576519999999</v>
      </c>
    </row>
    <row r="721" spans="1:2" x14ac:dyDescent="0.35">
      <c r="A721">
        <v>35.75</v>
      </c>
      <c r="B721">
        <v>4889.9994999999999</v>
      </c>
    </row>
    <row r="722" spans="1:2" x14ac:dyDescent="0.35">
      <c r="A722">
        <v>32.299999999999997</v>
      </c>
      <c r="B722">
        <v>10043.249</v>
      </c>
    </row>
    <row r="723" spans="1:2" x14ac:dyDescent="0.35">
      <c r="A723">
        <v>32.015000000000001</v>
      </c>
      <c r="B723">
        <v>8116.2688500000004</v>
      </c>
    </row>
    <row r="724" spans="1:2" x14ac:dyDescent="0.35">
      <c r="A724">
        <v>43.34</v>
      </c>
      <c r="B724">
        <v>5846.9175999999998</v>
      </c>
    </row>
    <row r="725" spans="1:2" x14ac:dyDescent="0.35">
      <c r="A725">
        <v>25.364999999999998</v>
      </c>
      <c r="B725">
        <v>30284.642940000002</v>
      </c>
    </row>
    <row r="726" spans="1:2" x14ac:dyDescent="0.35">
      <c r="A726">
        <v>32.299999999999997</v>
      </c>
      <c r="B726">
        <v>9411.0049999999992</v>
      </c>
    </row>
    <row r="727" spans="1:2" x14ac:dyDescent="0.35">
      <c r="A727">
        <v>38.380000000000003</v>
      </c>
      <c r="B727">
        <v>11396.9002</v>
      </c>
    </row>
    <row r="728" spans="1:2" x14ac:dyDescent="0.35">
      <c r="A728">
        <v>46.53</v>
      </c>
      <c r="B728">
        <v>4686.3887000000004</v>
      </c>
    </row>
    <row r="729" spans="1:2" x14ac:dyDescent="0.35">
      <c r="A729">
        <v>30.14</v>
      </c>
      <c r="B729">
        <v>11881.9696</v>
      </c>
    </row>
    <row r="730" spans="1:2" x14ac:dyDescent="0.35">
      <c r="A730">
        <v>38.094999999999999</v>
      </c>
      <c r="B730">
        <v>15230.324049999999</v>
      </c>
    </row>
    <row r="731" spans="1:2" x14ac:dyDescent="0.35">
      <c r="A731">
        <v>33.82</v>
      </c>
      <c r="B731">
        <v>12643.3778</v>
      </c>
    </row>
    <row r="732" spans="1:2" x14ac:dyDescent="0.35">
      <c r="A732">
        <v>37.51</v>
      </c>
      <c r="B732">
        <v>9304.7019</v>
      </c>
    </row>
    <row r="733" spans="1:2" x14ac:dyDescent="0.35">
      <c r="A733">
        <v>30.495000000000001</v>
      </c>
      <c r="B733">
        <v>8413.4630500000003</v>
      </c>
    </row>
    <row r="734" spans="1:2" x14ac:dyDescent="0.35">
      <c r="A734">
        <v>30.59</v>
      </c>
      <c r="B734">
        <v>24059.680189999999</v>
      </c>
    </row>
    <row r="735" spans="1:2" x14ac:dyDescent="0.35">
      <c r="A735">
        <v>29.7</v>
      </c>
      <c r="B735">
        <v>12925.886</v>
      </c>
    </row>
    <row r="736" spans="1:2" x14ac:dyDescent="0.35">
      <c r="A736">
        <v>31.79</v>
      </c>
      <c r="B736">
        <v>3056.3881000000001</v>
      </c>
    </row>
    <row r="737" spans="1:2" x14ac:dyDescent="0.35">
      <c r="A737">
        <v>31.73</v>
      </c>
      <c r="B737">
        <v>11187.6567</v>
      </c>
    </row>
    <row r="738" spans="1:2" x14ac:dyDescent="0.35">
      <c r="A738">
        <v>32.119999999999997</v>
      </c>
      <c r="B738">
        <v>2801.2588000000001</v>
      </c>
    </row>
    <row r="739" spans="1:2" x14ac:dyDescent="0.35">
      <c r="A739">
        <v>30.59</v>
      </c>
      <c r="B739">
        <v>7256.7231000000002</v>
      </c>
    </row>
    <row r="740" spans="1:2" x14ac:dyDescent="0.35">
      <c r="A740">
        <v>43.12</v>
      </c>
      <c r="B740">
        <v>4753.6368000000002</v>
      </c>
    </row>
    <row r="741" spans="1:2" x14ac:dyDescent="0.35">
      <c r="A741">
        <v>34.295000000000002</v>
      </c>
      <c r="B741">
        <v>13224.057049999999</v>
      </c>
    </row>
    <row r="742" spans="1:2" x14ac:dyDescent="0.35">
      <c r="A742">
        <v>45.43</v>
      </c>
      <c r="B742">
        <v>6356.2707</v>
      </c>
    </row>
    <row r="743" spans="1:2" x14ac:dyDescent="0.35">
      <c r="A743">
        <v>31.13</v>
      </c>
      <c r="B743">
        <v>2566.4706999999999</v>
      </c>
    </row>
    <row r="744" spans="1:2" x14ac:dyDescent="0.35">
      <c r="A744">
        <v>29.48</v>
      </c>
      <c r="B744">
        <v>7640.3091999999997</v>
      </c>
    </row>
    <row r="745" spans="1:2" x14ac:dyDescent="0.35">
      <c r="A745">
        <v>37.524999999999999</v>
      </c>
      <c r="B745">
        <v>33471.971890000001</v>
      </c>
    </row>
    <row r="746" spans="1:2" x14ac:dyDescent="0.35">
      <c r="A746">
        <v>26.98</v>
      </c>
      <c r="B746">
        <v>4435.0941999999995</v>
      </c>
    </row>
    <row r="747" spans="1:2" x14ac:dyDescent="0.35">
      <c r="A747">
        <v>38.094999999999999</v>
      </c>
      <c r="B747">
        <v>24915.046259999999</v>
      </c>
    </row>
    <row r="748" spans="1:2" x14ac:dyDescent="0.35">
      <c r="A748">
        <v>35.31</v>
      </c>
      <c r="B748">
        <v>18806.145469999999</v>
      </c>
    </row>
    <row r="749" spans="1:2" x14ac:dyDescent="0.35">
      <c r="A749">
        <v>42.68</v>
      </c>
      <c r="B749">
        <v>9800.8881999999994</v>
      </c>
    </row>
    <row r="750" spans="1:2" x14ac:dyDescent="0.35">
      <c r="A750">
        <v>36.299999999999997</v>
      </c>
      <c r="B750">
        <v>8527.5319999999992</v>
      </c>
    </row>
    <row r="751" spans="1:2" x14ac:dyDescent="0.35">
      <c r="A751">
        <v>33.155000000000001</v>
      </c>
      <c r="B751">
        <v>4058.71245</v>
      </c>
    </row>
    <row r="752" spans="1:2" x14ac:dyDescent="0.35">
      <c r="A752">
        <v>26.41</v>
      </c>
      <c r="B752">
        <v>11244.376899999999</v>
      </c>
    </row>
    <row r="753" spans="1:2" x14ac:dyDescent="0.35">
      <c r="A753">
        <v>26.125</v>
      </c>
      <c r="B753">
        <v>7729.6457499999997</v>
      </c>
    </row>
    <row r="754" spans="1:2" x14ac:dyDescent="0.35">
      <c r="A754">
        <v>32.299999999999997</v>
      </c>
      <c r="B754">
        <v>29186.482360000002</v>
      </c>
    </row>
    <row r="755" spans="1:2" x14ac:dyDescent="0.35">
      <c r="A755">
        <v>39.270000000000003</v>
      </c>
      <c r="B755">
        <v>3500.6122999999998</v>
      </c>
    </row>
    <row r="756" spans="1:2" x14ac:dyDescent="0.35">
      <c r="A756">
        <v>30.684999999999999</v>
      </c>
      <c r="B756">
        <v>8310.8391499999998</v>
      </c>
    </row>
    <row r="757" spans="1:2" x14ac:dyDescent="0.35">
      <c r="A757">
        <v>36.67</v>
      </c>
      <c r="B757">
        <v>10848.1343</v>
      </c>
    </row>
    <row r="758" spans="1:2" x14ac:dyDescent="0.35">
      <c r="A758">
        <v>27.645</v>
      </c>
      <c r="B758">
        <v>5031.26955</v>
      </c>
    </row>
    <row r="759" spans="1:2" x14ac:dyDescent="0.35">
      <c r="A759">
        <v>34.58</v>
      </c>
      <c r="B759">
        <v>3925.7582000000002</v>
      </c>
    </row>
    <row r="760" spans="1:2" x14ac:dyDescent="0.35">
      <c r="A760">
        <v>25.175000000000001</v>
      </c>
      <c r="B760">
        <v>9095.0682500000003</v>
      </c>
    </row>
    <row r="761" spans="1:2" x14ac:dyDescent="0.35">
      <c r="A761">
        <v>34.200000000000003</v>
      </c>
      <c r="B761">
        <v>7261.741</v>
      </c>
    </row>
    <row r="762" spans="1:2" x14ac:dyDescent="0.35">
      <c r="A762">
        <v>32.299999999999997</v>
      </c>
      <c r="B762">
        <v>6986.6970000000001</v>
      </c>
    </row>
    <row r="763" spans="1:2" x14ac:dyDescent="0.35">
      <c r="A763">
        <v>31.92</v>
      </c>
      <c r="B763">
        <v>7209.4917999999998</v>
      </c>
    </row>
    <row r="764" spans="1:2" x14ac:dyDescent="0.35">
      <c r="A764">
        <v>44.22</v>
      </c>
      <c r="B764">
        <v>4266.1657999999998</v>
      </c>
    </row>
    <row r="765" spans="1:2" x14ac:dyDescent="0.35">
      <c r="A765">
        <v>34.43</v>
      </c>
      <c r="B765">
        <v>5584.3056999999999</v>
      </c>
    </row>
    <row r="766" spans="1:2" x14ac:dyDescent="0.35">
      <c r="A766">
        <v>29.81</v>
      </c>
      <c r="B766">
        <v>8219.2039000000004</v>
      </c>
    </row>
    <row r="767" spans="1:2" x14ac:dyDescent="0.35">
      <c r="A767">
        <v>31.824999999999999</v>
      </c>
      <c r="B767">
        <v>16069.08475</v>
      </c>
    </row>
    <row r="768" spans="1:2" x14ac:dyDescent="0.35">
      <c r="A768">
        <v>35.97</v>
      </c>
      <c r="B768">
        <v>7160.3302999999996</v>
      </c>
    </row>
    <row r="769" spans="1:2" x14ac:dyDescent="0.35">
      <c r="A769">
        <v>32.299999999999997</v>
      </c>
      <c r="B769">
        <v>14119.62</v>
      </c>
    </row>
    <row r="770" spans="1:2" x14ac:dyDescent="0.35">
      <c r="A770">
        <v>33.534999999999997</v>
      </c>
      <c r="B770">
        <v>12269.68865</v>
      </c>
    </row>
    <row r="771" spans="1:2" x14ac:dyDescent="0.35">
      <c r="A771">
        <v>29.355</v>
      </c>
      <c r="B771">
        <v>4564.1914500000003</v>
      </c>
    </row>
    <row r="772" spans="1:2" x14ac:dyDescent="0.35">
      <c r="A772">
        <v>32.11</v>
      </c>
      <c r="B772">
        <v>25333.332839999999</v>
      </c>
    </row>
    <row r="773" spans="1:2" x14ac:dyDescent="0.35">
      <c r="A773">
        <v>37.18</v>
      </c>
      <c r="B773">
        <v>4673.3922000000002</v>
      </c>
    </row>
    <row r="774" spans="1:2" x14ac:dyDescent="0.35">
      <c r="A774">
        <v>29.734999999999999</v>
      </c>
      <c r="B774">
        <v>32108.662820000001</v>
      </c>
    </row>
    <row r="775" spans="1:2" x14ac:dyDescent="0.35">
      <c r="A775">
        <v>26.18</v>
      </c>
      <c r="B775">
        <v>2304.0021999999999</v>
      </c>
    </row>
    <row r="776" spans="1:2" x14ac:dyDescent="0.35">
      <c r="A776">
        <v>36.765000000000001</v>
      </c>
      <c r="B776">
        <v>26467.09737</v>
      </c>
    </row>
    <row r="777" spans="1:2" x14ac:dyDescent="0.35">
      <c r="A777">
        <v>25.745000000000001</v>
      </c>
      <c r="B777">
        <v>3279.8685500000001</v>
      </c>
    </row>
    <row r="778" spans="1:2" x14ac:dyDescent="0.35">
      <c r="A778">
        <v>27.835000000000001</v>
      </c>
      <c r="B778">
        <v>7144.86265</v>
      </c>
    </row>
    <row r="779" spans="1:2" x14ac:dyDescent="0.35">
      <c r="A779">
        <v>31.73</v>
      </c>
      <c r="B779">
        <v>4433.3877000000002</v>
      </c>
    </row>
    <row r="780" spans="1:2" x14ac:dyDescent="0.35">
      <c r="A780">
        <v>29.26</v>
      </c>
      <c r="B780">
        <v>4438.2633999999998</v>
      </c>
    </row>
    <row r="781" spans="1:2" x14ac:dyDescent="0.35">
      <c r="A781">
        <v>32.68</v>
      </c>
      <c r="B781">
        <v>26018.950519999999</v>
      </c>
    </row>
    <row r="782" spans="1:2" x14ac:dyDescent="0.35">
      <c r="A782">
        <v>27.265000000000001</v>
      </c>
      <c r="B782">
        <v>22493.659640000002</v>
      </c>
    </row>
    <row r="783" spans="1:2" x14ac:dyDescent="0.35">
      <c r="A783">
        <v>37.29</v>
      </c>
      <c r="B783">
        <v>8978.1851000000006</v>
      </c>
    </row>
    <row r="784" spans="1:2" x14ac:dyDescent="0.35">
      <c r="A784">
        <v>28.88</v>
      </c>
      <c r="B784">
        <v>12096.6512</v>
      </c>
    </row>
    <row r="785" spans="1:2" x14ac:dyDescent="0.35">
      <c r="A785">
        <v>30.495000000000001</v>
      </c>
      <c r="B785">
        <v>15019.760050000001</v>
      </c>
    </row>
    <row r="786" spans="1:2" x14ac:dyDescent="0.35">
      <c r="A786">
        <v>26.22</v>
      </c>
      <c r="B786">
        <v>10493.9458</v>
      </c>
    </row>
    <row r="787" spans="1:2" x14ac:dyDescent="0.35">
      <c r="A787">
        <v>38.17</v>
      </c>
      <c r="B787">
        <v>8347.1643000000004</v>
      </c>
    </row>
    <row r="788" spans="1:2" x14ac:dyDescent="0.35">
      <c r="A788">
        <v>35.86</v>
      </c>
      <c r="B788">
        <v>5836.5204000000003</v>
      </c>
    </row>
    <row r="789" spans="1:2" x14ac:dyDescent="0.35">
      <c r="A789">
        <v>32.340000000000003</v>
      </c>
      <c r="B789">
        <v>6338.0756000000001</v>
      </c>
    </row>
    <row r="790" spans="1:2" x14ac:dyDescent="0.35">
      <c r="A790">
        <v>42.13</v>
      </c>
      <c r="B790">
        <v>5124.1886999999997</v>
      </c>
    </row>
    <row r="791" spans="1:2" x14ac:dyDescent="0.35">
      <c r="A791">
        <v>29.26</v>
      </c>
      <c r="B791">
        <v>6457.8433999999997</v>
      </c>
    </row>
    <row r="792" spans="1:2" x14ac:dyDescent="0.35">
      <c r="A792">
        <v>32.11</v>
      </c>
      <c r="B792">
        <v>4433.9159</v>
      </c>
    </row>
    <row r="793" spans="1:2" x14ac:dyDescent="0.35">
      <c r="A793">
        <v>32.774999999999999</v>
      </c>
      <c r="B793">
        <v>5327.4002499999997</v>
      </c>
    </row>
    <row r="794" spans="1:2" x14ac:dyDescent="0.35">
      <c r="A794">
        <v>40.375</v>
      </c>
      <c r="B794">
        <v>8733.2292500000003</v>
      </c>
    </row>
    <row r="795" spans="1:2" x14ac:dyDescent="0.35">
      <c r="A795">
        <v>34.1</v>
      </c>
      <c r="B795">
        <v>23563.016179999999</v>
      </c>
    </row>
    <row r="796" spans="1:2" x14ac:dyDescent="0.35">
      <c r="A796">
        <v>37.29</v>
      </c>
      <c r="B796">
        <v>4058.1161000000002</v>
      </c>
    </row>
    <row r="797" spans="1:2" x14ac:dyDescent="0.35">
      <c r="A797">
        <v>37.18</v>
      </c>
      <c r="B797">
        <v>7162.0122000000001</v>
      </c>
    </row>
    <row r="798" spans="1:2" x14ac:dyDescent="0.35">
      <c r="A798">
        <v>27.83</v>
      </c>
      <c r="B798">
        <v>8515.7587000000003</v>
      </c>
    </row>
    <row r="799" spans="1:2" x14ac:dyDescent="0.35">
      <c r="A799">
        <v>33.344999999999999</v>
      </c>
      <c r="B799">
        <v>10370.912549999999</v>
      </c>
    </row>
    <row r="800" spans="1:2" x14ac:dyDescent="0.35">
      <c r="A800">
        <v>26.79</v>
      </c>
      <c r="B800">
        <v>4189.1130999999996</v>
      </c>
    </row>
    <row r="801" spans="1:2" x14ac:dyDescent="0.35">
      <c r="A801">
        <v>26.51</v>
      </c>
      <c r="B801">
        <v>4340.4408999999996</v>
      </c>
    </row>
    <row r="802" spans="1:2" x14ac:dyDescent="0.35">
      <c r="A802">
        <v>27.454999999999998</v>
      </c>
      <c r="B802">
        <v>5261.4694499999996</v>
      </c>
    </row>
    <row r="803" spans="1:2" x14ac:dyDescent="0.35">
      <c r="A803">
        <v>26.315000000000001</v>
      </c>
      <c r="B803">
        <v>7201.7008500000002</v>
      </c>
    </row>
    <row r="804" spans="1:2" x14ac:dyDescent="0.35">
      <c r="A804">
        <v>25.74</v>
      </c>
      <c r="B804">
        <v>12629.1656</v>
      </c>
    </row>
    <row r="805" spans="1:2" x14ac:dyDescent="0.35">
      <c r="A805">
        <v>33</v>
      </c>
      <c r="B805">
        <v>4449.4620000000004</v>
      </c>
    </row>
    <row r="806" spans="1:2" x14ac:dyDescent="0.35">
      <c r="A806">
        <v>27.72</v>
      </c>
      <c r="B806">
        <v>14001.1338</v>
      </c>
    </row>
    <row r="807" spans="1:2" x14ac:dyDescent="0.35">
      <c r="A807">
        <v>31.9</v>
      </c>
      <c r="B807">
        <v>27322.73386</v>
      </c>
    </row>
    <row r="808" spans="1:2" x14ac:dyDescent="0.35">
      <c r="A808">
        <v>38.83</v>
      </c>
      <c r="B808">
        <v>5138.2566999999999</v>
      </c>
    </row>
    <row r="809" spans="1:2" x14ac:dyDescent="0.35">
      <c r="A809">
        <v>27.83</v>
      </c>
      <c r="B809">
        <v>19749.383379999999</v>
      </c>
    </row>
    <row r="810" spans="1:2" x14ac:dyDescent="0.35">
      <c r="A810">
        <v>33.880000000000003</v>
      </c>
      <c r="B810">
        <v>11987.1682</v>
      </c>
    </row>
    <row r="811" spans="1:2" x14ac:dyDescent="0.35">
      <c r="A811">
        <v>27.83</v>
      </c>
      <c r="B811">
        <v>14001.286700000001</v>
      </c>
    </row>
    <row r="812" spans="1:2" x14ac:dyDescent="0.35">
      <c r="A812">
        <v>38.06</v>
      </c>
      <c r="B812">
        <v>20462.997660000001</v>
      </c>
    </row>
    <row r="813" spans="1:2" x14ac:dyDescent="0.35">
      <c r="A813">
        <v>26.4</v>
      </c>
      <c r="B813">
        <v>25992.821039999999</v>
      </c>
    </row>
    <row r="814" spans="1:2" x14ac:dyDescent="0.35">
      <c r="A814">
        <v>29.26</v>
      </c>
      <c r="B814">
        <v>6184.2993999999999</v>
      </c>
    </row>
    <row r="815" spans="1:2" x14ac:dyDescent="0.35">
      <c r="A815">
        <v>43.89</v>
      </c>
      <c r="B815">
        <v>8944.1151000000009</v>
      </c>
    </row>
    <row r="816" spans="1:2" x14ac:dyDescent="0.35">
      <c r="A816">
        <v>33.11</v>
      </c>
      <c r="B816">
        <v>13919.822899999999</v>
      </c>
    </row>
    <row r="817" spans="1:2" x14ac:dyDescent="0.35">
      <c r="A817">
        <v>33</v>
      </c>
      <c r="B817">
        <v>7682.67</v>
      </c>
    </row>
    <row r="818" spans="1:2" x14ac:dyDescent="0.35">
      <c r="A818">
        <v>36.630000000000003</v>
      </c>
      <c r="B818">
        <v>10381.4787</v>
      </c>
    </row>
    <row r="819" spans="1:2" x14ac:dyDescent="0.35">
      <c r="A819">
        <v>39.049999999999997</v>
      </c>
      <c r="B819">
        <v>16085.127500000001</v>
      </c>
    </row>
    <row r="820" spans="1:2" x14ac:dyDescent="0.35">
      <c r="A820">
        <v>46.53</v>
      </c>
      <c r="B820">
        <v>6435.6237000000001</v>
      </c>
    </row>
    <row r="821" spans="1:2" x14ac:dyDescent="0.35">
      <c r="A821">
        <v>31.57</v>
      </c>
      <c r="B821">
        <v>4837.5823</v>
      </c>
    </row>
    <row r="822" spans="1:2" x14ac:dyDescent="0.35">
      <c r="A822">
        <v>40.81</v>
      </c>
      <c r="B822">
        <v>12485.8009</v>
      </c>
    </row>
    <row r="823" spans="1:2" x14ac:dyDescent="0.35">
      <c r="A823">
        <v>33.33</v>
      </c>
      <c r="B823">
        <v>10560.4917</v>
      </c>
    </row>
    <row r="824" spans="1:2" x14ac:dyDescent="0.35">
      <c r="A824">
        <v>34.32</v>
      </c>
      <c r="B824">
        <v>5934.3797999999997</v>
      </c>
    </row>
    <row r="825" spans="1:2" x14ac:dyDescent="0.35">
      <c r="A825">
        <v>28.16</v>
      </c>
      <c r="B825">
        <v>10702.642400000001</v>
      </c>
    </row>
    <row r="826" spans="1:2" x14ac:dyDescent="0.35">
      <c r="A826">
        <v>33.659999999999997</v>
      </c>
      <c r="B826">
        <v>15161.5344</v>
      </c>
    </row>
    <row r="827" spans="1:2" x14ac:dyDescent="0.35">
      <c r="A827">
        <v>27.74</v>
      </c>
      <c r="B827">
        <v>7281.5056000000004</v>
      </c>
    </row>
    <row r="828" spans="1:2" x14ac:dyDescent="0.35">
      <c r="A828">
        <v>32.965000000000003</v>
      </c>
      <c r="B828">
        <v>15612.19335</v>
      </c>
    </row>
    <row r="829" spans="1:2" x14ac:dyDescent="0.35">
      <c r="A829">
        <v>28.69</v>
      </c>
      <c r="B829">
        <v>8059.6791000000003</v>
      </c>
    </row>
    <row r="830" spans="1:2" x14ac:dyDescent="0.35">
      <c r="A830">
        <v>27.36</v>
      </c>
      <c r="B830">
        <v>8606.2173999999995</v>
      </c>
    </row>
    <row r="831" spans="1:2" x14ac:dyDescent="0.35">
      <c r="A831">
        <v>28.1</v>
      </c>
      <c r="B831">
        <v>11741.726000000001</v>
      </c>
    </row>
    <row r="832" spans="1:2" x14ac:dyDescent="0.35">
      <c r="A832">
        <v>30.8</v>
      </c>
      <c r="B832">
        <v>12105.32</v>
      </c>
    </row>
    <row r="833" spans="1:2" x14ac:dyDescent="0.35">
      <c r="A833">
        <v>32.204999999999998</v>
      </c>
      <c r="B833">
        <v>11488.31695</v>
      </c>
    </row>
    <row r="834" spans="1:2" x14ac:dyDescent="0.35">
      <c r="A834">
        <v>33.914999999999999</v>
      </c>
      <c r="B834">
        <v>10115.00885</v>
      </c>
    </row>
    <row r="835" spans="1:2" x14ac:dyDescent="0.35">
      <c r="A835">
        <v>37.145000000000003</v>
      </c>
      <c r="B835">
        <v>6334.3435499999996</v>
      </c>
    </row>
    <row r="836" spans="1:2" x14ac:dyDescent="0.35">
      <c r="A836">
        <v>33.155000000000001</v>
      </c>
      <c r="B836">
        <v>6128.79745</v>
      </c>
    </row>
    <row r="837" spans="1:2" x14ac:dyDescent="0.35">
      <c r="A837">
        <v>33.155000000000001</v>
      </c>
      <c r="B837">
        <v>8538.28845</v>
      </c>
    </row>
    <row r="838" spans="1:2" x14ac:dyDescent="0.35">
      <c r="A838">
        <v>30.9</v>
      </c>
      <c r="B838">
        <v>5325.6509999999998</v>
      </c>
    </row>
    <row r="839" spans="1:2" x14ac:dyDescent="0.35">
      <c r="A839">
        <v>30.8</v>
      </c>
      <c r="B839">
        <v>5253.5240000000003</v>
      </c>
    </row>
    <row r="840" spans="1:2" x14ac:dyDescent="0.35">
      <c r="A840">
        <v>35.299999999999997</v>
      </c>
      <c r="B840">
        <v>7196.8670000000002</v>
      </c>
    </row>
    <row r="841" spans="1:2" x14ac:dyDescent="0.35">
      <c r="A841">
        <v>30.3</v>
      </c>
      <c r="B841">
        <v>4260.7439999999997</v>
      </c>
    </row>
    <row r="842" spans="1:2" x14ac:dyDescent="0.35">
      <c r="A842">
        <v>25.364999999999998</v>
      </c>
      <c r="B842">
        <v>13047.332350000001</v>
      </c>
    </row>
    <row r="843" spans="1:2" x14ac:dyDescent="0.35">
      <c r="A843">
        <v>32.395000000000003</v>
      </c>
      <c r="B843">
        <v>14590.63205</v>
      </c>
    </row>
    <row r="844" spans="1:2" x14ac:dyDescent="0.35">
      <c r="A844">
        <v>26.8</v>
      </c>
      <c r="B844">
        <v>3906.127</v>
      </c>
    </row>
    <row r="845" spans="1:2" x14ac:dyDescent="0.35">
      <c r="A845">
        <v>27.55</v>
      </c>
      <c r="B845">
        <v>6746.7425000000003</v>
      </c>
    </row>
    <row r="846" spans="1:2" x14ac:dyDescent="0.35">
      <c r="A846">
        <v>29.83</v>
      </c>
      <c r="B846">
        <v>9620.3307000000004</v>
      </c>
    </row>
    <row r="847" spans="1:2" x14ac:dyDescent="0.35">
      <c r="A847">
        <v>32.299999999999997</v>
      </c>
      <c r="B847">
        <v>13430.264999999999</v>
      </c>
    </row>
    <row r="848" spans="1:2" x14ac:dyDescent="0.35">
      <c r="A848">
        <v>30.4</v>
      </c>
      <c r="B848">
        <v>3481.8679999999999</v>
      </c>
    </row>
    <row r="849" spans="1:2" x14ac:dyDescent="0.35">
      <c r="A849">
        <v>30.114999999999998</v>
      </c>
      <c r="B849">
        <v>16455.707849999999</v>
      </c>
    </row>
    <row r="850" spans="1:2" x14ac:dyDescent="0.35">
      <c r="A850">
        <v>30.21</v>
      </c>
      <c r="B850">
        <v>4618.0798999999997</v>
      </c>
    </row>
    <row r="851" spans="1:2" x14ac:dyDescent="0.35">
      <c r="A851">
        <v>34.4</v>
      </c>
      <c r="B851">
        <v>8522.0030000000006</v>
      </c>
    </row>
    <row r="852" spans="1:2" x14ac:dyDescent="0.35">
      <c r="A852">
        <v>32.299999999999997</v>
      </c>
      <c r="B852">
        <v>10269.459999999999</v>
      </c>
    </row>
    <row r="853" spans="1:2" x14ac:dyDescent="0.35">
      <c r="A853">
        <v>30.4</v>
      </c>
      <c r="B853">
        <v>18804.752400000001</v>
      </c>
    </row>
    <row r="854" spans="1:2" x14ac:dyDescent="0.35">
      <c r="A854">
        <v>28.9</v>
      </c>
      <c r="B854">
        <v>5926.8459999999995</v>
      </c>
    </row>
    <row r="855" spans="1:2" x14ac:dyDescent="0.35">
      <c r="A855">
        <v>41.325000000000003</v>
      </c>
      <c r="B855">
        <v>15555.188749999999</v>
      </c>
    </row>
    <row r="856" spans="1:2" x14ac:dyDescent="0.35">
      <c r="A856">
        <v>34.299999999999997</v>
      </c>
      <c r="B856">
        <v>9563.0290000000005</v>
      </c>
    </row>
    <row r="857" spans="1:2" x14ac:dyDescent="0.35">
      <c r="A857">
        <v>30.875</v>
      </c>
      <c r="B857">
        <v>6796.8632500000003</v>
      </c>
    </row>
    <row r="858" spans="1:2" x14ac:dyDescent="0.35">
      <c r="A858">
        <v>38.9</v>
      </c>
      <c r="B858">
        <v>5972.3779999999997</v>
      </c>
    </row>
    <row r="859" spans="1:2" x14ac:dyDescent="0.35">
      <c r="A859">
        <v>38</v>
      </c>
      <c r="B859">
        <v>6196.4480000000003</v>
      </c>
    </row>
    <row r="860" spans="1:2" x14ac:dyDescent="0.35">
      <c r="A860">
        <v>28.88</v>
      </c>
      <c r="B860">
        <v>6748.5911999999998</v>
      </c>
    </row>
    <row r="861" spans="1:2" x14ac:dyDescent="0.35">
      <c r="A861">
        <v>34.96</v>
      </c>
      <c r="B861">
        <v>4466.6214</v>
      </c>
    </row>
    <row r="862" spans="1:2" x14ac:dyDescent="0.35">
      <c r="A862">
        <v>30.78</v>
      </c>
      <c r="B862">
        <v>10141.136200000001</v>
      </c>
    </row>
    <row r="863" spans="1:2" x14ac:dyDescent="0.35">
      <c r="A863">
        <v>36.1</v>
      </c>
      <c r="B863">
        <v>12363.547</v>
      </c>
    </row>
    <row r="864" spans="1:2" x14ac:dyDescent="0.35">
      <c r="A864">
        <v>28.69</v>
      </c>
      <c r="B864">
        <v>10264.4421</v>
      </c>
    </row>
    <row r="865" spans="1:2" x14ac:dyDescent="0.35">
      <c r="A865">
        <v>30.495000000000001</v>
      </c>
      <c r="B865">
        <v>6113.2310500000003</v>
      </c>
    </row>
    <row r="866" spans="1:2" x14ac:dyDescent="0.35">
      <c r="A866">
        <v>36.6</v>
      </c>
      <c r="B866">
        <v>11264.540999999999</v>
      </c>
    </row>
    <row r="867" spans="1:2" x14ac:dyDescent="0.35">
      <c r="A867">
        <v>30.1</v>
      </c>
      <c r="B867">
        <v>4234.9269999999997</v>
      </c>
    </row>
    <row r="868" spans="1:2" x14ac:dyDescent="0.35">
      <c r="A868">
        <v>32.1</v>
      </c>
      <c r="B868">
        <v>14007.222</v>
      </c>
    </row>
    <row r="869" spans="1:2" x14ac:dyDescent="0.35">
      <c r="A869">
        <v>37.43</v>
      </c>
      <c r="B869">
        <v>5428.7277000000004</v>
      </c>
    </row>
    <row r="870" spans="1:2" x14ac:dyDescent="0.35">
      <c r="A870">
        <v>36.1</v>
      </c>
      <c r="B870">
        <v>27941.28758</v>
      </c>
    </row>
    <row r="871" spans="1:2" x14ac:dyDescent="0.35">
      <c r="A871">
        <v>27.7</v>
      </c>
      <c r="B871">
        <v>6414.1779999999999</v>
      </c>
    </row>
    <row r="872" spans="1:2" x14ac:dyDescent="0.35">
      <c r="A872">
        <v>30.8</v>
      </c>
      <c r="B872">
        <v>9414.92</v>
      </c>
    </row>
    <row r="873" spans="1:2" x14ac:dyDescent="0.35">
      <c r="A873">
        <v>42.94</v>
      </c>
      <c r="B873">
        <v>6360.9935999999998</v>
      </c>
    </row>
    <row r="874" spans="1:2" x14ac:dyDescent="0.35">
      <c r="A874">
        <v>37.1</v>
      </c>
      <c r="B874">
        <v>3597.596</v>
      </c>
    </row>
    <row r="875" spans="1:2" x14ac:dyDescent="0.35">
      <c r="A875">
        <v>28</v>
      </c>
      <c r="B875">
        <v>7151.0919999999996</v>
      </c>
    </row>
    <row r="876" spans="1:2" x14ac:dyDescent="0.35">
      <c r="A876">
        <v>34.799999999999997</v>
      </c>
      <c r="B876">
        <v>3443.0639999999999</v>
      </c>
    </row>
    <row r="877" spans="1:2" x14ac:dyDescent="0.35">
      <c r="A877">
        <v>27.265000000000001</v>
      </c>
      <c r="B877">
        <v>4661.2863500000003</v>
      </c>
    </row>
    <row r="878" spans="1:2" x14ac:dyDescent="0.35">
      <c r="A878">
        <v>32.585000000000001</v>
      </c>
      <c r="B878">
        <v>4846.9201499999999</v>
      </c>
    </row>
    <row r="879" spans="1:2" x14ac:dyDescent="0.35">
      <c r="A879">
        <v>39.799999999999997</v>
      </c>
      <c r="B879">
        <v>15170.069</v>
      </c>
    </row>
    <row r="880" spans="1:2" x14ac:dyDescent="0.35">
      <c r="A880">
        <v>26.695</v>
      </c>
      <c r="B880">
        <v>14382.709049999999</v>
      </c>
    </row>
    <row r="881" spans="1:2" x14ac:dyDescent="0.35">
      <c r="A881">
        <v>39.994999999999997</v>
      </c>
      <c r="B881">
        <v>9704.6680500000002</v>
      </c>
    </row>
    <row r="882" spans="1:2" x14ac:dyDescent="0.35">
      <c r="A882">
        <v>30.114999999999998</v>
      </c>
      <c r="B882">
        <v>8410.0468500000006</v>
      </c>
    </row>
    <row r="883" spans="1:2" x14ac:dyDescent="0.35">
      <c r="A883">
        <v>34.1</v>
      </c>
      <c r="B883">
        <v>7418.5219999999999</v>
      </c>
    </row>
    <row r="884" spans="1:2" x14ac:dyDescent="0.35">
      <c r="A884">
        <v>36.29</v>
      </c>
      <c r="B884">
        <v>6551.7501000000002</v>
      </c>
    </row>
    <row r="885" spans="1:2" x14ac:dyDescent="0.35">
      <c r="A885">
        <v>35.814999999999998</v>
      </c>
      <c r="B885">
        <v>12495.290849999999</v>
      </c>
    </row>
    <row r="886" spans="1:2" x14ac:dyDescent="0.35">
      <c r="A886">
        <v>28.594999999999999</v>
      </c>
      <c r="B886">
        <v>6548.1950500000003</v>
      </c>
    </row>
    <row r="887" spans="1:2" x14ac:dyDescent="0.35">
      <c r="A887">
        <v>32.700000000000003</v>
      </c>
      <c r="B887">
        <v>3591.48</v>
      </c>
    </row>
    <row r="888" spans="1:2" x14ac:dyDescent="0.35">
      <c r="A888">
        <v>28.6</v>
      </c>
      <c r="B888">
        <v>11253.421</v>
      </c>
    </row>
    <row r="889" spans="1:2" x14ac:dyDescent="0.35">
      <c r="A889">
        <v>26.315000000000001</v>
      </c>
      <c r="B889">
        <v>5312.1698500000002</v>
      </c>
    </row>
    <row r="890" spans="1:2" x14ac:dyDescent="0.35">
      <c r="A890">
        <v>28.12</v>
      </c>
      <c r="B890">
        <v>11085.586799999999</v>
      </c>
    </row>
    <row r="891" spans="1:2" x14ac:dyDescent="0.35">
      <c r="A891">
        <v>32.6</v>
      </c>
      <c r="B891">
        <v>7954.5169999999998</v>
      </c>
    </row>
    <row r="892" spans="1:2" x14ac:dyDescent="0.35">
      <c r="A892">
        <v>32.774999999999999</v>
      </c>
      <c r="B892">
        <v>11289.10925</v>
      </c>
    </row>
    <row r="893" spans="1:2" x14ac:dyDescent="0.35">
      <c r="A893">
        <v>27.93</v>
      </c>
      <c r="B893">
        <v>18838.703659999999</v>
      </c>
    </row>
    <row r="894" spans="1:2" x14ac:dyDescent="0.35">
      <c r="A894">
        <v>30.21</v>
      </c>
      <c r="B894">
        <v>7537.1638999999996</v>
      </c>
    </row>
    <row r="895" spans="1:2" x14ac:dyDescent="0.35">
      <c r="A895">
        <v>25.7</v>
      </c>
      <c r="B895">
        <v>9101.7980000000007</v>
      </c>
    </row>
    <row r="896" spans="1:2" x14ac:dyDescent="0.35">
      <c r="A896">
        <v>36.384999999999998</v>
      </c>
      <c r="B896">
        <v>11436.738149999999</v>
      </c>
    </row>
    <row r="897" spans="1:2" x14ac:dyDescent="0.35">
      <c r="A897">
        <v>37.715000000000003</v>
      </c>
      <c r="B897">
        <v>30063.580549999999</v>
      </c>
    </row>
    <row r="898" spans="1:2" x14ac:dyDescent="0.35">
      <c r="A898">
        <v>27.5</v>
      </c>
      <c r="B898">
        <v>8615.2999999999993</v>
      </c>
    </row>
    <row r="899" spans="1:2" x14ac:dyDescent="0.35">
      <c r="A899">
        <v>25.745000000000001</v>
      </c>
      <c r="B899">
        <v>9301.8935500000007</v>
      </c>
    </row>
    <row r="900" spans="1:2" x14ac:dyDescent="0.35">
      <c r="A900">
        <v>31.065000000000001</v>
      </c>
      <c r="B900">
        <v>5425.0233500000004</v>
      </c>
    </row>
    <row r="901" spans="1:2" x14ac:dyDescent="0.35">
      <c r="A901">
        <v>44.7</v>
      </c>
      <c r="B901">
        <v>11411.684999999999</v>
      </c>
    </row>
    <row r="902" spans="1:2" x14ac:dyDescent="0.35">
      <c r="A902">
        <v>30.97</v>
      </c>
      <c r="B902">
        <v>10600.5483</v>
      </c>
    </row>
    <row r="903" spans="1:2" x14ac:dyDescent="0.35">
      <c r="A903">
        <v>28.6</v>
      </c>
      <c r="B903">
        <v>4687.7969999999996</v>
      </c>
    </row>
    <row r="904" spans="1:2" x14ac:dyDescent="0.35">
      <c r="A904">
        <v>33.659999999999997</v>
      </c>
      <c r="B904">
        <v>4504.6624000000002</v>
      </c>
    </row>
    <row r="905" spans="1:2" x14ac:dyDescent="0.35">
      <c r="A905">
        <v>28.5</v>
      </c>
      <c r="B905">
        <v>6799.4579999999996</v>
      </c>
    </row>
    <row r="906" spans="1:2" x14ac:dyDescent="0.35">
      <c r="A906">
        <v>41.23</v>
      </c>
      <c r="B906">
        <v>11033.661700000001</v>
      </c>
    </row>
    <row r="907" spans="1:2" x14ac:dyDescent="0.35">
      <c r="A907">
        <v>28.215</v>
      </c>
      <c r="B907">
        <v>10407.085849999999</v>
      </c>
    </row>
    <row r="908" spans="1:2" x14ac:dyDescent="0.35">
      <c r="A908">
        <v>37</v>
      </c>
      <c r="B908">
        <v>4830.63</v>
      </c>
    </row>
    <row r="909" spans="1:2" x14ac:dyDescent="0.35">
      <c r="A909">
        <v>30.875</v>
      </c>
      <c r="B909">
        <v>8162.7162500000004</v>
      </c>
    </row>
    <row r="910" spans="1:2" x14ac:dyDescent="0.35">
      <c r="A910">
        <v>29.64</v>
      </c>
      <c r="B910">
        <v>24671.663339999999</v>
      </c>
    </row>
    <row r="911" spans="1:2" x14ac:dyDescent="0.35">
      <c r="A911">
        <v>41.47</v>
      </c>
      <c r="B911">
        <v>10977.2063</v>
      </c>
    </row>
    <row r="912" spans="1:2" x14ac:dyDescent="0.35">
      <c r="A912">
        <v>35.625</v>
      </c>
      <c r="B912">
        <v>10736.87075</v>
      </c>
    </row>
    <row r="913" spans="1:2" x14ac:dyDescent="0.35">
      <c r="A913">
        <v>46.75</v>
      </c>
      <c r="B913">
        <v>12592.5345</v>
      </c>
    </row>
    <row r="914" spans="1:2" x14ac:dyDescent="0.35">
      <c r="A914">
        <v>29.6</v>
      </c>
      <c r="B914">
        <v>7512.2669999999998</v>
      </c>
    </row>
    <row r="915" spans="1:2" x14ac:dyDescent="0.35">
      <c r="A915">
        <v>31.9</v>
      </c>
      <c r="B915">
        <v>11552.904</v>
      </c>
    </row>
    <row r="916" spans="1:2" x14ac:dyDescent="0.35">
      <c r="A916">
        <v>33.659999999999997</v>
      </c>
      <c r="B916">
        <v>12949.1554</v>
      </c>
    </row>
    <row r="917" spans="1:2" x14ac:dyDescent="0.35">
      <c r="A917">
        <v>42.4</v>
      </c>
      <c r="B917">
        <v>6666.2430000000004</v>
      </c>
    </row>
    <row r="918" spans="1:2" x14ac:dyDescent="0.35">
      <c r="A918">
        <v>28.785</v>
      </c>
      <c r="B918">
        <v>14394.398150000001</v>
      </c>
    </row>
    <row r="919" spans="1:2" x14ac:dyDescent="0.35">
      <c r="A919">
        <v>33.630000000000003</v>
      </c>
      <c r="B919">
        <v>17128.426080000001</v>
      </c>
    </row>
    <row r="920" spans="1:2" x14ac:dyDescent="0.35">
      <c r="A920">
        <v>33.44</v>
      </c>
      <c r="B920">
        <v>6653.7885999999999</v>
      </c>
    </row>
    <row r="921" spans="1:2" x14ac:dyDescent="0.35">
      <c r="A921">
        <v>26.695</v>
      </c>
      <c r="B921">
        <v>4877.9810500000003</v>
      </c>
    </row>
    <row r="922" spans="1:2" x14ac:dyDescent="0.35">
      <c r="A922">
        <v>29.04</v>
      </c>
      <c r="B922">
        <v>7243.8136000000004</v>
      </c>
    </row>
    <row r="923" spans="1:2" x14ac:dyDescent="0.35">
      <c r="A923">
        <v>25.8</v>
      </c>
      <c r="B923">
        <v>10096.969999999999</v>
      </c>
    </row>
    <row r="924" spans="1:2" x14ac:dyDescent="0.35">
      <c r="A924">
        <v>34.32</v>
      </c>
      <c r="B924">
        <v>8596.8277999999991</v>
      </c>
    </row>
    <row r="925" spans="1:2" x14ac:dyDescent="0.35">
      <c r="A925">
        <v>30.114999999999998</v>
      </c>
      <c r="B925">
        <v>4915.0598499999996</v>
      </c>
    </row>
    <row r="926" spans="1:2" x14ac:dyDescent="0.35">
      <c r="A926">
        <v>33.33</v>
      </c>
      <c r="B926">
        <v>36580.282160000002</v>
      </c>
    </row>
    <row r="927" spans="1:2" x14ac:dyDescent="0.35">
      <c r="A927">
        <v>25.6</v>
      </c>
      <c r="B927">
        <v>5708.8670000000002</v>
      </c>
    </row>
    <row r="928" spans="1:2" x14ac:dyDescent="0.35">
      <c r="A928">
        <v>33.700000000000003</v>
      </c>
      <c r="B928">
        <v>11299.343000000001</v>
      </c>
    </row>
    <row r="929" spans="1:2" x14ac:dyDescent="0.35">
      <c r="A929">
        <v>31.35</v>
      </c>
      <c r="B929">
        <v>4561.1885000000002</v>
      </c>
    </row>
    <row r="930" spans="1:2" x14ac:dyDescent="0.35">
      <c r="A930">
        <v>29.64</v>
      </c>
      <c r="B930">
        <v>9222.4025999999994</v>
      </c>
    </row>
    <row r="931" spans="1:2" x14ac:dyDescent="0.35">
      <c r="A931">
        <v>27.93</v>
      </c>
      <c r="B931">
        <v>11015.1747</v>
      </c>
    </row>
    <row r="932" spans="1:2" x14ac:dyDescent="0.35">
      <c r="A932">
        <v>29.4</v>
      </c>
      <c r="B932">
        <v>6059.1729999999998</v>
      </c>
    </row>
    <row r="933" spans="1:2" x14ac:dyDescent="0.35">
      <c r="A933">
        <v>29.3</v>
      </c>
      <c r="B933">
        <v>15828.82173</v>
      </c>
    </row>
    <row r="934" spans="1:2" x14ac:dyDescent="0.35">
      <c r="A934">
        <v>25.52</v>
      </c>
      <c r="B934">
        <v>14478.33015</v>
      </c>
    </row>
    <row r="935" spans="1:2" x14ac:dyDescent="0.35">
      <c r="A935">
        <v>39.71</v>
      </c>
      <c r="B935">
        <v>19496.71917</v>
      </c>
    </row>
    <row r="936" spans="1:2" x14ac:dyDescent="0.35">
      <c r="A936">
        <v>24.6</v>
      </c>
      <c r="B936">
        <v>1837.2370000000001</v>
      </c>
    </row>
    <row r="937" spans="1:2" x14ac:dyDescent="0.35">
      <c r="A937">
        <v>21.78</v>
      </c>
      <c r="B937">
        <v>6272.4772000000003</v>
      </c>
    </row>
    <row r="938" spans="1:2" x14ac:dyDescent="0.35">
      <c r="A938">
        <v>24.7</v>
      </c>
      <c r="B938">
        <v>30166.618170000002</v>
      </c>
    </row>
    <row r="939" spans="1:2" x14ac:dyDescent="0.35">
      <c r="A939">
        <v>24.795000000000002</v>
      </c>
      <c r="B939">
        <v>10942.13205</v>
      </c>
    </row>
    <row r="940" spans="1:2" x14ac:dyDescent="0.35">
      <c r="A940">
        <v>23.37</v>
      </c>
      <c r="B940">
        <v>6686.4313000000002</v>
      </c>
    </row>
    <row r="941" spans="1:2" x14ac:dyDescent="0.35">
      <c r="A941">
        <v>22.42</v>
      </c>
      <c r="B941">
        <v>27375.904780000001</v>
      </c>
    </row>
    <row r="942" spans="1:2" x14ac:dyDescent="0.35">
      <c r="A942">
        <v>24.13</v>
      </c>
      <c r="B942">
        <v>5125.2156999999997</v>
      </c>
    </row>
    <row r="943" spans="1:2" x14ac:dyDescent="0.35">
      <c r="A943">
        <v>18.905000000000001</v>
      </c>
      <c r="B943">
        <v>4827.9049500000001</v>
      </c>
    </row>
    <row r="944" spans="1:2" x14ac:dyDescent="0.35">
      <c r="A944">
        <v>19.95</v>
      </c>
      <c r="B944">
        <v>4005.4225000000001</v>
      </c>
    </row>
    <row r="945" spans="1:2" x14ac:dyDescent="0.35">
      <c r="A945">
        <v>24.51</v>
      </c>
      <c r="B945">
        <v>6710.1918999999998</v>
      </c>
    </row>
    <row r="946" spans="1:2" x14ac:dyDescent="0.35">
      <c r="A946">
        <v>22.135000000000002</v>
      </c>
      <c r="B946">
        <v>5354.0746499999996</v>
      </c>
    </row>
    <row r="947" spans="1:2" x14ac:dyDescent="0.35">
      <c r="A947">
        <v>20.9</v>
      </c>
      <c r="B947">
        <v>1832.0940000000001</v>
      </c>
    </row>
    <row r="948" spans="1:2" x14ac:dyDescent="0.35">
      <c r="A948">
        <v>24.414999999999999</v>
      </c>
      <c r="B948">
        <v>11520.099850000001</v>
      </c>
    </row>
    <row r="949" spans="1:2" x14ac:dyDescent="0.35">
      <c r="A949">
        <v>20.614999999999998</v>
      </c>
      <c r="B949">
        <v>2803.69785</v>
      </c>
    </row>
    <row r="950" spans="1:2" x14ac:dyDescent="0.35">
      <c r="A950">
        <v>21.56</v>
      </c>
      <c r="B950">
        <v>9855.1314000000002</v>
      </c>
    </row>
    <row r="951" spans="1:2" x14ac:dyDescent="0.35">
      <c r="A951">
        <v>23.21</v>
      </c>
      <c r="B951">
        <v>3561.8888999999999</v>
      </c>
    </row>
    <row r="952" spans="1:2" x14ac:dyDescent="0.35">
      <c r="A952">
        <v>21.89</v>
      </c>
      <c r="B952">
        <v>3180.5101</v>
      </c>
    </row>
    <row r="953" spans="1:2" x14ac:dyDescent="0.35">
      <c r="A953">
        <v>24.984999999999999</v>
      </c>
      <c r="B953">
        <v>8017.0611500000005</v>
      </c>
    </row>
    <row r="954" spans="1:2" x14ac:dyDescent="0.35">
      <c r="A954">
        <v>22.135000000000002</v>
      </c>
      <c r="B954">
        <v>8302.5356499999998</v>
      </c>
    </row>
    <row r="955" spans="1:2" x14ac:dyDescent="0.35">
      <c r="A955">
        <v>23.6</v>
      </c>
      <c r="B955">
        <v>8539.6710000000003</v>
      </c>
    </row>
    <row r="956" spans="1:2" x14ac:dyDescent="0.35">
      <c r="A956">
        <v>21.12</v>
      </c>
      <c r="B956">
        <v>6652.5288</v>
      </c>
    </row>
    <row r="957" spans="1:2" x14ac:dyDescent="0.35">
      <c r="A957">
        <v>23.9</v>
      </c>
      <c r="B957">
        <v>5080.0959999999995</v>
      </c>
    </row>
    <row r="958" spans="1:2" x14ac:dyDescent="0.35">
      <c r="A958">
        <v>24.31</v>
      </c>
      <c r="B958">
        <v>9788.8659000000007</v>
      </c>
    </row>
    <row r="959" spans="1:2" x14ac:dyDescent="0.35">
      <c r="A959">
        <v>20.234999999999999</v>
      </c>
      <c r="B959">
        <v>4906.4096499999996</v>
      </c>
    </row>
    <row r="960" spans="1:2" x14ac:dyDescent="0.35">
      <c r="A960">
        <v>24.13</v>
      </c>
      <c r="B960">
        <v>4032.2406999999998</v>
      </c>
    </row>
    <row r="961" spans="1:2" x14ac:dyDescent="0.35">
      <c r="A961">
        <v>24.32</v>
      </c>
      <c r="B961">
        <v>23288.928400000001</v>
      </c>
    </row>
    <row r="962" spans="1:2" x14ac:dyDescent="0.35">
      <c r="A962">
        <v>24.09</v>
      </c>
      <c r="B962">
        <v>2201.0971</v>
      </c>
    </row>
    <row r="963" spans="1:2" x14ac:dyDescent="0.35">
      <c r="A963">
        <v>21.47</v>
      </c>
      <c r="B963">
        <v>12475.3513</v>
      </c>
    </row>
    <row r="964" spans="1:2" x14ac:dyDescent="0.35">
      <c r="A964">
        <v>23.6</v>
      </c>
      <c r="B964">
        <v>4931.6469999999999</v>
      </c>
    </row>
    <row r="965" spans="1:2" x14ac:dyDescent="0.35">
      <c r="A965">
        <v>23.98</v>
      </c>
      <c r="B965">
        <v>8211.1002000000008</v>
      </c>
    </row>
    <row r="966" spans="1:2" x14ac:dyDescent="0.35">
      <c r="A966">
        <v>23.75</v>
      </c>
      <c r="B966">
        <v>3077.0954999999999</v>
      </c>
    </row>
    <row r="967" spans="1:2" x14ac:dyDescent="0.35">
      <c r="A967">
        <v>23.8</v>
      </c>
      <c r="B967">
        <v>3847.674</v>
      </c>
    </row>
    <row r="968" spans="1:2" x14ac:dyDescent="0.35">
      <c r="A968">
        <v>19.95</v>
      </c>
      <c r="B968">
        <v>9193.8384999999998</v>
      </c>
    </row>
    <row r="969" spans="1:2" x14ac:dyDescent="0.35">
      <c r="A969">
        <v>23.65</v>
      </c>
      <c r="B969">
        <v>17626.239509999999</v>
      </c>
    </row>
    <row r="970" spans="1:2" x14ac:dyDescent="0.35">
      <c r="A970">
        <v>20.234999999999999</v>
      </c>
      <c r="B970">
        <v>3861.2096499999998</v>
      </c>
    </row>
    <row r="971" spans="1:2" x14ac:dyDescent="0.35">
      <c r="A971">
        <v>19.57</v>
      </c>
      <c r="B971">
        <v>8428.0692999999992</v>
      </c>
    </row>
    <row r="972" spans="1:2" x14ac:dyDescent="0.35">
      <c r="A972">
        <v>19</v>
      </c>
      <c r="B972">
        <v>6753.0379999999996</v>
      </c>
    </row>
    <row r="973" spans="1:2" x14ac:dyDescent="0.35">
      <c r="A973">
        <v>21.3</v>
      </c>
      <c r="B973">
        <v>9182.17</v>
      </c>
    </row>
    <row r="974" spans="1:2" x14ac:dyDescent="0.35">
      <c r="A974">
        <v>22.704999999999998</v>
      </c>
      <c r="B974">
        <v>7173.35995</v>
      </c>
    </row>
    <row r="975" spans="1:2" x14ac:dyDescent="0.35">
      <c r="A975">
        <v>24.51</v>
      </c>
      <c r="B975">
        <v>2709.1118999999999</v>
      </c>
    </row>
    <row r="976" spans="1:2" x14ac:dyDescent="0.35">
      <c r="A976">
        <v>23.37</v>
      </c>
      <c r="B976">
        <v>8252.2842999999993</v>
      </c>
    </row>
    <row r="977" spans="1:2" x14ac:dyDescent="0.35">
      <c r="A977">
        <v>23.98</v>
      </c>
      <c r="B977">
        <v>22192.437109999999</v>
      </c>
    </row>
    <row r="978" spans="1:2" x14ac:dyDescent="0.35">
      <c r="A978">
        <v>23.18</v>
      </c>
      <c r="B978">
        <v>10156.7832</v>
      </c>
    </row>
    <row r="979" spans="1:2" x14ac:dyDescent="0.35">
      <c r="A979">
        <v>18.5</v>
      </c>
      <c r="B979">
        <v>4766.0219999999999</v>
      </c>
    </row>
    <row r="980" spans="1:2" x14ac:dyDescent="0.35">
      <c r="A980">
        <v>24.1</v>
      </c>
      <c r="B980">
        <v>26236.579969999999</v>
      </c>
    </row>
    <row r="981" spans="1:2" x14ac:dyDescent="0.35">
      <c r="A981">
        <v>23.54</v>
      </c>
      <c r="B981">
        <v>10107.220600000001</v>
      </c>
    </row>
    <row r="982" spans="1:2" x14ac:dyDescent="0.35">
      <c r="A982">
        <v>22.61</v>
      </c>
      <c r="B982">
        <v>9566.9909000000007</v>
      </c>
    </row>
    <row r="983" spans="1:2" x14ac:dyDescent="0.35">
      <c r="A983">
        <v>24.32</v>
      </c>
      <c r="B983">
        <v>13112.604799999999</v>
      </c>
    </row>
    <row r="984" spans="1:2" x14ac:dyDescent="0.35">
      <c r="A984">
        <v>21.4</v>
      </c>
      <c r="B984">
        <v>10065.413</v>
      </c>
    </row>
    <row r="985" spans="1:2" x14ac:dyDescent="0.35">
      <c r="A985">
        <v>23.7</v>
      </c>
      <c r="B985">
        <v>3484.3310000000001</v>
      </c>
    </row>
    <row r="986" spans="1:2" x14ac:dyDescent="0.35">
      <c r="A986">
        <v>24.035</v>
      </c>
      <c r="B986">
        <v>8604.4836500000001</v>
      </c>
    </row>
    <row r="987" spans="1:2" x14ac:dyDescent="0.35">
      <c r="A987">
        <v>22.8</v>
      </c>
      <c r="B987">
        <v>7985.8149999999996</v>
      </c>
    </row>
    <row r="988" spans="1:2" x14ac:dyDescent="0.35">
      <c r="A988">
        <v>19.475000000000001</v>
      </c>
      <c r="B988">
        <v>6933.2422500000002</v>
      </c>
    </row>
    <row r="989" spans="1:2" x14ac:dyDescent="0.35">
      <c r="A989">
        <v>22.515000000000001</v>
      </c>
      <c r="B989">
        <v>5209.5788499999999</v>
      </c>
    </row>
    <row r="990" spans="1:2" x14ac:dyDescent="0.35">
      <c r="A990">
        <v>22.895</v>
      </c>
      <c r="B990">
        <v>4719.52405</v>
      </c>
    </row>
    <row r="991" spans="1:2" x14ac:dyDescent="0.35">
      <c r="A991">
        <v>22.3</v>
      </c>
      <c r="B991">
        <v>2103.08</v>
      </c>
    </row>
    <row r="992" spans="1:2" x14ac:dyDescent="0.35">
      <c r="A992">
        <v>21.01</v>
      </c>
      <c r="B992">
        <v>11013.7119</v>
      </c>
    </row>
    <row r="993" spans="1:2" x14ac:dyDescent="0.35">
      <c r="A993">
        <v>22.515000000000001</v>
      </c>
      <c r="B993">
        <v>4428.8878500000001</v>
      </c>
    </row>
    <row r="994" spans="1:2" x14ac:dyDescent="0.35">
      <c r="A994">
        <v>21.85</v>
      </c>
      <c r="B994">
        <v>6117.4944999999998</v>
      </c>
    </row>
    <row r="995" spans="1:2" x14ac:dyDescent="0.35">
      <c r="A995">
        <v>23.844999999999999</v>
      </c>
      <c r="B995">
        <v>4719.7365499999996</v>
      </c>
    </row>
    <row r="996" spans="1:2" x14ac:dyDescent="0.35">
      <c r="A996">
        <v>23.465</v>
      </c>
      <c r="B996">
        <v>6402.2913500000004</v>
      </c>
    </row>
    <row r="997" spans="1:2" x14ac:dyDescent="0.35">
      <c r="A997">
        <v>23.75</v>
      </c>
      <c r="B997">
        <v>11729.6795</v>
      </c>
    </row>
    <row r="998" spans="1:2" x14ac:dyDescent="0.35">
      <c r="A998">
        <v>24.3</v>
      </c>
      <c r="B998">
        <v>4391.652</v>
      </c>
    </row>
    <row r="999" spans="1:2" x14ac:dyDescent="0.35">
      <c r="A999">
        <v>21.85</v>
      </c>
      <c r="B999">
        <v>8891.1394999999993</v>
      </c>
    </row>
    <row r="1000" spans="1:2" x14ac:dyDescent="0.35">
      <c r="A1000">
        <v>24.605</v>
      </c>
      <c r="B1000">
        <v>5257.5079500000002</v>
      </c>
    </row>
    <row r="1001" spans="1:2" x14ac:dyDescent="0.35">
      <c r="A1001">
        <v>23.4</v>
      </c>
      <c r="B1001">
        <v>2913.569</v>
      </c>
    </row>
    <row r="1002" spans="1:2" x14ac:dyDescent="0.35">
      <c r="A1002">
        <v>20.100000000000001</v>
      </c>
      <c r="B1002">
        <v>12032.325999999999</v>
      </c>
    </row>
    <row r="1003" spans="1:2" x14ac:dyDescent="0.35">
      <c r="A1003">
        <v>24.225000000000001</v>
      </c>
      <c r="B1003">
        <v>8965.7957499999993</v>
      </c>
    </row>
    <row r="1004" spans="1:2" x14ac:dyDescent="0.35">
      <c r="A1004">
        <v>24.795000000000002</v>
      </c>
      <c r="B1004">
        <v>9500.5730500000009</v>
      </c>
    </row>
    <row r="1005" spans="1:2" x14ac:dyDescent="0.35">
      <c r="A1005">
        <v>19.8</v>
      </c>
      <c r="B1005">
        <v>3378.91</v>
      </c>
    </row>
    <row r="1006" spans="1:2" x14ac:dyDescent="0.35">
      <c r="A1006">
        <v>23.274999999999999</v>
      </c>
      <c r="B1006">
        <v>7986.4752500000004</v>
      </c>
    </row>
    <row r="1007" spans="1:2" x14ac:dyDescent="0.35">
      <c r="A1007">
        <v>19.190000000000001</v>
      </c>
      <c r="B1007">
        <v>8627.5411000000004</v>
      </c>
    </row>
    <row r="1008" spans="1:2" x14ac:dyDescent="0.35">
      <c r="A1008">
        <v>24.984999999999999</v>
      </c>
      <c r="B1008">
        <v>23241.47453</v>
      </c>
    </row>
    <row r="1009" spans="1:2" x14ac:dyDescent="0.35">
      <c r="A1009">
        <v>24.605</v>
      </c>
      <c r="B1009">
        <v>2709.24395</v>
      </c>
    </row>
    <row r="1010" spans="1:2" x14ac:dyDescent="0.35">
      <c r="A1010">
        <v>23.32</v>
      </c>
      <c r="B1010">
        <v>1711.0268000000001</v>
      </c>
    </row>
    <row r="1011" spans="1:2" x14ac:dyDescent="0.35">
      <c r="A1011">
        <v>23</v>
      </c>
      <c r="B1011">
        <v>12094.477999999999</v>
      </c>
    </row>
    <row r="1012" spans="1:2" x14ac:dyDescent="0.35">
      <c r="A1012">
        <v>22.515000000000001</v>
      </c>
      <c r="B1012">
        <v>3594.17085</v>
      </c>
    </row>
    <row r="1013" spans="1:2" x14ac:dyDescent="0.35">
      <c r="A1013">
        <v>21.66</v>
      </c>
      <c r="B1013">
        <v>14349.8544</v>
      </c>
    </row>
    <row r="1014" spans="1:2" x14ac:dyDescent="0.35">
      <c r="A1014">
        <v>21.78</v>
      </c>
      <c r="B1014">
        <v>11884.048580000001</v>
      </c>
    </row>
    <row r="1015" spans="1:2" x14ac:dyDescent="0.35">
      <c r="A1015">
        <v>19.95</v>
      </c>
      <c r="B1015">
        <v>5855.9025000000001</v>
      </c>
    </row>
    <row r="1016" spans="1:2" x14ac:dyDescent="0.35">
      <c r="A1016">
        <v>20.350000000000001</v>
      </c>
      <c r="B1016">
        <v>8605.3615000000009</v>
      </c>
    </row>
    <row r="1017" spans="1:2" x14ac:dyDescent="0.35">
      <c r="A1017">
        <v>19.95</v>
      </c>
      <c r="B1017">
        <v>5693.4305000000004</v>
      </c>
    </row>
    <row r="1018" spans="1:2" x14ac:dyDescent="0.35">
      <c r="A1018">
        <v>23.87</v>
      </c>
      <c r="B1018">
        <v>8582.3022999999994</v>
      </c>
    </row>
    <row r="1019" spans="1:2" x14ac:dyDescent="0.35">
      <c r="A1019">
        <v>21.5</v>
      </c>
      <c r="B1019">
        <v>10791.96</v>
      </c>
    </row>
    <row r="1020" spans="1:2" x14ac:dyDescent="0.35">
      <c r="A1020">
        <v>22.135000000000002</v>
      </c>
      <c r="B1020">
        <v>7228.2156500000001</v>
      </c>
    </row>
    <row r="1021" spans="1:2" x14ac:dyDescent="0.35">
      <c r="A1021">
        <v>23.18</v>
      </c>
      <c r="B1021">
        <v>14426.073850000001</v>
      </c>
    </row>
    <row r="1022" spans="1:2" x14ac:dyDescent="0.35">
      <c r="A1022">
        <v>24.6</v>
      </c>
      <c r="B1022">
        <v>4529.4769999999999</v>
      </c>
    </row>
    <row r="1023" spans="1:2" x14ac:dyDescent="0.35">
      <c r="A1023">
        <v>23.56</v>
      </c>
      <c r="B1023">
        <v>8603.8233999999993</v>
      </c>
    </row>
    <row r="1024" spans="1:2" x14ac:dyDescent="0.35">
      <c r="A1024">
        <v>21.754999999999999</v>
      </c>
      <c r="B1024">
        <v>13725.47184</v>
      </c>
    </row>
    <row r="1025" spans="1:2" x14ac:dyDescent="0.35">
      <c r="A1025">
        <v>24.32</v>
      </c>
      <c r="B1025">
        <v>6198.7518</v>
      </c>
    </row>
    <row r="1026" spans="1:2" x14ac:dyDescent="0.35">
      <c r="A1026">
        <v>21.945</v>
      </c>
      <c r="B1026">
        <v>4718.2035500000002</v>
      </c>
    </row>
    <row r="1027" spans="1:2" x14ac:dyDescent="0.35">
      <c r="A1027">
        <v>24.97</v>
      </c>
      <c r="B1027">
        <v>6593.5083000000004</v>
      </c>
    </row>
    <row r="1028" spans="1:2" x14ac:dyDescent="0.35">
      <c r="A1028">
        <v>23.94</v>
      </c>
      <c r="B1028">
        <v>6858.4795999999997</v>
      </c>
    </row>
    <row r="1029" spans="1:2" x14ac:dyDescent="0.35">
      <c r="A1029">
        <v>24.605</v>
      </c>
      <c r="B1029">
        <v>12479.70895</v>
      </c>
    </row>
    <row r="1030" spans="1:2" x14ac:dyDescent="0.35">
      <c r="A1030">
        <v>22.704999999999998</v>
      </c>
      <c r="B1030">
        <v>6985.50695</v>
      </c>
    </row>
    <row r="1031" spans="1:2" x14ac:dyDescent="0.35">
      <c r="A1031">
        <v>21.28</v>
      </c>
      <c r="B1031">
        <v>4296.2712000000001</v>
      </c>
    </row>
    <row r="1032" spans="1:2" x14ac:dyDescent="0.35">
      <c r="A1032">
        <v>24.3</v>
      </c>
      <c r="B1032">
        <v>5615.3689999999997</v>
      </c>
    </row>
    <row r="1033" spans="1:2" x14ac:dyDescent="0.35">
      <c r="A1033">
        <v>19.95</v>
      </c>
      <c r="B1033">
        <v>7133.9025000000001</v>
      </c>
    </row>
    <row r="1034" spans="1:2" x14ac:dyDescent="0.35">
      <c r="A1034">
        <v>22</v>
      </c>
      <c r="B1034">
        <v>1964.78</v>
      </c>
    </row>
    <row r="1035" spans="1:2" x14ac:dyDescent="0.35">
      <c r="A1035">
        <v>20.8</v>
      </c>
      <c r="B1035">
        <v>3208.7869999999998</v>
      </c>
    </row>
    <row r="1036" spans="1:2" x14ac:dyDescent="0.35">
      <c r="A1036">
        <v>24.225000000000001</v>
      </c>
      <c r="B1036">
        <v>22395.74424</v>
      </c>
    </row>
    <row r="1037" spans="1:2" x14ac:dyDescent="0.35">
      <c r="A1037">
        <v>24.53</v>
      </c>
      <c r="B1037">
        <v>12629.896699999999</v>
      </c>
    </row>
    <row r="1038" spans="1:2" x14ac:dyDescent="0.35">
      <c r="A1038">
        <v>23.1</v>
      </c>
      <c r="B1038">
        <v>2483.7359999999999</v>
      </c>
    </row>
    <row r="1039" spans="1:2" x14ac:dyDescent="0.35">
      <c r="A1039">
        <v>23.21</v>
      </c>
      <c r="B1039">
        <v>25081.76784</v>
      </c>
    </row>
    <row r="1040" spans="1:2" x14ac:dyDescent="0.35">
      <c r="A1040">
        <v>20.79</v>
      </c>
      <c r="B1040">
        <v>1607.5101</v>
      </c>
    </row>
    <row r="1041" spans="1:2" x14ac:dyDescent="0.35">
      <c r="A1041">
        <v>24.31</v>
      </c>
      <c r="B1041">
        <v>4185.0978999999998</v>
      </c>
    </row>
    <row r="1042" spans="1:2" x14ac:dyDescent="0.35">
      <c r="A1042">
        <v>22.77</v>
      </c>
      <c r="B1042">
        <v>11833.782300000001</v>
      </c>
    </row>
    <row r="1043" spans="1:2" x14ac:dyDescent="0.35">
      <c r="A1043">
        <v>24.86</v>
      </c>
      <c r="B1043">
        <v>5966.8873999999996</v>
      </c>
    </row>
    <row r="1044" spans="1:2" x14ac:dyDescent="0.35">
      <c r="A1044">
        <v>23.21</v>
      </c>
      <c r="B1044">
        <v>1121.8739</v>
      </c>
    </row>
    <row r="1045" spans="1:2" x14ac:dyDescent="0.35">
      <c r="A1045">
        <v>24.86</v>
      </c>
      <c r="B1045">
        <v>27117.993780000001</v>
      </c>
    </row>
    <row r="1046" spans="1:2" x14ac:dyDescent="0.35">
      <c r="A1046">
        <v>23.21</v>
      </c>
      <c r="B1046">
        <v>1515.3449000000001</v>
      </c>
    </row>
    <row r="1047" spans="1:2" x14ac:dyDescent="0.35">
      <c r="A1047">
        <v>22.704999999999998</v>
      </c>
      <c r="B1047">
        <v>21984.47061</v>
      </c>
    </row>
    <row r="1048" spans="1:2" x14ac:dyDescent="0.35">
      <c r="A1048">
        <v>23.844999999999999</v>
      </c>
      <c r="B1048">
        <v>2395.17155</v>
      </c>
    </row>
    <row r="1049" spans="1:2" x14ac:dyDescent="0.35">
      <c r="A1049">
        <v>23.085000000000001</v>
      </c>
      <c r="B1049">
        <v>14451.835150000001</v>
      </c>
    </row>
    <row r="1050" spans="1:2" x14ac:dyDescent="0.35">
      <c r="A1050">
        <v>20.425000000000001</v>
      </c>
      <c r="B1050">
        <v>1625.4337499999999</v>
      </c>
    </row>
    <row r="1051" spans="1:2" x14ac:dyDescent="0.35">
      <c r="A1051">
        <v>20.8</v>
      </c>
      <c r="B1051">
        <v>2302.3000000000002</v>
      </c>
    </row>
    <row r="1052" spans="1:2" x14ac:dyDescent="0.35">
      <c r="A1052">
        <v>23.75</v>
      </c>
      <c r="B1052">
        <v>1705.6244999999999</v>
      </c>
    </row>
    <row r="1053" spans="1:2" x14ac:dyDescent="0.35">
      <c r="A1053">
        <v>22.04</v>
      </c>
      <c r="B1053">
        <v>13616.3586</v>
      </c>
    </row>
    <row r="1054" spans="1:2" x14ac:dyDescent="0.35">
      <c r="A1054">
        <v>24.035</v>
      </c>
      <c r="B1054">
        <v>13012.20865</v>
      </c>
    </row>
    <row r="1055" spans="1:2" x14ac:dyDescent="0.35">
      <c r="A1055">
        <v>22.3</v>
      </c>
      <c r="B1055">
        <v>7147.1049999999996</v>
      </c>
    </row>
    <row r="1056" spans="1:2" x14ac:dyDescent="0.35">
      <c r="A1056">
        <v>24.3</v>
      </c>
      <c r="B1056">
        <v>2150.4690000000001</v>
      </c>
    </row>
    <row r="1057" spans="1:2" x14ac:dyDescent="0.35">
      <c r="A1057">
        <v>22.99</v>
      </c>
      <c r="B1057">
        <v>1704.5681</v>
      </c>
    </row>
    <row r="1058" spans="1:2" x14ac:dyDescent="0.35">
      <c r="A1058">
        <v>24.7</v>
      </c>
      <c r="B1058">
        <v>1737.376</v>
      </c>
    </row>
    <row r="1059" spans="1:2" x14ac:dyDescent="0.35">
      <c r="A1059">
        <v>23.18</v>
      </c>
      <c r="B1059">
        <v>11830.6072</v>
      </c>
    </row>
    <row r="1060" spans="1:2" x14ac:dyDescent="0.35">
      <c r="A1060">
        <v>21.09</v>
      </c>
      <c r="B1060">
        <v>13415.0381</v>
      </c>
    </row>
    <row r="1061" spans="1:2" x14ac:dyDescent="0.35">
      <c r="A1061">
        <v>22.23</v>
      </c>
      <c r="B1061">
        <v>12029.286700000001</v>
      </c>
    </row>
    <row r="1062" spans="1:2" x14ac:dyDescent="0.35">
      <c r="A1062">
        <v>22.61</v>
      </c>
      <c r="B1062">
        <v>3176.8159000000001</v>
      </c>
    </row>
    <row r="1063" spans="1:2" x14ac:dyDescent="0.35">
      <c r="A1063">
        <v>19.855</v>
      </c>
      <c r="B1063">
        <v>7526.7064499999997</v>
      </c>
    </row>
    <row r="1064" spans="1:2" x14ac:dyDescent="0.35">
      <c r="A1064">
        <v>20.6</v>
      </c>
      <c r="B1064">
        <v>9264.7970000000005</v>
      </c>
    </row>
    <row r="1065" spans="1:2" x14ac:dyDescent="0.35">
      <c r="A1065">
        <v>20.399999999999999</v>
      </c>
      <c r="B1065">
        <v>3260.1990000000001</v>
      </c>
    </row>
    <row r="1066" spans="1:2" x14ac:dyDescent="0.35">
      <c r="A1066">
        <v>23.4</v>
      </c>
      <c r="B1066">
        <v>1969.614</v>
      </c>
    </row>
    <row r="1067" spans="1:2" x14ac:dyDescent="0.35">
      <c r="A1067">
        <v>22.42</v>
      </c>
      <c r="B1067">
        <v>9361.3268000000007</v>
      </c>
    </row>
    <row r="1068" spans="1:2" x14ac:dyDescent="0.35">
      <c r="A1068">
        <v>21.4</v>
      </c>
      <c r="B1068">
        <v>12957.118</v>
      </c>
    </row>
    <row r="1069" spans="1:2" x14ac:dyDescent="0.35">
      <c r="A1069">
        <v>23.465</v>
      </c>
      <c r="B1069">
        <v>3206.4913499999998</v>
      </c>
    </row>
    <row r="1070" spans="1:2" x14ac:dyDescent="0.35">
      <c r="A1070">
        <v>20.7</v>
      </c>
      <c r="B1070">
        <v>1242.816</v>
      </c>
    </row>
    <row r="1071" spans="1:2" x14ac:dyDescent="0.35">
      <c r="A1071">
        <v>21.375</v>
      </c>
      <c r="B1071">
        <v>7222.7862500000001</v>
      </c>
    </row>
    <row r="1072" spans="1:2" x14ac:dyDescent="0.35">
      <c r="A1072">
        <v>20.3</v>
      </c>
      <c r="B1072">
        <v>1242.26</v>
      </c>
    </row>
    <row r="1073" spans="1:2" x14ac:dyDescent="0.35">
      <c r="A1073">
        <v>24.32</v>
      </c>
      <c r="B1073">
        <v>9863.4717999999993</v>
      </c>
    </row>
    <row r="1074" spans="1:2" x14ac:dyDescent="0.35">
      <c r="A1074">
        <v>23.655000000000001</v>
      </c>
      <c r="B1074">
        <v>2352.9684499999998</v>
      </c>
    </row>
    <row r="1075" spans="1:2" x14ac:dyDescent="0.35">
      <c r="A1075">
        <v>22.6</v>
      </c>
      <c r="B1075">
        <v>2457.502</v>
      </c>
    </row>
    <row r="1076" spans="1:2" x14ac:dyDescent="0.35">
      <c r="A1076">
        <v>21.754999999999999</v>
      </c>
      <c r="B1076">
        <v>1627.2824499999999</v>
      </c>
    </row>
    <row r="1077" spans="1:2" x14ac:dyDescent="0.35">
      <c r="A1077">
        <v>23.18</v>
      </c>
      <c r="B1077">
        <v>2731.9122000000002</v>
      </c>
    </row>
    <row r="1078" spans="1:2" x14ac:dyDescent="0.35">
      <c r="A1078">
        <v>24.225000000000001</v>
      </c>
      <c r="B1078">
        <v>2842.7607499999999</v>
      </c>
    </row>
    <row r="1079" spans="1:2" x14ac:dyDescent="0.35">
      <c r="A1079">
        <v>24.32</v>
      </c>
      <c r="B1079">
        <v>12523.604799999999</v>
      </c>
    </row>
    <row r="1080" spans="1:2" x14ac:dyDescent="0.35">
      <c r="A1080">
        <v>24.7</v>
      </c>
      <c r="B1080">
        <v>12323.936</v>
      </c>
    </row>
    <row r="1081" spans="1:2" x14ac:dyDescent="0.35">
      <c r="A1081">
        <v>24.1</v>
      </c>
      <c r="B1081">
        <v>2974.1260000000002</v>
      </c>
    </row>
    <row r="1082" spans="1:2" x14ac:dyDescent="0.35">
      <c r="A1082">
        <v>19.855</v>
      </c>
      <c r="B1082">
        <v>5458.0464499999998</v>
      </c>
    </row>
    <row r="1083" spans="1:2" x14ac:dyDescent="0.35">
      <c r="A1083">
        <v>23.655000000000001</v>
      </c>
      <c r="B1083">
        <v>13129.603450000001</v>
      </c>
    </row>
    <row r="1084" spans="1:2" x14ac:dyDescent="0.35">
      <c r="A1084">
        <v>22.135000000000002</v>
      </c>
      <c r="B1084">
        <v>2585.8506499999999</v>
      </c>
    </row>
    <row r="1085" spans="1:2" x14ac:dyDescent="0.35">
      <c r="A1085">
        <v>24.035</v>
      </c>
      <c r="B1085">
        <v>10422.916649999999</v>
      </c>
    </row>
    <row r="1086" spans="1:2" x14ac:dyDescent="0.35">
      <c r="A1086">
        <v>22.515000000000001</v>
      </c>
      <c r="B1086">
        <v>2117.3388500000001</v>
      </c>
    </row>
    <row r="1087" spans="1:2" x14ac:dyDescent="0.35">
      <c r="A1087">
        <v>22.515000000000001</v>
      </c>
      <c r="B1087">
        <v>8688.8588500000005</v>
      </c>
    </row>
    <row r="1088" spans="1:2" x14ac:dyDescent="0.35">
      <c r="A1088">
        <v>23.2</v>
      </c>
      <c r="B1088">
        <v>6250.4350000000004</v>
      </c>
    </row>
    <row r="1089" spans="1:2" x14ac:dyDescent="0.35">
      <c r="A1089">
        <v>22.61</v>
      </c>
      <c r="B1089">
        <v>1628.4709</v>
      </c>
    </row>
    <row r="1090" spans="1:2" x14ac:dyDescent="0.35">
      <c r="A1090">
        <v>23.56</v>
      </c>
      <c r="B1090">
        <v>4992.3764000000001</v>
      </c>
    </row>
    <row r="1091" spans="1:2" x14ac:dyDescent="0.35">
      <c r="A1091">
        <v>20.234999999999999</v>
      </c>
      <c r="B1091">
        <v>2527.8186500000002</v>
      </c>
    </row>
    <row r="1092" spans="1:2" x14ac:dyDescent="0.35">
      <c r="A1092">
        <v>21.375</v>
      </c>
      <c r="B1092">
        <v>4500.33925</v>
      </c>
    </row>
    <row r="1093" spans="1:2" x14ac:dyDescent="0.35">
      <c r="A1093">
        <v>22.8</v>
      </c>
      <c r="B1093">
        <v>8269.0439999999999</v>
      </c>
    </row>
    <row r="1094" spans="1:2" x14ac:dyDescent="0.35">
      <c r="A1094">
        <v>18.715</v>
      </c>
      <c r="B1094">
        <v>21595.382290000001</v>
      </c>
    </row>
    <row r="1095" spans="1:2" x14ac:dyDescent="0.35">
      <c r="A1095">
        <v>23.085000000000001</v>
      </c>
      <c r="B1095">
        <v>1704.7001499999999</v>
      </c>
    </row>
    <row r="1096" spans="1:2" x14ac:dyDescent="0.35">
      <c r="A1096">
        <v>21.47</v>
      </c>
      <c r="B1096">
        <v>3353.4703</v>
      </c>
    </row>
    <row r="1097" spans="1:2" x14ac:dyDescent="0.35">
      <c r="A1097">
        <v>22.1</v>
      </c>
      <c r="B1097">
        <v>10577.087</v>
      </c>
    </row>
    <row r="1098" spans="1:2" x14ac:dyDescent="0.35">
      <c r="A1098">
        <v>24.51</v>
      </c>
      <c r="B1098">
        <v>2396.0958999999998</v>
      </c>
    </row>
    <row r="1099" spans="1:2" x14ac:dyDescent="0.35">
      <c r="A1099">
        <v>18.600000000000001</v>
      </c>
      <c r="B1099">
        <v>1728.8969999999999</v>
      </c>
    </row>
    <row r="1100" spans="1:2" x14ac:dyDescent="0.35">
      <c r="A1100">
        <v>22.23</v>
      </c>
      <c r="B1100">
        <v>3176.2876999999999</v>
      </c>
    </row>
    <row r="1101" spans="1:2" x14ac:dyDescent="0.35">
      <c r="A1101">
        <v>21.754999999999999</v>
      </c>
      <c r="B1101">
        <v>4134.0824499999999</v>
      </c>
    </row>
    <row r="1102" spans="1:2" x14ac:dyDescent="0.35">
      <c r="A1102">
        <v>21.47</v>
      </c>
      <c r="B1102">
        <v>1702.4553000000001</v>
      </c>
    </row>
    <row r="1103" spans="1:2" x14ac:dyDescent="0.35">
      <c r="A1103">
        <v>23.3</v>
      </c>
      <c r="B1103">
        <v>11345.519</v>
      </c>
    </row>
    <row r="1104" spans="1:2" x14ac:dyDescent="0.35">
      <c r="A1104">
        <v>21.66</v>
      </c>
      <c r="B1104">
        <v>14449.8544</v>
      </c>
    </row>
    <row r="1105" spans="1:2" x14ac:dyDescent="0.35">
      <c r="A1105">
        <v>19.8</v>
      </c>
      <c r="B1105">
        <v>1241.5650000000001</v>
      </c>
    </row>
    <row r="1106" spans="1:2" x14ac:dyDescent="0.35">
      <c r="A1106">
        <v>23.18</v>
      </c>
      <c r="B1106">
        <v>10197.772199999999</v>
      </c>
    </row>
    <row r="1107" spans="1:2" x14ac:dyDescent="0.35">
      <c r="A1107">
        <v>20.52</v>
      </c>
      <c r="B1107">
        <v>4544.2348000000002</v>
      </c>
    </row>
    <row r="1108" spans="1:2" x14ac:dyDescent="0.35">
      <c r="A1108">
        <v>23.7</v>
      </c>
      <c r="B1108">
        <v>10959.33</v>
      </c>
    </row>
    <row r="1109" spans="1:2" x14ac:dyDescent="0.35">
      <c r="A1109">
        <v>24.32</v>
      </c>
      <c r="B1109">
        <v>8534.6718000000001</v>
      </c>
    </row>
    <row r="1110" spans="1:2" x14ac:dyDescent="0.35">
      <c r="A1110">
        <v>20.6</v>
      </c>
      <c r="B1110">
        <v>1731.6769999999999</v>
      </c>
    </row>
    <row r="1111" spans="1:2" x14ac:dyDescent="0.35">
      <c r="A1111">
        <v>17.385000000000002</v>
      </c>
      <c r="B1111">
        <v>2775.1921499999999</v>
      </c>
    </row>
    <row r="1112" spans="1:2" x14ac:dyDescent="0.35">
      <c r="A1112">
        <v>15.96</v>
      </c>
      <c r="B1112">
        <v>1694.7963999999999</v>
      </c>
    </row>
    <row r="1113" spans="1:2" x14ac:dyDescent="0.35">
      <c r="A1113">
        <v>18.05</v>
      </c>
      <c r="B1113">
        <v>9644.2525000000005</v>
      </c>
    </row>
    <row r="1114" spans="1:2" x14ac:dyDescent="0.35">
      <c r="A1114">
        <v>17.8</v>
      </c>
      <c r="B1114">
        <v>1727.7850000000001</v>
      </c>
    </row>
    <row r="1115" spans="1:2" x14ac:dyDescent="0.35">
      <c r="A1115">
        <v>17.48</v>
      </c>
      <c r="B1115">
        <v>1621.3402000000001</v>
      </c>
    </row>
    <row r="1116" spans="1:2" x14ac:dyDescent="0.35">
      <c r="A1116">
        <v>16.815000000000001</v>
      </c>
      <c r="B1116">
        <v>3167.4558499999998</v>
      </c>
    </row>
    <row r="1117" spans="1:2" x14ac:dyDescent="0.35">
      <c r="A1117">
        <v>17.399999999999999</v>
      </c>
      <c r="B1117">
        <v>2585.2689999999998</v>
      </c>
    </row>
    <row r="1118" spans="1:2" x14ac:dyDescent="0.35">
      <c r="A1118">
        <v>17.670000000000002</v>
      </c>
      <c r="B1118">
        <v>2680.9493000000002</v>
      </c>
    </row>
    <row r="1119" spans="1:2" x14ac:dyDescent="0.35">
      <c r="A1119">
        <v>18.335000000000001</v>
      </c>
      <c r="B1119">
        <v>11534.872649999999</v>
      </c>
    </row>
    <row r="1120" spans="1:2" x14ac:dyDescent="0.35">
      <c r="A1120">
        <v>17.29</v>
      </c>
      <c r="B1120">
        <v>6877.9800999999998</v>
      </c>
    </row>
    <row r="1121" spans="1:2" x14ac:dyDescent="0.35">
      <c r="A1121">
        <v>18.335000000000001</v>
      </c>
      <c r="B1121">
        <v>13204.28565</v>
      </c>
    </row>
    <row r="1122" spans="1:2" x14ac:dyDescent="0.35">
      <c r="A1122">
        <v>18.335000000000001</v>
      </c>
      <c r="B1122">
        <v>9991.0376500000002</v>
      </c>
    </row>
    <row r="1123" spans="1:2" x14ac:dyDescent="0.35">
      <c r="A1123">
        <v>17.86</v>
      </c>
      <c r="B1123">
        <v>5116.5003999999999</v>
      </c>
    </row>
    <row r="1124" spans="1:2" x14ac:dyDescent="0.35">
      <c r="A1124">
        <v>16.815000000000001</v>
      </c>
      <c r="B1124">
        <v>6640.5448500000002</v>
      </c>
    </row>
    <row r="1125" spans="1:2" x14ac:dyDescent="0.35">
      <c r="A1125">
        <v>17.29</v>
      </c>
      <c r="B1125">
        <v>3732.6251000000002</v>
      </c>
    </row>
  </sheetData>
  <sortState xmlns:xlrd2="http://schemas.microsoft.com/office/spreadsheetml/2017/richdata2" ref="F39:F51">
    <sortCondition ref="F39"/>
  </sortState>
  <pageMargins left="0.7" right="0.7" top="0.75" bottom="0.75" header="0.3" footer="0.3"/>
  <drawing r:id="rId4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FBF17D-6F58-4194-AB3E-0028FEA3AF6D}">
  <dimension ref="A1:D5"/>
  <sheetViews>
    <sheetView workbookViewId="0">
      <selection activeCell="D6" sqref="D6"/>
    </sheetView>
  </sheetViews>
  <sheetFormatPr defaultRowHeight="14.5" x14ac:dyDescent="0.35"/>
  <cols>
    <col min="1" max="1" width="19.1796875" bestFit="1" customWidth="1"/>
    <col min="2" max="2" width="14.453125" bestFit="1" customWidth="1"/>
    <col min="3" max="3" width="13.54296875" bestFit="1" customWidth="1"/>
    <col min="4" max="4" width="12.6328125" bestFit="1" customWidth="1"/>
  </cols>
  <sheetData>
    <row r="1" spans="1:4" x14ac:dyDescent="0.35">
      <c r="A1" s="19" t="s">
        <v>81</v>
      </c>
      <c r="B1" s="20" t="s">
        <v>92</v>
      </c>
      <c r="C1" s="23" t="s">
        <v>93</v>
      </c>
      <c r="D1" s="26" t="s">
        <v>94</v>
      </c>
    </row>
    <row r="2" spans="1:4" x14ac:dyDescent="0.35">
      <c r="A2" s="1" t="s">
        <v>101</v>
      </c>
      <c r="B2" s="21">
        <f>AVERAGEIFS(insurance[charges], insurance[split],"Train")</f>
        <v>13130.638654799817</v>
      </c>
      <c r="C2" s="24" t="s">
        <v>80</v>
      </c>
      <c r="D2" s="27" t="s">
        <v>80</v>
      </c>
    </row>
    <row r="3" spans="1:4" x14ac:dyDescent="0.35">
      <c r="A3" s="1" t="s">
        <v>90</v>
      </c>
      <c r="B3" s="21">
        <f>SQRT(AVERAGE(insurance[se_base]))</f>
        <v>13089.594922772945</v>
      </c>
      <c r="C3" s="25">
        <f>SQRT(AVERAGE(insurance[se_model]))</f>
        <v>4984.7836074481238</v>
      </c>
      <c r="D3" s="28">
        <f>1-(C3/B3)</f>
        <v>0.61917968914563404</v>
      </c>
    </row>
    <row r="4" spans="1:4" x14ac:dyDescent="0.35">
      <c r="A4" s="1" t="s">
        <v>91</v>
      </c>
      <c r="B4" s="21">
        <f>AVERAGE(insurance[ae_base])</f>
        <v>171337495.24228328</v>
      </c>
      <c r="C4" s="25">
        <f>AVERAGE(insurance[ae_model])</f>
        <v>24848067.61308353</v>
      </c>
      <c r="D4" s="28">
        <f>1-(C4/B4)</f>
        <v>0.85497589084078407</v>
      </c>
    </row>
    <row r="5" spans="1:4" x14ac:dyDescent="0.35">
      <c r="A5" s="1" t="s">
        <v>102</v>
      </c>
      <c r="B5" s="22">
        <f>COUNTIF(insurance[split], "Test")</f>
        <v>284</v>
      </c>
      <c r="C5" s="24" t="s">
        <v>80</v>
      </c>
      <c r="D5" s="27" t="s">
        <v>80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268784-3526-4B08-B22D-4CB1308E09D8}">
  <dimension ref="A1:BD1087"/>
  <sheetViews>
    <sheetView workbookViewId="0">
      <selection activeCell="BJ28" sqref="BJ28"/>
    </sheetView>
  </sheetViews>
  <sheetFormatPr defaultRowHeight="14.5" x14ac:dyDescent="0.35"/>
  <cols>
    <col min="1" max="1" width="11.81640625" style="13" bestFit="1" customWidth="1"/>
    <col min="2" max="2" width="6.26953125" bestFit="1" customWidth="1"/>
    <col min="3" max="3" width="7.1796875" bestFit="1" customWidth="1"/>
    <col min="4" max="4" width="6.81640625" bestFit="1" customWidth="1"/>
    <col min="5" max="5" width="10.36328125" bestFit="1" customWidth="1"/>
    <col min="6" max="6" width="13.453125" bestFit="1" customWidth="1"/>
    <col min="7" max="7" width="11.26953125" bestFit="1" customWidth="1"/>
    <col min="8" max="8" width="18.36328125" bestFit="1" customWidth="1"/>
    <col min="9" max="9" width="18.26953125" bestFit="1" customWidth="1"/>
    <col min="10" max="10" width="18.81640625" bestFit="1" customWidth="1"/>
    <col min="11" max="11" width="13.7265625" bestFit="1" customWidth="1"/>
    <col min="13" max="13" width="16.7265625" customWidth="1"/>
    <col min="14" max="14" width="16.6328125" bestFit="1" customWidth="1"/>
    <col min="15" max="15" width="14" bestFit="1" customWidth="1"/>
    <col min="16" max="16" width="12.453125" bestFit="1" customWidth="1"/>
    <col min="17" max="17" width="19.08984375" bestFit="1" customWidth="1"/>
    <col min="18" max="18" width="13.08984375" bestFit="1" customWidth="1"/>
    <col min="19" max="21" width="12.453125" bestFit="1" customWidth="1"/>
    <col min="24" max="24" width="15.81640625" bestFit="1" customWidth="1"/>
    <col min="25" max="25" width="11.1796875" bestFit="1" customWidth="1"/>
    <col min="55" max="55" width="11.81640625" bestFit="1" customWidth="1"/>
    <col min="56" max="56" width="17" bestFit="1" customWidth="1"/>
  </cols>
  <sheetData>
    <row r="1" spans="1:56" x14ac:dyDescent="0.35">
      <c r="A1" s="13" t="s">
        <v>6</v>
      </c>
      <c r="B1" t="s">
        <v>0</v>
      </c>
      <c r="C1" t="s">
        <v>26</v>
      </c>
      <c r="D1" t="s">
        <v>2</v>
      </c>
      <c r="E1" t="s">
        <v>3</v>
      </c>
      <c r="F1" t="s">
        <v>9</v>
      </c>
      <c r="G1" t="s">
        <v>8</v>
      </c>
      <c r="H1" t="s">
        <v>10</v>
      </c>
      <c r="I1" t="s">
        <v>11</v>
      </c>
      <c r="J1" t="s">
        <v>12</v>
      </c>
      <c r="K1" t="s">
        <v>27</v>
      </c>
      <c r="M1" t="s">
        <v>108</v>
      </c>
      <c r="X1" s="31" t="s">
        <v>138</v>
      </c>
      <c r="Y1" s="31" t="s">
        <v>139</v>
      </c>
      <c r="BA1" t="s">
        <v>146</v>
      </c>
      <c r="BB1" t="s">
        <v>43</v>
      </c>
      <c r="BC1" t="s">
        <v>147</v>
      </c>
      <c r="BD1" t="s">
        <v>148</v>
      </c>
    </row>
    <row r="2" spans="1:56" ht="15" thickBot="1" x14ac:dyDescent="0.4">
      <c r="A2" s="13">
        <v>3756.6215999999999</v>
      </c>
      <c r="B2">
        <v>31</v>
      </c>
      <c r="C2">
        <v>961</v>
      </c>
      <c r="D2">
        <v>25.74</v>
      </c>
      <c r="E2">
        <v>0</v>
      </c>
      <c r="F2">
        <v>0</v>
      </c>
      <c r="G2">
        <v>0</v>
      </c>
      <c r="H2">
        <v>0</v>
      </c>
      <c r="I2">
        <v>1</v>
      </c>
      <c r="J2">
        <v>0</v>
      </c>
      <c r="K2">
        <v>0</v>
      </c>
      <c r="X2" s="32" t="s">
        <v>119</v>
      </c>
      <c r="Y2" s="32">
        <f>N17</f>
        <v>3757.4205834079148</v>
      </c>
      <c r="BA2">
        <v>1</v>
      </c>
      <c r="BB2">
        <f>COUNTIFS(insurance[split],"Test", insurance[decile], BA2)</f>
        <v>28</v>
      </c>
      <c r="BC2">
        <f>AVERAGEIFS(insurance[yhat], insurance[split],"Test", insurance[decile], BA2)</f>
        <v>43121.754125313884</v>
      </c>
      <c r="BD2">
        <f>AVERAGEIFS(insurance[charges], insurance[split],"Test", insurance[decile], BA2)</f>
        <v>44402.907742142845</v>
      </c>
    </row>
    <row r="3" spans="1:56" x14ac:dyDescent="0.35">
      <c r="A3" s="13">
        <v>1826.8430000000001</v>
      </c>
      <c r="B3">
        <v>23</v>
      </c>
      <c r="C3">
        <v>529</v>
      </c>
      <c r="D3">
        <v>34.4</v>
      </c>
      <c r="E3">
        <v>0</v>
      </c>
      <c r="F3">
        <v>0</v>
      </c>
      <c r="G3">
        <v>1</v>
      </c>
      <c r="H3">
        <v>0</v>
      </c>
      <c r="I3">
        <v>0</v>
      </c>
      <c r="J3">
        <v>1</v>
      </c>
      <c r="K3">
        <v>0</v>
      </c>
      <c r="M3" s="30" t="s">
        <v>109</v>
      </c>
      <c r="N3" s="30"/>
      <c r="X3" t="s">
        <v>0</v>
      </c>
      <c r="Y3">
        <f t="shared" ref="Y3:Y12" si="0">N18</f>
        <v>-60.058248506403196</v>
      </c>
      <c r="BA3">
        <v>2</v>
      </c>
      <c r="BB3">
        <f>COUNTIFS(insurance[split],"Test", insurance[decile], BA3)</f>
        <v>28</v>
      </c>
      <c r="BC3">
        <f>AVERAGEIFS(insurance[yhat], insurance[split],"Test", insurance[decile], BA3)</f>
        <v>26868.147672176528</v>
      </c>
      <c r="BD3">
        <f>AVERAGEIFS(insurance[charges], insurance[split],"Test", insurance[decile], BA3)</f>
        <v>26883.98839857143</v>
      </c>
    </row>
    <row r="4" spans="1:56" x14ac:dyDescent="0.35">
      <c r="A4" s="13">
        <v>11090.7178</v>
      </c>
      <c r="B4">
        <v>56</v>
      </c>
      <c r="C4">
        <v>3136</v>
      </c>
      <c r="D4">
        <v>39.82</v>
      </c>
      <c r="E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M4" t="s">
        <v>110</v>
      </c>
      <c r="N4">
        <v>0.9161532906313572</v>
      </c>
      <c r="X4" t="s">
        <v>140</v>
      </c>
      <c r="Y4">
        <f t="shared" si="0"/>
        <v>4.0437192389577916</v>
      </c>
      <c r="BA4">
        <v>3</v>
      </c>
      <c r="BB4">
        <f>COUNTIFS(insurance[split],"Test", insurance[decile], BA4)</f>
        <v>29</v>
      </c>
      <c r="BC4">
        <f>AVERAGEIFS(insurance[yhat], insurance[split],"Test", insurance[decile], BA4)</f>
        <v>15039.136051311996</v>
      </c>
      <c r="BD4">
        <f>AVERAGEIFS(insurance[charges], insurance[split],"Test", insurance[decile], BA4)</f>
        <v>15548.509384482757</v>
      </c>
    </row>
    <row r="5" spans="1:56" x14ac:dyDescent="0.35">
      <c r="A5" s="13">
        <v>10602.385</v>
      </c>
      <c r="B5">
        <v>56</v>
      </c>
      <c r="C5">
        <v>3136</v>
      </c>
      <c r="D5">
        <v>40.299999999999997</v>
      </c>
      <c r="E5">
        <v>0</v>
      </c>
      <c r="F5">
        <v>0</v>
      </c>
      <c r="G5">
        <v>1</v>
      </c>
      <c r="H5">
        <v>0</v>
      </c>
      <c r="I5">
        <v>0</v>
      </c>
      <c r="J5">
        <v>1</v>
      </c>
      <c r="K5">
        <v>0</v>
      </c>
      <c r="M5" t="s">
        <v>111</v>
      </c>
      <c r="N5">
        <v>0.83933685193466412</v>
      </c>
      <c r="X5" t="s">
        <v>2</v>
      </c>
      <c r="Y5">
        <f t="shared" si="0"/>
        <v>9.7962344909761097</v>
      </c>
      <c r="BA5">
        <v>4</v>
      </c>
      <c r="BB5">
        <f>COUNTIFS(insurance[split],"Test", insurance[decile], BA5)</f>
        <v>28</v>
      </c>
      <c r="BC5">
        <f>AVERAGEIFS(insurance[yhat], insurance[split],"Test", insurance[decile], BA5)</f>
        <v>12900.427136424474</v>
      </c>
      <c r="BD5">
        <f>AVERAGEIFS(insurance[charges], insurance[split],"Test", insurance[decile], BA5)</f>
        <v>12368.135189285716</v>
      </c>
    </row>
    <row r="6" spans="1:56" x14ac:dyDescent="0.35">
      <c r="A6" s="13">
        <v>13228.846949999999</v>
      </c>
      <c r="B6">
        <v>60</v>
      </c>
      <c r="C6">
        <v>3600</v>
      </c>
      <c r="D6">
        <v>36.005000000000003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M6" t="s">
        <v>112</v>
      </c>
      <c r="N6">
        <v>0.83779645741821795</v>
      </c>
      <c r="X6" t="s">
        <v>3</v>
      </c>
      <c r="Y6">
        <f t="shared" si="0"/>
        <v>737.851221982727</v>
      </c>
      <c r="BA6">
        <v>5</v>
      </c>
      <c r="BB6">
        <f>COUNTIFS(insurance[split],"Test", insurance[decile], BA6)</f>
        <v>29</v>
      </c>
      <c r="BC6">
        <f>AVERAGEIFS(insurance[yhat], insurance[split],"Test", insurance[decile], BA6)</f>
        <v>11033.47994593124</v>
      </c>
      <c r="BD6">
        <f>AVERAGEIFS(insurance[charges], insurance[split],"Test", insurance[decile], BA6)</f>
        <v>11116.820636896549</v>
      </c>
    </row>
    <row r="7" spans="1:56" x14ac:dyDescent="0.35">
      <c r="A7" s="13">
        <v>1137.011</v>
      </c>
      <c r="B7">
        <v>18</v>
      </c>
      <c r="C7">
        <v>324</v>
      </c>
      <c r="D7">
        <v>34.1</v>
      </c>
      <c r="E7">
        <v>0</v>
      </c>
      <c r="F7">
        <v>0</v>
      </c>
      <c r="G7">
        <v>1</v>
      </c>
      <c r="H7">
        <v>0</v>
      </c>
      <c r="I7">
        <v>1</v>
      </c>
      <c r="J7">
        <v>0</v>
      </c>
      <c r="K7">
        <v>0</v>
      </c>
      <c r="M7" t="s">
        <v>113</v>
      </c>
      <c r="N7">
        <v>4765.6748047702276</v>
      </c>
      <c r="X7" t="s">
        <v>9</v>
      </c>
      <c r="Y7">
        <f t="shared" si="0"/>
        <v>-21849.22926952022</v>
      </c>
      <c r="BA7">
        <v>6</v>
      </c>
      <c r="BB7">
        <f>COUNTIFS(insurance[split],"Test", insurance[decile], BA7)</f>
        <v>28</v>
      </c>
      <c r="BC7">
        <f>AVERAGEIFS(insurance[yhat], insurance[split],"Test", insurance[decile], BA7)</f>
        <v>9288.5322093342984</v>
      </c>
      <c r="BD7">
        <f>AVERAGEIFS(insurance[charges], insurance[split],"Test", insurance[decile], BA7)</f>
        <v>8161.6077010714289</v>
      </c>
    </row>
    <row r="8" spans="1:56" ht="15" thickBot="1" x14ac:dyDescent="0.4">
      <c r="A8" s="13">
        <v>2198.1898500000002</v>
      </c>
      <c r="B8">
        <v>18</v>
      </c>
      <c r="C8">
        <v>324</v>
      </c>
      <c r="D8">
        <v>26.315000000000001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M8" s="5" t="s">
        <v>114</v>
      </c>
      <c r="N8" s="5">
        <v>1054</v>
      </c>
      <c r="X8" t="s">
        <v>8</v>
      </c>
      <c r="Y8">
        <f t="shared" si="0"/>
        <v>-628.74965962704448</v>
      </c>
      <c r="BA8">
        <v>7</v>
      </c>
      <c r="BB8">
        <f>COUNTIFS(insurance[split],"Test", insurance[decile], BA8)</f>
        <v>28</v>
      </c>
      <c r="BC8">
        <f>AVERAGEIFS(insurance[yhat], insurance[split],"Test", insurance[decile], BA8)</f>
        <v>7889.0939592809909</v>
      </c>
      <c r="BD8">
        <f>AVERAGEIFS(insurance[charges], insurance[split],"Test", insurance[decile], BA8)</f>
        <v>7829.9204928571407</v>
      </c>
    </row>
    <row r="9" spans="1:56" x14ac:dyDescent="0.35">
      <c r="A9" s="13">
        <v>3046.0619999999999</v>
      </c>
      <c r="B9">
        <v>24</v>
      </c>
      <c r="C9">
        <v>576</v>
      </c>
      <c r="D9">
        <v>26.6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X9" t="s">
        <v>10</v>
      </c>
      <c r="Y9">
        <f t="shared" si="0"/>
        <v>-608.39238596156906</v>
      </c>
      <c r="BA9">
        <v>8</v>
      </c>
      <c r="BB9">
        <f>COUNTIFS(insurance[split],"Test", insurance[decile], BA9)</f>
        <v>29</v>
      </c>
      <c r="BC9">
        <f>AVERAGEIFS(insurance[yhat], insurance[split],"Test", insurance[decile], BA9)</f>
        <v>6297.8397512226356</v>
      </c>
      <c r="BD9">
        <f>AVERAGEIFS(insurance[charges], insurance[split],"Test", insurance[decile], BA9)</f>
        <v>5543.8353862068961</v>
      </c>
    </row>
    <row r="10" spans="1:56" ht="15" thickBot="1" x14ac:dyDescent="0.4">
      <c r="A10" s="13">
        <v>2211.1307499999998</v>
      </c>
      <c r="B10">
        <v>18</v>
      </c>
      <c r="C10">
        <v>324</v>
      </c>
      <c r="D10">
        <v>35.625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M10" t="s">
        <v>115</v>
      </c>
      <c r="X10" t="s">
        <v>11</v>
      </c>
      <c r="Y10">
        <f t="shared" si="0"/>
        <v>-1219.2182882916566</v>
      </c>
      <c r="BA10">
        <v>9</v>
      </c>
      <c r="BB10">
        <f>COUNTIFS(insurance[split],"Test", insurance[decile], BA10)</f>
        <v>28</v>
      </c>
      <c r="BC10">
        <f>AVERAGEIFS(insurance[yhat], insurance[split],"Test", insurance[decile], BA10)</f>
        <v>4868.2992188210219</v>
      </c>
      <c r="BD10">
        <f>AVERAGEIFS(insurance[charges], insurance[split],"Test", insurance[decile], BA10)</f>
        <v>4283.6139957142859</v>
      </c>
    </row>
    <row r="11" spans="1:56" x14ac:dyDescent="0.35">
      <c r="A11" s="13">
        <v>1743.2139999999999</v>
      </c>
      <c r="B11">
        <v>19</v>
      </c>
      <c r="C11">
        <v>361</v>
      </c>
      <c r="D11">
        <v>28.9</v>
      </c>
      <c r="E11">
        <v>0</v>
      </c>
      <c r="F11">
        <v>0</v>
      </c>
      <c r="G11">
        <v>0</v>
      </c>
      <c r="H11">
        <v>0</v>
      </c>
      <c r="I11">
        <v>0</v>
      </c>
      <c r="J11">
        <v>1</v>
      </c>
      <c r="K11">
        <v>0</v>
      </c>
      <c r="M11" s="6"/>
      <c r="N11" s="6" t="s">
        <v>120</v>
      </c>
      <c r="O11" s="6" t="s">
        <v>121</v>
      </c>
      <c r="P11" s="6" t="s">
        <v>122</v>
      </c>
      <c r="Q11" s="6" t="s">
        <v>123</v>
      </c>
      <c r="R11" s="6" t="s">
        <v>124</v>
      </c>
      <c r="X11" t="s">
        <v>12</v>
      </c>
      <c r="Y11">
        <f t="shared" si="0"/>
        <v>-1077.5056509358735</v>
      </c>
      <c r="BA11">
        <v>10</v>
      </c>
      <c r="BB11">
        <f>COUNTIFS(insurance[split],"Test", insurance[decile], BA11)</f>
        <v>29</v>
      </c>
      <c r="BC11">
        <f>AVERAGEIFS(insurance[yhat], insurance[split],"Test", insurance[decile], BA11)</f>
        <v>3293.4672512595766</v>
      </c>
      <c r="BD11">
        <f>AVERAGEIFS(insurance[charges], insurance[split],"Test", insurance[decile], BA11)</f>
        <v>2483.4894217241381</v>
      </c>
    </row>
    <row r="12" spans="1:56" x14ac:dyDescent="0.35">
      <c r="A12" s="13">
        <v>5920.1040999999996</v>
      </c>
      <c r="B12">
        <v>40</v>
      </c>
      <c r="C12">
        <v>1600</v>
      </c>
      <c r="D12">
        <v>36.19</v>
      </c>
      <c r="E12">
        <v>0</v>
      </c>
      <c r="F12">
        <v>0</v>
      </c>
      <c r="G12">
        <v>0</v>
      </c>
      <c r="H12">
        <v>0</v>
      </c>
      <c r="I12">
        <v>1</v>
      </c>
      <c r="J12">
        <v>0</v>
      </c>
      <c r="K12">
        <v>0</v>
      </c>
      <c r="M12" t="s">
        <v>116</v>
      </c>
      <c r="N12">
        <v>10</v>
      </c>
      <c r="O12">
        <v>123752259146.33887</v>
      </c>
      <c r="P12">
        <v>12375225914.633886</v>
      </c>
      <c r="Q12">
        <v>544.88434162378621</v>
      </c>
      <c r="R12">
        <v>0</v>
      </c>
      <c r="X12" t="s">
        <v>27</v>
      </c>
      <c r="Y12">
        <f t="shared" si="0"/>
        <v>1482.2343064981847</v>
      </c>
    </row>
    <row r="13" spans="1:56" x14ac:dyDescent="0.35">
      <c r="A13" s="13">
        <v>1532.4697000000001</v>
      </c>
      <c r="B13">
        <v>21</v>
      </c>
      <c r="C13">
        <v>441</v>
      </c>
      <c r="D13">
        <v>35.53</v>
      </c>
      <c r="E13">
        <v>0</v>
      </c>
      <c r="F13">
        <v>0</v>
      </c>
      <c r="G13">
        <v>1</v>
      </c>
      <c r="H13">
        <v>0</v>
      </c>
      <c r="I13">
        <v>1</v>
      </c>
      <c r="J13">
        <v>0</v>
      </c>
      <c r="K13">
        <v>0</v>
      </c>
      <c r="M13" t="s">
        <v>117</v>
      </c>
      <c r="N13">
        <v>1043</v>
      </c>
      <c r="O13">
        <v>23688257567.649086</v>
      </c>
      <c r="P13">
        <v>22711656.344821751</v>
      </c>
    </row>
    <row r="14" spans="1:56" ht="15" thickBot="1" x14ac:dyDescent="0.4">
      <c r="A14" s="13">
        <v>7935.29115</v>
      </c>
      <c r="B14">
        <v>45</v>
      </c>
      <c r="C14">
        <v>2025</v>
      </c>
      <c r="D14">
        <v>38.284999999999997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M14" s="5" t="s">
        <v>118</v>
      </c>
      <c r="N14" s="5">
        <v>1053</v>
      </c>
      <c r="O14" s="5">
        <v>147440516713.98795</v>
      </c>
      <c r="P14" s="5"/>
      <c r="Q14" s="5"/>
      <c r="R14" s="5"/>
    </row>
    <row r="15" spans="1:56" ht="15" thickBot="1" x14ac:dyDescent="0.4">
      <c r="A15" s="13">
        <v>6186.1270000000004</v>
      </c>
      <c r="B15">
        <v>41</v>
      </c>
      <c r="C15">
        <v>1681</v>
      </c>
      <c r="D15">
        <v>31.6</v>
      </c>
      <c r="E15">
        <v>0</v>
      </c>
      <c r="F15">
        <v>0</v>
      </c>
      <c r="G15">
        <v>0</v>
      </c>
      <c r="H15">
        <v>0</v>
      </c>
      <c r="I15">
        <v>0</v>
      </c>
      <c r="J15">
        <v>1</v>
      </c>
      <c r="K15">
        <v>0</v>
      </c>
    </row>
    <row r="16" spans="1:56" x14ac:dyDescent="0.35">
      <c r="A16" s="13">
        <v>21344.846699999998</v>
      </c>
      <c r="B16">
        <v>18</v>
      </c>
      <c r="C16">
        <v>324</v>
      </c>
      <c r="D16">
        <v>30.114999999999998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M16" s="6"/>
      <c r="N16" s="6" t="s">
        <v>125</v>
      </c>
      <c r="O16" s="6" t="s">
        <v>113</v>
      </c>
      <c r="P16" s="6" t="s">
        <v>126</v>
      </c>
      <c r="Q16" s="6" t="s">
        <v>127</v>
      </c>
      <c r="R16" s="6" t="s">
        <v>128</v>
      </c>
      <c r="S16" s="6" t="s">
        <v>129</v>
      </c>
      <c r="T16" s="6" t="s">
        <v>130</v>
      </c>
      <c r="U16" s="6" t="s">
        <v>131</v>
      </c>
    </row>
    <row r="17" spans="1:21" x14ac:dyDescent="0.35">
      <c r="A17" s="13">
        <v>2867.1196</v>
      </c>
      <c r="B17">
        <v>29</v>
      </c>
      <c r="C17">
        <v>841</v>
      </c>
      <c r="D17">
        <v>27.94</v>
      </c>
      <c r="E17">
        <v>0</v>
      </c>
      <c r="F17">
        <v>0</v>
      </c>
      <c r="G17">
        <v>1</v>
      </c>
      <c r="H17">
        <v>0</v>
      </c>
      <c r="I17">
        <v>1</v>
      </c>
      <c r="J17">
        <v>0</v>
      </c>
      <c r="K17">
        <v>0</v>
      </c>
      <c r="M17" t="s">
        <v>119</v>
      </c>
      <c r="N17">
        <v>3757.4205834079148</v>
      </c>
      <c r="O17">
        <v>1545.279714269599</v>
      </c>
      <c r="P17">
        <v>2.4315472135631571</v>
      </c>
      <c r="Q17">
        <v>1.5202021671335234E-2</v>
      </c>
      <c r="R17">
        <v>725.20929368207999</v>
      </c>
      <c r="S17">
        <v>6789.6318731337497</v>
      </c>
      <c r="T17">
        <v>725.20929368207999</v>
      </c>
      <c r="U17">
        <v>6789.6318731337497</v>
      </c>
    </row>
    <row r="18" spans="1:21" x14ac:dyDescent="0.35">
      <c r="A18" s="13">
        <v>4646.759</v>
      </c>
      <c r="B18">
        <v>37</v>
      </c>
      <c r="C18">
        <v>1369</v>
      </c>
      <c r="D18">
        <v>30.8</v>
      </c>
      <c r="E18">
        <v>0</v>
      </c>
      <c r="F18">
        <v>0</v>
      </c>
      <c r="G18">
        <v>1</v>
      </c>
      <c r="H18">
        <v>0</v>
      </c>
      <c r="I18">
        <v>0</v>
      </c>
      <c r="J18">
        <v>1</v>
      </c>
      <c r="K18">
        <v>0</v>
      </c>
      <c r="M18" t="s">
        <v>0</v>
      </c>
      <c r="N18">
        <v>-60.058248506403196</v>
      </c>
      <c r="O18">
        <v>71.921059918874221</v>
      </c>
      <c r="P18">
        <v>-0.83505788949923598</v>
      </c>
      <c r="Q18">
        <v>0.4038763486798751</v>
      </c>
      <c r="R18">
        <v>-201.18470466915528</v>
      </c>
      <c r="S18">
        <v>81.068207656348875</v>
      </c>
      <c r="T18">
        <v>-201.18470466915528</v>
      </c>
      <c r="U18">
        <v>81.068207656348875</v>
      </c>
    </row>
    <row r="19" spans="1:21" x14ac:dyDescent="0.35">
      <c r="A19" s="13">
        <v>11381.3254</v>
      </c>
      <c r="B19">
        <v>58</v>
      </c>
      <c r="C19">
        <v>3364</v>
      </c>
      <c r="D19">
        <v>49.06</v>
      </c>
      <c r="E19">
        <v>0</v>
      </c>
      <c r="F19">
        <v>0</v>
      </c>
      <c r="G19">
        <v>1</v>
      </c>
      <c r="H19">
        <v>0</v>
      </c>
      <c r="I19">
        <v>1</v>
      </c>
      <c r="J19">
        <v>0</v>
      </c>
      <c r="K19">
        <v>0</v>
      </c>
      <c r="M19" t="s">
        <v>26</v>
      </c>
      <c r="N19">
        <v>4.0437192389577916</v>
      </c>
      <c r="O19">
        <v>0.89625760883436678</v>
      </c>
      <c r="P19">
        <v>4.5117823258615068</v>
      </c>
      <c r="Q19">
        <v>7.1583955766405941E-6</v>
      </c>
      <c r="R19">
        <v>2.2850457671489774</v>
      </c>
      <c r="S19">
        <v>5.8023927107666058</v>
      </c>
      <c r="T19">
        <v>2.2850457671489774</v>
      </c>
      <c r="U19">
        <v>5.8023927107666058</v>
      </c>
    </row>
    <row r="20" spans="1:21" x14ac:dyDescent="0.35">
      <c r="A20" s="13">
        <v>8601.3292999999994</v>
      </c>
      <c r="B20">
        <v>49</v>
      </c>
      <c r="C20">
        <v>2401</v>
      </c>
      <c r="D20">
        <v>27.17</v>
      </c>
      <c r="E20">
        <v>0</v>
      </c>
      <c r="F20">
        <v>0</v>
      </c>
      <c r="G20">
        <v>0</v>
      </c>
      <c r="H20">
        <v>0</v>
      </c>
      <c r="I20">
        <v>1</v>
      </c>
      <c r="J20">
        <v>0</v>
      </c>
      <c r="K20">
        <v>0</v>
      </c>
      <c r="M20" t="s">
        <v>2</v>
      </c>
      <c r="N20">
        <v>9.7962344909761097</v>
      </c>
      <c r="O20">
        <v>28.1412188971278</v>
      </c>
      <c r="P20">
        <v>0.34810981453173484</v>
      </c>
      <c r="Q20">
        <v>0.72782795896246588</v>
      </c>
      <c r="R20">
        <v>-45.423620437909406</v>
      </c>
      <c r="S20">
        <v>65.016089419861629</v>
      </c>
      <c r="T20">
        <v>-45.423620437909406</v>
      </c>
      <c r="U20">
        <v>65.016089419861629</v>
      </c>
    </row>
    <row r="21" spans="1:21" x14ac:dyDescent="0.35">
      <c r="A21" s="13">
        <v>3385.3991500000002</v>
      </c>
      <c r="B21">
        <v>26</v>
      </c>
      <c r="C21">
        <v>676</v>
      </c>
      <c r="D21">
        <v>28.785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M21" t="s">
        <v>3</v>
      </c>
      <c r="N21">
        <v>737.851221982727</v>
      </c>
      <c r="O21">
        <v>130.63743968739306</v>
      </c>
      <c r="P21">
        <v>5.6480839164358798</v>
      </c>
      <c r="Q21">
        <v>2.0914979778207913E-8</v>
      </c>
      <c r="R21">
        <v>481.50907510595681</v>
      </c>
      <c r="S21">
        <v>994.19336885949724</v>
      </c>
      <c r="T21">
        <v>481.50907510595681</v>
      </c>
      <c r="U21">
        <v>994.19336885949724</v>
      </c>
    </row>
    <row r="22" spans="1:21" x14ac:dyDescent="0.35">
      <c r="A22" s="13">
        <v>2457.2111500000001</v>
      </c>
      <c r="B22">
        <v>20</v>
      </c>
      <c r="C22">
        <v>400</v>
      </c>
      <c r="D22">
        <v>28.785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M22" t="s">
        <v>9</v>
      </c>
      <c r="N22">
        <v>-21849.22926952022</v>
      </c>
      <c r="O22">
        <v>1875.3778687115444</v>
      </c>
      <c r="P22">
        <v>-11.65057433707025</v>
      </c>
      <c r="Q22">
        <v>1.4140921799741336E-29</v>
      </c>
      <c r="R22">
        <v>-25529.172708560931</v>
      </c>
      <c r="S22">
        <v>-18169.285830479508</v>
      </c>
      <c r="T22">
        <v>-25529.172708560931</v>
      </c>
      <c r="U22">
        <v>-18169.285830479508</v>
      </c>
    </row>
    <row r="23" spans="1:21" x14ac:dyDescent="0.35">
      <c r="A23" s="13">
        <v>2155.6815000000001</v>
      </c>
      <c r="B23">
        <v>22</v>
      </c>
      <c r="C23">
        <v>484</v>
      </c>
      <c r="D23">
        <v>28.05</v>
      </c>
      <c r="E23">
        <v>0</v>
      </c>
      <c r="F23">
        <v>0</v>
      </c>
      <c r="G23">
        <v>0</v>
      </c>
      <c r="H23">
        <v>0</v>
      </c>
      <c r="I23">
        <v>1</v>
      </c>
      <c r="J23">
        <v>0</v>
      </c>
      <c r="K23">
        <v>0</v>
      </c>
      <c r="M23" t="s">
        <v>8</v>
      </c>
      <c r="N23">
        <v>-628.74965962704448</v>
      </c>
      <c r="O23">
        <v>295.57839535762582</v>
      </c>
      <c r="P23">
        <v>-2.1271840888990163</v>
      </c>
      <c r="Q23">
        <v>3.3638941159858653E-2</v>
      </c>
      <c r="R23">
        <v>-1208.7457206159568</v>
      </c>
      <c r="S23">
        <v>-48.753598638132189</v>
      </c>
      <c r="T23">
        <v>-1208.7457206159568</v>
      </c>
      <c r="U23">
        <v>-48.753598638132189</v>
      </c>
    </row>
    <row r="24" spans="1:21" x14ac:dyDescent="0.35">
      <c r="A24" s="13">
        <v>1261.442</v>
      </c>
      <c r="B24">
        <v>19</v>
      </c>
      <c r="C24">
        <v>361</v>
      </c>
      <c r="D24">
        <v>34.1</v>
      </c>
      <c r="E24">
        <v>0</v>
      </c>
      <c r="F24">
        <v>0</v>
      </c>
      <c r="G24">
        <v>1</v>
      </c>
      <c r="H24">
        <v>0</v>
      </c>
      <c r="I24">
        <v>0</v>
      </c>
      <c r="J24">
        <v>1</v>
      </c>
      <c r="K24">
        <v>0</v>
      </c>
      <c r="M24" t="s">
        <v>10</v>
      </c>
      <c r="N24">
        <v>-608.39238596156906</v>
      </c>
      <c r="O24">
        <v>421.66416485183197</v>
      </c>
      <c r="P24">
        <v>-1.4428363533698703</v>
      </c>
      <c r="Q24">
        <v>0.14936681538108867</v>
      </c>
      <c r="R24">
        <v>-1435.7991197261931</v>
      </c>
      <c r="S24">
        <v>219.01434780305499</v>
      </c>
      <c r="T24">
        <v>-1435.7991197261931</v>
      </c>
      <c r="U24">
        <v>219.01434780305499</v>
      </c>
    </row>
    <row r="25" spans="1:21" x14ac:dyDescent="0.35">
      <c r="A25" s="13">
        <v>2166.732</v>
      </c>
      <c r="B25">
        <v>22</v>
      </c>
      <c r="C25">
        <v>484</v>
      </c>
      <c r="D25">
        <v>36</v>
      </c>
      <c r="E25">
        <v>0</v>
      </c>
      <c r="F25">
        <v>0</v>
      </c>
      <c r="G25">
        <v>0</v>
      </c>
      <c r="H25">
        <v>0</v>
      </c>
      <c r="I25">
        <v>0</v>
      </c>
      <c r="J25">
        <v>1</v>
      </c>
      <c r="K25">
        <v>0</v>
      </c>
      <c r="M25" t="s">
        <v>11</v>
      </c>
      <c r="N25">
        <v>-1219.2182882916566</v>
      </c>
      <c r="O25">
        <v>426.50469728054208</v>
      </c>
      <c r="P25">
        <v>-2.8586280434086078</v>
      </c>
      <c r="Q25">
        <v>4.3394678607804171E-3</v>
      </c>
      <c r="R25">
        <v>-2056.1233134937997</v>
      </c>
      <c r="S25">
        <v>-382.3132630895135</v>
      </c>
      <c r="T25">
        <v>-2056.1233134937997</v>
      </c>
      <c r="U25">
        <v>-382.3132630895135</v>
      </c>
    </row>
    <row r="26" spans="1:21" x14ac:dyDescent="0.35">
      <c r="A26" s="13">
        <v>13405.390299999999</v>
      </c>
      <c r="B26">
        <v>63</v>
      </c>
      <c r="C26">
        <v>3969</v>
      </c>
      <c r="D26">
        <v>41.47</v>
      </c>
      <c r="E26">
        <v>0</v>
      </c>
      <c r="F26">
        <v>0</v>
      </c>
      <c r="G26">
        <v>1</v>
      </c>
      <c r="H26">
        <v>0</v>
      </c>
      <c r="I26">
        <v>1</v>
      </c>
      <c r="J26">
        <v>0</v>
      </c>
      <c r="K26">
        <v>0</v>
      </c>
      <c r="M26" t="s">
        <v>12</v>
      </c>
      <c r="N26">
        <v>-1077.5056509358735</v>
      </c>
      <c r="O26">
        <v>426.7004374189346</v>
      </c>
      <c r="P26">
        <v>-2.5252039989778079</v>
      </c>
      <c r="Q26">
        <v>1.1710397715797382E-2</v>
      </c>
      <c r="R26">
        <v>-1914.7947654727859</v>
      </c>
      <c r="S26">
        <v>-240.21653639896113</v>
      </c>
      <c r="T26">
        <v>-1914.7947654727859</v>
      </c>
      <c r="U26">
        <v>-240.21653639896113</v>
      </c>
    </row>
    <row r="27" spans="1:21" ht="15" thickBot="1" x14ac:dyDescent="0.4">
      <c r="A27" s="13">
        <v>8116.68</v>
      </c>
      <c r="B27">
        <v>49</v>
      </c>
      <c r="C27">
        <v>2401</v>
      </c>
      <c r="D27">
        <v>30.3</v>
      </c>
      <c r="E27">
        <v>0</v>
      </c>
      <c r="F27">
        <v>0</v>
      </c>
      <c r="G27">
        <v>1</v>
      </c>
      <c r="H27">
        <v>0</v>
      </c>
      <c r="I27">
        <v>0</v>
      </c>
      <c r="J27">
        <v>1</v>
      </c>
      <c r="K27">
        <v>0</v>
      </c>
      <c r="M27" s="5" t="s">
        <v>27</v>
      </c>
      <c r="N27" s="5">
        <v>1482.2343064981847</v>
      </c>
      <c r="O27" s="5">
        <v>60.473042137168541</v>
      </c>
      <c r="P27" s="5">
        <v>24.510662174661114</v>
      </c>
      <c r="Q27" s="5">
        <v>3.8401447849003885E-105</v>
      </c>
      <c r="R27" s="5">
        <v>1363.5716207726687</v>
      </c>
      <c r="S27" s="5">
        <v>1600.8969922237006</v>
      </c>
      <c r="T27" s="5">
        <v>1363.5716207726687</v>
      </c>
      <c r="U27" s="5">
        <v>1600.8969922237006</v>
      </c>
    </row>
    <row r="28" spans="1:21" x14ac:dyDescent="0.35">
      <c r="A28" s="13">
        <v>1631.8212000000001</v>
      </c>
      <c r="B28">
        <v>18</v>
      </c>
      <c r="C28">
        <v>324</v>
      </c>
      <c r="D28">
        <v>38.28</v>
      </c>
      <c r="E28">
        <v>0</v>
      </c>
      <c r="F28">
        <v>0</v>
      </c>
      <c r="G28">
        <v>0</v>
      </c>
      <c r="H28">
        <v>0</v>
      </c>
      <c r="I28">
        <v>1</v>
      </c>
      <c r="J28">
        <v>0</v>
      </c>
      <c r="K28">
        <v>0</v>
      </c>
    </row>
    <row r="29" spans="1:21" x14ac:dyDescent="0.35">
      <c r="A29" s="13">
        <v>4883.866</v>
      </c>
      <c r="B29">
        <v>36</v>
      </c>
      <c r="C29">
        <v>1296</v>
      </c>
      <c r="D29">
        <v>26.2</v>
      </c>
      <c r="E29">
        <v>0</v>
      </c>
      <c r="F29">
        <v>0</v>
      </c>
      <c r="G29">
        <v>0</v>
      </c>
      <c r="H29">
        <v>0</v>
      </c>
      <c r="I29">
        <v>0</v>
      </c>
      <c r="J29">
        <v>1</v>
      </c>
      <c r="K29">
        <v>0</v>
      </c>
    </row>
    <row r="30" spans="1:21" x14ac:dyDescent="0.35">
      <c r="A30" s="13">
        <v>5649.7150000000001</v>
      </c>
      <c r="B30">
        <v>39</v>
      </c>
      <c r="C30">
        <v>1521</v>
      </c>
      <c r="D30">
        <v>32.799999999999997</v>
      </c>
      <c r="E30">
        <v>0</v>
      </c>
      <c r="F30">
        <v>0</v>
      </c>
      <c r="G30">
        <v>0</v>
      </c>
      <c r="H30">
        <v>0</v>
      </c>
      <c r="I30">
        <v>0</v>
      </c>
      <c r="J30">
        <v>1</v>
      </c>
      <c r="K30">
        <v>0</v>
      </c>
    </row>
    <row r="31" spans="1:21" x14ac:dyDescent="0.35">
      <c r="A31" s="13">
        <v>14901.5167</v>
      </c>
      <c r="B31">
        <v>64</v>
      </c>
      <c r="C31">
        <v>4096</v>
      </c>
      <c r="D31">
        <v>39.33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M31" t="s">
        <v>132</v>
      </c>
      <c r="Q31" t="s">
        <v>136</v>
      </c>
    </row>
    <row r="32" spans="1:21" ht="15" thickBot="1" x14ac:dyDescent="0.4">
      <c r="A32" s="13">
        <v>11743.299000000001</v>
      </c>
      <c r="B32">
        <v>59</v>
      </c>
      <c r="C32">
        <v>3481</v>
      </c>
      <c r="D32">
        <v>26.4</v>
      </c>
      <c r="E32">
        <v>0</v>
      </c>
      <c r="F32">
        <v>0</v>
      </c>
      <c r="G32">
        <v>1</v>
      </c>
      <c r="H32">
        <v>0</v>
      </c>
      <c r="I32">
        <v>1</v>
      </c>
      <c r="J32">
        <v>0</v>
      </c>
      <c r="K32">
        <v>0</v>
      </c>
    </row>
    <row r="33" spans="1:18" x14ac:dyDescent="0.35">
      <c r="A33" s="13">
        <v>2689.4953999999998</v>
      </c>
      <c r="B33">
        <v>28</v>
      </c>
      <c r="C33">
        <v>784</v>
      </c>
      <c r="D33">
        <v>38.06</v>
      </c>
      <c r="E33">
        <v>0</v>
      </c>
      <c r="F33">
        <v>0</v>
      </c>
      <c r="G33">
        <v>1</v>
      </c>
      <c r="H33">
        <v>0</v>
      </c>
      <c r="I33">
        <v>1</v>
      </c>
      <c r="J33">
        <v>0</v>
      </c>
      <c r="K33">
        <v>0</v>
      </c>
      <c r="M33" s="6" t="s">
        <v>133</v>
      </c>
      <c r="N33" s="6" t="s">
        <v>134</v>
      </c>
      <c r="O33" s="6" t="s">
        <v>135</v>
      </c>
      <c r="Q33" s="6" t="s">
        <v>137</v>
      </c>
      <c r="R33" s="6" t="s">
        <v>6</v>
      </c>
    </row>
    <row r="34" spans="1:18" x14ac:dyDescent="0.35">
      <c r="A34" s="13">
        <v>24227.337240000001</v>
      </c>
      <c r="B34">
        <v>58</v>
      </c>
      <c r="C34">
        <v>3364</v>
      </c>
      <c r="D34">
        <v>41.91</v>
      </c>
      <c r="E34">
        <v>0</v>
      </c>
      <c r="F34">
        <v>0</v>
      </c>
      <c r="G34">
        <v>0</v>
      </c>
      <c r="H34">
        <v>0</v>
      </c>
      <c r="I34">
        <v>1</v>
      </c>
      <c r="J34">
        <v>0</v>
      </c>
      <c r="K34">
        <v>0</v>
      </c>
      <c r="M34">
        <v>1</v>
      </c>
      <c r="N34">
        <v>4814.5658558539217</v>
      </c>
      <c r="O34">
        <v>-1057.9442558539217</v>
      </c>
      <c r="Q34">
        <v>4.743833017077799E-2</v>
      </c>
      <c r="R34">
        <v>1121.8739</v>
      </c>
    </row>
    <row r="35" spans="1:18" x14ac:dyDescent="0.35">
      <c r="A35" s="13">
        <v>1615.7666999999999</v>
      </c>
      <c r="B35">
        <v>18</v>
      </c>
      <c r="C35">
        <v>324</v>
      </c>
      <c r="D35">
        <v>26.73</v>
      </c>
      <c r="E35">
        <v>0</v>
      </c>
      <c r="F35">
        <v>0</v>
      </c>
      <c r="G35">
        <v>0</v>
      </c>
      <c r="H35">
        <v>0</v>
      </c>
      <c r="I35">
        <v>1</v>
      </c>
      <c r="J35">
        <v>0</v>
      </c>
      <c r="K35">
        <v>0</v>
      </c>
      <c r="M35">
        <v>2</v>
      </c>
      <c r="N35">
        <v>3145.9435010959724</v>
      </c>
      <c r="O35">
        <v>-1319.1005010959723</v>
      </c>
      <c r="Q35">
        <v>0.14231499051233398</v>
      </c>
      <c r="R35">
        <v>1135.9407000000001</v>
      </c>
    </row>
    <row r="36" spans="1:18" x14ac:dyDescent="0.35">
      <c r="A36" s="13">
        <v>12648.7034</v>
      </c>
      <c r="B36">
        <v>60</v>
      </c>
      <c r="C36">
        <v>3600</v>
      </c>
      <c r="D36">
        <v>38.06</v>
      </c>
      <c r="E36">
        <v>0</v>
      </c>
      <c r="F36">
        <v>0</v>
      </c>
      <c r="G36">
        <v>0</v>
      </c>
      <c r="H36">
        <v>0</v>
      </c>
      <c r="I36">
        <v>1</v>
      </c>
      <c r="J36">
        <v>0</v>
      </c>
      <c r="K36">
        <v>0</v>
      </c>
      <c r="M36">
        <v>3</v>
      </c>
      <c r="N36">
        <v>12246.129969559983</v>
      </c>
      <c r="O36">
        <v>-1155.4121695599824</v>
      </c>
      <c r="Q36">
        <v>0.23719165085388993</v>
      </c>
      <c r="R36">
        <v>1136.3994</v>
      </c>
    </row>
    <row r="37" spans="1:18" x14ac:dyDescent="0.35">
      <c r="A37" s="13">
        <v>1986.9333999999999</v>
      </c>
      <c r="B37">
        <v>24</v>
      </c>
      <c r="C37">
        <v>576</v>
      </c>
      <c r="D37">
        <v>35.86</v>
      </c>
      <c r="E37">
        <v>0</v>
      </c>
      <c r="F37">
        <v>0</v>
      </c>
      <c r="G37">
        <v>1</v>
      </c>
      <c r="H37">
        <v>0</v>
      </c>
      <c r="I37">
        <v>1</v>
      </c>
      <c r="J37">
        <v>0</v>
      </c>
      <c r="K37">
        <v>0</v>
      </c>
      <c r="M37">
        <v>4</v>
      </c>
      <c r="N37">
        <v>11763.795139844391</v>
      </c>
      <c r="O37">
        <v>-1161.4101398443909</v>
      </c>
      <c r="Q37">
        <v>0.33206831119544594</v>
      </c>
      <c r="R37">
        <v>1137.011</v>
      </c>
    </row>
    <row r="38" spans="1:18" x14ac:dyDescent="0.35">
      <c r="A38" s="13">
        <v>5400.9804999999997</v>
      </c>
      <c r="B38">
        <v>38</v>
      </c>
      <c r="C38">
        <v>1444</v>
      </c>
      <c r="D38">
        <v>40.15</v>
      </c>
      <c r="E38">
        <v>0</v>
      </c>
      <c r="F38">
        <v>0</v>
      </c>
      <c r="G38">
        <v>0</v>
      </c>
      <c r="H38">
        <v>0</v>
      </c>
      <c r="I38">
        <v>1</v>
      </c>
      <c r="J38">
        <v>0</v>
      </c>
      <c r="K38">
        <v>0</v>
      </c>
      <c r="M38">
        <v>5</v>
      </c>
      <c r="N38">
        <v>15064.028356119368</v>
      </c>
      <c r="O38">
        <v>-1835.1814061193691</v>
      </c>
      <c r="Q38">
        <v>0.42694497153700189</v>
      </c>
      <c r="R38">
        <v>1141.4450999999999</v>
      </c>
    </row>
    <row r="39" spans="1:18" x14ac:dyDescent="0.35">
      <c r="A39" s="13">
        <v>11837.16</v>
      </c>
      <c r="B39">
        <v>58</v>
      </c>
      <c r="C39">
        <v>3364</v>
      </c>
      <c r="D39">
        <v>25.2</v>
      </c>
      <c r="E39">
        <v>0</v>
      </c>
      <c r="F39">
        <v>0</v>
      </c>
      <c r="G39">
        <v>0</v>
      </c>
      <c r="H39">
        <v>0</v>
      </c>
      <c r="I39">
        <v>0</v>
      </c>
      <c r="J39">
        <v>1</v>
      </c>
      <c r="K39">
        <v>0</v>
      </c>
      <c r="M39">
        <v>6</v>
      </c>
      <c r="N39">
        <v>2472.620791938567</v>
      </c>
      <c r="O39">
        <v>-1335.609791938567</v>
      </c>
      <c r="Q39">
        <v>0.5218216318785579</v>
      </c>
      <c r="R39">
        <v>1146.7965999999999</v>
      </c>
    </row>
    <row r="40" spans="1:18" x14ac:dyDescent="0.35">
      <c r="A40" s="13">
        <v>3172.018</v>
      </c>
      <c r="B40">
        <v>28</v>
      </c>
      <c r="C40">
        <v>784</v>
      </c>
      <c r="D40">
        <v>33.4</v>
      </c>
      <c r="E40">
        <v>0</v>
      </c>
      <c r="F40">
        <v>0</v>
      </c>
      <c r="G40">
        <v>0</v>
      </c>
      <c r="H40">
        <v>0</v>
      </c>
      <c r="I40">
        <v>0</v>
      </c>
      <c r="J40">
        <v>1</v>
      </c>
      <c r="K40">
        <v>0</v>
      </c>
      <c r="M40">
        <v>7</v>
      </c>
      <c r="N40">
        <v>4244.3250543450185</v>
      </c>
      <c r="O40">
        <v>-2046.1352043450183</v>
      </c>
      <c r="Q40">
        <v>0.61669829222011396</v>
      </c>
      <c r="R40">
        <v>1163.4627</v>
      </c>
    </row>
    <row r="41" spans="1:18" x14ac:dyDescent="0.35">
      <c r="A41" s="13">
        <v>2156.7518</v>
      </c>
      <c r="B41">
        <v>22</v>
      </c>
      <c r="C41">
        <v>484</v>
      </c>
      <c r="D41">
        <v>28.82</v>
      </c>
      <c r="E41">
        <v>0</v>
      </c>
      <c r="F41">
        <v>0</v>
      </c>
      <c r="G41">
        <v>0</v>
      </c>
      <c r="H41">
        <v>0</v>
      </c>
      <c r="I41">
        <v>1</v>
      </c>
      <c r="J41">
        <v>0</v>
      </c>
      <c r="K41">
        <v>0</v>
      </c>
      <c r="M41">
        <v>8</v>
      </c>
      <c r="N41">
        <v>4905.784738353891</v>
      </c>
      <c r="O41">
        <v>-1859.7227383538911</v>
      </c>
      <c r="Q41">
        <v>0.71157495256166992</v>
      </c>
      <c r="R41">
        <v>1242.26</v>
      </c>
    </row>
    <row r="42" spans="1:18" x14ac:dyDescent="0.35">
      <c r="A42" s="13">
        <v>11944.594349999999</v>
      </c>
      <c r="B42">
        <v>58</v>
      </c>
      <c r="C42">
        <v>3364</v>
      </c>
      <c r="D42">
        <v>34.865000000000002</v>
      </c>
      <c r="E42">
        <v>0</v>
      </c>
      <c r="F42">
        <v>0</v>
      </c>
      <c r="G42">
        <v>1</v>
      </c>
      <c r="H42">
        <v>0</v>
      </c>
      <c r="I42">
        <v>0</v>
      </c>
      <c r="J42">
        <v>0</v>
      </c>
      <c r="K42">
        <v>0</v>
      </c>
      <c r="M42">
        <v>9</v>
      </c>
      <c r="N42">
        <v>4335.5279974560062</v>
      </c>
      <c r="O42">
        <v>-2124.3972474560064</v>
      </c>
      <c r="Q42">
        <v>0.80645161290322587</v>
      </c>
      <c r="R42">
        <v>1242.816</v>
      </c>
    </row>
    <row r="43" spans="1:18" x14ac:dyDescent="0.35">
      <c r="A43" s="13">
        <v>8444.4740000000002</v>
      </c>
      <c r="B43">
        <v>50</v>
      </c>
      <c r="C43">
        <v>2500</v>
      </c>
      <c r="D43">
        <v>26.6</v>
      </c>
      <c r="E43">
        <v>0</v>
      </c>
      <c r="F43">
        <v>0</v>
      </c>
      <c r="G43">
        <v>1</v>
      </c>
      <c r="H43">
        <v>0</v>
      </c>
      <c r="I43">
        <v>0</v>
      </c>
      <c r="J43">
        <v>1</v>
      </c>
      <c r="K43">
        <v>0</v>
      </c>
      <c r="M43">
        <v>10</v>
      </c>
      <c r="N43">
        <v>3281.702032903353</v>
      </c>
      <c r="O43">
        <v>-1538.4880329033531</v>
      </c>
      <c r="Q43">
        <v>0.90132827324478182</v>
      </c>
      <c r="R43">
        <v>1256.299</v>
      </c>
    </row>
    <row r="44" spans="1:18" x14ac:dyDescent="0.35">
      <c r="A44" s="13">
        <v>8124.4084000000003</v>
      </c>
      <c r="B44">
        <v>49</v>
      </c>
      <c r="C44">
        <v>2401</v>
      </c>
      <c r="D44">
        <v>35.86</v>
      </c>
      <c r="E44">
        <v>0</v>
      </c>
      <c r="F44">
        <v>0</v>
      </c>
      <c r="G44">
        <v>1</v>
      </c>
      <c r="H44">
        <v>0</v>
      </c>
      <c r="I44">
        <v>1</v>
      </c>
      <c r="J44">
        <v>0</v>
      </c>
      <c r="K44">
        <v>0</v>
      </c>
      <c r="M44">
        <v>11</v>
      </c>
      <c r="N44">
        <v>6960.3488634210225</v>
      </c>
      <c r="O44">
        <v>-1040.244763421023</v>
      </c>
      <c r="Q44">
        <v>0.99620493358633777</v>
      </c>
      <c r="R44">
        <v>1261.442</v>
      </c>
    </row>
    <row r="45" spans="1:18" x14ac:dyDescent="0.35">
      <c r="A45" s="13">
        <v>9722.7695000000003</v>
      </c>
      <c r="B45">
        <v>52</v>
      </c>
      <c r="C45">
        <v>2704</v>
      </c>
      <c r="D45">
        <v>33.25</v>
      </c>
      <c r="E45">
        <v>0</v>
      </c>
      <c r="F45">
        <v>0</v>
      </c>
      <c r="G45">
        <v>1</v>
      </c>
      <c r="H45">
        <v>0</v>
      </c>
      <c r="I45">
        <v>0</v>
      </c>
      <c r="J45">
        <v>0</v>
      </c>
      <c r="K45">
        <v>0</v>
      </c>
      <c r="M45">
        <v>12</v>
      </c>
      <c r="N45">
        <v>2779.5698126995148</v>
      </c>
      <c r="O45">
        <v>-1247.1001126995147</v>
      </c>
      <c r="Q45">
        <v>1.0910815939278937</v>
      </c>
      <c r="R45">
        <v>1263.249</v>
      </c>
    </row>
    <row r="46" spans="1:18" x14ac:dyDescent="0.35">
      <c r="A46" s="13">
        <v>10435.06525</v>
      </c>
      <c r="B46">
        <v>54</v>
      </c>
      <c r="C46">
        <v>2916</v>
      </c>
      <c r="D46">
        <v>32.774999999999999</v>
      </c>
      <c r="E46">
        <v>0</v>
      </c>
      <c r="F46">
        <v>0</v>
      </c>
      <c r="G46">
        <v>1</v>
      </c>
      <c r="H46">
        <v>0</v>
      </c>
      <c r="I46">
        <v>0</v>
      </c>
      <c r="J46">
        <v>0</v>
      </c>
      <c r="K46">
        <v>0</v>
      </c>
      <c r="M46">
        <v>13</v>
      </c>
      <c r="N46">
        <v>9618.3796969963187</v>
      </c>
      <c r="O46">
        <v>-1683.0885469963187</v>
      </c>
      <c r="Q46">
        <v>1.1859582542694498</v>
      </c>
      <c r="R46">
        <v>1391.5287000000001</v>
      </c>
    </row>
    <row r="47" spans="1:18" x14ac:dyDescent="0.35">
      <c r="A47" s="13">
        <v>11566.30055</v>
      </c>
      <c r="B47">
        <v>57</v>
      </c>
      <c r="C47">
        <v>3249</v>
      </c>
      <c r="D47">
        <v>40.945</v>
      </c>
      <c r="E47">
        <v>0</v>
      </c>
      <c r="F47">
        <v>0</v>
      </c>
      <c r="G47">
        <v>1</v>
      </c>
      <c r="H47">
        <v>0</v>
      </c>
      <c r="I47">
        <v>0</v>
      </c>
      <c r="J47">
        <v>0</v>
      </c>
      <c r="K47">
        <v>0</v>
      </c>
      <c r="M47">
        <v>14</v>
      </c>
      <c r="N47">
        <v>7324.5797943124026</v>
      </c>
      <c r="O47">
        <v>-1138.4527943124021</v>
      </c>
      <c r="Q47">
        <v>1.2808349146110056</v>
      </c>
      <c r="R47">
        <v>1515.3449000000001</v>
      </c>
    </row>
    <row r="48" spans="1:18" x14ac:dyDescent="0.35">
      <c r="A48" s="13">
        <v>2866.0909999999999</v>
      </c>
      <c r="B48">
        <v>29</v>
      </c>
      <c r="C48">
        <v>841</v>
      </c>
      <c r="D48">
        <v>27.2</v>
      </c>
      <c r="E48">
        <v>0</v>
      </c>
      <c r="F48">
        <v>0</v>
      </c>
      <c r="G48">
        <v>1</v>
      </c>
      <c r="H48">
        <v>0</v>
      </c>
      <c r="I48">
        <v>0</v>
      </c>
      <c r="J48">
        <v>1</v>
      </c>
      <c r="K48">
        <v>0</v>
      </c>
      <c r="M48">
        <v>15</v>
      </c>
      <c r="N48">
        <v>4281.5507454107274</v>
      </c>
      <c r="O48">
        <v>17063.29595458927</v>
      </c>
      <c r="Q48">
        <v>1.3757115749525617</v>
      </c>
      <c r="R48">
        <v>1526.3119999999999</v>
      </c>
    </row>
    <row r="49" spans="1:18" x14ac:dyDescent="0.35">
      <c r="A49" s="13">
        <v>11658.379150000001</v>
      </c>
      <c r="B49">
        <v>56</v>
      </c>
      <c r="C49">
        <v>3136</v>
      </c>
      <c r="D49">
        <v>28.785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M49">
        <v>16</v>
      </c>
      <c r="N49">
        <v>3842.2381004448962</v>
      </c>
      <c r="O49">
        <v>-975.1185004448962</v>
      </c>
      <c r="Q49">
        <v>1.4705882352941175</v>
      </c>
      <c r="R49">
        <v>1532.4697000000001</v>
      </c>
    </row>
    <row r="50" spans="1:18" x14ac:dyDescent="0.35">
      <c r="A50" s="13">
        <v>13822.803</v>
      </c>
      <c r="B50">
        <v>64</v>
      </c>
      <c r="C50">
        <v>4096</v>
      </c>
      <c r="D50">
        <v>34.5</v>
      </c>
      <c r="E50">
        <v>0</v>
      </c>
      <c r="F50">
        <v>0</v>
      </c>
      <c r="G50">
        <v>1</v>
      </c>
      <c r="H50">
        <v>0</v>
      </c>
      <c r="I50">
        <v>0</v>
      </c>
      <c r="J50">
        <v>1</v>
      </c>
      <c r="K50">
        <v>0</v>
      </c>
      <c r="M50">
        <v>17</v>
      </c>
      <c r="N50">
        <v>5666.585738563359</v>
      </c>
      <c r="O50">
        <v>-1019.826738563359</v>
      </c>
      <c r="Q50">
        <v>1.5654648956356736</v>
      </c>
      <c r="R50">
        <v>1534.3045</v>
      </c>
    </row>
    <row r="51" spans="1:18" x14ac:dyDescent="0.35">
      <c r="A51" s="13">
        <v>12142.578600000001</v>
      </c>
      <c r="B51">
        <v>60</v>
      </c>
      <c r="C51">
        <v>3600</v>
      </c>
      <c r="D51">
        <v>25.74</v>
      </c>
      <c r="E51">
        <v>0</v>
      </c>
      <c r="F51">
        <v>0</v>
      </c>
      <c r="G51">
        <v>1</v>
      </c>
      <c r="H51">
        <v>0</v>
      </c>
      <c r="I51">
        <v>1</v>
      </c>
      <c r="J51">
        <v>0</v>
      </c>
      <c r="K51">
        <v>0</v>
      </c>
      <c r="M51">
        <v>18</v>
      </c>
      <c r="N51">
        <v>12509.749006099128</v>
      </c>
      <c r="O51">
        <v>-1128.4236060991279</v>
      </c>
      <c r="Q51">
        <v>1.6603415559772297</v>
      </c>
      <c r="R51">
        <v>1607.5101</v>
      </c>
    </row>
    <row r="52" spans="1:18" x14ac:dyDescent="0.35">
      <c r="A52" s="13">
        <v>18955.220170000001</v>
      </c>
      <c r="B52">
        <v>24</v>
      </c>
      <c r="C52">
        <v>576</v>
      </c>
      <c r="D52">
        <v>27.6</v>
      </c>
      <c r="E52">
        <v>0</v>
      </c>
      <c r="F52">
        <v>0</v>
      </c>
      <c r="G52">
        <v>0</v>
      </c>
      <c r="H52">
        <v>0</v>
      </c>
      <c r="I52">
        <v>0</v>
      </c>
      <c r="J52">
        <v>1</v>
      </c>
      <c r="K52">
        <v>0</v>
      </c>
      <c r="M52">
        <v>19</v>
      </c>
      <c r="N52">
        <v>9570.4817021599792</v>
      </c>
      <c r="O52">
        <v>-969.15240215997983</v>
      </c>
      <c r="Q52">
        <v>1.7552182163187855</v>
      </c>
      <c r="R52">
        <v>1615.7666999999999</v>
      </c>
    </row>
    <row r="53" spans="1:18" x14ac:dyDescent="0.35">
      <c r="A53" s="13">
        <v>13217.094499999999</v>
      </c>
      <c r="B53">
        <v>60</v>
      </c>
      <c r="C53">
        <v>3600</v>
      </c>
      <c r="D53">
        <v>27.55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M53">
        <v>20</v>
      </c>
      <c r="N53">
        <v>5211.4449375996464</v>
      </c>
      <c r="O53">
        <v>-1826.0457875996462</v>
      </c>
      <c r="Q53">
        <v>1.8500948766603416</v>
      </c>
      <c r="R53">
        <v>1621.3402000000001</v>
      </c>
    </row>
    <row r="54" spans="1:18" x14ac:dyDescent="0.35">
      <c r="A54" s="13">
        <v>13981.850350000001</v>
      </c>
      <c r="B54">
        <v>63</v>
      </c>
      <c r="C54">
        <v>3969</v>
      </c>
      <c r="D54">
        <v>36.765000000000001</v>
      </c>
      <c r="E54">
        <v>0</v>
      </c>
      <c r="F54">
        <v>0</v>
      </c>
      <c r="G54">
        <v>1</v>
      </c>
      <c r="H54">
        <v>0</v>
      </c>
      <c r="I54">
        <v>0</v>
      </c>
      <c r="J54">
        <v>0</v>
      </c>
      <c r="K54">
        <v>0</v>
      </c>
      <c r="M54">
        <v>21</v>
      </c>
      <c r="N54">
        <v>4455.7279186857149</v>
      </c>
      <c r="O54">
        <v>-1998.5167686857149</v>
      </c>
      <c r="Q54">
        <v>1.9449715370018974</v>
      </c>
      <c r="R54">
        <v>1621.8827000000001</v>
      </c>
    </row>
    <row r="55" spans="1:18" x14ac:dyDescent="0.35">
      <c r="A55" s="13">
        <v>3554.203</v>
      </c>
      <c r="B55">
        <v>30</v>
      </c>
      <c r="C55">
        <v>900</v>
      </c>
      <c r="D55">
        <v>27.7</v>
      </c>
      <c r="E55">
        <v>0</v>
      </c>
      <c r="F55">
        <v>0</v>
      </c>
      <c r="G55">
        <v>0</v>
      </c>
      <c r="H55">
        <v>0</v>
      </c>
      <c r="I55">
        <v>0</v>
      </c>
      <c r="J55">
        <v>1</v>
      </c>
      <c r="K55">
        <v>0</v>
      </c>
      <c r="M55">
        <v>22</v>
      </c>
      <c r="N55">
        <v>3448.8653171028382</v>
      </c>
      <c r="O55">
        <v>-1293.183817102838</v>
      </c>
      <c r="Q55">
        <v>2.0398481973434537</v>
      </c>
      <c r="R55">
        <v>1622.1885</v>
      </c>
    </row>
    <row r="56" spans="1:18" x14ac:dyDescent="0.35">
      <c r="A56" s="13">
        <v>12404.8791</v>
      </c>
      <c r="B56">
        <v>33</v>
      </c>
      <c r="C56">
        <v>1089</v>
      </c>
      <c r="D56">
        <v>35.244999999999997</v>
      </c>
      <c r="E56">
        <v>0</v>
      </c>
      <c r="F56">
        <v>0</v>
      </c>
      <c r="G56">
        <v>1</v>
      </c>
      <c r="H56">
        <v>0</v>
      </c>
      <c r="I56">
        <v>0</v>
      </c>
      <c r="J56">
        <v>0</v>
      </c>
      <c r="K56">
        <v>0</v>
      </c>
      <c r="M56">
        <v>23</v>
      </c>
      <c r="N56">
        <v>2703.8927926293845</v>
      </c>
      <c r="O56">
        <v>-1442.4507926293845</v>
      </c>
      <c r="Q56">
        <v>2.1347248576850095</v>
      </c>
      <c r="R56">
        <v>1627.2824499999999</v>
      </c>
    </row>
    <row r="57" spans="1:18" x14ac:dyDescent="0.35">
      <c r="A57" s="13">
        <v>14133.03775</v>
      </c>
      <c r="B57">
        <v>18</v>
      </c>
      <c r="C57">
        <v>324</v>
      </c>
      <c r="D57">
        <v>38.28</v>
      </c>
      <c r="E57">
        <v>0</v>
      </c>
      <c r="F57">
        <v>0</v>
      </c>
      <c r="G57">
        <v>0</v>
      </c>
      <c r="H57">
        <v>0</v>
      </c>
      <c r="I57">
        <v>1</v>
      </c>
      <c r="J57">
        <v>0</v>
      </c>
      <c r="K57">
        <v>0</v>
      </c>
      <c r="M57">
        <v>24</v>
      </c>
      <c r="N57">
        <v>3668.4580186618814</v>
      </c>
      <c r="O57">
        <v>-1501.7260186618814</v>
      </c>
      <c r="Q57">
        <v>2.2296015180265654</v>
      </c>
      <c r="R57">
        <v>1628.4709</v>
      </c>
    </row>
    <row r="58" spans="1:18" x14ac:dyDescent="0.35">
      <c r="A58" s="13">
        <v>24603.04837</v>
      </c>
      <c r="B58">
        <v>46</v>
      </c>
      <c r="C58">
        <v>2116</v>
      </c>
      <c r="D58">
        <v>27.6</v>
      </c>
      <c r="E58">
        <v>0</v>
      </c>
      <c r="F58">
        <v>0</v>
      </c>
      <c r="G58">
        <v>1</v>
      </c>
      <c r="H58">
        <v>0</v>
      </c>
      <c r="I58">
        <v>0</v>
      </c>
      <c r="J58">
        <v>1</v>
      </c>
      <c r="K58">
        <v>0</v>
      </c>
      <c r="M58">
        <v>25</v>
      </c>
      <c r="N58">
        <v>14581.554483350066</v>
      </c>
      <c r="O58">
        <v>-1176.1641833500671</v>
      </c>
      <c r="Q58">
        <v>2.3244781783681217</v>
      </c>
      <c r="R58">
        <v>1629.8335</v>
      </c>
    </row>
    <row r="59" spans="1:18" x14ac:dyDescent="0.35">
      <c r="A59" s="13">
        <v>1837.2819</v>
      </c>
      <c r="B59">
        <v>23</v>
      </c>
      <c r="C59">
        <v>529</v>
      </c>
      <c r="D59">
        <v>41.91</v>
      </c>
      <c r="E59">
        <v>0</v>
      </c>
      <c r="F59">
        <v>0</v>
      </c>
      <c r="G59">
        <v>1</v>
      </c>
      <c r="H59">
        <v>0</v>
      </c>
      <c r="I59">
        <v>1</v>
      </c>
      <c r="J59">
        <v>0</v>
      </c>
      <c r="K59">
        <v>0</v>
      </c>
      <c r="M59">
        <v>26</v>
      </c>
      <c r="N59">
        <v>9114.1068938454737</v>
      </c>
      <c r="O59">
        <v>-997.42689384547339</v>
      </c>
      <c r="Q59">
        <v>2.4193548387096775</v>
      </c>
      <c r="R59">
        <v>1631.8212000000001</v>
      </c>
    </row>
    <row r="60" spans="1:18" x14ac:dyDescent="0.35">
      <c r="A60" s="13">
        <v>1391.5287000000001</v>
      </c>
      <c r="B60">
        <v>20</v>
      </c>
      <c r="C60">
        <v>400</v>
      </c>
      <c r="D60">
        <v>33.33</v>
      </c>
      <c r="E60">
        <v>0</v>
      </c>
      <c r="F60">
        <v>0</v>
      </c>
      <c r="G60">
        <v>1</v>
      </c>
      <c r="H60">
        <v>0</v>
      </c>
      <c r="I60">
        <v>1</v>
      </c>
      <c r="J60">
        <v>0</v>
      </c>
      <c r="K60">
        <v>0</v>
      </c>
      <c r="M60">
        <v>27</v>
      </c>
      <c r="N60">
        <v>3142.3187117378911</v>
      </c>
      <c r="O60">
        <v>-1510.497511737891</v>
      </c>
      <c r="Q60">
        <v>2.5142314990512333</v>
      </c>
      <c r="R60">
        <v>1632.0362500000001</v>
      </c>
    </row>
    <row r="61" spans="1:18" x14ac:dyDescent="0.35">
      <c r="A61" s="13">
        <v>20781.48892</v>
      </c>
      <c r="B61">
        <v>55</v>
      </c>
      <c r="C61">
        <v>3025</v>
      </c>
      <c r="D61">
        <v>33</v>
      </c>
      <c r="E61">
        <v>0</v>
      </c>
      <c r="F61">
        <v>0</v>
      </c>
      <c r="G61">
        <v>1</v>
      </c>
      <c r="H61">
        <v>0</v>
      </c>
      <c r="I61">
        <v>1</v>
      </c>
      <c r="J61">
        <v>0</v>
      </c>
      <c r="K61">
        <v>0</v>
      </c>
      <c r="M61">
        <v>28</v>
      </c>
      <c r="N61">
        <v>6015.1394635943989</v>
      </c>
      <c r="O61">
        <v>-1131.2734635943989</v>
      </c>
      <c r="Q61">
        <v>2.6091081593927892</v>
      </c>
      <c r="R61">
        <v>1632.5644500000001</v>
      </c>
    </row>
    <row r="62" spans="1:18" x14ac:dyDescent="0.35">
      <c r="A62" s="13">
        <v>11856.4115</v>
      </c>
      <c r="B62">
        <v>58</v>
      </c>
      <c r="C62">
        <v>3364</v>
      </c>
      <c r="D62">
        <v>39.049999999999997</v>
      </c>
      <c r="E62">
        <v>0</v>
      </c>
      <c r="F62">
        <v>0</v>
      </c>
      <c r="G62">
        <v>0</v>
      </c>
      <c r="H62">
        <v>0</v>
      </c>
      <c r="I62">
        <v>1</v>
      </c>
      <c r="J62">
        <v>0</v>
      </c>
      <c r="K62">
        <v>0</v>
      </c>
      <c r="M62">
        <v>29</v>
      </c>
      <c r="N62">
        <v>6809.456694481134</v>
      </c>
      <c r="O62">
        <v>-1159.7416944811339</v>
      </c>
      <c r="Q62">
        <v>2.7039848197343455</v>
      </c>
      <c r="R62">
        <v>1633.0444</v>
      </c>
    </row>
    <row r="63" spans="1:18" x14ac:dyDescent="0.35">
      <c r="A63" s="13">
        <v>16586.49771</v>
      </c>
      <c r="B63">
        <v>21</v>
      </c>
      <c r="C63">
        <v>441</v>
      </c>
      <c r="D63">
        <v>31.02</v>
      </c>
      <c r="E63">
        <v>0</v>
      </c>
      <c r="F63">
        <v>0</v>
      </c>
      <c r="G63">
        <v>1</v>
      </c>
      <c r="H63">
        <v>0</v>
      </c>
      <c r="I63">
        <v>1</v>
      </c>
      <c r="J63">
        <v>0</v>
      </c>
      <c r="K63">
        <v>0</v>
      </c>
      <c r="M63">
        <v>30</v>
      </c>
      <c r="N63">
        <v>16862.052584299316</v>
      </c>
      <c r="O63">
        <v>-1960.5358842993155</v>
      </c>
      <c r="Q63">
        <v>2.7988614800759013</v>
      </c>
      <c r="R63">
        <v>1634.5734</v>
      </c>
    </row>
    <row r="64" spans="1:18" x14ac:dyDescent="0.35">
      <c r="A64" s="13">
        <v>9140.9509999999991</v>
      </c>
      <c r="B64">
        <v>52</v>
      </c>
      <c r="C64">
        <v>2704</v>
      </c>
      <c r="D64">
        <v>34.1</v>
      </c>
      <c r="E64">
        <v>0</v>
      </c>
      <c r="F64">
        <v>0</v>
      </c>
      <c r="G64">
        <v>1</v>
      </c>
      <c r="H64">
        <v>0</v>
      </c>
      <c r="I64">
        <v>1</v>
      </c>
      <c r="J64">
        <v>0</v>
      </c>
      <c r="K64">
        <v>0</v>
      </c>
      <c r="M64">
        <v>31</v>
      </c>
      <c r="N64">
        <v>12700.823234985266</v>
      </c>
      <c r="O64">
        <v>-957.52423498526514</v>
      </c>
      <c r="Q64">
        <v>2.8937381404174571</v>
      </c>
      <c r="R64">
        <v>1635.7336499999999</v>
      </c>
    </row>
    <row r="65" spans="1:18" x14ac:dyDescent="0.35">
      <c r="A65" s="13">
        <v>2727.3951000000002</v>
      </c>
      <c r="B65">
        <v>25</v>
      </c>
      <c r="C65">
        <v>625</v>
      </c>
      <c r="D65">
        <v>30.59</v>
      </c>
      <c r="E65">
        <v>0</v>
      </c>
      <c r="F65">
        <v>0</v>
      </c>
      <c r="G65">
        <v>1</v>
      </c>
      <c r="H65">
        <v>0</v>
      </c>
      <c r="I65">
        <v>0</v>
      </c>
      <c r="J65">
        <v>0</v>
      </c>
      <c r="K65">
        <v>0</v>
      </c>
      <c r="M65">
        <v>32</v>
      </c>
      <c r="N65">
        <v>3770.9422453793832</v>
      </c>
      <c r="O65">
        <v>-1081.4468453793834</v>
      </c>
      <c r="Q65">
        <v>2.9886148007590134</v>
      </c>
      <c r="R65">
        <v>1639.5631000000001</v>
      </c>
    </row>
    <row r="66" spans="1:18" x14ac:dyDescent="0.35">
      <c r="A66" s="13">
        <v>7323.7348190000002</v>
      </c>
      <c r="B66">
        <v>18</v>
      </c>
      <c r="C66">
        <v>324</v>
      </c>
      <c r="D66">
        <v>29.164999999999999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M66">
        <v>33</v>
      </c>
      <c r="N66">
        <v>13068.455589115692</v>
      </c>
      <c r="O66">
        <v>11158.881650884308</v>
      </c>
      <c r="Q66">
        <v>3.0834914611005693</v>
      </c>
      <c r="R66">
        <v>1639.5631000000001</v>
      </c>
    </row>
    <row r="67" spans="1:18" x14ac:dyDescent="0.35">
      <c r="A67" s="13">
        <v>23082.955330000001</v>
      </c>
      <c r="B67">
        <v>19</v>
      </c>
      <c r="C67">
        <v>361</v>
      </c>
      <c r="D67">
        <v>33.1</v>
      </c>
      <c r="E67">
        <v>0</v>
      </c>
      <c r="F67">
        <v>0</v>
      </c>
      <c r="G67">
        <v>1</v>
      </c>
      <c r="H67">
        <v>0</v>
      </c>
      <c r="I67">
        <v>0</v>
      </c>
      <c r="J67">
        <v>1</v>
      </c>
      <c r="K67">
        <v>0</v>
      </c>
      <c r="M67">
        <v>34</v>
      </c>
      <c r="N67">
        <v>3029.1722033671167</v>
      </c>
      <c r="O67">
        <v>-1413.4055033671168</v>
      </c>
      <c r="Q67">
        <v>3.1783681214421251</v>
      </c>
      <c r="R67">
        <v>1646.4296999999999</v>
      </c>
    </row>
    <row r="68" spans="1:18" x14ac:dyDescent="0.35">
      <c r="A68" s="13">
        <v>5969.723</v>
      </c>
      <c r="B68">
        <v>42</v>
      </c>
      <c r="C68">
        <v>1764</v>
      </c>
      <c r="D68">
        <v>26.9</v>
      </c>
      <c r="E68">
        <v>0</v>
      </c>
      <c r="F68">
        <v>0</v>
      </c>
      <c r="G68">
        <v>1</v>
      </c>
      <c r="H68">
        <v>0</v>
      </c>
      <c r="I68">
        <v>0</v>
      </c>
      <c r="J68">
        <v>1</v>
      </c>
      <c r="K68">
        <v>0</v>
      </c>
      <c r="M68">
        <v>35</v>
      </c>
      <c r="N68">
        <v>13864.941329706668</v>
      </c>
      <c r="O68">
        <v>-1216.2379297066673</v>
      </c>
      <c r="Q68">
        <v>3.2732447817836814</v>
      </c>
      <c r="R68">
        <v>1664.9996000000001</v>
      </c>
    </row>
    <row r="69" spans="1:18" x14ac:dyDescent="0.35">
      <c r="A69" s="13">
        <v>12638.195</v>
      </c>
      <c r="B69">
        <v>60</v>
      </c>
      <c r="C69">
        <v>3600</v>
      </c>
      <c r="D69">
        <v>30.5</v>
      </c>
      <c r="E69">
        <v>0</v>
      </c>
      <c r="F69">
        <v>0</v>
      </c>
      <c r="G69">
        <v>0</v>
      </c>
      <c r="H69">
        <v>0</v>
      </c>
      <c r="I69">
        <v>0</v>
      </c>
      <c r="J69">
        <v>1</v>
      </c>
      <c r="K69">
        <v>0</v>
      </c>
      <c r="M69">
        <v>36</v>
      </c>
      <c r="N69">
        <v>3148.5299218216287</v>
      </c>
      <c r="O69">
        <v>-1161.5965218216288</v>
      </c>
      <c r="Q69">
        <v>3.3681214421252372</v>
      </c>
      <c r="R69">
        <v>1674.6323</v>
      </c>
    </row>
    <row r="70" spans="1:18" x14ac:dyDescent="0.35">
      <c r="A70" s="13">
        <v>2254.7966999999999</v>
      </c>
      <c r="B70">
        <v>22</v>
      </c>
      <c r="C70">
        <v>484</v>
      </c>
      <c r="D70">
        <v>31.73</v>
      </c>
      <c r="E70">
        <v>0</v>
      </c>
      <c r="F70">
        <v>0</v>
      </c>
      <c r="G70">
        <v>1</v>
      </c>
      <c r="H70">
        <v>0</v>
      </c>
      <c r="I70">
        <v>0</v>
      </c>
      <c r="J70">
        <v>0</v>
      </c>
      <c r="K70">
        <v>0</v>
      </c>
      <c r="M70">
        <v>37</v>
      </c>
      <c r="N70">
        <v>6488.4382477406789</v>
      </c>
      <c r="O70">
        <v>-1087.4577477406792</v>
      </c>
      <c r="Q70">
        <v>3.4629981024667931</v>
      </c>
      <c r="R70">
        <v>1682.597</v>
      </c>
    </row>
    <row r="71" spans="1:18" x14ac:dyDescent="0.35">
      <c r="A71" s="13">
        <v>2897.3235</v>
      </c>
      <c r="B71">
        <v>26</v>
      </c>
      <c r="C71">
        <v>676</v>
      </c>
      <c r="D71">
        <v>29.45</v>
      </c>
      <c r="E71">
        <v>0</v>
      </c>
      <c r="F71">
        <v>0</v>
      </c>
      <c r="G71">
        <v>1</v>
      </c>
      <c r="H71">
        <v>0</v>
      </c>
      <c r="I71">
        <v>0</v>
      </c>
      <c r="J71">
        <v>0</v>
      </c>
      <c r="K71">
        <v>0</v>
      </c>
      <c r="M71">
        <v>38</v>
      </c>
      <c r="N71">
        <v>13046.473148127267</v>
      </c>
      <c r="O71">
        <v>-1209.3131481272667</v>
      </c>
      <c r="Q71">
        <v>3.5578747628083494</v>
      </c>
      <c r="R71">
        <v>1694.7963999999999</v>
      </c>
    </row>
    <row r="72" spans="1:18" x14ac:dyDescent="0.35">
      <c r="A72" s="13">
        <v>7345.0839999999998</v>
      </c>
      <c r="B72">
        <v>45</v>
      </c>
      <c r="C72">
        <v>2025</v>
      </c>
      <c r="D72">
        <v>33.1</v>
      </c>
      <c r="E72">
        <v>0</v>
      </c>
      <c r="F72">
        <v>0</v>
      </c>
      <c r="G72">
        <v>0</v>
      </c>
      <c r="H72">
        <v>0</v>
      </c>
      <c r="I72">
        <v>0</v>
      </c>
      <c r="J72">
        <v>1</v>
      </c>
      <c r="K72">
        <v>0</v>
      </c>
      <c r="M72">
        <v>39</v>
      </c>
      <c r="N72">
        <v>4495.7540896342625</v>
      </c>
      <c r="O72">
        <v>-1323.7360896342625</v>
      </c>
      <c r="Q72">
        <v>3.6527514231499052</v>
      </c>
      <c r="R72">
        <v>1702.4553000000001</v>
      </c>
    </row>
    <row r="73" spans="1:18" x14ac:dyDescent="0.35">
      <c r="A73" s="13">
        <v>5910.9440000000004</v>
      </c>
      <c r="B73">
        <v>40</v>
      </c>
      <c r="C73">
        <v>1600</v>
      </c>
      <c r="D73">
        <v>29.6</v>
      </c>
      <c r="E73">
        <v>0</v>
      </c>
      <c r="F73">
        <v>0</v>
      </c>
      <c r="G73">
        <v>0</v>
      </c>
      <c r="H73">
        <v>0</v>
      </c>
      <c r="I73">
        <v>0</v>
      </c>
      <c r="J73">
        <v>1</v>
      </c>
      <c r="K73">
        <v>0</v>
      </c>
      <c r="M73">
        <v>40</v>
      </c>
      <c r="N73">
        <v>3456.4084176608903</v>
      </c>
      <c r="O73">
        <v>-1299.6566176608903</v>
      </c>
      <c r="Q73">
        <v>3.747628083491461</v>
      </c>
      <c r="R73">
        <v>1704.5681</v>
      </c>
    </row>
    <row r="74" spans="1:18" x14ac:dyDescent="0.35">
      <c r="A74" s="13">
        <v>21797.000400000001</v>
      </c>
      <c r="B74">
        <v>59</v>
      </c>
      <c r="C74">
        <v>3481</v>
      </c>
      <c r="D74">
        <v>37.4</v>
      </c>
      <c r="E74">
        <v>0</v>
      </c>
      <c r="F74">
        <v>0</v>
      </c>
      <c r="G74">
        <v>1</v>
      </c>
      <c r="H74">
        <v>0</v>
      </c>
      <c r="I74">
        <v>0</v>
      </c>
      <c r="J74">
        <v>1</v>
      </c>
      <c r="K74">
        <v>0</v>
      </c>
      <c r="M74">
        <v>41</v>
      </c>
      <c r="N74">
        <v>13589.909745791378</v>
      </c>
      <c r="O74">
        <v>-1645.3153957913783</v>
      </c>
      <c r="Q74">
        <v>3.8425047438330169</v>
      </c>
      <c r="R74">
        <v>1704.7001499999999</v>
      </c>
    </row>
    <row r="75" spans="1:18" x14ac:dyDescent="0.35">
      <c r="A75" s="13">
        <v>10601.412</v>
      </c>
      <c r="B75">
        <v>56</v>
      </c>
      <c r="C75">
        <v>3136</v>
      </c>
      <c r="D75">
        <v>39.6</v>
      </c>
      <c r="E75">
        <v>0</v>
      </c>
      <c r="F75">
        <v>0</v>
      </c>
      <c r="G75">
        <v>1</v>
      </c>
      <c r="H75">
        <v>0</v>
      </c>
      <c r="I75">
        <v>0</v>
      </c>
      <c r="J75">
        <v>1</v>
      </c>
      <c r="K75">
        <v>0</v>
      </c>
      <c r="M75">
        <v>42</v>
      </c>
      <c r="N75">
        <v>9418.1307823792831</v>
      </c>
      <c r="O75">
        <v>-973.65678237928296</v>
      </c>
      <c r="Q75">
        <v>3.9373814041745732</v>
      </c>
      <c r="R75">
        <v>1705.6244999999999</v>
      </c>
    </row>
    <row r="76" spans="1:18" x14ac:dyDescent="0.35">
      <c r="A76" s="13">
        <v>11165.417649999999</v>
      </c>
      <c r="B76">
        <v>56</v>
      </c>
      <c r="C76">
        <v>3136</v>
      </c>
      <c r="D76">
        <v>25.934999999999999</v>
      </c>
      <c r="E76">
        <v>0</v>
      </c>
      <c r="F76">
        <v>0</v>
      </c>
      <c r="G76">
        <v>1</v>
      </c>
      <c r="H76">
        <v>0</v>
      </c>
      <c r="I76">
        <v>0</v>
      </c>
      <c r="J76">
        <v>0</v>
      </c>
      <c r="K76">
        <v>0</v>
      </c>
      <c r="M76">
        <v>43</v>
      </c>
      <c r="N76">
        <v>9026.861320259517</v>
      </c>
      <c r="O76">
        <v>-902.45292025951676</v>
      </c>
      <c r="Q76">
        <v>4.032258064516129</v>
      </c>
      <c r="R76">
        <v>1708.0014000000001</v>
      </c>
    </row>
    <row r="77" spans="1:18" x14ac:dyDescent="0.35">
      <c r="A77" s="13">
        <v>2497.0383000000002</v>
      </c>
      <c r="B77">
        <v>27</v>
      </c>
      <c r="C77">
        <v>729</v>
      </c>
      <c r="D77">
        <v>32.67</v>
      </c>
      <c r="E77">
        <v>0</v>
      </c>
      <c r="F77">
        <v>0</v>
      </c>
      <c r="G77">
        <v>1</v>
      </c>
      <c r="H77">
        <v>0</v>
      </c>
      <c r="I77">
        <v>1</v>
      </c>
      <c r="J77">
        <v>0</v>
      </c>
      <c r="K77">
        <v>0</v>
      </c>
      <c r="M77">
        <v>44</v>
      </c>
      <c r="N77">
        <v>11265.583620414729</v>
      </c>
      <c r="O77">
        <v>-1542.8141204147287</v>
      </c>
      <c r="Q77">
        <v>4.1271347248576857</v>
      </c>
      <c r="R77">
        <v>1708.9257500000001</v>
      </c>
    </row>
    <row r="78" spans="1:18" x14ac:dyDescent="0.35">
      <c r="A78" s="13">
        <v>2203.4718499999999</v>
      </c>
      <c r="B78">
        <v>18</v>
      </c>
      <c r="C78">
        <v>324</v>
      </c>
      <c r="D78">
        <v>30.114999999999998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M78">
        <v>45</v>
      </c>
      <c r="N78">
        <v>11998.082390677759</v>
      </c>
      <c r="O78">
        <v>-1563.017140677759</v>
      </c>
      <c r="Q78">
        <v>4.2220113851992416</v>
      </c>
      <c r="R78">
        <v>1711.0268000000001</v>
      </c>
    </row>
    <row r="79" spans="1:18" x14ac:dyDescent="0.35">
      <c r="A79" s="13">
        <v>1744.4649999999999</v>
      </c>
      <c r="B79">
        <v>19</v>
      </c>
      <c r="C79">
        <v>361</v>
      </c>
      <c r="D79">
        <v>29.8</v>
      </c>
      <c r="E79">
        <v>0</v>
      </c>
      <c r="F79">
        <v>0</v>
      </c>
      <c r="G79">
        <v>0</v>
      </c>
      <c r="H79">
        <v>0</v>
      </c>
      <c r="I79">
        <v>0</v>
      </c>
      <c r="J79">
        <v>1</v>
      </c>
      <c r="K79">
        <v>0</v>
      </c>
      <c r="M79">
        <v>46</v>
      </c>
      <c r="N79">
        <v>13244.501387522769</v>
      </c>
      <c r="O79">
        <v>-1678.2008375227688</v>
      </c>
      <c r="Q79">
        <v>4.3168880455407974</v>
      </c>
      <c r="R79">
        <v>1712.2270000000001</v>
      </c>
    </row>
    <row r="80" spans="1:18" x14ac:dyDescent="0.35">
      <c r="A80" s="13">
        <v>20878.78443</v>
      </c>
      <c r="B80">
        <v>47</v>
      </c>
      <c r="C80">
        <v>2209</v>
      </c>
      <c r="D80">
        <v>33.344999999999999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M80">
        <v>47</v>
      </c>
      <c r="N80">
        <v>3976.7015242773568</v>
      </c>
      <c r="O80">
        <v>-1110.6105242773569</v>
      </c>
      <c r="Q80">
        <v>4.4117647058823533</v>
      </c>
      <c r="R80">
        <v>1719.4363000000001</v>
      </c>
    </row>
    <row r="81" spans="1:18" x14ac:dyDescent="0.35">
      <c r="A81" s="13">
        <v>1534.3045</v>
      </c>
      <c r="B81">
        <v>21</v>
      </c>
      <c r="C81">
        <v>441</v>
      </c>
      <c r="D81">
        <v>36.85</v>
      </c>
      <c r="E81">
        <v>0</v>
      </c>
      <c r="F81">
        <v>0</v>
      </c>
      <c r="G81">
        <v>1</v>
      </c>
      <c r="H81">
        <v>0</v>
      </c>
      <c r="I81">
        <v>1</v>
      </c>
      <c r="J81">
        <v>0</v>
      </c>
      <c r="K81">
        <v>0</v>
      </c>
      <c r="M81">
        <v>48</v>
      </c>
      <c r="N81">
        <v>13357.24681024372</v>
      </c>
      <c r="O81">
        <v>-1698.867660243719</v>
      </c>
      <c r="Q81">
        <v>4.5066413662239091</v>
      </c>
      <c r="R81">
        <v>1725.5523000000001</v>
      </c>
    </row>
    <row r="82" spans="1:18" x14ac:dyDescent="0.35">
      <c r="A82" s="13">
        <v>1622.1885</v>
      </c>
      <c r="B82">
        <v>18</v>
      </c>
      <c r="C82">
        <v>324</v>
      </c>
      <c r="D82">
        <v>31.35</v>
      </c>
      <c r="E82">
        <v>0</v>
      </c>
      <c r="F82">
        <v>0</v>
      </c>
      <c r="G82">
        <v>0</v>
      </c>
      <c r="H82">
        <v>0</v>
      </c>
      <c r="I82">
        <v>1</v>
      </c>
      <c r="J82">
        <v>0</v>
      </c>
      <c r="K82">
        <v>0</v>
      </c>
      <c r="M82">
        <v>49</v>
      </c>
      <c r="N82">
        <v>15108.481461144986</v>
      </c>
      <c r="O82">
        <v>-1285.6784611449857</v>
      </c>
      <c r="Q82">
        <v>4.6015180265654658</v>
      </c>
      <c r="R82">
        <v>1727.54</v>
      </c>
    </row>
    <row r="83" spans="1:18" x14ac:dyDescent="0.35">
      <c r="A83" s="13">
        <v>4347.0233500000004</v>
      </c>
      <c r="B83">
        <v>31</v>
      </c>
      <c r="C83">
        <v>961</v>
      </c>
      <c r="D83">
        <v>31.065000000000001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M83">
        <v>50</v>
      </c>
      <c r="N83">
        <v>13115.502061150797</v>
      </c>
      <c r="O83">
        <v>-972.92346115079636</v>
      </c>
      <c r="Q83">
        <v>4.6963946869070217</v>
      </c>
      <c r="R83">
        <v>1727.7850000000001</v>
      </c>
    </row>
    <row r="84" spans="1:18" x14ac:dyDescent="0.35">
      <c r="A84" s="13">
        <v>1748.7739999999999</v>
      </c>
      <c r="B84">
        <v>19</v>
      </c>
      <c r="C84">
        <v>361</v>
      </c>
      <c r="D84">
        <v>32.9</v>
      </c>
      <c r="E84">
        <v>0</v>
      </c>
      <c r="F84">
        <v>0</v>
      </c>
      <c r="G84">
        <v>0</v>
      </c>
      <c r="H84">
        <v>0</v>
      </c>
      <c r="I84">
        <v>0</v>
      </c>
      <c r="J84">
        <v>1</v>
      </c>
      <c r="K84">
        <v>0</v>
      </c>
      <c r="M84">
        <v>51</v>
      </c>
      <c r="N84">
        <v>3838.0753219089938</v>
      </c>
      <c r="O84">
        <v>15117.144848091008</v>
      </c>
      <c r="Q84">
        <v>4.7912713472485775</v>
      </c>
      <c r="R84">
        <v>1728.8969999999999</v>
      </c>
    </row>
    <row r="85" spans="1:18" x14ac:dyDescent="0.35">
      <c r="A85" s="13">
        <v>24513.091260000001</v>
      </c>
      <c r="B85">
        <v>61</v>
      </c>
      <c r="C85">
        <v>3721</v>
      </c>
      <c r="D85">
        <v>25.08</v>
      </c>
      <c r="E85">
        <v>0</v>
      </c>
      <c r="F85">
        <v>0</v>
      </c>
      <c r="G85">
        <v>0</v>
      </c>
      <c r="H85">
        <v>0</v>
      </c>
      <c r="I85">
        <v>1</v>
      </c>
      <c r="J85">
        <v>0</v>
      </c>
      <c r="K85">
        <v>0</v>
      </c>
      <c r="M85">
        <v>52</v>
      </c>
      <c r="N85">
        <v>14981.201193498166</v>
      </c>
      <c r="O85">
        <v>-1764.1066934981664</v>
      </c>
      <c r="Q85">
        <v>4.8861480075901333</v>
      </c>
      <c r="R85">
        <v>1731.6769999999999</v>
      </c>
    </row>
    <row r="86" spans="1:18" x14ac:dyDescent="0.35">
      <c r="A86" s="13">
        <v>2196.4731999999999</v>
      </c>
      <c r="B86">
        <v>18</v>
      </c>
      <c r="C86">
        <v>324</v>
      </c>
      <c r="D86">
        <v>25.08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M86">
        <v>53</v>
      </c>
      <c r="N86">
        <v>15754.681488361681</v>
      </c>
      <c r="O86">
        <v>-1772.8311383616801</v>
      </c>
      <c r="Q86">
        <v>4.9810246679316892</v>
      </c>
      <c r="R86">
        <v>1743.2139999999999</v>
      </c>
    </row>
    <row r="87" spans="1:18" x14ac:dyDescent="0.35">
      <c r="A87" s="13">
        <v>12574.049000000001</v>
      </c>
      <c r="B87">
        <v>61</v>
      </c>
      <c r="C87">
        <v>3721</v>
      </c>
      <c r="D87">
        <v>43.4</v>
      </c>
      <c r="E87">
        <v>0</v>
      </c>
      <c r="F87">
        <v>0</v>
      </c>
      <c r="G87">
        <v>1</v>
      </c>
      <c r="H87">
        <v>0</v>
      </c>
      <c r="I87">
        <v>0</v>
      </c>
      <c r="J87">
        <v>1</v>
      </c>
      <c r="K87">
        <v>0</v>
      </c>
      <c r="M87">
        <v>54</v>
      </c>
      <c r="N87">
        <v>4788.8704877419959</v>
      </c>
      <c r="O87">
        <v>-1234.667487741996</v>
      </c>
      <c r="Q87">
        <v>5.075901328273245</v>
      </c>
      <c r="R87">
        <v>1744.4649999999999</v>
      </c>
    </row>
    <row r="88" spans="1:18" x14ac:dyDescent="0.35">
      <c r="A88" s="13">
        <v>1967.0227</v>
      </c>
      <c r="B88">
        <v>20</v>
      </c>
      <c r="C88">
        <v>400</v>
      </c>
      <c r="D88">
        <v>27.93</v>
      </c>
      <c r="E88">
        <v>0</v>
      </c>
      <c r="F88">
        <v>0</v>
      </c>
      <c r="G88">
        <v>1</v>
      </c>
      <c r="H88">
        <v>0</v>
      </c>
      <c r="I88">
        <v>0</v>
      </c>
      <c r="J88">
        <v>0</v>
      </c>
      <c r="K88">
        <v>0</v>
      </c>
      <c r="M88">
        <v>55</v>
      </c>
      <c r="N88">
        <v>5895.6272589290529</v>
      </c>
      <c r="O88">
        <v>6509.2518410709472</v>
      </c>
      <c r="Q88">
        <v>5.1707779886148009</v>
      </c>
      <c r="R88">
        <v>1748.7739999999999</v>
      </c>
    </row>
    <row r="89" spans="1:18" x14ac:dyDescent="0.35">
      <c r="A89" s="13">
        <v>6837.3687</v>
      </c>
      <c r="B89">
        <v>43</v>
      </c>
      <c r="C89">
        <v>1849</v>
      </c>
      <c r="D89">
        <v>26.03</v>
      </c>
      <c r="E89">
        <v>0</v>
      </c>
      <c r="F89">
        <v>0</v>
      </c>
      <c r="G89">
        <v>1</v>
      </c>
      <c r="H89">
        <v>0</v>
      </c>
      <c r="I89">
        <v>0</v>
      </c>
      <c r="J89">
        <v>0</v>
      </c>
      <c r="K89">
        <v>0</v>
      </c>
      <c r="M89">
        <v>56</v>
      </c>
      <c r="N89">
        <v>3142.3187117378911</v>
      </c>
      <c r="O89">
        <v>10990.719038262108</v>
      </c>
      <c r="Q89">
        <v>5.2656546489563576</v>
      </c>
      <c r="R89">
        <v>1759.338</v>
      </c>
    </row>
    <row r="90" spans="1:18" x14ac:dyDescent="0.35">
      <c r="A90" s="13">
        <v>3044.2132999999999</v>
      </c>
      <c r="B90">
        <v>24</v>
      </c>
      <c r="C90">
        <v>576</v>
      </c>
      <c r="D90">
        <v>25.27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M90">
        <v>57</v>
      </c>
      <c r="N90">
        <v>8115.3718231360772</v>
      </c>
      <c r="O90">
        <v>16487.676546863924</v>
      </c>
      <c r="Q90">
        <v>5.3605313092979134</v>
      </c>
      <c r="R90">
        <v>1769.5316499999999</v>
      </c>
    </row>
    <row r="91" spans="1:18" x14ac:dyDescent="0.35">
      <c r="A91" s="13">
        <v>11455.28</v>
      </c>
      <c r="B91">
        <v>57</v>
      </c>
      <c r="C91">
        <v>3249</v>
      </c>
      <c r="D91">
        <v>28.7</v>
      </c>
      <c r="E91">
        <v>0</v>
      </c>
      <c r="F91">
        <v>0</v>
      </c>
      <c r="G91">
        <v>0</v>
      </c>
      <c r="H91">
        <v>0</v>
      </c>
      <c r="I91">
        <v>0</v>
      </c>
      <c r="J91">
        <v>1</v>
      </c>
      <c r="K91">
        <v>0</v>
      </c>
      <c r="M91">
        <v>58</v>
      </c>
      <c r="N91">
        <v>3077.8005847674194</v>
      </c>
      <c r="O91">
        <v>-1240.5186847674195</v>
      </c>
      <c r="Q91">
        <v>5.4554079696394693</v>
      </c>
      <c r="R91">
        <v>1815.8759</v>
      </c>
    </row>
    <row r="92" spans="1:18" x14ac:dyDescent="0.35">
      <c r="A92" s="13">
        <v>2498.4144000000001</v>
      </c>
      <c r="B92">
        <v>27</v>
      </c>
      <c r="C92">
        <v>729</v>
      </c>
      <c r="D92">
        <v>33.659999999999997</v>
      </c>
      <c r="E92">
        <v>0</v>
      </c>
      <c r="F92">
        <v>0</v>
      </c>
      <c r="G92">
        <v>1</v>
      </c>
      <c r="H92">
        <v>0</v>
      </c>
      <c r="I92">
        <v>1</v>
      </c>
      <c r="J92">
        <v>0</v>
      </c>
      <c r="K92">
        <v>0</v>
      </c>
      <c r="M92">
        <v>59</v>
      </c>
      <c r="N92">
        <v>2652.283856528501</v>
      </c>
      <c r="O92">
        <v>-1260.7551565285009</v>
      </c>
      <c r="Q92">
        <v>5.5502846299810251</v>
      </c>
      <c r="R92">
        <v>1826.8430000000001</v>
      </c>
    </row>
    <row r="93" spans="1:18" x14ac:dyDescent="0.35">
      <c r="A93" s="13">
        <v>1256.299</v>
      </c>
      <c r="B93">
        <v>19</v>
      </c>
      <c r="C93">
        <v>361</v>
      </c>
      <c r="D93">
        <v>30.4</v>
      </c>
      <c r="E93">
        <v>0</v>
      </c>
      <c r="F93">
        <v>0</v>
      </c>
      <c r="G93">
        <v>1</v>
      </c>
      <c r="H93">
        <v>0</v>
      </c>
      <c r="I93">
        <v>0</v>
      </c>
      <c r="J93">
        <v>1</v>
      </c>
      <c r="K93">
        <v>0</v>
      </c>
      <c r="M93">
        <v>60</v>
      </c>
      <c r="N93">
        <v>11161.775403686568</v>
      </c>
      <c r="O93">
        <v>9619.7135163134317</v>
      </c>
      <c r="Q93">
        <v>5.645161290322581</v>
      </c>
      <c r="R93">
        <v>1832.0940000000001</v>
      </c>
    </row>
    <row r="94" spans="1:18" x14ac:dyDescent="0.35">
      <c r="A94" s="13">
        <v>25656.575260000001</v>
      </c>
      <c r="B94">
        <v>50</v>
      </c>
      <c r="C94">
        <v>2500</v>
      </c>
      <c r="D94">
        <v>27.36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M94">
        <v>61</v>
      </c>
      <c r="N94">
        <v>13040.438358471501</v>
      </c>
      <c r="O94">
        <v>-1184.0268584715013</v>
      </c>
      <c r="Q94">
        <v>5.7400379506641368</v>
      </c>
      <c r="R94">
        <v>1837.2370000000001</v>
      </c>
    </row>
    <row r="95" spans="1:18" x14ac:dyDescent="0.35">
      <c r="A95" s="13">
        <v>3994.1777999999999</v>
      </c>
      <c r="B95">
        <v>32</v>
      </c>
      <c r="C95">
        <v>1024</v>
      </c>
      <c r="D95">
        <v>44.22</v>
      </c>
      <c r="E95">
        <v>0</v>
      </c>
      <c r="F95">
        <v>0</v>
      </c>
      <c r="G95">
        <v>0</v>
      </c>
      <c r="H95">
        <v>0</v>
      </c>
      <c r="I95">
        <v>1</v>
      </c>
      <c r="J95">
        <v>0</v>
      </c>
      <c r="K95">
        <v>0</v>
      </c>
      <c r="M95">
        <v>62</v>
      </c>
      <c r="N95">
        <v>2735.3887951452125</v>
      </c>
      <c r="O95">
        <v>13851.108914854787</v>
      </c>
      <c r="Q95">
        <v>5.8349146110056935</v>
      </c>
      <c r="R95">
        <v>1837.2819</v>
      </c>
    </row>
    <row r="96" spans="1:18" x14ac:dyDescent="0.35">
      <c r="A96" s="13">
        <v>5397.6166999999996</v>
      </c>
      <c r="B96">
        <v>38</v>
      </c>
      <c r="C96">
        <v>1444</v>
      </c>
      <c r="D96">
        <v>37.729999999999997</v>
      </c>
      <c r="E96">
        <v>0</v>
      </c>
      <c r="F96">
        <v>0</v>
      </c>
      <c r="G96">
        <v>0</v>
      </c>
      <c r="H96">
        <v>0</v>
      </c>
      <c r="I96">
        <v>1</v>
      </c>
      <c r="J96">
        <v>0</v>
      </c>
      <c r="K96">
        <v>0</v>
      </c>
      <c r="M96">
        <v>63</v>
      </c>
      <c r="N96">
        <v>10054.692131440403</v>
      </c>
      <c r="O96">
        <v>-913.74113144040348</v>
      </c>
      <c r="Q96">
        <v>5.9297912713472494</v>
      </c>
      <c r="R96">
        <v>1875.3440000000001</v>
      </c>
    </row>
    <row r="97" spans="1:18" x14ac:dyDescent="0.35">
      <c r="A97" s="13">
        <v>1708.0014000000001</v>
      </c>
      <c r="B97">
        <v>18</v>
      </c>
      <c r="C97">
        <v>324</v>
      </c>
      <c r="D97">
        <v>25.46</v>
      </c>
      <c r="E97">
        <v>0</v>
      </c>
      <c r="F97">
        <v>0</v>
      </c>
      <c r="G97">
        <v>1</v>
      </c>
      <c r="H97">
        <v>0</v>
      </c>
      <c r="I97">
        <v>0</v>
      </c>
      <c r="J97">
        <v>0</v>
      </c>
      <c r="K97">
        <v>0</v>
      </c>
      <c r="M97">
        <v>64</v>
      </c>
      <c r="N97">
        <v>4454.2060485483698</v>
      </c>
      <c r="O97">
        <v>-1726.8109485483697</v>
      </c>
      <c r="Q97">
        <v>6.0246679316888052</v>
      </c>
      <c r="R97">
        <v>1877.9294</v>
      </c>
    </row>
    <row r="98" spans="1:18" x14ac:dyDescent="0.35">
      <c r="A98" s="13">
        <v>14043.476699999999</v>
      </c>
      <c r="B98">
        <v>62</v>
      </c>
      <c r="C98">
        <v>3844</v>
      </c>
      <c r="D98">
        <v>31.73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M98">
        <v>65</v>
      </c>
      <c r="N98">
        <v>4272.2443226443002</v>
      </c>
      <c r="O98">
        <v>3051.4904963557001</v>
      </c>
      <c r="Q98">
        <v>6.1195445920303611</v>
      </c>
      <c r="R98">
        <v>1880.4870000000001</v>
      </c>
    </row>
    <row r="99" spans="1:18" x14ac:dyDescent="0.35">
      <c r="A99" s="13">
        <v>13831.1152</v>
      </c>
      <c r="B99">
        <v>64</v>
      </c>
      <c r="C99">
        <v>4096</v>
      </c>
      <c r="D99">
        <v>40.479999999999997</v>
      </c>
      <c r="E99">
        <v>0</v>
      </c>
      <c r="F99">
        <v>0</v>
      </c>
      <c r="G99">
        <v>1</v>
      </c>
      <c r="H99">
        <v>0</v>
      </c>
      <c r="I99">
        <v>1</v>
      </c>
      <c r="J99">
        <v>0</v>
      </c>
      <c r="K99">
        <v>0</v>
      </c>
      <c r="M99">
        <v>66</v>
      </c>
      <c r="N99">
        <v>2694.0965581384089</v>
      </c>
      <c r="O99">
        <v>20388.858771861593</v>
      </c>
      <c r="Q99">
        <v>6.2144212523719169</v>
      </c>
      <c r="R99">
        <v>1906.35825</v>
      </c>
    </row>
    <row r="100" spans="1:18" x14ac:dyDescent="0.35">
      <c r="A100" s="13">
        <v>13887.204</v>
      </c>
      <c r="B100">
        <v>63</v>
      </c>
      <c r="C100">
        <v>3969</v>
      </c>
      <c r="D100">
        <v>36.299999999999997</v>
      </c>
      <c r="E100">
        <v>0</v>
      </c>
      <c r="F100">
        <v>0</v>
      </c>
      <c r="G100">
        <v>0</v>
      </c>
      <c r="H100">
        <v>0</v>
      </c>
      <c r="I100">
        <v>1</v>
      </c>
      <c r="J100">
        <v>0</v>
      </c>
      <c r="K100">
        <v>0</v>
      </c>
      <c r="M100">
        <v>67</v>
      </c>
      <c r="N100">
        <v>6925.3582809048648</v>
      </c>
      <c r="O100">
        <v>-955.63528090486489</v>
      </c>
      <c r="Q100">
        <v>6.3092979127134727</v>
      </c>
      <c r="R100">
        <v>1909.52745</v>
      </c>
    </row>
    <row r="101" spans="1:18" x14ac:dyDescent="0.35">
      <c r="A101" s="13">
        <v>3268.84665</v>
      </c>
      <c r="B101">
        <v>28</v>
      </c>
      <c r="C101">
        <v>784</v>
      </c>
      <c r="D101">
        <v>35.435000000000002</v>
      </c>
      <c r="E101">
        <v>0</v>
      </c>
      <c r="F101">
        <v>0</v>
      </c>
      <c r="G101">
        <v>1</v>
      </c>
      <c r="H101">
        <v>0</v>
      </c>
      <c r="I101">
        <v>0</v>
      </c>
      <c r="J101">
        <v>0</v>
      </c>
      <c r="K101">
        <v>0</v>
      </c>
      <c r="M101">
        <v>68</v>
      </c>
      <c r="N101">
        <v>13932.594434310671</v>
      </c>
      <c r="O101">
        <v>-1294.3994343106715</v>
      </c>
      <c r="Q101">
        <v>6.4041745730550286</v>
      </c>
      <c r="R101">
        <v>1917.3184000000001</v>
      </c>
    </row>
    <row r="102" spans="1:18" x14ac:dyDescent="0.35">
      <c r="A102" s="13">
        <v>3972.9247</v>
      </c>
      <c r="B102">
        <v>32</v>
      </c>
      <c r="C102">
        <v>1024</v>
      </c>
      <c r="D102">
        <v>28.93</v>
      </c>
      <c r="E102">
        <v>0</v>
      </c>
      <c r="F102">
        <v>0</v>
      </c>
      <c r="G102">
        <v>0</v>
      </c>
      <c r="H102">
        <v>0</v>
      </c>
      <c r="I102">
        <v>1</v>
      </c>
      <c r="J102">
        <v>0</v>
      </c>
      <c r="K102">
        <v>0</v>
      </c>
      <c r="M102">
        <v>69</v>
      </c>
      <c r="N102">
        <v>4075.384088694243</v>
      </c>
      <c r="O102">
        <v>-1820.5873886942431</v>
      </c>
      <c r="Q102">
        <v>6.4990512333965853</v>
      </c>
      <c r="R102">
        <v>1964.78</v>
      </c>
    </row>
    <row r="103" spans="1:18" x14ac:dyDescent="0.35">
      <c r="A103" s="13">
        <v>17878.900679999999</v>
      </c>
      <c r="B103">
        <v>25</v>
      </c>
      <c r="C103">
        <v>625</v>
      </c>
      <c r="D103">
        <v>41.325000000000003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M103">
        <v>70</v>
      </c>
      <c r="N103">
        <v>4589.2097739091005</v>
      </c>
      <c r="O103">
        <v>-1691.8862739091005</v>
      </c>
      <c r="Q103">
        <v>6.5939278937381411</v>
      </c>
      <c r="R103">
        <v>1967.0227</v>
      </c>
    </row>
    <row r="104" spans="1:18" x14ac:dyDescent="0.35">
      <c r="A104" s="13">
        <v>3935.1799000000001</v>
      </c>
      <c r="B104">
        <v>34</v>
      </c>
      <c r="C104">
        <v>1156</v>
      </c>
      <c r="D104">
        <v>34.21</v>
      </c>
      <c r="E104">
        <v>0</v>
      </c>
      <c r="F104">
        <v>0</v>
      </c>
      <c r="G104">
        <v>1</v>
      </c>
      <c r="H104">
        <v>0</v>
      </c>
      <c r="I104">
        <v>1</v>
      </c>
      <c r="J104">
        <v>0</v>
      </c>
      <c r="K104">
        <v>0</v>
      </c>
      <c r="M104">
        <v>71</v>
      </c>
      <c r="N104">
        <v>8490.0805702247344</v>
      </c>
      <c r="O104">
        <v>-1144.9965702247346</v>
      </c>
      <c r="Q104">
        <v>6.688804554079697</v>
      </c>
      <c r="R104">
        <v>1969.614</v>
      </c>
    </row>
    <row r="105" spans="1:18" x14ac:dyDescent="0.35">
      <c r="A105" s="13">
        <v>10923.933199999999</v>
      </c>
      <c r="B105">
        <v>54</v>
      </c>
      <c r="C105">
        <v>2916</v>
      </c>
      <c r="D105">
        <v>32.68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M105">
        <v>72</v>
      </c>
      <c r="N105">
        <v>7037.5043154812729</v>
      </c>
      <c r="O105">
        <v>-1126.5603154812725</v>
      </c>
      <c r="Q105">
        <v>6.7836812144212528</v>
      </c>
      <c r="R105">
        <v>1972.95</v>
      </c>
    </row>
    <row r="106" spans="1:18" x14ac:dyDescent="0.35">
      <c r="A106" s="13">
        <v>2494.0219999999999</v>
      </c>
      <c r="B106">
        <v>27</v>
      </c>
      <c r="C106">
        <v>729</v>
      </c>
      <c r="D106">
        <v>30.5</v>
      </c>
      <c r="E106">
        <v>0</v>
      </c>
      <c r="F106">
        <v>0</v>
      </c>
      <c r="G106">
        <v>1</v>
      </c>
      <c r="H106">
        <v>0</v>
      </c>
      <c r="I106">
        <v>0</v>
      </c>
      <c r="J106">
        <v>1</v>
      </c>
      <c r="K106">
        <v>0</v>
      </c>
      <c r="M106">
        <v>73</v>
      </c>
      <c r="N106">
        <v>12950.294451741787</v>
      </c>
      <c r="O106">
        <v>8846.7059482582135</v>
      </c>
      <c r="Q106">
        <v>6.8785578747628087</v>
      </c>
      <c r="R106">
        <v>1977.8150000000001</v>
      </c>
    </row>
    <row r="107" spans="1:18" x14ac:dyDescent="0.35">
      <c r="A107" s="13">
        <v>3761.2919999999999</v>
      </c>
      <c r="B107">
        <v>31</v>
      </c>
      <c r="C107">
        <v>961</v>
      </c>
      <c r="D107">
        <v>29.1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1</v>
      </c>
      <c r="K107">
        <v>0</v>
      </c>
      <c r="M107">
        <v>74</v>
      </c>
      <c r="N107">
        <v>11756.937775700708</v>
      </c>
      <c r="O107">
        <v>-1155.5257757007075</v>
      </c>
      <c r="Q107">
        <v>6.9734345351043645</v>
      </c>
      <c r="R107">
        <v>1981.5818999999999</v>
      </c>
    </row>
    <row r="108" spans="1:18" x14ac:dyDescent="0.35">
      <c r="A108" s="13">
        <v>1664.9996000000001</v>
      </c>
      <c r="B108">
        <v>22</v>
      </c>
      <c r="C108">
        <v>484</v>
      </c>
      <c r="D108">
        <v>26.84</v>
      </c>
      <c r="E108">
        <v>0</v>
      </c>
      <c r="F108">
        <v>0</v>
      </c>
      <c r="G108">
        <v>1</v>
      </c>
      <c r="H108">
        <v>0</v>
      </c>
      <c r="I108">
        <v>1</v>
      </c>
      <c r="J108">
        <v>0</v>
      </c>
      <c r="K108">
        <v>0</v>
      </c>
      <c r="M108">
        <v>75</v>
      </c>
      <c r="N108">
        <v>12700.577882317391</v>
      </c>
      <c r="O108">
        <v>-1535.160232317392</v>
      </c>
      <c r="Q108">
        <v>7.0683111954459212</v>
      </c>
      <c r="R108">
        <v>1986.9333999999999</v>
      </c>
    </row>
    <row r="109" spans="1:18" x14ac:dyDescent="0.35">
      <c r="A109" s="13">
        <v>13635.6379</v>
      </c>
      <c r="B109">
        <v>61</v>
      </c>
      <c r="C109">
        <v>3721</v>
      </c>
      <c r="D109">
        <v>35.909999999999997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M109">
        <v>76</v>
      </c>
      <c r="N109">
        <v>3555.7942318367468</v>
      </c>
      <c r="O109">
        <v>-1058.7559318367466</v>
      </c>
      <c r="Q109">
        <v>7.1631878557874771</v>
      </c>
      <c r="R109">
        <v>2020.1769999999999</v>
      </c>
    </row>
    <row r="110" spans="1:18" x14ac:dyDescent="0.35">
      <c r="A110" s="13">
        <v>11842.441999999999</v>
      </c>
      <c r="B110">
        <v>58</v>
      </c>
      <c r="C110">
        <v>3364</v>
      </c>
      <c r="D110">
        <v>29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1</v>
      </c>
      <c r="K110">
        <v>0</v>
      </c>
      <c r="M110">
        <v>77</v>
      </c>
      <c r="N110">
        <v>4281.5507454107274</v>
      </c>
      <c r="O110">
        <v>-2078.0788954107275</v>
      </c>
      <c r="Q110">
        <v>7.2580645161290329</v>
      </c>
      <c r="R110">
        <v>2045.68525</v>
      </c>
    </row>
    <row r="111" spans="1:18" x14ac:dyDescent="0.35">
      <c r="A111" s="13">
        <v>5709.1643999999997</v>
      </c>
      <c r="B111">
        <v>41</v>
      </c>
      <c r="C111">
        <v>1681</v>
      </c>
      <c r="D111">
        <v>40.26</v>
      </c>
      <c r="E111">
        <v>0</v>
      </c>
      <c r="F111">
        <v>0</v>
      </c>
      <c r="G111">
        <v>1</v>
      </c>
      <c r="H111">
        <v>0</v>
      </c>
      <c r="I111">
        <v>1</v>
      </c>
      <c r="J111">
        <v>0</v>
      </c>
      <c r="K111">
        <v>0</v>
      </c>
      <c r="M111">
        <v>78</v>
      </c>
      <c r="N111">
        <v>3290.5186439452309</v>
      </c>
      <c r="O111">
        <v>-1546.053643945231</v>
      </c>
      <c r="Q111">
        <v>7.3529411764705888</v>
      </c>
      <c r="R111">
        <v>2055.3249000000001</v>
      </c>
    </row>
    <row r="112" spans="1:18" x14ac:dyDescent="0.35">
      <c r="A112" s="13">
        <v>1633.0444</v>
      </c>
      <c r="B112">
        <v>18</v>
      </c>
      <c r="C112">
        <v>324</v>
      </c>
      <c r="D112">
        <v>39.159999999999997</v>
      </c>
      <c r="E112">
        <v>0</v>
      </c>
      <c r="F112">
        <v>0</v>
      </c>
      <c r="G112">
        <v>0</v>
      </c>
      <c r="H112">
        <v>0</v>
      </c>
      <c r="I112">
        <v>1</v>
      </c>
      <c r="J112">
        <v>0</v>
      </c>
      <c r="K112">
        <v>0</v>
      </c>
      <c r="M112">
        <v>79</v>
      </c>
      <c r="N112">
        <v>10193.914141566325</v>
      </c>
      <c r="O112">
        <v>10684.870288433674</v>
      </c>
      <c r="Q112">
        <v>7.4478178368121446</v>
      </c>
      <c r="R112">
        <v>2102.2647000000002</v>
      </c>
    </row>
    <row r="113" spans="1:18" x14ac:dyDescent="0.35">
      <c r="A113" s="13">
        <v>11070.535</v>
      </c>
      <c r="B113">
        <v>56</v>
      </c>
      <c r="C113">
        <v>3136</v>
      </c>
      <c r="D113">
        <v>25.3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1</v>
      </c>
      <c r="K113">
        <v>0</v>
      </c>
      <c r="M113">
        <v>80</v>
      </c>
      <c r="N113">
        <v>2792.5008422276032</v>
      </c>
      <c r="O113">
        <v>-1258.1963422276033</v>
      </c>
      <c r="Q113">
        <v>7.5426944971537004</v>
      </c>
      <c r="R113">
        <v>2103.08</v>
      </c>
    </row>
    <row r="114" spans="1:18" x14ac:dyDescent="0.35">
      <c r="A114" s="13">
        <v>9283.5619999999999</v>
      </c>
      <c r="B114">
        <v>51</v>
      </c>
      <c r="C114">
        <v>2601</v>
      </c>
      <c r="D114">
        <v>34.1</v>
      </c>
      <c r="E114">
        <v>0</v>
      </c>
      <c r="F114">
        <v>0</v>
      </c>
      <c r="G114">
        <v>0</v>
      </c>
      <c r="H114">
        <v>0</v>
      </c>
      <c r="I114">
        <v>1</v>
      </c>
      <c r="J114">
        <v>0</v>
      </c>
      <c r="K114">
        <v>0</v>
      </c>
      <c r="M114">
        <v>81</v>
      </c>
      <c r="N114">
        <v>3074.4308067154261</v>
      </c>
      <c r="O114">
        <v>-1452.2423067154261</v>
      </c>
      <c r="Q114">
        <v>7.6375711574952563</v>
      </c>
      <c r="R114">
        <v>2104.1134000000002</v>
      </c>
    </row>
    <row r="115" spans="1:18" x14ac:dyDescent="0.35">
      <c r="A115" s="13">
        <v>3558.6202499999999</v>
      </c>
      <c r="B115">
        <v>27</v>
      </c>
      <c r="C115">
        <v>729</v>
      </c>
      <c r="D115">
        <v>25.175000000000001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M115">
        <v>82</v>
      </c>
      <c r="N115">
        <v>6085.9490928100267</v>
      </c>
      <c r="O115">
        <v>-1738.9257428100263</v>
      </c>
      <c r="Q115">
        <v>7.732447817836813</v>
      </c>
      <c r="R115">
        <v>2117.3388500000001</v>
      </c>
    </row>
    <row r="116" spans="1:18" x14ac:dyDescent="0.35">
      <c r="A116" s="13">
        <v>2207.6974500000001</v>
      </c>
      <c r="B116">
        <v>18</v>
      </c>
      <c r="C116">
        <v>324</v>
      </c>
      <c r="D116">
        <v>33.155000000000001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M116">
        <v>83</v>
      </c>
      <c r="N116">
        <v>3320.8869708672573</v>
      </c>
      <c r="O116">
        <v>-1572.1129708672574</v>
      </c>
      <c r="Q116">
        <v>7.8273244781783688</v>
      </c>
      <c r="R116">
        <v>2128.4310500000001</v>
      </c>
    </row>
    <row r="117" spans="1:18" x14ac:dyDescent="0.35">
      <c r="A117" s="13">
        <v>10713.644</v>
      </c>
      <c r="B117">
        <v>55</v>
      </c>
      <c r="C117">
        <v>3025</v>
      </c>
      <c r="D117">
        <v>37.1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1</v>
      </c>
      <c r="K117">
        <v>0</v>
      </c>
      <c r="M117">
        <v>84</v>
      </c>
      <c r="N117">
        <v>14167.017985421286</v>
      </c>
      <c r="O117">
        <v>10346.073274578715</v>
      </c>
      <c r="Q117">
        <v>7.9222011385199247</v>
      </c>
      <c r="R117">
        <v>2130.6759000000002</v>
      </c>
    </row>
    <row r="118" spans="1:18" x14ac:dyDescent="0.35">
      <c r="A118" s="13">
        <v>1977.8150000000001</v>
      </c>
      <c r="B118">
        <v>24</v>
      </c>
      <c r="C118">
        <v>576</v>
      </c>
      <c r="D118">
        <v>29.3</v>
      </c>
      <c r="E118">
        <v>0</v>
      </c>
      <c r="F118">
        <v>0</v>
      </c>
      <c r="G118">
        <v>1</v>
      </c>
      <c r="H118">
        <v>0</v>
      </c>
      <c r="I118">
        <v>0</v>
      </c>
      <c r="J118">
        <v>1</v>
      </c>
      <c r="K118">
        <v>0</v>
      </c>
      <c r="M118">
        <v>85</v>
      </c>
      <c r="N118">
        <v>4232.226704748663</v>
      </c>
      <c r="O118">
        <v>-2035.7535047486631</v>
      </c>
      <c r="Q118">
        <v>8.0170777988614805</v>
      </c>
      <c r="R118">
        <v>2134.9014999999999</v>
      </c>
    </row>
    <row r="119" spans="1:18" x14ac:dyDescent="0.35">
      <c r="A119" s="13">
        <v>3366.6696999999999</v>
      </c>
      <c r="B119">
        <v>29</v>
      </c>
      <c r="C119">
        <v>841</v>
      </c>
      <c r="D119">
        <v>35.53</v>
      </c>
      <c r="E119">
        <v>0</v>
      </c>
      <c r="F119">
        <v>0</v>
      </c>
      <c r="G119">
        <v>0</v>
      </c>
      <c r="H119">
        <v>0</v>
      </c>
      <c r="I119">
        <v>1</v>
      </c>
      <c r="J119">
        <v>0</v>
      </c>
      <c r="K119">
        <v>0</v>
      </c>
      <c r="M119">
        <v>86</v>
      </c>
      <c r="N119">
        <v>13859.447979024706</v>
      </c>
      <c r="O119">
        <v>-1285.3989790247051</v>
      </c>
      <c r="Q119">
        <v>8.1119544592030355</v>
      </c>
      <c r="R119">
        <v>2138.0707000000002</v>
      </c>
    </row>
    <row r="120" spans="1:18" x14ac:dyDescent="0.35">
      <c r="A120" s="13">
        <v>14410.9321</v>
      </c>
      <c r="B120">
        <v>64</v>
      </c>
      <c r="C120">
        <v>4096</v>
      </c>
      <c r="D120">
        <v>38.19</v>
      </c>
      <c r="E120">
        <v>0</v>
      </c>
      <c r="F120">
        <v>0</v>
      </c>
      <c r="G120">
        <v>1</v>
      </c>
      <c r="H120">
        <v>0</v>
      </c>
      <c r="I120">
        <v>0</v>
      </c>
      <c r="J120">
        <v>0</v>
      </c>
      <c r="K120">
        <v>0</v>
      </c>
      <c r="M120">
        <v>87</v>
      </c>
      <c r="N120">
        <v>3818.6024785688865</v>
      </c>
      <c r="O120">
        <v>-1851.5797785688865</v>
      </c>
      <c r="Q120">
        <v>8.2068311195445922</v>
      </c>
      <c r="R120">
        <v>2150.4690000000001</v>
      </c>
    </row>
    <row r="121" spans="1:18" x14ac:dyDescent="0.35">
      <c r="A121" s="13">
        <v>13143.86485</v>
      </c>
      <c r="B121">
        <v>61</v>
      </c>
      <c r="C121">
        <v>3721</v>
      </c>
      <c r="D121">
        <v>33.914999999999999</v>
      </c>
      <c r="E121">
        <v>0</v>
      </c>
      <c r="F121">
        <v>0</v>
      </c>
      <c r="G121">
        <v>1</v>
      </c>
      <c r="H121">
        <v>0</v>
      </c>
      <c r="I121">
        <v>0</v>
      </c>
      <c r="J121">
        <v>0</v>
      </c>
      <c r="K121">
        <v>0</v>
      </c>
      <c r="M121">
        <v>88</v>
      </c>
      <c r="N121">
        <v>8277.9990946385988</v>
      </c>
      <c r="O121">
        <v>-1440.6303946385988</v>
      </c>
      <c r="Q121">
        <v>8.3017077798861472</v>
      </c>
      <c r="R121">
        <v>2154.3609999999999</v>
      </c>
    </row>
    <row r="122" spans="1:18" x14ac:dyDescent="0.35">
      <c r="A122" s="13">
        <v>1712.2270000000001</v>
      </c>
      <c r="B122">
        <v>18</v>
      </c>
      <c r="C122">
        <v>324</v>
      </c>
      <c r="D122">
        <v>28.5</v>
      </c>
      <c r="E122">
        <v>0</v>
      </c>
      <c r="F122">
        <v>0</v>
      </c>
      <c r="G122">
        <v>1</v>
      </c>
      <c r="H122">
        <v>0</v>
      </c>
      <c r="I122">
        <v>0</v>
      </c>
      <c r="J122">
        <v>0</v>
      </c>
      <c r="K122">
        <v>0</v>
      </c>
      <c r="M122">
        <v>89</v>
      </c>
      <c r="N122">
        <v>4892.7557464808933</v>
      </c>
      <c r="O122">
        <v>-1848.5424464808934</v>
      </c>
      <c r="Q122">
        <v>8.3965844402277039</v>
      </c>
      <c r="R122">
        <v>2155.6815000000001</v>
      </c>
    </row>
    <row r="123" spans="1:18" x14ac:dyDescent="0.35">
      <c r="A123" s="13">
        <v>12430.95335</v>
      </c>
      <c r="B123">
        <v>58</v>
      </c>
      <c r="C123">
        <v>3364</v>
      </c>
      <c r="D123">
        <v>32.965000000000003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M123">
        <v>90</v>
      </c>
      <c r="N123">
        <v>12675.790504871937</v>
      </c>
      <c r="O123">
        <v>-1220.5105048719361</v>
      </c>
      <c r="Q123">
        <v>8.4914611005692588</v>
      </c>
      <c r="R123">
        <v>2156.7518</v>
      </c>
    </row>
    <row r="124" spans="1:18" x14ac:dyDescent="0.35">
      <c r="A124" s="13">
        <v>8280.6226999999999</v>
      </c>
      <c r="B124">
        <v>48</v>
      </c>
      <c r="C124">
        <v>2304</v>
      </c>
      <c r="D124">
        <v>31.13</v>
      </c>
      <c r="E124">
        <v>0</v>
      </c>
      <c r="F124">
        <v>0</v>
      </c>
      <c r="G124">
        <v>0</v>
      </c>
      <c r="H124">
        <v>0</v>
      </c>
      <c r="I124">
        <v>1</v>
      </c>
      <c r="J124">
        <v>0</v>
      </c>
      <c r="K124">
        <v>0</v>
      </c>
      <c r="M124">
        <v>91</v>
      </c>
      <c r="N124">
        <v>3565.4925039828131</v>
      </c>
      <c r="O124">
        <v>-1067.078103982813</v>
      </c>
      <c r="Q124">
        <v>8.5863377609108156</v>
      </c>
      <c r="R124">
        <v>2166.732</v>
      </c>
    </row>
    <row r="125" spans="1:18" x14ac:dyDescent="0.35">
      <c r="A125" s="13">
        <v>1136.3994</v>
      </c>
      <c r="B125">
        <v>18</v>
      </c>
      <c r="C125">
        <v>324</v>
      </c>
      <c r="D125">
        <v>33.659999999999997</v>
      </c>
      <c r="E125">
        <v>0</v>
      </c>
      <c r="F125">
        <v>0</v>
      </c>
      <c r="G125">
        <v>1</v>
      </c>
      <c r="H125">
        <v>0</v>
      </c>
      <c r="I125">
        <v>1</v>
      </c>
      <c r="J125">
        <v>0</v>
      </c>
      <c r="K125">
        <v>0</v>
      </c>
      <c r="M125">
        <v>92</v>
      </c>
      <c r="N125">
        <v>2667.6467250127735</v>
      </c>
      <c r="O125">
        <v>-1411.3477250127735</v>
      </c>
      <c r="Q125">
        <v>8.6812144212523723</v>
      </c>
      <c r="R125">
        <v>2196.4731999999999</v>
      </c>
    </row>
    <row r="126" spans="1:18" x14ac:dyDescent="0.35">
      <c r="A126" s="13">
        <v>3943.5954000000002</v>
      </c>
      <c r="B126">
        <v>29</v>
      </c>
      <c r="C126">
        <v>841</v>
      </c>
      <c r="D126">
        <v>31.16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M126">
        <v>93</v>
      </c>
      <c r="N126">
        <v>11131.831231155342</v>
      </c>
      <c r="O126">
        <v>14524.74402884466</v>
      </c>
      <c r="Q126">
        <v>8.7760910815939273</v>
      </c>
      <c r="R126">
        <v>2198.1898500000002</v>
      </c>
    </row>
    <row r="127" spans="1:18" x14ac:dyDescent="0.35">
      <c r="A127" s="13">
        <v>4399.7309999999998</v>
      </c>
      <c r="B127">
        <v>36</v>
      </c>
      <c r="C127">
        <v>1296</v>
      </c>
      <c r="D127">
        <v>29.7</v>
      </c>
      <c r="E127">
        <v>0</v>
      </c>
      <c r="F127">
        <v>0</v>
      </c>
      <c r="G127">
        <v>1</v>
      </c>
      <c r="H127">
        <v>0</v>
      </c>
      <c r="I127">
        <v>1</v>
      </c>
      <c r="J127">
        <v>0</v>
      </c>
      <c r="K127">
        <v>0</v>
      </c>
      <c r="M127">
        <v>94</v>
      </c>
      <c r="N127">
        <v>5190.2963327950974</v>
      </c>
      <c r="O127">
        <v>-1196.1185327950975</v>
      </c>
      <c r="Q127">
        <v>8.870967741935484</v>
      </c>
      <c r="R127">
        <v>2200.8308499999998</v>
      </c>
    </row>
    <row r="128" spans="1:18" x14ac:dyDescent="0.35">
      <c r="A128" s="13">
        <v>6185.3208000000004</v>
      </c>
      <c r="B128">
        <v>41</v>
      </c>
      <c r="C128">
        <v>1681</v>
      </c>
      <c r="D128">
        <v>31.02</v>
      </c>
      <c r="E128">
        <v>0</v>
      </c>
      <c r="F128">
        <v>0</v>
      </c>
      <c r="G128">
        <v>0</v>
      </c>
      <c r="H128">
        <v>0</v>
      </c>
      <c r="I128">
        <v>1</v>
      </c>
      <c r="J128">
        <v>0</v>
      </c>
      <c r="K128">
        <v>0</v>
      </c>
      <c r="M128">
        <v>95</v>
      </c>
      <c r="N128">
        <v>6464.7313602725162</v>
      </c>
      <c r="O128">
        <v>-1067.1146602725166</v>
      </c>
      <c r="Q128">
        <v>8.9658444022770389</v>
      </c>
      <c r="R128">
        <v>2201.0971</v>
      </c>
    </row>
    <row r="129" spans="1:18" x14ac:dyDescent="0.35">
      <c r="A129" s="13">
        <v>5438.7491</v>
      </c>
      <c r="B129">
        <v>40</v>
      </c>
      <c r="C129">
        <v>1600</v>
      </c>
      <c r="D129">
        <v>41.69</v>
      </c>
      <c r="E129">
        <v>0</v>
      </c>
      <c r="F129">
        <v>0</v>
      </c>
      <c r="G129">
        <v>1</v>
      </c>
      <c r="H129">
        <v>0</v>
      </c>
      <c r="I129">
        <v>1</v>
      </c>
      <c r="J129">
        <v>0</v>
      </c>
      <c r="K129">
        <v>0</v>
      </c>
      <c r="M129">
        <v>96</v>
      </c>
      <c r="N129">
        <v>3607.1996142281891</v>
      </c>
      <c r="O129">
        <v>-1899.198214228189</v>
      </c>
      <c r="Q129">
        <v>9.0607210626185957</v>
      </c>
      <c r="R129">
        <v>2203.4718499999999</v>
      </c>
    </row>
    <row r="130" spans="1:18" x14ac:dyDescent="0.35">
      <c r="A130" s="13">
        <v>2104.1134000000002</v>
      </c>
      <c r="B130">
        <v>21</v>
      </c>
      <c r="C130">
        <v>441</v>
      </c>
      <c r="D130">
        <v>27.36</v>
      </c>
      <c r="E130">
        <v>0</v>
      </c>
      <c r="F130">
        <v>0</v>
      </c>
      <c r="G130">
        <v>1</v>
      </c>
      <c r="H130">
        <v>0</v>
      </c>
      <c r="I130">
        <v>0</v>
      </c>
      <c r="J130">
        <v>0</v>
      </c>
      <c r="K130">
        <v>0</v>
      </c>
      <c r="M130">
        <v>97</v>
      </c>
      <c r="N130">
        <v>15888.700450963339</v>
      </c>
      <c r="O130">
        <v>-1845.2237509633396</v>
      </c>
      <c r="Q130">
        <v>9.1555977229601524</v>
      </c>
      <c r="R130">
        <v>2203.7359499999998</v>
      </c>
    </row>
    <row r="131" spans="1:18" x14ac:dyDescent="0.35">
      <c r="A131" s="13">
        <v>9541.6955500000004</v>
      </c>
      <c r="B131">
        <v>50</v>
      </c>
      <c r="C131">
        <v>2500</v>
      </c>
      <c r="D131">
        <v>44.744999999999997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M131">
        <v>98</v>
      </c>
      <c r="N131">
        <v>15025.350306045237</v>
      </c>
      <c r="O131">
        <v>-1194.2351060452365</v>
      </c>
      <c r="Q131">
        <v>9.2504743833017073</v>
      </c>
      <c r="R131">
        <v>2207.6974500000001</v>
      </c>
    </row>
    <row r="132" spans="1:18" x14ac:dyDescent="0.35">
      <c r="A132" s="13">
        <v>5469.0065999999997</v>
      </c>
      <c r="B132">
        <v>36</v>
      </c>
      <c r="C132">
        <v>1296</v>
      </c>
      <c r="D132">
        <v>27.74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M132">
        <v>99</v>
      </c>
      <c r="N132">
        <v>15159.657610658765</v>
      </c>
      <c r="O132">
        <v>-1272.4536106587657</v>
      </c>
      <c r="Q132">
        <v>9.3453510436432641</v>
      </c>
      <c r="R132">
        <v>2211.1307499999998</v>
      </c>
    </row>
    <row r="133" spans="1:18" x14ac:dyDescent="0.35">
      <c r="A133" s="13">
        <v>12146.971</v>
      </c>
      <c r="B133">
        <v>60</v>
      </c>
      <c r="C133">
        <v>3600</v>
      </c>
      <c r="D133">
        <v>28.9</v>
      </c>
      <c r="E133">
        <v>0</v>
      </c>
      <c r="F133">
        <v>0</v>
      </c>
      <c r="G133">
        <v>1</v>
      </c>
      <c r="H133">
        <v>0</v>
      </c>
      <c r="I133">
        <v>0</v>
      </c>
      <c r="J133">
        <v>1</v>
      </c>
      <c r="K133">
        <v>0</v>
      </c>
      <c r="M133">
        <v>100</v>
      </c>
      <c r="N133">
        <v>4964.445418132228</v>
      </c>
      <c r="O133">
        <v>-1695.5987681322281</v>
      </c>
      <c r="Q133">
        <v>9.440227703984819</v>
      </c>
      <c r="R133">
        <v>2217.4691499999999</v>
      </c>
    </row>
    <row r="134" spans="1:18" x14ac:dyDescent="0.35">
      <c r="A134" s="13">
        <v>9875.6803999999993</v>
      </c>
      <c r="B134">
        <v>51</v>
      </c>
      <c r="C134">
        <v>2601</v>
      </c>
      <c r="D134">
        <v>40.659999999999997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M134">
        <v>101</v>
      </c>
      <c r="N134">
        <v>5040.5119074280728</v>
      </c>
      <c r="O134">
        <v>-1067.5872074280728</v>
      </c>
      <c r="Q134">
        <v>9.5351043643263758</v>
      </c>
      <c r="R134">
        <v>2217.6012000000001</v>
      </c>
    </row>
    <row r="135" spans="1:18" x14ac:dyDescent="0.35">
      <c r="A135" s="13">
        <v>12979.358</v>
      </c>
      <c r="B135">
        <v>62</v>
      </c>
      <c r="C135">
        <v>3844</v>
      </c>
      <c r="D135">
        <v>37.4</v>
      </c>
      <c r="E135">
        <v>0</v>
      </c>
      <c r="F135">
        <v>0</v>
      </c>
      <c r="G135">
        <v>1</v>
      </c>
      <c r="H135">
        <v>0</v>
      </c>
      <c r="I135">
        <v>0</v>
      </c>
      <c r="J135">
        <v>1</v>
      </c>
      <c r="K135">
        <v>0</v>
      </c>
      <c r="M135">
        <v>102</v>
      </c>
      <c r="N135">
        <v>5188.1182854360432</v>
      </c>
      <c r="O135">
        <v>12690.782394563956</v>
      </c>
      <c r="Q135">
        <v>9.6299810246679307</v>
      </c>
      <c r="R135">
        <v>2221.5644499999999</v>
      </c>
    </row>
    <row r="136" spans="1:18" x14ac:dyDescent="0.35">
      <c r="A136" s="13">
        <v>1263.249</v>
      </c>
      <c r="B136">
        <v>19</v>
      </c>
      <c r="C136">
        <v>361</v>
      </c>
      <c r="D136">
        <v>35.4</v>
      </c>
      <c r="E136">
        <v>0</v>
      </c>
      <c r="F136">
        <v>0</v>
      </c>
      <c r="G136">
        <v>1</v>
      </c>
      <c r="H136">
        <v>0</v>
      </c>
      <c r="I136">
        <v>0</v>
      </c>
      <c r="J136">
        <v>1</v>
      </c>
      <c r="K136">
        <v>0</v>
      </c>
      <c r="M136">
        <v>103</v>
      </c>
      <c r="N136">
        <v>4877.1408084430041</v>
      </c>
      <c r="O136">
        <v>-941.96090844300397</v>
      </c>
      <c r="Q136">
        <v>9.7248576850094874</v>
      </c>
      <c r="R136">
        <v>2250.8352</v>
      </c>
    </row>
    <row r="137" spans="1:18" x14ac:dyDescent="0.35">
      <c r="A137" s="13">
        <v>2217.6012000000001</v>
      </c>
      <c r="B137">
        <v>18</v>
      </c>
      <c r="C137">
        <v>324</v>
      </c>
      <c r="D137">
        <v>40.28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M137">
        <v>104</v>
      </c>
      <c r="N137">
        <v>12625.901408028161</v>
      </c>
      <c r="O137">
        <v>-1701.9682080281618</v>
      </c>
      <c r="Q137">
        <v>9.8197343453510442</v>
      </c>
      <c r="R137">
        <v>2254.7966999999999</v>
      </c>
    </row>
    <row r="138" spans="1:18" x14ac:dyDescent="0.35">
      <c r="A138" s="13">
        <v>3757.8447999999999</v>
      </c>
      <c r="B138">
        <v>31</v>
      </c>
      <c r="C138">
        <v>961</v>
      </c>
      <c r="D138">
        <v>26.62</v>
      </c>
      <c r="E138">
        <v>0</v>
      </c>
      <c r="F138">
        <v>0</v>
      </c>
      <c r="G138">
        <v>0</v>
      </c>
      <c r="H138">
        <v>0</v>
      </c>
      <c r="I138">
        <v>1</v>
      </c>
      <c r="J138">
        <v>0</v>
      </c>
      <c r="K138">
        <v>0</v>
      </c>
      <c r="M138">
        <v>105</v>
      </c>
      <c r="N138">
        <v>3676.2490403471111</v>
      </c>
      <c r="O138">
        <v>-1182.2270403471111</v>
      </c>
      <c r="Q138">
        <v>9.9146110056925991</v>
      </c>
      <c r="R138">
        <v>2257.47525</v>
      </c>
    </row>
    <row r="139" spans="1:18" x14ac:dyDescent="0.35">
      <c r="A139" s="13">
        <v>14319.031000000001</v>
      </c>
      <c r="B139">
        <v>64</v>
      </c>
      <c r="C139">
        <v>4096</v>
      </c>
      <c r="D139">
        <v>39.700000000000003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1</v>
      </c>
      <c r="K139">
        <v>0</v>
      </c>
      <c r="M139">
        <v>106</v>
      </c>
      <c r="N139">
        <v>4989.1938410993844</v>
      </c>
      <c r="O139">
        <v>-1227.9018410993845</v>
      </c>
      <c r="Q139">
        <v>10.009487666034156</v>
      </c>
      <c r="R139">
        <v>2261.5688</v>
      </c>
    </row>
    <row r="140" spans="1:18" x14ac:dyDescent="0.35">
      <c r="A140" s="13">
        <v>12797.20962</v>
      </c>
      <c r="B140">
        <v>44</v>
      </c>
      <c r="C140">
        <v>1936</v>
      </c>
      <c r="D140">
        <v>36.479999999999997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M140">
        <v>107</v>
      </c>
      <c r="N140">
        <v>2808.2622137417138</v>
      </c>
      <c r="O140">
        <v>-1143.2626137417137</v>
      </c>
      <c r="Q140">
        <v>10.104364326375711</v>
      </c>
      <c r="R140">
        <v>2302.3000000000002</v>
      </c>
    </row>
    <row r="141" spans="1:18" x14ac:dyDescent="0.35">
      <c r="A141" s="13">
        <v>1146.7965999999999</v>
      </c>
      <c r="B141">
        <v>18</v>
      </c>
      <c r="C141">
        <v>324</v>
      </c>
      <c r="D141">
        <v>41.14</v>
      </c>
      <c r="E141">
        <v>0</v>
      </c>
      <c r="F141">
        <v>0</v>
      </c>
      <c r="G141">
        <v>1</v>
      </c>
      <c r="H141">
        <v>0</v>
      </c>
      <c r="I141">
        <v>1</v>
      </c>
      <c r="J141">
        <v>0</v>
      </c>
      <c r="K141">
        <v>0</v>
      </c>
      <c r="M141">
        <v>108</v>
      </c>
      <c r="N141">
        <v>15492.329493250212</v>
      </c>
      <c r="O141">
        <v>-1856.6915932502125</v>
      </c>
      <c r="Q141">
        <v>10.199240986717268</v>
      </c>
      <c r="R141">
        <v>2304.0021999999999</v>
      </c>
    </row>
    <row r="142" spans="1:18" x14ac:dyDescent="0.35">
      <c r="A142" s="13">
        <v>12741.167450000001</v>
      </c>
      <c r="B142">
        <v>60</v>
      </c>
      <c r="C142">
        <v>3600</v>
      </c>
      <c r="D142">
        <v>36.954999999999998</v>
      </c>
      <c r="E142">
        <v>0</v>
      </c>
      <c r="F142">
        <v>0</v>
      </c>
      <c r="G142">
        <v>1</v>
      </c>
      <c r="H142">
        <v>0</v>
      </c>
      <c r="I142">
        <v>0</v>
      </c>
      <c r="J142">
        <v>0</v>
      </c>
      <c r="K142">
        <v>0</v>
      </c>
      <c r="M142">
        <v>109</v>
      </c>
      <c r="N142">
        <v>13083.698839192975</v>
      </c>
      <c r="O142">
        <v>-1241.2568391929763</v>
      </c>
      <c r="Q142">
        <v>10.294117647058822</v>
      </c>
      <c r="R142">
        <v>2322.6217999999999</v>
      </c>
    </row>
    <row r="143" spans="1:18" x14ac:dyDescent="0.35">
      <c r="A143" s="13">
        <v>5662.2250000000004</v>
      </c>
      <c r="B143">
        <v>39</v>
      </c>
      <c r="C143">
        <v>1521</v>
      </c>
      <c r="D143">
        <v>41.8</v>
      </c>
      <c r="E143">
        <v>0</v>
      </c>
      <c r="F143">
        <v>0</v>
      </c>
      <c r="G143">
        <v>0</v>
      </c>
      <c r="H143">
        <v>0</v>
      </c>
      <c r="I143">
        <v>1</v>
      </c>
      <c r="J143">
        <v>0</v>
      </c>
      <c r="K143">
        <v>0</v>
      </c>
      <c r="M143">
        <v>110</v>
      </c>
      <c r="N143">
        <v>6638.9528880214275</v>
      </c>
      <c r="O143">
        <v>-929.78848802142784</v>
      </c>
      <c r="Q143">
        <v>10.388994307400379</v>
      </c>
      <c r="R143">
        <v>2331.5189999999998</v>
      </c>
    </row>
    <row r="144" spans="1:18" x14ac:dyDescent="0.35">
      <c r="A144" s="13">
        <v>11848.141</v>
      </c>
      <c r="B144">
        <v>58</v>
      </c>
      <c r="C144">
        <v>3364</v>
      </c>
      <c r="D144">
        <v>33.1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1</v>
      </c>
      <c r="K144">
        <v>0</v>
      </c>
      <c r="M144">
        <v>111</v>
      </c>
      <c r="N144">
        <v>3150.9393980899495</v>
      </c>
      <c r="O144">
        <v>-1517.8949980899495</v>
      </c>
      <c r="Q144">
        <v>10.483870967741936</v>
      </c>
      <c r="R144">
        <v>2352.9684499999998</v>
      </c>
    </row>
    <row r="145" spans="1:18" x14ac:dyDescent="0.35">
      <c r="A145" s="13">
        <v>14313.846299999999</v>
      </c>
      <c r="B145">
        <v>64</v>
      </c>
      <c r="C145">
        <v>4096</v>
      </c>
      <c r="D145">
        <v>35.97</v>
      </c>
      <c r="E145">
        <v>0</v>
      </c>
      <c r="F145">
        <v>0</v>
      </c>
      <c r="G145">
        <v>0</v>
      </c>
      <c r="H145">
        <v>0</v>
      </c>
      <c r="I145">
        <v>1</v>
      </c>
      <c r="J145">
        <v>0</v>
      </c>
      <c r="K145">
        <v>0</v>
      </c>
      <c r="M145">
        <v>112</v>
      </c>
      <c r="N145">
        <v>12245.601282106794</v>
      </c>
      <c r="O145">
        <v>-1175.0662821067945</v>
      </c>
      <c r="Q145">
        <v>10.578747628083491</v>
      </c>
      <c r="R145">
        <v>2362.2290499999999</v>
      </c>
    </row>
    <row r="146" spans="1:18" x14ac:dyDescent="0.35">
      <c r="A146" s="13">
        <v>1815.8759</v>
      </c>
      <c r="B146">
        <v>23</v>
      </c>
      <c r="C146">
        <v>529</v>
      </c>
      <c r="D146">
        <v>26.51</v>
      </c>
      <c r="E146">
        <v>0</v>
      </c>
      <c r="F146">
        <v>0</v>
      </c>
      <c r="G146">
        <v>1</v>
      </c>
      <c r="H146">
        <v>0</v>
      </c>
      <c r="I146">
        <v>1</v>
      </c>
      <c r="J146">
        <v>0</v>
      </c>
      <c r="K146">
        <v>0</v>
      </c>
      <c r="M146">
        <v>113</v>
      </c>
      <c r="N146">
        <v>10326.996957961197</v>
      </c>
      <c r="O146">
        <v>-1043.4349579611971</v>
      </c>
      <c r="Q146">
        <v>10.673624288425048</v>
      </c>
      <c r="R146">
        <v>2395.17155</v>
      </c>
    </row>
    <row r="147" spans="1:18" x14ac:dyDescent="0.35">
      <c r="A147" s="13">
        <v>1877.9294</v>
      </c>
      <c r="B147">
        <v>20</v>
      </c>
      <c r="C147">
        <v>400</v>
      </c>
      <c r="D147">
        <v>31.46</v>
      </c>
      <c r="E147">
        <v>0</v>
      </c>
      <c r="F147">
        <v>0</v>
      </c>
      <c r="G147">
        <v>0</v>
      </c>
      <c r="H147">
        <v>0</v>
      </c>
      <c r="I147">
        <v>1</v>
      </c>
      <c r="J147">
        <v>0</v>
      </c>
      <c r="K147">
        <v>0</v>
      </c>
      <c r="M147">
        <v>114</v>
      </c>
      <c r="N147">
        <v>5330.3394022455823</v>
      </c>
      <c r="O147">
        <v>-1771.7191522455823</v>
      </c>
      <c r="Q147">
        <v>10.768500948766603</v>
      </c>
      <c r="R147">
        <v>2396.0958999999998</v>
      </c>
    </row>
    <row r="148" spans="1:18" x14ac:dyDescent="0.35">
      <c r="A148" s="13">
        <v>1621.8827000000001</v>
      </c>
      <c r="B148">
        <v>18</v>
      </c>
      <c r="C148">
        <v>324</v>
      </c>
      <c r="D148">
        <v>31.13</v>
      </c>
      <c r="E148">
        <v>0</v>
      </c>
      <c r="F148">
        <v>0</v>
      </c>
      <c r="G148">
        <v>0</v>
      </c>
      <c r="H148">
        <v>0</v>
      </c>
      <c r="I148">
        <v>1</v>
      </c>
      <c r="J148">
        <v>0</v>
      </c>
      <c r="K148">
        <v>0</v>
      </c>
      <c r="M148">
        <v>115</v>
      </c>
      <c r="N148">
        <v>4311.3312982632951</v>
      </c>
      <c r="O148">
        <v>-2103.633848263295</v>
      </c>
      <c r="Q148">
        <v>10.863377609108159</v>
      </c>
      <c r="R148">
        <v>2438.0551999999998</v>
      </c>
    </row>
    <row r="149" spans="1:18" x14ac:dyDescent="0.35">
      <c r="A149" s="13">
        <v>13393.755999999999</v>
      </c>
      <c r="B149">
        <v>63</v>
      </c>
      <c r="C149">
        <v>3969</v>
      </c>
      <c r="D149">
        <v>33.1</v>
      </c>
      <c r="E149">
        <v>0</v>
      </c>
      <c r="F149">
        <v>0</v>
      </c>
      <c r="G149">
        <v>1</v>
      </c>
      <c r="H149">
        <v>0</v>
      </c>
      <c r="I149">
        <v>0</v>
      </c>
      <c r="J149">
        <v>1</v>
      </c>
      <c r="K149">
        <v>0</v>
      </c>
      <c r="M149">
        <v>116</v>
      </c>
      <c r="N149">
        <v>11972.402262082398</v>
      </c>
      <c r="O149">
        <v>-1258.7582620823978</v>
      </c>
      <c r="Q149">
        <v>10.958254269449714</v>
      </c>
      <c r="R149">
        <v>2457.2111500000001</v>
      </c>
    </row>
    <row r="150" spans="1:18" x14ac:dyDescent="0.35">
      <c r="A150" s="13">
        <v>4402.2330000000002</v>
      </c>
      <c r="B150">
        <v>36</v>
      </c>
      <c r="C150">
        <v>1296</v>
      </c>
      <c r="D150">
        <v>31.5</v>
      </c>
      <c r="E150">
        <v>0</v>
      </c>
      <c r="F150">
        <v>0</v>
      </c>
      <c r="G150">
        <v>1</v>
      </c>
      <c r="H150">
        <v>0</v>
      </c>
      <c r="I150">
        <v>0</v>
      </c>
      <c r="J150">
        <v>1</v>
      </c>
      <c r="K150">
        <v>0</v>
      </c>
      <c r="M150">
        <v>117</v>
      </c>
      <c r="N150">
        <v>3225.9792609166079</v>
      </c>
      <c r="O150">
        <v>-1248.1642609166079</v>
      </c>
      <c r="Q150">
        <v>11.053130929791271</v>
      </c>
      <c r="R150">
        <v>2457.502</v>
      </c>
    </row>
    <row r="151" spans="1:18" x14ac:dyDescent="0.35">
      <c r="A151" s="13">
        <v>1526.3119999999999</v>
      </c>
      <c r="B151">
        <v>21</v>
      </c>
      <c r="C151">
        <v>441</v>
      </c>
      <c r="D151">
        <v>31.1</v>
      </c>
      <c r="E151">
        <v>0</v>
      </c>
      <c r="F151">
        <v>0</v>
      </c>
      <c r="G151">
        <v>1</v>
      </c>
      <c r="H151">
        <v>0</v>
      </c>
      <c r="I151">
        <v>0</v>
      </c>
      <c r="J151">
        <v>1</v>
      </c>
      <c r="K151">
        <v>0</v>
      </c>
      <c r="M151">
        <v>118</v>
      </c>
      <c r="N151">
        <v>4545.3411798584502</v>
      </c>
      <c r="O151">
        <v>-1178.6714798584503</v>
      </c>
      <c r="Q151">
        <v>11.148007590132828</v>
      </c>
      <c r="R151">
        <v>2459.7201</v>
      </c>
    </row>
    <row r="152" spans="1:18" x14ac:dyDescent="0.35">
      <c r="A152" s="13">
        <v>1875.3440000000001</v>
      </c>
      <c r="B152">
        <v>20</v>
      </c>
      <c r="C152">
        <v>400</v>
      </c>
      <c r="D152">
        <v>29.6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1</v>
      </c>
      <c r="K152">
        <v>0</v>
      </c>
      <c r="M152">
        <v>119</v>
      </c>
      <c r="N152">
        <v>16222.135217352557</v>
      </c>
      <c r="O152">
        <v>-1811.2031173525575</v>
      </c>
      <c r="Q152">
        <v>11.242884250474383</v>
      </c>
      <c r="R152">
        <v>2464.6188000000002</v>
      </c>
    </row>
    <row r="153" spans="1:18" x14ac:dyDescent="0.35">
      <c r="A153" s="13">
        <v>10965.446</v>
      </c>
      <c r="B153">
        <v>57</v>
      </c>
      <c r="C153">
        <v>3249</v>
      </c>
      <c r="D153">
        <v>28.1</v>
      </c>
      <c r="E153">
        <v>0</v>
      </c>
      <c r="F153">
        <v>0</v>
      </c>
      <c r="G153">
        <v>1</v>
      </c>
      <c r="H153">
        <v>0</v>
      </c>
      <c r="I153">
        <v>0</v>
      </c>
      <c r="J153">
        <v>1</v>
      </c>
      <c r="K153">
        <v>0</v>
      </c>
      <c r="M153">
        <v>120</v>
      </c>
      <c r="N153">
        <v>14844.036345813671</v>
      </c>
      <c r="O153">
        <v>-1700.1714958136708</v>
      </c>
      <c r="Q153">
        <v>11.337760910815939</v>
      </c>
      <c r="R153">
        <v>2473.3341</v>
      </c>
    </row>
    <row r="154" spans="1:18" x14ac:dyDescent="0.35">
      <c r="A154" s="13">
        <v>8782.4689999999991</v>
      </c>
      <c r="B154">
        <v>51</v>
      </c>
      <c r="C154">
        <v>2601</v>
      </c>
      <c r="D154">
        <v>25.4</v>
      </c>
      <c r="E154">
        <v>0</v>
      </c>
      <c r="F154">
        <v>0</v>
      </c>
      <c r="G154">
        <v>1</v>
      </c>
      <c r="H154">
        <v>0</v>
      </c>
      <c r="I154">
        <v>0</v>
      </c>
      <c r="J154">
        <v>1</v>
      </c>
      <c r="K154">
        <v>0</v>
      </c>
      <c r="M154">
        <v>121</v>
      </c>
      <c r="N154">
        <v>3636.9801670807569</v>
      </c>
      <c r="O154">
        <v>-1924.7531670807568</v>
      </c>
      <c r="Q154">
        <v>11.432637571157494</v>
      </c>
      <c r="R154">
        <v>2480.9791</v>
      </c>
    </row>
    <row r="155" spans="1:18" x14ac:dyDescent="0.35">
      <c r="A155" s="13">
        <v>1141.4450999999999</v>
      </c>
      <c r="B155">
        <v>18</v>
      </c>
      <c r="C155">
        <v>324</v>
      </c>
      <c r="D155">
        <v>37.29</v>
      </c>
      <c r="E155">
        <v>0</v>
      </c>
      <c r="F155">
        <v>0</v>
      </c>
      <c r="G155">
        <v>1</v>
      </c>
      <c r="H155">
        <v>0</v>
      </c>
      <c r="I155">
        <v>1</v>
      </c>
      <c r="J155">
        <v>0</v>
      </c>
      <c r="K155">
        <v>0</v>
      </c>
      <c r="M155">
        <v>122</v>
      </c>
      <c r="N155">
        <v>14200.046559885568</v>
      </c>
      <c r="O155">
        <v>-1769.0932098855683</v>
      </c>
      <c r="Q155">
        <v>11.527514231499051</v>
      </c>
      <c r="R155">
        <v>2483.7359999999999</v>
      </c>
    </row>
    <row r="156" spans="1:18" x14ac:dyDescent="0.35">
      <c r="A156" s="13">
        <v>8457.8179999999993</v>
      </c>
      <c r="B156">
        <v>50</v>
      </c>
      <c r="C156">
        <v>2500</v>
      </c>
      <c r="D156">
        <v>36.200000000000003</v>
      </c>
      <c r="E156">
        <v>0</v>
      </c>
      <c r="F156">
        <v>0</v>
      </c>
      <c r="G156">
        <v>1</v>
      </c>
      <c r="H156">
        <v>0</v>
      </c>
      <c r="I156">
        <v>0</v>
      </c>
      <c r="J156">
        <v>1</v>
      </c>
      <c r="K156">
        <v>0</v>
      </c>
      <c r="M156">
        <v>123</v>
      </c>
      <c r="N156">
        <v>9277.0922730717411</v>
      </c>
      <c r="O156">
        <v>-996.46957307174125</v>
      </c>
      <c r="Q156">
        <v>11.622390891840608</v>
      </c>
      <c r="R156">
        <v>2494.0219999999999</v>
      </c>
    </row>
    <row r="157" spans="1:18" x14ac:dyDescent="0.35">
      <c r="A157" s="13">
        <v>1682.597</v>
      </c>
      <c r="B157">
        <v>22</v>
      </c>
      <c r="C157">
        <v>484</v>
      </c>
      <c r="D157">
        <v>39.5</v>
      </c>
      <c r="E157">
        <v>0</v>
      </c>
      <c r="F157">
        <v>0</v>
      </c>
      <c r="G157">
        <v>1</v>
      </c>
      <c r="H157">
        <v>0</v>
      </c>
      <c r="I157">
        <v>0</v>
      </c>
      <c r="J157">
        <v>1</v>
      </c>
      <c r="K157">
        <v>0</v>
      </c>
      <c r="M157">
        <v>124</v>
      </c>
      <c r="N157">
        <v>2468.3104487625369</v>
      </c>
      <c r="O157">
        <v>-1331.9110487625369</v>
      </c>
      <c r="Q157">
        <v>11.717267552182163</v>
      </c>
      <c r="R157">
        <v>2497.0383000000002</v>
      </c>
    </row>
    <row r="158" spans="1:18" x14ac:dyDescent="0.35">
      <c r="A158" s="13">
        <v>13555.0049</v>
      </c>
      <c r="B158">
        <v>62</v>
      </c>
      <c r="C158">
        <v>3844</v>
      </c>
      <c r="D158">
        <v>32.11</v>
      </c>
      <c r="E158">
        <v>0</v>
      </c>
      <c r="F158">
        <v>0</v>
      </c>
      <c r="G158">
        <v>1</v>
      </c>
      <c r="H158">
        <v>0</v>
      </c>
      <c r="I158">
        <v>0</v>
      </c>
      <c r="J158">
        <v>0</v>
      </c>
      <c r="K158">
        <v>0</v>
      </c>
      <c r="M158">
        <v>125</v>
      </c>
      <c r="N158">
        <v>5721.7499234245406</v>
      </c>
      <c r="O158">
        <v>-1778.1545234245405</v>
      </c>
      <c r="Q158">
        <v>11.812144212523719</v>
      </c>
      <c r="R158">
        <v>2498.4144000000001</v>
      </c>
    </row>
    <row r="159" spans="1:18" x14ac:dyDescent="0.35">
      <c r="A159" s="13">
        <v>13063.883</v>
      </c>
      <c r="B159">
        <v>61</v>
      </c>
      <c r="C159">
        <v>3721</v>
      </c>
      <c r="D159">
        <v>44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1</v>
      </c>
      <c r="K159">
        <v>0</v>
      </c>
      <c r="M159">
        <v>126</v>
      </c>
      <c r="N159">
        <v>5278.9639873299875</v>
      </c>
      <c r="O159">
        <v>-879.23298732998774</v>
      </c>
      <c r="Q159">
        <v>11.907020872865274</v>
      </c>
      <c r="R159">
        <v>2523.1695</v>
      </c>
    </row>
    <row r="160" spans="1:18" x14ac:dyDescent="0.35">
      <c r="A160" s="13">
        <v>1634.5734</v>
      </c>
      <c r="B160">
        <v>18</v>
      </c>
      <c r="C160">
        <v>324</v>
      </c>
      <c r="D160">
        <v>40.26</v>
      </c>
      <c r="E160">
        <v>0</v>
      </c>
      <c r="F160">
        <v>0</v>
      </c>
      <c r="G160">
        <v>0</v>
      </c>
      <c r="H160">
        <v>0</v>
      </c>
      <c r="I160">
        <v>1</v>
      </c>
      <c r="J160">
        <v>0</v>
      </c>
      <c r="K160">
        <v>0</v>
      </c>
      <c r="M160">
        <v>127</v>
      </c>
      <c r="N160">
        <v>7177.1853409518535</v>
      </c>
      <c r="O160">
        <v>-991.86454095185309</v>
      </c>
      <c r="Q160">
        <v>12.001897533206831</v>
      </c>
      <c r="R160">
        <v>2527.8186500000002</v>
      </c>
    </row>
    <row r="161" spans="1:18" x14ac:dyDescent="0.35">
      <c r="A161" s="13">
        <v>8125.7844999999998</v>
      </c>
      <c r="B161">
        <v>49</v>
      </c>
      <c r="C161">
        <v>2401</v>
      </c>
      <c r="D161">
        <v>36.85</v>
      </c>
      <c r="E161">
        <v>0</v>
      </c>
      <c r="F161">
        <v>0</v>
      </c>
      <c r="G161">
        <v>1</v>
      </c>
      <c r="H161">
        <v>0</v>
      </c>
      <c r="I161">
        <v>1</v>
      </c>
      <c r="J161">
        <v>0</v>
      </c>
      <c r="K161">
        <v>0</v>
      </c>
      <c r="M161">
        <v>128</v>
      </c>
      <c r="N161">
        <v>6385.4784934943455</v>
      </c>
      <c r="O161">
        <v>-946.72939349434546</v>
      </c>
      <c r="Q161">
        <v>12.096774193548386</v>
      </c>
      <c r="R161">
        <v>2534.3937500000002</v>
      </c>
    </row>
    <row r="162" spans="1:18" x14ac:dyDescent="0.35">
      <c r="A162" s="13">
        <v>12644.589</v>
      </c>
      <c r="B162">
        <v>60</v>
      </c>
      <c r="C162">
        <v>3600</v>
      </c>
      <c r="D162">
        <v>35.1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1</v>
      </c>
      <c r="K162">
        <v>0</v>
      </c>
      <c r="M162">
        <v>129</v>
      </c>
      <c r="N162">
        <v>3918.752865199896</v>
      </c>
      <c r="O162">
        <v>-1814.6394651998958</v>
      </c>
      <c r="Q162">
        <v>12.191650853889943</v>
      </c>
      <c r="R162">
        <v>2566.4706999999999</v>
      </c>
    </row>
    <row r="163" spans="1:18" x14ac:dyDescent="0.35">
      <c r="A163" s="13">
        <v>2473.3341</v>
      </c>
      <c r="B163">
        <v>24</v>
      </c>
      <c r="C163">
        <v>576</v>
      </c>
      <c r="D163">
        <v>33.99</v>
      </c>
      <c r="E163">
        <v>0</v>
      </c>
      <c r="F163">
        <v>0</v>
      </c>
      <c r="G163">
        <v>0</v>
      </c>
      <c r="H163">
        <v>0</v>
      </c>
      <c r="I163">
        <v>1</v>
      </c>
      <c r="J163">
        <v>0</v>
      </c>
      <c r="K163">
        <v>0</v>
      </c>
      <c r="M163">
        <v>130</v>
      </c>
      <c r="N163">
        <v>11302.138767780962</v>
      </c>
      <c r="O163">
        <v>-1760.4432177809613</v>
      </c>
      <c r="Q163">
        <v>12.2865275142315</v>
      </c>
      <c r="R163">
        <v>2585.2689999999998</v>
      </c>
    </row>
    <row r="164" spans="1:18" x14ac:dyDescent="0.35">
      <c r="A164" s="13">
        <v>13041.921</v>
      </c>
      <c r="B164">
        <v>61</v>
      </c>
      <c r="C164">
        <v>3721</v>
      </c>
      <c r="D164">
        <v>28.2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1</v>
      </c>
      <c r="K164">
        <v>0</v>
      </c>
      <c r="M164">
        <v>131</v>
      </c>
      <c r="N164">
        <v>7107.7313156463752</v>
      </c>
      <c r="O164">
        <v>-1638.7247156463754</v>
      </c>
      <c r="Q164">
        <v>12.381404174573055</v>
      </c>
      <c r="R164">
        <v>2585.8506499999999</v>
      </c>
    </row>
    <row r="165" spans="1:18" x14ac:dyDescent="0.35">
      <c r="A165" s="13">
        <v>13451.121999999999</v>
      </c>
      <c r="B165">
        <v>62</v>
      </c>
      <c r="C165">
        <v>3844</v>
      </c>
      <c r="D165">
        <v>25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1</v>
      </c>
      <c r="K165">
        <v>0</v>
      </c>
      <c r="M165">
        <v>132</v>
      </c>
      <c r="N165">
        <v>13288.170799498064</v>
      </c>
      <c r="O165">
        <v>-1141.1997994980647</v>
      </c>
      <c r="Q165">
        <v>12.476280834914611</v>
      </c>
      <c r="R165">
        <v>2597.779</v>
      </c>
    </row>
    <row r="166" spans="1:18" x14ac:dyDescent="0.35">
      <c r="A166" s="13">
        <v>13462.52</v>
      </c>
      <c r="B166">
        <v>62</v>
      </c>
      <c r="C166">
        <v>3844</v>
      </c>
      <c r="D166">
        <v>33.200000000000003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1</v>
      </c>
      <c r="K166">
        <v>0</v>
      </c>
      <c r="M166">
        <v>133</v>
      </c>
      <c r="N166">
        <v>11610.478544513657</v>
      </c>
      <c r="O166">
        <v>-1734.7981445136575</v>
      </c>
      <c r="Q166">
        <v>12.571157495256166</v>
      </c>
      <c r="R166">
        <v>2632.9920000000002</v>
      </c>
    </row>
    <row r="167" spans="1:18" x14ac:dyDescent="0.35">
      <c r="A167" s="13">
        <v>13470.804400000001</v>
      </c>
      <c r="B167">
        <v>62</v>
      </c>
      <c r="C167">
        <v>3844</v>
      </c>
      <c r="D167">
        <v>39.159999999999997</v>
      </c>
      <c r="E167">
        <v>0</v>
      </c>
      <c r="F167">
        <v>0</v>
      </c>
      <c r="G167">
        <v>0</v>
      </c>
      <c r="H167">
        <v>0</v>
      </c>
      <c r="I167">
        <v>1</v>
      </c>
      <c r="J167">
        <v>0</v>
      </c>
      <c r="K167">
        <v>0</v>
      </c>
      <c r="M167">
        <v>134</v>
      </c>
      <c r="N167">
        <v>14237.989789964256</v>
      </c>
      <c r="O167">
        <v>-1258.6317899642563</v>
      </c>
      <c r="Q167">
        <v>12.666034155597723</v>
      </c>
      <c r="R167">
        <v>2639.0428999999999</v>
      </c>
    </row>
    <row r="168" spans="1:18" x14ac:dyDescent="0.35">
      <c r="A168" s="13">
        <v>7348.1419999999998</v>
      </c>
      <c r="B168">
        <v>45</v>
      </c>
      <c r="C168">
        <v>2025</v>
      </c>
      <c r="D168">
        <v>35.299999999999997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1</v>
      </c>
      <c r="K168">
        <v>0</v>
      </c>
      <c r="M168">
        <v>135</v>
      </c>
      <c r="N168">
        <v>2716.6278974676534</v>
      </c>
      <c r="O168">
        <v>-1453.3788974676534</v>
      </c>
      <c r="Q168">
        <v>12.760910815939278</v>
      </c>
      <c r="R168">
        <v>2643.2685000000001</v>
      </c>
    </row>
    <row r="169" spans="1:18" x14ac:dyDescent="0.35">
      <c r="A169" s="13">
        <v>12233.828</v>
      </c>
      <c r="B169">
        <v>59</v>
      </c>
      <c r="C169">
        <v>3481</v>
      </c>
      <c r="D169">
        <v>27.5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1</v>
      </c>
      <c r="K169">
        <v>0</v>
      </c>
      <c r="M169">
        <v>136</v>
      </c>
      <c r="N169">
        <v>4381.1294690115001</v>
      </c>
      <c r="O169">
        <v>-2163.5282690115</v>
      </c>
      <c r="Q169">
        <v>12.855787476280835</v>
      </c>
      <c r="R169">
        <v>2680.9493000000002</v>
      </c>
    </row>
    <row r="170" spans="1:18" x14ac:dyDescent="0.35">
      <c r="A170" s="13">
        <v>9487.6442000000006</v>
      </c>
      <c r="B170">
        <v>53</v>
      </c>
      <c r="C170">
        <v>2809</v>
      </c>
      <c r="D170">
        <v>29.48</v>
      </c>
      <c r="E170">
        <v>0</v>
      </c>
      <c r="F170">
        <v>0</v>
      </c>
      <c r="G170">
        <v>1</v>
      </c>
      <c r="H170">
        <v>0</v>
      </c>
      <c r="I170">
        <v>1</v>
      </c>
      <c r="J170">
        <v>0</v>
      </c>
      <c r="K170">
        <v>0</v>
      </c>
      <c r="M170">
        <v>137</v>
      </c>
      <c r="N170">
        <v>4823.1865422059809</v>
      </c>
      <c r="O170">
        <v>-1065.3417422059811</v>
      </c>
      <c r="Q170">
        <v>12.950664136622391</v>
      </c>
      <c r="R170">
        <v>2689.4953999999998</v>
      </c>
    </row>
    <row r="171" spans="1:18" x14ac:dyDescent="0.35">
      <c r="A171" s="13">
        <v>2217.4691499999999</v>
      </c>
      <c r="B171">
        <v>18</v>
      </c>
      <c r="C171">
        <v>324</v>
      </c>
      <c r="D171">
        <v>40.185000000000002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M171">
        <v>138</v>
      </c>
      <c r="N171">
        <v>15788.171540125106</v>
      </c>
      <c r="O171">
        <v>-1469.140540125105</v>
      </c>
      <c r="Q171">
        <v>13.045540796963946</v>
      </c>
      <c r="R171">
        <v>2690.1138000000001</v>
      </c>
    </row>
    <row r="172" spans="1:18" x14ac:dyDescent="0.35">
      <c r="A172" s="13">
        <v>12982.8747</v>
      </c>
      <c r="B172">
        <v>62</v>
      </c>
      <c r="C172">
        <v>3844</v>
      </c>
      <c r="D172">
        <v>39.93</v>
      </c>
      <c r="E172">
        <v>0</v>
      </c>
      <c r="F172">
        <v>0</v>
      </c>
      <c r="G172">
        <v>1</v>
      </c>
      <c r="H172">
        <v>0</v>
      </c>
      <c r="I172">
        <v>1</v>
      </c>
      <c r="J172">
        <v>0</v>
      </c>
      <c r="K172">
        <v>0</v>
      </c>
      <c r="M172">
        <v>139</v>
      </c>
      <c r="N172">
        <v>9300.8647299792665</v>
      </c>
      <c r="O172">
        <v>3496.3448900207331</v>
      </c>
      <c r="Q172">
        <v>13.140417457305503</v>
      </c>
      <c r="R172">
        <v>2699.56835</v>
      </c>
    </row>
    <row r="173" spans="1:18" x14ac:dyDescent="0.35">
      <c r="A173" s="13">
        <v>3353.2840000000001</v>
      </c>
      <c r="B173">
        <v>29</v>
      </c>
      <c r="C173">
        <v>841</v>
      </c>
      <c r="D173">
        <v>25.9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1</v>
      </c>
      <c r="K173">
        <v>0</v>
      </c>
      <c r="M173">
        <v>140</v>
      </c>
      <c r="N173">
        <v>2541.5862827550382</v>
      </c>
      <c r="O173">
        <v>-1394.7896827550383</v>
      </c>
      <c r="Q173">
        <v>13.235294117647058</v>
      </c>
      <c r="R173">
        <v>2709.1118999999999</v>
      </c>
    </row>
    <row r="174" spans="1:18" x14ac:dyDescent="0.35">
      <c r="A174" s="13">
        <v>1759.338</v>
      </c>
      <c r="B174">
        <v>19</v>
      </c>
      <c r="C174">
        <v>361</v>
      </c>
      <c r="D174">
        <v>40.5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1</v>
      </c>
      <c r="K174">
        <v>0</v>
      </c>
      <c r="M174">
        <v>141</v>
      </c>
      <c r="N174">
        <v>14444.585119258751</v>
      </c>
      <c r="O174">
        <v>-1703.4176692587498</v>
      </c>
      <c r="Q174">
        <v>13.330170777988615</v>
      </c>
      <c r="R174">
        <v>2710.8285500000002</v>
      </c>
    </row>
    <row r="175" spans="1:18" x14ac:dyDescent="0.35">
      <c r="A175" s="13">
        <v>2322.6217999999999</v>
      </c>
      <c r="B175">
        <v>26</v>
      </c>
      <c r="C175">
        <v>676</v>
      </c>
      <c r="D175">
        <v>35.42</v>
      </c>
      <c r="E175">
        <v>0</v>
      </c>
      <c r="F175">
        <v>0</v>
      </c>
      <c r="G175">
        <v>1</v>
      </c>
      <c r="H175">
        <v>0</v>
      </c>
      <c r="I175">
        <v>1</v>
      </c>
      <c r="J175">
        <v>0</v>
      </c>
      <c r="K175">
        <v>0</v>
      </c>
      <c r="M175">
        <v>142</v>
      </c>
      <c r="N175">
        <v>6755.9101675441361</v>
      </c>
      <c r="O175">
        <v>-1093.6851675441358</v>
      </c>
      <c r="Q175">
        <v>13.425047438330171</v>
      </c>
      <c r="R175">
        <v>2727.3951000000002</v>
      </c>
    </row>
    <row r="176" spans="1:18" x14ac:dyDescent="0.35">
      <c r="A176" s="13">
        <v>4889.0367999999999</v>
      </c>
      <c r="B176">
        <v>36</v>
      </c>
      <c r="C176">
        <v>1296</v>
      </c>
      <c r="D176">
        <v>29.92</v>
      </c>
      <c r="E176">
        <v>0</v>
      </c>
      <c r="F176">
        <v>0</v>
      </c>
      <c r="G176">
        <v>0</v>
      </c>
      <c r="H176">
        <v>0</v>
      </c>
      <c r="I176">
        <v>1</v>
      </c>
      <c r="J176">
        <v>0</v>
      </c>
      <c r="K176">
        <v>0</v>
      </c>
      <c r="M176">
        <v>143</v>
      </c>
      <c r="N176">
        <v>13123.863400605976</v>
      </c>
      <c r="O176">
        <v>-1275.7224006059769</v>
      </c>
      <c r="Q176">
        <v>13.519924098671726</v>
      </c>
      <c r="R176">
        <v>2730.1078499999999</v>
      </c>
    </row>
    <row r="177" spans="1:18" x14ac:dyDescent="0.35">
      <c r="A177" s="13">
        <v>4518.8262500000001</v>
      </c>
      <c r="B177">
        <v>34</v>
      </c>
      <c r="C177">
        <v>1156</v>
      </c>
      <c r="D177">
        <v>34.674999999999997</v>
      </c>
      <c r="E177">
        <v>0</v>
      </c>
      <c r="F177">
        <v>0</v>
      </c>
      <c r="G177">
        <v>1</v>
      </c>
      <c r="H177">
        <v>0</v>
      </c>
      <c r="I177">
        <v>0</v>
      </c>
      <c r="J177">
        <v>0</v>
      </c>
      <c r="K177">
        <v>0</v>
      </c>
      <c r="M177">
        <v>144</v>
      </c>
      <c r="N177">
        <v>15609.918948117978</v>
      </c>
      <c r="O177">
        <v>-1296.072648117979</v>
      </c>
      <c r="Q177">
        <v>13.614800759013283</v>
      </c>
      <c r="R177">
        <v>2731.9122000000002</v>
      </c>
    </row>
    <row r="178" spans="1:18" x14ac:dyDescent="0.35">
      <c r="A178" s="13">
        <v>13887.968500000001</v>
      </c>
      <c r="B178">
        <v>63</v>
      </c>
      <c r="C178">
        <v>3969</v>
      </c>
      <c r="D178">
        <v>36.85</v>
      </c>
      <c r="E178">
        <v>0</v>
      </c>
      <c r="F178">
        <v>0</v>
      </c>
      <c r="G178">
        <v>0</v>
      </c>
      <c r="H178">
        <v>0</v>
      </c>
      <c r="I178">
        <v>1</v>
      </c>
      <c r="J178">
        <v>0</v>
      </c>
      <c r="K178">
        <v>0</v>
      </c>
      <c r="M178">
        <v>145</v>
      </c>
      <c r="N178">
        <v>2926.9385736063878</v>
      </c>
      <c r="O178">
        <v>-1111.0626736063878</v>
      </c>
      <c r="Q178">
        <v>13.709677419354838</v>
      </c>
      <c r="R178">
        <v>2741.9479999999999</v>
      </c>
    </row>
    <row r="179" spans="1:18" x14ac:dyDescent="0.35">
      <c r="A179" s="13">
        <v>1972.95</v>
      </c>
      <c r="B179">
        <v>24</v>
      </c>
      <c r="C179">
        <v>576</v>
      </c>
      <c r="D179">
        <v>25.8</v>
      </c>
      <c r="E179">
        <v>0</v>
      </c>
      <c r="F179">
        <v>0</v>
      </c>
      <c r="G179">
        <v>1</v>
      </c>
      <c r="H179">
        <v>0</v>
      </c>
      <c r="I179">
        <v>0</v>
      </c>
      <c r="J179">
        <v>1</v>
      </c>
      <c r="K179">
        <v>0</v>
      </c>
      <c r="M179">
        <v>146</v>
      </c>
      <c r="N179">
        <v>3262.7145576574194</v>
      </c>
      <c r="O179">
        <v>-1384.7851576574194</v>
      </c>
      <c r="Q179">
        <v>13.804554079696395</v>
      </c>
      <c r="R179">
        <v>2775.1921499999999</v>
      </c>
    </row>
    <row r="180" spans="1:18" x14ac:dyDescent="0.35">
      <c r="A180" s="13">
        <v>21232.182260000001</v>
      </c>
      <c r="B180">
        <v>48</v>
      </c>
      <c r="C180">
        <v>2304</v>
      </c>
      <c r="D180">
        <v>29.6</v>
      </c>
      <c r="E180">
        <v>0</v>
      </c>
      <c r="F180">
        <v>0</v>
      </c>
      <c r="G180">
        <v>1</v>
      </c>
      <c r="H180">
        <v>0</v>
      </c>
      <c r="I180">
        <v>0</v>
      </c>
      <c r="J180">
        <v>1</v>
      </c>
      <c r="K180">
        <v>0</v>
      </c>
      <c r="M180">
        <v>147</v>
      </c>
      <c r="N180">
        <v>3072.2756351274111</v>
      </c>
      <c r="O180">
        <v>-1450.392935127411</v>
      </c>
      <c r="Q180">
        <v>13.89943074003795</v>
      </c>
      <c r="R180">
        <v>2801.2588000000001</v>
      </c>
    </row>
    <row r="181" spans="1:18" x14ac:dyDescent="0.35">
      <c r="A181" s="13">
        <v>5383.5360000000001</v>
      </c>
      <c r="B181">
        <v>38</v>
      </c>
      <c r="C181">
        <v>1444</v>
      </c>
      <c r="D181">
        <v>27.6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1</v>
      </c>
      <c r="K181">
        <v>0</v>
      </c>
      <c r="M181">
        <v>148</v>
      </c>
      <c r="N181">
        <v>14641.27263801638</v>
      </c>
      <c r="O181">
        <v>-1247.516638016381</v>
      </c>
      <c r="Q181">
        <v>13.994307400379506</v>
      </c>
      <c r="R181">
        <v>2803.69785</v>
      </c>
    </row>
    <row r="182" spans="1:18" x14ac:dyDescent="0.35">
      <c r="A182" s="13">
        <v>8798.5930000000008</v>
      </c>
      <c r="B182">
        <v>51</v>
      </c>
      <c r="C182">
        <v>2601</v>
      </c>
      <c r="D182">
        <v>37</v>
      </c>
      <c r="E182">
        <v>0</v>
      </c>
      <c r="F182">
        <v>0</v>
      </c>
      <c r="G182">
        <v>1</v>
      </c>
      <c r="H182">
        <v>0</v>
      </c>
      <c r="I182">
        <v>0</v>
      </c>
      <c r="J182">
        <v>1</v>
      </c>
      <c r="K182">
        <v>0</v>
      </c>
      <c r="M182">
        <v>149</v>
      </c>
      <c r="N182">
        <v>5438.3098467695272</v>
      </c>
      <c r="O182">
        <v>-1036.076846769527</v>
      </c>
      <c r="Q182">
        <v>14.089184060721063</v>
      </c>
      <c r="R182">
        <v>2842.7607499999999</v>
      </c>
    </row>
    <row r="183" spans="1:18" x14ac:dyDescent="0.35">
      <c r="A183" s="13">
        <v>2020.1769999999999</v>
      </c>
      <c r="B183">
        <v>21</v>
      </c>
      <c r="C183">
        <v>441</v>
      </c>
      <c r="D183">
        <v>34.6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1</v>
      </c>
      <c r="K183">
        <v>0</v>
      </c>
      <c r="M183">
        <v>150</v>
      </c>
      <c r="N183">
        <v>2877.8851312602728</v>
      </c>
      <c r="O183">
        <v>-1351.5731312602729</v>
      </c>
      <c r="Q183">
        <v>14.184060721062618</v>
      </c>
      <c r="R183">
        <v>2850.6837500000001</v>
      </c>
    </row>
    <row r="184" spans="1:18" x14ac:dyDescent="0.35">
      <c r="A184" s="13">
        <v>9850.4320000000007</v>
      </c>
      <c r="B184">
        <v>54</v>
      </c>
      <c r="C184">
        <v>2916</v>
      </c>
      <c r="D184">
        <v>31.6</v>
      </c>
      <c r="E184">
        <v>0</v>
      </c>
      <c r="F184">
        <v>0</v>
      </c>
      <c r="G184">
        <v>1</v>
      </c>
      <c r="H184">
        <v>0</v>
      </c>
      <c r="I184">
        <v>0</v>
      </c>
      <c r="J184">
        <v>1</v>
      </c>
      <c r="K184">
        <v>0</v>
      </c>
      <c r="M184">
        <v>151</v>
      </c>
      <c r="N184">
        <v>3386.2061988599871</v>
      </c>
      <c r="O184">
        <v>-1510.8621988599871</v>
      </c>
      <c r="Q184">
        <v>14.278937381404175</v>
      </c>
      <c r="R184">
        <v>2855.4375500000001</v>
      </c>
    </row>
    <row r="185" spans="1:18" x14ac:dyDescent="0.35">
      <c r="A185" s="13">
        <v>4137.5227000000004</v>
      </c>
      <c r="B185">
        <v>30</v>
      </c>
      <c r="C185">
        <v>900</v>
      </c>
      <c r="D185">
        <v>27.93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M185">
        <v>152</v>
      </c>
      <c r="N185">
        <v>12041.163104550307</v>
      </c>
      <c r="O185">
        <v>-1075.7171045503073</v>
      </c>
      <c r="Q185">
        <v>14.37381404174573</v>
      </c>
      <c r="R185">
        <v>2866.0909999999999</v>
      </c>
    </row>
    <row r="186" spans="1:18" x14ac:dyDescent="0.35">
      <c r="A186" s="13">
        <v>2250.8352</v>
      </c>
      <c r="B186">
        <v>22</v>
      </c>
      <c r="C186">
        <v>484</v>
      </c>
      <c r="D186">
        <v>28.88</v>
      </c>
      <c r="E186">
        <v>0</v>
      </c>
      <c r="F186">
        <v>0</v>
      </c>
      <c r="G186">
        <v>1</v>
      </c>
      <c r="H186">
        <v>0</v>
      </c>
      <c r="I186">
        <v>0</v>
      </c>
      <c r="J186">
        <v>0</v>
      </c>
      <c r="K186">
        <v>0</v>
      </c>
      <c r="M186">
        <v>153</v>
      </c>
      <c r="N186">
        <v>9754.7326956184424</v>
      </c>
      <c r="O186">
        <v>-972.26369561844331</v>
      </c>
      <c r="Q186">
        <v>14.468690702087287</v>
      </c>
      <c r="R186">
        <v>2867.1196</v>
      </c>
    </row>
    <row r="187" spans="1:18" x14ac:dyDescent="0.35">
      <c r="A187" s="13">
        <v>3161.4540000000002</v>
      </c>
      <c r="B187">
        <v>28</v>
      </c>
      <c r="C187">
        <v>784</v>
      </c>
      <c r="D187">
        <v>25.8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1</v>
      </c>
      <c r="K187">
        <v>0</v>
      </c>
      <c r="M187">
        <v>154</v>
      </c>
      <c r="N187">
        <v>2503.87077996478</v>
      </c>
      <c r="O187">
        <v>-1362.4256799647801</v>
      </c>
      <c r="Q187">
        <v>14.563567362428842</v>
      </c>
      <c r="R187">
        <v>2897.3235</v>
      </c>
    </row>
    <row r="188" spans="1:18" x14ac:dyDescent="0.35">
      <c r="A188" s="13">
        <v>7325.0482000000002</v>
      </c>
      <c r="B188">
        <v>43</v>
      </c>
      <c r="C188">
        <v>1849</v>
      </c>
      <c r="D188">
        <v>25.08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M188">
        <v>155</v>
      </c>
      <c r="N188">
        <v>9512.1746334926538</v>
      </c>
      <c r="O188">
        <v>-1054.3566334926545</v>
      </c>
      <c r="Q188">
        <v>14.658444022770398</v>
      </c>
      <c r="R188">
        <v>2899.4893499999998</v>
      </c>
    </row>
    <row r="189" spans="1:18" x14ac:dyDescent="0.35">
      <c r="A189" s="13">
        <v>14394.5579</v>
      </c>
      <c r="B189">
        <v>64</v>
      </c>
      <c r="C189">
        <v>4096</v>
      </c>
      <c r="D189">
        <v>26.41</v>
      </c>
      <c r="E189">
        <v>0</v>
      </c>
      <c r="F189">
        <v>0</v>
      </c>
      <c r="G189">
        <v>1</v>
      </c>
      <c r="H189">
        <v>0</v>
      </c>
      <c r="I189">
        <v>0</v>
      </c>
      <c r="J189">
        <v>0</v>
      </c>
      <c r="K189">
        <v>0</v>
      </c>
      <c r="M189">
        <v>156</v>
      </c>
      <c r="N189">
        <v>3073.9951797532531</v>
      </c>
      <c r="O189">
        <v>-1391.3981797532531</v>
      </c>
      <c r="Q189">
        <v>14.753320683111955</v>
      </c>
      <c r="R189">
        <v>2902.9065000000001</v>
      </c>
    </row>
    <row r="190" spans="1:18" x14ac:dyDescent="0.35">
      <c r="A190" s="13">
        <v>8277.5229999999992</v>
      </c>
      <c r="B190">
        <v>48</v>
      </c>
      <c r="C190">
        <v>2304</v>
      </c>
      <c r="D190">
        <v>28.9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1</v>
      </c>
      <c r="K190">
        <v>0</v>
      </c>
      <c r="M190">
        <v>157</v>
      </c>
      <c r="N190">
        <v>15263.673360442865</v>
      </c>
      <c r="O190">
        <v>-1708.6684604428647</v>
      </c>
      <c r="Q190">
        <v>14.84819734345351</v>
      </c>
      <c r="R190">
        <v>2904.0880000000002</v>
      </c>
    </row>
    <row r="191" spans="1:18" x14ac:dyDescent="0.35">
      <c r="A191" s="13">
        <v>17929.303370000001</v>
      </c>
      <c r="B191">
        <v>45</v>
      </c>
      <c r="C191">
        <v>2025</v>
      </c>
      <c r="D191">
        <v>31.79</v>
      </c>
      <c r="E191">
        <v>0</v>
      </c>
      <c r="F191">
        <v>0</v>
      </c>
      <c r="G191">
        <v>0</v>
      </c>
      <c r="H191">
        <v>0</v>
      </c>
      <c r="I191">
        <v>1</v>
      </c>
      <c r="J191">
        <v>0</v>
      </c>
      <c r="K191">
        <v>0</v>
      </c>
      <c r="M191">
        <v>158</v>
      </c>
      <c r="N191">
        <v>14494.075379346337</v>
      </c>
      <c r="O191">
        <v>-1430.1923793463375</v>
      </c>
      <c r="Q191">
        <v>14.943074003795067</v>
      </c>
      <c r="R191">
        <v>2913.569</v>
      </c>
    </row>
    <row r="192" spans="1:18" x14ac:dyDescent="0.35">
      <c r="A192" s="13">
        <v>2480.9791</v>
      </c>
      <c r="B192">
        <v>24</v>
      </c>
      <c r="C192">
        <v>576</v>
      </c>
      <c r="D192">
        <v>39.49</v>
      </c>
      <c r="E192">
        <v>0</v>
      </c>
      <c r="F192">
        <v>0</v>
      </c>
      <c r="G192">
        <v>0</v>
      </c>
      <c r="H192">
        <v>0</v>
      </c>
      <c r="I192">
        <v>1</v>
      </c>
      <c r="J192">
        <v>0</v>
      </c>
      <c r="K192">
        <v>0</v>
      </c>
      <c r="M192">
        <v>159</v>
      </c>
      <c r="N192">
        <v>3161.7152560300237</v>
      </c>
      <c r="O192">
        <v>-1527.1418560300237</v>
      </c>
      <c r="Q192">
        <v>15.037950664136622</v>
      </c>
      <c r="R192">
        <v>2927.0646999999999</v>
      </c>
    </row>
    <row r="193" spans="1:18" x14ac:dyDescent="0.35">
      <c r="A193" s="13">
        <v>1981.5818999999999</v>
      </c>
      <c r="B193">
        <v>24</v>
      </c>
      <c r="C193">
        <v>576</v>
      </c>
      <c r="D193">
        <v>32.01</v>
      </c>
      <c r="E193">
        <v>0</v>
      </c>
      <c r="F193">
        <v>0</v>
      </c>
      <c r="G193">
        <v>1</v>
      </c>
      <c r="H193">
        <v>0</v>
      </c>
      <c r="I193">
        <v>1</v>
      </c>
      <c r="J193">
        <v>0</v>
      </c>
      <c r="K193">
        <v>0</v>
      </c>
      <c r="M193">
        <v>160</v>
      </c>
      <c r="N193">
        <v>9036.5595924055833</v>
      </c>
      <c r="O193">
        <v>-910.77509240558356</v>
      </c>
      <c r="Q193">
        <v>15.132827324478178</v>
      </c>
      <c r="R193">
        <v>2974.1260000000002</v>
      </c>
    </row>
    <row r="194" spans="1:18" x14ac:dyDescent="0.35">
      <c r="A194" s="13">
        <v>5757.41345</v>
      </c>
      <c r="B194">
        <v>39</v>
      </c>
      <c r="C194">
        <v>1521</v>
      </c>
      <c r="D194">
        <v>42.655000000000001</v>
      </c>
      <c r="E194">
        <v>0</v>
      </c>
      <c r="F194">
        <v>0</v>
      </c>
      <c r="G194">
        <v>1</v>
      </c>
      <c r="H194">
        <v>0</v>
      </c>
      <c r="I194">
        <v>0</v>
      </c>
      <c r="J194">
        <v>0</v>
      </c>
      <c r="K194">
        <v>0</v>
      </c>
      <c r="M194">
        <v>161</v>
      </c>
      <c r="N194">
        <v>13977.657112969162</v>
      </c>
      <c r="O194">
        <v>-1333.068112969162</v>
      </c>
      <c r="Q194">
        <v>15.227703984819733</v>
      </c>
      <c r="R194">
        <v>3021.80915</v>
      </c>
    </row>
    <row r="195" spans="1:18" x14ac:dyDescent="0.35">
      <c r="A195" s="13">
        <v>13974.455550000001</v>
      </c>
      <c r="B195">
        <v>63</v>
      </c>
      <c r="C195">
        <v>3969</v>
      </c>
      <c r="D195">
        <v>31.445</v>
      </c>
      <c r="E195">
        <v>0</v>
      </c>
      <c r="F195">
        <v>0</v>
      </c>
      <c r="G195">
        <v>1</v>
      </c>
      <c r="H195">
        <v>0</v>
      </c>
      <c r="I195">
        <v>0</v>
      </c>
      <c r="J195">
        <v>0</v>
      </c>
      <c r="K195">
        <v>0</v>
      </c>
      <c r="M195">
        <v>162</v>
      </c>
      <c r="N195">
        <v>3758.960622950548</v>
      </c>
      <c r="O195">
        <v>-1285.626522950548</v>
      </c>
      <c r="Q195">
        <v>15.32258064516129</v>
      </c>
      <c r="R195">
        <v>3044.2132999999999</v>
      </c>
    </row>
    <row r="196" spans="1:18" x14ac:dyDescent="0.35">
      <c r="A196" s="13">
        <v>2102.2647000000002</v>
      </c>
      <c r="B196">
        <v>21</v>
      </c>
      <c r="C196">
        <v>441</v>
      </c>
      <c r="D196">
        <v>26.03</v>
      </c>
      <c r="E196">
        <v>0</v>
      </c>
      <c r="F196">
        <v>0</v>
      </c>
      <c r="G196">
        <v>1</v>
      </c>
      <c r="H196">
        <v>0</v>
      </c>
      <c r="I196">
        <v>0</v>
      </c>
      <c r="J196">
        <v>0</v>
      </c>
      <c r="K196">
        <v>0</v>
      </c>
      <c r="M196">
        <v>163</v>
      </c>
      <c r="N196">
        <v>14339.294874388914</v>
      </c>
      <c r="O196">
        <v>-1297.3738743889135</v>
      </c>
      <c r="Q196">
        <v>15.417457305502847</v>
      </c>
      <c r="R196">
        <v>3046.0619999999999</v>
      </c>
    </row>
    <row r="197" spans="1:18" x14ac:dyDescent="0.35">
      <c r="A197" s="13">
        <v>10796.35025</v>
      </c>
      <c r="B197">
        <v>55</v>
      </c>
      <c r="C197">
        <v>3025</v>
      </c>
      <c r="D197">
        <v>28.975000000000001</v>
      </c>
      <c r="E197">
        <v>0</v>
      </c>
      <c r="F197">
        <v>0</v>
      </c>
      <c r="G197">
        <v>1</v>
      </c>
      <c r="H197">
        <v>0</v>
      </c>
      <c r="I197">
        <v>0</v>
      </c>
      <c r="J197">
        <v>0</v>
      </c>
      <c r="K197">
        <v>0</v>
      </c>
      <c r="M197">
        <v>164</v>
      </c>
      <c r="N197">
        <v>14745.266141903197</v>
      </c>
      <c r="O197">
        <v>-1294.144141903198</v>
      </c>
      <c r="Q197">
        <v>15.512333965844402</v>
      </c>
      <c r="R197">
        <v>3056.3881000000001</v>
      </c>
    </row>
    <row r="198" spans="1:18" x14ac:dyDescent="0.35">
      <c r="A198" s="13">
        <v>11286.538699999999</v>
      </c>
      <c r="B198">
        <v>55</v>
      </c>
      <c r="C198">
        <v>3025</v>
      </c>
      <c r="D198">
        <v>29.83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M198">
        <v>165</v>
      </c>
      <c r="N198">
        <v>14825.595264729202</v>
      </c>
      <c r="O198">
        <v>-1363.0752647292011</v>
      </c>
      <c r="Q198">
        <v>15.607210626185958</v>
      </c>
      <c r="R198">
        <v>3062.5082499999999</v>
      </c>
    </row>
    <row r="199" spans="1:18" x14ac:dyDescent="0.35">
      <c r="A199" s="13">
        <v>1674.6323</v>
      </c>
      <c r="B199">
        <v>22</v>
      </c>
      <c r="C199">
        <v>484</v>
      </c>
      <c r="D199">
        <v>33.770000000000003</v>
      </c>
      <c r="E199">
        <v>0</v>
      </c>
      <c r="F199">
        <v>0</v>
      </c>
      <c r="G199">
        <v>1</v>
      </c>
      <c r="H199">
        <v>0</v>
      </c>
      <c r="I199">
        <v>1</v>
      </c>
      <c r="J199">
        <v>0</v>
      </c>
      <c r="K199">
        <v>0</v>
      </c>
      <c r="M199">
        <v>166</v>
      </c>
      <c r="N199">
        <v>14742.268184939634</v>
      </c>
      <c r="O199">
        <v>-1271.4637849396331</v>
      </c>
      <c r="Q199">
        <v>15.702087286527513</v>
      </c>
      <c r="R199">
        <v>3161.4540000000002</v>
      </c>
    </row>
    <row r="200" spans="1:18" x14ac:dyDescent="0.35">
      <c r="A200" s="13">
        <v>23045.566159999998</v>
      </c>
      <c r="B200">
        <v>52</v>
      </c>
      <c r="C200">
        <v>2704</v>
      </c>
      <c r="D200">
        <v>30.875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M200">
        <v>167</v>
      </c>
      <c r="N200">
        <v>8511.632286104883</v>
      </c>
      <c r="O200">
        <v>-1163.4902861048831</v>
      </c>
      <c r="Q200">
        <v>15.79696394686907</v>
      </c>
      <c r="R200">
        <v>3171.6149</v>
      </c>
    </row>
    <row r="201" spans="1:18" x14ac:dyDescent="0.35">
      <c r="A201" s="13">
        <v>11363.2832</v>
      </c>
      <c r="B201">
        <v>58</v>
      </c>
      <c r="C201">
        <v>3364</v>
      </c>
      <c r="D201">
        <v>36.08</v>
      </c>
      <c r="E201">
        <v>0</v>
      </c>
      <c r="F201">
        <v>0</v>
      </c>
      <c r="G201">
        <v>1</v>
      </c>
      <c r="H201">
        <v>0</v>
      </c>
      <c r="I201">
        <v>1</v>
      </c>
      <c r="J201">
        <v>0</v>
      </c>
      <c r="K201">
        <v>0</v>
      </c>
      <c r="M201">
        <v>168</v>
      </c>
      <c r="N201">
        <v>13482.061389908167</v>
      </c>
      <c r="O201">
        <v>-1248.2333899081677</v>
      </c>
      <c r="Q201">
        <v>15.891840607210627</v>
      </c>
      <c r="R201">
        <v>3172.018</v>
      </c>
    </row>
    <row r="202" spans="1:18" x14ac:dyDescent="0.35">
      <c r="A202" s="13">
        <v>20420.604650000001</v>
      </c>
      <c r="B202">
        <v>37</v>
      </c>
      <c r="C202">
        <v>1369</v>
      </c>
      <c r="D202">
        <v>29.8</v>
      </c>
      <c r="E202">
        <v>0</v>
      </c>
      <c r="F202">
        <v>0</v>
      </c>
      <c r="G202">
        <v>1</v>
      </c>
      <c r="H202">
        <v>0</v>
      </c>
      <c r="I202">
        <v>0</v>
      </c>
      <c r="J202">
        <v>1</v>
      </c>
      <c r="K202">
        <v>0</v>
      </c>
      <c r="M202">
        <v>169</v>
      </c>
      <c r="N202">
        <v>10373.965799676254</v>
      </c>
      <c r="O202">
        <v>-886.32159967625375</v>
      </c>
      <c r="Q202">
        <v>15.986717267552182</v>
      </c>
      <c r="R202">
        <v>3176.2876999999999</v>
      </c>
    </row>
    <row r="203" spans="1:18" x14ac:dyDescent="0.35">
      <c r="A203" s="13">
        <v>10338.9316</v>
      </c>
      <c r="B203">
        <v>54</v>
      </c>
      <c r="C203">
        <v>2916</v>
      </c>
      <c r="D203">
        <v>31.24</v>
      </c>
      <c r="E203">
        <v>0</v>
      </c>
      <c r="F203">
        <v>0</v>
      </c>
      <c r="G203">
        <v>0</v>
      </c>
      <c r="H203">
        <v>0</v>
      </c>
      <c r="I203">
        <v>1</v>
      </c>
      <c r="J203">
        <v>0</v>
      </c>
      <c r="K203">
        <v>0</v>
      </c>
      <c r="M203">
        <v>170</v>
      </c>
      <c r="N203">
        <v>4380.198826734857</v>
      </c>
      <c r="O203">
        <v>-2162.7296767348571</v>
      </c>
      <c r="Q203">
        <v>16.081593927893739</v>
      </c>
      <c r="R203">
        <v>3201.2451500000002</v>
      </c>
    </row>
    <row r="204" spans="1:18" x14ac:dyDescent="0.35">
      <c r="A204" s="13">
        <v>10214.636</v>
      </c>
      <c r="B204">
        <v>55</v>
      </c>
      <c r="C204">
        <v>3025</v>
      </c>
      <c r="D204">
        <v>29.9</v>
      </c>
      <c r="E204">
        <v>0</v>
      </c>
      <c r="F204">
        <v>0</v>
      </c>
      <c r="G204">
        <v>1</v>
      </c>
      <c r="H204">
        <v>0</v>
      </c>
      <c r="I204">
        <v>0</v>
      </c>
      <c r="J204">
        <v>1</v>
      </c>
      <c r="K204">
        <v>0</v>
      </c>
      <c r="M204">
        <v>171</v>
      </c>
      <c r="N204">
        <v>14121.061625870641</v>
      </c>
      <c r="O204">
        <v>-1138.1869258706411</v>
      </c>
      <c r="Q204">
        <v>16.176470588235293</v>
      </c>
      <c r="R204">
        <v>3206.4913499999998</v>
      </c>
    </row>
    <row r="205" spans="1:18" x14ac:dyDescent="0.35">
      <c r="A205" s="13">
        <v>20709.020339999999</v>
      </c>
      <c r="B205">
        <v>57</v>
      </c>
      <c r="C205">
        <v>3249</v>
      </c>
      <c r="D205">
        <v>40.28</v>
      </c>
      <c r="E205">
        <v>0</v>
      </c>
      <c r="F205">
        <v>0</v>
      </c>
      <c r="G205">
        <v>1</v>
      </c>
      <c r="H205">
        <v>0</v>
      </c>
      <c r="I205">
        <v>0</v>
      </c>
      <c r="J205">
        <v>0</v>
      </c>
      <c r="K205">
        <v>0</v>
      </c>
      <c r="M205">
        <v>172</v>
      </c>
      <c r="N205">
        <v>4592.7160790661328</v>
      </c>
      <c r="O205">
        <v>-1239.4320790661327</v>
      </c>
      <c r="Q205">
        <v>16.271347248576848</v>
      </c>
      <c r="R205">
        <v>3260.1990000000001</v>
      </c>
    </row>
    <row r="206" spans="1:18" x14ac:dyDescent="0.35">
      <c r="A206" s="13">
        <v>5979.7309999999998</v>
      </c>
      <c r="B206">
        <v>42</v>
      </c>
      <c r="C206">
        <v>1764</v>
      </c>
      <c r="D206">
        <v>34.1</v>
      </c>
      <c r="E206">
        <v>0</v>
      </c>
      <c r="F206">
        <v>0</v>
      </c>
      <c r="G206">
        <v>1</v>
      </c>
      <c r="H206">
        <v>0</v>
      </c>
      <c r="I206">
        <v>0</v>
      </c>
      <c r="J206">
        <v>1</v>
      </c>
      <c r="K206">
        <v>0</v>
      </c>
      <c r="M206">
        <v>173</v>
      </c>
      <c r="N206">
        <v>3395.3383529986759</v>
      </c>
      <c r="O206">
        <v>-1636.0003529986759</v>
      </c>
      <c r="Q206">
        <v>16.366223908918407</v>
      </c>
      <c r="R206">
        <v>3268.84665</v>
      </c>
    </row>
    <row r="207" spans="1:18" x14ac:dyDescent="0.35">
      <c r="A207" s="13">
        <v>2203.7359499999998</v>
      </c>
      <c r="B207">
        <v>18</v>
      </c>
      <c r="C207">
        <v>324</v>
      </c>
      <c r="D207">
        <v>30.305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M207">
        <v>174</v>
      </c>
      <c r="N207">
        <v>3428.4750055285713</v>
      </c>
      <c r="O207">
        <v>-1105.8532055285714</v>
      </c>
      <c r="Q207">
        <v>16.461100569259962</v>
      </c>
      <c r="R207">
        <v>3277.1610000000001</v>
      </c>
    </row>
    <row r="208" spans="1:18" x14ac:dyDescent="0.35">
      <c r="A208" s="13">
        <v>2459.7201</v>
      </c>
      <c r="B208">
        <v>20</v>
      </c>
      <c r="C208">
        <v>400</v>
      </c>
      <c r="D208">
        <v>30.59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M208">
        <v>175</v>
      </c>
      <c r="N208">
        <v>5909.8688185450465</v>
      </c>
      <c r="O208">
        <v>-1020.8320185450466</v>
      </c>
      <c r="Q208">
        <v>16.555977229601517</v>
      </c>
      <c r="R208">
        <v>3292.5298499999999</v>
      </c>
    </row>
    <row r="209" spans="1:18" x14ac:dyDescent="0.35">
      <c r="A209" s="13">
        <v>3989.8409999999999</v>
      </c>
      <c r="B209">
        <v>32</v>
      </c>
      <c r="C209">
        <v>1024</v>
      </c>
      <c r="D209">
        <v>41.1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1</v>
      </c>
      <c r="K209">
        <v>0</v>
      </c>
      <c r="M209">
        <v>176</v>
      </c>
      <c r="N209">
        <v>6100.9143457729651</v>
      </c>
      <c r="O209">
        <v>-1582.0880957729651</v>
      </c>
      <c r="Q209">
        <v>16.650853889943075</v>
      </c>
      <c r="R209">
        <v>3309.7926000000002</v>
      </c>
    </row>
    <row r="210" spans="1:18" x14ac:dyDescent="0.35">
      <c r="A210" s="13">
        <v>2200.8308499999998</v>
      </c>
      <c r="B210">
        <v>18</v>
      </c>
      <c r="C210">
        <v>324</v>
      </c>
      <c r="D210">
        <v>28.215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M210">
        <v>177</v>
      </c>
      <c r="N210">
        <v>15165.045539628802</v>
      </c>
      <c r="O210">
        <v>-1277.0770396288008</v>
      </c>
      <c r="Q210">
        <v>16.74573055028463</v>
      </c>
      <c r="R210">
        <v>3353.2840000000001</v>
      </c>
    </row>
    <row r="211" spans="1:18" x14ac:dyDescent="0.35">
      <c r="A211" s="13">
        <v>10982.5013</v>
      </c>
      <c r="B211">
        <v>57</v>
      </c>
      <c r="C211">
        <v>3249</v>
      </c>
      <c r="D211">
        <v>40.369999999999997</v>
      </c>
      <c r="E211">
        <v>0</v>
      </c>
      <c r="F211">
        <v>0</v>
      </c>
      <c r="G211">
        <v>1</v>
      </c>
      <c r="H211">
        <v>0</v>
      </c>
      <c r="I211">
        <v>1</v>
      </c>
      <c r="J211">
        <v>0</v>
      </c>
      <c r="K211">
        <v>0</v>
      </c>
      <c r="M211">
        <v>178</v>
      </c>
      <c r="N211">
        <v>3191.6924401981914</v>
      </c>
      <c r="O211">
        <v>-1218.7424401981914</v>
      </c>
      <c r="Q211">
        <v>16.840607210626185</v>
      </c>
      <c r="R211">
        <v>3366.6696999999999</v>
      </c>
    </row>
    <row r="212" spans="1:18" x14ac:dyDescent="0.35">
      <c r="A212" s="13">
        <v>11093.6229</v>
      </c>
      <c r="B212">
        <v>56</v>
      </c>
      <c r="C212">
        <v>3136</v>
      </c>
      <c r="D212">
        <v>41.91</v>
      </c>
      <c r="E212">
        <v>0</v>
      </c>
      <c r="F212">
        <v>0</v>
      </c>
      <c r="G212">
        <v>0</v>
      </c>
      <c r="H212">
        <v>0</v>
      </c>
      <c r="I212">
        <v>1</v>
      </c>
      <c r="J212">
        <v>0</v>
      </c>
      <c r="K212">
        <v>0</v>
      </c>
      <c r="M212">
        <v>179</v>
      </c>
      <c r="N212">
        <v>8775.0670120292871</v>
      </c>
      <c r="O212">
        <v>12457.115247970714</v>
      </c>
      <c r="Q212">
        <v>16.93548387096774</v>
      </c>
      <c r="R212">
        <v>3385.3991500000002</v>
      </c>
    </row>
    <row r="213" spans="1:18" x14ac:dyDescent="0.35">
      <c r="A213" s="13">
        <v>2154.3609999999999</v>
      </c>
      <c r="B213">
        <v>22</v>
      </c>
      <c r="C213">
        <v>484</v>
      </c>
      <c r="D213">
        <v>27.1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1</v>
      </c>
      <c r="K213">
        <v>0</v>
      </c>
      <c r="M213">
        <v>180</v>
      </c>
      <c r="N213">
        <v>6507.2081422347119</v>
      </c>
      <c r="O213">
        <v>-1123.6721422347118</v>
      </c>
      <c r="Q213">
        <v>17.030360531309299</v>
      </c>
      <c r="R213">
        <v>3392.3652000000002</v>
      </c>
    </row>
    <row r="214" spans="1:18" x14ac:dyDescent="0.35">
      <c r="A214" s="13">
        <v>2899.4893499999998</v>
      </c>
      <c r="B214">
        <v>23</v>
      </c>
      <c r="C214">
        <v>529</v>
      </c>
      <c r="D214">
        <v>34.865000000000002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M214">
        <v>181</v>
      </c>
      <c r="N214">
        <v>9868.3690157137662</v>
      </c>
      <c r="O214">
        <v>-1069.7760157137654</v>
      </c>
      <c r="Q214">
        <v>17.125237191650854</v>
      </c>
      <c r="R214">
        <v>3392.9767999999999</v>
      </c>
    </row>
    <row r="215" spans="1:18" x14ac:dyDescent="0.35">
      <c r="A215" s="13">
        <v>2632.9920000000002</v>
      </c>
      <c r="B215">
        <v>25</v>
      </c>
      <c r="C215">
        <v>625</v>
      </c>
      <c r="D215">
        <v>30.3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1</v>
      </c>
      <c r="K215">
        <v>0</v>
      </c>
      <c r="M215">
        <v>182</v>
      </c>
      <c r="N215">
        <v>3540.9216116057332</v>
      </c>
      <c r="O215">
        <v>-1520.7446116057333</v>
      </c>
      <c r="Q215">
        <v>17.220113851992409</v>
      </c>
      <c r="R215">
        <v>3393.35635</v>
      </c>
    </row>
    <row r="216" spans="1:18" x14ac:dyDescent="0.35">
      <c r="A216" s="13">
        <v>13126.677449999999</v>
      </c>
      <c r="B216">
        <v>23</v>
      </c>
      <c r="C216">
        <v>529</v>
      </c>
      <c r="D216">
        <v>28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1</v>
      </c>
      <c r="K216">
        <v>0</v>
      </c>
      <c r="M216">
        <v>183</v>
      </c>
      <c r="N216">
        <v>10909.06616421499</v>
      </c>
      <c r="O216">
        <v>-1058.6341642149891</v>
      </c>
      <c r="Q216">
        <v>17.314990512333967</v>
      </c>
      <c r="R216">
        <v>3443.0639999999999</v>
      </c>
    </row>
    <row r="217" spans="1:18" x14ac:dyDescent="0.35">
      <c r="A217" s="13">
        <v>5699.8374999999996</v>
      </c>
      <c r="B217">
        <v>41</v>
      </c>
      <c r="C217">
        <v>1681</v>
      </c>
      <c r="D217">
        <v>33.549999999999997</v>
      </c>
      <c r="E217">
        <v>0</v>
      </c>
      <c r="F217">
        <v>0</v>
      </c>
      <c r="G217">
        <v>1</v>
      </c>
      <c r="H217">
        <v>0</v>
      </c>
      <c r="I217">
        <v>1</v>
      </c>
      <c r="J217">
        <v>0</v>
      </c>
      <c r="K217">
        <v>0</v>
      </c>
      <c r="M217">
        <v>184</v>
      </c>
      <c r="N217">
        <v>5868.6292726107949</v>
      </c>
      <c r="O217">
        <v>-1731.1065726107945</v>
      </c>
      <c r="Q217">
        <v>17.409867172675522</v>
      </c>
      <c r="R217">
        <v>3481.8679999999999</v>
      </c>
    </row>
    <row r="218" spans="1:18" x14ac:dyDescent="0.35">
      <c r="A218" s="13">
        <v>12890.057650000001</v>
      </c>
      <c r="B218">
        <v>18</v>
      </c>
      <c r="C218">
        <v>324</v>
      </c>
      <c r="D218">
        <v>39.14</v>
      </c>
      <c r="E218">
        <v>0</v>
      </c>
      <c r="F218">
        <v>0</v>
      </c>
      <c r="G218">
        <v>1</v>
      </c>
      <c r="H218">
        <v>0</v>
      </c>
      <c r="I218">
        <v>0</v>
      </c>
      <c r="J218">
        <v>0</v>
      </c>
      <c r="K218">
        <v>0</v>
      </c>
      <c r="M218">
        <v>185</v>
      </c>
      <c r="N218">
        <v>4047.4648203949614</v>
      </c>
      <c r="O218">
        <v>-1796.6296203949614</v>
      </c>
      <c r="Q218">
        <v>17.504743833017077</v>
      </c>
      <c r="R218">
        <v>3537.703</v>
      </c>
    </row>
    <row r="219" spans="1:18" x14ac:dyDescent="0.35">
      <c r="A219" s="13">
        <v>5415.6611999999996</v>
      </c>
      <c r="B219">
        <v>40</v>
      </c>
      <c r="C219">
        <v>1600</v>
      </c>
      <c r="D219">
        <v>25.08</v>
      </c>
      <c r="E219">
        <v>0</v>
      </c>
      <c r="F219">
        <v>0</v>
      </c>
      <c r="G219">
        <v>1</v>
      </c>
      <c r="H219">
        <v>0</v>
      </c>
      <c r="I219">
        <v>1</v>
      </c>
      <c r="J219">
        <v>0</v>
      </c>
      <c r="K219">
        <v>0</v>
      </c>
      <c r="M219">
        <v>186</v>
      </c>
      <c r="N219">
        <v>4421.302707502844</v>
      </c>
      <c r="O219">
        <v>-1259.8487075028438</v>
      </c>
      <c r="Q219">
        <v>17.599620493358632</v>
      </c>
      <c r="R219">
        <v>3554.203</v>
      </c>
    </row>
    <row r="220" spans="1:18" x14ac:dyDescent="0.35">
      <c r="A220" s="13">
        <v>8442.6669999999995</v>
      </c>
      <c r="B220">
        <v>50</v>
      </c>
      <c r="C220">
        <v>2500</v>
      </c>
      <c r="D220">
        <v>25.3</v>
      </c>
      <c r="E220">
        <v>0</v>
      </c>
      <c r="F220">
        <v>0</v>
      </c>
      <c r="G220">
        <v>1</v>
      </c>
      <c r="H220">
        <v>0</v>
      </c>
      <c r="I220">
        <v>1</v>
      </c>
      <c r="J220">
        <v>0</v>
      </c>
      <c r="K220">
        <v>0</v>
      </c>
      <c r="M220">
        <v>187</v>
      </c>
      <c r="N220">
        <v>8897.4423314992164</v>
      </c>
      <c r="O220">
        <v>-1572.3941314992162</v>
      </c>
      <c r="Q220">
        <v>17.69449715370019</v>
      </c>
      <c r="R220">
        <v>3556.9223000000002</v>
      </c>
    </row>
    <row r="221" spans="1:18" x14ac:dyDescent="0.35">
      <c r="A221" s="13">
        <v>10594.225700000001</v>
      </c>
      <c r="B221">
        <v>56</v>
      </c>
      <c r="C221">
        <v>3136</v>
      </c>
      <c r="D221">
        <v>34.43</v>
      </c>
      <c r="E221">
        <v>0</v>
      </c>
      <c r="F221">
        <v>0</v>
      </c>
      <c r="G221">
        <v>1</v>
      </c>
      <c r="H221">
        <v>0</v>
      </c>
      <c r="I221">
        <v>1</v>
      </c>
      <c r="J221">
        <v>0</v>
      </c>
      <c r="K221">
        <v>0</v>
      </c>
      <c r="M221">
        <v>188</v>
      </c>
      <c r="N221">
        <v>16106.735575048859</v>
      </c>
      <c r="O221">
        <v>-1712.1776750488589</v>
      </c>
      <c r="Q221">
        <v>17.789373814041745</v>
      </c>
      <c r="R221">
        <v>3558.6202499999999</v>
      </c>
    </row>
    <row r="222" spans="1:18" x14ac:dyDescent="0.35">
      <c r="A222" s="13">
        <v>11938.255950000001</v>
      </c>
      <c r="B222">
        <v>58</v>
      </c>
      <c r="C222">
        <v>3364</v>
      </c>
      <c r="D222">
        <v>30.305</v>
      </c>
      <c r="E222">
        <v>0</v>
      </c>
      <c r="F222">
        <v>0</v>
      </c>
      <c r="G222">
        <v>1</v>
      </c>
      <c r="H222">
        <v>0</v>
      </c>
      <c r="I222">
        <v>0</v>
      </c>
      <c r="J222">
        <v>0</v>
      </c>
      <c r="K222">
        <v>0</v>
      </c>
      <c r="M222">
        <v>189</v>
      </c>
      <c r="N222">
        <v>9396.9593075126486</v>
      </c>
      <c r="O222">
        <v>-1119.4363075126494</v>
      </c>
      <c r="Q222">
        <v>17.8842504743833</v>
      </c>
      <c r="R222">
        <v>3561.8888999999999</v>
      </c>
    </row>
    <row r="223" spans="1:18" x14ac:dyDescent="0.35">
      <c r="A223" s="13">
        <v>3171.6149</v>
      </c>
      <c r="B223">
        <v>28</v>
      </c>
      <c r="C223">
        <v>784</v>
      </c>
      <c r="D223">
        <v>33.11</v>
      </c>
      <c r="E223">
        <v>0</v>
      </c>
      <c r="F223">
        <v>0</v>
      </c>
      <c r="G223">
        <v>0</v>
      </c>
      <c r="H223">
        <v>0</v>
      </c>
      <c r="I223">
        <v>1</v>
      </c>
      <c r="J223">
        <v>0</v>
      </c>
      <c r="K223">
        <v>0</v>
      </c>
      <c r="M223">
        <v>190</v>
      </c>
      <c r="N223">
        <v>8335.5348656857714</v>
      </c>
      <c r="O223">
        <v>9593.7685043142301</v>
      </c>
      <c r="Q223">
        <v>17.979127134724859</v>
      </c>
      <c r="R223">
        <v>3577.9989999999998</v>
      </c>
    </row>
    <row r="224" spans="1:18" x14ac:dyDescent="0.35">
      <c r="A224" s="13">
        <v>1135.9407000000001</v>
      </c>
      <c r="B224">
        <v>18</v>
      </c>
      <c r="C224">
        <v>324</v>
      </c>
      <c r="D224">
        <v>33.33</v>
      </c>
      <c r="E224">
        <v>0</v>
      </c>
      <c r="F224">
        <v>0</v>
      </c>
      <c r="G224">
        <v>1</v>
      </c>
      <c r="H224">
        <v>0</v>
      </c>
      <c r="I224">
        <v>1</v>
      </c>
      <c r="J224">
        <v>0</v>
      </c>
      <c r="K224">
        <v>0</v>
      </c>
      <c r="M224">
        <v>191</v>
      </c>
      <c r="N224">
        <v>3812.8399126509166</v>
      </c>
      <c r="O224">
        <v>-1331.8608126509166</v>
      </c>
      <c r="Q224">
        <v>18.074003795066414</v>
      </c>
      <c r="R224">
        <v>3579.8287</v>
      </c>
    </row>
    <row r="225" spans="1:18" x14ac:dyDescent="0.35">
      <c r="A225" s="13">
        <v>4415.1588000000002</v>
      </c>
      <c r="B225">
        <v>34</v>
      </c>
      <c r="C225">
        <v>1156</v>
      </c>
      <c r="D225">
        <v>27.72</v>
      </c>
      <c r="E225">
        <v>0</v>
      </c>
      <c r="F225">
        <v>0</v>
      </c>
      <c r="G225">
        <v>0</v>
      </c>
      <c r="H225">
        <v>0</v>
      </c>
      <c r="I225">
        <v>1</v>
      </c>
      <c r="J225">
        <v>0</v>
      </c>
      <c r="K225">
        <v>0</v>
      </c>
      <c r="M225">
        <v>192</v>
      </c>
      <c r="N225">
        <v>3110.8144190313706</v>
      </c>
      <c r="O225">
        <v>-1129.2325190313707</v>
      </c>
      <c r="Q225">
        <v>18.168880455407969</v>
      </c>
      <c r="R225">
        <v>3591.48</v>
      </c>
    </row>
    <row r="226" spans="1:18" x14ac:dyDescent="0.35">
      <c r="A226" s="13">
        <v>1880.4870000000001</v>
      </c>
      <c r="B226">
        <v>20</v>
      </c>
      <c r="C226">
        <v>400</v>
      </c>
      <c r="D226">
        <v>33.299999999999997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1</v>
      </c>
      <c r="K226">
        <v>0</v>
      </c>
      <c r="M226">
        <v>193</v>
      </c>
      <c r="N226">
        <v>7354.7545766985322</v>
      </c>
      <c r="O226">
        <v>-1597.3411266985322</v>
      </c>
      <c r="Q226">
        <v>18.263757115749527</v>
      </c>
      <c r="R226">
        <v>3594.17085</v>
      </c>
    </row>
    <row r="227" spans="1:18" x14ac:dyDescent="0.35">
      <c r="A227" s="13">
        <v>2741.9479999999999</v>
      </c>
      <c r="B227">
        <v>22</v>
      </c>
      <c r="C227">
        <v>484</v>
      </c>
      <c r="D227">
        <v>30.4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M227">
        <v>194</v>
      </c>
      <c r="N227">
        <v>15702.565520869688</v>
      </c>
      <c r="O227">
        <v>-1728.1099708696875</v>
      </c>
      <c r="Q227">
        <v>18.358633776091082</v>
      </c>
      <c r="R227">
        <v>3597.596</v>
      </c>
    </row>
    <row r="228" spans="1:18" x14ac:dyDescent="0.35">
      <c r="A228" s="13">
        <v>8283.6807000000008</v>
      </c>
      <c r="B228">
        <v>48</v>
      </c>
      <c r="C228">
        <v>2304</v>
      </c>
      <c r="D228">
        <v>33.33</v>
      </c>
      <c r="E228">
        <v>0</v>
      </c>
      <c r="F228">
        <v>0</v>
      </c>
      <c r="G228">
        <v>0</v>
      </c>
      <c r="H228">
        <v>0</v>
      </c>
      <c r="I228">
        <v>1</v>
      </c>
      <c r="J228">
        <v>0</v>
      </c>
      <c r="K228">
        <v>0</v>
      </c>
      <c r="M228">
        <v>195</v>
      </c>
      <c r="N228">
        <v>3905.7238733268973</v>
      </c>
      <c r="O228">
        <v>-1803.4591733268971</v>
      </c>
      <c r="Q228">
        <v>18.453510436432637</v>
      </c>
      <c r="R228">
        <v>3659.346</v>
      </c>
    </row>
    <row r="229" spans="1:18" x14ac:dyDescent="0.35">
      <c r="A229" s="13">
        <v>11931.125249999999</v>
      </c>
      <c r="B229">
        <v>58</v>
      </c>
      <c r="C229">
        <v>3364</v>
      </c>
      <c r="D229">
        <v>25.175000000000001</v>
      </c>
      <c r="E229">
        <v>0</v>
      </c>
      <c r="F229">
        <v>0</v>
      </c>
      <c r="G229">
        <v>1</v>
      </c>
      <c r="H229">
        <v>0</v>
      </c>
      <c r="I229">
        <v>0</v>
      </c>
      <c r="J229">
        <v>0</v>
      </c>
      <c r="K229">
        <v>0</v>
      </c>
      <c r="M229">
        <v>196</v>
      </c>
      <c r="N229">
        <v>12341.563848152045</v>
      </c>
      <c r="O229">
        <v>-1545.213598152046</v>
      </c>
      <c r="Q229">
        <v>18.548387096774192</v>
      </c>
      <c r="R229">
        <v>3693.4279999999999</v>
      </c>
    </row>
    <row r="230" spans="1:18" x14ac:dyDescent="0.35">
      <c r="A230" s="13">
        <v>1708.9257500000001</v>
      </c>
      <c r="B230">
        <v>18</v>
      </c>
      <c r="C230">
        <v>324</v>
      </c>
      <c r="D230">
        <v>26.125</v>
      </c>
      <c r="E230">
        <v>0</v>
      </c>
      <c r="F230">
        <v>0</v>
      </c>
      <c r="G230">
        <v>1</v>
      </c>
      <c r="H230">
        <v>0</v>
      </c>
      <c r="I230">
        <v>0</v>
      </c>
      <c r="J230">
        <v>0</v>
      </c>
      <c r="K230">
        <v>0</v>
      </c>
      <c r="M230">
        <v>197</v>
      </c>
      <c r="N230">
        <v>12978.689288268875</v>
      </c>
      <c r="O230">
        <v>-1692.1505882688762</v>
      </c>
      <c r="Q230">
        <v>18.643263757115751</v>
      </c>
      <c r="R230">
        <v>3732.6251000000002</v>
      </c>
    </row>
    <row r="231" spans="1:18" x14ac:dyDescent="0.35">
      <c r="A231" s="13">
        <v>2464.6188000000002</v>
      </c>
      <c r="B231">
        <v>24</v>
      </c>
      <c r="C231">
        <v>576</v>
      </c>
      <c r="D231">
        <v>27.72</v>
      </c>
      <c r="E231">
        <v>0</v>
      </c>
      <c r="F231">
        <v>0</v>
      </c>
      <c r="G231">
        <v>0</v>
      </c>
      <c r="H231">
        <v>0</v>
      </c>
      <c r="I231">
        <v>1</v>
      </c>
      <c r="J231">
        <v>0</v>
      </c>
      <c r="K231">
        <v>0</v>
      </c>
      <c r="M231">
        <v>198</v>
      </c>
      <c r="N231">
        <v>2876.1501187641779</v>
      </c>
      <c r="O231">
        <v>-1201.5178187641779</v>
      </c>
      <c r="Q231">
        <v>18.738140417457306</v>
      </c>
      <c r="R231">
        <v>3736.4647</v>
      </c>
    </row>
    <row r="232" spans="1:18" x14ac:dyDescent="0.35">
      <c r="A232" s="13">
        <v>1163.4627</v>
      </c>
      <c r="B232">
        <v>18</v>
      </c>
      <c r="C232">
        <v>324</v>
      </c>
      <c r="D232">
        <v>53.13</v>
      </c>
      <c r="E232">
        <v>0</v>
      </c>
      <c r="F232">
        <v>0</v>
      </c>
      <c r="G232">
        <v>1</v>
      </c>
      <c r="H232">
        <v>0</v>
      </c>
      <c r="I232">
        <v>1</v>
      </c>
      <c r="J232">
        <v>0</v>
      </c>
      <c r="K232">
        <v>0</v>
      </c>
      <c r="M232">
        <v>199</v>
      </c>
      <c r="N232">
        <v>11871.067223125705</v>
      </c>
      <c r="O232">
        <v>11174.498936874294</v>
      </c>
      <c r="Q232">
        <v>18.833017077798861</v>
      </c>
      <c r="R232">
        <v>3756.6215999999999</v>
      </c>
    </row>
    <row r="233" spans="1:18" x14ac:dyDescent="0.35">
      <c r="A233" s="13">
        <v>12981.3457</v>
      </c>
      <c r="B233">
        <v>62</v>
      </c>
      <c r="C233">
        <v>3844</v>
      </c>
      <c r="D233">
        <v>38.83</v>
      </c>
      <c r="E233">
        <v>0</v>
      </c>
      <c r="F233">
        <v>0</v>
      </c>
      <c r="G233">
        <v>1</v>
      </c>
      <c r="H233">
        <v>0</v>
      </c>
      <c r="I233">
        <v>1</v>
      </c>
      <c r="J233">
        <v>0</v>
      </c>
      <c r="K233">
        <v>0</v>
      </c>
      <c r="M233">
        <v>200</v>
      </c>
      <c r="N233">
        <v>12382.593882406258</v>
      </c>
      <c r="O233">
        <v>-1019.3106824062579</v>
      </c>
      <c r="Q233">
        <v>18.927893738140419</v>
      </c>
      <c r="R233">
        <v>3757.8447999999999</v>
      </c>
    </row>
    <row r="234" spans="1:18" x14ac:dyDescent="0.35">
      <c r="A234" s="13">
        <v>10795.937330000001</v>
      </c>
      <c r="B234">
        <v>23</v>
      </c>
      <c r="C234">
        <v>529</v>
      </c>
      <c r="D234">
        <v>33.4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1</v>
      </c>
      <c r="K234">
        <v>0</v>
      </c>
      <c r="M234">
        <v>201</v>
      </c>
      <c r="N234">
        <v>5656.7895040723824</v>
      </c>
      <c r="O234">
        <v>14763.81514592762</v>
      </c>
      <c r="Q234">
        <v>19.022770398481974</v>
      </c>
      <c r="R234">
        <v>3761.2919999999999</v>
      </c>
    </row>
    <row r="235" spans="1:18" x14ac:dyDescent="0.35">
      <c r="A235" s="13">
        <v>1629.8335</v>
      </c>
      <c r="B235">
        <v>18</v>
      </c>
      <c r="C235">
        <v>324</v>
      </c>
      <c r="D235">
        <v>36.85</v>
      </c>
      <c r="E235">
        <v>0</v>
      </c>
      <c r="F235">
        <v>0</v>
      </c>
      <c r="G235">
        <v>0</v>
      </c>
      <c r="H235">
        <v>0</v>
      </c>
      <c r="I235">
        <v>1</v>
      </c>
      <c r="J235">
        <v>0</v>
      </c>
      <c r="K235">
        <v>0</v>
      </c>
      <c r="M235">
        <v>202</v>
      </c>
      <c r="N235">
        <v>11392.576542069499</v>
      </c>
      <c r="O235">
        <v>-1053.6449420694989</v>
      </c>
      <c r="Q235">
        <v>19.117647058823529</v>
      </c>
      <c r="R235">
        <v>3766.8838000000001</v>
      </c>
    </row>
    <row r="236" spans="1:18" x14ac:dyDescent="0.35">
      <c r="A236" s="13">
        <v>3866.8552</v>
      </c>
      <c r="B236">
        <v>32</v>
      </c>
      <c r="C236">
        <v>1024</v>
      </c>
      <c r="D236">
        <v>28.88</v>
      </c>
      <c r="E236">
        <v>0</v>
      </c>
      <c r="F236">
        <v>0</v>
      </c>
      <c r="G236">
        <v>1</v>
      </c>
      <c r="H236">
        <v>1</v>
      </c>
      <c r="I236">
        <v>0</v>
      </c>
      <c r="J236">
        <v>0</v>
      </c>
      <c r="K236">
        <v>0</v>
      </c>
      <c r="M236">
        <v>203</v>
      </c>
      <c r="N236">
        <v>11273.119714120327</v>
      </c>
      <c r="O236">
        <v>-1058.4837141203261</v>
      </c>
      <c r="Q236">
        <v>19.212523719165084</v>
      </c>
      <c r="R236">
        <v>3847.674</v>
      </c>
    </row>
    <row r="237" spans="1:18" x14ac:dyDescent="0.35">
      <c r="A237" s="13">
        <v>28923.136920000001</v>
      </c>
      <c r="B237">
        <v>60</v>
      </c>
      <c r="C237">
        <v>3600</v>
      </c>
      <c r="D237">
        <v>25.84</v>
      </c>
      <c r="E237">
        <v>0</v>
      </c>
      <c r="F237">
        <v>0</v>
      </c>
      <c r="G237">
        <v>0</v>
      </c>
      <c r="H237">
        <v>1</v>
      </c>
      <c r="I237">
        <v>0</v>
      </c>
      <c r="J237">
        <v>0</v>
      </c>
      <c r="K237">
        <v>0</v>
      </c>
      <c r="M237">
        <v>204</v>
      </c>
      <c r="N237">
        <v>13237.98689158627</v>
      </c>
      <c r="O237">
        <v>7471.0334484137293</v>
      </c>
      <c r="Q237">
        <v>19.307400379506642</v>
      </c>
      <c r="R237">
        <v>3861.2096499999998</v>
      </c>
    </row>
    <row r="238" spans="1:18" x14ac:dyDescent="0.35">
      <c r="A238" s="13">
        <v>13770.097900000001</v>
      </c>
      <c r="B238">
        <v>63</v>
      </c>
      <c r="C238">
        <v>3969</v>
      </c>
      <c r="D238">
        <v>28.31</v>
      </c>
      <c r="E238">
        <v>0</v>
      </c>
      <c r="F238">
        <v>0</v>
      </c>
      <c r="G238">
        <v>1</v>
      </c>
      <c r="H238">
        <v>1</v>
      </c>
      <c r="I238">
        <v>0</v>
      </c>
      <c r="J238">
        <v>0</v>
      </c>
      <c r="K238">
        <v>0</v>
      </c>
      <c r="M238">
        <v>205</v>
      </c>
      <c r="N238">
        <v>6995.8911692398933</v>
      </c>
      <c r="O238">
        <v>-1016.1601692398935</v>
      </c>
      <c r="Q238">
        <v>19.402277039848197</v>
      </c>
      <c r="R238">
        <v>3866.8552</v>
      </c>
    </row>
    <row r="239" spans="1:18" x14ac:dyDescent="0.35">
      <c r="A239" s="13">
        <v>3556.9223000000002</v>
      </c>
      <c r="B239">
        <v>28</v>
      </c>
      <c r="C239">
        <v>784</v>
      </c>
      <c r="D239">
        <v>34.770000000000003</v>
      </c>
      <c r="E239">
        <v>0</v>
      </c>
      <c r="F239">
        <v>0</v>
      </c>
      <c r="G239">
        <v>0</v>
      </c>
      <c r="H239">
        <v>1</v>
      </c>
      <c r="I239">
        <v>0</v>
      </c>
      <c r="J239">
        <v>0</v>
      </c>
      <c r="K239">
        <v>0</v>
      </c>
      <c r="M239">
        <v>206</v>
      </c>
      <c r="N239">
        <v>4283.4120299640126</v>
      </c>
      <c r="O239">
        <v>-2079.6760799640128</v>
      </c>
      <c r="Q239">
        <v>19.497153700189752</v>
      </c>
      <c r="R239">
        <v>3875.7341000000001</v>
      </c>
    </row>
    <row r="240" spans="1:18" x14ac:dyDescent="0.35">
      <c r="A240" s="13">
        <v>11356.660900000001</v>
      </c>
      <c r="B240">
        <v>57</v>
      </c>
      <c r="C240">
        <v>3249</v>
      </c>
      <c r="D240">
        <v>34.01</v>
      </c>
      <c r="E240">
        <v>0</v>
      </c>
      <c r="F240">
        <v>0</v>
      </c>
      <c r="G240">
        <v>1</v>
      </c>
      <c r="H240">
        <v>1</v>
      </c>
      <c r="I240">
        <v>0</v>
      </c>
      <c r="J240">
        <v>0</v>
      </c>
      <c r="K240">
        <v>0</v>
      </c>
      <c r="M240">
        <v>207</v>
      </c>
      <c r="N240">
        <v>4473.4101219419272</v>
      </c>
      <c r="O240">
        <v>-2013.6900219419272</v>
      </c>
      <c r="Q240">
        <v>19.592030360531311</v>
      </c>
      <c r="R240">
        <v>3877.3042500000001</v>
      </c>
    </row>
    <row r="241" spans="1:18" x14ac:dyDescent="0.35">
      <c r="A241" s="13">
        <v>8026.6665999999996</v>
      </c>
      <c r="B241">
        <v>46</v>
      </c>
      <c r="C241">
        <v>2116</v>
      </c>
      <c r="D241">
        <v>27.74</v>
      </c>
      <c r="E241">
        <v>0</v>
      </c>
      <c r="F241">
        <v>0</v>
      </c>
      <c r="G241">
        <v>0</v>
      </c>
      <c r="H241">
        <v>1</v>
      </c>
      <c r="I241">
        <v>0</v>
      </c>
      <c r="J241">
        <v>0</v>
      </c>
      <c r="K241">
        <v>0</v>
      </c>
      <c r="M241">
        <v>208</v>
      </c>
      <c r="N241">
        <v>5301.4447185390354</v>
      </c>
      <c r="O241">
        <v>-1311.6037185390355</v>
      </c>
      <c r="Q241">
        <v>19.686907020872866</v>
      </c>
      <c r="R241">
        <v>3906.127</v>
      </c>
    </row>
    <row r="242" spans="1:18" x14ac:dyDescent="0.35">
      <c r="A242" s="13">
        <v>11082.5772</v>
      </c>
      <c r="B242">
        <v>55</v>
      </c>
      <c r="C242">
        <v>3025</v>
      </c>
      <c r="D242">
        <v>26.98</v>
      </c>
      <c r="E242">
        <v>0</v>
      </c>
      <c r="F242">
        <v>0</v>
      </c>
      <c r="G242">
        <v>0</v>
      </c>
      <c r="H242">
        <v>1</v>
      </c>
      <c r="I242">
        <v>0</v>
      </c>
      <c r="J242">
        <v>0</v>
      </c>
      <c r="K242">
        <v>0</v>
      </c>
      <c r="M242">
        <v>209</v>
      </c>
      <c r="N242">
        <v>4262.937899877873</v>
      </c>
      <c r="O242">
        <v>-2062.1070498778731</v>
      </c>
      <c r="Q242">
        <v>19.781783681214421</v>
      </c>
      <c r="R242">
        <v>3925.7582000000002</v>
      </c>
    </row>
    <row r="243" spans="1:18" x14ac:dyDescent="0.35">
      <c r="A243" s="13">
        <v>2257.47525</v>
      </c>
      <c r="B243">
        <v>20</v>
      </c>
      <c r="C243">
        <v>400</v>
      </c>
      <c r="D243">
        <v>28.975000000000001</v>
      </c>
      <c r="E243">
        <v>0</v>
      </c>
      <c r="F243">
        <v>0</v>
      </c>
      <c r="G243">
        <v>0</v>
      </c>
      <c r="H243">
        <v>1</v>
      </c>
      <c r="I243">
        <v>0</v>
      </c>
      <c r="J243">
        <v>0</v>
      </c>
      <c r="K243">
        <v>0</v>
      </c>
      <c r="M243">
        <v>210</v>
      </c>
      <c r="N243">
        <v>12019.650264398801</v>
      </c>
      <c r="O243">
        <v>-1037.1489643988007</v>
      </c>
      <c r="Q243">
        <v>19.876660341555976</v>
      </c>
      <c r="R243">
        <v>3935.1799000000001</v>
      </c>
    </row>
    <row r="244" spans="1:18" x14ac:dyDescent="0.35">
      <c r="A244" s="13">
        <v>1632.5644500000001</v>
      </c>
      <c r="B244">
        <v>19</v>
      </c>
      <c r="C244">
        <v>361</v>
      </c>
      <c r="D244">
        <v>25.555</v>
      </c>
      <c r="E244">
        <v>0</v>
      </c>
      <c r="F244">
        <v>0</v>
      </c>
      <c r="G244">
        <v>1</v>
      </c>
      <c r="H244">
        <v>1</v>
      </c>
      <c r="I244">
        <v>0</v>
      </c>
      <c r="J244">
        <v>0</v>
      </c>
      <c r="K244">
        <v>0</v>
      </c>
      <c r="M244">
        <v>211</v>
      </c>
      <c r="N244">
        <v>12266.604099646123</v>
      </c>
      <c r="O244">
        <v>-1172.9811996461231</v>
      </c>
      <c r="Q244">
        <v>19.971537001897534</v>
      </c>
      <c r="R244">
        <v>3943.5954000000002</v>
      </c>
    </row>
    <row r="245" spans="1:18" x14ac:dyDescent="0.35">
      <c r="A245" s="13">
        <v>2045.68525</v>
      </c>
      <c r="B245">
        <v>22</v>
      </c>
      <c r="C245">
        <v>484</v>
      </c>
      <c r="D245">
        <v>25.175000000000001</v>
      </c>
      <c r="E245">
        <v>0</v>
      </c>
      <c r="F245">
        <v>0</v>
      </c>
      <c r="G245">
        <v>1</v>
      </c>
      <c r="H245">
        <v>1</v>
      </c>
      <c r="I245">
        <v>0</v>
      </c>
      <c r="J245">
        <v>0</v>
      </c>
      <c r="K245">
        <v>0</v>
      </c>
      <c r="M245">
        <v>212</v>
      </c>
      <c r="N245">
        <v>3581.271531692194</v>
      </c>
      <c r="O245">
        <v>-1426.9105316921941</v>
      </c>
      <c r="Q245">
        <v>20.066413662239089</v>
      </c>
      <c r="R245">
        <v>3947.4131000000002</v>
      </c>
    </row>
    <row r="246" spans="1:18" x14ac:dyDescent="0.35">
      <c r="A246" s="13">
        <v>2855.4375500000001</v>
      </c>
      <c r="B246">
        <v>24</v>
      </c>
      <c r="C246">
        <v>576</v>
      </c>
      <c r="D246">
        <v>33.344999999999999</v>
      </c>
      <c r="E246">
        <v>0</v>
      </c>
      <c r="F246">
        <v>0</v>
      </c>
      <c r="G246">
        <v>0</v>
      </c>
      <c r="H246">
        <v>1</v>
      </c>
      <c r="I246">
        <v>0</v>
      </c>
      <c r="J246">
        <v>0</v>
      </c>
      <c r="K246">
        <v>0</v>
      </c>
      <c r="M246">
        <v>213</v>
      </c>
      <c r="N246">
        <v>4856.7540606971943</v>
      </c>
      <c r="O246">
        <v>-1957.2647106971945</v>
      </c>
      <c r="Q246">
        <v>20.161290322580644</v>
      </c>
      <c r="R246">
        <v>3956.0714499999999</v>
      </c>
    </row>
    <row r="247" spans="1:18" x14ac:dyDescent="0.35">
      <c r="A247" s="13">
        <v>11735.87905</v>
      </c>
      <c r="B247">
        <v>58</v>
      </c>
      <c r="C247">
        <v>3364</v>
      </c>
      <c r="D247">
        <v>28.594999999999999</v>
      </c>
      <c r="E247">
        <v>0</v>
      </c>
      <c r="F247">
        <v>0</v>
      </c>
      <c r="G247">
        <v>1</v>
      </c>
      <c r="H247">
        <v>1</v>
      </c>
      <c r="I247">
        <v>0</v>
      </c>
      <c r="J247">
        <v>0</v>
      </c>
      <c r="K247">
        <v>0</v>
      </c>
      <c r="M247">
        <v>214</v>
      </c>
      <c r="N247">
        <v>4002.6091492371579</v>
      </c>
      <c r="O247">
        <v>-1369.6171492371577</v>
      </c>
      <c r="Q247">
        <v>20.256166982922203</v>
      </c>
      <c r="R247">
        <v>3972.9247</v>
      </c>
    </row>
    <row r="248" spans="1:18" x14ac:dyDescent="0.35">
      <c r="A248" s="13">
        <v>7419.4778999999999</v>
      </c>
      <c r="B248">
        <v>44</v>
      </c>
      <c r="C248">
        <v>1936</v>
      </c>
      <c r="D248">
        <v>26.41</v>
      </c>
      <c r="E248">
        <v>0</v>
      </c>
      <c r="F248">
        <v>0</v>
      </c>
      <c r="G248">
        <v>0</v>
      </c>
      <c r="H248">
        <v>1</v>
      </c>
      <c r="I248">
        <v>0</v>
      </c>
      <c r="J248">
        <v>0</v>
      </c>
      <c r="K248">
        <v>0</v>
      </c>
      <c r="M248">
        <v>215</v>
      </c>
      <c r="N248">
        <v>3711.9972599807697</v>
      </c>
      <c r="O248">
        <v>9414.6801900192295</v>
      </c>
      <c r="Q248">
        <v>20.351043643263758</v>
      </c>
      <c r="R248">
        <v>3987.9259999999999</v>
      </c>
    </row>
    <row r="249" spans="1:18" x14ac:dyDescent="0.35">
      <c r="A249" s="13">
        <v>1639.5631000000001</v>
      </c>
      <c r="B249">
        <v>19</v>
      </c>
      <c r="C249">
        <v>361</v>
      </c>
      <c r="D249">
        <v>30.59</v>
      </c>
      <c r="E249">
        <v>0</v>
      </c>
      <c r="F249">
        <v>0</v>
      </c>
      <c r="G249">
        <v>1</v>
      </c>
      <c r="H249">
        <v>1</v>
      </c>
      <c r="I249">
        <v>0</v>
      </c>
      <c r="J249">
        <v>0</v>
      </c>
      <c r="K249">
        <v>0</v>
      </c>
      <c r="M249">
        <v>216</v>
      </c>
      <c r="N249">
        <v>6573.2201545869775</v>
      </c>
      <c r="O249">
        <v>-873.38265458697788</v>
      </c>
      <c r="Q249">
        <v>20.445920303605313</v>
      </c>
      <c r="R249">
        <v>3989.8409999999999</v>
      </c>
    </row>
    <row r="250" spans="1:18" x14ac:dyDescent="0.35">
      <c r="A250" s="13">
        <v>2130.6759000000002</v>
      </c>
      <c r="B250">
        <v>19</v>
      </c>
      <c r="C250">
        <v>361</v>
      </c>
      <c r="D250">
        <v>32.11</v>
      </c>
      <c r="E250">
        <v>0</v>
      </c>
      <c r="F250">
        <v>0</v>
      </c>
      <c r="G250">
        <v>0</v>
      </c>
      <c r="H250">
        <v>1</v>
      </c>
      <c r="I250">
        <v>0</v>
      </c>
      <c r="J250">
        <v>0</v>
      </c>
      <c r="K250">
        <v>0</v>
      </c>
      <c r="M250">
        <v>217</v>
      </c>
      <c r="N250">
        <v>3741.2121020647423</v>
      </c>
      <c r="O250">
        <v>9148.8455479352579</v>
      </c>
      <c r="Q250">
        <v>20.540796963946867</v>
      </c>
      <c r="R250">
        <v>3994.1777999999999</v>
      </c>
    </row>
    <row r="251" spans="1:18" x14ac:dyDescent="0.35">
      <c r="A251" s="13">
        <v>24476.478510000001</v>
      </c>
      <c r="B251">
        <v>54</v>
      </c>
      <c r="C251">
        <v>2916</v>
      </c>
      <c r="D251">
        <v>30.02</v>
      </c>
      <c r="E251">
        <v>0</v>
      </c>
      <c r="F251">
        <v>0</v>
      </c>
      <c r="G251">
        <v>1</v>
      </c>
      <c r="H251">
        <v>1</v>
      </c>
      <c r="I251">
        <v>0</v>
      </c>
      <c r="J251">
        <v>0</v>
      </c>
      <c r="K251">
        <v>0</v>
      </c>
      <c r="M251">
        <v>218</v>
      </c>
      <c r="N251">
        <v>6222.7630385992325</v>
      </c>
      <c r="O251">
        <v>-807.10183859923291</v>
      </c>
      <c r="Q251">
        <v>20.635673624288426</v>
      </c>
      <c r="R251">
        <v>4005.4225000000001</v>
      </c>
    </row>
    <row r="252" spans="1:18" x14ac:dyDescent="0.35">
      <c r="A252" s="13">
        <v>2523.1695</v>
      </c>
      <c r="B252">
        <v>25</v>
      </c>
      <c r="C252">
        <v>625</v>
      </c>
      <c r="D252">
        <v>27.55</v>
      </c>
      <c r="E252">
        <v>0</v>
      </c>
      <c r="F252">
        <v>0</v>
      </c>
      <c r="G252">
        <v>1</v>
      </c>
      <c r="H252">
        <v>1</v>
      </c>
      <c r="I252">
        <v>0</v>
      </c>
      <c r="J252">
        <v>0</v>
      </c>
      <c r="K252">
        <v>0</v>
      </c>
      <c r="M252">
        <v>219</v>
      </c>
      <c r="N252">
        <v>9263.6830401852294</v>
      </c>
      <c r="O252">
        <v>-821.01604018522994</v>
      </c>
      <c r="Q252">
        <v>20.730550284629981</v>
      </c>
      <c r="R252">
        <v>4032.2406999999998</v>
      </c>
    </row>
    <row r="253" spans="1:18" x14ac:dyDescent="0.35">
      <c r="A253" s="13">
        <v>14256.192800000001</v>
      </c>
      <c r="B253">
        <v>63</v>
      </c>
      <c r="C253">
        <v>3969</v>
      </c>
      <c r="D253">
        <v>26.22</v>
      </c>
      <c r="E253">
        <v>0</v>
      </c>
      <c r="F253">
        <v>0</v>
      </c>
      <c r="G253">
        <v>0</v>
      </c>
      <c r="H253">
        <v>1</v>
      </c>
      <c r="I253">
        <v>0</v>
      </c>
      <c r="J253">
        <v>0</v>
      </c>
      <c r="K253">
        <v>0</v>
      </c>
      <c r="M253">
        <v>220</v>
      </c>
      <c r="N253">
        <v>11564.578606026578</v>
      </c>
      <c r="O253">
        <v>-970.35290602657733</v>
      </c>
      <c r="Q253">
        <v>20.825426944971536</v>
      </c>
      <c r="R253">
        <v>4058.1161000000002</v>
      </c>
    </row>
    <row r="254" spans="1:18" x14ac:dyDescent="0.35">
      <c r="A254" s="13">
        <v>7421.1945500000002</v>
      </c>
      <c r="B254">
        <v>44</v>
      </c>
      <c r="C254">
        <v>1936</v>
      </c>
      <c r="D254">
        <v>27.645</v>
      </c>
      <c r="E254">
        <v>0</v>
      </c>
      <c r="F254">
        <v>0</v>
      </c>
      <c r="G254">
        <v>0</v>
      </c>
      <c r="H254">
        <v>1</v>
      </c>
      <c r="I254">
        <v>0</v>
      </c>
      <c r="J254">
        <v>0</v>
      </c>
      <c r="K254">
        <v>0</v>
      </c>
      <c r="M254">
        <v>221</v>
      </c>
      <c r="N254">
        <v>13545.238916512526</v>
      </c>
      <c r="O254">
        <v>-1606.9829665125253</v>
      </c>
      <c r="Q254">
        <v>20.920303605313094</v>
      </c>
      <c r="R254">
        <v>4058.71245</v>
      </c>
    </row>
    <row r="255" spans="1:18" x14ac:dyDescent="0.35">
      <c r="A255" s="13">
        <v>13429.035400000001</v>
      </c>
      <c r="B255">
        <v>61</v>
      </c>
      <c r="C255">
        <v>3721</v>
      </c>
      <c r="D255">
        <v>31.16</v>
      </c>
      <c r="E255">
        <v>0</v>
      </c>
      <c r="F255">
        <v>0</v>
      </c>
      <c r="G255">
        <v>0</v>
      </c>
      <c r="H255">
        <v>1</v>
      </c>
      <c r="I255">
        <v>0</v>
      </c>
      <c r="J255">
        <v>0</v>
      </c>
      <c r="K255">
        <v>0</v>
      </c>
      <c r="M255">
        <v>222</v>
      </c>
      <c r="N255">
        <v>4351.2005442760965</v>
      </c>
      <c r="O255">
        <v>-1179.5856442760964</v>
      </c>
      <c r="Q255">
        <v>21.015180265654649</v>
      </c>
      <c r="R255">
        <v>4074.4537</v>
      </c>
    </row>
    <row r="256" spans="1:18" x14ac:dyDescent="0.35">
      <c r="A256" s="13">
        <v>1635.7336499999999</v>
      </c>
      <c r="B256">
        <v>19</v>
      </c>
      <c r="C256">
        <v>361</v>
      </c>
      <c r="D256">
        <v>27.835000000000001</v>
      </c>
      <c r="E256">
        <v>0</v>
      </c>
      <c r="F256">
        <v>0</v>
      </c>
      <c r="G256">
        <v>1</v>
      </c>
      <c r="H256">
        <v>1</v>
      </c>
      <c r="I256">
        <v>0</v>
      </c>
      <c r="J256">
        <v>0</v>
      </c>
      <c r="K256">
        <v>0</v>
      </c>
      <c r="M256">
        <v>223</v>
      </c>
      <c r="N256">
        <v>2465.0776913805148</v>
      </c>
      <c r="O256">
        <v>-1329.1369913805147</v>
      </c>
      <c r="Q256">
        <v>21.110056925996204</v>
      </c>
      <c r="R256">
        <v>4076.4969999999998</v>
      </c>
    </row>
    <row r="257" spans="1:18" x14ac:dyDescent="0.35">
      <c r="A257" s="13">
        <v>2138.0707000000002</v>
      </c>
      <c r="B257">
        <v>19</v>
      </c>
      <c r="C257">
        <v>361</v>
      </c>
      <c r="D257">
        <v>37.43</v>
      </c>
      <c r="E257">
        <v>0</v>
      </c>
      <c r="F257">
        <v>0</v>
      </c>
      <c r="G257">
        <v>0</v>
      </c>
      <c r="H257">
        <v>1</v>
      </c>
      <c r="I257">
        <v>0</v>
      </c>
      <c r="J257">
        <v>0</v>
      </c>
      <c r="K257">
        <v>0</v>
      </c>
      <c r="M257">
        <v>224</v>
      </c>
      <c r="N257">
        <v>5442.3129062236139</v>
      </c>
      <c r="O257">
        <v>-1027.1541062236138</v>
      </c>
      <c r="Q257">
        <v>21.204933586337759</v>
      </c>
      <c r="R257">
        <v>4134.0824499999999</v>
      </c>
    </row>
    <row r="258" spans="1:18" x14ac:dyDescent="0.35">
      <c r="A258" s="13">
        <v>14692.66935</v>
      </c>
      <c r="B258">
        <v>64</v>
      </c>
      <c r="C258">
        <v>4096</v>
      </c>
      <c r="D258">
        <v>32.965000000000003</v>
      </c>
      <c r="E258">
        <v>0</v>
      </c>
      <c r="F258">
        <v>0</v>
      </c>
      <c r="G258">
        <v>0</v>
      </c>
      <c r="H258">
        <v>1</v>
      </c>
      <c r="I258">
        <v>0</v>
      </c>
      <c r="J258">
        <v>0</v>
      </c>
      <c r="K258">
        <v>0</v>
      </c>
      <c r="M258">
        <v>225</v>
      </c>
      <c r="N258">
        <v>3422.4522664765982</v>
      </c>
      <c r="O258">
        <v>-1541.9652664765981</v>
      </c>
      <c r="Q258">
        <v>21.299810246679318</v>
      </c>
      <c r="R258">
        <v>4137.5227000000004</v>
      </c>
    </row>
    <row r="259" spans="1:18" x14ac:dyDescent="0.35">
      <c r="A259" s="13">
        <v>2134.9014999999999</v>
      </c>
      <c r="B259">
        <v>19</v>
      </c>
      <c r="C259">
        <v>361</v>
      </c>
      <c r="D259">
        <v>35.15</v>
      </c>
      <c r="E259">
        <v>0</v>
      </c>
      <c r="F259">
        <v>0</v>
      </c>
      <c r="G259">
        <v>0</v>
      </c>
      <c r="H259">
        <v>1</v>
      </c>
      <c r="I259">
        <v>0</v>
      </c>
      <c r="J259">
        <v>0</v>
      </c>
      <c r="K259">
        <v>0</v>
      </c>
      <c r="M259">
        <v>226</v>
      </c>
      <c r="N259">
        <v>4691.1047564482888</v>
      </c>
      <c r="O259">
        <v>-1949.1567564482889</v>
      </c>
      <c r="Q259">
        <v>21.394686907020873</v>
      </c>
      <c r="R259">
        <v>4149.7359999999999</v>
      </c>
    </row>
    <row r="260" spans="1:18" x14ac:dyDescent="0.35">
      <c r="A260" s="13">
        <v>11454.021500000001</v>
      </c>
      <c r="B260">
        <v>56</v>
      </c>
      <c r="C260">
        <v>3136</v>
      </c>
      <c r="D260">
        <v>25.65</v>
      </c>
      <c r="E260">
        <v>0</v>
      </c>
      <c r="F260">
        <v>0</v>
      </c>
      <c r="G260">
        <v>0</v>
      </c>
      <c r="H260">
        <v>1</v>
      </c>
      <c r="I260">
        <v>0</v>
      </c>
      <c r="J260">
        <v>0</v>
      </c>
      <c r="K260">
        <v>0</v>
      </c>
      <c r="M260">
        <v>227</v>
      </c>
      <c r="N260">
        <v>9298.6439889518897</v>
      </c>
      <c r="O260">
        <v>-1014.9632889518889</v>
      </c>
      <c r="Q260">
        <v>21.489563567362428</v>
      </c>
      <c r="R260">
        <v>4185.0978999999998</v>
      </c>
    </row>
    <row r="261" spans="1:18" x14ac:dyDescent="0.35">
      <c r="A261" s="13">
        <v>1769.5316499999999</v>
      </c>
      <c r="B261">
        <v>20</v>
      </c>
      <c r="C261">
        <v>400</v>
      </c>
      <c r="D261">
        <v>29.734999999999999</v>
      </c>
      <c r="E261">
        <v>0</v>
      </c>
      <c r="F261">
        <v>0</v>
      </c>
      <c r="G261">
        <v>1</v>
      </c>
      <c r="H261">
        <v>1</v>
      </c>
      <c r="I261">
        <v>0</v>
      </c>
      <c r="J261">
        <v>0</v>
      </c>
      <c r="K261">
        <v>0</v>
      </c>
      <c r="M261">
        <v>228</v>
      </c>
      <c r="N261">
        <v>13494.984233573819</v>
      </c>
      <c r="O261">
        <v>-1563.8589835738203</v>
      </c>
      <c r="Q261">
        <v>21.584440227703986</v>
      </c>
      <c r="R261">
        <v>4189.1130999999996</v>
      </c>
    </row>
    <row r="262" spans="1:18" x14ac:dyDescent="0.35">
      <c r="A262" s="13">
        <v>1632.0362500000001</v>
      </c>
      <c r="B262">
        <v>19</v>
      </c>
      <c r="C262">
        <v>361</v>
      </c>
      <c r="D262">
        <v>25.175000000000001</v>
      </c>
      <c r="E262">
        <v>0</v>
      </c>
      <c r="F262">
        <v>0</v>
      </c>
      <c r="G262">
        <v>1</v>
      </c>
      <c r="H262">
        <v>1</v>
      </c>
      <c r="I262">
        <v>0</v>
      </c>
      <c r="J262">
        <v>0</v>
      </c>
      <c r="K262">
        <v>0</v>
      </c>
      <c r="M262">
        <v>229</v>
      </c>
      <c r="N262">
        <v>3613.7141101646889</v>
      </c>
      <c r="O262">
        <v>-1904.7883601646888</v>
      </c>
      <c r="Q262">
        <v>21.679316888045541</v>
      </c>
      <c r="R262">
        <v>4234.9269999999997</v>
      </c>
    </row>
    <row r="263" spans="1:18" x14ac:dyDescent="0.35">
      <c r="A263" s="13">
        <v>2534.3937500000002</v>
      </c>
      <c r="B263">
        <v>25</v>
      </c>
      <c r="C263">
        <v>625</v>
      </c>
      <c r="D263">
        <v>35.625</v>
      </c>
      <c r="E263">
        <v>0</v>
      </c>
      <c r="F263">
        <v>0</v>
      </c>
      <c r="G263">
        <v>1</v>
      </c>
      <c r="H263">
        <v>1</v>
      </c>
      <c r="I263">
        <v>0</v>
      </c>
      <c r="J263">
        <v>0</v>
      </c>
      <c r="K263">
        <v>0</v>
      </c>
      <c r="M263">
        <v>230</v>
      </c>
      <c r="N263">
        <v>3697.5382326921272</v>
      </c>
      <c r="O263">
        <v>-1232.919432692127</v>
      </c>
      <c r="Q263">
        <v>21.774193548387096</v>
      </c>
      <c r="R263">
        <v>4237.12655</v>
      </c>
    </row>
    <row r="264" spans="1:18" x14ac:dyDescent="0.35">
      <c r="A264" s="13">
        <v>10231.499900000001</v>
      </c>
      <c r="B264">
        <v>54</v>
      </c>
      <c r="C264">
        <v>2916</v>
      </c>
      <c r="D264">
        <v>30.21</v>
      </c>
      <c r="E264">
        <v>0</v>
      </c>
      <c r="F264">
        <v>0</v>
      </c>
      <c r="G264">
        <v>1</v>
      </c>
      <c r="H264">
        <v>1</v>
      </c>
      <c r="I264">
        <v>0</v>
      </c>
      <c r="J264">
        <v>0</v>
      </c>
      <c r="K264">
        <v>0</v>
      </c>
      <c r="M264">
        <v>231</v>
      </c>
      <c r="N264">
        <v>2659.0431343018417</v>
      </c>
      <c r="O264">
        <v>-1495.5804343018417</v>
      </c>
      <c r="Q264">
        <v>21.869070208728651</v>
      </c>
      <c r="R264">
        <v>4239.8926499999998</v>
      </c>
    </row>
    <row r="265" spans="1:18" x14ac:dyDescent="0.35">
      <c r="A265" s="13">
        <v>1646.4296999999999</v>
      </c>
      <c r="B265">
        <v>19</v>
      </c>
      <c r="C265">
        <v>361</v>
      </c>
      <c r="D265">
        <v>35.53</v>
      </c>
      <c r="E265">
        <v>0</v>
      </c>
      <c r="F265">
        <v>0</v>
      </c>
      <c r="G265">
        <v>1</v>
      </c>
      <c r="H265">
        <v>1</v>
      </c>
      <c r="I265">
        <v>0</v>
      </c>
      <c r="J265">
        <v>0</v>
      </c>
      <c r="K265">
        <v>0</v>
      </c>
      <c r="M265">
        <v>232</v>
      </c>
      <c r="N265">
        <v>14110.285767930567</v>
      </c>
      <c r="O265">
        <v>-1128.9400679305672</v>
      </c>
      <c r="Q265">
        <v>21.96394686907021</v>
      </c>
      <c r="R265">
        <v>4243.5900499999998</v>
      </c>
    </row>
    <row r="266" spans="1:18" x14ac:dyDescent="0.35">
      <c r="A266" s="13">
        <v>2128.4310500000001</v>
      </c>
      <c r="B266">
        <v>19</v>
      </c>
      <c r="C266">
        <v>361</v>
      </c>
      <c r="D266">
        <v>30.495000000000001</v>
      </c>
      <c r="E266">
        <v>0</v>
      </c>
      <c r="F266">
        <v>0</v>
      </c>
      <c r="G266">
        <v>0</v>
      </c>
      <c r="H266">
        <v>1</v>
      </c>
      <c r="I266">
        <v>0</v>
      </c>
      <c r="J266">
        <v>0</v>
      </c>
      <c r="K266">
        <v>0</v>
      </c>
      <c r="M266">
        <v>233</v>
      </c>
      <c r="N266">
        <v>3764.8969262320406</v>
      </c>
      <c r="O266">
        <v>7031.04040376796</v>
      </c>
      <c r="Q266">
        <v>22.058823529411764</v>
      </c>
      <c r="R266">
        <v>4266.1657999999998</v>
      </c>
    </row>
    <row r="267" spans="1:18" x14ac:dyDescent="0.35">
      <c r="A267" s="13">
        <v>1639.5631000000001</v>
      </c>
      <c r="B267">
        <v>19</v>
      </c>
      <c r="C267">
        <v>361</v>
      </c>
      <c r="D267">
        <v>30.59</v>
      </c>
      <c r="E267">
        <v>0</v>
      </c>
      <c r="F267">
        <v>0</v>
      </c>
      <c r="G267">
        <v>1</v>
      </c>
      <c r="H267">
        <v>1</v>
      </c>
      <c r="I267">
        <v>0</v>
      </c>
      <c r="J267">
        <v>0</v>
      </c>
      <c r="K267">
        <v>0</v>
      </c>
      <c r="M267">
        <v>234</v>
      </c>
      <c r="N267">
        <v>3128.3100964157948</v>
      </c>
      <c r="O267">
        <v>-1498.4765964157948</v>
      </c>
      <c r="Q267">
        <v>22.153700189753319</v>
      </c>
      <c r="R267">
        <v>4296.2712000000001</v>
      </c>
    </row>
    <row r="268" spans="1:18" x14ac:dyDescent="0.35">
      <c r="A268" s="13">
        <v>9174.1356500000002</v>
      </c>
      <c r="B268">
        <v>51</v>
      </c>
      <c r="C268">
        <v>2601</v>
      </c>
      <c r="D268">
        <v>31.635000000000002</v>
      </c>
      <c r="E268">
        <v>0</v>
      </c>
      <c r="F268">
        <v>0</v>
      </c>
      <c r="G268">
        <v>1</v>
      </c>
      <c r="H268">
        <v>1</v>
      </c>
      <c r="I268">
        <v>0</v>
      </c>
      <c r="J268">
        <v>0</v>
      </c>
      <c r="K268">
        <v>0</v>
      </c>
      <c r="M268">
        <v>235</v>
      </c>
      <c r="N268">
        <v>5022.0983384065676</v>
      </c>
      <c r="O268">
        <v>-1155.2431384065676</v>
      </c>
      <c r="Q268">
        <v>22.248576850094878</v>
      </c>
      <c r="R268">
        <v>4320.4108500000002</v>
      </c>
    </row>
    <row r="269" spans="1:18" x14ac:dyDescent="0.35">
      <c r="A269" s="13">
        <v>12129.614149999999</v>
      </c>
      <c r="B269">
        <v>59</v>
      </c>
      <c r="C269">
        <v>3481</v>
      </c>
      <c r="D269">
        <v>28.785</v>
      </c>
      <c r="E269">
        <v>0</v>
      </c>
      <c r="F269">
        <v>0</v>
      </c>
      <c r="G269">
        <v>1</v>
      </c>
      <c r="H269">
        <v>1</v>
      </c>
      <c r="I269">
        <v>0</v>
      </c>
      <c r="J269">
        <v>0</v>
      </c>
      <c r="K269">
        <v>0</v>
      </c>
      <c r="M269">
        <v>236</v>
      </c>
      <c r="N269">
        <v>14356.057246557026</v>
      </c>
      <c r="O269">
        <v>14567.079673442975</v>
      </c>
      <c r="Q269">
        <v>22.343453510436433</v>
      </c>
      <c r="R269">
        <v>4337.7352000000001</v>
      </c>
    </row>
    <row r="270" spans="1:18" x14ac:dyDescent="0.35">
      <c r="A270" s="13">
        <v>3736.4647</v>
      </c>
      <c r="B270">
        <v>29</v>
      </c>
      <c r="C270">
        <v>841</v>
      </c>
      <c r="D270">
        <v>26.03</v>
      </c>
      <c r="E270">
        <v>0</v>
      </c>
      <c r="F270">
        <v>0</v>
      </c>
      <c r="G270">
        <v>0</v>
      </c>
      <c r="H270">
        <v>1</v>
      </c>
      <c r="I270">
        <v>0</v>
      </c>
      <c r="J270">
        <v>0</v>
      </c>
      <c r="K270">
        <v>0</v>
      </c>
      <c r="M270">
        <v>237</v>
      </c>
      <c r="N270">
        <v>15063.461939778908</v>
      </c>
      <c r="O270">
        <v>-1293.3640397789077</v>
      </c>
      <c r="Q270">
        <v>22.438330170777988</v>
      </c>
      <c r="R270">
        <v>4347.0233500000004</v>
      </c>
    </row>
    <row r="271" spans="1:18" x14ac:dyDescent="0.35">
      <c r="A271" s="13">
        <v>3201.2451500000002</v>
      </c>
      <c r="B271">
        <v>26</v>
      </c>
      <c r="C271">
        <v>676</v>
      </c>
      <c r="D271">
        <v>40.185000000000002</v>
      </c>
      <c r="E271">
        <v>0</v>
      </c>
      <c r="F271">
        <v>0</v>
      </c>
      <c r="G271">
        <v>0</v>
      </c>
      <c r="H271">
        <v>1</v>
      </c>
      <c r="I271">
        <v>0</v>
      </c>
      <c r="J271">
        <v>0</v>
      </c>
      <c r="K271">
        <v>0</v>
      </c>
      <c r="M271">
        <v>238</v>
      </c>
      <c r="N271">
        <v>4978.2881958612052</v>
      </c>
      <c r="O271">
        <v>-1421.365895861205</v>
      </c>
      <c r="Q271">
        <v>22.533206831119546</v>
      </c>
      <c r="R271">
        <v>4349.4620000000004</v>
      </c>
    </row>
    <row r="272" spans="1:18" x14ac:dyDescent="0.35">
      <c r="A272" s="13">
        <v>3062.5082499999999</v>
      </c>
      <c r="B272">
        <v>28</v>
      </c>
      <c r="C272">
        <v>784</v>
      </c>
      <c r="D272">
        <v>30.875</v>
      </c>
      <c r="E272">
        <v>0</v>
      </c>
      <c r="F272">
        <v>0</v>
      </c>
      <c r="G272">
        <v>1</v>
      </c>
      <c r="H272">
        <v>1</v>
      </c>
      <c r="I272">
        <v>0</v>
      </c>
      <c r="J272">
        <v>0</v>
      </c>
      <c r="K272">
        <v>0</v>
      </c>
      <c r="M272">
        <v>239</v>
      </c>
      <c r="N272">
        <v>12568.172115366278</v>
      </c>
      <c r="O272">
        <v>-1211.5112153662776</v>
      </c>
      <c r="Q272">
        <v>22.628083491461101</v>
      </c>
      <c r="R272">
        <v>4350.5144</v>
      </c>
    </row>
    <row r="273" spans="1:18" x14ac:dyDescent="0.35">
      <c r="A273" s="13">
        <v>1906.35825</v>
      </c>
      <c r="B273">
        <v>21</v>
      </c>
      <c r="C273">
        <v>441</v>
      </c>
      <c r="D273">
        <v>28.975000000000001</v>
      </c>
      <c r="E273">
        <v>0</v>
      </c>
      <c r="F273">
        <v>0</v>
      </c>
      <c r="G273">
        <v>1</v>
      </c>
      <c r="H273">
        <v>1</v>
      </c>
      <c r="I273">
        <v>0</v>
      </c>
      <c r="J273">
        <v>0</v>
      </c>
      <c r="K273">
        <v>0</v>
      </c>
      <c r="M273">
        <v>240</v>
      </c>
      <c r="N273">
        <v>9214.6062205661619</v>
      </c>
      <c r="O273">
        <v>-1187.9396205661624</v>
      </c>
      <c r="Q273">
        <v>22.722960151802656</v>
      </c>
      <c r="R273">
        <v>4357.0436499999996</v>
      </c>
    </row>
    <row r="274" spans="1:18" x14ac:dyDescent="0.35">
      <c r="A274" s="13">
        <v>14210.53595</v>
      </c>
      <c r="B274">
        <v>64</v>
      </c>
      <c r="C274">
        <v>4096</v>
      </c>
      <c r="D274">
        <v>37.905000000000001</v>
      </c>
      <c r="E274">
        <v>0</v>
      </c>
      <c r="F274">
        <v>0</v>
      </c>
      <c r="G274">
        <v>1</v>
      </c>
      <c r="H274">
        <v>1</v>
      </c>
      <c r="I274">
        <v>0</v>
      </c>
      <c r="J274">
        <v>0</v>
      </c>
      <c r="K274">
        <v>0</v>
      </c>
      <c r="M274">
        <v>241</v>
      </c>
      <c r="N274">
        <v>12342.377634008024</v>
      </c>
      <c r="O274">
        <v>-1259.8004340080242</v>
      </c>
      <c r="Q274">
        <v>22.817836812144211</v>
      </c>
      <c r="R274">
        <v>4391.652</v>
      </c>
    </row>
    <row r="275" spans="1:18" x14ac:dyDescent="0.35">
      <c r="A275" s="13">
        <v>9869.8101999999999</v>
      </c>
      <c r="B275">
        <v>53</v>
      </c>
      <c r="C275">
        <v>2809</v>
      </c>
      <c r="D275">
        <v>28.88</v>
      </c>
      <c r="E275">
        <v>0</v>
      </c>
      <c r="F275">
        <v>0</v>
      </c>
      <c r="G275">
        <v>1</v>
      </c>
      <c r="H275">
        <v>1</v>
      </c>
      <c r="I275">
        <v>0</v>
      </c>
      <c r="J275">
        <v>0</v>
      </c>
      <c r="K275">
        <v>0</v>
      </c>
      <c r="M275">
        <v>242</v>
      </c>
      <c r="N275">
        <v>3849.1968172774314</v>
      </c>
      <c r="O275">
        <v>-1591.7215672774314</v>
      </c>
      <c r="Q275">
        <v>22.91271347248577</v>
      </c>
      <c r="R275">
        <v>4399.7309999999998</v>
      </c>
    </row>
    <row r="276" spans="1:18" x14ac:dyDescent="0.35">
      <c r="A276" s="13">
        <v>1917.3184000000001</v>
      </c>
      <c r="B276">
        <v>21</v>
      </c>
      <c r="C276">
        <v>441</v>
      </c>
      <c r="D276">
        <v>36.86</v>
      </c>
      <c r="E276">
        <v>0</v>
      </c>
      <c r="F276">
        <v>0</v>
      </c>
      <c r="G276">
        <v>1</v>
      </c>
      <c r="H276">
        <v>1</v>
      </c>
      <c r="I276">
        <v>0</v>
      </c>
      <c r="J276">
        <v>0</v>
      </c>
      <c r="K276">
        <v>0</v>
      </c>
      <c r="M276">
        <v>243</v>
      </c>
      <c r="N276">
        <v>3089.2972338782974</v>
      </c>
      <c r="O276">
        <v>-1456.7327838782974</v>
      </c>
      <c r="Q276">
        <v>23.007590132827325</v>
      </c>
      <c r="R276">
        <v>4402.2330000000002</v>
      </c>
    </row>
    <row r="277" spans="1:18" x14ac:dyDescent="0.35">
      <c r="A277" s="13">
        <v>7731.8578500000003</v>
      </c>
      <c r="B277">
        <v>45</v>
      </c>
      <c r="C277">
        <v>2025</v>
      </c>
      <c r="D277">
        <v>35.814999999999998</v>
      </c>
      <c r="E277">
        <v>0</v>
      </c>
      <c r="F277">
        <v>0</v>
      </c>
      <c r="G277">
        <v>0</v>
      </c>
      <c r="H277">
        <v>1</v>
      </c>
      <c r="I277">
        <v>0</v>
      </c>
      <c r="J277">
        <v>0</v>
      </c>
      <c r="K277">
        <v>0</v>
      </c>
      <c r="M277">
        <v>244</v>
      </c>
      <c r="N277">
        <v>3402.7773856443255</v>
      </c>
      <c r="O277">
        <v>-1357.0921356443255</v>
      </c>
      <c r="Q277">
        <v>23.10246679316888</v>
      </c>
      <c r="R277">
        <v>4415.1588000000002</v>
      </c>
    </row>
    <row r="278" spans="1:18" x14ac:dyDescent="0.35">
      <c r="A278" s="13">
        <v>5266.3656000000001</v>
      </c>
      <c r="B278">
        <v>36</v>
      </c>
      <c r="C278">
        <v>1296</v>
      </c>
      <c r="D278">
        <v>25.84</v>
      </c>
      <c r="E278">
        <v>0</v>
      </c>
      <c r="F278">
        <v>0</v>
      </c>
      <c r="G278">
        <v>0</v>
      </c>
      <c r="H278">
        <v>1</v>
      </c>
      <c r="I278">
        <v>0</v>
      </c>
      <c r="J278">
        <v>0</v>
      </c>
      <c r="K278">
        <v>0</v>
      </c>
      <c r="M278">
        <v>245</v>
      </c>
      <c r="N278">
        <v>4363.4679540339557</v>
      </c>
      <c r="O278">
        <v>-1508.0304040339556</v>
      </c>
      <c r="Q278">
        <v>23.197343453510438</v>
      </c>
      <c r="R278">
        <v>4428.8878500000001</v>
      </c>
    </row>
    <row r="279" spans="1:18" x14ac:dyDescent="0.35">
      <c r="A279" s="13">
        <v>11743.9341</v>
      </c>
      <c r="B279">
        <v>58</v>
      </c>
      <c r="C279">
        <v>3364</v>
      </c>
      <c r="D279">
        <v>34.39</v>
      </c>
      <c r="E279">
        <v>0</v>
      </c>
      <c r="F279">
        <v>0</v>
      </c>
      <c r="G279">
        <v>1</v>
      </c>
      <c r="H279">
        <v>1</v>
      </c>
      <c r="I279">
        <v>0</v>
      </c>
      <c r="J279">
        <v>0</v>
      </c>
      <c r="K279">
        <v>0</v>
      </c>
      <c r="M279">
        <v>246</v>
      </c>
      <c r="N279">
        <v>12920.094969571388</v>
      </c>
      <c r="O279">
        <v>-1184.2159195713884</v>
      </c>
      <c r="Q279">
        <v>23.292220113851993</v>
      </c>
      <c r="R279">
        <v>4433.3877000000002</v>
      </c>
    </row>
    <row r="280" spans="1:18" x14ac:dyDescent="0.35">
      <c r="A280" s="13">
        <v>12622.1795</v>
      </c>
      <c r="B280">
        <v>59</v>
      </c>
      <c r="C280">
        <v>3481</v>
      </c>
      <c r="D280">
        <v>31.35</v>
      </c>
      <c r="E280">
        <v>0</v>
      </c>
      <c r="F280">
        <v>0</v>
      </c>
      <c r="G280">
        <v>0</v>
      </c>
      <c r="H280">
        <v>1</v>
      </c>
      <c r="I280">
        <v>0</v>
      </c>
      <c r="J280">
        <v>0</v>
      </c>
      <c r="K280">
        <v>0</v>
      </c>
      <c r="M280">
        <v>247</v>
      </c>
      <c r="N280">
        <v>8593.824262693568</v>
      </c>
      <c r="O280">
        <v>-1174.3463626935682</v>
      </c>
      <c r="Q280">
        <v>23.387096774193548</v>
      </c>
      <c r="R280">
        <v>4435.0941999999995</v>
      </c>
    </row>
    <row r="281" spans="1:18" x14ac:dyDescent="0.35">
      <c r="A281" s="13">
        <v>10601.632250000001</v>
      </c>
      <c r="B281">
        <v>55</v>
      </c>
      <c r="C281">
        <v>3025</v>
      </c>
      <c r="D281">
        <v>32.774999999999999</v>
      </c>
      <c r="E281">
        <v>0</v>
      </c>
      <c r="F281">
        <v>0</v>
      </c>
      <c r="G281">
        <v>1</v>
      </c>
      <c r="H281">
        <v>1</v>
      </c>
      <c r="I281">
        <v>0</v>
      </c>
      <c r="J281">
        <v>0</v>
      </c>
      <c r="K281">
        <v>0</v>
      </c>
      <c r="M281">
        <v>248</v>
      </c>
      <c r="N281">
        <v>3138.6212745403627</v>
      </c>
      <c r="O281">
        <v>-1499.0581745403626</v>
      </c>
      <c r="Q281">
        <v>23.481973434535103</v>
      </c>
      <c r="R281">
        <v>4441.2131499999996</v>
      </c>
    </row>
    <row r="282" spans="1:18" x14ac:dyDescent="0.35">
      <c r="A282" s="13">
        <v>2690.1138000000001</v>
      </c>
      <c r="B282">
        <v>23</v>
      </c>
      <c r="C282">
        <v>529</v>
      </c>
      <c r="D282">
        <v>28.12</v>
      </c>
      <c r="E282">
        <v>0</v>
      </c>
      <c r="F282">
        <v>0</v>
      </c>
      <c r="G282">
        <v>0</v>
      </c>
      <c r="H282">
        <v>1</v>
      </c>
      <c r="I282">
        <v>0</v>
      </c>
      <c r="J282">
        <v>0</v>
      </c>
      <c r="K282">
        <v>0</v>
      </c>
      <c r="M282">
        <v>249</v>
      </c>
      <c r="N282">
        <v>3782.2612105936905</v>
      </c>
      <c r="O282">
        <v>-1651.5853105936903</v>
      </c>
      <c r="Q282">
        <v>23.576850094876662</v>
      </c>
      <c r="R282">
        <v>4449.4620000000004</v>
      </c>
    </row>
    <row r="283" spans="1:18" x14ac:dyDescent="0.35">
      <c r="A283" s="13">
        <v>5272.1758</v>
      </c>
      <c r="B283">
        <v>36</v>
      </c>
      <c r="C283">
        <v>1296</v>
      </c>
      <c r="D283">
        <v>30.02</v>
      </c>
      <c r="E283">
        <v>0</v>
      </c>
      <c r="F283">
        <v>0</v>
      </c>
      <c r="G283">
        <v>0</v>
      </c>
      <c r="H283">
        <v>1</v>
      </c>
      <c r="I283">
        <v>0</v>
      </c>
      <c r="J283">
        <v>0</v>
      </c>
      <c r="K283">
        <v>0</v>
      </c>
      <c r="M283">
        <v>250</v>
      </c>
      <c r="N283">
        <v>11362.701378693551</v>
      </c>
      <c r="O283">
        <v>13113.77713130645</v>
      </c>
      <c r="Q283">
        <v>23.671726755218216</v>
      </c>
      <c r="R283">
        <v>4454.40265</v>
      </c>
    </row>
    <row r="284" spans="1:18" x14ac:dyDescent="0.35">
      <c r="A284" s="13">
        <v>4320.4108500000002</v>
      </c>
      <c r="B284">
        <v>34</v>
      </c>
      <c r="C284">
        <v>1156</v>
      </c>
      <c r="D284">
        <v>35.814999999999998</v>
      </c>
      <c r="E284">
        <v>0</v>
      </c>
      <c r="F284">
        <v>0</v>
      </c>
      <c r="G284">
        <v>1</v>
      </c>
      <c r="H284">
        <v>1</v>
      </c>
      <c r="I284">
        <v>0</v>
      </c>
      <c r="J284">
        <v>0</v>
      </c>
      <c r="K284">
        <v>0</v>
      </c>
      <c r="M284">
        <v>251</v>
      </c>
      <c r="N284">
        <v>3816.0331097342332</v>
      </c>
      <c r="O284">
        <v>-1292.8636097342333</v>
      </c>
      <c r="Q284">
        <v>23.766603415559771</v>
      </c>
      <c r="R284">
        <v>4463.2051000000001</v>
      </c>
    </row>
    <row r="285" spans="1:18" x14ac:dyDescent="0.35">
      <c r="A285" s="13">
        <v>6358.7764500000003</v>
      </c>
      <c r="B285">
        <v>42</v>
      </c>
      <c r="C285">
        <v>1764</v>
      </c>
      <c r="D285">
        <v>31.254999999999999</v>
      </c>
      <c r="E285">
        <v>0</v>
      </c>
      <c r="F285">
        <v>0</v>
      </c>
      <c r="G285">
        <v>1</v>
      </c>
      <c r="H285">
        <v>1</v>
      </c>
      <c r="I285">
        <v>0</v>
      </c>
      <c r="J285">
        <v>0</v>
      </c>
      <c r="K285">
        <v>0</v>
      </c>
      <c r="M285">
        <v>252</v>
      </c>
      <c r="N285">
        <v>15671.737469319813</v>
      </c>
      <c r="O285">
        <v>-1415.5446693198119</v>
      </c>
      <c r="Q285">
        <v>23.86148007590133</v>
      </c>
      <c r="R285">
        <v>4466.6214</v>
      </c>
    </row>
    <row r="286" spans="1:18" x14ac:dyDescent="0.35">
      <c r="A286" s="13">
        <v>5267.8181500000001</v>
      </c>
      <c r="B286">
        <v>36</v>
      </c>
      <c r="C286">
        <v>1296</v>
      </c>
      <c r="D286">
        <v>26.885000000000002</v>
      </c>
      <c r="E286">
        <v>0</v>
      </c>
      <c r="F286">
        <v>0</v>
      </c>
      <c r="G286">
        <v>0</v>
      </c>
      <c r="H286">
        <v>1</v>
      </c>
      <c r="I286">
        <v>0</v>
      </c>
      <c r="J286">
        <v>0</v>
      </c>
      <c r="K286">
        <v>0</v>
      </c>
      <c r="M286">
        <v>253</v>
      </c>
      <c r="N286">
        <v>8605.9226122899236</v>
      </c>
      <c r="O286">
        <v>-1184.7280622899234</v>
      </c>
      <c r="Q286">
        <v>23.956356736242885</v>
      </c>
      <c r="R286">
        <v>4500.33925</v>
      </c>
    </row>
    <row r="287" spans="1:18" x14ac:dyDescent="0.35">
      <c r="A287" s="13">
        <v>12124.992399999999</v>
      </c>
      <c r="B287">
        <v>59</v>
      </c>
      <c r="C287">
        <v>3481</v>
      </c>
      <c r="D287">
        <v>25.46</v>
      </c>
      <c r="E287">
        <v>0</v>
      </c>
      <c r="F287">
        <v>0</v>
      </c>
      <c r="G287">
        <v>1</v>
      </c>
      <c r="H287">
        <v>1</v>
      </c>
      <c r="I287">
        <v>0</v>
      </c>
      <c r="J287">
        <v>0</v>
      </c>
      <c r="K287">
        <v>0</v>
      </c>
      <c r="M287">
        <v>254</v>
      </c>
      <c r="N287">
        <v>14837.404993456506</v>
      </c>
      <c r="O287">
        <v>-1408.3695934565058</v>
      </c>
      <c r="Q287">
        <v>24.05123339658444</v>
      </c>
      <c r="R287">
        <v>4518.8262500000001</v>
      </c>
    </row>
    <row r="288" spans="1:18" x14ac:dyDescent="0.35">
      <c r="A288" s="13">
        <v>12950.0712</v>
      </c>
      <c r="B288">
        <v>61</v>
      </c>
      <c r="C288">
        <v>3721</v>
      </c>
      <c r="D288">
        <v>38.380000000000003</v>
      </c>
      <c r="E288">
        <v>0</v>
      </c>
      <c r="F288">
        <v>0</v>
      </c>
      <c r="G288">
        <v>1</v>
      </c>
      <c r="H288">
        <v>1</v>
      </c>
      <c r="I288">
        <v>0</v>
      </c>
      <c r="J288">
        <v>0</v>
      </c>
      <c r="K288">
        <v>0</v>
      </c>
      <c r="M288">
        <v>255</v>
      </c>
      <c r="N288">
        <v>3111.6326485177233</v>
      </c>
      <c r="O288">
        <v>-1475.8989985177234</v>
      </c>
      <c r="Q288">
        <v>24.146110056925995</v>
      </c>
      <c r="R288">
        <v>4527.1829500000003</v>
      </c>
    </row>
    <row r="289" spans="1:18" x14ac:dyDescent="0.35">
      <c r="A289" s="13">
        <v>10594.501550000001</v>
      </c>
      <c r="B289">
        <v>55</v>
      </c>
      <c r="C289">
        <v>3025</v>
      </c>
      <c r="D289">
        <v>27.645</v>
      </c>
      <c r="E289">
        <v>0</v>
      </c>
      <c r="F289">
        <v>0</v>
      </c>
      <c r="G289">
        <v>1</v>
      </c>
      <c r="H289">
        <v>1</v>
      </c>
      <c r="I289">
        <v>0</v>
      </c>
      <c r="J289">
        <v>0</v>
      </c>
      <c r="K289">
        <v>0</v>
      </c>
      <c r="M289">
        <v>256</v>
      </c>
      <c r="N289">
        <v>3834.3771780856841</v>
      </c>
      <c r="O289">
        <v>-1696.3064780856839</v>
      </c>
      <c r="Q289">
        <v>24.240986717267553</v>
      </c>
      <c r="R289">
        <v>4529.4769999999999</v>
      </c>
    </row>
    <row r="290" spans="1:18" x14ac:dyDescent="0.35">
      <c r="A290" s="13">
        <v>1909.52745</v>
      </c>
      <c r="B290">
        <v>21</v>
      </c>
      <c r="C290">
        <v>441</v>
      </c>
      <c r="D290">
        <v>31.254999999999999</v>
      </c>
      <c r="E290">
        <v>0</v>
      </c>
      <c r="F290">
        <v>0</v>
      </c>
      <c r="G290">
        <v>1</v>
      </c>
      <c r="H290">
        <v>1</v>
      </c>
      <c r="I290">
        <v>0</v>
      </c>
      <c r="J290">
        <v>0</v>
      </c>
      <c r="K290">
        <v>0</v>
      </c>
      <c r="M290">
        <v>257</v>
      </c>
      <c r="N290">
        <v>16191.307165802684</v>
      </c>
      <c r="O290">
        <v>-1498.6378158026837</v>
      </c>
      <c r="Q290">
        <v>24.335863377609108</v>
      </c>
      <c r="R290">
        <v>4536.259</v>
      </c>
    </row>
    <row r="291" spans="1:18" x14ac:dyDescent="0.35">
      <c r="A291" s="13">
        <v>11353.2276</v>
      </c>
      <c r="B291">
        <v>57</v>
      </c>
      <c r="C291">
        <v>3249</v>
      </c>
      <c r="D291">
        <v>31.54</v>
      </c>
      <c r="E291">
        <v>0</v>
      </c>
      <c r="F291">
        <v>0</v>
      </c>
      <c r="G291">
        <v>1</v>
      </c>
      <c r="H291">
        <v>1</v>
      </c>
      <c r="I291">
        <v>0</v>
      </c>
      <c r="J291">
        <v>0</v>
      </c>
      <c r="K291">
        <v>0</v>
      </c>
      <c r="M291">
        <v>258</v>
      </c>
      <c r="N291">
        <v>3812.0417634462583</v>
      </c>
      <c r="O291">
        <v>-1677.1402634462584</v>
      </c>
      <c r="Q291">
        <v>24.430740037950663</v>
      </c>
      <c r="R291">
        <v>4544.2348000000002</v>
      </c>
    </row>
    <row r="292" spans="1:18" x14ac:dyDescent="0.35">
      <c r="A292" s="13">
        <v>8988.1587500000005</v>
      </c>
      <c r="B292">
        <v>49</v>
      </c>
      <c r="C292">
        <v>2401</v>
      </c>
      <c r="D292">
        <v>29.925000000000001</v>
      </c>
      <c r="E292">
        <v>0</v>
      </c>
      <c r="F292">
        <v>0</v>
      </c>
      <c r="G292">
        <v>0</v>
      </c>
      <c r="H292">
        <v>1</v>
      </c>
      <c r="I292">
        <v>0</v>
      </c>
      <c r="J292">
        <v>0</v>
      </c>
      <c r="K292">
        <v>0</v>
      </c>
      <c r="M292">
        <v>259</v>
      </c>
      <c r="N292">
        <v>12718.143229152938</v>
      </c>
      <c r="O292">
        <v>-1264.1217291529374</v>
      </c>
      <c r="Q292">
        <v>24.525616698292222</v>
      </c>
      <c r="R292">
        <v>4561.1885000000002</v>
      </c>
    </row>
    <row r="293" spans="1:18" x14ac:dyDescent="0.35">
      <c r="A293" s="13">
        <v>14254.608200000001</v>
      </c>
      <c r="B293">
        <v>63</v>
      </c>
      <c r="C293">
        <v>3969</v>
      </c>
      <c r="D293">
        <v>25.08</v>
      </c>
      <c r="E293">
        <v>0</v>
      </c>
      <c r="F293">
        <v>0</v>
      </c>
      <c r="G293">
        <v>0</v>
      </c>
      <c r="H293">
        <v>1</v>
      </c>
      <c r="I293">
        <v>0</v>
      </c>
      <c r="J293">
        <v>0</v>
      </c>
      <c r="K293">
        <v>0</v>
      </c>
      <c r="M293">
        <v>260</v>
      </c>
      <c r="N293">
        <v>3227.8922958635285</v>
      </c>
      <c r="O293">
        <v>-1458.3606458635286</v>
      </c>
      <c r="Q293">
        <v>24.620493358633777</v>
      </c>
      <c r="R293">
        <v>4562.8420999999998</v>
      </c>
    </row>
    <row r="294" spans="1:18" x14ac:dyDescent="0.35">
      <c r="A294" s="13">
        <v>19673.335729999999</v>
      </c>
      <c r="B294">
        <v>28</v>
      </c>
      <c r="C294">
        <v>784</v>
      </c>
      <c r="D294">
        <v>33.82</v>
      </c>
      <c r="E294">
        <v>0</v>
      </c>
      <c r="F294">
        <v>0</v>
      </c>
      <c r="G294">
        <v>1</v>
      </c>
      <c r="H294">
        <v>1</v>
      </c>
      <c r="I294">
        <v>0</v>
      </c>
      <c r="J294">
        <v>0</v>
      </c>
      <c r="K294">
        <v>0</v>
      </c>
      <c r="M294">
        <v>261</v>
      </c>
      <c r="N294">
        <v>3085.5746647717269</v>
      </c>
      <c r="O294">
        <v>-1453.5384147717268</v>
      </c>
      <c r="Q294">
        <v>24.715370018975332</v>
      </c>
      <c r="R294">
        <v>4564.1914500000003</v>
      </c>
    </row>
    <row r="295" spans="1:18" x14ac:dyDescent="0.35">
      <c r="A295" s="13">
        <v>2261.5688</v>
      </c>
      <c r="B295">
        <v>20</v>
      </c>
      <c r="C295">
        <v>400</v>
      </c>
      <c r="D295">
        <v>31.92</v>
      </c>
      <c r="E295">
        <v>0</v>
      </c>
      <c r="F295">
        <v>0</v>
      </c>
      <c r="G295">
        <v>0</v>
      </c>
      <c r="H295">
        <v>1</v>
      </c>
      <c r="I295">
        <v>0</v>
      </c>
      <c r="J295">
        <v>0</v>
      </c>
      <c r="K295">
        <v>0</v>
      </c>
      <c r="M295">
        <v>262</v>
      </c>
      <c r="N295">
        <v>3895.1377032488654</v>
      </c>
      <c r="O295">
        <v>-1360.7439532488652</v>
      </c>
      <c r="Q295">
        <v>24.810246679316887</v>
      </c>
      <c r="R295">
        <v>4618.0798999999997</v>
      </c>
    </row>
    <row r="296" spans="1:18" x14ac:dyDescent="0.35">
      <c r="A296" s="13">
        <v>12235.8392</v>
      </c>
      <c r="B296">
        <v>58</v>
      </c>
      <c r="C296">
        <v>3364</v>
      </c>
      <c r="D296">
        <v>36.479999999999997</v>
      </c>
      <c r="E296">
        <v>0</v>
      </c>
      <c r="F296">
        <v>0</v>
      </c>
      <c r="G296">
        <v>0</v>
      </c>
      <c r="H296">
        <v>1</v>
      </c>
      <c r="I296">
        <v>0</v>
      </c>
      <c r="J296">
        <v>0</v>
      </c>
      <c r="K296">
        <v>0</v>
      </c>
      <c r="M296">
        <v>263</v>
      </c>
      <c r="N296">
        <v>11364.562663246836</v>
      </c>
      <c r="O296">
        <v>-1133.0627632468349</v>
      </c>
      <c r="Q296">
        <v>24.905123339658445</v>
      </c>
      <c r="R296">
        <v>4646.759</v>
      </c>
    </row>
    <row r="297" spans="1:18" x14ac:dyDescent="0.35">
      <c r="A297" s="13">
        <v>2850.6837500000001</v>
      </c>
      <c r="B297">
        <v>24</v>
      </c>
      <c r="C297">
        <v>576</v>
      </c>
      <c r="D297">
        <v>29.925000000000001</v>
      </c>
      <c r="E297">
        <v>0</v>
      </c>
      <c r="F297">
        <v>0</v>
      </c>
      <c r="G297">
        <v>0</v>
      </c>
      <c r="H297">
        <v>1</v>
      </c>
      <c r="I297">
        <v>0</v>
      </c>
      <c r="J297">
        <v>0</v>
      </c>
      <c r="K297">
        <v>0</v>
      </c>
      <c r="M297">
        <v>264</v>
      </c>
      <c r="N297">
        <v>3187.0146729257849</v>
      </c>
      <c r="O297">
        <v>-1540.584972925785</v>
      </c>
      <c r="Q297">
        <v>25</v>
      </c>
      <c r="R297">
        <v>4661.2863500000003</v>
      </c>
    </row>
    <row r="298" spans="1:18" x14ac:dyDescent="0.35">
      <c r="A298" s="13">
        <v>8671.1912499999999</v>
      </c>
      <c r="B298">
        <v>48</v>
      </c>
      <c r="C298">
        <v>2304</v>
      </c>
      <c r="D298">
        <v>36.575000000000003</v>
      </c>
      <c r="E298">
        <v>0</v>
      </c>
      <c r="F298">
        <v>0</v>
      </c>
      <c r="G298">
        <v>0</v>
      </c>
      <c r="H298">
        <v>1</v>
      </c>
      <c r="I298">
        <v>0</v>
      </c>
      <c r="J298">
        <v>0</v>
      </c>
      <c r="K298">
        <v>0</v>
      </c>
      <c r="M298">
        <v>265</v>
      </c>
      <c r="N298">
        <v>3766.4402918907645</v>
      </c>
      <c r="O298">
        <v>-1638.0092418907643</v>
      </c>
      <c r="Q298">
        <v>25.094876660341555</v>
      </c>
      <c r="R298">
        <v>4667.6076499999999</v>
      </c>
    </row>
    <row r="299" spans="1:18" x14ac:dyDescent="0.35">
      <c r="A299" s="13">
        <v>2055.3249000000001</v>
      </c>
      <c r="B299">
        <v>22</v>
      </c>
      <c r="C299">
        <v>484</v>
      </c>
      <c r="D299">
        <v>32.11</v>
      </c>
      <c r="E299">
        <v>0</v>
      </c>
      <c r="F299">
        <v>0</v>
      </c>
      <c r="G299">
        <v>1</v>
      </c>
      <c r="H299">
        <v>1</v>
      </c>
      <c r="I299">
        <v>0</v>
      </c>
      <c r="J299">
        <v>0</v>
      </c>
      <c r="K299">
        <v>0</v>
      </c>
      <c r="M299">
        <v>266</v>
      </c>
      <c r="N299">
        <v>3138.6212745403627</v>
      </c>
      <c r="O299">
        <v>-1499.0581745403626</v>
      </c>
      <c r="Q299">
        <v>25.189753320683113</v>
      </c>
      <c r="R299">
        <v>4670.6400000000003</v>
      </c>
    </row>
    <row r="300" spans="1:18" x14ac:dyDescent="0.35">
      <c r="A300" s="13">
        <v>2699.56835</v>
      </c>
      <c r="B300">
        <v>26</v>
      </c>
      <c r="C300">
        <v>676</v>
      </c>
      <c r="D300">
        <v>31.065000000000001</v>
      </c>
      <c r="E300">
        <v>0</v>
      </c>
      <c r="F300">
        <v>0</v>
      </c>
      <c r="G300">
        <v>1</v>
      </c>
      <c r="H300">
        <v>1</v>
      </c>
      <c r="I300">
        <v>0</v>
      </c>
      <c r="J300">
        <v>0</v>
      </c>
      <c r="K300">
        <v>0</v>
      </c>
      <c r="M300">
        <v>267</v>
      </c>
      <c r="N300">
        <v>10284.925482643983</v>
      </c>
      <c r="O300">
        <v>-1110.7898326439827</v>
      </c>
      <c r="Q300">
        <v>25.284629981024668</v>
      </c>
      <c r="R300">
        <v>4673.3922000000002</v>
      </c>
    </row>
    <row r="301" spans="1:18" x14ac:dyDescent="0.35">
      <c r="A301" s="13">
        <v>12224.350850000001</v>
      </c>
      <c r="B301">
        <v>58</v>
      </c>
      <c r="C301">
        <v>3364</v>
      </c>
      <c r="D301">
        <v>28.215</v>
      </c>
      <c r="E301">
        <v>0</v>
      </c>
      <c r="F301">
        <v>0</v>
      </c>
      <c r="G301">
        <v>0</v>
      </c>
      <c r="H301">
        <v>1</v>
      </c>
      <c r="I301">
        <v>0</v>
      </c>
      <c r="J301">
        <v>0</v>
      </c>
      <c r="K301">
        <v>0</v>
      </c>
      <c r="M301">
        <v>268</v>
      </c>
      <c r="N301">
        <v>13335.013156576331</v>
      </c>
      <c r="O301">
        <v>-1205.3990065763319</v>
      </c>
      <c r="Q301">
        <v>25.379506641366223</v>
      </c>
      <c r="R301">
        <v>4686.3887000000004</v>
      </c>
    </row>
    <row r="302" spans="1:18" x14ac:dyDescent="0.35">
      <c r="A302" s="13">
        <v>3021.80915</v>
      </c>
      <c r="B302">
        <v>25</v>
      </c>
      <c r="C302">
        <v>625</v>
      </c>
      <c r="D302">
        <v>34.484999999999999</v>
      </c>
      <c r="E302">
        <v>0</v>
      </c>
      <c r="F302">
        <v>0</v>
      </c>
      <c r="G302">
        <v>0</v>
      </c>
      <c r="H302">
        <v>1</v>
      </c>
      <c r="I302">
        <v>0</v>
      </c>
      <c r="J302">
        <v>0</v>
      </c>
      <c r="K302">
        <v>0</v>
      </c>
      <c r="M302">
        <v>269</v>
      </c>
      <c r="N302">
        <v>5063.1028545242643</v>
      </c>
      <c r="O302">
        <v>-1326.6381545242643</v>
      </c>
      <c r="Q302">
        <v>25.474383301707778</v>
      </c>
      <c r="R302">
        <v>4719.7365499999996</v>
      </c>
    </row>
    <row r="303" spans="1:18" x14ac:dyDescent="0.35">
      <c r="A303" s="13">
        <v>4357.0436499999996</v>
      </c>
      <c r="B303">
        <v>32</v>
      </c>
      <c r="C303">
        <v>1024</v>
      </c>
      <c r="D303">
        <v>29.734999999999999</v>
      </c>
      <c r="E303">
        <v>0</v>
      </c>
      <c r="F303">
        <v>0</v>
      </c>
      <c r="G303">
        <v>0</v>
      </c>
      <c r="H303">
        <v>1</v>
      </c>
      <c r="I303">
        <v>0</v>
      </c>
      <c r="J303">
        <v>0</v>
      </c>
      <c r="K303">
        <v>0</v>
      </c>
      <c r="M303">
        <v>270</v>
      </c>
      <c r="N303">
        <v>4714.7296248352059</v>
      </c>
      <c r="O303">
        <v>-1513.4844748352057</v>
      </c>
      <c r="Q303">
        <v>25.569259962049337</v>
      </c>
      <c r="R303">
        <v>4738.2682000000004</v>
      </c>
    </row>
    <row r="304" spans="1:18" x14ac:dyDescent="0.35">
      <c r="A304" s="13">
        <v>21348.705999999998</v>
      </c>
      <c r="B304">
        <v>42</v>
      </c>
      <c r="C304">
        <v>1764</v>
      </c>
      <c r="D304">
        <v>26.6</v>
      </c>
      <c r="E304">
        <v>0</v>
      </c>
      <c r="F304">
        <v>1</v>
      </c>
      <c r="G304">
        <v>0</v>
      </c>
      <c r="H304">
        <v>1</v>
      </c>
      <c r="I304">
        <v>0</v>
      </c>
      <c r="J304">
        <v>0</v>
      </c>
      <c r="K304">
        <v>26.6</v>
      </c>
      <c r="M304">
        <v>271</v>
      </c>
      <c r="N304">
        <v>4311.3822028918084</v>
      </c>
      <c r="O304">
        <v>-1248.8739528918086</v>
      </c>
      <c r="Q304">
        <v>25.664136622390892</v>
      </c>
      <c r="R304">
        <v>4746.3440000000001</v>
      </c>
    </row>
    <row r="305" spans="1:18" x14ac:dyDescent="0.35">
      <c r="A305" s="13">
        <v>43921.183700000001</v>
      </c>
      <c r="B305">
        <v>56</v>
      </c>
      <c r="C305">
        <v>3136</v>
      </c>
      <c r="D305">
        <v>33.630000000000003</v>
      </c>
      <c r="E305">
        <v>0</v>
      </c>
      <c r="F305">
        <v>1</v>
      </c>
      <c r="G305">
        <v>1</v>
      </c>
      <c r="H305">
        <v>1</v>
      </c>
      <c r="I305">
        <v>0</v>
      </c>
      <c r="J305">
        <v>0</v>
      </c>
      <c r="K305">
        <v>33.630000000000003</v>
      </c>
      <c r="M305">
        <v>272</v>
      </c>
      <c r="N305">
        <v>3326.1813979412527</v>
      </c>
      <c r="O305">
        <v>-1419.8231479412527</v>
      </c>
      <c r="Q305">
        <v>25.759013282732447</v>
      </c>
      <c r="R305">
        <v>4747.0528999999997</v>
      </c>
    </row>
    <row r="306" spans="1:18" x14ac:dyDescent="0.35">
      <c r="A306" s="13">
        <v>18033.9679</v>
      </c>
      <c r="B306">
        <v>23</v>
      </c>
      <c r="C306">
        <v>529</v>
      </c>
      <c r="D306">
        <v>28.31</v>
      </c>
      <c r="E306">
        <v>0</v>
      </c>
      <c r="F306">
        <v>1</v>
      </c>
      <c r="G306">
        <v>0</v>
      </c>
      <c r="H306">
        <v>1</v>
      </c>
      <c r="I306">
        <v>0</v>
      </c>
      <c r="J306">
        <v>0</v>
      </c>
      <c r="K306">
        <v>28.31</v>
      </c>
      <c r="M306">
        <v>273</v>
      </c>
      <c r="N306">
        <v>15610.950904561061</v>
      </c>
      <c r="O306">
        <v>-1400.4149545610617</v>
      </c>
      <c r="Q306">
        <v>25.853889943074005</v>
      </c>
      <c r="R306">
        <v>4751.07</v>
      </c>
    </row>
    <row r="307" spans="1:18" x14ac:dyDescent="0.35">
      <c r="A307" s="13">
        <v>17468.983899999999</v>
      </c>
      <c r="B307">
        <v>19</v>
      </c>
      <c r="C307">
        <v>361</v>
      </c>
      <c r="D307">
        <v>28.31</v>
      </c>
      <c r="E307">
        <v>0</v>
      </c>
      <c r="F307">
        <v>1</v>
      </c>
      <c r="G307">
        <v>0</v>
      </c>
      <c r="H307">
        <v>1</v>
      </c>
      <c r="I307">
        <v>0</v>
      </c>
      <c r="J307">
        <v>0</v>
      </c>
      <c r="K307">
        <v>28.31</v>
      </c>
      <c r="M307">
        <v>274</v>
      </c>
      <c r="N307">
        <v>10978.913961311757</v>
      </c>
      <c r="O307">
        <v>-1109.1037613117569</v>
      </c>
      <c r="Q307">
        <v>25.94876660341556</v>
      </c>
      <c r="R307">
        <v>4766.0219999999999</v>
      </c>
    </row>
    <row r="308" spans="1:18" x14ac:dyDescent="0.35">
      <c r="A308" s="13">
        <v>42983.458500000001</v>
      </c>
      <c r="B308">
        <v>44</v>
      </c>
      <c r="C308">
        <v>1936</v>
      </c>
      <c r="D308">
        <v>38.950000000000003</v>
      </c>
      <c r="E308">
        <v>0</v>
      </c>
      <c r="F308">
        <v>1</v>
      </c>
      <c r="G308">
        <v>0</v>
      </c>
      <c r="H308">
        <v>1</v>
      </c>
      <c r="I308">
        <v>0</v>
      </c>
      <c r="J308">
        <v>0</v>
      </c>
      <c r="K308">
        <v>38.950000000000003</v>
      </c>
      <c r="M308">
        <v>275</v>
      </c>
      <c r="N308">
        <v>3403.4247069025996</v>
      </c>
      <c r="O308">
        <v>-1486.1063069025995</v>
      </c>
      <c r="Q308">
        <v>26.043643263757115</v>
      </c>
      <c r="R308">
        <v>4779.6022999999996</v>
      </c>
    </row>
    <row r="309" spans="1:18" x14ac:dyDescent="0.35">
      <c r="A309" s="13">
        <v>17748.5062</v>
      </c>
      <c r="B309">
        <v>19</v>
      </c>
      <c r="C309">
        <v>361</v>
      </c>
      <c r="D309">
        <v>28.88</v>
      </c>
      <c r="E309">
        <v>0</v>
      </c>
      <c r="F309">
        <v>1</v>
      </c>
      <c r="G309">
        <v>0</v>
      </c>
      <c r="H309">
        <v>1</v>
      </c>
      <c r="I309">
        <v>0</v>
      </c>
      <c r="J309">
        <v>0</v>
      </c>
      <c r="K309">
        <v>28.88</v>
      </c>
      <c r="M309">
        <v>276</v>
      </c>
      <c r="N309">
        <v>8985.7906118420378</v>
      </c>
      <c r="O309">
        <v>-1253.9327618420375</v>
      </c>
      <c r="Q309">
        <v>26.13851992409867</v>
      </c>
      <c r="R309">
        <v>4827.9049500000001</v>
      </c>
    </row>
    <row r="310" spans="1:18" x14ac:dyDescent="0.35">
      <c r="A310" s="13">
        <v>18310.741999999998</v>
      </c>
      <c r="B310">
        <v>27</v>
      </c>
      <c r="C310">
        <v>729</v>
      </c>
      <c r="D310">
        <v>28.5</v>
      </c>
      <c r="E310">
        <v>0</v>
      </c>
      <c r="F310">
        <v>1</v>
      </c>
      <c r="G310">
        <v>1</v>
      </c>
      <c r="H310">
        <v>1</v>
      </c>
      <c r="I310">
        <v>0</v>
      </c>
      <c r="J310">
        <v>0</v>
      </c>
      <c r="K310">
        <v>28.5</v>
      </c>
      <c r="M310">
        <v>277</v>
      </c>
      <c r="N310">
        <v>6480.7260841519519</v>
      </c>
      <c r="O310">
        <v>-1214.3604841519518</v>
      </c>
      <c r="Q310">
        <v>26.233396584440229</v>
      </c>
      <c r="R310">
        <v>4846.9201499999999</v>
      </c>
    </row>
    <row r="311" spans="1:18" x14ac:dyDescent="0.35">
      <c r="A311" s="13">
        <v>29330.98315</v>
      </c>
      <c r="B311">
        <v>64</v>
      </c>
      <c r="C311">
        <v>4096</v>
      </c>
      <c r="D311">
        <v>26.885000000000002</v>
      </c>
      <c r="E311">
        <v>0</v>
      </c>
      <c r="F311">
        <v>1</v>
      </c>
      <c r="G311">
        <v>0</v>
      </c>
      <c r="H311">
        <v>1</v>
      </c>
      <c r="I311">
        <v>0</v>
      </c>
      <c r="J311">
        <v>0</v>
      </c>
      <c r="K311">
        <v>26.885000000000002</v>
      </c>
      <c r="M311">
        <v>278</v>
      </c>
      <c r="N311">
        <v>12976.864148446595</v>
      </c>
      <c r="O311">
        <v>-1232.9300484465948</v>
      </c>
      <c r="Q311">
        <v>26.328273244781784</v>
      </c>
      <c r="R311">
        <v>4877.9810500000003</v>
      </c>
    </row>
    <row r="312" spans="1:18" x14ac:dyDescent="0.35">
      <c r="A312" s="13">
        <v>21774.32215</v>
      </c>
      <c r="B312">
        <v>43</v>
      </c>
      <c r="C312">
        <v>1849</v>
      </c>
      <c r="D312">
        <v>26.885000000000002</v>
      </c>
      <c r="E312">
        <v>0</v>
      </c>
      <c r="F312">
        <v>1</v>
      </c>
      <c r="G312">
        <v>0</v>
      </c>
      <c r="H312">
        <v>1</v>
      </c>
      <c r="I312">
        <v>0</v>
      </c>
      <c r="J312">
        <v>0</v>
      </c>
      <c r="K312">
        <v>26.885000000000002</v>
      </c>
      <c r="M312">
        <v>279</v>
      </c>
      <c r="N312">
        <v>13988.890157672729</v>
      </c>
      <c r="O312">
        <v>-1366.7106576727292</v>
      </c>
      <c r="Q312">
        <v>26.423149905123338</v>
      </c>
      <c r="R312">
        <v>4883.866</v>
      </c>
    </row>
    <row r="313" spans="1:18" x14ac:dyDescent="0.35">
      <c r="A313" s="13">
        <v>36898.733079999998</v>
      </c>
      <c r="B313">
        <v>19</v>
      </c>
      <c r="C313">
        <v>361</v>
      </c>
      <c r="D313">
        <v>32.49</v>
      </c>
      <c r="E313">
        <v>0</v>
      </c>
      <c r="F313">
        <v>1</v>
      </c>
      <c r="G313">
        <v>0</v>
      </c>
      <c r="H313">
        <v>1</v>
      </c>
      <c r="I313">
        <v>0</v>
      </c>
      <c r="J313">
        <v>0</v>
      </c>
      <c r="K313">
        <v>32.49</v>
      </c>
      <c r="M313">
        <v>280</v>
      </c>
      <c r="N313">
        <v>11770.397153256185</v>
      </c>
      <c r="O313">
        <v>-1168.764903256184</v>
      </c>
      <c r="Q313">
        <v>26.518026565464897</v>
      </c>
      <c r="R313">
        <v>4889.0367999999999</v>
      </c>
    </row>
    <row r="314" spans="1:18" x14ac:dyDescent="0.35">
      <c r="A314" s="13">
        <v>33307.550799999997</v>
      </c>
      <c r="B314">
        <v>19</v>
      </c>
      <c r="C314">
        <v>361</v>
      </c>
      <c r="D314">
        <v>30.02</v>
      </c>
      <c r="E314">
        <v>0</v>
      </c>
      <c r="F314">
        <v>1</v>
      </c>
      <c r="G314">
        <v>0</v>
      </c>
      <c r="H314">
        <v>1</v>
      </c>
      <c r="I314">
        <v>0</v>
      </c>
      <c r="J314">
        <v>0</v>
      </c>
      <c r="K314">
        <v>30.02</v>
      </c>
      <c r="M314">
        <v>281</v>
      </c>
      <c r="N314">
        <v>4182.2860730939919</v>
      </c>
      <c r="O314">
        <v>-1492.1722730939919</v>
      </c>
      <c r="Q314">
        <v>26.612903225806452</v>
      </c>
      <c r="R314">
        <v>4889.9994999999999</v>
      </c>
    </row>
    <row r="315" spans="1:18" x14ac:dyDescent="0.35">
      <c r="A315" s="13">
        <v>16884.923999999999</v>
      </c>
      <c r="B315">
        <v>19</v>
      </c>
      <c r="C315">
        <v>361</v>
      </c>
      <c r="D315">
        <v>27.9</v>
      </c>
      <c r="E315">
        <v>0</v>
      </c>
      <c r="F315">
        <v>1</v>
      </c>
      <c r="G315">
        <v>0</v>
      </c>
      <c r="H315">
        <v>0</v>
      </c>
      <c r="I315">
        <v>0</v>
      </c>
      <c r="J315">
        <v>1</v>
      </c>
      <c r="K315">
        <v>27.9</v>
      </c>
      <c r="M315">
        <v>282</v>
      </c>
      <c r="N315">
        <v>6521.6743443242322</v>
      </c>
      <c r="O315">
        <v>-1249.4985443242322</v>
      </c>
      <c r="Q315">
        <v>26.707779886148007</v>
      </c>
      <c r="R315">
        <v>4894.7533000000003</v>
      </c>
    </row>
    <row r="316" spans="1:18" x14ac:dyDescent="0.35">
      <c r="A316" s="13">
        <v>36837.466999999997</v>
      </c>
      <c r="B316">
        <v>30</v>
      </c>
      <c r="C316">
        <v>900</v>
      </c>
      <c r="D316">
        <v>35.299999999999997</v>
      </c>
      <c r="E316">
        <v>0</v>
      </c>
      <c r="F316">
        <v>1</v>
      </c>
      <c r="G316">
        <v>1</v>
      </c>
      <c r="H316">
        <v>0</v>
      </c>
      <c r="I316">
        <v>0</v>
      </c>
      <c r="J316">
        <v>1</v>
      </c>
      <c r="K316">
        <v>35.299999999999997</v>
      </c>
      <c r="M316">
        <v>283</v>
      </c>
      <c r="N316">
        <v>5503.6896671311088</v>
      </c>
      <c r="O316">
        <v>-1183.2788171311086</v>
      </c>
      <c r="Q316">
        <v>26.802656546489565</v>
      </c>
      <c r="R316">
        <v>4915.0598499999996</v>
      </c>
    </row>
    <row r="317" spans="1:18" x14ac:dyDescent="0.35">
      <c r="A317" s="13">
        <v>35585.576000000001</v>
      </c>
      <c r="B317">
        <v>22</v>
      </c>
      <c r="C317">
        <v>484</v>
      </c>
      <c r="D317">
        <v>35.6</v>
      </c>
      <c r="E317">
        <v>0</v>
      </c>
      <c r="F317">
        <v>1</v>
      </c>
      <c r="G317">
        <v>1</v>
      </c>
      <c r="H317">
        <v>0</v>
      </c>
      <c r="I317">
        <v>0</v>
      </c>
      <c r="J317">
        <v>1</v>
      </c>
      <c r="K317">
        <v>35.6</v>
      </c>
      <c r="M317">
        <v>284</v>
      </c>
      <c r="N317">
        <v>7437.1341470873713</v>
      </c>
      <c r="O317">
        <v>-1078.357697087371</v>
      </c>
      <c r="Q317">
        <v>26.89753320683112</v>
      </c>
      <c r="R317">
        <v>4922.9159</v>
      </c>
    </row>
    <row r="318" spans="1:18" x14ac:dyDescent="0.35">
      <c r="A318" s="13">
        <v>48173.360999999997</v>
      </c>
      <c r="B318">
        <v>60</v>
      </c>
      <c r="C318">
        <v>3600</v>
      </c>
      <c r="D318">
        <v>39.9</v>
      </c>
      <c r="E318">
        <v>0</v>
      </c>
      <c r="F318">
        <v>1</v>
      </c>
      <c r="G318">
        <v>1</v>
      </c>
      <c r="H318">
        <v>0</v>
      </c>
      <c r="I318">
        <v>0</v>
      </c>
      <c r="J318">
        <v>1</v>
      </c>
      <c r="K318">
        <v>39.9</v>
      </c>
      <c r="M318">
        <v>285</v>
      </c>
      <c r="N318">
        <v>6490.9631491950222</v>
      </c>
      <c r="O318">
        <v>-1223.1449991950221</v>
      </c>
      <c r="Q318">
        <v>26.992409867172675</v>
      </c>
      <c r="R318">
        <v>4931.6469999999999</v>
      </c>
    </row>
    <row r="319" spans="1:18" x14ac:dyDescent="0.35">
      <c r="A319" s="13">
        <v>37742.575700000001</v>
      </c>
      <c r="B319">
        <v>36</v>
      </c>
      <c r="C319">
        <v>1296</v>
      </c>
      <c r="D319">
        <v>34.43</v>
      </c>
      <c r="E319">
        <v>0</v>
      </c>
      <c r="F319">
        <v>1</v>
      </c>
      <c r="G319">
        <v>1</v>
      </c>
      <c r="H319">
        <v>0</v>
      </c>
      <c r="I319">
        <v>1</v>
      </c>
      <c r="J319">
        <v>0</v>
      </c>
      <c r="K319">
        <v>34.43</v>
      </c>
      <c r="M319">
        <v>286</v>
      </c>
      <c r="N319">
        <v>13302.440676893835</v>
      </c>
      <c r="O319">
        <v>-1177.448276893836</v>
      </c>
      <c r="Q319">
        <v>27.08728652751423</v>
      </c>
      <c r="R319">
        <v>4934.7049999999999</v>
      </c>
    </row>
    <row r="320" spans="1:18" x14ac:dyDescent="0.35">
      <c r="A320" s="13">
        <v>47055.532099999997</v>
      </c>
      <c r="B320">
        <v>63</v>
      </c>
      <c r="C320">
        <v>3969</v>
      </c>
      <c r="D320">
        <v>35.090000000000003</v>
      </c>
      <c r="E320">
        <v>0</v>
      </c>
      <c r="F320">
        <v>1</v>
      </c>
      <c r="G320">
        <v>1</v>
      </c>
      <c r="H320">
        <v>0</v>
      </c>
      <c r="I320">
        <v>1</v>
      </c>
      <c r="J320">
        <v>0</v>
      </c>
      <c r="K320">
        <v>35.090000000000003</v>
      </c>
      <c r="M320">
        <v>287</v>
      </c>
      <c r="N320">
        <v>14279.384146854309</v>
      </c>
      <c r="O320">
        <v>-1329.3129468543084</v>
      </c>
      <c r="Q320">
        <v>27.182163187855789</v>
      </c>
      <c r="R320">
        <v>4949.7587000000003</v>
      </c>
    </row>
    <row r="321" spans="1:18" x14ac:dyDescent="0.35">
      <c r="A321" s="13">
        <v>17081.080000000002</v>
      </c>
      <c r="B321">
        <v>19</v>
      </c>
      <c r="C321">
        <v>361</v>
      </c>
      <c r="D321">
        <v>28.3</v>
      </c>
      <c r="E321">
        <v>0</v>
      </c>
      <c r="F321">
        <v>1</v>
      </c>
      <c r="G321">
        <v>0</v>
      </c>
      <c r="H321">
        <v>0</v>
      </c>
      <c r="I321">
        <v>0</v>
      </c>
      <c r="J321">
        <v>1</v>
      </c>
      <c r="K321">
        <v>28.3</v>
      </c>
      <c r="M321">
        <v>288</v>
      </c>
      <c r="N321">
        <v>11720.142470317478</v>
      </c>
      <c r="O321">
        <v>-1125.6409203174771</v>
      </c>
      <c r="Q321">
        <v>27.277039848197344</v>
      </c>
      <c r="R321">
        <v>4992.3764000000001</v>
      </c>
    </row>
    <row r="322" spans="1:18" x14ac:dyDescent="0.35">
      <c r="A322" s="13">
        <v>15518.180249999999</v>
      </c>
      <c r="B322">
        <v>18</v>
      </c>
      <c r="C322">
        <v>324</v>
      </c>
      <c r="D322">
        <v>25.175000000000001</v>
      </c>
      <c r="E322">
        <v>0</v>
      </c>
      <c r="F322">
        <v>1</v>
      </c>
      <c r="G322">
        <v>1</v>
      </c>
      <c r="H322">
        <v>0</v>
      </c>
      <c r="I322">
        <v>0</v>
      </c>
      <c r="J322">
        <v>0</v>
      </c>
      <c r="K322">
        <v>25.175000000000001</v>
      </c>
      <c r="M322">
        <v>289</v>
      </c>
      <c r="N322">
        <v>3348.5168125806786</v>
      </c>
      <c r="O322">
        <v>-1438.9893625806785</v>
      </c>
      <c r="Q322">
        <v>27.371916508538899</v>
      </c>
      <c r="R322">
        <v>5002.7826999999997</v>
      </c>
    </row>
    <row r="323" spans="1:18" x14ac:dyDescent="0.35">
      <c r="A323" s="13">
        <v>36950.256699999998</v>
      </c>
      <c r="B323">
        <v>30</v>
      </c>
      <c r="C323">
        <v>900</v>
      </c>
      <c r="D323">
        <v>35.53</v>
      </c>
      <c r="E323">
        <v>0</v>
      </c>
      <c r="F323">
        <v>1</v>
      </c>
      <c r="G323">
        <v>1</v>
      </c>
      <c r="H323">
        <v>0</v>
      </c>
      <c r="I323">
        <v>1</v>
      </c>
      <c r="J323">
        <v>0</v>
      </c>
      <c r="K323">
        <v>35.53</v>
      </c>
      <c r="M323">
        <v>290</v>
      </c>
      <c r="N323">
        <v>12543.975416173567</v>
      </c>
      <c r="O323">
        <v>-1190.7478161735671</v>
      </c>
      <c r="Q323">
        <v>27.466793168880457</v>
      </c>
      <c r="R323">
        <v>5003.8530000000001</v>
      </c>
    </row>
    <row r="324" spans="1:18" x14ac:dyDescent="0.35">
      <c r="A324" s="13">
        <v>36149.483500000002</v>
      </c>
      <c r="B324">
        <v>18</v>
      </c>
      <c r="C324">
        <v>324</v>
      </c>
      <c r="D324">
        <v>36.85</v>
      </c>
      <c r="E324">
        <v>0</v>
      </c>
      <c r="F324">
        <v>1</v>
      </c>
      <c r="G324">
        <v>0</v>
      </c>
      <c r="H324">
        <v>0</v>
      </c>
      <c r="I324">
        <v>1</v>
      </c>
      <c r="J324">
        <v>0</v>
      </c>
      <c r="K324">
        <v>36.85</v>
      </c>
      <c r="M324">
        <v>291</v>
      </c>
      <c r="N324">
        <v>10208.296230512706</v>
      </c>
      <c r="O324">
        <v>-1220.1374805127052</v>
      </c>
      <c r="Q324">
        <v>27.561669829222012</v>
      </c>
      <c r="R324">
        <v>5012.4709999999995</v>
      </c>
    </row>
    <row r="325" spans="1:18" x14ac:dyDescent="0.35">
      <c r="A325" s="13">
        <v>48824.45</v>
      </c>
      <c r="B325">
        <v>63</v>
      </c>
      <c r="C325">
        <v>3969</v>
      </c>
      <c r="D325">
        <v>37.700000000000003</v>
      </c>
      <c r="E325">
        <v>0</v>
      </c>
      <c r="F325">
        <v>1</v>
      </c>
      <c r="G325">
        <v>0</v>
      </c>
      <c r="H325">
        <v>0</v>
      </c>
      <c r="I325">
        <v>0</v>
      </c>
      <c r="J325">
        <v>1</v>
      </c>
      <c r="K325">
        <v>37.700000000000003</v>
      </c>
      <c r="M325">
        <v>292</v>
      </c>
      <c r="N325">
        <v>15660.569762000101</v>
      </c>
      <c r="O325">
        <v>-1405.9615620001005</v>
      </c>
      <c r="Q325">
        <v>27.656546489563567</v>
      </c>
      <c r="R325">
        <v>5031.26955</v>
      </c>
    </row>
    <row r="326" spans="1:18" x14ac:dyDescent="0.35">
      <c r="A326" s="13">
        <v>37133.898200000003</v>
      </c>
      <c r="B326">
        <v>27</v>
      </c>
      <c r="C326">
        <v>729</v>
      </c>
      <c r="D326">
        <v>36.08</v>
      </c>
      <c r="E326">
        <v>0</v>
      </c>
      <c r="F326">
        <v>1</v>
      </c>
      <c r="G326">
        <v>0</v>
      </c>
      <c r="H326">
        <v>0</v>
      </c>
      <c r="I326">
        <v>1</v>
      </c>
      <c r="J326">
        <v>0</v>
      </c>
      <c r="K326">
        <v>36.08</v>
      </c>
      <c r="M326">
        <v>293</v>
      </c>
      <c r="N326">
        <v>4340.2321134677322</v>
      </c>
      <c r="O326">
        <v>15333.103616532266</v>
      </c>
      <c r="Q326">
        <v>27.751423149905122</v>
      </c>
      <c r="R326">
        <v>5080.0959999999995</v>
      </c>
    </row>
    <row r="327" spans="1:18" x14ac:dyDescent="0.35">
      <c r="A327" s="13">
        <v>34779.614999999998</v>
      </c>
      <c r="B327">
        <v>19</v>
      </c>
      <c r="C327">
        <v>361</v>
      </c>
      <c r="D327">
        <v>34.799999999999997</v>
      </c>
      <c r="E327">
        <v>0</v>
      </c>
      <c r="F327">
        <v>1</v>
      </c>
      <c r="G327">
        <v>1</v>
      </c>
      <c r="H327">
        <v>0</v>
      </c>
      <c r="I327">
        <v>0</v>
      </c>
      <c r="J327">
        <v>1</v>
      </c>
      <c r="K327">
        <v>34.799999999999997</v>
      </c>
      <c r="M327">
        <v>294</v>
      </c>
      <c r="N327">
        <v>3878.0467278533561</v>
      </c>
      <c r="O327">
        <v>-1616.4779278533561</v>
      </c>
      <c r="Q327">
        <v>27.846299810246681</v>
      </c>
      <c r="R327">
        <v>5116.5003999999999</v>
      </c>
    </row>
    <row r="328" spans="1:18" x14ac:dyDescent="0.35">
      <c r="A328" s="13">
        <v>29523.1656</v>
      </c>
      <c r="B328">
        <v>63</v>
      </c>
      <c r="C328">
        <v>3969</v>
      </c>
      <c r="D328">
        <v>27.74</v>
      </c>
      <c r="E328">
        <v>0</v>
      </c>
      <c r="F328">
        <v>1</v>
      </c>
      <c r="G328">
        <v>0</v>
      </c>
      <c r="H328">
        <v>0</v>
      </c>
      <c r="I328">
        <v>0</v>
      </c>
      <c r="J328">
        <v>0</v>
      </c>
      <c r="K328">
        <v>27.74</v>
      </c>
      <c r="M328">
        <v>295</v>
      </c>
      <c r="N328">
        <v>13626.087938159779</v>
      </c>
      <c r="O328">
        <v>-1390.2487381597784</v>
      </c>
      <c r="Q328">
        <v>27.941176470588236</v>
      </c>
      <c r="R328">
        <v>5125.2156999999997</v>
      </c>
    </row>
    <row r="329" spans="1:18" x14ac:dyDescent="0.35">
      <c r="A329" s="13">
        <v>41097.161749999999</v>
      </c>
      <c r="B329">
        <v>50</v>
      </c>
      <c r="C329">
        <v>2500</v>
      </c>
      <c r="D329">
        <v>31.824999999999999</v>
      </c>
      <c r="E329">
        <v>0</v>
      </c>
      <c r="F329">
        <v>1</v>
      </c>
      <c r="G329">
        <v>1</v>
      </c>
      <c r="H329">
        <v>0</v>
      </c>
      <c r="I329">
        <v>0</v>
      </c>
      <c r="J329">
        <v>0</v>
      </c>
      <c r="K329">
        <v>31.824999999999999</v>
      </c>
      <c r="M329">
        <v>296</v>
      </c>
      <c r="N329">
        <v>4329.9648320748174</v>
      </c>
      <c r="O329">
        <v>-1479.2810820748173</v>
      </c>
      <c r="Q329">
        <v>28.03605313092979</v>
      </c>
      <c r="R329">
        <v>5138.2566999999999</v>
      </c>
    </row>
    <row r="330" spans="1:18" x14ac:dyDescent="0.35">
      <c r="A330" s="13">
        <v>16297.846</v>
      </c>
      <c r="B330">
        <v>19</v>
      </c>
      <c r="C330">
        <v>361</v>
      </c>
      <c r="D330">
        <v>27.7</v>
      </c>
      <c r="E330">
        <v>0</v>
      </c>
      <c r="F330">
        <v>1</v>
      </c>
      <c r="G330">
        <v>1</v>
      </c>
      <c r="H330">
        <v>0</v>
      </c>
      <c r="I330">
        <v>0</v>
      </c>
      <c r="J330">
        <v>1</v>
      </c>
      <c r="K330">
        <v>27.7</v>
      </c>
      <c r="M330">
        <v>297</v>
      </c>
      <c r="N330">
        <v>9941.2586722051947</v>
      </c>
      <c r="O330">
        <v>-1270.0674222051948</v>
      </c>
      <c r="Q330">
        <v>28.130929791271349</v>
      </c>
      <c r="R330">
        <v>5152.134</v>
      </c>
    </row>
    <row r="331" spans="1:18" x14ac:dyDescent="0.35">
      <c r="A331" s="13">
        <v>34838.873</v>
      </c>
      <c r="B331">
        <v>27</v>
      </c>
      <c r="C331">
        <v>729</v>
      </c>
      <c r="D331">
        <v>31.4</v>
      </c>
      <c r="E331">
        <v>0</v>
      </c>
      <c r="F331">
        <v>1</v>
      </c>
      <c r="G331">
        <v>0</v>
      </c>
      <c r="H331">
        <v>0</v>
      </c>
      <c r="I331">
        <v>0</v>
      </c>
      <c r="J331">
        <v>1</v>
      </c>
      <c r="K331">
        <v>31.4</v>
      </c>
      <c r="M331">
        <v>298</v>
      </c>
      <c r="N331">
        <v>3470.7142718392452</v>
      </c>
      <c r="O331">
        <v>-1415.3893718392451</v>
      </c>
      <c r="Q331">
        <v>28.225806451612904</v>
      </c>
      <c r="R331">
        <v>5209.5788499999999</v>
      </c>
    </row>
    <row r="332" spans="1:18" x14ac:dyDescent="0.35">
      <c r="A332" s="13">
        <v>35491.64</v>
      </c>
      <c r="B332">
        <v>34</v>
      </c>
      <c r="C332">
        <v>1156</v>
      </c>
      <c r="D332">
        <v>30.8</v>
      </c>
      <c r="E332">
        <v>0</v>
      </c>
      <c r="F332">
        <v>1</v>
      </c>
      <c r="G332">
        <v>1</v>
      </c>
      <c r="H332">
        <v>0</v>
      </c>
      <c r="I332">
        <v>0</v>
      </c>
      <c r="J332">
        <v>1</v>
      </c>
      <c r="K332">
        <v>30.8</v>
      </c>
      <c r="M332">
        <v>299</v>
      </c>
      <c r="N332">
        <v>3996.6383066504586</v>
      </c>
      <c r="O332">
        <v>-1297.0699566504586</v>
      </c>
      <c r="Q332">
        <v>28.320683111954459</v>
      </c>
      <c r="R332">
        <v>5246.0469999999996</v>
      </c>
    </row>
    <row r="333" spans="1:18" x14ac:dyDescent="0.35">
      <c r="A333" s="13">
        <v>38126.246500000001</v>
      </c>
      <c r="B333">
        <v>24</v>
      </c>
      <c r="C333">
        <v>576</v>
      </c>
      <c r="D333">
        <v>40.15</v>
      </c>
      <c r="E333">
        <v>0</v>
      </c>
      <c r="F333">
        <v>1</v>
      </c>
      <c r="G333">
        <v>1</v>
      </c>
      <c r="H333">
        <v>0</v>
      </c>
      <c r="I333">
        <v>1</v>
      </c>
      <c r="J333">
        <v>0</v>
      </c>
      <c r="K333">
        <v>40.15</v>
      </c>
      <c r="M333">
        <v>300</v>
      </c>
      <c r="N333">
        <v>13545.122060091862</v>
      </c>
      <c r="O333">
        <v>-1320.7712100918616</v>
      </c>
      <c r="Q333">
        <v>28.415559772296014</v>
      </c>
      <c r="R333">
        <v>5253.5240000000003</v>
      </c>
    </row>
    <row r="334" spans="1:18" x14ac:dyDescent="0.35">
      <c r="A334" s="13">
        <v>42303.692150000003</v>
      </c>
      <c r="B334">
        <v>55</v>
      </c>
      <c r="C334">
        <v>3025</v>
      </c>
      <c r="D334">
        <v>30.684999999999999</v>
      </c>
      <c r="E334">
        <v>0</v>
      </c>
      <c r="F334">
        <v>1</v>
      </c>
      <c r="G334">
        <v>1</v>
      </c>
      <c r="H334">
        <v>0</v>
      </c>
      <c r="I334">
        <v>0</v>
      </c>
      <c r="J334">
        <v>0</v>
      </c>
      <c r="K334">
        <v>30.684999999999999</v>
      </c>
      <c r="M334">
        <v>301</v>
      </c>
      <c r="N334">
        <v>4512.7196555561977</v>
      </c>
      <c r="O334">
        <v>-1490.9105055561977</v>
      </c>
      <c r="Q334">
        <v>28.510436432637572</v>
      </c>
      <c r="R334">
        <v>5266.3656000000001</v>
      </c>
    </row>
    <row r="335" spans="1:18" x14ac:dyDescent="0.35">
      <c r="A335" s="13">
        <v>46889.261200000001</v>
      </c>
      <c r="B335">
        <v>64</v>
      </c>
      <c r="C335">
        <v>4096</v>
      </c>
      <c r="D335">
        <v>33.880000000000003</v>
      </c>
      <c r="E335">
        <v>0</v>
      </c>
      <c r="F335">
        <v>1</v>
      </c>
      <c r="G335">
        <v>1</v>
      </c>
      <c r="H335">
        <v>0</v>
      </c>
      <c r="I335">
        <v>1</v>
      </c>
      <c r="J335">
        <v>0</v>
      </c>
      <c r="K335">
        <v>33.880000000000003</v>
      </c>
      <c r="M335">
        <v>302</v>
      </c>
      <c r="N335">
        <v>5659.2237785233965</v>
      </c>
      <c r="O335">
        <v>-1302.1801285233969</v>
      </c>
      <c r="Q335">
        <v>28.605313092979127</v>
      </c>
      <c r="R335">
        <v>5267.8181500000001</v>
      </c>
    </row>
    <row r="336" spans="1:18" x14ac:dyDescent="0.35">
      <c r="A336" s="13">
        <v>46599.108399999997</v>
      </c>
      <c r="B336">
        <v>61</v>
      </c>
      <c r="C336">
        <v>3721</v>
      </c>
      <c r="D336">
        <v>35.86</v>
      </c>
      <c r="E336">
        <v>0</v>
      </c>
      <c r="F336">
        <v>1</v>
      </c>
      <c r="G336">
        <v>1</v>
      </c>
      <c r="H336">
        <v>0</v>
      </c>
      <c r="I336">
        <v>1</v>
      </c>
      <c r="J336">
        <v>0</v>
      </c>
      <c r="K336">
        <v>35.86</v>
      </c>
      <c r="M336">
        <v>303</v>
      </c>
      <c r="N336">
        <v>25598.485618490417</v>
      </c>
      <c r="O336">
        <v>-4249.7796184904182</v>
      </c>
      <c r="Q336">
        <v>28.700189753320682</v>
      </c>
      <c r="R336">
        <v>5272.1758</v>
      </c>
    </row>
    <row r="337" spans="1:18" x14ac:dyDescent="0.35">
      <c r="A337" s="13">
        <v>37079.372000000003</v>
      </c>
      <c r="B337">
        <v>33</v>
      </c>
      <c r="C337">
        <v>1089</v>
      </c>
      <c r="D337">
        <v>33.5</v>
      </c>
      <c r="E337">
        <v>0</v>
      </c>
      <c r="F337">
        <v>1</v>
      </c>
      <c r="G337">
        <v>0</v>
      </c>
      <c r="H337">
        <v>0</v>
      </c>
      <c r="I337">
        <v>0</v>
      </c>
      <c r="J337">
        <v>1</v>
      </c>
      <c r="K337">
        <v>33.5</v>
      </c>
      <c r="M337">
        <v>304</v>
      </c>
      <c r="N337">
        <v>40165.877978777622</v>
      </c>
      <c r="O337">
        <v>3755.3057212223794</v>
      </c>
      <c r="Q337">
        <v>28.795066413662241</v>
      </c>
      <c r="R337">
        <v>5312.1698500000002</v>
      </c>
    </row>
    <row r="338" spans="1:18" x14ac:dyDescent="0.35">
      <c r="A338" s="13">
        <v>22144.031999999999</v>
      </c>
      <c r="B338">
        <v>42</v>
      </c>
      <c r="C338">
        <v>1764</v>
      </c>
      <c r="D338">
        <v>30</v>
      </c>
      <c r="E338">
        <v>0</v>
      </c>
      <c r="F338">
        <v>1</v>
      </c>
      <c r="G338">
        <v>1</v>
      </c>
      <c r="H338">
        <v>0</v>
      </c>
      <c r="I338">
        <v>0</v>
      </c>
      <c r="J338">
        <v>1</v>
      </c>
      <c r="K338">
        <v>30</v>
      </c>
      <c r="M338">
        <v>305</v>
      </c>
      <c r="N338">
        <v>24296.971305090665</v>
      </c>
      <c r="O338">
        <v>-6263.0034050906652</v>
      </c>
      <c r="Q338">
        <v>28.889943074003796</v>
      </c>
      <c r="R338">
        <v>5325.6509999999998</v>
      </c>
    </row>
    <row r="339" spans="1:18" x14ac:dyDescent="0.35">
      <c r="A339" s="13">
        <v>35147.528480000001</v>
      </c>
      <c r="B339">
        <v>24</v>
      </c>
      <c r="C339">
        <v>576</v>
      </c>
      <c r="D339">
        <v>28.5</v>
      </c>
      <c r="E339">
        <v>0</v>
      </c>
      <c r="F339">
        <v>1</v>
      </c>
      <c r="G339">
        <v>1</v>
      </c>
      <c r="H339">
        <v>0</v>
      </c>
      <c r="I339">
        <v>0</v>
      </c>
      <c r="J339">
        <v>0</v>
      </c>
      <c r="K339">
        <v>28.5</v>
      </c>
      <c r="M339">
        <v>306</v>
      </c>
      <c r="N339">
        <v>23857.859466971371</v>
      </c>
      <c r="O339">
        <v>-6388.8755669713719</v>
      </c>
      <c r="Q339">
        <v>28.984819734345351</v>
      </c>
      <c r="R339">
        <v>5327.4002499999997</v>
      </c>
    </row>
    <row r="340" spans="1:18" x14ac:dyDescent="0.35">
      <c r="A340" s="13">
        <v>48885.135609999998</v>
      </c>
      <c r="B340">
        <v>44</v>
      </c>
      <c r="C340">
        <v>1936</v>
      </c>
      <c r="D340">
        <v>38.06</v>
      </c>
      <c r="E340">
        <v>0</v>
      </c>
      <c r="F340">
        <v>1</v>
      </c>
      <c r="G340">
        <v>0</v>
      </c>
      <c r="H340">
        <v>0</v>
      </c>
      <c r="I340">
        <v>1</v>
      </c>
      <c r="J340">
        <v>0</v>
      </c>
      <c r="K340">
        <v>38.06</v>
      </c>
      <c r="M340">
        <v>307</v>
      </c>
      <c r="N340">
        <v>44600.466011794488</v>
      </c>
      <c r="O340">
        <v>-1617.0075117944871</v>
      </c>
      <c r="Q340">
        <v>29.079696394686906</v>
      </c>
      <c r="R340">
        <v>5373.3642499999996</v>
      </c>
    </row>
    <row r="341" spans="1:18" x14ac:dyDescent="0.35">
      <c r="A341" s="13">
        <v>36197.699000000001</v>
      </c>
      <c r="B341">
        <v>29</v>
      </c>
      <c r="C341">
        <v>841</v>
      </c>
      <c r="D341">
        <v>34.4</v>
      </c>
      <c r="E341">
        <v>0</v>
      </c>
      <c r="F341">
        <v>1</v>
      </c>
      <c r="G341">
        <v>1</v>
      </c>
      <c r="H341">
        <v>0</v>
      </c>
      <c r="I341">
        <v>0</v>
      </c>
      <c r="J341">
        <v>1</v>
      </c>
      <c r="K341">
        <v>34.4</v>
      </c>
      <c r="M341">
        <v>308</v>
      </c>
      <c r="N341">
        <v>24708.316875335186</v>
      </c>
      <c r="O341">
        <v>-6959.8106753351858</v>
      </c>
      <c r="Q341">
        <v>29.174573055028464</v>
      </c>
      <c r="R341">
        <v>5375.0379999999996</v>
      </c>
    </row>
    <row r="342" spans="1:18" x14ac:dyDescent="0.35">
      <c r="A342" s="13">
        <v>32548.340499999998</v>
      </c>
      <c r="B342">
        <v>19</v>
      </c>
      <c r="C342">
        <v>361</v>
      </c>
      <c r="D342">
        <v>30.25</v>
      </c>
      <c r="E342">
        <v>0</v>
      </c>
      <c r="F342">
        <v>1</v>
      </c>
      <c r="G342">
        <v>1</v>
      </c>
      <c r="H342">
        <v>0</v>
      </c>
      <c r="I342">
        <v>1</v>
      </c>
      <c r="J342">
        <v>0</v>
      </c>
      <c r="K342">
        <v>30.25</v>
      </c>
      <c r="M342">
        <v>309</v>
      </c>
      <c r="N342">
        <v>24520.218302017507</v>
      </c>
      <c r="O342">
        <v>-6209.4763020175087</v>
      </c>
      <c r="Q342">
        <v>29.269449715370019</v>
      </c>
      <c r="R342">
        <v>5377.4578000000001</v>
      </c>
    </row>
    <row r="343" spans="1:18" x14ac:dyDescent="0.35">
      <c r="A343" s="13">
        <v>63770.428010000003</v>
      </c>
      <c r="B343">
        <v>54</v>
      </c>
      <c r="C343">
        <v>2916</v>
      </c>
      <c r="D343">
        <v>47.41</v>
      </c>
      <c r="E343">
        <v>0</v>
      </c>
      <c r="F343">
        <v>1</v>
      </c>
      <c r="G343">
        <v>0</v>
      </c>
      <c r="H343">
        <v>0</v>
      </c>
      <c r="I343">
        <v>1</v>
      </c>
      <c r="J343">
        <v>0</v>
      </c>
      <c r="K343">
        <v>47.41</v>
      </c>
      <c r="M343">
        <v>310</v>
      </c>
      <c r="N343">
        <v>34132.386120781026</v>
      </c>
      <c r="O343">
        <v>-4801.4029707810259</v>
      </c>
      <c r="Q343">
        <v>29.364326375711574</v>
      </c>
      <c r="R343">
        <v>5383.5360000000001</v>
      </c>
    </row>
    <row r="344" spans="1:18" x14ac:dyDescent="0.35">
      <c r="A344" s="13">
        <v>45863.205000000002</v>
      </c>
      <c r="B344">
        <v>43</v>
      </c>
      <c r="C344">
        <v>1849</v>
      </c>
      <c r="D344">
        <v>46.2</v>
      </c>
      <c r="E344">
        <v>0</v>
      </c>
      <c r="F344">
        <v>1</v>
      </c>
      <c r="G344">
        <v>0</v>
      </c>
      <c r="H344">
        <v>0</v>
      </c>
      <c r="I344">
        <v>1</v>
      </c>
      <c r="J344">
        <v>0</v>
      </c>
      <c r="K344">
        <v>46.2</v>
      </c>
      <c r="M344">
        <v>311</v>
      </c>
      <c r="N344">
        <v>26307.372209477337</v>
      </c>
      <c r="O344">
        <v>-4533.0500594773366</v>
      </c>
      <c r="Q344">
        <v>29.459203036053133</v>
      </c>
      <c r="R344">
        <v>5385.3379000000004</v>
      </c>
    </row>
    <row r="345" spans="1:18" x14ac:dyDescent="0.35">
      <c r="A345" s="13">
        <v>34439.855900000002</v>
      </c>
      <c r="B345">
        <v>19</v>
      </c>
      <c r="C345">
        <v>361</v>
      </c>
      <c r="D345">
        <v>33.11</v>
      </c>
      <c r="E345">
        <v>0</v>
      </c>
      <c r="F345">
        <v>1</v>
      </c>
      <c r="G345">
        <v>0</v>
      </c>
      <c r="H345">
        <v>0</v>
      </c>
      <c r="I345">
        <v>1</v>
      </c>
      <c r="J345">
        <v>0</v>
      </c>
      <c r="K345">
        <v>33.11</v>
      </c>
      <c r="M345">
        <v>312</v>
      </c>
      <c r="N345">
        <v>30094.547128306061</v>
      </c>
      <c r="O345">
        <v>6804.1859516939367</v>
      </c>
      <c r="Q345">
        <v>29.554079696394687</v>
      </c>
      <c r="R345">
        <v>5397.6166999999996</v>
      </c>
    </row>
    <row r="346" spans="1:18" x14ac:dyDescent="0.35">
      <c r="A346" s="13">
        <v>34617.840649999998</v>
      </c>
      <c r="B346">
        <v>18</v>
      </c>
      <c r="C346">
        <v>324</v>
      </c>
      <c r="D346">
        <v>33.534999999999997</v>
      </c>
      <c r="E346">
        <v>0</v>
      </c>
      <c r="F346">
        <v>1</v>
      </c>
      <c r="G346">
        <v>1</v>
      </c>
      <c r="H346">
        <v>0</v>
      </c>
      <c r="I346">
        <v>0</v>
      </c>
      <c r="J346">
        <v>0</v>
      </c>
      <c r="K346">
        <v>33.534999999999997</v>
      </c>
      <c r="M346">
        <v>313</v>
      </c>
      <c r="N346">
        <v>26409.231692062836</v>
      </c>
      <c r="O346">
        <v>6898.3191079371609</v>
      </c>
      <c r="Q346">
        <v>29.648956356736242</v>
      </c>
      <c r="R346">
        <v>5400.9804999999997</v>
      </c>
    </row>
    <row r="347" spans="1:18" x14ac:dyDescent="0.35">
      <c r="A347" s="13">
        <v>20149.322899999999</v>
      </c>
      <c r="B347">
        <v>39</v>
      </c>
      <c r="C347">
        <v>1521</v>
      </c>
      <c r="D347">
        <v>26.41</v>
      </c>
      <c r="E347">
        <v>0</v>
      </c>
      <c r="F347">
        <v>1</v>
      </c>
      <c r="G347">
        <v>1</v>
      </c>
      <c r="H347">
        <v>0</v>
      </c>
      <c r="I347">
        <v>0</v>
      </c>
      <c r="J347">
        <v>0</v>
      </c>
      <c r="K347">
        <v>26.41</v>
      </c>
      <c r="M347">
        <v>314</v>
      </c>
      <c r="N347">
        <v>22777.013680191503</v>
      </c>
      <c r="O347">
        <v>-5892.0896801915042</v>
      </c>
      <c r="Q347">
        <v>29.743833017077797</v>
      </c>
      <c r="R347">
        <v>5415.6611999999996</v>
      </c>
    </row>
    <row r="348" spans="1:18" x14ac:dyDescent="0.35">
      <c r="A348" s="13">
        <v>44400.4064</v>
      </c>
      <c r="B348">
        <v>51</v>
      </c>
      <c r="C348">
        <v>2601</v>
      </c>
      <c r="D348">
        <v>38.06</v>
      </c>
      <c r="E348">
        <v>0</v>
      </c>
      <c r="F348">
        <v>1</v>
      </c>
      <c r="G348">
        <v>0</v>
      </c>
      <c r="H348">
        <v>0</v>
      </c>
      <c r="I348">
        <v>1</v>
      </c>
      <c r="J348">
        <v>0</v>
      </c>
      <c r="K348">
        <v>38.06</v>
      </c>
      <c r="M348">
        <v>315</v>
      </c>
      <c r="N348">
        <v>34708.213960112073</v>
      </c>
      <c r="O348">
        <v>2129.2530398879244</v>
      </c>
      <c r="Q348">
        <v>29.838709677419356</v>
      </c>
      <c r="R348">
        <v>5425.0233500000004</v>
      </c>
    </row>
    <row r="349" spans="1:18" x14ac:dyDescent="0.35">
      <c r="A349" s="13">
        <v>40419.019099999998</v>
      </c>
      <c r="B349">
        <v>37</v>
      </c>
      <c r="C349">
        <v>1369</v>
      </c>
      <c r="D349">
        <v>38.39</v>
      </c>
      <c r="E349">
        <v>0</v>
      </c>
      <c r="F349">
        <v>1</v>
      </c>
      <c r="G349">
        <v>0</v>
      </c>
      <c r="H349">
        <v>0</v>
      </c>
      <c r="I349">
        <v>1</v>
      </c>
      <c r="J349">
        <v>0</v>
      </c>
      <c r="K349">
        <v>38.39</v>
      </c>
      <c r="M349">
        <v>316</v>
      </c>
      <c r="N349">
        <v>33954.101907053613</v>
      </c>
      <c r="O349">
        <v>1631.4740929463878</v>
      </c>
      <c r="Q349">
        <v>29.933586337760911</v>
      </c>
      <c r="R349">
        <v>5438.7491</v>
      </c>
    </row>
    <row r="350" spans="1:18" x14ac:dyDescent="0.35">
      <c r="A350" s="13">
        <v>18246.495500000001</v>
      </c>
      <c r="B350">
        <v>27</v>
      </c>
      <c r="C350">
        <v>729</v>
      </c>
      <c r="D350">
        <v>29.15</v>
      </c>
      <c r="E350">
        <v>0</v>
      </c>
      <c r="F350">
        <v>1</v>
      </c>
      <c r="G350">
        <v>1</v>
      </c>
      <c r="H350">
        <v>0</v>
      </c>
      <c r="I350">
        <v>1</v>
      </c>
      <c r="J350">
        <v>0</v>
      </c>
      <c r="K350">
        <v>29.15</v>
      </c>
      <c r="M350">
        <v>317</v>
      </c>
      <c r="N350">
        <v>50687.848938656149</v>
      </c>
      <c r="O350">
        <v>-2514.4879386561515</v>
      </c>
      <c r="Q350">
        <v>30.028462998102466</v>
      </c>
      <c r="R350">
        <v>5458.0464499999998</v>
      </c>
    </row>
    <row r="351" spans="1:18" x14ac:dyDescent="0.35">
      <c r="A351" s="13">
        <v>23065.420699999999</v>
      </c>
      <c r="B351">
        <v>47</v>
      </c>
      <c r="C351">
        <v>2209</v>
      </c>
      <c r="D351">
        <v>27.83</v>
      </c>
      <c r="E351">
        <v>0</v>
      </c>
      <c r="F351">
        <v>1</v>
      </c>
      <c r="G351">
        <v>0</v>
      </c>
      <c r="H351">
        <v>0</v>
      </c>
      <c r="I351">
        <v>1</v>
      </c>
      <c r="J351">
        <v>0</v>
      </c>
      <c r="K351">
        <v>27.83</v>
      </c>
      <c r="M351">
        <v>318</v>
      </c>
      <c r="N351">
        <v>34509.398079684586</v>
      </c>
      <c r="O351">
        <v>3233.177620315415</v>
      </c>
      <c r="Q351">
        <v>30.123339658444024</v>
      </c>
      <c r="R351">
        <v>5469.0065999999997</v>
      </c>
    </row>
    <row r="352" spans="1:18" x14ac:dyDescent="0.35">
      <c r="A352" s="13">
        <v>36307.798300000002</v>
      </c>
      <c r="B352">
        <v>18</v>
      </c>
      <c r="C352">
        <v>324</v>
      </c>
      <c r="D352">
        <v>38.17</v>
      </c>
      <c r="E352">
        <v>0</v>
      </c>
      <c r="F352">
        <v>1</v>
      </c>
      <c r="G352">
        <v>1</v>
      </c>
      <c r="H352">
        <v>0</v>
      </c>
      <c r="I352">
        <v>1</v>
      </c>
      <c r="J352">
        <v>0</v>
      </c>
      <c r="K352">
        <v>38.17</v>
      </c>
      <c r="M352">
        <v>319</v>
      </c>
      <c r="N352">
        <v>44681.427052798725</v>
      </c>
      <c r="O352">
        <v>2374.1050472012721</v>
      </c>
      <c r="Q352">
        <v>30.218216318785579</v>
      </c>
      <c r="R352">
        <v>5472.4489999999996</v>
      </c>
    </row>
    <row r="353" spans="1:18" x14ac:dyDescent="0.35">
      <c r="A353" s="13">
        <v>27533.912899999999</v>
      </c>
      <c r="B353">
        <v>57</v>
      </c>
      <c r="C353">
        <v>3249</v>
      </c>
      <c r="D353">
        <v>29.81</v>
      </c>
      <c r="E353">
        <v>0</v>
      </c>
      <c r="F353">
        <v>1</v>
      </c>
      <c r="G353">
        <v>0</v>
      </c>
      <c r="H353">
        <v>0</v>
      </c>
      <c r="I353">
        <v>1</v>
      </c>
      <c r="J353">
        <v>0</v>
      </c>
      <c r="K353">
        <v>29.81</v>
      </c>
      <c r="M353">
        <v>320</v>
      </c>
      <c r="N353">
        <v>23373.825896587176</v>
      </c>
      <c r="O353">
        <v>-6292.7458965871738</v>
      </c>
      <c r="Q353">
        <v>30.313092979127134</v>
      </c>
      <c r="R353">
        <v>5478.0367999999999</v>
      </c>
    </row>
    <row r="354" spans="1:18" x14ac:dyDescent="0.35">
      <c r="A354" s="13">
        <v>40974.164900000003</v>
      </c>
      <c r="B354">
        <v>48</v>
      </c>
      <c r="C354">
        <v>2304</v>
      </c>
      <c r="D354">
        <v>33.11</v>
      </c>
      <c r="E354">
        <v>0</v>
      </c>
      <c r="F354">
        <v>1</v>
      </c>
      <c r="G354">
        <v>0</v>
      </c>
      <c r="H354">
        <v>0</v>
      </c>
      <c r="I354">
        <v>1</v>
      </c>
      <c r="J354">
        <v>0</v>
      </c>
      <c r="K354">
        <v>33.11</v>
      </c>
      <c r="M354">
        <v>321</v>
      </c>
      <c r="N354">
        <v>19070.427083969844</v>
      </c>
      <c r="O354">
        <v>-3552.2468339698444</v>
      </c>
      <c r="Q354">
        <v>30.407969639468689</v>
      </c>
      <c r="R354">
        <v>5484.4673000000003</v>
      </c>
    </row>
    <row r="355" spans="1:18" x14ac:dyDescent="0.35">
      <c r="A355" s="13">
        <v>27218.437249999999</v>
      </c>
      <c r="B355">
        <v>57</v>
      </c>
      <c r="C355">
        <v>3249</v>
      </c>
      <c r="D355">
        <v>28.975000000000001</v>
      </c>
      <c r="E355">
        <v>0</v>
      </c>
      <c r="F355">
        <v>1</v>
      </c>
      <c r="G355">
        <v>1</v>
      </c>
      <c r="H355">
        <v>0</v>
      </c>
      <c r="I355">
        <v>0</v>
      </c>
      <c r="J355">
        <v>0</v>
      </c>
      <c r="K355">
        <v>28.975000000000001</v>
      </c>
      <c r="M355">
        <v>322</v>
      </c>
      <c r="N355">
        <v>34909.668347183797</v>
      </c>
      <c r="O355">
        <v>2040.5883528162012</v>
      </c>
      <c r="Q355">
        <v>30.502846299810248</v>
      </c>
      <c r="R355">
        <v>5488.2619999999997</v>
      </c>
    </row>
    <row r="356" spans="1:18" x14ac:dyDescent="0.35">
      <c r="A356" s="13">
        <v>48673.558799999999</v>
      </c>
      <c r="B356">
        <v>60</v>
      </c>
      <c r="C356">
        <v>3600</v>
      </c>
      <c r="D356">
        <v>40.92</v>
      </c>
      <c r="E356">
        <v>0</v>
      </c>
      <c r="F356">
        <v>1</v>
      </c>
      <c r="G356">
        <v>1</v>
      </c>
      <c r="H356">
        <v>0</v>
      </c>
      <c r="I356">
        <v>1</v>
      </c>
      <c r="J356">
        <v>0</v>
      </c>
      <c r="K356">
        <v>40.92</v>
      </c>
      <c r="M356">
        <v>323</v>
      </c>
      <c r="N356">
        <v>35899.415021353678</v>
      </c>
      <c r="O356">
        <v>250.06847864632437</v>
      </c>
      <c r="Q356">
        <v>30.597722960151803</v>
      </c>
      <c r="R356">
        <v>5584.3056999999999</v>
      </c>
    </row>
    <row r="357" spans="1:18" x14ac:dyDescent="0.35">
      <c r="A357" s="13">
        <v>33732.686699999998</v>
      </c>
      <c r="B357">
        <v>18</v>
      </c>
      <c r="C357">
        <v>324</v>
      </c>
      <c r="D357">
        <v>31.73</v>
      </c>
      <c r="E357">
        <v>0</v>
      </c>
      <c r="F357">
        <v>1</v>
      </c>
      <c r="G357">
        <v>1</v>
      </c>
      <c r="H357">
        <v>0</v>
      </c>
      <c r="I357">
        <v>0</v>
      </c>
      <c r="J357">
        <v>0</v>
      </c>
      <c r="K357">
        <v>31.73</v>
      </c>
      <c r="M357">
        <v>324</v>
      </c>
      <c r="N357">
        <v>49346.089061763261</v>
      </c>
      <c r="O357">
        <v>-521.63906176326418</v>
      </c>
      <c r="Q357">
        <v>30.692599620493358</v>
      </c>
      <c r="R357">
        <v>5594.8455000000004</v>
      </c>
    </row>
    <row r="358" spans="1:18" x14ac:dyDescent="0.35">
      <c r="A358" s="13">
        <v>44423.803</v>
      </c>
      <c r="B358">
        <v>55</v>
      </c>
      <c r="C358">
        <v>3025</v>
      </c>
      <c r="D358">
        <v>35.200000000000003</v>
      </c>
      <c r="E358">
        <v>0</v>
      </c>
      <c r="F358">
        <v>1</v>
      </c>
      <c r="G358">
        <v>0</v>
      </c>
      <c r="H358">
        <v>0</v>
      </c>
      <c r="I358">
        <v>1</v>
      </c>
      <c r="J358">
        <v>0</v>
      </c>
      <c r="K358">
        <v>35.200000000000003</v>
      </c>
      <c r="M358">
        <v>325</v>
      </c>
      <c r="N358">
        <v>35847.733560012304</v>
      </c>
      <c r="O358">
        <v>1286.164639987699</v>
      </c>
      <c r="Q358">
        <v>30.787476280834916</v>
      </c>
      <c r="R358">
        <v>5630.4578499999998</v>
      </c>
    </row>
    <row r="359" spans="1:18" x14ac:dyDescent="0.35">
      <c r="A359" s="13">
        <v>33475.817150000003</v>
      </c>
      <c r="B359">
        <v>20</v>
      </c>
      <c r="C359">
        <v>400</v>
      </c>
      <c r="D359">
        <v>30.684999999999999</v>
      </c>
      <c r="E359">
        <v>0</v>
      </c>
      <c r="F359">
        <v>1</v>
      </c>
      <c r="G359">
        <v>1</v>
      </c>
      <c r="H359">
        <v>0</v>
      </c>
      <c r="I359">
        <v>0</v>
      </c>
      <c r="J359">
        <v>0</v>
      </c>
      <c r="K359">
        <v>30.684999999999999</v>
      </c>
      <c r="M359">
        <v>326</v>
      </c>
      <c r="N359">
        <v>32443.274753389673</v>
      </c>
      <c r="O359">
        <v>2336.3402466103253</v>
      </c>
      <c r="Q359">
        <v>30.882352941176471</v>
      </c>
      <c r="R359">
        <v>5649.7150000000001</v>
      </c>
    </row>
    <row r="360" spans="1:18" x14ac:dyDescent="0.35">
      <c r="A360" s="13">
        <v>39727.614000000001</v>
      </c>
      <c r="B360">
        <v>49</v>
      </c>
      <c r="C360">
        <v>2401</v>
      </c>
      <c r="D360">
        <v>30.9</v>
      </c>
      <c r="E360">
        <v>0</v>
      </c>
      <c r="F360">
        <v>1</v>
      </c>
      <c r="G360">
        <v>1</v>
      </c>
      <c r="H360">
        <v>0</v>
      </c>
      <c r="I360">
        <v>0</v>
      </c>
      <c r="J360">
        <v>1</v>
      </c>
      <c r="K360">
        <v>30.9</v>
      </c>
      <c r="M360">
        <v>327</v>
      </c>
      <c r="N360">
        <v>35562.970524447082</v>
      </c>
      <c r="O360">
        <v>-6039.8049244470822</v>
      </c>
      <c r="Q360">
        <v>30.977229601518026</v>
      </c>
      <c r="R360">
        <v>5662.2250000000004</v>
      </c>
    </row>
    <row r="361" spans="1:18" x14ac:dyDescent="0.35">
      <c r="A361" s="13">
        <v>41676.081100000003</v>
      </c>
      <c r="B361">
        <v>47</v>
      </c>
      <c r="C361">
        <v>2209</v>
      </c>
      <c r="D361">
        <v>36.19</v>
      </c>
      <c r="E361">
        <v>0</v>
      </c>
      <c r="F361">
        <v>1</v>
      </c>
      <c r="G361">
        <v>1</v>
      </c>
      <c r="H361">
        <v>0</v>
      </c>
      <c r="I361">
        <v>1</v>
      </c>
      <c r="J361">
        <v>0</v>
      </c>
      <c r="K361">
        <v>36.19</v>
      </c>
      <c r="M361">
        <v>328</v>
      </c>
      <c r="N361">
        <v>35869.69929331501</v>
      </c>
      <c r="O361">
        <v>5227.4624566849889</v>
      </c>
      <c r="Q361">
        <v>31.072106261859584</v>
      </c>
      <c r="R361">
        <v>5693.4305000000004</v>
      </c>
    </row>
    <row r="362" spans="1:18" x14ac:dyDescent="0.35">
      <c r="A362" s="13">
        <v>34166.273000000001</v>
      </c>
      <c r="B362">
        <v>23</v>
      </c>
      <c r="C362">
        <v>529</v>
      </c>
      <c r="D362">
        <v>31.4</v>
      </c>
      <c r="E362">
        <v>0</v>
      </c>
      <c r="F362">
        <v>1</v>
      </c>
      <c r="G362">
        <v>0</v>
      </c>
      <c r="H362">
        <v>0</v>
      </c>
      <c r="I362">
        <v>0</v>
      </c>
      <c r="J362">
        <v>1</v>
      </c>
      <c r="K362">
        <v>31.4</v>
      </c>
      <c r="M362">
        <v>329</v>
      </c>
      <c r="N362">
        <v>21849.857912366631</v>
      </c>
      <c r="O362">
        <v>-5552.0119123666318</v>
      </c>
      <c r="Q362">
        <v>31.166982922201139</v>
      </c>
      <c r="R362">
        <v>5699.8374999999996</v>
      </c>
    </row>
    <row r="363" spans="1:18" x14ac:dyDescent="0.35">
      <c r="A363" s="13">
        <v>52590.829389999999</v>
      </c>
      <c r="B363">
        <v>60</v>
      </c>
      <c r="C363">
        <v>3600</v>
      </c>
      <c r="D363">
        <v>32.799999999999997</v>
      </c>
      <c r="E363">
        <v>0</v>
      </c>
      <c r="F363">
        <v>1</v>
      </c>
      <c r="G363">
        <v>1</v>
      </c>
      <c r="H363">
        <v>0</v>
      </c>
      <c r="I363">
        <v>0</v>
      </c>
      <c r="J363">
        <v>1</v>
      </c>
      <c r="K363">
        <v>32.799999999999997</v>
      </c>
      <c r="M363">
        <v>330</v>
      </c>
      <c r="N363">
        <v>29006.743265538811</v>
      </c>
      <c r="O363">
        <v>5832.1297344611885</v>
      </c>
      <c r="Q363">
        <v>31.261859582542694</v>
      </c>
      <c r="R363">
        <v>5709.1643999999997</v>
      </c>
    </row>
    <row r="364" spans="1:18" x14ac:dyDescent="0.35">
      <c r="A364" s="13">
        <v>39722.746200000001</v>
      </c>
      <c r="B364">
        <v>19</v>
      </c>
      <c r="C364">
        <v>361</v>
      </c>
      <c r="D364">
        <v>44.88</v>
      </c>
      <c r="E364">
        <v>0</v>
      </c>
      <c r="F364">
        <v>1</v>
      </c>
      <c r="G364">
        <v>1</v>
      </c>
      <c r="H364">
        <v>0</v>
      </c>
      <c r="I364">
        <v>1</v>
      </c>
      <c r="J364">
        <v>0</v>
      </c>
      <c r="K364">
        <v>44.88</v>
      </c>
      <c r="M364">
        <v>331</v>
      </c>
      <c r="N364">
        <v>28789.035656808428</v>
      </c>
      <c r="O364">
        <v>6702.6043431915714</v>
      </c>
      <c r="Q364">
        <v>31.356736242884249</v>
      </c>
      <c r="R364">
        <v>5729.0052999999998</v>
      </c>
    </row>
    <row r="365" spans="1:18" x14ac:dyDescent="0.35">
      <c r="A365" s="13">
        <v>19350.368900000001</v>
      </c>
      <c r="B365">
        <v>31</v>
      </c>
      <c r="C365">
        <v>961</v>
      </c>
      <c r="D365">
        <v>29.81</v>
      </c>
      <c r="E365">
        <v>0</v>
      </c>
      <c r="F365">
        <v>1</v>
      </c>
      <c r="G365">
        <v>1</v>
      </c>
      <c r="H365">
        <v>0</v>
      </c>
      <c r="I365">
        <v>1</v>
      </c>
      <c r="J365">
        <v>0</v>
      </c>
      <c r="K365">
        <v>29.81</v>
      </c>
      <c r="M365">
        <v>332</v>
      </c>
      <c r="N365">
        <v>40853.03390416981</v>
      </c>
      <c r="O365">
        <v>-2726.7874041698087</v>
      </c>
      <c r="Q365">
        <v>31.451612903225808</v>
      </c>
      <c r="R365">
        <v>5757.41345</v>
      </c>
    </row>
    <row r="366" spans="1:18" x14ac:dyDescent="0.35">
      <c r="A366" s="13">
        <v>16232.847</v>
      </c>
      <c r="B366">
        <v>20</v>
      </c>
      <c r="C366">
        <v>400</v>
      </c>
      <c r="D366">
        <v>27.3</v>
      </c>
      <c r="E366">
        <v>0</v>
      </c>
      <c r="F366">
        <v>1</v>
      </c>
      <c r="G366">
        <v>1</v>
      </c>
      <c r="H366">
        <v>0</v>
      </c>
      <c r="I366">
        <v>0</v>
      </c>
      <c r="J366">
        <v>1</v>
      </c>
      <c r="K366">
        <v>27.3</v>
      </c>
      <c r="M366">
        <v>333</v>
      </c>
      <c r="N366">
        <v>35991.445834508195</v>
      </c>
      <c r="O366">
        <v>6312.2463154918078</v>
      </c>
      <c r="Q366">
        <v>31.546489563567363</v>
      </c>
      <c r="R366">
        <v>5836.5204000000003</v>
      </c>
    </row>
    <row r="367" spans="1:18" x14ac:dyDescent="0.35">
      <c r="A367" s="13">
        <v>34254.053350000002</v>
      </c>
      <c r="B367">
        <v>24</v>
      </c>
      <c r="C367">
        <v>576</v>
      </c>
      <c r="D367">
        <v>31.065000000000001</v>
      </c>
      <c r="E367">
        <v>0</v>
      </c>
      <c r="F367">
        <v>1</v>
      </c>
      <c r="G367">
        <v>1</v>
      </c>
      <c r="H367">
        <v>0</v>
      </c>
      <c r="I367">
        <v>0</v>
      </c>
      <c r="J367">
        <v>0</v>
      </c>
      <c r="K367">
        <v>31.065000000000001</v>
      </c>
      <c r="M367">
        <v>334</v>
      </c>
      <c r="N367">
        <v>43329.564193043072</v>
      </c>
      <c r="O367">
        <v>3559.6970069569288</v>
      </c>
      <c r="Q367">
        <v>31.641366223908918</v>
      </c>
      <c r="R367">
        <v>5846.9175999999998</v>
      </c>
    </row>
    <row r="368" spans="1:18" x14ac:dyDescent="0.35">
      <c r="A368" s="13">
        <v>34828.654000000002</v>
      </c>
      <c r="B368">
        <v>19</v>
      </c>
      <c r="C368">
        <v>361</v>
      </c>
      <c r="D368">
        <v>34.9</v>
      </c>
      <c r="E368">
        <v>0</v>
      </c>
      <c r="F368">
        <v>1</v>
      </c>
      <c r="G368">
        <v>1</v>
      </c>
      <c r="H368">
        <v>0</v>
      </c>
      <c r="I368">
        <v>0</v>
      </c>
      <c r="J368">
        <v>1</v>
      </c>
      <c r="K368">
        <v>34.9</v>
      </c>
      <c r="M368">
        <v>335</v>
      </c>
      <c r="N368">
        <v>44947.564695111643</v>
      </c>
      <c r="O368">
        <v>1651.5437048883541</v>
      </c>
      <c r="Q368">
        <v>31.736242884250476</v>
      </c>
      <c r="R368">
        <v>5855.9025000000001</v>
      </c>
    </row>
    <row r="369" spans="1:18" x14ac:dyDescent="0.35">
      <c r="A369" s="13">
        <v>37829.724199999997</v>
      </c>
      <c r="B369">
        <v>43</v>
      </c>
      <c r="C369">
        <v>1849</v>
      </c>
      <c r="D369">
        <v>27.8</v>
      </c>
      <c r="E369">
        <v>0</v>
      </c>
      <c r="F369">
        <v>1</v>
      </c>
      <c r="G369">
        <v>1</v>
      </c>
      <c r="H369">
        <v>0</v>
      </c>
      <c r="I369">
        <v>0</v>
      </c>
      <c r="J369">
        <v>1</v>
      </c>
      <c r="K369">
        <v>27.8</v>
      </c>
      <c r="M369">
        <v>336</v>
      </c>
      <c r="N369">
        <v>33235.396836602435</v>
      </c>
      <c r="O369">
        <v>3843.9751633975684</v>
      </c>
      <c r="Q369">
        <v>31.831119544592031</v>
      </c>
      <c r="R369">
        <v>5910.9440000000004</v>
      </c>
    </row>
    <row r="370" spans="1:18" x14ac:dyDescent="0.35">
      <c r="A370" s="13">
        <v>33900.652999999998</v>
      </c>
      <c r="B370">
        <v>25</v>
      </c>
      <c r="C370">
        <v>625</v>
      </c>
      <c r="D370">
        <v>30.2</v>
      </c>
      <c r="E370">
        <v>0</v>
      </c>
      <c r="F370">
        <v>1</v>
      </c>
      <c r="G370">
        <v>0</v>
      </c>
      <c r="H370">
        <v>0</v>
      </c>
      <c r="I370">
        <v>0</v>
      </c>
      <c r="J370">
        <v>1</v>
      </c>
      <c r="K370">
        <v>30.2</v>
      </c>
      <c r="M370">
        <v>337</v>
      </c>
      <c r="N370">
        <v>29573.526533252214</v>
      </c>
      <c r="O370">
        <v>-7429.4945332522148</v>
      </c>
      <c r="Q370">
        <v>31.925996204933586</v>
      </c>
      <c r="R370">
        <v>5920.1040999999996</v>
      </c>
    </row>
    <row r="371" spans="1:18" x14ac:dyDescent="0.35">
      <c r="A371" s="13">
        <v>28101.333050000001</v>
      </c>
      <c r="B371">
        <v>62</v>
      </c>
      <c r="C371">
        <v>3844</v>
      </c>
      <c r="D371">
        <v>26.695</v>
      </c>
      <c r="E371">
        <v>0</v>
      </c>
      <c r="F371">
        <v>1</v>
      </c>
      <c r="G371">
        <v>1</v>
      </c>
      <c r="H371">
        <v>0</v>
      </c>
      <c r="I371">
        <v>0</v>
      </c>
      <c r="J371">
        <v>0</v>
      </c>
      <c r="K371">
        <v>26.695</v>
      </c>
      <c r="M371">
        <v>338</v>
      </c>
      <c r="N371">
        <v>24690.096389937742</v>
      </c>
      <c r="O371">
        <v>10457.432090062259</v>
      </c>
      <c r="Q371">
        <v>32.020872865275145</v>
      </c>
      <c r="R371">
        <v>5926.8459999999995</v>
      </c>
    </row>
    <row r="372" spans="1:18" x14ac:dyDescent="0.35">
      <c r="A372" s="13">
        <v>37701.876799999998</v>
      </c>
      <c r="B372">
        <v>34</v>
      </c>
      <c r="C372">
        <v>1156</v>
      </c>
      <c r="D372">
        <v>31.92</v>
      </c>
      <c r="E372">
        <v>1</v>
      </c>
      <c r="F372">
        <v>1</v>
      </c>
      <c r="G372">
        <v>0</v>
      </c>
      <c r="H372">
        <v>0</v>
      </c>
      <c r="I372">
        <v>0</v>
      </c>
      <c r="J372">
        <v>0</v>
      </c>
      <c r="K372">
        <v>31.92</v>
      </c>
      <c r="M372">
        <v>339</v>
      </c>
      <c r="N372">
        <v>42661.732927984049</v>
      </c>
      <c r="O372">
        <v>6223.4026820159488</v>
      </c>
      <c r="Q372">
        <v>32.1157495256167</v>
      </c>
      <c r="R372">
        <v>5934.3797999999997</v>
      </c>
    </row>
    <row r="373" spans="1:18" x14ac:dyDescent="0.35">
      <c r="A373" s="13">
        <v>37165.163800000002</v>
      </c>
      <c r="B373">
        <v>22</v>
      </c>
      <c r="C373">
        <v>484</v>
      </c>
      <c r="D373">
        <v>37.619999999999997</v>
      </c>
      <c r="E373">
        <v>1</v>
      </c>
      <c r="F373">
        <v>1</v>
      </c>
      <c r="G373">
        <v>1</v>
      </c>
      <c r="H373">
        <v>0</v>
      </c>
      <c r="I373">
        <v>1</v>
      </c>
      <c r="J373">
        <v>0</v>
      </c>
      <c r="K373">
        <v>37.619999999999997</v>
      </c>
      <c r="M373">
        <v>340</v>
      </c>
      <c r="N373">
        <v>33186.86528662972</v>
      </c>
      <c r="O373">
        <v>3010.8337133702807</v>
      </c>
      <c r="Q373">
        <v>32.210626185958255</v>
      </c>
      <c r="R373">
        <v>5966.8873999999996</v>
      </c>
    </row>
    <row r="374" spans="1:18" x14ac:dyDescent="0.35">
      <c r="A374" s="13">
        <v>17560.37975</v>
      </c>
      <c r="B374">
        <v>20</v>
      </c>
      <c r="C374">
        <v>400</v>
      </c>
      <c r="D374">
        <v>28.024999999999999</v>
      </c>
      <c r="E374">
        <v>1</v>
      </c>
      <c r="F374">
        <v>1</v>
      </c>
      <c r="G374">
        <v>1</v>
      </c>
      <c r="H374">
        <v>1</v>
      </c>
      <c r="I374">
        <v>0</v>
      </c>
      <c r="J374">
        <v>0</v>
      </c>
      <c r="K374">
        <v>28.024999999999999</v>
      </c>
      <c r="M374">
        <v>341</v>
      </c>
      <c r="N374">
        <v>25512.823154533209</v>
      </c>
      <c r="O374">
        <v>7035.5173454667893</v>
      </c>
      <c r="Q374">
        <v>32.30550284629981</v>
      </c>
      <c r="R374">
        <v>5969.723</v>
      </c>
    </row>
    <row r="375" spans="1:18" x14ac:dyDescent="0.35">
      <c r="A375" s="13">
        <v>19107.779600000002</v>
      </c>
      <c r="B375">
        <v>29</v>
      </c>
      <c r="C375">
        <v>841</v>
      </c>
      <c r="D375">
        <v>27.94</v>
      </c>
      <c r="E375">
        <v>1</v>
      </c>
      <c r="F375">
        <v>1</v>
      </c>
      <c r="G375">
        <v>0</v>
      </c>
      <c r="H375">
        <v>0</v>
      </c>
      <c r="I375">
        <v>1</v>
      </c>
      <c r="J375">
        <v>0</v>
      </c>
      <c r="K375">
        <v>27.94</v>
      </c>
      <c r="M375">
        <v>342</v>
      </c>
      <c r="N375">
        <v>59974.48085534729</v>
      </c>
      <c r="O375">
        <v>3795.9471546527129</v>
      </c>
      <c r="Q375">
        <v>32.400379506641364</v>
      </c>
      <c r="R375">
        <v>5976.8311000000003</v>
      </c>
    </row>
    <row r="376" spans="1:18" x14ac:dyDescent="0.35">
      <c r="A376" s="13">
        <v>39556.494500000001</v>
      </c>
      <c r="B376">
        <v>44</v>
      </c>
      <c r="C376">
        <v>1936</v>
      </c>
      <c r="D376">
        <v>31.35</v>
      </c>
      <c r="E376">
        <v>1</v>
      </c>
      <c r="F376">
        <v>1</v>
      </c>
      <c r="G376">
        <v>1</v>
      </c>
      <c r="H376">
        <v>0</v>
      </c>
      <c r="I376">
        <v>0</v>
      </c>
      <c r="J376">
        <v>0</v>
      </c>
      <c r="K376">
        <v>31.35</v>
      </c>
      <c r="M376">
        <v>343</v>
      </c>
      <c r="N376">
        <v>54515.11620635289</v>
      </c>
      <c r="O376">
        <v>-8651.9112063528883</v>
      </c>
      <c r="Q376">
        <v>32.495256166982919</v>
      </c>
      <c r="R376">
        <v>5979.7309999999998</v>
      </c>
    </row>
    <row r="377" spans="1:18" x14ac:dyDescent="0.35">
      <c r="A377" s="13">
        <v>17085.267599999999</v>
      </c>
      <c r="B377">
        <v>20</v>
      </c>
      <c r="C377">
        <v>400</v>
      </c>
      <c r="D377">
        <v>26.84</v>
      </c>
      <c r="E377">
        <v>1</v>
      </c>
      <c r="F377">
        <v>1</v>
      </c>
      <c r="G377">
        <v>0</v>
      </c>
      <c r="H377">
        <v>0</v>
      </c>
      <c r="I377">
        <v>1</v>
      </c>
      <c r="J377">
        <v>0</v>
      </c>
      <c r="K377">
        <v>26.84</v>
      </c>
      <c r="M377">
        <v>344</v>
      </c>
      <c r="N377">
        <v>30408.780161389255</v>
      </c>
      <c r="O377">
        <v>4031.0757386107471</v>
      </c>
      <c r="Q377">
        <v>32.590132827324481</v>
      </c>
      <c r="R377">
        <v>5989.5236500000001</v>
      </c>
    </row>
    <row r="378" spans="1:18" x14ac:dyDescent="0.35">
      <c r="A378" s="13">
        <v>22331.566800000001</v>
      </c>
      <c r="B378">
        <v>40</v>
      </c>
      <c r="C378">
        <v>1600</v>
      </c>
      <c r="D378">
        <v>28.12</v>
      </c>
      <c r="E378">
        <v>1</v>
      </c>
      <c r="F378">
        <v>1</v>
      </c>
      <c r="G378">
        <v>0</v>
      </c>
      <c r="H378">
        <v>0</v>
      </c>
      <c r="I378">
        <v>0</v>
      </c>
      <c r="J378">
        <v>0</v>
      </c>
      <c r="K378">
        <v>28.12</v>
      </c>
      <c r="M378">
        <v>345</v>
      </c>
      <c r="N378">
        <v>31543.802406639221</v>
      </c>
      <c r="O378">
        <v>3074.0382433607774</v>
      </c>
      <c r="Q378">
        <v>32.685009487666036</v>
      </c>
      <c r="R378">
        <v>6059.1729999999998</v>
      </c>
    </row>
    <row r="379" spans="1:18" x14ac:dyDescent="0.35">
      <c r="A379" s="13">
        <v>47896.79135</v>
      </c>
      <c r="B379">
        <v>59</v>
      </c>
      <c r="C379">
        <v>3481</v>
      </c>
      <c r="D379">
        <v>36.765000000000001</v>
      </c>
      <c r="E379">
        <v>1</v>
      </c>
      <c r="F379">
        <v>1</v>
      </c>
      <c r="G379">
        <v>0</v>
      </c>
      <c r="H379">
        <v>0</v>
      </c>
      <c r="I379">
        <v>0</v>
      </c>
      <c r="J379">
        <v>0</v>
      </c>
      <c r="K379">
        <v>36.765000000000001</v>
      </c>
      <c r="M379">
        <v>346</v>
      </c>
      <c r="N379">
        <v>24492.193512489459</v>
      </c>
      <c r="O379">
        <v>-4342.8706124894597</v>
      </c>
      <c r="Q379">
        <v>32.779886148007591</v>
      </c>
      <c r="R379">
        <v>6067.1267500000004</v>
      </c>
    </row>
    <row r="380" spans="1:18" x14ac:dyDescent="0.35">
      <c r="A380" s="13">
        <v>47928.03</v>
      </c>
      <c r="B380">
        <v>64</v>
      </c>
      <c r="C380">
        <v>4096</v>
      </c>
      <c r="D380">
        <v>33.799999999999997</v>
      </c>
      <c r="E380">
        <v>1</v>
      </c>
      <c r="F380">
        <v>1</v>
      </c>
      <c r="G380">
        <v>0</v>
      </c>
      <c r="H380">
        <v>0</v>
      </c>
      <c r="I380">
        <v>0</v>
      </c>
      <c r="J380">
        <v>1</v>
      </c>
      <c r="K380">
        <v>33.799999999999997</v>
      </c>
      <c r="M380">
        <v>347</v>
      </c>
      <c r="N380">
        <v>44930.398482346151</v>
      </c>
      <c r="O380">
        <v>-529.99208234615071</v>
      </c>
      <c r="Q380">
        <v>32.874762808349146</v>
      </c>
      <c r="R380">
        <v>6079.6715000000004</v>
      </c>
    </row>
    <row r="381" spans="1:18" x14ac:dyDescent="0.35">
      <c r="A381" s="13">
        <v>48517.563150000002</v>
      </c>
      <c r="B381">
        <v>61</v>
      </c>
      <c r="C381">
        <v>3721</v>
      </c>
      <c r="D381">
        <v>36.384999999999998</v>
      </c>
      <c r="E381">
        <v>1</v>
      </c>
      <c r="F381">
        <v>1</v>
      </c>
      <c r="G381">
        <v>0</v>
      </c>
      <c r="H381">
        <v>0</v>
      </c>
      <c r="I381">
        <v>0</v>
      </c>
      <c r="J381">
        <v>0</v>
      </c>
      <c r="K381">
        <v>36.384999999999998</v>
      </c>
      <c r="M381">
        <v>348</v>
      </c>
      <c r="N381">
        <v>41281.721937566224</v>
      </c>
      <c r="O381">
        <v>-862.70283756622666</v>
      </c>
      <c r="Q381">
        <v>32.969639468690701</v>
      </c>
      <c r="R381">
        <v>6082.4049999999997</v>
      </c>
    </row>
    <row r="382" spans="1:18" x14ac:dyDescent="0.35">
      <c r="A382" s="13">
        <v>39125.332249999999</v>
      </c>
      <c r="B382">
        <v>40</v>
      </c>
      <c r="C382">
        <v>1600</v>
      </c>
      <c r="D382">
        <v>32.774999999999999</v>
      </c>
      <c r="E382">
        <v>1</v>
      </c>
      <c r="F382">
        <v>1</v>
      </c>
      <c r="G382">
        <v>1</v>
      </c>
      <c r="H382">
        <v>0</v>
      </c>
      <c r="I382">
        <v>0</v>
      </c>
      <c r="J382">
        <v>0</v>
      </c>
      <c r="K382">
        <v>32.774999999999999</v>
      </c>
      <c r="M382">
        <v>349</v>
      </c>
      <c r="N382">
        <v>24879.212251330373</v>
      </c>
      <c r="O382">
        <v>-6632.7167513303721</v>
      </c>
      <c r="Q382">
        <v>33.064516129032256</v>
      </c>
      <c r="R382">
        <v>6112.3529500000004</v>
      </c>
    </row>
    <row r="383" spans="1:18" x14ac:dyDescent="0.35">
      <c r="A383" s="13">
        <v>26109.32905</v>
      </c>
      <c r="B383">
        <v>56</v>
      </c>
      <c r="C383">
        <v>3136</v>
      </c>
      <c r="D383">
        <v>26.695</v>
      </c>
      <c r="E383">
        <v>1</v>
      </c>
      <c r="F383">
        <v>1</v>
      </c>
      <c r="G383">
        <v>1</v>
      </c>
      <c r="H383">
        <v>1</v>
      </c>
      <c r="I383">
        <v>0</v>
      </c>
      <c r="J383">
        <v>0</v>
      </c>
      <c r="K383">
        <v>26.695</v>
      </c>
      <c r="M383">
        <v>350</v>
      </c>
      <c r="N383">
        <v>28322.021100381193</v>
      </c>
      <c r="O383">
        <v>-5256.600400381194</v>
      </c>
      <c r="Q383">
        <v>33.159392789373811</v>
      </c>
      <c r="R383">
        <v>6123.5688</v>
      </c>
    </row>
    <row r="384" spans="1:18" x14ac:dyDescent="0.35">
      <c r="A384" s="13">
        <v>19521.968199999999</v>
      </c>
      <c r="B384">
        <v>30</v>
      </c>
      <c r="C384">
        <v>900</v>
      </c>
      <c r="D384">
        <v>28.38</v>
      </c>
      <c r="E384">
        <v>1</v>
      </c>
      <c r="F384">
        <v>1</v>
      </c>
      <c r="G384">
        <v>0</v>
      </c>
      <c r="H384">
        <v>0</v>
      </c>
      <c r="I384">
        <v>1</v>
      </c>
      <c r="J384">
        <v>0</v>
      </c>
      <c r="K384">
        <v>28.38</v>
      </c>
      <c r="M384">
        <v>351</v>
      </c>
      <c r="N384">
        <v>37240.145675832333</v>
      </c>
      <c r="O384">
        <v>-932.34737583233073</v>
      </c>
      <c r="Q384">
        <v>33.254269449715373</v>
      </c>
      <c r="R384">
        <v>6128.79745</v>
      </c>
    </row>
    <row r="385" spans="1:18" x14ac:dyDescent="0.35">
      <c r="A385" s="13">
        <v>28868.6639</v>
      </c>
      <c r="B385">
        <v>61</v>
      </c>
      <c r="C385">
        <v>3721</v>
      </c>
      <c r="D385">
        <v>28.31</v>
      </c>
      <c r="E385">
        <v>1</v>
      </c>
      <c r="F385">
        <v>1</v>
      </c>
      <c r="G385">
        <v>1</v>
      </c>
      <c r="H385">
        <v>1</v>
      </c>
      <c r="I385">
        <v>0</v>
      </c>
      <c r="J385">
        <v>0</v>
      </c>
      <c r="K385">
        <v>28.31</v>
      </c>
      <c r="M385">
        <v>352</v>
      </c>
      <c r="N385">
        <v>34881.127094991796</v>
      </c>
      <c r="O385">
        <v>-7347.2141949917968</v>
      </c>
      <c r="Q385">
        <v>33.349146110056928</v>
      </c>
      <c r="R385">
        <v>6185.3208000000004</v>
      </c>
    </row>
    <row r="386" spans="1:18" x14ac:dyDescent="0.35">
      <c r="A386" s="13">
        <v>21082.16</v>
      </c>
      <c r="B386">
        <v>39</v>
      </c>
      <c r="C386">
        <v>1521</v>
      </c>
      <c r="D386">
        <v>28.3</v>
      </c>
      <c r="E386">
        <v>1</v>
      </c>
      <c r="F386">
        <v>1</v>
      </c>
      <c r="G386">
        <v>1</v>
      </c>
      <c r="H386">
        <v>0</v>
      </c>
      <c r="I386">
        <v>0</v>
      </c>
      <c r="J386">
        <v>1</v>
      </c>
      <c r="K386">
        <v>28.3</v>
      </c>
      <c r="M386">
        <v>353</v>
      </c>
      <c r="N386">
        <v>36524.037435998551</v>
      </c>
      <c r="O386">
        <v>4450.1274640014526</v>
      </c>
      <c r="Q386">
        <v>33.444022770398483</v>
      </c>
      <c r="R386">
        <v>6186.1270000000004</v>
      </c>
    </row>
    <row r="387" spans="1:18" x14ac:dyDescent="0.35">
      <c r="A387" s="13">
        <v>38245.593269999998</v>
      </c>
      <c r="B387">
        <v>42</v>
      </c>
      <c r="C387">
        <v>1764</v>
      </c>
      <c r="D387">
        <v>26.07</v>
      </c>
      <c r="E387">
        <v>1</v>
      </c>
      <c r="F387">
        <v>1</v>
      </c>
      <c r="G387">
        <v>1</v>
      </c>
      <c r="H387">
        <v>0</v>
      </c>
      <c r="I387">
        <v>1</v>
      </c>
      <c r="J387">
        <v>0</v>
      </c>
      <c r="K387">
        <v>26.07</v>
      </c>
      <c r="M387">
        <v>354</v>
      </c>
      <c r="N387">
        <v>34225.750221930473</v>
      </c>
      <c r="O387">
        <v>-7007.3129719304743</v>
      </c>
      <c r="Q387">
        <v>33.538899430740038</v>
      </c>
      <c r="R387">
        <v>6196.4480000000003</v>
      </c>
    </row>
    <row r="388" spans="1:18" x14ac:dyDescent="0.35">
      <c r="A388" s="13">
        <v>48675.517699999997</v>
      </c>
      <c r="B388">
        <v>57</v>
      </c>
      <c r="C388">
        <v>3249</v>
      </c>
      <c r="D388">
        <v>42.13</v>
      </c>
      <c r="E388">
        <v>1</v>
      </c>
      <c r="F388">
        <v>1</v>
      </c>
      <c r="G388">
        <v>1</v>
      </c>
      <c r="H388">
        <v>0</v>
      </c>
      <c r="I388">
        <v>1</v>
      </c>
      <c r="J388">
        <v>0</v>
      </c>
      <c r="K388">
        <v>42.13</v>
      </c>
      <c r="M388">
        <v>355</v>
      </c>
      <c r="N388">
        <v>52068.007453109312</v>
      </c>
      <c r="O388">
        <v>-3394.4486531093135</v>
      </c>
      <c r="Q388">
        <v>33.633776091081593</v>
      </c>
      <c r="R388">
        <v>6198.7518</v>
      </c>
    </row>
    <row r="389" spans="1:18" x14ac:dyDescent="0.35">
      <c r="A389" s="13">
        <v>43943.876100000001</v>
      </c>
      <c r="B389">
        <v>34</v>
      </c>
      <c r="C389">
        <v>1156</v>
      </c>
      <c r="D389">
        <v>30.21</v>
      </c>
      <c r="E389">
        <v>1</v>
      </c>
      <c r="F389">
        <v>1</v>
      </c>
      <c r="G389">
        <v>0</v>
      </c>
      <c r="H389">
        <v>1</v>
      </c>
      <c r="I389">
        <v>0</v>
      </c>
      <c r="J389">
        <v>0</v>
      </c>
      <c r="K389">
        <v>30.21</v>
      </c>
      <c r="M389">
        <v>356</v>
      </c>
      <c r="N389">
        <v>28850.68728015379</v>
      </c>
      <c r="O389">
        <v>4881.9994198462082</v>
      </c>
      <c r="Q389">
        <v>33.728652751423148</v>
      </c>
      <c r="R389">
        <v>6250.4350000000004</v>
      </c>
    </row>
    <row r="390" spans="1:18" x14ac:dyDescent="0.35">
      <c r="A390" s="13">
        <v>42969.852700000003</v>
      </c>
      <c r="B390">
        <v>47</v>
      </c>
      <c r="C390">
        <v>2209</v>
      </c>
      <c r="D390">
        <v>36.630000000000003</v>
      </c>
      <c r="E390">
        <v>1</v>
      </c>
      <c r="F390">
        <v>1</v>
      </c>
      <c r="G390">
        <v>0</v>
      </c>
      <c r="H390">
        <v>0</v>
      </c>
      <c r="I390">
        <v>1</v>
      </c>
      <c r="J390">
        <v>0</v>
      </c>
      <c r="K390">
        <v>36.630000000000003</v>
      </c>
      <c r="M390">
        <v>357</v>
      </c>
      <c r="N390">
        <v>42137.495098409643</v>
      </c>
      <c r="O390">
        <v>2286.3079015903568</v>
      </c>
      <c r="Q390">
        <v>33.823529411764703</v>
      </c>
      <c r="R390">
        <v>6272.4772000000003</v>
      </c>
    </row>
    <row r="391" spans="1:18" x14ac:dyDescent="0.35">
      <c r="A391" s="13">
        <v>34806.467700000001</v>
      </c>
      <c r="B391">
        <v>27</v>
      </c>
      <c r="C391">
        <v>729</v>
      </c>
      <c r="D391">
        <v>31.13</v>
      </c>
      <c r="E391">
        <v>1</v>
      </c>
      <c r="F391">
        <v>1</v>
      </c>
      <c r="G391">
        <v>1</v>
      </c>
      <c r="H391">
        <v>0</v>
      </c>
      <c r="I391">
        <v>1</v>
      </c>
      <c r="J391">
        <v>0</v>
      </c>
      <c r="K391">
        <v>31.13</v>
      </c>
      <c r="M391">
        <v>358</v>
      </c>
      <c r="N391">
        <v>27478.721529968105</v>
      </c>
      <c r="O391">
        <v>5997.0956200318979</v>
      </c>
      <c r="Q391">
        <v>33.918406072106265</v>
      </c>
      <c r="R391">
        <v>6289.7548999999999</v>
      </c>
    </row>
    <row r="392" spans="1:18" x14ac:dyDescent="0.35">
      <c r="A392" s="13">
        <v>40273.645499999999</v>
      </c>
      <c r="B392">
        <v>41</v>
      </c>
      <c r="C392">
        <v>1681</v>
      </c>
      <c r="D392">
        <v>35.75</v>
      </c>
      <c r="E392">
        <v>1</v>
      </c>
      <c r="F392">
        <v>1</v>
      </c>
      <c r="G392">
        <v>1</v>
      </c>
      <c r="H392">
        <v>0</v>
      </c>
      <c r="I392">
        <v>1</v>
      </c>
      <c r="J392">
        <v>0</v>
      </c>
      <c r="K392">
        <v>35.75</v>
      </c>
      <c r="M392">
        <v>359</v>
      </c>
      <c r="N392">
        <v>33071.795435813743</v>
      </c>
      <c r="O392">
        <v>6655.8185641862583</v>
      </c>
      <c r="Q392">
        <v>34.01328273244782</v>
      </c>
      <c r="R392">
        <v>6311.9520000000002</v>
      </c>
    </row>
    <row r="393" spans="1:18" x14ac:dyDescent="0.35">
      <c r="A393" s="13">
        <v>24520.263999999999</v>
      </c>
      <c r="B393">
        <v>50</v>
      </c>
      <c r="C393">
        <v>2500</v>
      </c>
      <c r="D393">
        <v>27.6</v>
      </c>
      <c r="E393">
        <v>1</v>
      </c>
      <c r="F393">
        <v>1</v>
      </c>
      <c r="G393">
        <v>0</v>
      </c>
      <c r="H393">
        <v>0</v>
      </c>
      <c r="I393">
        <v>0</v>
      </c>
      <c r="J393">
        <v>1</v>
      </c>
      <c r="K393">
        <v>27.6</v>
      </c>
      <c r="M393">
        <v>360</v>
      </c>
      <c r="N393">
        <v>40166.646763423531</v>
      </c>
      <c r="O393">
        <v>1509.4343365764726</v>
      </c>
      <c r="Q393">
        <v>34.108159392789375</v>
      </c>
      <c r="R393">
        <v>6313.759</v>
      </c>
    </row>
    <row r="394" spans="1:18" x14ac:dyDescent="0.35">
      <c r="A394" s="13">
        <v>23401.30575</v>
      </c>
      <c r="B394">
        <v>47</v>
      </c>
      <c r="C394">
        <v>2209</v>
      </c>
      <c r="D394">
        <v>26.125</v>
      </c>
      <c r="E394">
        <v>1</v>
      </c>
      <c r="F394">
        <v>1</v>
      </c>
      <c r="G394">
        <v>0</v>
      </c>
      <c r="H394">
        <v>0</v>
      </c>
      <c r="I394">
        <v>0</v>
      </c>
      <c r="J394">
        <v>0</v>
      </c>
      <c r="K394">
        <v>26.125</v>
      </c>
      <c r="M394">
        <v>361</v>
      </c>
      <c r="N394">
        <v>28438.232411772868</v>
      </c>
      <c r="O394">
        <v>5728.0405882271334</v>
      </c>
      <c r="Q394">
        <v>34.20303605313093</v>
      </c>
      <c r="R394">
        <v>6334.3435499999996</v>
      </c>
    </row>
    <row r="395" spans="1:18" x14ac:dyDescent="0.35">
      <c r="A395" s="13">
        <v>20773.62775</v>
      </c>
      <c r="B395">
        <v>36</v>
      </c>
      <c r="C395">
        <v>1296</v>
      </c>
      <c r="D395">
        <v>28.024999999999999</v>
      </c>
      <c r="E395">
        <v>1</v>
      </c>
      <c r="F395">
        <v>1</v>
      </c>
      <c r="G395">
        <v>1</v>
      </c>
      <c r="H395">
        <v>0</v>
      </c>
      <c r="I395">
        <v>0</v>
      </c>
      <c r="J395">
        <v>0</v>
      </c>
      <c r="K395">
        <v>28.024999999999999</v>
      </c>
      <c r="M395">
        <v>362</v>
      </c>
      <c r="N395">
        <v>40094.4320976331</v>
      </c>
      <c r="O395">
        <v>12496.397292366899</v>
      </c>
      <c r="Q395">
        <v>34.297912713472485</v>
      </c>
      <c r="R395">
        <v>6338.0756000000001</v>
      </c>
    </row>
    <row r="396" spans="1:18" x14ac:dyDescent="0.35">
      <c r="A396" s="13">
        <v>19719.6947</v>
      </c>
      <c r="B396">
        <v>32</v>
      </c>
      <c r="C396">
        <v>1024</v>
      </c>
      <c r="D396">
        <v>28.93</v>
      </c>
      <c r="E396">
        <v>1</v>
      </c>
      <c r="F396">
        <v>1</v>
      </c>
      <c r="G396">
        <v>1</v>
      </c>
      <c r="H396">
        <v>0</v>
      </c>
      <c r="I396">
        <v>1</v>
      </c>
      <c r="J396">
        <v>0</v>
      </c>
      <c r="K396">
        <v>28.93</v>
      </c>
      <c r="M396">
        <v>363</v>
      </c>
      <c r="N396">
        <v>47341.229969204636</v>
      </c>
      <c r="O396">
        <v>-7618.4837692046349</v>
      </c>
      <c r="Q396">
        <v>34.39278937381404</v>
      </c>
      <c r="R396">
        <v>6356.2707</v>
      </c>
    </row>
    <row r="397" spans="1:18" x14ac:dyDescent="0.35">
      <c r="A397" s="13">
        <v>39047.285000000003</v>
      </c>
      <c r="B397">
        <v>37</v>
      </c>
      <c r="C397">
        <v>1369</v>
      </c>
      <c r="D397">
        <v>34.200000000000003</v>
      </c>
      <c r="E397">
        <v>1</v>
      </c>
      <c r="F397">
        <v>1</v>
      </c>
      <c r="G397">
        <v>1</v>
      </c>
      <c r="H397">
        <v>0</v>
      </c>
      <c r="I397">
        <v>0</v>
      </c>
      <c r="J397">
        <v>0</v>
      </c>
      <c r="K397">
        <v>34.200000000000003</v>
      </c>
      <c r="M397">
        <v>364</v>
      </c>
      <c r="N397">
        <v>26561.862277795812</v>
      </c>
      <c r="O397">
        <v>-7211.4933777958104</v>
      </c>
      <c r="Q397">
        <v>34.487666034155595</v>
      </c>
      <c r="R397">
        <v>6358.7764500000003</v>
      </c>
    </row>
    <row r="398" spans="1:18" x14ac:dyDescent="0.35">
      <c r="A398" s="13">
        <v>20009.63365</v>
      </c>
      <c r="B398">
        <v>34</v>
      </c>
      <c r="C398">
        <v>1156</v>
      </c>
      <c r="D398">
        <v>27.835000000000001</v>
      </c>
      <c r="E398">
        <v>1</v>
      </c>
      <c r="F398">
        <v>1</v>
      </c>
      <c r="G398">
        <v>1</v>
      </c>
      <c r="H398">
        <v>1</v>
      </c>
      <c r="I398">
        <v>0</v>
      </c>
      <c r="J398">
        <v>0</v>
      </c>
      <c r="K398">
        <v>27.835000000000001</v>
      </c>
      <c r="M398">
        <v>365</v>
      </c>
      <c r="N398">
        <v>21350.692497783923</v>
      </c>
      <c r="O398">
        <v>-5117.8454977839228</v>
      </c>
      <c r="Q398">
        <v>34.582542694497157</v>
      </c>
      <c r="R398">
        <v>6360.9935999999998</v>
      </c>
    </row>
    <row r="399" spans="1:18" x14ac:dyDescent="0.35">
      <c r="A399" s="13">
        <v>41999.519999999997</v>
      </c>
      <c r="B399">
        <v>54</v>
      </c>
      <c r="C399">
        <v>2916</v>
      </c>
      <c r="D399">
        <v>30.8</v>
      </c>
      <c r="E399">
        <v>1</v>
      </c>
      <c r="F399">
        <v>1</v>
      </c>
      <c r="G399">
        <v>1</v>
      </c>
      <c r="H399">
        <v>0</v>
      </c>
      <c r="I399">
        <v>1</v>
      </c>
      <c r="J399">
        <v>0</v>
      </c>
      <c r="K399">
        <v>30.8</v>
      </c>
      <c r="M399">
        <v>366</v>
      </c>
      <c r="N399">
        <v>28517.15472757494</v>
      </c>
      <c r="O399">
        <v>5736.8986224250621</v>
      </c>
      <c r="Q399">
        <v>34.677419354838712</v>
      </c>
      <c r="R399">
        <v>6373.55735</v>
      </c>
    </row>
    <row r="400" spans="1:18" x14ac:dyDescent="0.35">
      <c r="A400" s="13">
        <v>42211.138200000001</v>
      </c>
      <c r="B400">
        <v>47</v>
      </c>
      <c r="C400">
        <v>2209</v>
      </c>
      <c r="D400">
        <v>36.08</v>
      </c>
      <c r="E400">
        <v>1</v>
      </c>
      <c r="F400">
        <v>1</v>
      </c>
      <c r="G400">
        <v>1</v>
      </c>
      <c r="H400">
        <v>0</v>
      </c>
      <c r="I400">
        <v>1</v>
      </c>
      <c r="J400">
        <v>0</v>
      </c>
      <c r="K400">
        <v>36.08</v>
      </c>
      <c r="M400">
        <v>367</v>
      </c>
      <c r="N400">
        <v>32592.477807488594</v>
      </c>
      <c r="O400">
        <v>2236.1761925114079</v>
      </c>
      <c r="Q400">
        <v>34.772296015180267</v>
      </c>
      <c r="R400">
        <v>6393.6034499999996</v>
      </c>
    </row>
    <row r="401" spans="1:18" x14ac:dyDescent="0.35">
      <c r="A401" s="13">
        <v>16450.894700000001</v>
      </c>
      <c r="B401">
        <v>19</v>
      </c>
      <c r="C401">
        <v>361</v>
      </c>
      <c r="D401">
        <v>26.03</v>
      </c>
      <c r="E401">
        <v>1</v>
      </c>
      <c r="F401">
        <v>1</v>
      </c>
      <c r="G401">
        <v>1</v>
      </c>
      <c r="H401">
        <v>1</v>
      </c>
      <c r="I401">
        <v>0</v>
      </c>
      <c r="J401">
        <v>0</v>
      </c>
      <c r="K401">
        <v>26.03</v>
      </c>
      <c r="M401">
        <v>368</v>
      </c>
      <c r="N401">
        <v>26574.717229881069</v>
      </c>
      <c r="O401">
        <v>11255.006970118928</v>
      </c>
      <c r="Q401">
        <v>34.867172675521822</v>
      </c>
      <c r="R401">
        <v>6406.4107000000004</v>
      </c>
    </row>
    <row r="402" spans="1:18" x14ac:dyDescent="0.35">
      <c r="A402" s="13">
        <v>39725.518049999999</v>
      </c>
      <c r="B402">
        <v>45</v>
      </c>
      <c r="C402">
        <v>2025</v>
      </c>
      <c r="D402">
        <v>30.495000000000001</v>
      </c>
      <c r="E402">
        <v>1</v>
      </c>
      <c r="F402">
        <v>1</v>
      </c>
      <c r="G402">
        <v>0</v>
      </c>
      <c r="H402">
        <v>1</v>
      </c>
      <c r="I402">
        <v>0</v>
      </c>
      <c r="J402">
        <v>0</v>
      </c>
      <c r="K402">
        <v>30.495000000000001</v>
      </c>
      <c r="M402">
        <v>369</v>
      </c>
      <c r="N402">
        <v>26915.876312513017</v>
      </c>
      <c r="O402">
        <v>6984.7766874869812</v>
      </c>
      <c r="Q402">
        <v>34.962049335863377</v>
      </c>
      <c r="R402">
        <v>6435.6237000000001</v>
      </c>
    </row>
    <row r="403" spans="1:18" x14ac:dyDescent="0.35">
      <c r="A403" s="13">
        <v>48970.247600000002</v>
      </c>
      <c r="B403">
        <v>59</v>
      </c>
      <c r="C403">
        <v>3481</v>
      </c>
      <c r="D403">
        <v>41.14</v>
      </c>
      <c r="E403">
        <v>1</v>
      </c>
      <c r="F403">
        <v>1</v>
      </c>
      <c r="G403">
        <v>1</v>
      </c>
      <c r="H403">
        <v>0</v>
      </c>
      <c r="I403">
        <v>1</v>
      </c>
      <c r="J403">
        <v>0</v>
      </c>
      <c r="K403">
        <v>41.14</v>
      </c>
      <c r="M403">
        <v>370</v>
      </c>
      <c r="N403">
        <v>32929.642293123048</v>
      </c>
      <c r="O403">
        <v>-4828.3092431230471</v>
      </c>
      <c r="Q403">
        <v>35.056925996204932</v>
      </c>
      <c r="R403">
        <v>6455.86265</v>
      </c>
    </row>
    <row r="404" spans="1:18" x14ac:dyDescent="0.35">
      <c r="A404" s="13">
        <v>39871.704299999998</v>
      </c>
      <c r="B404">
        <v>37</v>
      </c>
      <c r="C404">
        <v>1369</v>
      </c>
      <c r="D404">
        <v>37.07</v>
      </c>
      <c r="E404">
        <v>1</v>
      </c>
      <c r="F404">
        <v>1</v>
      </c>
      <c r="G404">
        <v>1</v>
      </c>
      <c r="H404">
        <v>0</v>
      </c>
      <c r="I404">
        <v>1</v>
      </c>
      <c r="J404">
        <v>0</v>
      </c>
      <c r="K404">
        <v>37.07</v>
      </c>
      <c r="M404">
        <v>371</v>
      </c>
      <c r="N404">
        <v>32904.216395261938</v>
      </c>
      <c r="O404">
        <v>4797.6604047380606</v>
      </c>
      <c r="Q404">
        <v>35.151802656546487</v>
      </c>
      <c r="R404">
        <v>6457.8433999999997</v>
      </c>
    </row>
    <row r="405" spans="1:18" x14ac:dyDescent="0.35">
      <c r="A405" s="13">
        <v>38282.749499999998</v>
      </c>
      <c r="B405">
        <v>33</v>
      </c>
      <c r="C405">
        <v>1089</v>
      </c>
      <c r="D405">
        <v>35.75</v>
      </c>
      <c r="E405">
        <v>1</v>
      </c>
      <c r="F405">
        <v>1</v>
      </c>
      <c r="G405">
        <v>1</v>
      </c>
      <c r="H405">
        <v>0</v>
      </c>
      <c r="I405">
        <v>1</v>
      </c>
      <c r="J405">
        <v>0</v>
      </c>
      <c r="K405">
        <v>35.75</v>
      </c>
      <c r="M405">
        <v>372</v>
      </c>
      <c r="N405">
        <v>37564.142184478646</v>
      </c>
      <c r="O405">
        <v>-398.97838447864342</v>
      </c>
      <c r="Q405">
        <v>35.246679316888049</v>
      </c>
      <c r="R405">
        <v>6500.2358999999997</v>
      </c>
    </row>
    <row r="406" spans="1:18" x14ac:dyDescent="0.35">
      <c r="A406" s="13">
        <v>40904.199500000002</v>
      </c>
      <c r="B406">
        <v>23</v>
      </c>
      <c r="C406">
        <v>529</v>
      </c>
      <c r="D406">
        <v>42.75</v>
      </c>
      <c r="E406">
        <v>1</v>
      </c>
      <c r="F406">
        <v>1</v>
      </c>
      <c r="G406">
        <v>0</v>
      </c>
      <c r="H406">
        <v>0</v>
      </c>
      <c r="I406">
        <v>0</v>
      </c>
      <c r="J406">
        <v>0</v>
      </c>
      <c r="K406">
        <v>42.75</v>
      </c>
      <c r="M406">
        <v>373</v>
      </c>
      <c r="N406">
        <v>23639.379126958091</v>
      </c>
      <c r="O406">
        <v>-6078.9993769580906</v>
      </c>
      <c r="Q406">
        <v>35.341555977229604</v>
      </c>
      <c r="R406">
        <v>6548.1950500000003</v>
      </c>
    </row>
    <row r="407" spans="1:18" x14ac:dyDescent="0.35">
      <c r="A407" s="13">
        <v>17178.682400000002</v>
      </c>
      <c r="B407">
        <v>18</v>
      </c>
      <c r="C407">
        <v>324</v>
      </c>
      <c r="D407">
        <v>27.36</v>
      </c>
      <c r="E407">
        <v>1</v>
      </c>
      <c r="F407">
        <v>1</v>
      </c>
      <c r="G407">
        <v>1</v>
      </c>
      <c r="H407">
        <v>0</v>
      </c>
      <c r="I407">
        <v>0</v>
      </c>
      <c r="J407">
        <v>0</v>
      </c>
      <c r="K407">
        <v>27.36</v>
      </c>
      <c r="M407">
        <v>374</v>
      </c>
      <c r="N407">
        <v>24773.23623609373</v>
      </c>
      <c r="O407">
        <v>-5665.4566360937279</v>
      </c>
      <c r="Q407">
        <v>35.436432637571158</v>
      </c>
      <c r="R407">
        <v>6551.7501000000002</v>
      </c>
    </row>
    <row r="408" spans="1:18" x14ac:dyDescent="0.35">
      <c r="A408" s="13">
        <v>18328.238099999999</v>
      </c>
      <c r="B408">
        <v>23</v>
      </c>
      <c r="C408">
        <v>529</v>
      </c>
      <c r="D408">
        <v>28.49</v>
      </c>
      <c r="E408">
        <v>1</v>
      </c>
      <c r="F408">
        <v>1</v>
      </c>
      <c r="G408">
        <v>0</v>
      </c>
      <c r="H408">
        <v>0</v>
      </c>
      <c r="I408">
        <v>1</v>
      </c>
      <c r="J408">
        <v>0</v>
      </c>
      <c r="K408">
        <v>28.49</v>
      </c>
      <c r="M408">
        <v>375</v>
      </c>
      <c r="N408">
        <v>33978.527848594109</v>
      </c>
      <c r="O408">
        <v>5577.9666514058918</v>
      </c>
      <c r="Q408">
        <v>35.531309297912713</v>
      </c>
      <c r="R408">
        <v>6555.07035</v>
      </c>
    </row>
    <row r="409" spans="1:18" x14ac:dyDescent="0.35">
      <c r="A409" s="13">
        <v>20296.863450000001</v>
      </c>
      <c r="B409">
        <v>37</v>
      </c>
      <c r="C409">
        <v>1369</v>
      </c>
      <c r="D409">
        <v>25.555</v>
      </c>
      <c r="E409">
        <v>1</v>
      </c>
      <c r="F409">
        <v>1</v>
      </c>
      <c r="G409">
        <v>0</v>
      </c>
      <c r="H409">
        <v>0</v>
      </c>
      <c r="I409">
        <v>0</v>
      </c>
      <c r="J409">
        <v>0</v>
      </c>
      <c r="K409">
        <v>25.555</v>
      </c>
      <c r="M409">
        <v>376</v>
      </c>
      <c r="N409">
        <v>21889.246693182893</v>
      </c>
      <c r="O409">
        <v>-4803.9790931828938</v>
      </c>
      <c r="Q409">
        <v>35.626185958254268</v>
      </c>
      <c r="R409">
        <v>6571.5439999999999</v>
      </c>
    </row>
    <row r="410" spans="1:18" x14ac:dyDescent="0.35">
      <c r="A410" s="13">
        <v>41661.601999999999</v>
      </c>
      <c r="B410">
        <v>46</v>
      </c>
      <c r="C410">
        <v>2116</v>
      </c>
      <c r="D410">
        <v>34.6</v>
      </c>
      <c r="E410">
        <v>1</v>
      </c>
      <c r="F410">
        <v>1</v>
      </c>
      <c r="G410">
        <v>0</v>
      </c>
      <c r="H410">
        <v>0</v>
      </c>
      <c r="I410">
        <v>0</v>
      </c>
      <c r="J410">
        <v>1</v>
      </c>
      <c r="K410">
        <v>34.6</v>
      </c>
      <c r="M410">
        <v>377</v>
      </c>
      <c r="N410">
        <v>28669.562190561963</v>
      </c>
      <c r="O410">
        <v>-6337.9953905619623</v>
      </c>
      <c r="Q410">
        <v>35.721062618595823</v>
      </c>
      <c r="R410">
        <v>6600.2059499999996</v>
      </c>
    </row>
    <row r="411" spans="1:18" x14ac:dyDescent="0.35">
      <c r="A411" s="13">
        <v>37607.527699999999</v>
      </c>
      <c r="B411">
        <v>32</v>
      </c>
      <c r="C411">
        <v>1024</v>
      </c>
      <c r="D411">
        <v>33.630000000000003</v>
      </c>
      <c r="E411">
        <v>1</v>
      </c>
      <c r="F411">
        <v>1</v>
      </c>
      <c r="G411">
        <v>1</v>
      </c>
      <c r="H411">
        <v>0</v>
      </c>
      <c r="I411">
        <v>0</v>
      </c>
      <c r="J411">
        <v>0</v>
      </c>
      <c r="K411">
        <v>33.630000000000003</v>
      </c>
      <c r="M411">
        <v>378</v>
      </c>
      <c r="N411">
        <v>48033.295384271201</v>
      </c>
      <c r="O411">
        <v>-136.50403427120182</v>
      </c>
      <c r="Q411">
        <v>35.815939278937378</v>
      </c>
      <c r="R411">
        <v>6610.1097</v>
      </c>
    </row>
    <row r="412" spans="1:18" x14ac:dyDescent="0.35">
      <c r="A412" s="13">
        <v>22462.043750000001</v>
      </c>
      <c r="B412">
        <v>39</v>
      </c>
      <c r="C412">
        <v>1521</v>
      </c>
      <c r="D412">
        <v>29.925000000000001</v>
      </c>
      <c r="E412">
        <v>1</v>
      </c>
      <c r="F412">
        <v>1</v>
      </c>
      <c r="G412">
        <v>1</v>
      </c>
      <c r="H412">
        <v>0</v>
      </c>
      <c r="I412">
        <v>0</v>
      </c>
      <c r="J412">
        <v>0</v>
      </c>
      <c r="K412">
        <v>29.925000000000001</v>
      </c>
      <c r="M412">
        <v>379</v>
      </c>
      <c r="N412">
        <v>44718.51526872949</v>
      </c>
      <c r="O412">
        <v>3209.5147312705085</v>
      </c>
      <c r="Q412">
        <v>35.91081593927894</v>
      </c>
      <c r="R412">
        <v>6640.5448500000002</v>
      </c>
    </row>
    <row r="413" spans="1:18" x14ac:dyDescent="0.35">
      <c r="A413" s="13">
        <v>47403.88</v>
      </c>
      <c r="B413">
        <v>61</v>
      </c>
      <c r="C413">
        <v>3721</v>
      </c>
      <c r="D413">
        <v>36.299999999999997</v>
      </c>
      <c r="E413">
        <v>1</v>
      </c>
      <c r="F413">
        <v>1</v>
      </c>
      <c r="G413">
        <v>1</v>
      </c>
      <c r="H413">
        <v>0</v>
      </c>
      <c r="I413">
        <v>0</v>
      </c>
      <c r="J413">
        <v>1</v>
      </c>
      <c r="K413">
        <v>36.299999999999997</v>
      </c>
      <c r="M413">
        <v>380</v>
      </c>
      <c r="N413">
        <v>48316.699899032377</v>
      </c>
      <c r="O413">
        <v>200.86325096762448</v>
      </c>
      <c r="Q413">
        <v>36.005692599620495</v>
      </c>
      <c r="R413">
        <v>6652.5288</v>
      </c>
    </row>
    <row r="414" spans="1:18" x14ac:dyDescent="0.35">
      <c r="A414" s="13">
        <v>10825.253699999999</v>
      </c>
      <c r="B414">
        <v>54</v>
      </c>
      <c r="C414">
        <v>2916</v>
      </c>
      <c r="D414">
        <v>33.630000000000003</v>
      </c>
      <c r="E414">
        <v>1</v>
      </c>
      <c r="F414">
        <v>0</v>
      </c>
      <c r="G414">
        <v>1</v>
      </c>
      <c r="H414">
        <v>1</v>
      </c>
      <c r="I414">
        <v>0</v>
      </c>
      <c r="J414">
        <v>0</v>
      </c>
      <c r="K414">
        <v>0</v>
      </c>
      <c r="M414">
        <v>381</v>
      </c>
      <c r="N414">
        <v>34986.214699239463</v>
      </c>
      <c r="O414">
        <v>4139.1175507605367</v>
      </c>
      <c r="Q414">
        <v>36.10056925996205</v>
      </c>
      <c r="R414">
        <v>6653.7885999999999</v>
      </c>
    </row>
    <row r="415" spans="1:18" x14ac:dyDescent="0.35">
      <c r="A415" s="13">
        <v>10959.6947</v>
      </c>
      <c r="B415">
        <v>53</v>
      </c>
      <c r="C415">
        <v>2809</v>
      </c>
      <c r="D415">
        <v>37.43</v>
      </c>
      <c r="E415">
        <v>1</v>
      </c>
      <c r="F415">
        <v>0</v>
      </c>
      <c r="G415">
        <v>0</v>
      </c>
      <c r="H415">
        <v>1</v>
      </c>
      <c r="I415">
        <v>0</v>
      </c>
      <c r="J415">
        <v>0</v>
      </c>
      <c r="K415">
        <v>0</v>
      </c>
      <c r="M415">
        <v>382</v>
      </c>
      <c r="N415">
        <v>30556.497399000509</v>
      </c>
      <c r="O415">
        <v>-4447.1683490005089</v>
      </c>
      <c r="Q415">
        <v>36.195445920303605</v>
      </c>
      <c r="R415">
        <v>6664.68595</v>
      </c>
    </row>
    <row r="416" spans="1:18" x14ac:dyDescent="0.35">
      <c r="A416" s="13">
        <v>12044.342000000001</v>
      </c>
      <c r="B416">
        <v>56</v>
      </c>
      <c r="C416">
        <v>3136</v>
      </c>
      <c r="D416">
        <v>26.6</v>
      </c>
      <c r="E416">
        <v>1</v>
      </c>
      <c r="F416">
        <v>0</v>
      </c>
      <c r="G416">
        <v>0</v>
      </c>
      <c r="H416">
        <v>1</v>
      </c>
      <c r="I416">
        <v>0</v>
      </c>
      <c r="J416">
        <v>0</v>
      </c>
      <c r="K416">
        <v>0</v>
      </c>
      <c r="M416">
        <v>383</v>
      </c>
      <c r="N416">
        <v>25608.250860721062</v>
      </c>
      <c r="O416">
        <v>-6086.2826607210627</v>
      </c>
      <c r="Q416">
        <v>36.29032258064516</v>
      </c>
      <c r="R416">
        <v>6686.4313000000002</v>
      </c>
    </row>
    <row r="417" spans="1:18" x14ac:dyDescent="0.35">
      <c r="A417" s="13">
        <v>7443.6430499999997</v>
      </c>
      <c r="B417">
        <v>42</v>
      </c>
      <c r="C417">
        <v>1764</v>
      </c>
      <c r="D417">
        <v>36.195</v>
      </c>
      <c r="E417">
        <v>1</v>
      </c>
      <c r="F417">
        <v>0</v>
      </c>
      <c r="G417">
        <v>0</v>
      </c>
      <c r="H417">
        <v>1</v>
      </c>
      <c r="I417">
        <v>0</v>
      </c>
      <c r="J417">
        <v>0</v>
      </c>
      <c r="K417">
        <v>0</v>
      </c>
      <c r="M417">
        <v>384</v>
      </c>
      <c r="N417">
        <v>35031.411234956293</v>
      </c>
      <c r="O417">
        <v>-6162.7473349562933</v>
      </c>
      <c r="Q417">
        <v>36.385199240986715</v>
      </c>
      <c r="R417">
        <v>6710.1918999999998</v>
      </c>
    </row>
    <row r="418" spans="1:18" x14ac:dyDescent="0.35">
      <c r="A418" s="13">
        <v>9249.4951999999994</v>
      </c>
      <c r="B418">
        <v>48</v>
      </c>
      <c r="C418">
        <v>2304</v>
      </c>
      <c r="D418">
        <v>28.88</v>
      </c>
      <c r="E418">
        <v>1</v>
      </c>
      <c r="F418">
        <v>0</v>
      </c>
      <c r="G418">
        <v>0</v>
      </c>
      <c r="H418">
        <v>1</v>
      </c>
      <c r="I418">
        <v>0</v>
      </c>
      <c r="J418">
        <v>0</v>
      </c>
      <c r="K418">
        <v>0</v>
      </c>
      <c r="M418">
        <v>385</v>
      </c>
      <c r="N418">
        <v>26972.47680600583</v>
      </c>
      <c r="O418">
        <v>-5890.3168060058306</v>
      </c>
      <c r="Q418">
        <v>36.480075901328277</v>
      </c>
      <c r="R418">
        <v>6746.7425000000003</v>
      </c>
    </row>
    <row r="419" spans="1:18" x14ac:dyDescent="0.35">
      <c r="A419" s="13">
        <v>4894.7533000000003</v>
      </c>
      <c r="B419">
        <v>34</v>
      </c>
      <c r="C419">
        <v>1156</v>
      </c>
      <c r="D419">
        <v>25.27</v>
      </c>
      <c r="E419">
        <v>1</v>
      </c>
      <c r="F419">
        <v>0</v>
      </c>
      <c r="G419">
        <v>1</v>
      </c>
      <c r="H419">
        <v>1</v>
      </c>
      <c r="I419">
        <v>0</v>
      </c>
      <c r="J419">
        <v>0</v>
      </c>
      <c r="K419">
        <v>0</v>
      </c>
      <c r="M419">
        <v>386</v>
      </c>
      <c r="N419">
        <v>24305.98509179175</v>
      </c>
      <c r="O419">
        <v>13939.608178208247</v>
      </c>
      <c r="Q419">
        <v>36.574952561669832</v>
      </c>
      <c r="R419">
        <v>6748.5911999999998</v>
      </c>
    </row>
    <row r="420" spans="1:18" x14ac:dyDescent="0.35">
      <c r="A420" s="13">
        <v>13937.666499999999</v>
      </c>
      <c r="B420">
        <v>62</v>
      </c>
      <c r="C420">
        <v>3844</v>
      </c>
      <c r="D420">
        <v>27.55</v>
      </c>
      <c r="E420">
        <v>1</v>
      </c>
      <c r="F420">
        <v>0</v>
      </c>
      <c r="G420">
        <v>1</v>
      </c>
      <c r="H420">
        <v>1</v>
      </c>
      <c r="I420">
        <v>0</v>
      </c>
      <c r="J420">
        <v>0</v>
      </c>
      <c r="K420">
        <v>0</v>
      </c>
      <c r="M420">
        <v>387</v>
      </c>
      <c r="N420">
        <v>53372.044922333946</v>
      </c>
      <c r="O420">
        <v>-4696.5272223339489</v>
      </c>
      <c r="Q420">
        <v>36.669829222011387</v>
      </c>
      <c r="R420">
        <v>6753.0379999999996</v>
      </c>
    </row>
    <row r="421" spans="1:18" x14ac:dyDescent="0.35">
      <c r="A421" s="13">
        <v>4243.5900499999998</v>
      </c>
      <c r="B421">
        <v>31</v>
      </c>
      <c r="C421">
        <v>961</v>
      </c>
      <c r="D421">
        <v>28.594999999999999</v>
      </c>
      <c r="E421">
        <v>1</v>
      </c>
      <c r="F421">
        <v>0</v>
      </c>
      <c r="G421">
        <v>1</v>
      </c>
      <c r="H421">
        <v>1</v>
      </c>
      <c r="I421">
        <v>0</v>
      </c>
      <c r="J421">
        <v>0</v>
      </c>
      <c r="K421">
        <v>0</v>
      </c>
      <c r="M421">
        <v>388</v>
      </c>
      <c r="N421">
        <v>29744.451784208897</v>
      </c>
      <c r="O421">
        <v>14199.424315791104</v>
      </c>
      <c r="Q421">
        <v>36.764705882352942</v>
      </c>
      <c r="R421">
        <v>6770.1925000000001</v>
      </c>
    </row>
    <row r="422" spans="1:18" x14ac:dyDescent="0.35">
      <c r="A422" s="13">
        <v>4738.2682000000004</v>
      </c>
      <c r="B422">
        <v>31</v>
      </c>
      <c r="C422">
        <v>961</v>
      </c>
      <c r="D422">
        <v>32.68</v>
      </c>
      <c r="E422">
        <v>1</v>
      </c>
      <c r="F422">
        <v>0</v>
      </c>
      <c r="G422">
        <v>0</v>
      </c>
      <c r="H422">
        <v>1</v>
      </c>
      <c r="I422">
        <v>0</v>
      </c>
      <c r="J422">
        <v>0</v>
      </c>
      <c r="K422">
        <v>0</v>
      </c>
      <c r="M422">
        <v>389</v>
      </c>
      <c r="N422">
        <v>42189.74108306854</v>
      </c>
      <c r="O422">
        <v>780.11161693146278</v>
      </c>
      <c r="Q422">
        <v>36.859582542694497</v>
      </c>
      <c r="R422">
        <v>6775.9610000000002</v>
      </c>
    </row>
    <row r="423" spans="1:18" x14ac:dyDescent="0.35">
      <c r="A423" s="13">
        <v>10461.9794</v>
      </c>
      <c r="B423">
        <v>53</v>
      </c>
      <c r="C423">
        <v>2809</v>
      </c>
      <c r="D423">
        <v>31.16</v>
      </c>
      <c r="E423">
        <v>1</v>
      </c>
      <c r="F423">
        <v>0</v>
      </c>
      <c r="G423">
        <v>1</v>
      </c>
      <c r="H423">
        <v>1</v>
      </c>
      <c r="I423">
        <v>0</v>
      </c>
      <c r="J423">
        <v>0</v>
      </c>
      <c r="K423">
        <v>0</v>
      </c>
      <c r="M423">
        <v>390</v>
      </c>
      <c r="N423">
        <v>28571.283944471637</v>
      </c>
      <c r="O423">
        <v>6235.1837555283637</v>
      </c>
      <c r="Q423">
        <v>36.954459203036052</v>
      </c>
      <c r="R423">
        <v>6796.8632500000003</v>
      </c>
    </row>
    <row r="424" spans="1:18" x14ac:dyDescent="0.35">
      <c r="A424" s="13">
        <v>2643.2685000000001</v>
      </c>
      <c r="B424">
        <v>22</v>
      </c>
      <c r="C424">
        <v>484</v>
      </c>
      <c r="D424">
        <v>31.35</v>
      </c>
      <c r="E424">
        <v>1</v>
      </c>
      <c r="F424">
        <v>0</v>
      </c>
      <c r="G424">
        <v>1</v>
      </c>
      <c r="H424">
        <v>1</v>
      </c>
      <c r="I424">
        <v>0</v>
      </c>
      <c r="J424">
        <v>0</v>
      </c>
      <c r="K424">
        <v>0</v>
      </c>
      <c r="M424">
        <v>391</v>
      </c>
      <c r="N424">
        <v>38473.270280239733</v>
      </c>
      <c r="O424">
        <v>1800.3752197602662</v>
      </c>
      <c r="Q424">
        <v>37.049335863377607</v>
      </c>
      <c r="R424">
        <v>6799.4579999999996</v>
      </c>
    </row>
    <row r="425" spans="1:18" x14ac:dyDescent="0.35">
      <c r="A425" s="13">
        <v>6373.55735</v>
      </c>
      <c r="B425">
        <v>38</v>
      </c>
      <c r="C425">
        <v>1444</v>
      </c>
      <c r="D425">
        <v>40.564999999999998</v>
      </c>
      <c r="E425">
        <v>1</v>
      </c>
      <c r="F425">
        <v>0</v>
      </c>
      <c r="G425">
        <v>0</v>
      </c>
      <c r="H425">
        <v>1</v>
      </c>
      <c r="I425">
        <v>0</v>
      </c>
      <c r="J425">
        <v>0</v>
      </c>
      <c r="K425">
        <v>0</v>
      </c>
      <c r="M425">
        <v>392</v>
      </c>
      <c r="N425">
        <v>29854.96548830971</v>
      </c>
      <c r="O425">
        <v>-5334.7014883097108</v>
      </c>
      <c r="Q425">
        <v>37.144212523719169</v>
      </c>
      <c r="R425">
        <v>6837.3687</v>
      </c>
    </row>
    <row r="426" spans="1:18" x14ac:dyDescent="0.35">
      <c r="A426" s="13">
        <v>6123.5688</v>
      </c>
      <c r="B426">
        <v>39</v>
      </c>
      <c r="C426">
        <v>1521</v>
      </c>
      <c r="D426">
        <v>26.22</v>
      </c>
      <c r="E426">
        <v>1</v>
      </c>
      <c r="F426">
        <v>0</v>
      </c>
      <c r="G426">
        <v>1</v>
      </c>
      <c r="H426">
        <v>1</v>
      </c>
      <c r="I426">
        <v>0</v>
      </c>
      <c r="J426">
        <v>0</v>
      </c>
      <c r="K426">
        <v>0</v>
      </c>
      <c r="M426">
        <v>393</v>
      </c>
      <c r="N426">
        <v>27735.178538269061</v>
      </c>
      <c r="O426">
        <v>-4333.8727882690619</v>
      </c>
      <c r="Q426">
        <v>37.239089184060724</v>
      </c>
      <c r="R426">
        <v>6849.0259999999998</v>
      </c>
    </row>
    <row r="427" spans="1:18" x14ac:dyDescent="0.35">
      <c r="A427" s="13">
        <v>2362.2290499999999</v>
      </c>
      <c r="B427">
        <v>20</v>
      </c>
      <c r="C427">
        <v>400</v>
      </c>
      <c r="D427">
        <v>32.395000000000003</v>
      </c>
      <c r="E427">
        <v>1</v>
      </c>
      <c r="F427">
        <v>0</v>
      </c>
      <c r="G427">
        <v>1</v>
      </c>
      <c r="H427">
        <v>1</v>
      </c>
      <c r="I427">
        <v>0</v>
      </c>
      <c r="J427">
        <v>0</v>
      </c>
      <c r="K427">
        <v>0</v>
      </c>
      <c r="M427">
        <v>394</v>
      </c>
      <c r="N427">
        <v>26910.011974923385</v>
      </c>
      <c r="O427">
        <v>-6136.3842249233858</v>
      </c>
      <c r="Q427">
        <v>37.333965844402279</v>
      </c>
      <c r="R427">
        <v>6858.4795999999997</v>
      </c>
    </row>
    <row r="428" spans="1:18" x14ac:dyDescent="0.35">
      <c r="A428" s="13">
        <v>5385.3379000000004</v>
      </c>
      <c r="B428">
        <v>34</v>
      </c>
      <c r="C428">
        <v>1156</v>
      </c>
      <c r="D428">
        <v>26.41</v>
      </c>
      <c r="E428">
        <v>1</v>
      </c>
      <c r="F428">
        <v>0</v>
      </c>
      <c r="G428">
        <v>0</v>
      </c>
      <c r="H428">
        <v>1</v>
      </c>
      <c r="I428">
        <v>0</v>
      </c>
      <c r="J428">
        <v>0</v>
      </c>
      <c r="K428">
        <v>0</v>
      </c>
      <c r="M428">
        <v>395</v>
      </c>
      <c r="N428">
        <v>26181.422687256018</v>
      </c>
      <c r="O428">
        <v>-6461.7279872560175</v>
      </c>
      <c r="Q428">
        <v>37.428842504743834</v>
      </c>
      <c r="R428">
        <v>6877.9800999999998</v>
      </c>
    </row>
    <row r="429" spans="1:18" x14ac:dyDescent="0.35">
      <c r="A429" s="13">
        <v>8930.9345499999999</v>
      </c>
      <c r="B429">
        <v>47</v>
      </c>
      <c r="C429">
        <v>2209</v>
      </c>
      <c r="D429">
        <v>29.545000000000002</v>
      </c>
      <c r="E429">
        <v>1</v>
      </c>
      <c r="F429">
        <v>0</v>
      </c>
      <c r="G429">
        <v>0</v>
      </c>
      <c r="H429">
        <v>1</v>
      </c>
      <c r="I429">
        <v>0</v>
      </c>
      <c r="J429">
        <v>0</v>
      </c>
      <c r="K429">
        <v>0</v>
      </c>
      <c r="M429">
        <v>396</v>
      </c>
      <c r="N429">
        <v>36358.433821468978</v>
      </c>
      <c r="O429">
        <v>2688.8511785310257</v>
      </c>
      <c r="Q429">
        <v>37.523719165085389</v>
      </c>
      <c r="R429">
        <v>6933.2422500000002</v>
      </c>
    </row>
    <row r="430" spans="1:18" x14ac:dyDescent="0.35">
      <c r="A430" s="13">
        <v>6664.68595</v>
      </c>
      <c r="B430">
        <v>41</v>
      </c>
      <c r="C430">
        <v>1681</v>
      </c>
      <c r="D430">
        <v>28.405000000000001</v>
      </c>
      <c r="E430">
        <v>1</v>
      </c>
      <c r="F430">
        <v>0</v>
      </c>
      <c r="G430">
        <v>1</v>
      </c>
      <c r="H430">
        <v>1</v>
      </c>
      <c r="I430">
        <v>0</v>
      </c>
      <c r="J430">
        <v>0</v>
      </c>
      <c r="K430">
        <v>0</v>
      </c>
      <c r="M430">
        <v>397</v>
      </c>
      <c r="N430">
        <v>25572.129589732594</v>
      </c>
      <c r="O430">
        <v>-5562.4959397325947</v>
      </c>
      <c r="Q430">
        <v>37.618595825426944</v>
      </c>
      <c r="R430">
        <v>6940.90985</v>
      </c>
    </row>
    <row r="431" spans="1:18" x14ac:dyDescent="0.35">
      <c r="A431" s="13">
        <v>9583.8932999999997</v>
      </c>
      <c r="B431">
        <v>49</v>
      </c>
      <c r="C431">
        <v>2401</v>
      </c>
      <c r="D431">
        <v>34.770000000000003</v>
      </c>
      <c r="E431">
        <v>1</v>
      </c>
      <c r="F431">
        <v>0</v>
      </c>
      <c r="G431">
        <v>0</v>
      </c>
      <c r="H431">
        <v>1</v>
      </c>
      <c r="I431">
        <v>0</v>
      </c>
      <c r="J431">
        <v>0</v>
      </c>
      <c r="K431">
        <v>0</v>
      </c>
      <c r="M431">
        <v>398</v>
      </c>
      <c r="N431">
        <v>35300.955131873023</v>
      </c>
      <c r="O431">
        <v>6698.564868126974</v>
      </c>
      <c r="Q431">
        <v>37.713472485768499</v>
      </c>
      <c r="R431">
        <v>7045.4989999999998</v>
      </c>
    </row>
    <row r="432" spans="1:18" x14ac:dyDescent="0.35">
      <c r="A432" s="13">
        <v>9910.3598500000007</v>
      </c>
      <c r="B432">
        <v>50</v>
      </c>
      <c r="C432">
        <v>2500</v>
      </c>
      <c r="D432">
        <v>30.114999999999998</v>
      </c>
      <c r="E432">
        <v>1</v>
      </c>
      <c r="F432">
        <v>0</v>
      </c>
      <c r="G432">
        <v>0</v>
      </c>
      <c r="H432">
        <v>1</v>
      </c>
      <c r="I432">
        <v>0</v>
      </c>
      <c r="J432">
        <v>0</v>
      </c>
      <c r="K432">
        <v>0</v>
      </c>
      <c r="M432">
        <v>399</v>
      </c>
      <c r="N432">
        <v>40740.37462589745</v>
      </c>
      <c r="O432">
        <v>1470.7635741025515</v>
      </c>
      <c r="Q432">
        <v>37.808349146110061</v>
      </c>
      <c r="R432">
        <v>7046.7222000000002</v>
      </c>
    </row>
    <row r="433" spans="1:18" x14ac:dyDescent="0.35">
      <c r="A433" s="13">
        <v>5377.4578000000001</v>
      </c>
      <c r="B433">
        <v>36</v>
      </c>
      <c r="C433">
        <v>1296</v>
      </c>
      <c r="D433">
        <v>33.82</v>
      </c>
      <c r="E433">
        <v>1</v>
      </c>
      <c r="F433">
        <v>0</v>
      </c>
      <c r="G433">
        <v>1</v>
      </c>
      <c r="H433">
        <v>1</v>
      </c>
      <c r="I433">
        <v>0</v>
      </c>
      <c r="J433">
        <v>0</v>
      </c>
      <c r="K433">
        <v>0</v>
      </c>
      <c r="M433">
        <v>400</v>
      </c>
      <c r="N433">
        <v>20565.131395871766</v>
      </c>
      <c r="O433">
        <v>-4114.2366958717648</v>
      </c>
      <c r="Q433">
        <v>37.903225806451616</v>
      </c>
      <c r="R433">
        <v>7050.6419999999998</v>
      </c>
    </row>
    <row r="434" spans="1:18" x14ac:dyDescent="0.35">
      <c r="A434" s="13">
        <v>11945.1327</v>
      </c>
      <c r="B434">
        <v>57</v>
      </c>
      <c r="C434">
        <v>3249</v>
      </c>
      <c r="D434">
        <v>33.630000000000003</v>
      </c>
      <c r="E434">
        <v>1</v>
      </c>
      <c r="F434">
        <v>0</v>
      </c>
      <c r="G434">
        <v>1</v>
      </c>
      <c r="H434">
        <v>1</v>
      </c>
      <c r="I434">
        <v>0</v>
      </c>
      <c r="J434">
        <v>0</v>
      </c>
      <c r="K434">
        <v>0</v>
      </c>
      <c r="M434">
        <v>401</v>
      </c>
      <c r="N434">
        <v>33023.031773474693</v>
      </c>
      <c r="O434">
        <v>6702.4862765253056</v>
      </c>
      <c r="Q434">
        <v>37.998102466793171</v>
      </c>
      <c r="R434">
        <v>7077.1894000000002</v>
      </c>
    </row>
    <row r="435" spans="1:18" x14ac:dyDescent="0.35">
      <c r="A435" s="13">
        <v>2221.5644499999999</v>
      </c>
      <c r="B435">
        <v>19</v>
      </c>
      <c r="C435">
        <v>361</v>
      </c>
      <c r="D435">
        <v>25.555</v>
      </c>
      <c r="E435">
        <v>1</v>
      </c>
      <c r="F435">
        <v>0</v>
      </c>
      <c r="G435">
        <v>1</v>
      </c>
      <c r="H435">
        <v>1</v>
      </c>
      <c r="I435">
        <v>0</v>
      </c>
      <c r="J435">
        <v>0</v>
      </c>
      <c r="K435">
        <v>0</v>
      </c>
      <c r="M435">
        <v>402</v>
      </c>
      <c r="N435">
        <v>52712.961053180079</v>
      </c>
      <c r="O435">
        <v>-3742.7134531800766</v>
      </c>
      <c r="Q435">
        <v>38.092979127134726</v>
      </c>
      <c r="R435">
        <v>7144.86265</v>
      </c>
    </row>
    <row r="436" spans="1:18" x14ac:dyDescent="0.35">
      <c r="A436" s="13">
        <v>2639.0428999999999</v>
      </c>
      <c r="B436">
        <v>22</v>
      </c>
      <c r="C436">
        <v>484</v>
      </c>
      <c r="D436">
        <v>28.31</v>
      </c>
      <c r="E436">
        <v>1</v>
      </c>
      <c r="F436">
        <v>0</v>
      </c>
      <c r="G436">
        <v>1</v>
      </c>
      <c r="H436">
        <v>1</v>
      </c>
      <c r="I436">
        <v>0</v>
      </c>
      <c r="J436">
        <v>0</v>
      </c>
      <c r="K436">
        <v>0</v>
      </c>
      <c r="M436">
        <v>403</v>
      </c>
      <c r="N436">
        <v>39421.343185816208</v>
      </c>
      <c r="O436">
        <v>450.36111418379005</v>
      </c>
      <c r="Q436">
        <v>38.187855787476281</v>
      </c>
      <c r="R436">
        <v>7147.1049999999996</v>
      </c>
    </row>
    <row r="437" spans="1:18" x14ac:dyDescent="0.35">
      <c r="A437" s="13">
        <v>4527.1829500000003</v>
      </c>
      <c r="B437">
        <v>30</v>
      </c>
      <c r="C437">
        <v>900</v>
      </c>
      <c r="D437">
        <v>28.405000000000001</v>
      </c>
      <c r="E437">
        <v>1</v>
      </c>
      <c r="F437">
        <v>0</v>
      </c>
      <c r="G437">
        <v>0</v>
      </c>
      <c r="H437">
        <v>1</v>
      </c>
      <c r="I437">
        <v>0</v>
      </c>
      <c r="J437">
        <v>0</v>
      </c>
      <c r="K437">
        <v>0</v>
      </c>
      <c r="M437">
        <v>404</v>
      </c>
      <c r="N437">
        <v>36559.854478827947</v>
      </c>
      <c r="O437">
        <v>1722.8950211720512</v>
      </c>
      <c r="Q437">
        <v>38.282732447817835</v>
      </c>
      <c r="R437">
        <v>7147.4727999999996</v>
      </c>
    </row>
    <row r="438" spans="1:18" x14ac:dyDescent="0.35">
      <c r="A438" s="13">
        <v>12609.88702</v>
      </c>
      <c r="B438">
        <v>24</v>
      </c>
      <c r="C438">
        <v>576</v>
      </c>
      <c r="D438">
        <v>26.79</v>
      </c>
      <c r="E438">
        <v>1</v>
      </c>
      <c r="F438">
        <v>0</v>
      </c>
      <c r="G438">
        <v>1</v>
      </c>
      <c r="H438">
        <v>1</v>
      </c>
      <c r="I438">
        <v>0</v>
      </c>
      <c r="J438">
        <v>0</v>
      </c>
      <c r="K438">
        <v>0</v>
      </c>
      <c r="M438">
        <v>405</v>
      </c>
      <c r="N438">
        <v>47188.135924918446</v>
      </c>
      <c r="O438">
        <v>-6283.9364249184437</v>
      </c>
      <c r="Q438">
        <v>38.37760910815939</v>
      </c>
      <c r="R438">
        <v>7152.6714000000002</v>
      </c>
    </row>
    <row r="439" spans="1:18" x14ac:dyDescent="0.35">
      <c r="A439" s="13">
        <v>28468.919010000001</v>
      </c>
      <c r="B439">
        <v>48</v>
      </c>
      <c r="C439">
        <v>2304</v>
      </c>
      <c r="D439">
        <v>36.67</v>
      </c>
      <c r="E439">
        <v>1</v>
      </c>
      <c r="F439">
        <v>0</v>
      </c>
      <c r="G439">
        <v>1</v>
      </c>
      <c r="H439">
        <v>1</v>
      </c>
      <c r="I439">
        <v>0</v>
      </c>
      <c r="J439">
        <v>0</v>
      </c>
      <c r="K439">
        <v>0</v>
      </c>
      <c r="M439">
        <v>406</v>
      </c>
      <c r="N439">
        <v>23068.365038013882</v>
      </c>
      <c r="O439">
        <v>-5889.6826380138809</v>
      </c>
      <c r="Q439">
        <v>38.472485768500952</v>
      </c>
      <c r="R439">
        <v>7153.5538999999999</v>
      </c>
    </row>
    <row r="440" spans="1:18" x14ac:dyDescent="0.35">
      <c r="A440" s="13">
        <v>2730.1078499999999</v>
      </c>
      <c r="B440">
        <v>19</v>
      </c>
      <c r="C440">
        <v>361</v>
      </c>
      <c r="D440">
        <v>39.615000000000002</v>
      </c>
      <c r="E440">
        <v>1</v>
      </c>
      <c r="F440">
        <v>0</v>
      </c>
      <c r="G440">
        <v>0</v>
      </c>
      <c r="H440">
        <v>1</v>
      </c>
      <c r="I440">
        <v>0</v>
      </c>
      <c r="J440">
        <v>0</v>
      </c>
      <c r="K440">
        <v>0</v>
      </c>
      <c r="M440">
        <v>407</v>
      </c>
      <c r="N440">
        <v>24692.562122121351</v>
      </c>
      <c r="O440">
        <v>-6364.3240221213528</v>
      </c>
      <c r="Q440">
        <v>38.567362428842507</v>
      </c>
      <c r="R440">
        <v>7160.0940000000001</v>
      </c>
    </row>
    <row r="441" spans="1:18" x14ac:dyDescent="0.35">
      <c r="A441" s="13">
        <v>7518.0253499999999</v>
      </c>
      <c r="B441">
        <v>44</v>
      </c>
      <c r="C441">
        <v>1936</v>
      </c>
      <c r="D441">
        <v>25.364999999999998</v>
      </c>
      <c r="E441">
        <v>1</v>
      </c>
      <c r="F441">
        <v>0</v>
      </c>
      <c r="G441">
        <v>1</v>
      </c>
      <c r="H441">
        <v>1</v>
      </c>
      <c r="I441">
        <v>0</v>
      </c>
      <c r="J441">
        <v>0</v>
      </c>
      <c r="K441">
        <v>0</v>
      </c>
      <c r="M441">
        <v>408</v>
      </c>
      <c r="N441">
        <v>24088.579454244722</v>
      </c>
      <c r="O441">
        <v>-3791.7160042447213</v>
      </c>
      <c r="Q441">
        <v>38.662239089184062</v>
      </c>
      <c r="R441">
        <v>7162.0122000000001</v>
      </c>
    </row>
    <row r="442" spans="1:18" x14ac:dyDescent="0.35">
      <c r="A442" s="13">
        <v>28340.188849999999</v>
      </c>
      <c r="B442">
        <v>45</v>
      </c>
      <c r="C442">
        <v>2025</v>
      </c>
      <c r="D442">
        <v>27.645</v>
      </c>
      <c r="E442">
        <v>1</v>
      </c>
      <c r="F442">
        <v>0</v>
      </c>
      <c r="G442">
        <v>0</v>
      </c>
      <c r="H442">
        <v>1</v>
      </c>
      <c r="I442">
        <v>0</v>
      </c>
      <c r="J442">
        <v>0</v>
      </c>
      <c r="K442">
        <v>0</v>
      </c>
      <c r="M442">
        <v>409</v>
      </c>
      <c r="N442">
        <v>38986.624081499649</v>
      </c>
      <c r="O442">
        <v>2674.9779185003499</v>
      </c>
      <c r="Q442">
        <v>38.757115749525617</v>
      </c>
      <c r="R442">
        <v>7173.35995</v>
      </c>
    </row>
    <row r="443" spans="1:18" x14ac:dyDescent="0.35">
      <c r="A443" s="13">
        <v>8023.1354499999998</v>
      </c>
      <c r="B443">
        <v>44</v>
      </c>
      <c r="C443">
        <v>1936</v>
      </c>
      <c r="D443">
        <v>36.954999999999998</v>
      </c>
      <c r="E443">
        <v>1</v>
      </c>
      <c r="F443">
        <v>0</v>
      </c>
      <c r="G443">
        <v>0</v>
      </c>
      <c r="H443">
        <v>1</v>
      </c>
      <c r="I443">
        <v>0</v>
      </c>
      <c r="J443">
        <v>0</v>
      </c>
      <c r="K443">
        <v>0</v>
      </c>
      <c r="M443">
        <v>410</v>
      </c>
      <c r="N443">
        <v>34413.184518196736</v>
      </c>
      <c r="O443">
        <v>3194.3431818032623</v>
      </c>
      <c r="Q443">
        <v>38.851992409867172</v>
      </c>
      <c r="R443">
        <v>7201.7008500000002</v>
      </c>
    </row>
    <row r="444" spans="1:18" x14ac:dyDescent="0.35">
      <c r="A444" s="13">
        <v>4454.40265</v>
      </c>
      <c r="B444">
        <v>32</v>
      </c>
      <c r="C444">
        <v>1024</v>
      </c>
      <c r="D444">
        <v>27.835000000000001</v>
      </c>
      <c r="E444">
        <v>1</v>
      </c>
      <c r="F444">
        <v>0</v>
      </c>
      <c r="G444">
        <v>1</v>
      </c>
      <c r="H444">
        <v>1</v>
      </c>
      <c r="I444">
        <v>0</v>
      </c>
      <c r="J444">
        <v>0</v>
      </c>
      <c r="K444">
        <v>0</v>
      </c>
      <c r="M444">
        <v>411</v>
      </c>
      <c r="N444">
        <v>30474.53208604909</v>
      </c>
      <c r="O444">
        <v>-8012.4883360490894</v>
      </c>
      <c r="Q444">
        <v>38.946869070208727</v>
      </c>
      <c r="R444">
        <v>7209.4917999999998</v>
      </c>
    </row>
    <row r="445" spans="1:18" x14ac:dyDescent="0.35">
      <c r="A445" s="13">
        <v>5630.4578499999998</v>
      </c>
      <c r="B445">
        <v>35</v>
      </c>
      <c r="C445">
        <v>1225</v>
      </c>
      <c r="D445">
        <v>35.814999999999998</v>
      </c>
      <c r="E445">
        <v>1</v>
      </c>
      <c r="F445">
        <v>0</v>
      </c>
      <c r="G445">
        <v>0</v>
      </c>
      <c r="H445">
        <v>1</v>
      </c>
      <c r="I445">
        <v>0</v>
      </c>
      <c r="J445">
        <v>0</v>
      </c>
      <c r="K445">
        <v>0</v>
      </c>
      <c r="M445">
        <v>412</v>
      </c>
      <c r="N445">
        <v>46483.621992485379</v>
      </c>
      <c r="O445">
        <v>920.25800751461793</v>
      </c>
      <c r="Q445">
        <v>39.041745730550282</v>
      </c>
      <c r="R445">
        <v>7222.7862500000001</v>
      </c>
    </row>
    <row r="446" spans="1:18" x14ac:dyDescent="0.35">
      <c r="A446" s="13">
        <v>7727.2532000000001</v>
      </c>
      <c r="B446">
        <v>43</v>
      </c>
      <c r="C446">
        <v>1849</v>
      </c>
      <c r="D446">
        <v>34.58</v>
      </c>
      <c r="E446">
        <v>1</v>
      </c>
      <c r="F446">
        <v>0</v>
      </c>
      <c r="G446">
        <v>0</v>
      </c>
      <c r="H446">
        <v>1</v>
      </c>
      <c r="I446">
        <v>0</v>
      </c>
      <c r="J446">
        <v>0</v>
      </c>
      <c r="K446">
        <v>0</v>
      </c>
      <c r="M446">
        <v>413</v>
      </c>
      <c r="N446">
        <v>12135.9170071887</v>
      </c>
      <c r="O446">
        <v>-1310.6633071887009</v>
      </c>
      <c r="Q446">
        <v>39.136622390891844</v>
      </c>
      <c r="R446">
        <v>7228.2156500000001</v>
      </c>
    </row>
    <row r="447" spans="1:18" x14ac:dyDescent="0.35">
      <c r="A447" s="13">
        <v>7153.5538999999999</v>
      </c>
      <c r="B447">
        <v>41</v>
      </c>
      <c r="C447">
        <v>1681</v>
      </c>
      <c r="D447">
        <v>28.31</v>
      </c>
      <c r="E447">
        <v>1</v>
      </c>
      <c r="F447">
        <v>0</v>
      </c>
      <c r="G447">
        <v>0</v>
      </c>
      <c r="H447">
        <v>1</v>
      </c>
      <c r="I447">
        <v>0</v>
      </c>
      <c r="J447">
        <v>0</v>
      </c>
      <c r="K447">
        <v>0</v>
      </c>
      <c r="M447">
        <v>414</v>
      </c>
      <c r="N447">
        <v>12429.272647819373</v>
      </c>
      <c r="O447">
        <v>-1469.5779478193726</v>
      </c>
      <c r="Q447">
        <v>39.231499051233399</v>
      </c>
      <c r="R447">
        <v>7243.8136000000004</v>
      </c>
    </row>
    <row r="448" spans="1:18" x14ac:dyDescent="0.35">
      <c r="A448" s="13">
        <v>6112.3529500000004</v>
      </c>
      <c r="B448">
        <v>37</v>
      </c>
      <c r="C448">
        <v>1369</v>
      </c>
      <c r="D448">
        <v>34.104999999999997</v>
      </c>
      <c r="E448">
        <v>1</v>
      </c>
      <c r="F448">
        <v>0</v>
      </c>
      <c r="G448">
        <v>0</v>
      </c>
      <c r="H448">
        <v>1</v>
      </c>
      <c r="I448">
        <v>0</v>
      </c>
      <c r="J448">
        <v>0</v>
      </c>
      <c r="K448">
        <v>0</v>
      </c>
      <c r="M448">
        <v>415</v>
      </c>
      <c r="N448">
        <v>13465.300873902093</v>
      </c>
      <c r="O448">
        <v>-1420.9588739020928</v>
      </c>
      <c r="Q448">
        <v>39.326375711574954</v>
      </c>
      <c r="R448">
        <v>7256.7231000000002</v>
      </c>
    </row>
    <row r="449" spans="1:18" x14ac:dyDescent="0.35">
      <c r="A449" s="13">
        <v>6393.6034499999996</v>
      </c>
      <c r="B449">
        <v>40</v>
      </c>
      <c r="C449">
        <v>1600</v>
      </c>
      <c r="D449">
        <v>29.355</v>
      </c>
      <c r="E449">
        <v>1</v>
      </c>
      <c r="F449">
        <v>0</v>
      </c>
      <c r="G449">
        <v>1</v>
      </c>
      <c r="H449">
        <v>1</v>
      </c>
      <c r="I449">
        <v>0</v>
      </c>
      <c r="J449">
        <v>0</v>
      </c>
      <c r="K449">
        <v>0</v>
      </c>
      <c r="M449">
        <v>416</v>
      </c>
      <c r="N449">
        <v>8852.1284270825618</v>
      </c>
      <c r="O449">
        <v>-1408.4853770825621</v>
      </c>
      <c r="Q449">
        <v>39.421252371916509</v>
      </c>
      <c r="R449">
        <v>7261.741</v>
      </c>
    </row>
    <row r="450" spans="1:18" x14ac:dyDescent="0.35">
      <c r="A450" s="13">
        <v>5373.3642499999996</v>
      </c>
      <c r="B450">
        <v>36</v>
      </c>
      <c r="C450">
        <v>1296</v>
      </c>
      <c r="D450">
        <v>30.875</v>
      </c>
      <c r="E450">
        <v>1</v>
      </c>
      <c r="F450">
        <v>0</v>
      </c>
      <c r="G450">
        <v>1</v>
      </c>
      <c r="H450">
        <v>1</v>
      </c>
      <c r="I450">
        <v>0</v>
      </c>
      <c r="J450">
        <v>0</v>
      </c>
      <c r="K450">
        <v>0</v>
      </c>
      <c r="M450">
        <v>417</v>
      </c>
      <c r="N450">
        <v>10603.727869779859</v>
      </c>
      <c r="O450">
        <v>-1354.2326697798599</v>
      </c>
      <c r="Q450">
        <v>39.516129032258064</v>
      </c>
      <c r="R450">
        <v>7265.7025000000003</v>
      </c>
    </row>
    <row r="451" spans="1:18" x14ac:dyDescent="0.35">
      <c r="A451" s="13">
        <v>3956.0714499999999</v>
      </c>
      <c r="B451">
        <v>27</v>
      </c>
      <c r="C451">
        <v>729</v>
      </c>
      <c r="D451">
        <v>31.254999999999999</v>
      </c>
      <c r="E451">
        <v>1</v>
      </c>
      <c r="F451">
        <v>0</v>
      </c>
      <c r="G451">
        <v>0</v>
      </c>
      <c r="H451">
        <v>1</v>
      </c>
      <c r="I451">
        <v>0</v>
      </c>
      <c r="J451">
        <v>0</v>
      </c>
      <c r="K451">
        <v>0</v>
      </c>
      <c r="M451">
        <v>418</v>
      </c>
      <c r="N451">
        <v>6138.2395964064935</v>
      </c>
      <c r="O451">
        <v>-1243.4862964064932</v>
      </c>
      <c r="Q451">
        <v>39.611005692599619</v>
      </c>
      <c r="R451">
        <v>7281.5056000000004</v>
      </c>
    </row>
    <row r="452" spans="1:18" x14ac:dyDescent="0.35">
      <c r="A452" s="13">
        <v>11305.93455</v>
      </c>
      <c r="B452">
        <v>54</v>
      </c>
      <c r="C452">
        <v>2916</v>
      </c>
      <c r="D452">
        <v>27.645</v>
      </c>
      <c r="E452">
        <v>1</v>
      </c>
      <c r="F452">
        <v>0</v>
      </c>
      <c r="G452">
        <v>0</v>
      </c>
      <c r="H452">
        <v>1</v>
      </c>
      <c r="I452">
        <v>0</v>
      </c>
      <c r="J452">
        <v>0</v>
      </c>
      <c r="K452">
        <v>0</v>
      </c>
      <c r="M452">
        <v>419</v>
      </c>
      <c r="N452">
        <v>15348.461367185173</v>
      </c>
      <c r="O452">
        <v>-1410.7948671851736</v>
      </c>
      <c r="Q452">
        <v>39.705882352941174</v>
      </c>
      <c r="R452">
        <v>7323.7348190000002</v>
      </c>
    </row>
    <row r="453" spans="1:18" x14ac:dyDescent="0.35">
      <c r="A453" s="13">
        <v>3292.5298499999999</v>
      </c>
      <c r="B453">
        <v>26</v>
      </c>
      <c r="C453">
        <v>676</v>
      </c>
      <c r="D453">
        <v>33.914999999999999</v>
      </c>
      <c r="E453">
        <v>1</v>
      </c>
      <c r="F453">
        <v>0</v>
      </c>
      <c r="G453">
        <v>1</v>
      </c>
      <c r="H453">
        <v>1</v>
      </c>
      <c r="I453">
        <v>0</v>
      </c>
      <c r="J453">
        <v>0</v>
      </c>
      <c r="K453">
        <v>0</v>
      </c>
      <c r="M453">
        <v>420</v>
      </c>
      <c r="N453">
        <v>5562.4615700114291</v>
      </c>
      <c r="O453">
        <v>-1318.8715200114293</v>
      </c>
      <c r="Q453">
        <v>39.800759013282736</v>
      </c>
      <c r="R453">
        <v>7325.0482000000002</v>
      </c>
    </row>
    <row r="454" spans="1:18" x14ac:dyDescent="0.35">
      <c r="A454" s="13">
        <v>2710.8285500000002</v>
      </c>
      <c r="B454">
        <v>19</v>
      </c>
      <c r="C454">
        <v>361</v>
      </c>
      <c r="D454">
        <v>25.745000000000001</v>
      </c>
      <c r="E454">
        <v>1</v>
      </c>
      <c r="F454">
        <v>0</v>
      </c>
      <c r="G454">
        <v>0</v>
      </c>
      <c r="H454">
        <v>1</v>
      </c>
      <c r="I454">
        <v>0</v>
      </c>
      <c r="J454">
        <v>0</v>
      </c>
      <c r="K454">
        <v>0</v>
      </c>
      <c r="M454">
        <v>421</v>
      </c>
      <c r="N454">
        <v>6231.2288475341111</v>
      </c>
      <c r="O454">
        <v>-1492.9606475341106</v>
      </c>
      <c r="Q454">
        <v>39.895635673624291</v>
      </c>
      <c r="R454">
        <v>7337.7479999999996</v>
      </c>
    </row>
    <row r="455" spans="1:18" x14ac:dyDescent="0.35">
      <c r="A455" s="13">
        <v>6940.90985</v>
      </c>
      <c r="B455">
        <v>42</v>
      </c>
      <c r="C455">
        <v>1764</v>
      </c>
      <c r="D455">
        <v>26.315000000000001</v>
      </c>
      <c r="E455">
        <v>1</v>
      </c>
      <c r="F455">
        <v>0</v>
      </c>
      <c r="G455">
        <v>1</v>
      </c>
      <c r="H455">
        <v>1</v>
      </c>
      <c r="I455">
        <v>0</v>
      </c>
      <c r="J455">
        <v>0</v>
      </c>
      <c r="K455">
        <v>0</v>
      </c>
      <c r="M455">
        <v>422</v>
      </c>
      <c r="N455">
        <v>11739.100597933908</v>
      </c>
      <c r="O455">
        <v>-1277.1211979339078</v>
      </c>
      <c r="Q455">
        <v>39.990512333965846</v>
      </c>
      <c r="R455">
        <v>7345.0839999999998</v>
      </c>
    </row>
    <row r="456" spans="1:18" x14ac:dyDescent="0.35">
      <c r="A456" s="13">
        <v>4239.8926499999998</v>
      </c>
      <c r="B456">
        <v>31</v>
      </c>
      <c r="C456">
        <v>961</v>
      </c>
      <c r="D456">
        <v>25.934999999999999</v>
      </c>
      <c r="E456">
        <v>1</v>
      </c>
      <c r="F456">
        <v>0</v>
      </c>
      <c r="G456">
        <v>1</v>
      </c>
      <c r="H456">
        <v>1</v>
      </c>
      <c r="I456">
        <v>0</v>
      </c>
      <c r="J456">
        <v>0</v>
      </c>
      <c r="K456">
        <v>0</v>
      </c>
      <c r="M456">
        <v>423</v>
      </c>
      <c r="N456">
        <v>4201.1203556088303</v>
      </c>
      <c r="O456">
        <v>-1557.8518556088302</v>
      </c>
      <c r="Q456">
        <v>40.085388994307401</v>
      </c>
      <c r="R456">
        <v>7345.7266</v>
      </c>
    </row>
    <row r="457" spans="1:18" x14ac:dyDescent="0.35">
      <c r="A457" s="13">
        <v>10797.3362</v>
      </c>
      <c r="B457">
        <v>52</v>
      </c>
      <c r="C457">
        <v>2704</v>
      </c>
      <c r="D457">
        <v>30.78</v>
      </c>
      <c r="E457">
        <v>1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M457">
        <v>424</v>
      </c>
      <c r="N457">
        <v>7841.1808093672489</v>
      </c>
      <c r="O457">
        <v>-1467.6234593672489</v>
      </c>
      <c r="Q457">
        <v>40.180265654648956</v>
      </c>
      <c r="R457">
        <v>7348.1419999999998</v>
      </c>
    </row>
    <row r="458" spans="1:18" x14ac:dyDescent="0.35">
      <c r="A458" s="13">
        <v>4149.7359999999999</v>
      </c>
      <c r="B458">
        <v>30</v>
      </c>
      <c r="C458">
        <v>900</v>
      </c>
      <c r="D458">
        <v>32.4</v>
      </c>
      <c r="E458">
        <v>1</v>
      </c>
      <c r="F458">
        <v>0</v>
      </c>
      <c r="G458">
        <v>0</v>
      </c>
      <c r="H458">
        <v>0</v>
      </c>
      <c r="I458">
        <v>0</v>
      </c>
      <c r="J458">
        <v>1</v>
      </c>
      <c r="K458">
        <v>0</v>
      </c>
      <c r="M458">
        <v>425</v>
      </c>
      <c r="N458">
        <v>7323.2122988604979</v>
      </c>
      <c r="O458">
        <v>-1199.6434988604979</v>
      </c>
      <c r="Q458">
        <v>40.275142314990511</v>
      </c>
      <c r="R458">
        <v>7371.7719999999999</v>
      </c>
    </row>
    <row r="459" spans="1:18" x14ac:dyDescent="0.35">
      <c r="A459" s="13">
        <v>6079.6715000000004</v>
      </c>
      <c r="B459">
        <v>38</v>
      </c>
      <c r="C459">
        <v>1444</v>
      </c>
      <c r="D459">
        <v>37.049999999999997</v>
      </c>
      <c r="E459">
        <v>1</v>
      </c>
      <c r="F459">
        <v>0</v>
      </c>
      <c r="G459">
        <v>1</v>
      </c>
      <c r="H459">
        <v>0</v>
      </c>
      <c r="I459">
        <v>0</v>
      </c>
      <c r="J459">
        <v>0</v>
      </c>
      <c r="K459">
        <v>0</v>
      </c>
      <c r="M459">
        <v>426</v>
      </c>
      <c r="N459">
        <v>3991.801501592252</v>
      </c>
      <c r="O459">
        <v>-1629.572451592252</v>
      </c>
      <c r="Q459">
        <v>40.370018975332066</v>
      </c>
      <c r="R459">
        <v>7419.4778999999999</v>
      </c>
    </row>
    <row r="460" spans="1:18" x14ac:dyDescent="0.35">
      <c r="A460" s="13">
        <v>4441.2131499999996</v>
      </c>
      <c r="B460">
        <v>31</v>
      </c>
      <c r="C460">
        <v>961</v>
      </c>
      <c r="D460">
        <v>26.885000000000002</v>
      </c>
      <c r="E460">
        <v>1</v>
      </c>
      <c r="F460">
        <v>0</v>
      </c>
      <c r="G460">
        <v>1</v>
      </c>
      <c r="H460">
        <v>0</v>
      </c>
      <c r="I460">
        <v>0</v>
      </c>
      <c r="J460">
        <v>0</v>
      </c>
      <c r="K460">
        <v>0</v>
      </c>
      <c r="M460">
        <v>427</v>
      </c>
      <c r="N460">
        <v>6778.1569633532508</v>
      </c>
      <c r="O460">
        <v>-1392.8190633532504</v>
      </c>
      <c r="Q460">
        <v>40.464895635673628</v>
      </c>
      <c r="R460">
        <v>7421.1945500000002</v>
      </c>
    </row>
    <row r="461" spans="1:18" x14ac:dyDescent="0.35">
      <c r="A461" s="13">
        <v>5003.8530000000001</v>
      </c>
      <c r="B461">
        <v>34</v>
      </c>
      <c r="C461">
        <v>1156</v>
      </c>
      <c r="D461">
        <v>27.5</v>
      </c>
      <c r="E461">
        <v>1</v>
      </c>
      <c r="F461">
        <v>0</v>
      </c>
      <c r="G461">
        <v>0</v>
      </c>
      <c r="H461">
        <v>0</v>
      </c>
      <c r="I461">
        <v>0</v>
      </c>
      <c r="J461">
        <v>1</v>
      </c>
      <c r="K461">
        <v>0</v>
      </c>
      <c r="M461">
        <v>428</v>
      </c>
      <c r="N461">
        <v>10286.147286521773</v>
      </c>
      <c r="O461">
        <v>-1355.212736521773</v>
      </c>
      <c r="Q461">
        <v>40.559772296015183</v>
      </c>
      <c r="R461">
        <v>7441.0529999999999</v>
      </c>
    </row>
    <row r="462" spans="1:18" x14ac:dyDescent="0.35">
      <c r="A462" s="13">
        <v>2331.5189999999998</v>
      </c>
      <c r="B462">
        <v>19</v>
      </c>
      <c r="C462">
        <v>361</v>
      </c>
      <c r="D462">
        <v>28.4</v>
      </c>
      <c r="E462">
        <v>1</v>
      </c>
      <c r="F462">
        <v>0</v>
      </c>
      <c r="G462">
        <v>0</v>
      </c>
      <c r="H462">
        <v>0</v>
      </c>
      <c r="I462">
        <v>0</v>
      </c>
      <c r="J462">
        <v>1</v>
      </c>
      <c r="K462">
        <v>0</v>
      </c>
      <c r="M462">
        <v>429</v>
      </c>
      <c r="N462">
        <v>7871.4956524437193</v>
      </c>
      <c r="O462">
        <v>-1206.8097024437193</v>
      </c>
      <c r="Q462">
        <v>40.654648956356738</v>
      </c>
      <c r="R462">
        <v>7441.5010000000002</v>
      </c>
    </row>
    <row r="463" spans="1:18" x14ac:dyDescent="0.35">
      <c r="A463" s="13">
        <v>7077.1894000000002</v>
      </c>
      <c r="B463">
        <v>40</v>
      </c>
      <c r="C463">
        <v>1600</v>
      </c>
      <c r="D463">
        <v>25.46</v>
      </c>
      <c r="E463">
        <v>1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M463">
        <v>430</v>
      </c>
      <c r="N463">
        <v>10993.610208604212</v>
      </c>
      <c r="O463">
        <v>-1409.7169086042122</v>
      </c>
      <c r="Q463">
        <v>40.749525616698293</v>
      </c>
      <c r="R463">
        <v>7443.6430499999997</v>
      </c>
    </row>
    <row r="464" spans="1:18" x14ac:dyDescent="0.35">
      <c r="A464" s="13">
        <v>10450.552</v>
      </c>
      <c r="B464">
        <v>54</v>
      </c>
      <c r="C464">
        <v>2916</v>
      </c>
      <c r="D464">
        <v>39.6</v>
      </c>
      <c r="E464">
        <v>1</v>
      </c>
      <c r="F464">
        <v>0</v>
      </c>
      <c r="G464">
        <v>1</v>
      </c>
      <c r="H464">
        <v>0</v>
      </c>
      <c r="I464">
        <v>0</v>
      </c>
      <c r="J464">
        <v>1</v>
      </c>
      <c r="K464">
        <v>0</v>
      </c>
      <c r="M464">
        <v>431</v>
      </c>
      <c r="N464">
        <v>11288.278693199138</v>
      </c>
      <c r="O464">
        <v>-1377.918843199137</v>
      </c>
      <c r="Q464">
        <v>40.844402277039848</v>
      </c>
      <c r="R464">
        <v>7445.9179999999997</v>
      </c>
    </row>
    <row r="465" spans="1:18" x14ac:dyDescent="0.35">
      <c r="A465" s="13">
        <v>5246.0469999999996</v>
      </c>
      <c r="B465">
        <v>35</v>
      </c>
      <c r="C465">
        <v>1225</v>
      </c>
      <c r="D465">
        <v>34.799999999999997</v>
      </c>
      <c r="E465">
        <v>1</v>
      </c>
      <c r="F465">
        <v>0</v>
      </c>
      <c r="G465">
        <v>0</v>
      </c>
      <c r="H465">
        <v>0</v>
      </c>
      <c r="I465">
        <v>0</v>
      </c>
      <c r="J465">
        <v>1</v>
      </c>
      <c r="K465">
        <v>0</v>
      </c>
      <c r="M465">
        <v>432</v>
      </c>
      <c r="N465">
        <v>6668.0015977456242</v>
      </c>
      <c r="O465">
        <v>-1290.543797745624</v>
      </c>
      <c r="Q465">
        <v>40.939278937381403</v>
      </c>
      <c r="R465">
        <v>7518.0253499999999</v>
      </c>
    </row>
    <row r="466" spans="1:18" x14ac:dyDescent="0.35">
      <c r="A466" s="13">
        <v>10436.096</v>
      </c>
      <c r="B466">
        <v>54</v>
      </c>
      <c r="C466">
        <v>2916</v>
      </c>
      <c r="D466">
        <v>29.2</v>
      </c>
      <c r="E466">
        <v>1</v>
      </c>
      <c r="F466">
        <v>0</v>
      </c>
      <c r="G466">
        <v>1</v>
      </c>
      <c r="H466">
        <v>0</v>
      </c>
      <c r="I466">
        <v>0</v>
      </c>
      <c r="J466">
        <v>1</v>
      </c>
      <c r="K466">
        <v>0</v>
      </c>
      <c r="M466">
        <v>433</v>
      </c>
      <c r="N466">
        <v>13302.300768242434</v>
      </c>
      <c r="O466">
        <v>-1357.1680682424339</v>
      </c>
      <c r="Q466">
        <v>41.034155597722958</v>
      </c>
      <c r="R466">
        <v>7526.7064499999997</v>
      </c>
    </row>
    <row r="467" spans="1:18" x14ac:dyDescent="0.35">
      <c r="A467" s="13">
        <v>6775.9610000000002</v>
      </c>
      <c r="B467">
        <v>41</v>
      </c>
      <c r="C467">
        <v>1681</v>
      </c>
      <c r="D467">
        <v>32.200000000000003</v>
      </c>
      <c r="E467">
        <v>1</v>
      </c>
      <c r="F467">
        <v>0</v>
      </c>
      <c r="G467">
        <v>0</v>
      </c>
      <c r="H467">
        <v>0</v>
      </c>
      <c r="I467">
        <v>0</v>
      </c>
      <c r="J467">
        <v>1</v>
      </c>
      <c r="K467">
        <v>0</v>
      </c>
      <c r="M467">
        <v>434</v>
      </c>
      <c r="N467">
        <v>3827.1484558610246</v>
      </c>
      <c r="O467">
        <v>-1605.5840058610247</v>
      </c>
      <c r="Q467">
        <v>41.12903225806452</v>
      </c>
      <c r="R467">
        <v>7624.63</v>
      </c>
    </row>
    <row r="468" spans="1:18" x14ac:dyDescent="0.35">
      <c r="A468" s="13">
        <v>4337.7352000000001</v>
      </c>
      <c r="B468">
        <v>28</v>
      </c>
      <c r="C468">
        <v>784</v>
      </c>
      <c r="D468">
        <v>28.88</v>
      </c>
      <c r="E468">
        <v>1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M468">
        <v>435</v>
      </c>
      <c r="N468">
        <v>4171.3398027562625</v>
      </c>
      <c r="O468">
        <v>-1532.2969027562626</v>
      </c>
      <c r="Q468">
        <v>41.223908918406075</v>
      </c>
      <c r="R468">
        <v>7626.9930000000004</v>
      </c>
    </row>
    <row r="469" spans="1:18" x14ac:dyDescent="0.35">
      <c r="A469" s="13">
        <v>6610.1097</v>
      </c>
      <c r="B469">
        <v>40</v>
      </c>
      <c r="C469">
        <v>1600</v>
      </c>
      <c r="D469">
        <v>41.23</v>
      </c>
      <c r="E469">
        <v>1</v>
      </c>
      <c r="F469">
        <v>0</v>
      </c>
      <c r="G469">
        <v>1</v>
      </c>
      <c r="H469">
        <v>0</v>
      </c>
      <c r="I469">
        <v>0</v>
      </c>
      <c r="J469">
        <v>0</v>
      </c>
      <c r="K469">
        <v>0</v>
      </c>
      <c r="M469">
        <v>436</v>
      </c>
      <c r="N469">
        <v>6002.7413200151668</v>
      </c>
      <c r="O469">
        <v>-1475.5583700151665</v>
      </c>
      <c r="Q469">
        <v>41.318785578747629</v>
      </c>
      <c r="R469">
        <v>7633.7205999999996</v>
      </c>
    </row>
    <row r="470" spans="1:18" x14ac:dyDescent="0.35">
      <c r="A470" s="13">
        <v>5012.4709999999995</v>
      </c>
      <c r="B470">
        <v>34</v>
      </c>
      <c r="C470">
        <v>1156</v>
      </c>
      <c r="D470">
        <v>33.700000000000003</v>
      </c>
      <c r="E470">
        <v>1</v>
      </c>
      <c r="F470">
        <v>0</v>
      </c>
      <c r="G470">
        <v>0</v>
      </c>
      <c r="H470">
        <v>0</v>
      </c>
      <c r="I470">
        <v>0</v>
      </c>
      <c r="J470">
        <v>1</v>
      </c>
      <c r="K470">
        <v>0</v>
      </c>
      <c r="M470">
        <v>437</v>
      </c>
      <c r="N470">
        <v>4408.3551993012898</v>
      </c>
      <c r="O470">
        <v>8201.5318206987104</v>
      </c>
      <c r="Q470">
        <v>41.413662239089184</v>
      </c>
      <c r="R470">
        <v>7639.4174499999999</v>
      </c>
    </row>
    <row r="471" spans="1:18" x14ac:dyDescent="0.35">
      <c r="A471" s="13">
        <v>12333.828</v>
      </c>
      <c r="B471">
        <v>59</v>
      </c>
      <c r="C471">
        <v>3481</v>
      </c>
      <c r="D471">
        <v>27.5</v>
      </c>
      <c r="E471">
        <v>1</v>
      </c>
      <c r="F471">
        <v>0</v>
      </c>
      <c r="G471">
        <v>1</v>
      </c>
      <c r="H471">
        <v>0</v>
      </c>
      <c r="I471">
        <v>0</v>
      </c>
      <c r="J471">
        <v>1</v>
      </c>
      <c r="K471">
        <v>0</v>
      </c>
      <c r="M471">
        <v>438</v>
      </c>
      <c r="N471">
        <v>10051.290876837518</v>
      </c>
      <c r="O471">
        <v>18417.628133162485</v>
      </c>
      <c r="Q471">
        <v>41.508538899430739</v>
      </c>
      <c r="R471">
        <v>7650.7737500000003</v>
      </c>
    </row>
    <row r="472" spans="1:18" x14ac:dyDescent="0.35">
      <c r="A472" s="13">
        <v>35160.134570000002</v>
      </c>
      <c r="B472">
        <v>55</v>
      </c>
      <c r="C472">
        <v>3025</v>
      </c>
      <c r="D472">
        <v>26.8</v>
      </c>
      <c r="E472">
        <v>1</v>
      </c>
      <c r="F472">
        <v>0</v>
      </c>
      <c r="G472">
        <v>0</v>
      </c>
      <c r="H472">
        <v>0</v>
      </c>
      <c r="I472">
        <v>0</v>
      </c>
      <c r="J472">
        <v>1</v>
      </c>
      <c r="K472">
        <v>0</v>
      </c>
      <c r="M472">
        <v>439</v>
      </c>
      <c r="N472">
        <v>4593.633172431194</v>
      </c>
      <c r="O472">
        <v>-1863.5253224311941</v>
      </c>
      <c r="Q472">
        <v>41.603415559772294</v>
      </c>
      <c r="R472">
        <v>7682.67</v>
      </c>
    </row>
    <row r="473" spans="1:18" x14ac:dyDescent="0.35">
      <c r="A473" s="13">
        <v>7441.0529999999999</v>
      </c>
      <c r="B473">
        <v>45</v>
      </c>
      <c r="C473">
        <v>2025</v>
      </c>
      <c r="D473">
        <v>30.2</v>
      </c>
      <c r="E473">
        <v>1</v>
      </c>
      <c r="F473">
        <v>0</v>
      </c>
      <c r="G473">
        <v>1</v>
      </c>
      <c r="H473">
        <v>0</v>
      </c>
      <c r="I473">
        <v>0</v>
      </c>
      <c r="J473">
        <v>1</v>
      </c>
      <c r="K473">
        <v>0</v>
      </c>
      <c r="M473">
        <v>440</v>
      </c>
      <c r="N473">
        <v>8692.68876000618</v>
      </c>
      <c r="O473">
        <v>-1174.6634100061801</v>
      </c>
      <c r="Q473">
        <v>41.698292220113849</v>
      </c>
      <c r="R473">
        <v>7727.2532000000001</v>
      </c>
    </row>
    <row r="474" spans="1:18" x14ac:dyDescent="0.35">
      <c r="A474" s="13">
        <v>9282.4806000000008</v>
      </c>
      <c r="B474">
        <v>49</v>
      </c>
      <c r="C474">
        <v>2401</v>
      </c>
      <c r="D474">
        <v>25.84</v>
      </c>
      <c r="E474">
        <v>1</v>
      </c>
      <c r="F474">
        <v>0</v>
      </c>
      <c r="G474">
        <v>1</v>
      </c>
      <c r="H474">
        <v>0</v>
      </c>
      <c r="I474">
        <v>0</v>
      </c>
      <c r="J474">
        <v>0</v>
      </c>
      <c r="K474">
        <v>0</v>
      </c>
      <c r="M474">
        <v>441</v>
      </c>
      <c r="N474">
        <v>9643.6065980334897</v>
      </c>
      <c r="O474">
        <v>18696.582251966509</v>
      </c>
      <c r="Q474">
        <v>41.793168880455411</v>
      </c>
      <c r="R474">
        <v>7729.6457499999997</v>
      </c>
    </row>
    <row r="475" spans="1:18" x14ac:dyDescent="0.35">
      <c r="A475" s="13">
        <v>9617.6624499999998</v>
      </c>
      <c r="B475">
        <v>50</v>
      </c>
      <c r="C475">
        <v>2500</v>
      </c>
      <c r="D475">
        <v>27.454999999999998</v>
      </c>
      <c r="E475">
        <v>1</v>
      </c>
      <c r="F475">
        <v>0</v>
      </c>
      <c r="G475">
        <v>1</v>
      </c>
      <c r="H475">
        <v>0</v>
      </c>
      <c r="I475">
        <v>0</v>
      </c>
      <c r="J475">
        <v>0</v>
      </c>
      <c r="K475">
        <v>0</v>
      </c>
      <c r="M475">
        <v>442</v>
      </c>
      <c r="N475">
        <v>9434.9767773836375</v>
      </c>
      <c r="O475">
        <v>-1411.8413273836377</v>
      </c>
      <c r="Q475">
        <v>41.888045540796966</v>
      </c>
      <c r="R475">
        <v>7731.8578500000003</v>
      </c>
    </row>
    <row r="476" spans="1:18" x14ac:dyDescent="0.35">
      <c r="A476" s="13">
        <v>4237.12655</v>
      </c>
      <c r="B476">
        <v>30</v>
      </c>
      <c r="C476">
        <v>900</v>
      </c>
      <c r="D476">
        <v>27.645</v>
      </c>
      <c r="E476">
        <v>1</v>
      </c>
      <c r="F476">
        <v>0</v>
      </c>
      <c r="G476">
        <v>1</v>
      </c>
      <c r="H476">
        <v>0</v>
      </c>
      <c r="I476">
        <v>0</v>
      </c>
      <c r="J476">
        <v>0</v>
      </c>
      <c r="K476">
        <v>0</v>
      </c>
      <c r="M476">
        <v>443</v>
      </c>
      <c r="N476">
        <v>5749.7124953462244</v>
      </c>
      <c r="O476">
        <v>-1295.3098453462244</v>
      </c>
      <c r="Q476">
        <v>41.982922201138521</v>
      </c>
      <c r="R476">
        <v>7740.3370000000004</v>
      </c>
    </row>
    <row r="477" spans="1:18" x14ac:dyDescent="0.35">
      <c r="A477" s="13">
        <v>11879.10405</v>
      </c>
      <c r="B477">
        <v>55</v>
      </c>
      <c r="C477">
        <v>3025</v>
      </c>
      <c r="D477">
        <v>32.395000000000003</v>
      </c>
      <c r="E477">
        <v>1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M477">
        <v>444</v>
      </c>
      <c r="N477">
        <v>7089.248927722565</v>
      </c>
      <c r="O477">
        <v>-1458.7910777225652</v>
      </c>
      <c r="Q477">
        <v>42.077798861480076</v>
      </c>
      <c r="R477">
        <v>7749.1563999999998</v>
      </c>
    </row>
    <row r="478" spans="1:18" x14ac:dyDescent="0.35">
      <c r="A478" s="13">
        <v>20277.807509999999</v>
      </c>
      <c r="B478">
        <v>29</v>
      </c>
      <c r="C478">
        <v>841</v>
      </c>
      <c r="D478">
        <v>29.64</v>
      </c>
      <c r="E478">
        <v>1</v>
      </c>
      <c r="F478">
        <v>0</v>
      </c>
      <c r="G478">
        <v>1</v>
      </c>
      <c r="H478">
        <v>0</v>
      </c>
      <c r="I478">
        <v>0</v>
      </c>
      <c r="J478">
        <v>0</v>
      </c>
      <c r="K478">
        <v>0</v>
      </c>
      <c r="M478">
        <v>445</v>
      </c>
      <c r="N478">
        <v>9119.9653951846449</v>
      </c>
      <c r="O478">
        <v>-1392.7121951846448</v>
      </c>
      <c r="Q478">
        <v>42.172675521821631</v>
      </c>
      <c r="R478">
        <v>7935.29115</v>
      </c>
    </row>
    <row r="479" spans="1:18" x14ac:dyDescent="0.35">
      <c r="A479" s="13">
        <v>4667.6076499999999</v>
      </c>
      <c r="B479">
        <v>32</v>
      </c>
      <c r="C479">
        <v>1024</v>
      </c>
      <c r="D479">
        <v>37.335000000000001</v>
      </c>
      <c r="E479">
        <v>1</v>
      </c>
      <c r="F479">
        <v>0</v>
      </c>
      <c r="G479">
        <v>1</v>
      </c>
      <c r="H479">
        <v>0</v>
      </c>
      <c r="I479">
        <v>0</v>
      </c>
      <c r="J479">
        <v>0</v>
      </c>
      <c r="K479">
        <v>0</v>
      </c>
      <c r="M479">
        <v>446</v>
      </c>
      <c r="N479">
        <v>8499.3146697941211</v>
      </c>
      <c r="O479">
        <v>-1345.7607697941212</v>
      </c>
      <c r="Q479">
        <v>42.267552182163186</v>
      </c>
      <c r="R479">
        <v>7954.5169999999998</v>
      </c>
    </row>
    <row r="480" spans="1:18" x14ac:dyDescent="0.35">
      <c r="A480" s="13">
        <v>6600.2059499999996</v>
      </c>
      <c r="B480">
        <v>40</v>
      </c>
      <c r="C480">
        <v>1600</v>
      </c>
      <c r="D480">
        <v>34.104999999999997</v>
      </c>
      <c r="E480">
        <v>1</v>
      </c>
      <c r="F480">
        <v>0</v>
      </c>
      <c r="G480">
        <v>1</v>
      </c>
      <c r="H480">
        <v>0</v>
      </c>
      <c r="I480">
        <v>0</v>
      </c>
      <c r="J480">
        <v>0</v>
      </c>
      <c r="K480">
        <v>0</v>
      </c>
      <c r="M480">
        <v>447</v>
      </c>
      <c r="N480">
        <v>7534.6764401401115</v>
      </c>
      <c r="O480">
        <v>-1422.3234901401111</v>
      </c>
      <c r="Q480">
        <v>42.362428842504741</v>
      </c>
      <c r="R480">
        <v>7985.8149999999996</v>
      </c>
    </row>
    <row r="481" spans="1:18" x14ac:dyDescent="0.35">
      <c r="A481" s="13">
        <v>8334.4575499999992</v>
      </c>
      <c r="B481">
        <v>46</v>
      </c>
      <c r="C481">
        <v>2116</v>
      </c>
      <c r="D481">
        <v>33.344999999999999</v>
      </c>
      <c r="E481">
        <v>1</v>
      </c>
      <c r="F481">
        <v>0</v>
      </c>
      <c r="G481">
        <v>1</v>
      </c>
      <c r="H481">
        <v>0</v>
      </c>
      <c r="I481">
        <v>0</v>
      </c>
      <c r="J481">
        <v>0</v>
      </c>
      <c r="K481">
        <v>0</v>
      </c>
      <c r="M481">
        <v>448</v>
      </c>
      <c r="N481">
        <v>7613.3190653609699</v>
      </c>
      <c r="O481">
        <v>-1219.7156153609703</v>
      </c>
      <c r="Q481">
        <v>42.457305502846303</v>
      </c>
      <c r="R481">
        <v>7986.4752500000004</v>
      </c>
    </row>
    <row r="482" spans="1:18" x14ac:dyDescent="0.35">
      <c r="A482" s="13">
        <v>4751.07</v>
      </c>
      <c r="B482">
        <v>35</v>
      </c>
      <c r="C482">
        <v>1225</v>
      </c>
      <c r="D482">
        <v>30.5</v>
      </c>
      <c r="E482">
        <v>1</v>
      </c>
      <c r="F482">
        <v>0</v>
      </c>
      <c r="G482">
        <v>1</v>
      </c>
      <c r="H482">
        <v>0</v>
      </c>
      <c r="I482">
        <v>0</v>
      </c>
      <c r="J482">
        <v>1</v>
      </c>
      <c r="K482">
        <v>0</v>
      </c>
      <c r="M482">
        <v>449</v>
      </c>
      <c r="N482">
        <v>6639.1516871696995</v>
      </c>
      <c r="O482">
        <v>-1265.7874371696998</v>
      </c>
      <c r="Q482">
        <v>42.552182163187858</v>
      </c>
      <c r="R482">
        <v>8023.1354499999998</v>
      </c>
    </row>
    <row r="483" spans="1:18" x14ac:dyDescent="0.35">
      <c r="A483" s="13">
        <v>2597.779</v>
      </c>
      <c r="B483">
        <v>21</v>
      </c>
      <c r="C483">
        <v>441</v>
      </c>
      <c r="D483">
        <v>26.4</v>
      </c>
      <c r="E483">
        <v>1</v>
      </c>
      <c r="F483">
        <v>0</v>
      </c>
      <c r="G483">
        <v>0</v>
      </c>
      <c r="H483">
        <v>0</v>
      </c>
      <c r="I483">
        <v>0</v>
      </c>
      <c r="J483">
        <v>1</v>
      </c>
      <c r="K483">
        <v>0</v>
      </c>
      <c r="M483">
        <v>450</v>
      </c>
      <c r="N483">
        <v>5519.3593439718752</v>
      </c>
      <c r="O483">
        <v>-1563.2878939718753</v>
      </c>
      <c r="Q483">
        <v>42.647058823529413</v>
      </c>
      <c r="R483">
        <v>8026.6665999999996</v>
      </c>
    </row>
    <row r="484" spans="1:18" x14ac:dyDescent="0.35">
      <c r="A484" s="13">
        <v>7639.4174499999999</v>
      </c>
      <c r="B484">
        <v>42</v>
      </c>
      <c r="C484">
        <v>1764</v>
      </c>
      <c r="D484">
        <v>33.155000000000001</v>
      </c>
      <c r="E484">
        <v>1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M484">
        <v>451</v>
      </c>
      <c r="N484">
        <v>12706.036203387253</v>
      </c>
      <c r="O484">
        <v>-1400.1016533872535</v>
      </c>
      <c r="Q484">
        <v>42.741935483870968</v>
      </c>
      <c r="R484">
        <v>8027.9679999999998</v>
      </c>
    </row>
    <row r="485" spans="1:18" x14ac:dyDescent="0.35">
      <c r="A485" s="13">
        <v>6555.07035</v>
      </c>
      <c r="B485">
        <v>38</v>
      </c>
      <c r="C485">
        <v>1444</v>
      </c>
      <c r="D485">
        <v>27.265000000000001</v>
      </c>
      <c r="E485">
        <v>1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M485">
        <v>452</v>
      </c>
      <c r="N485">
        <v>4762.4087969324673</v>
      </c>
      <c r="O485">
        <v>-1469.8789469324674</v>
      </c>
      <c r="Q485">
        <v>42.836812144212523</v>
      </c>
      <c r="R485">
        <v>8059.6791000000003</v>
      </c>
    </row>
    <row r="486" spans="1:18" x14ac:dyDescent="0.35">
      <c r="A486" s="13">
        <v>13224.692999999999</v>
      </c>
      <c r="B486">
        <v>60</v>
      </c>
      <c r="C486">
        <v>3600</v>
      </c>
      <c r="D486">
        <v>28.7</v>
      </c>
      <c r="E486">
        <v>1</v>
      </c>
      <c r="F486">
        <v>0</v>
      </c>
      <c r="G486">
        <v>0</v>
      </c>
      <c r="H486">
        <v>0</v>
      </c>
      <c r="I486">
        <v>0</v>
      </c>
      <c r="J486">
        <v>1</v>
      </c>
      <c r="K486">
        <v>0</v>
      </c>
      <c r="M486">
        <v>453</v>
      </c>
      <c r="N486">
        <v>4457.7594000413555</v>
      </c>
      <c r="O486">
        <v>-1746.9308500413554</v>
      </c>
      <c r="Q486">
        <v>42.931688804554078</v>
      </c>
      <c r="R486">
        <v>8062.7640000000001</v>
      </c>
    </row>
    <row r="487" spans="1:18" x14ac:dyDescent="0.35">
      <c r="A487" s="13">
        <v>11763.000899999999</v>
      </c>
      <c r="B487">
        <v>56</v>
      </c>
      <c r="C487">
        <v>3136</v>
      </c>
      <c r="D487">
        <v>32.11</v>
      </c>
      <c r="E487">
        <v>1</v>
      </c>
      <c r="F487">
        <v>0</v>
      </c>
      <c r="G487">
        <v>1</v>
      </c>
      <c r="H487">
        <v>0</v>
      </c>
      <c r="I487">
        <v>0</v>
      </c>
      <c r="J487">
        <v>0</v>
      </c>
      <c r="K487">
        <v>0</v>
      </c>
      <c r="M487">
        <v>454</v>
      </c>
      <c r="N487">
        <v>8126.5919706846753</v>
      </c>
      <c r="O487">
        <v>-1185.6821206846753</v>
      </c>
      <c r="Q487">
        <v>43.026565464895633</v>
      </c>
      <c r="R487">
        <v>8083.9197999999997</v>
      </c>
    </row>
    <row r="488" spans="1:18" x14ac:dyDescent="0.35">
      <c r="A488" s="13">
        <v>9861.0249999999996</v>
      </c>
      <c r="B488">
        <v>51</v>
      </c>
      <c r="C488">
        <v>2601</v>
      </c>
      <c r="D488">
        <v>25.8</v>
      </c>
      <c r="E488">
        <v>1</v>
      </c>
      <c r="F488">
        <v>0</v>
      </c>
      <c r="G488">
        <v>0</v>
      </c>
      <c r="H488">
        <v>0</v>
      </c>
      <c r="I488">
        <v>0</v>
      </c>
      <c r="J488">
        <v>1</v>
      </c>
      <c r="K488">
        <v>0</v>
      </c>
      <c r="M488">
        <v>455</v>
      </c>
      <c r="N488">
        <v>5536.4035862654328</v>
      </c>
      <c r="O488">
        <v>-1296.510936265433</v>
      </c>
      <c r="Q488">
        <v>43.121442125237195</v>
      </c>
      <c r="R488">
        <v>8116.2688500000004</v>
      </c>
    </row>
    <row r="489" spans="1:18" x14ac:dyDescent="0.35">
      <c r="A489" s="13">
        <v>6067.1267500000004</v>
      </c>
      <c r="B489">
        <v>38</v>
      </c>
      <c r="C489">
        <v>1444</v>
      </c>
      <c r="D489">
        <v>28.024999999999999</v>
      </c>
      <c r="E489">
        <v>1</v>
      </c>
      <c r="F489">
        <v>0</v>
      </c>
      <c r="G489">
        <v>1</v>
      </c>
      <c r="H489">
        <v>0</v>
      </c>
      <c r="I489">
        <v>0</v>
      </c>
      <c r="J489">
        <v>0</v>
      </c>
      <c r="K489">
        <v>0</v>
      </c>
      <c r="M489">
        <v>456</v>
      </c>
      <c r="N489">
        <v>12607.987802831789</v>
      </c>
      <c r="O489">
        <v>-1810.6516028317892</v>
      </c>
      <c r="Q489">
        <v>43.21631878557875</v>
      </c>
      <c r="R489">
        <v>8116.68</v>
      </c>
    </row>
    <row r="490" spans="1:18" x14ac:dyDescent="0.35">
      <c r="A490" s="13">
        <v>31620.001059999999</v>
      </c>
      <c r="B490">
        <v>62</v>
      </c>
      <c r="C490">
        <v>3844</v>
      </c>
      <c r="D490">
        <v>36.86</v>
      </c>
      <c r="E490">
        <v>1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M490">
        <v>457</v>
      </c>
      <c r="N490">
        <v>5572.7640118323116</v>
      </c>
      <c r="O490">
        <v>-1423.0280118323117</v>
      </c>
      <c r="Q490">
        <v>43.311195445920305</v>
      </c>
      <c r="R490">
        <v>8124.4084000000003</v>
      </c>
    </row>
    <row r="491" spans="1:18" x14ac:dyDescent="0.35">
      <c r="A491" s="13">
        <v>9724.5300000000007</v>
      </c>
      <c r="B491">
        <v>52</v>
      </c>
      <c r="C491">
        <v>2704</v>
      </c>
      <c r="D491">
        <v>30.2</v>
      </c>
      <c r="E491">
        <v>1</v>
      </c>
      <c r="F491">
        <v>0</v>
      </c>
      <c r="G491">
        <v>1</v>
      </c>
      <c r="H491">
        <v>0</v>
      </c>
      <c r="I491">
        <v>0</v>
      </c>
      <c r="J491">
        <v>1</v>
      </c>
      <c r="K491">
        <v>0</v>
      </c>
      <c r="M491">
        <v>458</v>
      </c>
      <c r="N491">
        <v>7786.3897714659906</v>
      </c>
      <c r="O491">
        <v>-1706.7182714659903</v>
      </c>
      <c r="Q491">
        <v>43.40607210626186</v>
      </c>
      <c r="R491">
        <v>8125.7844999999998</v>
      </c>
    </row>
    <row r="492" spans="1:18" x14ac:dyDescent="0.35">
      <c r="A492" s="13">
        <v>12913.992399999999</v>
      </c>
      <c r="B492">
        <v>59</v>
      </c>
      <c r="C492">
        <v>3481</v>
      </c>
      <c r="D492">
        <v>25.46</v>
      </c>
      <c r="E492">
        <v>1</v>
      </c>
      <c r="F492">
        <v>0</v>
      </c>
      <c r="G492">
        <v>1</v>
      </c>
      <c r="H492">
        <v>0</v>
      </c>
      <c r="I492">
        <v>0</v>
      </c>
      <c r="J492">
        <v>0</v>
      </c>
      <c r="K492">
        <v>0</v>
      </c>
      <c r="M492">
        <v>459</v>
      </c>
      <c r="N492">
        <v>6154.1023949934288</v>
      </c>
      <c r="O492">
        <v>-1712.8892449934292</v>
      </c>
      <c r="Q492">
        <v>43.500948766603415</v>
      </c>
      <c r="R492">
        <v>8162.7162500000004</v>
      </c>
    </row>
    <row r="493" spans="1:18" x14ac:dyDescent="0.35">
      <c r="A493" s="13">
        <v>5594.8455000000004</v>
      </c>
      <c r="B493">
        <v>34</v>
      </c>
      <c r="C493">
        <v>1156</v>
      </c>
      <c r="D493">
        <v>33.25</v>
      </c>
      <c r="E493">
        <v>1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M493">
        <v>460</v>
      </c>
      <c r="N493">
        <v>6319.72159397411</v>
      </c>
      <c r="O493">
        <v>-1315.8685939741099</v>
      </c>
      <c r="Q493">
        <v>43.59582542694497</v>
      </c>
      <c r="R493">
        <v>8211.1002000000008</v>
      </c>
    </row>
    <row r="494" spans="1:18" x14ac:dyDescent="0.35">
      <c r="A494" s="13">
        <v>3659.346</v>
      </c>
      <c r="B494">
        <v>30</v>
      </c>
      <c r="C494">
        <v>900</v>
      </c>
      <c r="D494">
        <v>31.4</v>
      </c>
      <c r="E494">
        <v>1</v>
      </c>
      <c r="F494">
        <v>0</v>
      </c>
      <c r="G494">
        <v>1</v>
      </c>
      <c r="H494">
        <v>0</v>
      </c>
      <c r="I494">
        <v>0</v>
      </c>
      <c r="J494">
        <v>1</v>
      </c>
      <c r="K494">
        <v>0</v>
      </c>
      <c r="M494">
        <v>461</v>
      </c>
      <c r="N494">
        <v>4014.6551376405914</v>
      </c>
      <c r="O494">
        <v>-1683.1361376405916</v>
      </c>
      <c r="Q494">
        <v>43.690702087286525</v>
      </c>
      <c r="R494">
        <v>8219.2039000000004</v>
      </c>
    </row>
    <row r="495" spans="1:18" x14ac:dyDescent="0.35">
      <c r="A495" s="13">
        <v>9391.3459999999995</v>
      </c>
      <c r="B495">
        <v>51</v>
      </c>
      <c r="C495">
        <v>2601</v>
      </c>
      <c r="D495">
        <v>39.700000000000003</v>
      </c>
      <c r="E495">
        <v>1</v>
      </c>
      <c r="F495">
        <v>0</v>
      </c>
      <c r="G495">
        <v>1</v>
      </c>
      <c r="H495">
        <v>0</v>
      </c>
      <c r="I495">
        <v>0</v>
      </c>
      <c r="J495">
        <v>1</v>
      </c>
      <c r="K495">
        <v>0</v>
      </c>
      <c r="M495">
        <v>462</v>
      </c>
      <c r="N495">
        <v>8812.3047776072326</v>
      </c>
      <c r="O495">
        <v>-1735.1153776072324</v>
      </c>
      <c r="Q495">
        <v>43.785578747628087</v>
      </c>
      <c r="R495">
        <v>8232.6388000000006</v>
      </c>
    </row>
    <row r="496" spans="1:18" x14ac:dyDescent="0.35">
      <c r="A496" s="13">
        <v>8703.4560000000001</v>
      </c>
      <c r="B496">
        <v>49</v>
      </c>
      <c r="C496">
        <v>2401</v>
      </c>
      <c r="D496">
        <v>28.7</v>
      </c>
      <c r="E496">
        <v>1</v>
      </c>
      <c r="F496">
        <v>0</v>
      </c>
      <c r="G496">
        <v>1</v>
      </c>
      <c r="H496">
        <v>0</v>
      </c>
      <c r="I496">
        <v>0</v>
      </c>
      <c r="J496">
        <v>1</v>
      </c>
      <c r="K496">
        <v>0</v>
      </c>
      <c r="M496">
        <v>463</v>
      </c>
      <c r="N496">
        <v>11725.287262125525</v>
      </c>
      <c r="O496">
        <v>-1274.735262125525</v>
      </c>
      <c r="Q496">
        <v>43.880455407969642</v>
      </c>
      <c r="R496">
        <v>8233.0974999999999</v>
      </c>
    </row>
    <row r="497" spans="1:18" x14ac:dyDescent="0.35">
      <c r="A497" s="13">
        <v>3577.9989999999998</v>
      </c>
      <c r="B497">
        <v>27</v>
      </c>
      <c r="C497">
        <v>729</v>
      </c>
      <c r="D497">
        <v>34.799999999999997</v>
      </c>
      <c r="E497">
        <v>1</v>
      </c>
      <c r="F497">
        <v>0</v>
      </c>
      <c r="G497">
        <v>0</v>
      </c>
      <c r="H497">
        <v>0</v>
      </c>
      <c r="I497">
        <v>0</v>
      </c>
      <c r="J497">
        <v>1</v>
      </c>
      <c r="K497">
        <v>0</v>
      </c>
      <c r="M497">
        <v>464</v>
      </c>
      <c r="N497">
        <v>6610.1924847399196</v>
      </c>
      <c r="O497">
        <v>-1364.14548473992</v>
      </c>
      <c r="Q497">
        <v>43.975332068311197</v>
      </c>
      <c r="R497">
        <v>8240.5895999999993</v>
      </c>
    </row>
    <row r="498" spans="1:18" x14ac:dyDescent="0.35">
      <c r="A498" s="13">
        <v>9447.2503500000003</v>
      </c>
      <c r="B498">
        <v>48</v>
      </c>
      <c r="C498">
        <v>2304</v>
      </c>
      <c r="D498">
        <v>27.265000000000001</v>
      </c>
      <c r="E498">
        <v>1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M498">
        <v>465</v>
      </c>
      <c r="N498">
        <v>11623.406423419374</v>
      </c>
      <c r="O498">
        <v>-1187.3104234193743</v>
      </c>
      <c r="Q498">
        <v>44.070208728652752</v>
      </c>
      <c r="R498">
        <v>8252.2842999999993</v>
      </c>
    </row>
    <row r="499" spans="1:18" x14ac:dyDescent="0.35">
      <c r="A499" s="13">
        <v>8556.9069999999992</v>
      </c>
      <c r="B499">
        <v>47</v>
      </c>
      <c r="C499">
        <v>2209</v>
      </c>
      <c r="D499">
        <v>36</v>
      </c>
      <c r="E499">
        <v>1</v>
      </c>
      <c r="F499">
        <v>0</v>
      </c>
      <c r="G499">
        <v>0</v>
      </c>
      <c r="H499">
        <v>0</v>
      </c>
      <c r="I499">
        <v>0</v>
      </c>
      <c r="J499">
        <v>1</v>
      </c>
      <c r="K499">
        <v>0</v>
      </c>
      <c r="M499">
        <v>466</v>
      </c>
      <c r="N499">
        <v>8068.3087569897134</v>
      </c>
      <c r="O499">
        <v>-1292.3477569897132</v>
      </c>
      <c r="Q499">
        <v>44.165085388994306</v>
      </c>
      <c r="R499">
        <v>8269.0439999999999</v>
      </c>
    </row>
    <row r="500" spans="1:18" x14ac:dyDescent="0.35">
      <c r="A500" s="13">
        <v>8062.7640000000001</v>
      </c>
      <c r="B500">
        <v>47</v>
      </c>
      <c r="C500">
        <v>2209</v>
      </c>
      <c r="D500">
        <v>32.299999999999997</v>
      </c>
      <c r="E500">
        <v>1</v>
      </c>
      <c r="F500">
        <v>0</v>
      </c>
      <c r="G500">
        <v>1</v>
      </c>
      <c r="H500">
        <v>0</v>
      </c>
      <c r="I500">
        <v>0</v>
      </c>
      <c r="J500">
        <v>1</v>
      </c>
      <c r="K500">
        <v>0</v>
      </c>
      <c r="M500">
        <v>467</v>
      </c>
      <c r="N500">
        <v>6266.8319826536517</v>
      </c>
      <c r="O500">
        <v>-1929.0967826536516</v>
      </c>
      <c r="Q500">
        <v>44.259962049335861</v>
      </c>
      <c r="R500">
        <v>8277.5229999999992</v>
      </c>
    </row>
    <row r="501" spans="1:18" x14ac:dyDescent="0.35">
      <c r="A501" s="13">
        <v>7050.6419999999998</v>
      </c>
      <c r="B501">
        <v>42</v>
      </c>
      <c r="C501">
        <v>1764</v>
      </c>
      <c r="D501">
        <v>29</v>
      </c>
      <c r="E501">
        <v>1</v>
      </c>
      <c r="F501">
        <v>0</v>
      </c>
      <c r="G501">
        <v>0</v>
      </c>
      <c r="H501">
        <v>0</v>
      </c>
      <c r="I501">
        <v>0</v>
      </c>
      <c r="J501">
        <v>1</v>
      </c>
      <c r="K501">
        <v>0</v>
      </c>
      <c r="M501">
        <v>468</v>
      </c>
      <c r="N501">
        <v>8338.0417359028797</v>
      </c>
      <c r="O501">
        <v>-1727.9320359028798</v>
      </c>
      <c r="Q501">
        <v>44.354838709677416</v>
      </c>
      <c r="R501">
        <v>8280.6226999999999</v>
      </c>
    </row>
    <row r="502" spans="1:18" x14ac:dyDescent="0.35">
      <c r="A502" s="13">
        <v>3309.7926000000002</v>
      </c>
      <c r="B502">
        <v>25</v>
      </c>
      <c r="C502">
        <v>625</v>
      </c>
      <c r="D502">
        <v>25.84</v>
      </c>
      <c r="E502">
        <v>1</v>
      </c>
      <c r="F502">
        <v>0</v>
      </c>
      <c r="G502">
        <v>1</v>
      </c>
      <c r="H502">
        <v>0</v>
      </c>
      <c r="I502">
        <v>0</v>
      </c>
      <c r="J502">
        <v>0</v>
      </c>
      <c r="K502">
        <v>0</v>
      </c>
      <c r="M502">
        <v>469</v>
      </c>
      <c r="N502">
        <v>6380.4582478181619</v>
      </c>
      <c r="O502">
        <v>-1367.9872478181624</v>
      </c>
      <c r="Q502">
        <v>44.449715370018978</v>
      </c>
      <c r="R502">
        <v>8283.6807000000008</v>
      </c>
    </row>
    <row r="503" spans="1:18" x14ac:dyDescent="0.35">
      <c r="A503" s="13">
        <v>7445.9179999999997</v>
      </c>
      <c r="B503">
        <v>45</v>
      </c>
      <c r="C503">
        <v>2025</v>
      </c>
      <c r="D503">
        <v>33.700000000000003</v>
      </c>
      <c r="E503">
        <v>1</v>
      </c>
      <c r="F503">
        <v>0</v>
      </c>
      <c r="G503">
        <v>1</v>
      </c>
      <c r="H503">
        <v>0</v>
      </c>
      <c r="I503">
        <v>0</v>
      </c>
      <c r="J503">
        <v>1</v>
      </c>
      <c r="K503">
        <v>0</v>
      </c>
      <c r="M503">
        <v>470</v>
      </c>
      <c r="N503">
        <v>13591.162952263849</v>
      </c>
      <c r="O503">
        <v>-1257.3349522638491</v>
      </c>
      <c r="Q503">
        <v>44.544592030360533</v>
      </c>
      <c r="R503">
        <v>8302.5356499999998</v>
      </c>
    </row>
    <row r="504" spans="1:18" x14ac:dyDescent="0.35">
      <c r="A504" s="13">
        <v>9872.7009999999991</v>
      </c>
      <c r="B504">
        <v>51</v>
      </c>
      <c r="C504">
        <v>2601</v>
      </c>
      <c r="D504">
        <v>34.200000000000003</v>
      </c>
      <c r="E504">
        <v>1</v>
      </c>
      <c r="F504">
        <v>0</v>
      </c>
      <c r="G504">
        <v>0</v>
      </c>
      <c r="H504">
        <v>0</v>
      </c>
      <c r="I504">
        <v>0</v>
      </c>
      <c r="J504">
        <v>1</v>
      </c>
      <c r="K504">
        <v>0</v>
      </c>
      <c r="M504">
        <v>471</v>
      </c>
      <c r="N504">
        <v>12609.35226880807</v>
      </c>
      <c r="O504">
        <v>22550.782301191932</v>
      </c>
      <c r="Q504">
        <v>44.639468690702088</v>
      </c>
      <c r="R504">
        <v>8310.8391499999998</v>
      </c>
    </row>
    <row r="505" spans="1:18" x14ac:dyDescent="0.35">
      <c r="A505" s="13">
        <v>11576.13</v>
      </c>
      <c r="B505">
        <v>57</v>
      </c>
      <c r="C505">
        <v>3249</v>
      </c>
      <c r="D505">
        <v>43.7</v>
      </c>
      <c r="E505">
        <v>1</v>
      </c>
      <c r="F505">
        <v>0</v>
      </c>
      <c r="G505">
        <v>1</v>
      </c>
      <c r="H505">
        <v>0</v>
      </c>
      <c r="I505">
        <v>0</v>
      </c>
      <c r="J505">
        <v>1</v>
      </c>
      <c r="K505">
        <v>0</v>
      </c>
      <c r="M505">
        <v>472</v>
      </c>
      <c r="N505">
        <v>8570.7730525565858</v>
      </c>
      <c r="O505">
        <v>-1129.7200525565859</v>
      </c>
      <c r="Q505">
        <v>44.734345351043643</v>
      </c>
      <c r="R505">
        <v>8334.4575499999992</v>
      </c>
    </row>
    <row r="506" spans="1:18" x14ac:dyDescent="0.35">
      <c r="A506" s="13">
        <v>6849.0259999999998</v>
      </c>
      <c r="B506">
        <v>43</v>
      </c>
      <c r="C506">
        <v>1849</v>
      </c>
      <c r="D506">
        <v>30.1</v>
      </c>
      <c r="E506">
        <v>1</v>
      </c>
      <c r="F506">
        <v>0</v>
      </c>
      <c r="G506">
        <v>1</v>
      </c>
      <c r="H506">
        <v>0</v>
      </c>
      <c r="I506">
        <v>0</v>
      </c>
      <c r="J506">
        <v>1</v>
      </c>
      <c r="K506">
        <v>0</v>
      </c>
      <c r="M506">
        <v>473</v>
      </c>
      <c r="N506">
        <v>10885.77256093432</v>
      </c>
      <c r="O506">
        <v>-1603.2919609343189</v>
      </c>
      <c r="Q506">
        <v>44.829222011385198</v>
      </c>
      <c r="R506">
        <v>8413.4630500000003</v>
      </c>
    </row>
    <row r="507" spans="1:18" x14ac:dyDescent="0.35">
      <c r="A507" s="13">
        <v>26140.3603</v>
      </c>
      <c r="B507">
        <v>49</v>
      </c>
      <c r="C507">
        <v>2401</v>
      </c>
      <c r="D507">
        <v>27.1</v>
      </c>
      <c r="E507">
        <v>1</v>
      </c>
      <c r="F507">
        <v>0</v>
      </c>
      <c r="G507">
        <v>0</v>
      </c>
      <c r="H507">
        <v>0</v>
      </c>
      <c r="I507">
        <v>0</v>
      </c>
      <c r="J507">
        <v>1</v>
      </c>
      <c r="K507">
        <v>0</v>
      </c>
      <c r="M507">
        <v>474</v>
      </c>
      <c r="N507">
        <v>11241.863435787665</v>
      </c>
      <c r="O507">
        <v>-1624.2009857876656</v>
      </c>
      <c r="Q507">
        <v>44.924098671726753</v>
      </c>
      <c r="R507">
        <v>8428.0692999999992</v>
      </c>
    </row>
    <row r="508" spans="1:18" x14ac:dyDescent="0.35">
      <c r="A508" s="13">
        <v>7626.9930000000004</v>
      </c>
      <c r="B508">
        <v>44</v>
      </c>
      <c r="C508">
        <v>1936</v>
      </c>
      <c r="D508">
        <v>27.5</v>
      </c>
      <c r="E508">
        <v>1</v>
      </c>
      <c r="F508">
        <v>0</v>
      </c>
      <c r="G508">
        <v>0</v>
      </c>
      <c r="H508">
        <v>0</v>
      </c>
      <c r="I508">
        <v>0</v>
      </c>
      <c r="J508">
        <v>1</v>
      </c>
      <c r="K508">
        <v>0</v>
      </c>
      <c r="M508">
        <v>475</v>
      </c>
      <c r="N508">
        <v>5974.9389081365489</v>
      </c>
      <c r="O508">
        <v>-1737.8123581365489</v>
      </c>
      <c r="Q508">
        <v>45.018975332068315</v>
      </c>
      <c r="R508">
        <v>8442.6669999999995</v>
      </c>
    </row>
    <row r="509" spans="1:18" x14ac:dyDescent="0.35">
      <c r="A509" s="13">
        <v>5488.2619999999997</v>
      </c>
      <c r="B509">
        <v>38</v>
      </c>
      <c r="C509">
        <v>1444</v>
      </c>
      <c r="D509">
        <v>31</v>
      </c>
      <c r="E509">
        <v>1</v>
      </c>
      <c r="F509">
        <v>0</v>
      </c>
      <c r="G509">
        <v>1</v>
      </c>
      <c r="H509">
        <v>0</v>
      </c>
      <c r="I509">
        <v>0</v>
      </c>
      <c r="J509">
        <v>1</v>
      </c>
      <c r="K509">
        <v>0</v>
      </c>
      <c r="M509">
        <v>476</v>
      </c>
      <c r="N509">
        <v>13741.667851720955</v>
      </c>
      <c r="O509">
        <v>-1862.5638017209549</v>
      </c>
      <c r="Q509">
        <v>45.11385199240987</v>
      </c>
      <c r="R509">
        <v>8444.4740000000002</v>
      </c>
    </row>
    <row r="510" spans="1:18" x14ac:dyDescent="0.35">
      <c r="A510" s="13">
        <v>11674.13</v>
      </c>
      <c r="B510">
        <v>56</v>
      </c>
      <c r="C510">
        <v>3136</v>
      </c>
      <c r="D510">
        <v>35.799999999999997</v>
      </c>
      <c r="E510">
        <v>1</v>
      </c>
      <c r="F510">
        <v>0</v>
      </c>
      <c r="G510">
        <v>0</v>
      </c>
      <c r="H510">
        <v>0</v>
      </c>
      <c r="I510">
        <v>0</v>
      </c>
      <c r="J510">
        <v>1</v>
      </c>
      <c r="K510">
        <v>0</v>
      </c>
      <c r="M510">
        <v>477</v>
      </c>
      <c r="N510">
        <v>5815.9612093539399</v>
      </c>
      <c r="O510">
        <v>14461.846300646059</v>
      </c>
      <c r="Q510">
        <v>45.208728652751425</v>
      </c>
      <c r="R510">
        <v>8457.8179999999993</v>
      </c>
    </row>
    <row r="511" spans="1:18" x14ac:dyDescent="0.35">
      <c r="A511" s="13">
        <v>4746.3440000000001</v>
      </c>
      <c r="B511">
        <v>35</v>
      </c>
      <c r="C511">
        <v>1225</v>
      </c>
      <c r="D511">
        <v>27.1</v>
      </c>
      <c r="E511">
        <v>1</v>
      </c>
      <c r="F511">
        <v>0</v>
      </c>
      <c r="G511">
        <v>1</v>
      </c>
      <c r="H511">
        <v>0</v>
      </c>
      <c r="I511">
        <v>0</v>
      </c>
      <c r="J511">
        <v>1</v>
      </c>
      <c r="K511">
        <v>0</v>
      </c>
      <c r="M511">
        <v>478</v>
      </c>
      <c r="N511">
        <v>6451.1691089720662</v>
      </c>
      <c r="O511">
        <v>-1783.5614589720662</v>
      </c>
      <c r="Q511">
        <v>45.30360531309298</v>
      </c>
      <c r="R511">
        <v>8515.7587000000003</v>
      </c>
    </row>
    <row r="512" spans="1:18" x14ac:dyDescent="0.35">
      <c r="A512" s="13">
        <v>25517.11363</v>
      </c>
      <c r="B512">
        <v>54</v>
      </c>
      <c r="C512">
        <v>2916</v>
      </c>
      <c r="D512">
        <v>25.46</v>
      </c>
      <c r="E512">
        <v>1</v>
      </c>
      <c r="F512">
        <v>0</v>
      </c>
      <c r="G512">
        <v>1</v>
      </c>
      <c r="H512">
        <v>0</v>
      </c>
      <c r="I512">
        <v>0</v>
      </c>
      <c r="J512">
        <v>0</v>
      </c>
      <c r="K512">
        <v>0</v>
      </c>
      <c r="M512">
        <v>479</v>
      </c>
      <c r="N512">
        <v>8268.2435651546748</v>
      </c>
      <c r="O512">
        <v>-1668.0376151546752</v>
      </c>
      <c r="Q512">
        <v>45.398481973434535</v>
      </c>
      <c r="R512">
        <v>8516.8289999999997</v>
      </c>
    </row>
    <row r="513" spans="1:18" x14ac:dyDescent="0.35">
      <c r="A513" s="13">
        <v>16796.411940000002</v>
      </c>
      <c r="B513">
        <v>27</v>
      </c>
      <c r="C513">
        <v>729</v>
      </c>
      <c r="D513">
        <v>30.59</v>
      </c>
      <c r="E513">
        <v>1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M513">
        <v>480</v>
      </c>
      <c r="N513">
        <v>9987.0080632053341</v>
      </c>
      <c r="O513">
        <v>-1652.5505132053349</v>
      </c>
      <c r="Q513">
        <v>45.49335863377609</v>
      </c>
      <c r="R513">
        <v>8520.0259999999998</v>
      </c>
    </row>
    <row r="514" spans="1:18" x14ac:dyDescent="0.35">
      <c r="A514" s="13">
        <v>7624.63</v>
      </c>
      <c r="B514">
        <v>44</v>
      </c>
      <c r="C514">
        <v>1936</v>
      </c>
      <c r="D514">
        <v>25.8</v>
      </c>
      <c r="E514">
        <v>1</v>
      </c>
      <c r="F514">
        <v>0</v>
      </c>
      <c r="G514">
        <v>0</v>
      </c>
      <c r="H514">
        <v>0</v>
      </c>
      <c r="I514">
        <v>0</v>
      </c>
      <c r="J514">
        <v>1</v>
      </c>
      <c r="K514">
        <v>0</v>
      </c>
      <c r="M514">
        <v>481</v>
      </c>
      <c r="N514">
        <v>5939.3190168016772</v>
      </c>
      <c r="O514">
        <v>-1188.2490168016775</v>
      </c>
      <c r="Q514">
        <v>45.588235294117645</v>
      </c>
      <c r="R514">
        <v>8522.0030000000006</v>
      </c>
    </row>
    <row r="515" spans="1:18" x14ac:dyDescent="0.35">
      <c r="A515" s="13">
        <v>9957.7216000000008</v>
      </c>
      <c r="B515">
        <v>51</v>
      </c>
      <c r="C515">
        <v>2601</v>
      </c>
      <c r="D515">
        <v>27.74</v>
      </c>
      <c r="E515">
        <v>1</v>
      </c>
      <c r="F515">
        <v>0</v>
      </c>
      <c r="G515">
        <v>1</v>
      </c>
      <c r="H515">
        <v>0</v>
      </c>
      <c r="I515">
        <v>0</v>
      </c>
      <c r="J515">
        <v>0</v>
      </c>
      <c r="K515">
        <v>0</v>
      </c>
      <c r="M515">
        <v>482</v>
      </c>
      <c r="N515">
        <v>4198.4437107624562</v>
      </c>
      <c r="O515">
        <v>-1600.6647107624563</v>
      </c>
      <c r="Q515">
        <v>45.683111954459207</v>
      </c>
      <c r="R515">
        <v>8527.5319999999992</v>
      </c>
    </row>
    <row r="516" spans="1:18" x14ac:dyDescent="0.35">
      <c r="A516" s="13">
        <v>11394.065549999999</v>
      </c>
      <c r="B516">
        <v>55</v>
      </c>
      <c r="C516">
        <v>3025</v>
      </c>
      <c r="D516">
        <v>35.244999999999997</v>
      </c>
      <c r="E516">
        <v>1</v>
      </c>
      <c r="F516">
        <v>0</v>
      </c>
      <c r="G516">
        <v>1</v>
      </c>
      <c r="H516">
        <v>0</v>
      </c>
      <c r="I516">
        <v>0</v>
      </c>
      <c r="J516">
        <v>0</v>
      </c>
      <c r="K516">
        <v>0</v>
      </c>
      <c r="M516">
        <v>483</v>
      </c>
      <c r="N516">
        <v>9430.7402601915655</v>
      </c>
      <c r="O516">
        <v>-1791.3228101915656</v>
      </c>
      <c r="Q516">
        <v>45.777988614800762</v>
      </c>
      <c r="R516">
        <v>8534.6718000000001</v>
      </c>
    </row>
    <row r="517" spans="1:18" x14ac:dyDescent="0.35">
      <c r="A517" s="13">
        <v>9288.0267000000003</v>
      </c>
      <c r="B517">
        <v>49</v>
      </c>
      <c r="C517">
        <v>2401</v>
      </c>
      <c r="D517">
        <v>29.83</v>
      </c>
      <c r="E517">
        <v>1</v>
      </c>
      <c r="F517">
        <v>0</v>
      </c>
      <c r="G517">
        <v>1</v>
      </c>
      <c r="H517">
        <v>0</v>
      </c>
      <c r="I517">
        <v>0</v>
      </c>
      <c r="J517">
        <v>0</v>
      </c>
      <c r="K517">
        <v>0</v>
      </c>
      <c r="M517">
        <v>484</v>
      </c>
      <c r="N517">
        <v>8319.2832765988351</v>
      </c>
      <c r="O517">
        <v>-1764.2129265988351</v>
      </c>
      <c r="Q517">
        <v>45.872865275142317</v>
      </c>
      <c r="R517">
        <v>8539.6710000000003</v>
      </c>
    </row>
    <row r="518" spans="1:18" x14ac:dyDescent="0.35">
      <c r="A518" s="13">
        <v>7045.4989999999998</v>
      </c>
      <c r="B518">
        <v>42</v>
      </c>
      <c r="C518">
        <v>1764</v>
      </c>
      <c r="D518">
        <v>25.3</v>
      </c>
      <c r="E518">
        <v>1</v>
      </c>
      <c r="F518">
        <v>0</v>
      </c>
      <c r="G518">
        <v>0</v>
      </c>
      <c r="H518">
        <v>0</v>
      </c>
      <c r="I518">
        <v>0</v>
      </c>
      <c r="J518">
        <v>1</v>
      </c>
      <c r="K518">
        <v>0</v>
      </c>
      <c r="M518">
        <v>485</v>
      </c>
      <c r="N518">
        <v>14652.81243420964</v>
      </c>
      <c r="O518">
        <v>-1428.1194342096405</v>
      </c>
      <c r="Q518">
        <v>45.967741935483872</v>
      </c>
      <c r="R518">
        <v>8556.9069999999992</v>
      </c>
    </row>
    <row r="519" spans="1:18" x14ac:dyDescent="0.35">
      <c r="A519" s="13">
        <v>4076.4969999999998</v>
      </c>
      <c r="B519">
        <v>32</v>
      </c>
      <c r="C519">
        <v>1024</v>
      </c>
      <c r="D519">
        <v>31.5</v>
      </c>
      <c r="E519">
        <v>1</v>
      </c>
      <c r="F519">
        <v>0</v>
      </c>
      <c r="G519">
        <v>1</v>
      </c>
      <c r="H519">
        <v>0</v>
      </c>
      <c r="I519">
        <v>0</v>
      </c>
      <c r="J519">
        <v>1</v>
      </c>
      <c r="K519">
        <v>0</v>
      </c>
      <c r="M519">
        <v>486</v>
      </c>
      <c r="N519">
        <v>13498.920852281895</v>
      </c>
      <c r="O519">
        <v>-1735.9199522818963</v>
      </c>
      <c r="Q519">
        <v>46.062618595825427</v>
      </c>
      <c r="R519">
        <v>8569.8618000000006</v>
      </c>
    </row>
    <row r="520" spans="1:18" x14ac:dyDescent="0.35">
      <c r="A520" s="13">
        <v>2904.0880000000002</v>
      </c>
      <c r="B520">
        <v>26</v>
      </c>
      <c r="C520">
        <v>676</v>
      </c>
      <c r="D520">
        <v>30</v>
      </c>
      <c r="E520">
        <v>1</v>
      </c>
      <c r="F520">
        <v>0</v>
      </c>
      <c r="G520">
        <v>1</v>
      </c>
      <c r="H520">
        <v>0</v>
      </c>
      <c r="I520">
        <v>0</v>
      </c>
      <c r="J520">
        <v>1</v>
      </c>
      <c r="K520">
        <v>0</v>
      </c>
      <c r="M520">
        <v>487</v>
      </c>
      <c r="N520">
        <v>11125.252071024604</v>
      </c>
      <c r="O520">
        <v>-1264.2270710246048</v>
      </c>
      <c r="Q520">
        <v>46.157495256166982</v>
      </c>
      <c r="R520">
        <v>8582.3022999999994</v>
      </c>
    </row>
    <row r="521" spans="1:18" x14ac:dyDescent="0.35">
      <c r="A521" s="13">
        <v>18903.491409999999</v>
      </c>
      <c r="B521">
        <v>27</v>
      </c>
      <c r="C521">
        <v>729</v>
      </c>
      <c r="D521">
        <v>32.395000000000003</v>
      </c>
      <c r="E521">
        <v>1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M521">
        <v>488</v>
      </c>
      <c r="N521">
        <v>7697.9787551849313</v>
      </c>
      <c r="O521">
        <v>-1630.8520051849309</v>
      </c>
      <c r="Q521">
        <v>46.252371916508537</v>
      </c>
      <c r="R521">
        <v>8596.8277999999991</v>
      </c>
    </row>
    <row r="522" spans="1:18" x14ac:dyDescent="0.35">
      <c r="A522" s="13">
        <v>14358.364369999999</v>
      </c>
      <c r="B522">
        <v>34</v>
      </c>
      <c r="C522">
        <v>1156</v>
      </c>
      <c r="D522">
        <v>32.799999999999997</v>
      </c>
      <c r="E522">
        <v>1</v>
      </c>
      <c r="F522">
        <v>0</v>
      </c>
      <c r="G522">
        <v>1</v>
      </c>
      <c r="H522">
        <v>0</v>
      </c>
      <c r="I522">
        <v>0</v>
      </c>
      <c r="J522">
        <v>1</v>
      </c>
      <c r="K522">
        <v>0</v>
      </c>
      <c r="M522">
        <v>489</v>
      </c>
      <c r="N522">
        <v>16676.806355884775</v>
      </c>
      <c r="O522">
        <v>14943.194704115223</v>
      </c>
      <c r="Q522">
        <v>46.347248576850099</v>
      </c>
      <c r="R522">
        <v>8601.3292999999994</v>
      </c>
    </row>
    <row r="523" spans="1:18" x14ac:dyDescent="0.35">
      <c r="A523" s="13">
        <v>7650.7737500000003</v>
      </c>
      <c r="B523">
        <v>42</v>
      </c>
      <c r="C523">
        <v>1764</v>
      </c>
      <c r="D523">
        <v>41.325000000000003</v>
      </c>
      <c r="E523">
        <v>1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M523">
        <v>490</v>
      </c>
      <c r="N523">
        <v>10896.050676264105</v>
      </c>
      <c r="O523">
        <v>-1171.5206762641046</v>
      </c>
      <c r="Q523">
        <v>46.442125237191654</v>
      </c>
      <c r="R523">
        <v>8603.8233999999993</v>
      </c>
    </row>
    <row r="524" spans="1:18" x14ac:dyDescent="0.35">
      <c r="A524" s="13">
        <v>9447.3824000000004</v>
      </c>
      <c r="B524">
        <v>48</v>
      </c>
      <c r="C524">
        <v>2304</v>
      </c>
      <c r="D524">
        <v>27.36</v>
      </c>
      <c r="E524">
        <v>1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M524">
        <v>491</v>
      </c>
      <c r="N524">
        <v>14648.684284838131</v>
      </c>
      <c r="O524">
        <v>-1734.691884838132</v>
      </c>
      <c r="Q524">
        <v>46.537001897533209</v>
      </c>
      <c r="R524">
        <v>8604.4836500000001</v>
      </c>
    </row>
    <row r="525" spans="1:18" x14ac:dyDescent="0.35">
      <c r="A525" s="13">
        <v>13019.161050000001</v>
      </c>
      <c r="B525">
        <v>58</v>
      </c>
      <c r="C525">
        <v>3364</v>
      </c>
      <c r="D525">
        <v>32.395000000000003</v>
      </c>
      <c r="E525">
        <v>1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M525">
        <v>492</v>
      </c>
      <c r="N525">
        <v>7453.5555932330963</v>
      </c>
      <c r="O525">
        <v>-1858.7100932330959</v>
      </c>
      <c r="Q525">
        <v>46.631878557874764</v>
      </c>
      <c r="R525">
        <v>8605.3615000000009</v>
      </c>
    </row>
    <row r="526" spans="1:18" x14ac:dyDescent="0.35">
      <c r="A526" s="13">
        <v>9964.06</v>
      </c>
      <c r="B526">
        <v>51</v>
      </c>
      <c r="C526">
        <v>2601</v>
      </c>
      <c r="D526">
        <v>32.299999999999997</v>
      </c>
      <c r="E526">
        <v>1</v>
      </c>
      <c r="F526">
        <v>0</v>
      </c>
      <c r="G526">
        <v>1</v>
      </c>
      <c r="H526">
        <v>0</v>
      </c>
      <c r="I526">
        <v>0</v>
      </c>
      <c r="J526">
        <v>0</v>
      </c>
      <c r="K526">
        <v>0</v>
      </c>
      <c r="M526">
        <v>493</v>
      </c>
      <c r="N526">
        <v>4934.2181177142902</v>
      </c>
      <c r="O526">
        <v>-1274.8721177142902</v>
      </c>
      <c r="Q526">
        <v>46.726755218216319</v>
      </c>
      <c r="R526">
        <v>8606.2173999999995</v>
      </c>
    </row>
    <row r="527" spans="1:18" x14ac:dyDescent="0.35">
      <c r="A527" s="13">
        <v>12347.172</v>
      </c>
      <c r="B527">
        <v>59</v>
      </c>
      <c r="C527">
        <v>3481</v>
      </c>
      <c r="D527">
        <v>37.1</v>
      </c>
      <c r="E527">
        <v>1</v>
      </c>
      <c r="F527">
        <v>0</v>
      </c>
      <c r="G527">
        <v>1</v>
      </c>
      <c r="H527">
        <v>0</v>
      </c>
      <c r="I527">
        <v>0</v>
      </c>
      <c r="J527">
        <v>1</v>
      </c>
      <c r="K527">
        <v>0</v>
      </c>
      <c r="M527">
        <v>494</v>
      </c>
      <c r="N527">
        <v>10632.670070822127</v>
      </c>
      <c r="O527">
        <v>-1241.3240708221274</v>
      </c>
      <c r="Q527">
        <v>46.821631878557874</v>
      </c>
      <c r="R527">
        <v>8615.2999999999993</v>
      </c>
    </row>
    <row r="528" spans="1:18" x14ac:dyDescent="0.35">
      <c r="A528" s="13">
        <v>3277.1610000000001</v>
      </c>
      <c r="B528">
        <v>28</v>
      </c>
      <c r="C528">
        <v>784</v>
      </c>
      <c r="D528">
        <v>37.1</v>
      </c>
      <c r="E528">
        <v>1</v>
      </c>
      <c r="F528">
        <v>0</v>
      </c>
      <c r="G528">
        <v>1</v>
      </c>
      <c r="H528">
        <v>0</v>
      </c>
      <c r="I528">
        <v>0</v>
      </c>
      <c r="J528">
        <v>1</v>
      </c>
      <c r="K528">
        <v>0</v>
      </c>
      <c r="M528">
        <v>495</v>
      </c>
      <c r="N528">
        <v>9836.2841406426378</v>
      </c>
      <c r="O528">
        <v>-1132.8281406426377</v>
      </c>
      <c r="Q528">
        <v>46.916508538899429</v>
      </c>
      <c r="R528">
        <v>8627.5411000000004</v>
      </c>
    </row>
    <row r="529" spans="1:18" x14ac:dyDescent="0.35">
      <c r="A529" s="13">
        <v>7337.7479999999996</v>
      </c>
      <c r="B529">
        <v>43</v>
      </c>
      <c r="C529">
        <v>1849</v>
      </c>
      <c r="D529">
        <v>29.9</v>
      </c>
      <c r="E529">
        <v>1</v>
      </c>
      <c r="F529">
        <v>0</v>
      </c>
      <c r="G529">
        <v>0</v>
      </c>
      <c r="H529">
        <v>0</v>
      </c>
      <c r="I529">
        <v>0</v>
      </c>
      <c r="J529">
        <v>1</v>
      </c>
      <c r="K529">
        <v>0</v>
      </c>
      <c r="M529">
        <v>496</v>
      </c>
      <c r="N529">
        <v>5084.9737302680805</v>
      </c>
      <c r="O529">
        <v>-1506.9747302680807</v>
      </c>
      <c r="Q529">
        <v>47.011385199240991</v>
      </c>
      <c r="R529">
        <v>8671.1912499999999</v>
      </c>
    </row>
    <row r="530" spans="1:18" x14ac:dyDescent="0.35">
      <c r="A530" s="13">
        <v>5472.4489999999996</v>
      </c>
      <c r="B530">
        <v>36</v>
      </c>
      <c r="C530">
        <v>1296</v>
      </c>
      <c r="D530">
        <v>25.9</v>
      </c>
      <c r="E530">
        <v>1</v>
      </c>
      <c r="F530">
        <v>0</v>
      </c>
      <c r="G530">
        <v>0</v>
      </c>
      <c r="H530">
        <v>0</v>
      </c>
      <c r="I530">
        <v>0</v>
      </c>
      <c r="J530">
        <v>1</v>
      </c>
      <c r="K530">
        <v>0</v>
      </c>
      <c r="M530">
        <v>497</v>
      </c>
      <c r="N530">
        <v>11196.299337038503</v>
      </c>
      <c r="O530">
        <v>-1749.0489870385027</v>
      </c>
      <c r="Q530">
        <v>47.106261859582546</v>
      </c>
      <c r="R530">
        <v>8688.8588500000005</v>
      </c>
    </row>
    <row r="531" spans="1:18" x14ac:dyDescent="0.35">
      <c r="A531" s="13">
        <v>4536.259</v>
      </c>
      <c r="B531">
        <v>34</v>
      </c>
      <c r="C531">
        <v>1156</v>
      </c>
      <c r="D531">
        <v>42.9</v>
      </c>
      <c r="E531">
        <v>1</v>
      </c>
      <c r="F531">
        <v>0</v>
      </c>
      <c r="G531">
        <v>1</v>
      </c>
      <c r="H531">
        <v>0</v>
      </c>
      <c r="I531">
        <v>0</v>
      </c>
      <c r="J531">
        <v>1</v>
      </c>
      <c r="K531">
        <v>0</v>
      </c>
      <c r="M531">
        <v>498</v>
      </c>
      <c r="N531">
        <v>9880.2687151867212</v>
      </c>
      <c r="O531">
        <v>-1323.361715186722</v>
      </c>
      <c r="Q531">
        <v>47.2011385199241</v>
      </c>
      <c r="R531">
        <v>8703.4560000000001</v>
      </c>
    </row>
    <row r="532" spans="1:18" x14ac:dyDescent="0.35">
      <c r="A532" s="13">
        <v>1725.5523000000001</v>
      </c>
      <c r="B532">
        <v>18</v>
      </c>
      <c r="C532">
        <v>324</v>
      </c>
      <c r="D532">
        <v>33.770000000000003</v>
      </c>
      <c r="E532">
        <v>1</v>
      </c>
      <c r="F532">
        <v>0</v>
      </c>
      <c r="G532">
        <v>1</v>
      </c>
      <c r="H532">
        <v>0</v>
      </c>
      <c r="I532">
        <v>1</v>
      </c>
      <c r="J532">
        <v>0</v>
      </c>
      <c r="K532">
        <v>0</v>
      </c>
      <c r="M532">
        <v>499</v>
      </c>
      <c r="N532">
        <v>9215.2729879430644</v>
      </c>
      <c r="O532">
        <v>-1152.5089879430643</v>
      </c>
      <c r="Q532">
        <v>47.296015180265655</v>
      </c>
      <c r="R532">
        <v>8733.2292500000003</v>
      </c>
    </row>
    <row r="533" spans="1:18" x14ac:dyDescent="0.35">
      <c r="A533" s="13">
        <v>8240.5895999999993</v>
      </c>
      <c r="B533">
        <v>46</v>
      </c>
      <c r="C533">
        <v>2116</v>
      </c>
      <c r="D533">
        <v>33.44</v>
      </c>
      <c r="E533">
        <v>1</v>
      </c>
      <c r="F533">
        <v>0</v>
      </c>
      <c r="G533">
        <v>0</v>
      </c>
      <c r="H533">
        <v>0</v>
      </c>
      <c r="I533">
        <v>1</v>
      </c>
      <c r="J533">
        <v>0</v>
      </c>
      <c r="K533">
        <v>0</v>
      </c>
      <c r="M533">
        <v>500</v>
      </c>
      <c r="N533">
        <v>8312.5312549456867</v>
      </c>
      <c r="O533">
        <v>-1261.8892549456868</v>
      </c>
      <c r="Q533">
        <v>47.39089184060721</v>
      </c>
      <c r="R533">
        <v>8782.4689999999991</v>
      </c>
    </row>
    <row r="534" spans="1:18" x14ac:dyDescent="0.35">
      <c r="A534" s="13">
        <v>11946.625899999999</v>
      </c>
      <c r="B534">
        <v>58</v>
      </c>
      <c r="C534">
        <v>3364</v>
      </c>
      <c r="D534">
        <v>32.01</v>
      </c>
      <c r="E534">
        <v>1</v>
      </c>
      <c r="F534">
        <v>0</v>
      </c>
      <c r="G534">
        <v>1</v>
      </c>
      <c r="H534">
        <v>0</v>
      </c>
      <c r="I534">
        <v>1</v>
      </c>
      <c r="J534">
        <v>0</v>
      </c>
      <c r="K534">
        <v>0</v>
      </c>
      <c r="M534">
        <v>501</v>
      </c>
      <c r="N534">
        <v>5145.52515669896</v>
      </c>
      <c r="O534">
        <v>-1835.7325566989598</v>
      </c>
      <c r="Q534">
        <v>47.485768500948765</v>
      </c>
      <c r="R534">
        <v>8798.5930000000008</v>
      </c>
    </row>
    <row r="535" spans="1:18" x14ac:dyDescent="0.35">
      <c r="A535" s="13">
        <v>3947.4131000000002</v>
      </c>
      <c r="B535">
        <v>29</v>
      </c>
      <c r="C535">
        <v>841</v>
      </c>
      <c r="D535">
        <v>29.59</v>
      </c>
      <c r="E535">
        <v>1</v>
      </c>
      <c r="F535">
        <v>0</v>
      </c>
      <c r="G535">
        <v>0</v>
      </c>
      <c r="H535">
        <v>0</v>
      </c>
      <c r="I535">
        <v>1</v>
      </c>
      <c r="J535">
        <v>0</v>
      </c>
      <c r="K535">
        <v>0</v>
      </c>
      <c r="M535">
        <v>502</v>
      </c>
      <c r="N535">
        <v>8605.0598732750022</v>
      </c>
      <c r="O535">
        <v>-1159.1418732750026</v>
      </c>
      <c r="Q535">
        <v>47.58064516129032</v>
      </c>
      <c r="R535">
        <v>8823.2790000000005</v>
      </c>
    </row>
    <row r="536" spans="1:18" x14ac:dyDescent="0.35">
      <c r="A536" s="13">
        <v>3766.8838000000001</v>
      </c>
      <c r="B536">
        <v>28</v>
      </c>
      <c r="C536">
        <v>784</v>
      </c>
      <c r="D536">
        <v>37.619999999999997</v>
      </c>
      <c r="E536">
        <v>1</v>
      </c>
      <c r="F536">
        <v>0</v>
      </c>
      <c r="G536">
        <v>0</v>
      </c>
      <c r="H536">
        <v>0</v>
      </c>
      <c r="I536">
        <v>1</v>
      </c>
      <c r="J536">
        <v>0</v>
      </c>
      <c r="K536">
        <v>0</v>
      </c>
      <c r="M536">
        <v>503</v>
      </c>
      <c r="N536">
        <v>11207.540440748804</v>
      </c>
      <c r="O536">
        <v>-1334.8394407488049</v>
      </c>
      <c r="Q536">
        <v>47.675521821631882</v>
      </c>
      <c r="R536">
        <v>8825.0859999999993</v>
      </c>
    </row>
    <row r="537" spans="1:18" x14ac:dyDescent="0.35">
      <c r="A537" s="13">
        <v>9877.6077000000005</v>
      </c>
      <c r="B537">
        <v>51</v>
      </c>
      <c r="C537">
        <v>2601</v>
      </c>
      <c r="D537">
        <v>37.729999999999997</v>
      </c>
      <c r="E537">
        <v>1</v>
      </c>
      <c r="F537">
        <v>0</v>
      </c>
      <c r="G537">
        <v>0</v>
      </c>
      <c r="H537">
        <v>0</v>
      </c>
      <c r="I537">
        <v>1</v>
      </c>
      <c r="J537">
        <v>0</v>
      </c>
      <c r="K537">
        <v>0</v>
      </c>
      <c r="M537">
        <v>504</v>
      </c>
      <c r="N537">
        <v>12931.835584592262</v>
      </c>
      <c r="O537">
        <v>-1355.7055845922623</v>
      </c>
      <c r="Q537">
        <v>47.770398481973437</v>
      </c>
      <c r="R537">
        <v>8871.1517000000003</v>
      </c>
    </row>
    <row r="538" spans="1:18" x14ac:dyDescent="0.35">
      <c r="A538" s="13">
        <v>8871.1517000000003</v>
      </c>
      <c r="B538">
        <v>48</v>
      </c>
      <c r="C538">
        <v>2304</v>
      </c>
      <c r="D538">
        <v>32.229999999999997</v>
      </c>
      <c r="E538">
        <v>1</v>
      </c>
      <c r="F538">
        <v>0</v>
      </c>
      <c r="G538">
        <v>0</v>
      </c>
      <c r="H538">
        <v>0</v>
      </c>
      <c r="I538">
        <v>1</v>
      </c>
      <c r="J538">
        <v>0</v>
      </c>
      <c r="K538">
        <v>0</v>
      </c>
      <c r="M538">
        <v>505</v>
      </c>
      <c r="N538">
        <v>7978.2153400637244</v>
      </c>
      <c r="O538">
        <v>-1129.1893400637246</v>
      </c>
      <c r="Q538">
        <v>47.865275142314992</v>
      </c>
      <c r="R538">
        <v>8930.9345499999999</v>
      </c>
    </row>
    <row r="539" spans="1:18" x14ac:dyDescent="0.35">
      <c r="A539" s="13">
        <v>5002.7826999999997</v>
      </c>
      <c r="B539">
        <v>34</v>
      </c>
      <c r="C539">
        <v>1156</v>
      </c>
      <c r="D539">
        <v>26.73</v>
      </c>
      <c r="E539">
        <v>1</v>
      </c>
      <c r="F539">
        <v>0</v>
      </c>
      <c r="G539">
        <v>0</v>
      </c>
      <c r="H539">
        <v>0</v>
      </c>
      <c r="I539">
        <v>1</v>
      </c>
      <c r="J539">
        <v>0</v>
      </c>
      <c r="K539">
        <v>0</v>
      </c>
      <c r="M539">
        <v>506</v>
      </c>
      <c r="N539">
        <v>10449.359825084122</v>
      </c>
      <c r="O539">
        <v>15691.000474915878</v>
      </c>
      <c r="Q539">
        <v>47.960151802656547</v>
      </c>
      <c r="R539">
        <v>8944.1151000000009</v>
      </c>
    </row>
    <row r="540" spans="1:18" x14ac:dyDescent="0.35">
      <c r="A540" s="13">
        <v>3392.9767999999999</v>
      </c>
      <c r="B540">
        <v>26</v>
      </c>
      <c r="C540">
        <v>676</v>
      </c>
      <c r="D540">
        <v>29.92</v>
      </c>
      <c r="E540">
        <v>1</v>
      </c>
      <c r="F540">
        <v>0</v>
      </c>
      <c r="G540">
        <v>0</v>
      </c>
      <c r="H540">
        <v>0</v>
      </c>
      <c r="I540">
        <v>1</v>
      </c>
      <c r="J540">
        <v>0</v>
      </c>
      <c r="K540">
        <v>0</v>
      </c>
      <c r="M540">
        <v>507</v>
      </c>
      <c r="N540">
        <v>8873.2401152971543</v>
      </c>
      <c r="O540">
        <v>-1246.2471152971539</v>
      </c>
      <c r="Q540">
        <v>48.055028462998102</v>
      </c>
      <c r="R540">
        <v>8965.7957499999993</v>
      </c>
    </row>
    <row r="541" spans="1:18" x14ac:dyDescent="0.35">
      <c r="A541" s="13">
        <v>7152.6714000000002</v>
      </c>
      <c r="B541">
        <v>44</v>
      </c>
      <c r="C541">
        <v>1936</v>
      </c>
      <c r="D541">
        <v>38.06</v>
      </c>
      <c r="E541">
        <v>1</v>
      </c>
      <c r="F541">
        <v>0</v>
      </c>
      <c r="G541">
        <v>1</v>
      </c>
      <c r="H541">
        <v>0</v>
      </c>
      <c r="I541">
        <v>1</v>
      </c>
      <c r="J541">
        <v>0</v>
      </c>
      <c r="K541">
        <v>0</v>
      </c>
      <c r="M541">
        <v>508</v>
      </c>
      <c r="N541">
        <v>6649.6169018597129</v>
      </c>
      <c r="O541">
        <v>-1161.3549018597132</v>
      </c>
      <c r="Q541">
        <v>48.149905123339657</v>
      </c>
      <c r="R541">
        <v>8968.33</v>
      </c>
    </row>
    <row r="542" spans="1:18" x14ac:dyDescent="0.35">
      <c r="A542" s="13">
        <v>1719.4363000000001</v>
      </c>
      <c r="B542">
        <v>18</v>
      </c>
      <c r="C542">
        <v>324</v>
      </c>
      <c r="D542">
        <v>29.37</v>
      </c>
      <c r="E542">
        <v>1</v>
      </c>
      <c r="F542">
        <v>0</v>
      </c>
      <c r="G542">
        <v>1</v>
      </c>
      <c r="H542">
        <v>0</v>
      </c>
      <c r="I542">
        <v>1</v>
      </c>
      <c r="J542">
        <v>0</v>
      </c>
      <c r="K542">
        <v>0</v>
      </c>
      <c r="M542">
        <v>509</v>
      </c>
      <c r="N542">
        <v>13086.31296624477</v>
      </c>
      <c r="O542">
        <v>-1412.1829662447708</v>
      </c>
      <c r="Q542">
        <v>48.244781783681212</v>
      </c>
      <c r="R542">
        <v>8978.1851000000006</v>
      </c>
    </row>
    <row r="543" spans="1:18" x14ac:dyDescent="0.35">
      <c r="A543" s="13">
        <v>8232.6388000000006</v>
      </c>
      <c r="B543">
        <v>46</v>
      </c>
      <c r="C543">
        <v>2116</v>
      </c>
      <c r="D543">
        <v>27.72</v>
      </c>
      <c r="E543">
        <v>1</v>
      </c>
      <c r="F543">
        <v>0</v>
      </c>
      <c r="G543">
        <v>0</v>
      </c>
      <c r="H543">
        <v>0</v>
      </c>
      <c r="I543">
        <v>1</v>
      </c>
      <c r="J543">
        <v>0</v>
      </c>
      <c r="K543">
        <v>0</v>
      </c>
      <c r="M543">
        <v>510</v>
      </c>
      <c r="N543">
        <v>5906.0118195323585</v>
      </c>
      <c r="O543">
        <v>-1159.6678195323584</v>
      </c>
      <c r="Q543">
        <v>48.339658444022774</v>
      </c>
      <c r="R543">
        <v>8988.1587500000005</v>
      </c>
    </row>
    <row r="544" spans="1:18" x14ac:dyDescent="0.35">
      <c r="A544" s="13">
        <v>5478.0367999999999</v>
      </c>
      <c r="B544">
        <v>36</v>
      </c>
      <c r="C544">
        <v>1296</v>
      </c>
      <c r="D544">
        <v>29.92</v>
      </c>
      <c r="E544">
        <v>1</v>
      </c>
      <c r="F544">
        <v>0</v>
      </c>
      <c r="G544">
        <v>0</v>
      </c>
      <c r="H544">
        <v>0</v>
      </c>
      <c r="I544">
        <v>1</v>
      </c>
      <c r="J544">
        <v>0</v>
      </c>
      <c r="K544">
        <v>0</v>
      </c>
      <c r="M544">
        <v>511</v>
      </c>
      <c r="N544">
        <v>12664.274157358996</v>
      </c>
      <c r="O544">
        <v>12852.839472641004</v>
      </c>
      <c r="Q544">
        <v>48.434535104364329</v>
      </c>
      <c r="R544">
        <v>9048.0272999999997</v>
      </c>
    </row>
    <row r="545" spans="1:18" x14ac:dyDescent="0.35">
      <c r="A545" s="13">
        <v>27000.98473</v>
      </c>
      <c r="B545">
        <v>62</v>
      </c>
      <c r="C545">
        <v>3844</v>
      </c>
      <c r="D545">
        <v>31.46</v>
      </c>
      <c r="E545">
        <v>1</v>
      </c>
      <c r="F545">
        <v>0</v>
      </c>
      <c r="G545">
        <v>1</v>
      </c>
      <c r="H545">
        <v>0</v>
      </c>
      <c r="I545">
        <v>1</v>
      </c>
      <c r="J545">
        <v>0</v>
      </c>
      <c r="K545">
        <v>0</v>
      </c>
      <c r="M545">
        <v>512</v>
      </c>
      <c r="N545">
        <v>6121.2372339969452</v>
      </c>
      <c r="O545">
        <v>10675.174706003058</v>
      </c>
      <c r="Q545">
        <v>48.529411764705884</v>
      </c>
      <c r="R545">
        <v>9058.7302999999993</v>
      </c>
    </row>
    <row r="546" spans="1:18" x14ac:dyDescent="0.35">
      <c r="A546" s="13">
        <v>8083.9197999999997</v>
      </c>
      <c r="B546">
        <v>47</v>
      </c>
      <c r="C546">
        <v>2209</v>
      </c>
      <c r="D546">
        <v>47.52</v>
      </c>
      <c r="E546">
        <v>1</v>
      </c>
      <c r="F546">
        <v>0</v>
      </c>
      <c r="G546">
        <v>1</v>
      </c>
      <c r="H546">
        <v>0</v>
      </c>
      <c r="I546">
        <v>1</v>
      </c>
      <c r="J546">
        <v>0</v>
      </c>
      <c r="K546">
        <v>0</v>
      </c>
      <c r="M546">
        <v>513</v>
      </c>
      <c r="N546">
        <v>8856.5865166624953</v>
      </c>
      <c r="O546">
        <v>-1231.9565166624952</v>
      </c>
      <c r="Q546">
        <v>48.624288425047439</v>
      </c>
      <c r="R546">
        <v>9095.0682500000003</v>
      </c>
    </row>
    <row r="547" spans="1:18" x14ac:dyDescent="0.35">
      <c r="A547" s="13">
        <v>4074.4537</v>
      </c>
      <c r="B547">
        <v>32</v>
      </c>
      <c r="C547">
        <v>1024</v>
      </c>
      <c r="D547">
        <v>30.03</v>
      </c>
      <c r="E547">
        <v>1</v>
      </c>
      <c r="F547">
        <v>0</v>
      </c>
      <c r="G547">
        <v>1</v>
      </c>
      <c r="H547">
        <v>0</v>
      </c>
      <c r="I547">
        <v>1</v>
      </c>
      <c r="J547">
        <v>0</v>
      </c>
      <c r="K547">
        <v>0</v>
      </c>
      <c r="M547">
        <v>514</v>
      </c>
      <c r="N547">
        <v>11593.012757245926</v>
      </c>
      <c r="O547">
        <v>-1635.2911572459252</v>
      </c>
      <c r="Q547">
        <v>48.719165085388994</v>
      </c>
      <c r="R547">
        <v>9101.7980000000007</v>
      </c>
    </row>
    <row r="548" spans="1:18" x14ac:dyDescent="0.35">
      <c r="A548" s="13">
        <v>7345.7266</v>
      </c>
      <c r="B548">
        <v>43</v>
      </c>
      <c r="C548">
        <v>1849</v>
      </c>
      <c r="D548">
        <v>35.64</v>
      </c>
      <c r="E548">
        <v>1</v>
      </c>
      <c r="F548">
        <v>0</v>
      </c>
      <c r="G548">
        <v>0</v>
      </c>
      <c r="H548">
        <v>0</v>
      </c>
      <c r="I548">
        <v>1</v>
      </c>
      <c r="J548">
        <v>0</v>
      </c>
      <c r="K548">
        <v>0</v>
      </c>
      <c r="M548">
        <v>515</v>
      </c>
      <c r="N548">
        <v>13140.837460393192</v>
      </c>
      <c r="O548">
        <v>-1746.7719103931922</v>
      </c>
      <c r="Q548">
        <v>48.814041745730549</v>
      </c>
      <c r="R548">
        <v>9140.9509999999991</v>
      </c>
    </row>
    <row r="549" spans="1:18" x14ac:dyDescent="0.35">
      <c r="A549" s="13">
        <v>14418.2804</v>
      </c>
      <c r="B549">
        <v>64</v>
      </c>
      <c r="C549">
        <v>4096</v>
      </c>
      <c r="D549">
        <v>39.159999999999997</v>
      </c>
      <c r="E549">
        <v>1</v>
      </c>
      <c r="F549">
        <v>0</v>
      </c>
      <c r="G549">
        <v>1</v>
      </c>
      <c r="H549">
        <v>0</v>
      </c>
      <c r="I549">
        <v>1</v>
      </c>
      <c r="J549">
        <v>0</v>
      </c>
      <c r="K549">
        <v>0</v>
      </c>
      <c r="M549">
        <v>516</v>
      </c>
      <c r="N549">
        <v>10924.859536553315</v>
      </c>
      <c r="O549">
        <v>-1636.8328365533143</v>
      </c>
      <c r="Q549">
        <v>48.908918406072104</v>
      </c>
      <c r="R549">
        <v>9174.1356500000002</v>
      </c>
    </row>
    <row r="550" spans="1:18" x14ac:dyDescent="0.35">
      <c r="A550" s="13">
        <v>27724.28875</v>
      </c>
      <c r="B550">
        <v>20</v>
      </c>
      <c r="C550">
        <v>400</v>
      </c>
      <c r="D550">
        <v>35.31</v>
      </c>
      <c r="E550">
        <v>1</v>
      </c>
      <c r="F550">
        <v>0</v>
      </c>
      <c r="G550">
        <v>1</v>
      </c>
      <c r="H550">
        <v>0</v>
      </c>
      <c r="I550">
        <v>1</v>
      </c>
      <c r="J550">
        <v>0</v>
      </c>
      <c r="K550">
        <v>0</v>
      </c>
      <c r="M550">
        <v>517</v>
      </c>
      <c r="N550">
        <v>8276.2851873290747</v>
      </c>
      <c r="O550">
        <v>-1230.7861873290749</v>
      </c>
      <c r="Q550">
        <v>49.003795066413666</v>
      </c>
      <c r="R550">
        <v>9182.17</v>
      </c>
    </row>
    <row r="551" spans="1:18" x14ac:dyDescent="0.35">
      <c r="A551" s="13">
        <v>8233.0974999999999</v>
      </c>
      <c r="B551">
        <v>46</v>
      </c>
      <c r="C551">
        <v>2116</v>
      </c>
      <c r="D551">
        <v>28.05</v>
      </c>
      <c r="E551">
        <v>1</v>
      </c>
      <c r="F551">
        <v>0</v>
      </c>
      <c r="G551">
        <v>0</v>
      </c>
      <c r="H551">
        <v>0</v>
      </c>
      <c r="I551">
        <v>1</v>
      </c>
      <c r="J551">
        <v>0</v>
      </c>
      <c r="K551">
        <v>0</v>
      </c>
      <c r="M551">
        <v>518</v>
      </c>
      <c r="N551">
        <v>5316.502429781347</v>
      </c>
      <c r="O551">
        <v>-1240.0054297813472</v>
      </c>
      <c r="Q551">
        <v>49.098671726755221</v>
      </c>
      <c r="R551">
        <v>9193.8384999999998</v>
      </c>
    </row>
    <row r="552" spans="1:18" x14ac:dyDescent="0.35">
      <c r="A552" s="13">
        <v>9058.7302999999993</v>
      </c>
      <c r="B552">
        <v>50</v>
      </c>
      <c r="C552">
        <v>2500</v>
      </c>
      <c r="D552">
        <v>44.77</v>
      </c>
      <c r="E552">
        <v>1</v>
      </c>
      <c r="F552">
        <v>0</v>
      </c>
      <c r="G552">
        <v>1</v>
      </c>
      <c r="H552">
        <v>0</v>
      </c>
      <c r="I552">
        <v>1</v>
      </c>
      <c r="J552">
        <v>0</v>
      </c>
      <c r="K552">
        <v>0</v>
      </c>
      <c r="M552">
        <v>519</v>
      </c>
      <c r="N552">
        <v>4254.943273925991</v>
      </c>
      <c r="O552">
        <v>-1350.8552739259908</v>
      </c>
      <c r="Q552">
        <v>49.193548387096776</v>
      </c>
      <c r="R552">
        <v>9222.4025999999994</v>
      </c>
    </row>
    <row r="553" spans="1:18" x14ac:dyDescent="0.35">
      <c r="A553" s="13">
        <v>4779.6022999999996</v>
      </c>
      <c r="B553">
        <v>33</v>
      </c>
      <c r="C553">
        <v>1089</v>
      </c>
      <c r="D553">
        <v>28.27</v>
      </c>
      <c r="E553">
        <v>1</v>
      </c>
      <c r="F553">
        <v>0</v>
      </c>
      <c r="G553">
        <v>0</v>
      </c>
      <c r="H553">
        <v>0</v>
      </c>
      <c r="I553">
        <v>1</v>
      </c>
      <c r="J553">
        <v>0</v>
      </c>
      <c r="K553">
        <v>0</v>
      </c>
      <c r="M553">
        <v>520</v>
      </c>
      <c r="N553">
        <v>6138.9194372531565</v>
      </c>
      <c r="O553">
        <v>12764.571972746842</v>
      </c>
      <c r="Q553">
        <v>49.288425047438331</v>
      </c>
      <c r="R553">
        <v>9225.2564000000002</v>
      </c>
    </row>
    <row r="554" spans="1:18" x14ac:dyDescent="0.35">
      <c r="A554" s="13">
        <v>5976.8311000000003</v>
      </c>
      <c r="B554">
        <v>38</v>
      </c>
      <c r="C554">
        <v>1444</v>
      </c>
      <c r="D554">
        <v>30.69</v>
      </c>
      <c r="E554">
        <v>1</v>
      </c>
      <c r="F554">
        <v>0</v>
      </c>
      <c r="G554">
        <v>0</v>
      </c>
      <c r="H554">
        <v>0</v>
      </c>
      <c r="I554">
        <v>1</v>
      </c>
      <c r="J554">
        <v>0</v>
      </c>
      <c r="K554">
        <v>0</v>
      </c>
      <c r="M554">
        <v>521</v>
      </c>
      <c r="N554">
        <v>5742.8919771492383</v>
      </c>
      <c r="O554">
        <v>8615.472392850761</v>
      </c>
      <c r="Q554">
        <v>49.383301707779886</v>
      </c>
      <c r="R554">
        <v>9249.4951999999994</v>
      </c>
    </row>
    <row r="555" spans="1:18" x14ac:dyDescent="0.35">
      <c r="A555" s="13">
        <v>10579.710999999999</v>
      </c>
      <c r="B555">
        <v>53</v>
      </c>
      <c r="C555">
        <v>2809</v>
      </c>
      <c r="D555">
        <v>39.6</v>
      </c>
      <c r="E555">
        <v>1</v>
      </c>
      <c r="F555">
        <v>0</v>
      </c>
      <c r="G555">
        <v>0</v>
      </c>
      <c r="H555">
        <v>0</v>
      </c>
      <c r="I555">
        <v>1</v>
      </c>
      <c r="J555">
        <v>0</v>
      </c>
      <c r="K555">
        <v>0</v>
      </c>
      <c r="M555">
        <v>522</v>
      </c>
      <c r="N555">
        <v>9510.7754959828399</v>
      </c>
      <c r="O555">
        <v>-1860.0017459828396</v>
      </c>
      <c r="Q555">
        <v>49.478178368121441</v>
      </c>
      <c r="R555">
        <v>9264.7970000000005</v>
      </c>
    </row>
    <row r="556" spans="1:18" x14ac:dyDescent="0.35">
      <c r="A556" s="13">
        <v>6500.2358999999997</v>
      </c>
      <c r="B556">
        <v>40</v>
      </c>
      <c r="C556">
        <v>1600</v>
      </c>
      <c r="D556">
        <v>29.81</v>
      </c>
      <c r="E556">
        <v>1</v>
      </c>
      <c r="F556">
        <v>0</v>
      </c>
      <c r="G556">
        <v>0</v>
      </c>
      <c r="H556">
        <v>0</v>
      </c>
      <c r="I556">
        <v>1</v>
      </c>
      <c r="J556">
        <v>0</v>
      </c>
      <c r="K556">
        <v>0</v>
      </c>
      <c r="M556">
        <v>523</v>
      </c>
      <c r="N556">
        <v>11197.229979315145</v>
      </c>
      <c r="O556">
        <v>-1749.8475793151447</v>
      </c>
      <c r="Q556">
        <v>49.573055028462996</v>
      </c>
      <c r="R556">
        <v>9282.4806000000008</v>
      </c>
    </row>
    <row r="557" spans="1:18" x14ac:dyDescent="0.35">
      <c r="A557" s="13">
        <v>1727.54</v>
      </c>
      <c r="B557">
        <v>18</v>
      </c>
      <c r="C557">
        <v>324</v>
      </c>
      <c r="D557">
        <v>35.200000000000003</v>
      </c>
      <c r="E557">
        <v>1</v>
      </c>
      <c r="F557">
        <v>0</v>
      </c>
      <c r="G557">
        <v>1</v>
      </c>
      <c r="H557">
        <v>0</v>
      </c>
      <c r="I557">
        <v>1</v>
      </c>
      <c r="J557">
        <v>0</v>
      </c>
      <c r="K557">
        <v>0</v>
      </c>
      <c r="M557">
        <v>524</v>
      </c>
      <c r="N557">
        <v>14932.313928208438</v>
      </c>
      <c r="O557">
        <v>-1913.152878208437</v>
      </c>
      <c r="Q557">
        <v>49.667931688804558</v>
      </c>
      <c r="R557">
        <v>9283.5619999999999</v>
      </c>
    </row>
    <row r="558" spans="1:18" x14ac:dyDescent="0.35">
      <c r="A558" s="13">
        <v>9386.1612999999998</v>
      </c>
      <c r="B558">
        <v>51</v>
      </c>
      <c r="C558">
        <v>2601</v>
      </c>
      <c r="D558">
        <v>35.97</v>
      </c>
      <c r="E558">
        <v>1</v>
      </c>
      <c r="F558">
        <v>0</v>
      </c>
      <c r="G558">
        <v>1</v>
      </c>
      <c r="H558">
        <v>0</v>
      </c>
      <c r="I558">
        <v>1</v>
      </c>
      <c r="J558">
        <v>0</v>
      </c>
      <c r="K558">
        <v>0</v>
      </c>
      <c r="M558">
        <v>525</v>
      </c>
      <c r="N558">
        <v>11637.683586524778</v>
      </c>
      <c r="O558">
        <v>-1673.6235865247781</v>
      </c>
      <c r="Q558">
        <v>49.762808349146113</v>
      </c>
      <c r="R558">
        <v>9288.0267000000003</v>
      </c>
    </row>
    <row r="559" spans="1:18" x14ac:dyDescent="0.35">
      <c r="A559" s="13">
        <v>4350.5144</v>
      </c>
      <c r="B559">
        <v>31</v>
      </c>
      <c r="C559">
        <v>961</v>
      </c>
      <c r="D559">
        <v>29.26</v>
      </c>
      <c r="E559">
        <v>1</v>
      </c>
      <c r="F559">
        <v>0</v>
      </c>
      <c r="G559">
        <v>0</v>
      </c>
      <c r="H559">
        <v>0</v>
      </c>
      <c r="I559">
        <v>1</v>
      </c>
      <c r="J559">
        <v>0</v>
      </c>
      <c r="K559">
        <v>0</v>
      </c>
      <c r="M559">
        <v>526</v>
      </c>
      <c r="N559">
        <v>13685.206803377219</v>
      </c>
      <c r="O559">
        <v>-1338.0348033772189</v>
      </c>
      <c r="Q559">
        <v>49.857685009487668</v>
      </c>
      <c r="R559">
        <v>9301.8935500000007</v>
      </c>
    </row>
    <row r="560" spans="1:18" x14ac:dyDescent="0.35">
      <c r="A560" s="13">
        <v>7046.7222000000002</v>
      </c>
      <c r="B560">
        <v>42</v>
      </c>
      <c r="C560">
        <v>1764</v>
      </c>
      <c r="D560">
        <v>26.18</v>
      </c>
      <c r="E560">
        <v>1</v>
      </c>
      <c r="F560">
        <v>0</v>
      </c>
      <c r="G560">
        <v>0</v>
      </c>
      <c r="H560">
        <v>0</v>
      </c>
      <c r="I560">
        <v>1</v>
      </c>
      <c r="J560">
        <v>0</v>
      </c>
      <c r="K560">
        <v>0</v>
      </c>
      <c r="M560">
        <v>527</v>
      </c>
      <c r="N560">
        <v>4641.1017196065568</v>
      </c>
      <c r="O560">
        <v>-1363.9407196065567</v>
      </c>
      <c r="Q560">
        <v>49.952561669829223</v>
      </c>
      <c r="R560">
        <v>9361.3268000000007</v>
      </c>
    </row>
    <row r="561" spans="1:18" x14ac:dyDescent="0.35">
      <c r="A561" s="13">
        <v>2438.0551999999998</v>
      </c>
      <c r="B561">
        <v>23</v>
      </c>
      <c r="C561">
        <v>529</v>
      </c>
      <c r="D561">
        <v>50.38</v>
      </c>
      <c r="E561">
        <v>1</v>
      </c>
      <c r="F561">
        <v>0</v>
      </c>
      <c r="G561">
        <v>1</v>
      </c>
      <c r="H561">
        <v>0</v>
      </c>
      <c r="I561">
        <v>1</v>
      </c>
      <c r="J561">
        <v>0</v>
      </c>
      <c r="K561">
        <v>0</v>
      </c>
      <c r="M561">
        <v>528</v>
      </c>
      <c r="N561">
        <v>8605.0057527925746</v>
      </c>
      <c r="O561">
        <v>-1267.257752792575</v>
      </c>
      <c r="Q561">
        <v>50.047438330170777</v>
      </c>
      <c r="R561">
        <v>9377.9046999999991</v>
      </c>
    </row>
    <row r="562" spans="1:18" x14ac:dyDescent="0.35">
      <c r="A562" s="13">
        <v>18218.161390000001</v>
      </c>
      <c r="B562">
        <v>25</v>
      </c>
      <c r="C562">
        <v>625</v>
      </c>
      <c r="D562">
        <v>32.229999999999997</v>
      </c>
      <c r="E562">
        <v>1</v>
      </c>
      <c r="F562">
        <v>0</v>
      </c>
      <c r="G562">
        <v>0</v>
      </c>
      <c r="H562">
        <v>0</v>
      </c>
      <c r="I562">
        <v>1</v>
      </c>
      <c r="J562">
        <v>0</v>
      </c>
      <c r="K562">
        <v>0</v>
      </c>
      <c r="M562">
        <v>529</v>
      </c>
      <c r="N562">
        <v>6750.0518152298328</v>
      </c>
      <c r="O562">
        <v>-1277.6028152298331</v>
      </c>
      <c r="Q562">
        <v>50.142314990512332</v>
      </c>
      <c r="R562">
        <v>9386.1612999999998</v>
      </c>
    </row>
    <row r="563" spans="1:18" x14ac:dyDescent="0.35">
      <c r="A563" s="13">
        <v>3392.3652000000002</v>
      </c>
      <c r="B563">
        <v>26</v>
      </c>
      <c r="C563">
        <v>676</v>
      </c>
      <c r="D563">
        <v>29.48</v>
      </c>
      <c r="E563">
        <v>1</v>
      </c>
      <c r="F563">
        <v>0</v>
      </c>
      <c r="G563">
        <v>0</v>
      </c>
      <c r="H563">
        <v>0</v>
      </c>
      <c r="I563">
        <v>1</v>
      </c>
      <c r="J563">
        <v>0</v>
      </c>
      <c r="K563">
        <v>0</v>
      </c>
      <c r="M563">
        <v>530</v>
      </c>
      <c r="N563">
        <v>5841.8339455080968</v>
      </c>
      <c r="O563">
        <v>-1305.5749455080968</v>
      </c>
      <c r="Q563">
        <v>50.237191650853887</v>
      </c>
      <c r="R563">
        <v>9391.3459999999995</v>
      </c>
    </row>
    <row r="564" spans="1:18" x14ac:dyDescent="0.35">
      <c r="A564" s="13">
        <v>7633.7205999999996</v>
      </c>
      <c r="B564">
        <v>44</v>
      </c>
      <c r="C564">
        <v>1936</v>
      </c>
      <c r="D564">
        <v>32.340000000000003</v>
      </c>
      <c r="E564">
        <v>1</v>
      </c>
      <c r="F564">
        <v>0</v>
      </c>
      <c r="G564">
        <v>0</v>
      </c>
      <c r="H564">
        <v>0</v>
      </c>
      <c r="I564">
        <v>1</v>
      </c>
      <c r="J564">
        <v>0</v>
      </c>
      <c r="K564">
        <v>0</v>
      </c>
      <c r="M564">
        <v>531</v>
      </c>
      <c r="N564">
        <v>3207.2392565392711</v>
      </c>
      <c r="O564">
        <v>-1481.686956539271</v>
      </c>
      <c r="Q564">
        <v>50.332068311195449</v>
      </c>
      <c r="R564">
        <v>9432.9253000000008</v>
      </c>
    </row>
    <row r="565" spans="1:18" x14ac:dyDescent="0.35">
      <c r="A565" s="13">
        <v>6289.7548999999999</v>
      </c>
      <c r="B565">
        <v>41</v>
      </c>
      <c r="C565">
        <v>1681</v>
      </c>
      <c r="D565">
        <v>34.21</v>
      </c>
      <c r="E565">
        <v>1</v>
      </c>
      <c r="F565">
        <v>0</v>
      </c>
      <c r="G565">
        <v>1</v>
      </c>
      <c r="H565">
        <v>0</v>
      </c>
      <c r="I565">
        <v>1</v>
      </c>
      <c r="J565">
        <v>0</v>
      </c>
      <c r="K565">
        <v>0</v>
      </c>
      <c r="M565">
        <v>532</v>
      </c>
      <c r="N565">
        <v>9397.4700768173661</v>
      </c>
      <c r="O565">
        <v>-1156.8804768173668</v>
      </c>
      <c r="Q565">
        <v>50.426944971537004</v>
      </c>
      <c r="R565">
        <v>9447.2503500000003</v>
      </c>
    </row>
    <row r="566" spans="1:18" x14ac:dyDescent="0.35">
      <c r="A566" s="13">
        <v>2927.0646999999999</v>
      </c>
      <c r="B566">
        <v>26</v>
      </c>
      <c r="C566">
        <v>676</v>
      </c>
      <c r="D566">
        <v>46.53</v>
      </c>
      <c r="E566">
        <v>1</v>
      </c>
      <c r="F566">
        <v>0</v>
      </c>
      <c r="G566">
        <v>1</v>
      </c>
      <c r="H566">
        <v>0</v>
      </c>
      <c r="I566">
        <v>1</v>
      </c>
      <c r="J566">
        <v>0</v>
      </c>
      <c r="K566">
        <v>0</v>
      </c>
      <c r="M566">
        <v>533</v>
      </c>
      <c r="N566">
        <v>13080.574430010711</v>
      </c>
      <c r="O566">
        <v>-1133.9485300107117</v>
      </c>
      <c r="Q566">
        <v>50.521821631878559</v>
      </c>
      <c r="R566">
        <v>9447.3824000000004</v>
      </c>
    </row>
    <row r="567" spans="1:18" x14ac:dyDescent="0.35">
      <c r="A567" s="13">
        <v>9549.5650999999998</v>
      </c>
      <c r="B567">
        <v>50</v>
      </c>
      <c r="C567">
        <v>2500</v>
      </c>
      <c r="D567">
        <v>46.09</v>
      </c>
      <c r="E567">
        <v>1</v>
      </c>
      <c r="F567">
        <v>0</v>
      </c>
      <c r="G567">
        <v>0</v>
      </c>
      <c r="H567">
        <v>0</v>
      </c>
      <c r="I567">
        <v>1</v>
      </c>
      <c r="J567">
        <v>0</v>
      </c>
      <c r="K567">
        <v>0</v>
      </c>
      <c r="M567">
        <v>534</v>
      </c>
      <c r="N567">
        <v>5225.0027689647786</v>
      </c>
      <c r="O567">
        <v>-1277.5896689647784</v>
      </c>
      <c r="Q567">
        <v>50.616698292220114</v>
      </c>
      <c r="R567">
        <v>9487.6442000000006</v>
      </c>
    </row>
    <row r="568" spans="1:18" x14ac:dyDescent="0.35">
      <c r="A568" s="13">
        <v>3875.7341000000001</v>
      </c>
      <c r="B568">
        <v>31</v>
      </c>
      <c r="C568">
        <v>961</v>
      </c>
      <c r="D568">
        <v>39.49</v>
      </c>
      <c r="E568">
        <v>1</v>
      </c>
      <c r="F568">
        <v>0</v>
      </c>
      <c r="G568">
        <v>1</v>
      </c>
      <c r="H568">
        <v>0</v>
      </c>
      <c r="I568">
        <v>1</v>
      </c>
      <c r="J568">
        <v>0</v>
      </c>
      <c r="K568">
        <v>0</v>
      </c>
      <c r="M568">
        <v>535</v>
      </c>
      <c r="N568">
        <v>5133.2327838131259</v>
      </c>
      <c r="O568">
        <v>-1366.3489838131259</v>
      </c>
      <c r="Q568">
        <v>50.711574952561669</v>
      </c>
      <c r="R568">
        <v>9541.6955500000004</v>
      </c>
    </row>
    <row r="569" spans="1:18" x14ac:dyDescent="0.35">
      <c r="A569" s="13">
        <v>14474.674999999999</v>
      </c>
      <c r="B569">
        <v>63</v>
      </c>
      <c r="C569">
        <v>3969</v>
      </c>
      <c r="D569">
        <v>35.200000000000003</v>
      </c>
      <c r="E569">
        <v>1</v>
      </c>
      <c r="F569">
        <v>0</v>
      </c>
      <c r="G569">
        <v>0</v>
      </c>
      <c r="H569">
        <v>0</v>
      </c>
      <c r="I569">
        <v>1</v>
      </c>
      <c r="J569">
        <v>0</v>
      </c>
      <c r="K569">
        <v>0</v>
      </c>
      <c r="M569">
        <v>536</v>
      </c>
      <c r="N569">
        <v>11100.408511146166</v>
      </c>
      <c r="O569">
        <v>-1222.8008111461659</v>
      </c>
      <c r="Q569">
        <v>50.806451612903224</v>
      </c>
      <c r="R569">
        <v>9549.5650999999998</v>
      </c>
    </row>
    <row r="570" spans="1:18" x14ac:dyDescent="0.35">
      <c r="A570" s="13">
        <v>2902.9065000000001</v>
      </c>
      <c r="B570">
        <v>26</v>
      </c>
      <c r="C570">
        <v>676</v>
      </c>
      <c r="D570">
        <v>29.15</v>
      </c>
      <c r="E570">
        <v>1</v>
      </c>
      <c r="F570">
        <v>0</v>
      </c>
      <c r="G570">
        <v>1</v>
      </c>
      <c r="H570">
        <v>0</v>
      </c>
      <c r="I570">
        <v>1</v>
      </c>
      <c r="J570">
        <v>0</v>
      </c>
      <c r="K570">
        <v>0</v>
      </c>
      <c r="M570">
        <v>537</v>
      </c>
      <c r="N570">
        <v>10025.719352994542</v>
      </c>
      <c r="O570">
        <v>-1154.5676529945413</v>
      </c>
      <c r="Q570">
        <v>50.901328273244779</v>
      </c>
      <c r="R570">
        <v>9566.9909000000007</v>
      </c>
    </row>
    <row r="571" spans="1:18" x14ac:dyDescent="0.35">
      <c r="A571" s="13">
        <v>5484.4673000000003</v>
      </c>
      <c r="B571">
        <v>38</v>
      </c>
      <c r="C571">
        <v>1444</v>
      </c>
      <c r="D571">
        <v>28.27</v>
      </c>
      <c r="E571">
        <v>1</v>
      </c>
      <c r="F571">
        <v>0</v>
      </c>
      <c r="G571">
        <v>1</v>
      </c>
      <c r="H571">
        <v>0</v>
      </c>
      <c r="I571">
        <v>1</v>
      </c>
      <c r="J571">
        <v>0</v>
      </c>
      <c r="K571">
        <v>0</v>
      </c>
      <c r="M571">
        <v>538</v>
      </c>
      <c r="N571">
        <v>6170.4658560602747</v>
      </c>
      <c r="O571">
        <v>-1167.683156060275</v>
      </c>
      <c r="Q571">
        <v>50.996204933586341</v>
      </c>
      <c r="R571">
        <v>9583.8932999999997</v>
      </c>
    </row>
    <row r="572" spans="1:18" x14ac:dyDescent="0.35">
      <c r="A572" s="13">
        <v>8569.8618000000006</v>
      </c>
      <c r="B572">
        <v>47</v>
      </c>
      <c r="C572">
        <v>2209</v>
      </c>
      <c r="D572">
        <v>45.32</v>
      </c>
      <c r="E572">
        <v>1</v>
      </c>
      <c r="F572">
        <v>0</v>
      </c>
      <c r="G572">
        <v>0</v>
      </c>
      <c r="H572">
        <v>0</v>
      </c>
      <c r="I572">
        <v>1</v>
      </c>
      <c r="J572">
        <v>0</v>
      </c>
      <c r="K572">
        <v>0</v>
      </c>
      <c r="M572">
        <v>539</v>
      </c>
      <c r="N572">
        <v>4741.1965974379746</v>
      </c>
      <c r="O572">
        <v>-1348.2197974379746</v>
      </c>
      <c r="Q572">
        <v>51.091081593927896</v>
      </c>
      <c r="R572">
        <v>9617.6624499999998</v>
      </c>
    </row>
    <row r="573" spans="1:18" x14ac:dyDescent="0.35">
      <c r="A573" s="13">
        <v>11554.223599999999</v>
      </c>
      <c r="B573">
        <v>57</v>
      </c>
      <c r="C573">
        <v>3249</v>
      </c>
      <c r="D573">
        <v>27.94</v>
      </c>
      <c r="E573">
        <v>1</v>
      </c>
      <c r="F573">
        <v>0</v>
      </c>
      <c r="G573">
        <v>1</v>
      </c>
      <c r="H573">
        <v>0</v>
      </c>
      <c r="I573">
        <v>1</v>
      </c>
      <c r="J573">
        <v>0</v>
      </c>
      <c r="K573">
        <v>0</v>
      </c>
      <c r="M573">
        <v>540</v>
      </c>
      <c r="N573">
        <v>8206.2260545390345</v>
      </c>
      <c r="O573">
        <v>-1053.5546545390343</v>
      </c>
      <c r="Q573">
        <v>51.185958254269451</v>
      </c>
      <c r="R573">
        <v>9630.3970000000008</v>
      </c>
    </row>
    <row r="574" spans="1:18" x14ac:dyDescent="0.35">
      <c r="A574" s="13">
        <v>10928.849</v>
      </c>
      <c r="B574">
        <v>54</v>
      </c>
      <c r="C574">
        <v>2916</v>
      </c>
      <c r="D574">
        <v>31.9</v>
      </c>
      <c r="E574">
        <v>1</v>
      </c>
      <c r="F574">
        <v>0</v>
      </c>
      <c r="G574">
        <v>0</v>
      </c>
      <c r="H574">
        <v>0</v>
      </c>
      <c r="I574">
        <v>1</v>
      </c>
      <c r="J574">
        <v>0</v>
      </c>
      <c r="K574">
        <v>0</v>
      </c>
      <c r="M574">
        <v>541</v>
      </c>
      <c r="N574">
        <v>3164.1358247789758</v>
      </c>
      <c r="O574">
        <v>-1444.6995247789757</v>
      </c>
      <c r="Q574">
        <v>51.280834914611006</v>
      </c>
      <c r="R574">
        <v>9644.2525000000005</v>
      </c>
    </row>
    <row r="575" spans="1:18" x14ac:dyDescent="0.35">
      <c r="A575" s="13">
        <v>4562.8420999999998</v>
      </c>
      <c r="B575">
        <v>32</v>
      </c>
      <c r="C575">
        <v>1024</v>
      </c>
      <c r="D575">
        <v>29.59</v>
      </c>
      <c r="E575">
        <v>1</v>
      </c>
      <c r="F575">
        <v>0</v>
      </c>
      <c r="G575">
        <v>0</v>
      </c>
      <c r="H575">
        <v>0</v>
      </c>
      <c r="I575">
        <v>1</v>
      </c>
      <c r="J575">
        <v>0</v>
      </c>
      <c r="K575">
        <v>0</v>
      </c>
      <c r="M575">
        <v>542</v>
      </c>
      <c r="N575">
        <v>9341.4356155289825</v>
      </c>
      <c r="O575">
        <v>-1108.7968155289818</v>
      </c>
      <c r="Q575">
        <v>51.375711574952561</v>
      </c>
      <c r="R575">
        <v>9704.6680500000002</v>
      </c>
    </row>
    <row r="576" spans="1:18" x14ac:dyDescent="0.35">
      <c r="A576" s="13">
        <v>9048.0272999999997</v>
      </c>
      <c r="B576">
        <v>50</v>
      </c>
      <c r="C576">
        <v>2500</v>
      </c>
      <c r="D576">
        <v>37.07</v>
      </c>
      <c r="E576">
        <v>1</v>
      </c>
      <c r="F576">
        <v>0</v>
      </c>
      <c r="G576">
        <v>1</v>
      </c>
      <c r="H576">
        <v>0</v>
      </c>
      <c r="I576">
        <v>1</v>
      </c>
      <c r="J576">
        <v>0</v>
      </c>
      <c r="K576">
        <v>0</v>
      </c>
      <c r="M576">
        <v>543</v>
      </c>
      <c r="N576">
        <v>6647.7200405277736</v>
      </c>
      <c r="O576">
        <v>-1169.6832405277737</v>
      </c>
      <c r="Q576">
        <v>51.470588235294116</v>
      </c>
      <c r="R576">
        <v>9715.8410000000003</v>
      </c>
    </row>
    <row r="577" spans="1:18" x14ac:dyDescent="0.35">
      <c r="A577" s="13">
        <v>18963.171920000001</v>
      </c>
      <c r="B577">
        <v>30</v>
      </c>
      <c r="C577">
        <v>900</v>
      </c>
      <c r="D577">
        <v>38.83</v>
      </c>
      <c r="E577">
        <v>1</v>
      </c>
      <c r="F577">
        <v>0</v>
      </c>
      <c r="G577">
        <v>1</v>
      </c>
      <c r="H577">
        <v>0</v>
      </c>
      <c r="I577">
        <v>1</v>
      </c>
      <c r="J577">
        <v>0</v>
      </c>
      <c r="K577">
        <v>0</v>
      </c>
      <c r="M577">
        <v>544</v>
      </c>
      <c r="N577">
        <v>14775.938741714801</v>
      </c>
      <c r="O577">
        <v>12225.045988285199</v>
      </c>
      <c r="Q577">
        <v>51.565464895635671</v>
      </c>
      <c r="R577">
        <v>9722.7695000000003</v>
      </c>
    </row>
    <row r="578" spans="1:18" x14ac:dyDescent="0.35">
      <c r="A578" s="13">
        <v>6770.1925000000001</v>
      </c>
      <c r="B578">
        <v>41</v>
      </c>
      <c r="C578">
        <v>1681</v>
      </c>
      <c r="D578">
        <v>28.05</v>
      </c>
      <c r="E578">
        <v>1</v>
      </c>
      <c r="F578">
        <v>0</v>
      </c>
      <c r="G578">
        <v>0</v>
      </c>
      <c r="H578">
        <v>0</v>
      </c>
      <c r="I578">
        <v>1</v>
      </c>
      <c r="J578">
        <v>0</v>
      </c>
      <c r="K578">
        <v>0</v>
      </c>
      <c r="M578">
        <v>545</v>
      </c>
      <c r="N578">
        <v>9222.6590395399362</v>
      </c>
      <c r="O578">
        <v>-1138.7392395399365</v>
      </c>
      <c r="Q578">
        <v>51.660341555977233</v>
      </c>
      <c r="R578">
        <v>9724.5300000000007</v>
      </c>
    </row>
    <row r="579" spans="1:18" x14ac:dyDescent="0.35">
      <c r="A579" s="13">
        <v>4747.0528999999997</v>
      </c>
      <c r="B579">
        <v>35</v>
      </c>
      <c r="C579">
        <v>1225</v>
      </c>
      <c r="D579">
        <v>27.61</v>
      </c>
      <c r="E579">
        <v>1</v>
      </c>
      <c r="F579">
        <v>0</v>
      </c>
      <c r="G579">
        <v>1</v>
      </c>
      <c r="H579">
        <v>0</v>
      </c>
      <c r="I579">
        <v>1</v>
      </c>
      <c r="J579">
        <v>0</v>
      </c>
      <c r="K579">
        <v>0</v>
      </c>
      <c r="M579">
        <v>546</v>
      </c>
      <c r="N579">
        <v>5160.3893277238294</v>
      </c>
      <c r="O579">
        <v>-1085.9356277238294</v>
      </c>
      <c r="Q579">
        <v>51.755218216318788</v>
      </c>
      <c r="R579">
        <v>9788.8659000000007</v>
      </c>
    </row>
    <row r="580" spans="1:18" x14ac:dyDescent="0.35">
      <c r="A580" s="13">
        <v>7147.4727999999996</v>
      </c>
      <c r="B580">
        <v>44</v>
      </c>
      <c r="C580">
        <v>1936</v>
      </c>
      <c r="D580">
        <v>34.32</v>
      </c>
      <c r="E580">
        <v>1</v>
      </c>
      <c r="F580">
        <v>0</v>
      </c>
      <c r="G580">
        <v>1</v>
      </c>
      <c r="H580">
        <v>0</v>
      </c>
      <c r="I580">
        <v>1</v>
      </c>
      <c r="J580">
        <v>0</v>
      </c>
      <c r="K580">
        <v>0</v>
      </c>
      <c r="M580">
        <v>547</v>
      </c>
      <c r="N580">
        <v>8519.523501414993</v>
      </c>
      <c r="O580">
        <v>-1173.796901414993</v>
      </c>
      <c r="Q580">
        <v>51.850094876660343</v>
      </c>
      <c r="R580">
        <v>9800.8881999999994</v>
      </c>
    </row>
    <row r="581" spans="1:18" x14ac:dyDescent="0.35">
      <c r="A581" s="13">
        <v>9377.9046999999991</v>
      </c>
      <c r="B581">
        <v>51</v>
      </c>
      <c r="C581">
        <v>2601</v>
      </c>
      <c r="D581">
        <v>30.03</v>
      </c>
      <c r="E581">
        <v>1</v>
      </c>
      <c r="F581">
        <v>0</v>
      </c>
      <c r="G581">
        <v>1</v>
      </c>
      <c r="H581">
        <v>0</v>
      </c>
      <c r="I581">
        <v>1</v>
      </c>
      <c r="J581">
        <v>0</v>
      </c>
      <c r="K581">
        <v>0</v>
      </c>
      <c r="M581">
        <v>548</v>
      </c>
      <c r="N581">
        <v>15750.270498499878</v>
      </c>
      <c r="O581">
        <v>-1331.9900984998785</v>
      </c>
      <c r="Q581">
        <v>51.944971537001898</v>
      </c>
      <c r="R581">
        <v>9850.4320000000007</v>
      </c>
    </row>
    <row r="582" spans="1:18" x14ac:dyDescent="0.35">
      <c r="A582" s="13">
        <v>14235.072</v>
      </c>
      <c r="B582">
        <v>61</v>
      </c>
      <c r="C582">
        <v>3721</v>
      </c>
      <c r="D582">
        <v>39.1</v>
      </c>
      <c r="E582">
        <v>2</v>
      </c>
      <c r="F582">
        <v>0</v>
      </c>
      <c r="G582">
        <v>0</v>
      </c>
      <c r="H582">
        <v>0</v>
      </c>
      <c r="I582">
        <v>0</v>
      </c>
      <c r="J582">
        <v>1</v>
      </c>
      <c r="K582">
        <v>0</v>
      </c>
      <c r="M582">
        <v>549</v>
      </c>
      <c r="N582">
        <v>3409.5316228033598</v>
      </c>
      <c r="O582">
        <v>24314.757127196641</v>
      </c>
      <c r="Q582">
        <v>52.039848197343453</v>
      </c>
      <c r="R582">
        <v>9855.1314000000002</v>
      </c>
    </row>
    <row r="583" spans="1:18" x14ac:dyDescent="0.35">
      <c r="A583" s="13">
        <v>11881.358</v>
      </c>
      <c r="B583">
        <v>55</v>
      </c>
      <c r="C583">
        <v>3025</v>
      </c>
      <c r="D583">
        <v>29.7</v>
      </c>
      <c r="E583">
        <v>2</v>
      </c>
      <c r="F583">
        <v>0</v>
      </c>
      <c r="G583">
        <v>0</v>
      </c>
      <c r="H583">
        <v>0</v>
      </c>
      <c r="I583">
        <v>0</v>
      </c>
      <c r="J583">
        <v>1</v>
      </c>
      <c r="K583">
        <v>0</v>
      </c>
      <c r="M583">
        <v>550</v>
      </c>
      <c r="N583">
        <v>9344.6683729110046</v>
      </c>
      <c r="O583">
        <v>-1111.5708729110047</v>
      </c>
      <c r="Q583">
        <v>52.134724857685008</v>
      </c>
      <c r="R583">
        <v>9861.0249999999996</v>
      </c>
    </row>
    <row r="584" spans="1:18" x14ac:dyDescent="0.35">
      <c r="A584" s="13">
        <v>7740.3370000000004</v>
      </c>
      <c r="B584">
        <v>44</v>
      </c>
      <c r="C584">
        <v>1936</v>
      </c>
      <c r="D584">
        <v>37.1</v>
      </c>
      <c r="E584">
        <v>2</v>
      </c>
      <c r="F584">
        <v>0</v>
      </c>
      <c r="G584">
        <v>1</v>
      </c>
      <c r="H584">
        <v>0</v>
      </c>
      <c r="I584">
        <v>0</v>
      </c>
      <c r="J584">
        <v>1</v>
      </c>
      <c r="K584">
        <v>0</v>
      </c>
      <c r="M584">
        <v>551</v>
      </c>
      <c r="N584">
        <v>10192.266947707261</v>
      </c>
      <c r="O584">
        <v>-1133.5366477072621</v>
      </c>
      <c r="Q584">
        <v>52.229601518026563</v>
      </c>
      <c r="R584">
        <v>9863.4717999999993</v>
      </c>
    </row>
    <row r="585" spans="1:18" x14ac:dyDescent="0.35">
      <c r="A585" s="13">
        <v>6082.4049999999997</v>
      </c>
      <c r="B585">
        <v>38</v>
      </c>
      <c r="C585">
        <v>1444</v>
      </c>
      <c r="D585">
        <v>34.700000000000003</v>
      </c>
      <c r="E585">
        <v>2</v>
      </c>
      <c r="F585">
        <v>0</v>
      </c>
      <c r="G585">
        <v>1</v>
      </c>
      <c r="H585">
        <v>0</v>
      </c>
      <c r="I585">
        <v>0</v>
      </c>
      <c r="J585">
        <v>1</v>
      </c>
      <c r="K585">
        <v>0</v>
      </c>
      <c r="M585">
        <v>552</v>
      </c>
      <c r="N585">
        <v>5974.6811166726093</v>
      </c>
      <c r="O585">
        <v>-1195.0788166726097</v>
      </c>
      <c r="Q585">
        <v>52.324478178368125</v>
      </c>
      <c r="R585">
        <v>9869.8101999999999</v>
      </c>
    </row>
    <row r="586" spans="1:18" x14ac:dyDescent="0.35">
      <c r="A586" s="13">
        <v>11163.567999999999</v>
      </c>
      <c r="B586">
        <v>53</v>
      </c>
      <c r="C586">
        <v>2809</v>
      </c>
      <c r="D586">
        <v>35.9</v>
      </c>
      <c r="E586">
        <v>2</v>
      </c>
      <c r="F586">
        <v>0</v>
      </c>
      <c r="G586">
        <v>0</v>
      </c>
      <c r="H586">
        <v>0</v>
      </c>
      <c r="I586">
        <v>0</v>
      </c>
      <c r="J586">
        <v>1</v>
      </c>
      <c r="K586">
        <v>0</v>
      </c>
      <c r="M586">
        <v>553</v>
      </c>
      <c r="N586">
        <v>7133.6170914387712</v>
      </c>
      <c r="O586">
        <v>-1156.7859914387709</v>
      </c>
      <c r="Q586">
        <v>52.41935483870968</v>
      </c>
      <c r="R586">
        <v>9872.7009999999991</v>
      </c>
    </row>
    <row r="587" spans="1:18" x14ac:dyDescent="0.35">
      <c r="A587" s="13">
        <v>5152.134</v>
      </c>
      <c r="B587">
        <v>32</v>
      </c>
      <c r="C587">
        <v>1024</v>
      </c>
      <c r="D587">
        <v>29.8</v>
      </c>
      <c r="E587">
        <v>2</v>
      </c>
      <c r="F587">
        <v>0</v>
      </c>
      <c r="G587">
        <v>0</v>
      </c>
      <c r="H587">
        <v>0</v>
      </c>
      <c r="I587">
        <v>0</v>
      </c>
      <c r="J587">
        <v>1</v>
      </c>
      <c r="K587">
        <v>0</v>
      </c>
      <c r="M587">
        <v>554</v>
      </c>
      <c r="N587">
        <v>11839.704574334704</v>
      </c>
      <c r="O587">
        <v>-1259.993574334705</v>
      </c>
      <c r="Q587">
        <v>52.514231499051235</v>
      </c>
      <c r="R587">
        <v>9875.6803999999993</v>
      </c>
    </row>
    <row r="588" spans="1:18" x14ac:dyDescent="0.35">
      <c r="A588" s="13">
        <v>8823.2790000000005</v>
      </c>
      <c r="B588">
        <v>46</v>
      </c>
      <c r="C588">
        <v>2116</v>
      </c>
      <c r="D588">
        <v>28.9</v>
      </c>
      <c r="E588">
        <v>2</v>
      </c>
      <c r="F588">
        <v>0</v>
      </c>
      <c r="G588">
        <v>0</v>
      </c>
      <c r="H588">
        <v>0</v>
      </c>
      <c r="I588">
        <v>0</v>
      </c>
      <c r="J588">
        <v>1</v>
      </c>
      <c r="K588">
        <v>0</v>
      </c>
      <c r="M588">
        <v>555</v>
      </c>
      <c r="N588">
        <v>7635.7001093513209</v>
      </c>
      <c r="O588">
        <v>-1135.4642093513212</v>
      </c>
      <c r="Q588">
        <v>52.60910815939279</v>
      </c>
      <c r="R588">
        <v>9877.6077000000005</v>
      </c>
    </row>
    <row r="589" spans="1:18" x14ac:dyDescent="0.35">
      <c r="A589" s="13">
        <v>8520.0259999999998</v>
      </c>
      <c r="B589">
        <v>45</v>
      </c>
      <c r="C589">
        <v>2025</v>
      </c>
      <c r="D589">
        <v>30.9</v>
      </c>
      <c r="E589">
        <v>2</v>
      </c>
      <c r="F589">
        <v>0</v>
      </c>
      <c r="G589">
        <v>0</v>
      </c>
      <c r="H589">
        <v>0</v>
      </c>
      <c r="I589">
        <v>0</v>
      </c>
      <c r="J589">
        <v>1</v>
      </c>
      <c r="K589">
        <v>0</v>
      </c>
      <c r="M589">
        <v>556</v>
      </c>
      <c r="N589">
        <v>3221.2478718613665</v>
      </c>
      <c r="O589">
        <v>-1493.7078718613666</v>
      </c>
      <c r="Q589">
        <v>52.703984819734345</v>
      </c>
      <c r="R589">
        <v>9910.3598500000007</v>
      </c>
    </row>
    <row r="590" spans="1:18" x14ac:dyDescent="0.35">
      <c r="A590" s="13">
        <v>7371.7719999999999</v>
      </c>
      <c r="B590">
        <v>41</v>
      </c>
      <c r="C590">
        <v>1681</v>
      </c>
      <c r="D590">
        <v>37.1</v>
      </c>
      <c r="E590">
        <v>2</v>
      </c>
      <c r="F590">
        <v>0</v>
      </c>
      <c r="G590">
        <v>0</v>
      </c>
      <c r="H590">
        <v>0</v>
      </c>
      <c r="I590">
        <v>0</v>
      </c>
      <c r="J590">
        <v>1</v>
      </c>
      <c r="K590">
        <v>0</v>
      </c>
      <c r="M590">
        <v>557</v>
      </c>
      <c r="N590">
        <v>10454.417478815003</v>
      </c>
      <c r="O590">
        <v>-1068.2561788150033</v>
      </c>
      <c r="Q590">
        <v>52.7988614800759</v>
      </c>
      <c r="R590">
        <v>9957.7216000000008</v>
      </c>
    </row>
    <row r="591" spans="1:18" x14ac:dyDescent="0.35">
      <c r="A591" s="13">
        <v>20177.671129999999</v>
      </c>
      <c r="B591">
        <v>28</v>
      </c>
      <c r="C591">
        <v>784</v>
      </c>
      <c r="D591">
        <v>27.5</v>
      </c>
      <c r="E591">
        <v>2</v>
      </c>
      <c r="F591">
        <v>0</v>
      </c>
      <c r="G591">
        <v>0</v>
      </c>
      <c r="H591">
        <v>0</v>
      </c>
      <c r="I591">
        <v>0</v>
      </c>
      <c r="J591">
        <v>1</v>
      </c>
      <c r="K591">
        <v>0</v>
      </c>
      <c r="M591">
        <v>558</v>
      </c>
      <c r="N591">
        <v>5586.8998232448848</v>
      </c>
      <c r="O591">
        <v>-1236.3854232448848</v>
      </c>
      <c r="Q591">
        <v>52.893738140417462</v>
      </c>
      <c r="R591">
        <v>9964.06</v>
      </c>
    </row>
    <row r="592" spans="1:18" x14ac:dyDescent="0.35">
      <c r="A592" s="13">
        <v>14988.432000000001</v>
      </c>
      <c r="B592">
        <v>64</v>
      </c>
      <c r="C592">
        <v>4096</v>
      </c>
      <c r="D592">
        <v>25.6</v>
      </c>
      <c r="E592">
        <v>2</v>
      </c>
      <c r="F592">
        <v>0</v>
      </c>
      <c r="G592">
        <v>1</v>
      </c>
      <c r="H592">
        <v>0</v>
      </c>
      <c r="I592">
        <v>0</v>
      </c>
      <c r="J592">
        <v>1</v>
      </c>
      <c r="K592">
        <v>0</v>
      </c>
      <c r="M592">
        <v>559</v>
      </c>
      <c r="N592">
        <v>8143.1932363253491</v>
      </c>
      <c r="O592">
        <v>-1096.4710363253489</v>
      </c>
      <c r="Q592">
        <v>52.988614800759017</v>
      </c>
      <c r="R592">
        <v>9991.0376500000002</v>
      </c>
    </row>
    <row r="593" spans="1:18" x14ac:dyDescent="0.35">
      <c r="A593" s="13">
        <v>8968.33</v>
      </c>
      <c r="B593">
        <v>48</v>
      </c>
      <c r="C593">
        <v>2304</v>
      </c>
      <c r="D593">
        <v>30.2</v>
      </c>
      <c r="E593">
        <v>2</v>
      </c>
      <c r="F593">
        <v>0</v>
      </c>
      <c r="G593">
        <v>1</v>
      </c>
      <c r="H593">
        <v>0</v>
      </c>
      <c r="I593">
        <v>0</v>
      </c>
      <c r="J593">
        <v>1</v>
      </c>
      <c r="K593">
        <v>0</v>
      </c>
      <c r="M593">
        <v>560</v>
      </c>
      <c r="N593">
        <v>3898.6259128887141</v>
      </c>
      <c r="O593">
        <v>-1460.5707128887143</v>
      </c>
      <c r="Q593">
        <v>53.083491461100571</v>
      </c>
      <c r="R593">
        <v>10043.249</v>
      </c>
    </row>
    <row r="594" spans="1:18" x14ac:dyDescent="0.35">
      <c r="A594" s="13">
        <v>8027.9679999999998</v>
      </c>
      <c r="B594">
        <v>45</v>
      </c>
      <c r="C594">
        <v>2025</v>
      </c>
      <c r="D594">
        <v>28.7</v>
      </c>
      <c r="E594">
        <v>2</v>
      </c>
      <c r="F594">
        <v>0</v>
      </c>
      <c r="G594">
        <v>1</v>
      </c>
      <c r="H594">
        <v>0</v>
      </c>
      <c r="I594">
        <v>0</v>
      </c>
      <c r="J594">
        <v>1</v>
      </c>
      <c r="K594">
        <v>0</v>
      </c>
      <c r="M594">
        <v>561</v>
      </c>
      <c r="N594">
        <v>4617.6544664316853</v>
      </c>
      <c r="O594">
        <v>13600.506923568315</v>
      </c>
      <c r="Q594">
        <v>53.178368121442126</v>
      </c>
      <c r="R594">
        <v>10065.413</v>
      </c>
    </row>
    <row r="595" spans="1:18" x14ac:dyDescent="0.35">
      <c r="A595" s="13">
        <v>8825.0859999999993</v>
      </c>
      <c r="B595">
        <v>46</v>
      </c>
      <c r="C595">
        <v>2116</v>
      </c>
      <c r="D595">
        <v>30.2</v>
      </c>
      <c r="E595">
        <v>2</v>
      </c>
      <c r="F595">
        <v>0</v>
      </c>
      <c r="G595">
        <v>0</v>
      </c>
      <c r="H595">
        <v>0</v>
      </c>
      <c r="I595">
        <v>0</v>
      </c>
      <c r="J595">
        <v>1</v>
      </c>
      <c r="K595">
        <v>0</v>
      </c>
      <c r="M595">
        <v>562</v>
      </c>
      <c r="N595">
        <v>4736.8862542619454</v>
      </c>
      <c r="O595">
        <v>-1344.5210542619452</v>
      </c>
      <c r="Q595">
        <v>53.273244781783681</v>
      </c>
      <c r="R595">
        <v>10096.969999999999</v>
      </c>
    </row>
    <row r="596" spans="1:18" x14ac:dyDescent="0.35">
      <c r="A596" s="13">
        <v>11538.421</v>
      </c>
      <c r="B596">
        <v>54</v>
      </c>
      <c r="C596">
        <v>2916</v>
      </c>
      <c r="D596">
        <v>46.7</v>
      </c>
      <c r="E596">
        <v>2</v>
      </c>
      <c r="F596">
        <v>0</v>
      </c>
      <c r="G596">
        <v>0</v>
      </c>
      <c r="H596">
        <v>0</v>
      </c>
      <c r="I596">
        <v>0</v>
      </c>
      <c r="J596">
        <v>1</v>
      </c>
      <c r="K596">
        <v>0</v>
      </c>
      <c r="M596">
        <v>563</v>
      </c>
      <c r="N596">
        <v>8778.9412528776957</v>
      </c>
      <c r="O596">
        <v>-1145.220652877696</v>
      </c>
      <c r="Q596">
        <v>53.368121442125236</v>
      </c>
      <c r="R596">
        <v>10107.220600000001</v>
      </c>
    </row>
    <row r="597" spans="1:18" x14ac:dyDescent="0.35">
      <c r="A597" s="13">
        <v>7441.5010000000002</v>
      </c>
      <c r="B597">
        <v>43</v>
      </c>
      <c r="C597">
        <v>1849</v>
      </c>
      <c r="D597">
        <v>32.6</v>
      </c>
      <c r="E597">
        <v>2</v>
      </c>
      <c r="F597">
        <v>0</v>
      </c>
      <c r="G597">
        <v>1</v>
      </c>
      <c r="H597">
        <v>0</v>
      </c>
      <c r="I597">
        <v>0</v>
      </c>
      <c r="J597">
        <v>1</v>
      </c>
      <c r="K597">
        <v>0</v>
      </c>
      <c r="M597">
        <v>564</v>
      </c>
      <c r="N597">
        <v>7317.5368913337479</v>
      </c>
      <c r="O597">
        <v>-1027.781991333748</v>
      </c>
      <c r="Q597">
        <v>53.462998102466791</v>
      </c>
      <c r="R597">
        <v>10115.00885</v>
      </c>
    </row>
    <row r="598" spans="1:18" x14ac:dyDescent="0.35">
      <c r="A598" s="13">
        <v>6571.5439999999999</v>
      </c>
      <c r="B598">
        <v>38</v>
      </c>
      <c r="C598">
        <v>1444</v>
      </c>
      <c r="D598">
        <v>34.799999999999997</v>
      </c>
      <c r="E598">
        <v>2</v>
      </c>
      <c r="F598">
        <v>0</v>
      </c>
      <c r="G598">
        <v>0</v>
      </c>
      <c r="H598">
        <v>0</v>
      </c>
      <c r="I598">
        <v>0</v>
      </c>
      <c r="J598">
        <v>1</v>
      </c>
      <c r="K598">
        <v>0</v>
      </c>
      <c r="M598">
        <v>565</v>
      </c>
      <c r="N598">
        <v>4275.1623927060427</v>
      </c>
      <c r="O598">
        <v>-1348.0976927060428</v>
      </c>
      <c r="Q598">
        <v>53.557874762808353</v>
      </c>
      <c r="R598">
        <v>10118.424000000001</v>
      </c>
    </row>
    <row r="599" spans="1:18" x14ac:dyDescent="0.35">
      <c r="A599" s="13">
        <v>5375.0379999999996</v>
      </c>
      <c r="B599">
        <v>33</v>
      </c>
      <c r="C599">
        <v>1089</v>
      </c>
      <c r="D599">
        <v>32.9</v>
      </c>
      <c r="E599">
        <v>2</v>
      </c>
      <c r="F599">
        <v>0</v>
      </c>
      <c r="G599">
        <v>0</v>
      </c>
      <c r="H599">
        <v>0</v>
      </c>
      <c r="I599">
        <v>0</v>
      </c>
      <c r="J599">
        <v>1</v>
      </c>
      <c r="K599">
        <v>0</v>
      </c>
      <c r="M599">
        <v>566</v>
      </c>
      <c r="N599">
        <v>10833.947636862395</v>
      </c>
      <c r="O599">
        <v>-1284.3825368623948</v>
      </c>
      <c r="Q599">
        <v>53.652751423149908</v>
      </c>
      <c r="R599">
        <v>10141.136200000001</v>
      </c>
    </row>
    <row r="600" spans="1:18" x14ac:dyDescent="0.35">
      <c r="A600" s="13">
        <v>11737.848840000001</v>
      </c>
      <c r="B600">
        <v>34</v>
      </c>
      <c r="C600">
        <v>1156</v>
      </c>
      <c r="D600">
        <v>27</v>
      </c>
      <c r="E600">
        <v>2</v>
      </c>
      <c r="F600">
        <v>0</v>
      </c>
      <c r="G600">
        <v>1</v>
      </c>
      <c r="H600">
        <v>0</v>
      </c>
      <c r="I600">
        <v>0</v>
      </c>
      <c r="J600">
        <v>1</v>
      </c>
      <c r="K600">
        <v>0</v>
      </c>
      <c r="M600">
        <v>567</v>
      </c>
      <c r="N600">
        <v>5058.365642460526</v>
      </c>
      <c r="O600">
        <v>-1182.6315424605259</v>
      </c>
      <c r="Q600">
        <v>53.747628083491463</v>
      </c>
      <c r="R600">
        <v>10156.7832</v>
      </c>
    </row>
    <row r="601" spans="1:18" x14ac:dyDescent="0.35">
      <c r="A601" s="13">
        <v>11150.78</v>
      </c>
      <c r="B601">
        <v>53</v>
      </c>
      <c r="C601">
        <v>2809</v>
      </c>
      <c r="D601">
        <v>26.7</v>
      </c>
      <c r="E601">
        <v>2</v>
      </c>
      <c r="F601">
        <v>0</v>
      </c>
      <c r="G601">
        <v>0</v>
      </c>
      <c r="H601">
        <v>0</v>
      </c>
      <c r="I601">
        <v>0</v>
      </c>
      <c r="J601">
        <v>1</v>
      </c>
      <c r="K601">
        <v>0</v>
      </c>
      <c r="M601">
        <v>568</v>
      </c>
      <c r="N601">
        <v>15886.732974701419</v>
      </c>
      <c r="O601">
        <v>-1412.0579747014199</v>
      </c>
      <c r="Q601">
        <v>53.842504743833018</v>
      </c>
      <c r="R601">
        <v>10197.772199999999</v>
      </c>
    </row>
    <row r="602" spans="1:18" x14ac:dyDescent="0.35">
      <c r="A602" s="13">
        <v>6311.9520000000002</v>
      </c>
      <c r="B602">
        <v>37</v>
      </c>
      <c r="C602">
        <v>1369</v>
      </c>
      <c r="D602">
        <v>29.5</v>
      </c>
      <c r="E602">
        <v>2</v>
      </c>
      <c r="F602">
        <v>0</v>
      </c>
      <c r="G602">
        <v>0</v>
      </c>
      <c r="H602">
        <v>0</v>
      </c>
      <c r="I602">
        <v>0</v>
      </c>
      <c r="J602">
        <v>1</v>
      </c>
      <c r="K602">
        <v>0</v>
      </c>
      <c r="M602">
        <v>569</v>
      </c>
      <c r="N602">
        <v>4104.9038372528785</v>
      </c>
      <c r="O602">
        <v>-1201.9973372528784</v>
      </c>
      <c r="Q602">
        <v>53.937381404174573</v>
      </c>
      <c r="R602">
        <v>10214.636</v>
      </c>
    </row>
    <row r="603" spans="1:18" x14ac:dyDescent="0.35">
      <c r="A603" s="13">
        <v>7160.0940000000001</v>
      </c>
      <c r="B603">
        <v>42</v>
      </c>
      <c r="C603">
        <v>1764</v>
      </c>
      <c r="D603">
        <v>35.799999999999997</v>
      </c>
      <c r="E603">
        <v>2</v>
      </c>
      <c r="F603">
        <v>0</v>
      </c>
      <c r="G603">
        <v>1</v>
      </c>
      <c r="H603">
        <v>0</v>
      </c>
      <c r="I603">
        <v>0</v>
      </c>
      <c r="J603">
        <v>1</v>
      </c>
      <c r="K603">
        <v>0</v>
      </c>
      <c r="M603">
        <v>570</v>
      </c>
      <c r="N603">
        <v>6481.1605443435637</v>
      </c>
      <c r="O603">
        <v>-996.69324434356349</v>
      </c>
      <c r="Q603">
        <v>54.032258064516128</v>
      </c>
      <c r="R603">
        <v>10231.499900000001</v>
      </c>
    </row>
    <row r="604" spans="1:18" x14ac:dyDescent="0.35">
      <c r="A604" s="13">
        <v>10118.424000000001</v>
      </c>
      <c r="B604">
        <v>50</v>
      </c>
      <c r="C604">
        <v>2500</v>
      </c>
      <c r="D604">
        <v>31.6</v>
      </c>
      <c r="E604">
        <v>2</v>
      </c>
      <c r="F604">
        <v>0</v>
      </c>
      <c r="G604">
        <v>0</v>
      </c>
      <c r="H604">
        <v>0</v>
      </c>
      <c r="I604">
        <v>0</v>
      </c>
      <c r="J604">
        <v>1</v>
      </c>
      <c r="K604">
        <v>0</v>
      </c>
      <c r="M604">
        <v>571</v>
      </c>
      <c r="N604">
        <v>9829.8569832868343</v>
      </c>
      <c r="O604">
        <v>-1259.9951832868337</v>
      </c>
      <c r="Q604">
        <v>54.127134724857683</v>
      </c>
      <c r="R604">
        <v>10264.4421</v>
      </c>
    </row>
    <row r="605" spans="1:18" x14ac:dyDescent="0.35">
      <c r="A605" s="13">
        <v>3987.9259999999999</v>
      </c>
      <c r="B605">
        <v>26</v>
      </c>
      <c r="C605">
        <v>676</v>
      </c>
      <c r="D605">
        <v>34.200000000000003</v>
      </c>
      <c r="E605">
        <v>2</v>
      </c>
      <c r="F605">
        <v>0</v>
      </c>
      <c r="G605">
        <v>0</v>
      </c>
      <c r="H605">
        <v>0</v>
      </c>
      <c r="I605">
        <v>0</v>
      </c>
      <c r="J605">
        <v>1</v>
      </c>
      <c r="K605">
        <v>0</v>
      </c>
      <c r="M605">
        <v>572</v>
      </c>
      <c r="N605">
        <v>12635.734291658693</v>
      </c>
      <c r="O605">
        <v>-1081.5106916586938</v>
      </c>
      <c r="Q605">
        <v>54.222011385199245</v>
      </c>
      <c r="R605">
        <v>10269.459999999999</v>
      </c>
    </row>
    <row r="606" spans="1:18" x14ac:dyDescent="0.35">
      <c r="A606" s="13">
        <v>3693.4279999999999</v>
      </c>
      <c r="B606">
        <v>27</v>
      </c>
      <c r="C606">
        <v>729</v>
      </c>
      <c r="D606">
        <v>45.9</v>
      </c>
      <c r="E606">
        <v>2</v>
      </c>
      <c r="F606">
        <v>0</v>
      </c>
      <c r="G606">
        <v>1</v>
      </c>
      <c r="H606">
        <v>0</v>
      </c>
      <c r="I606">
        <v>0</v>
      </c>
      <c r="J606">
        <v>1</v>
      </c>
      <c r="K606">
        <v>0</v>
      </c>
      <c r="M606">
        <v>573</v>
      </c>
      <c r="N606">
        <v>12136.893278816269</v>
      </c>
      <c r="O606">
        <v>-1208.0442788162691</v>
      </c>
      <c r="Q606">
        <v>54.3168880455408</v>
      </c>
      <c r="R606">
        <v>10338.9316</v>
      </c>
    </row>
    <row r="607" spans="1:18" x14ac:dyDescent="0.35">
      <c r="A607" s="13">
        <v>9630.3970000000008</v>
      </c>
      <c r="B607">
        <v>50</v>
      </c>
      <c r="C607">
        <v>2500</v>
      </c>
      <c r="D607">
        <v>32.299999999999997</v>
      </c>
      <c r="E607">
        <v>2</v>
      </c>
      <c r="F607">
        <v>0</v>
      </c>
      <c r="G607">
        <v>1</v>
      </c>
      <c r="H607">
        <v>0</v>
      </c>
      <c r="I607">
        <v>0</v>
      </c>
      <c r="J607">
        <v>1</v>
      </c>
      <c r="K607">
        <v>0</v>
      </c>
      <c r="M607">
        <v>574</v>
      </c>
      <c r="N607">
        <v>5784.8286441748442</v>
      </c>
      <c r="O607">
        <v>-1221.9865441748443</v>
      </c>
      <c r="Q607">
        <v>54.411764705882355</v>
      </c>
      <c r="R607">
        <v>10370.912549999999</v>
      </c>
    </row>
    <row r="608" spans="1:18" x14ac:dyDescent="0.35">
      <c r="A608" s="13">
        <v>4670.6400000000003</v>
      </c>
      <c r="B608">
        <v>32</v>
      </c>
      <c r="C608">
        <v>1024</v>
      </c>
      <c r="D608">
        <v>35.200000000000003</v>
      </c>
      <c r="E608">
        <v>2</v>
      </c>
      <c r="F608">
        <v>0</v>
      </c>
      <c r="G608">
        <v>1</v>
      </c>
      <c r="H608">
        <v>0</v>
      </c>
      <c r="I608">
        <v>0</v>
      </c>
      <c r="J608">
        <v>1</v>
      </c>
      <c r="K608">
        <v>0</v>
      </c>
      <c r="M608">
        <v>575</v>
      </c>
      <c r="N608">
        <v>10116.835942126745</v>
      </c>
      <c r="O608">
        <v>-1068.8086421267453</v>
      </c>
      <c r="Q608">
        <v>54.50664136622391</v>
      </c>
      <c r="R608">
        <v>10381.4787</v>
      </c>
    </row>
    <row r="609" spans="1:18" x14ac:dyDescent="0.35">
      <c r="A609" s="13">
        <v>4934.7049999999999</v>
      </c>
      <c r="B609">
        <v>31</v>
      </c>
      <c r="C609">
        <v>961</v>
      </c>
      <c r="D609">
        <v>25.8</v>
      </c>
      <c r="E609">
        <v>2</v>
      </c>
      <c r="F609">
        <v>0</v>
      </c>
      <c r="G609">
        <v>0</v>
      </c>
      <c r="H609">
        <v>0</v>
      </c>
      <c r="I609">
        <v>0</v>
      </c>
      <c r="J609">
        <v>1</v>
      </c>
      <c r="K609">
        <v>0</v>
      </c>
      <c r="M609">
        <v>576</v>
      </c>
      <c r="N609">
        <v>4865.29150262646</v>
      </c>
      <c r="O609">
        <v>14097.880417373541</v>
      </c>
      <c r="Q609">
        <v>54.601518026565465</v>
      </c>
      <c r="R609">
        <v>10407.085849999999</v>
      </c>
    </row>
    <row r="610" spans="1:18" x14ac:dyDescent="0.35">
      <c r="A610" s="13">
        <v>36910.608030000003</v>
      </c>
      <c r="B610">
        <v>59</v>
      </c>
      <c r="C610">
        <v>3481</v>
      </c>
      <c r="D610">
        <v>34.799999999999997</v>
      </c>
      <c r="E610">
        <v>2</v>
      </c>
      <c r="F610">
        <v>0</v>
      </c>
      <c r="G610">
        <v>0</v>
      </c>
      <c r="H610">
        <v>0</v>
      </c>
      <c r="I610">
        <v>0</v>
      </c>
      <c r="J610">
        <v>1</v>
      </c>
      <c r="K610">
        <v>0</v>
      </c>
      <c r="M610">
        <v>577</v>
      </c>
      <c r="N610">
        <v>7885.9417464963808</v>
      </c>
      <c r="O610">
        <v>-1115.7492464963807</v>
      </c>
      <c r="Q610">
        <v>54.69639468690702</v>
      </c>
      <c r="R610">
        <v>10422.916649999999</v>
      </c>
    </row>
    <row r="611" spans="1:18" x14ac:dyDescent="0.35">
      <c r="A611" s="13">
        <v>10806.839</v>
      </c>
      <c r="B611">
        <v>52</v>
      </c>
      <c r="C611">
        <v>2704</v>
      </c>
      <c r="D611">
        <v>33.299999999999997</v>
      </c>
      <c r="E611">
        <v>2</v>
      </c>
      <c r="F611">
        <v>0</v>
      </c>
      <c r="G611">
        <v>0</v>
      </c>
      <c r="H611">
        <v>0</v>
      </c>
      <c r="I611">
        <v>0</v>
      </c>
      <c r="J611">
        <v>1</v>
      </c>
      <c r="K611">
        <v>0</v>
      </c>
      <c r="M611">
        <v>578</v>
      </c>
      <c r="N611">
        <v>5769.2952617669735</v>
      </c>
      <c r="O611">
        <v>-1022.2423617669738</v>
      </c>
      <c r="Q611">
        <v>54.791271347248575</v>
      </c>
      <c r="R611">
        <v>10435.06525</v>
      </c>
    </row>
    <row r="612" spans="1:18" x14ac:dyDescent="0.35">
      <c r="A612" s="13">
        <v>6406.4107000000004</v>
      </c>
      <c r="B612">
        <v>37</v>
      </c>
      <c r="C612">
        <v>1369</v>
      </c>
      <c r="D612">
        <v>29.83</v>
      </c>
      <c r="E612">
        <v>2</v>
      </c>
      <c r="F612">
        <v>0</v>
      </c>
      <c r="G612">
        <v>1</v>
      </c>
      <c r="H612">
        <v>0</v>
      </c>
      <c r="I612">
        <v>0</v>
      </c>
      <c r="J612">
        <v>0</v>
      </c>
      <c r="K612">
        <v>0</v>
      </c>
      <c r="M612">
        <v>579</v>
      </c>
      <c r="N612">
        <v>8169.5881375427834</v>
      </c>
      <c r="O612">
        <v>-1022.1153375427839</v>
      </c>
      <c r="Q612">
        <v>54.886148007590137</v>
      </c>
      <c r="R612">
        <v>10436.096</v>
      </c>
    </row>
    <row r="613" spans="1:18" x14ac:dyDescent="0.35">
      <c r="A613" s="13">
        <v>12268.632250000001</v>
      </c>
      <c r="B613">
        <v>55</v>
      </c>
      <c r="C613">
        <v>3025</v>
      </c>
      <c r="D613">
        <v>32.774999999999999</v>
      </c>
      <c r="E613">
        <v>2</v>
      </c>
      <c r="F613">
        <v>0</v>
      </c>
      <c r="G613">
        <v>0</v>
      </c>
      <c r="H613">
        <v>1</v>
      </c>
      <c r="I613">
        <v>0</v>
      </c>
      <c r="J613">
        <v>0</v>
      </c>
      <c r="K613">
        <v>0</v>
      </c>
      <c r="M613">
        <v>580</v>
      </c>
      <c r="N613">
        <v>10396.227845938605</v>
      </c>
      <c r="O613">
        <v>-1018.3231459386061</v>
      </c>
      <c r="Q613">
        <v>54.981024667931692</v>
      </c>
      <c r="R613">
        <v>10450.552</v>
      </c>
    </row>
    <row r="614" spans="1:18" x14ac:dyDescent="0.35">
      <c r="A614" s="13">
        <v>4949.7587000000003</v>
      </c>
      <c r="B614">
        <v>31</v>
      </c>
      <c r="C614">
        <v>961</v>
      </c>
      <c r="D614">
        <v>36.630000000000003</v>
      </c>
      <c r="E614">
        <v>2</v>
      </c>
      <c r="F614">
        <v>0</v>
      </c>
      <c r="G614">
        <v>0</v>
      </c>
      <c r="H614">
        <v>0</v>
      </c>
      <c r="I614">
        <v>1</v>
      </c>
      <c r="J614">
        <v>0</v>
      </c>
      <c r="K614">
        <v>0</v>
      </c>
      <c r="M614">
        <v>581</v>
      </c>
      <c r="N614">
        <v>15921.776274306008</v>
      </c>
      <c r="O614">
        <v>-1686.7042743060083</v>
      </c>
      <c r="Q614">
        <v>55.075901328273247</v>
      </c>
      <c r="R614">
        <v>10461.9794</v>
      </c>
    </row>
    <row r="615" spans="1:18" x14ac:dyDescent="0.35">
      <c r="A615" s="13">
        <v>6313.759</v>
      </c>
      <c r="B615">
        <v>37</v>
      </c>
      <c r="C615">
        <v>1369</v>
      </c>
      <c r="D615">
        <v>30.8</v>
      </c>
      <c r="E615">
        <v>2</v>
      </c>
      <c r="F615">
        <v>0</v>
      </c>
      <c r="G615">
        <v>0</v>
      </c>
      <c r="H615">
        <v>0</v>
      </c>
      <c r="I615">
        <v>1</v>
      </c>
      <c r="J615">
        <v>0</v>
      </c>
      <c r="K615">
        <v>0</v>
      </c>
      <c r="M615">
        <v>582</v>
      </c>
      <c r="N615">
        <v>13375.61257081463</v>
      </c>
      <c r="O615">
        <v>-1494.2545708146299</v>
      </c>
      <c r="Q615">
        <v>55.170777988614802</v>
      </c>
      <c r="R615">
        <v>10493.9458</v>
      </c>
    </row>
    <row r="616" spans="1:18" x14ac:dyDescent="0.35">
      <c r="A616" s="13">
        <v>3393.35635</v>
      </c>
      <c r="B616">
        <v>18</v>
      </c>
      <c r="C616">
        <v>324</v>
      </c>
      <c r="D616">
        <v>38.664999999999999</v>
      </c>
      <c r="E616">
        <v>2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M616">
        <v>583</v>
      </c>
      <c r="N616">
        <v>9076.3855287662082</v>
      </c>
      <c r="O616">
        <v>-1336.0485287662077</v>
      </c>
      <c r="Q616">
        <v>55.265654648956357</v>
      </c>
      <c r="R616">
        <v>10560.4917</v>
      </c>
    </row>
    <row r="617" spans="1:18" x14ac:dyDescent="0.35">
      <c r="A617" s="13">
        <v>3579.8287</v>
      </c>
      <c r="B617">
        <v>21</v>
      </c>
      <c r="C617">
        <v>441</v>
      </c>
      <c r="D617">
        <v>33.630000000000003</v>
      </c>
      <c r="E617">
        <v>2</v>
      </c>
      <c r="F617">
        <v>0</v>
      </c>
      <c r="G617">
        <v>0</v>
      </c>
      <c r="H617">
        <v>1</v>
      </c>
      <c r="I617">
        <v>0</v>
      </c>
      <c r="J617">
        <v>0</v>
      </c>
      <c r="K617">
        <v>0</v>
      </c>
      <c r="M617">
        <v>584</v>
      </c>
      <c r="N617">
        <v>7423.7141914590511</v>
      </c>
      <c r="O617">
        <v>-1341.3091914590514</v>
      </c>
      <c r="Q617">
        <v>55.360531309297912</v>
      </c>
      <c r="R617">
        <v>10577.087</v>
      </c>
    </row>
    <row r="618" spans="1:18" x14ac:dyDescent="0.35">
      <c r="A618" s="13">
        <v>13607.36875</v>
      </c>
      <c r="B618">
        <v>58</v>
      </c>
      <c r="C618">
        <v>3364</v>
      </c>
      <c r="D618">
        <v>31.824999999999999</v>
      </c>
      <c r="E618">
        <v>2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M618">
        <v>585</v>
      </c>
      <c r="N618">
        <v>12683.022366056604</v>
      </c>
      <c r="O618">
        <v>-1519.4543660566051</v>
      </c>
      <c r="Q618">
        <v>55.455407969639467</v>
      </c>
      <c r="R618">
        <v>10579.710999999999</v>
      </c>
    </row>
    <row r="619" spans="1:18" x14ac:dyDescent="0.35">
      <c r="A619" s="13">
        <v>5989.5236500000001</v>
      </c>
      <c r="B619">
        <v>34</v>
      </c>
      <c r="C619">
        <v>1156</v>
      </c>
      <c r="D619">
        <v>37.335000000000001</v>
      </c>
      <c r="E619">
        <v>2</v>
      </c>
      <c r="F619">
        <v>0</v>
      </c>
      <c r="G619">
        <v>0</v>
      </c>
      <c r="H619">
        <v>1</v>
      </c>
      <c r="I619">
        <v>0</v>
      </c>
      <c r="J619">
        <v>0</v>
      </c>
      <c r="K619">
        <v>0</v>
      </c>
      <c r="M619">
        <v>586</v>
      </c>
      <c r="N619">
        <v>6666.4497127564591</v>
      </c>
      <c r="O619">
        <v>-1514.3157127564591</v>
      </c>
      <c r="Q619">
        <v>55.550284629981029</v>
      </c>
      <c r="R619">
        <v>10594.225700000001</v>
      </c>
    </row>
    <row r="620" spans="1:18" x14ac:dyDescent="0.35">
      <c r="A620" s="13">
        <v>5729.0052999999998</v>
      </c>
      <c r="B620">
        <v>35</v>
      </c>
      <c r="C620">
        <v>1225</v>
      </c>
      <c r="D620">
        <v>34.770000000000003</v>
      </c>
      <c r="E620">
        <v>2</v>
      </c>
      <c r="F620">
        <v>0</v>
      </c>
      <c r="G620">
        <v>1</v>
      </c>
      <c r="H620">
        <v>1</v>
      </c>
      <c r="I620">
        <v>0</v>
      </c>
      <c r="J620">
        <v>0</v>
      </c>
      <c r="K620">
        <v>0</v>
      </c>
      <c r="M620">
        <v>587</v>
      </c>
      <c r="N620">
        <v>10232.559031566845</v>
      </c>
      <c r="O620">
        <v>-1409.2800315668446</v>
      </c>
      <c r="Q620">
        <v>55.645161290322584</v>
      </c>
      <c r="R620">
        <v>10594.501550000001</v>
      </c>
    </row>
    <row r="621" spans="1:18" x14ac:dyDescent="0.35">
      <c r="A621" s="13">
        <v>3877.3042500000001</v>
      </c>
      <c r="B621">
        <v>26</v>
      </c>
      <c r="C621">
        <v>676</v>
      </c>
      <c r="D621">
        <v>30.875</v>
      </c>
      <c r="E621">
        <v>2</v>
      </c>
      <c r="F621">
        <v>0</v>
      </c>
      <c r="G621">
        <v>1</v>
      </c>
      <c r="H621">
        <v>1</v>
      </c>
      <c r="I621">
        <v>0</v>
      </c>
      <c r="J621">
        <v>0</v>
      </c>
      <c r="K621">
        <v>0</v>
      </c>
      <c r="M621">
        <v>588</v>
      </c>
      <c r="N621">
        <v>9944.2312983100419</v>
      </c>
      <c r="O621">
        <v>-1424.2052983100421</v>
      </c>
      <c r="Q621">
        <v>55.740037950664139</v>
      </c>
      <c r="R621">
        <v>10601.412</v>
      </c>
    </row>
    <row r="622" spans="1:18" x14ac:dyDescent="0.35">
      <c r="A622" s="13">
        <v>18157.876</v>
      </c>
      <c r="B622">
        <v>29</v>
      </c>
      <c r="C622">
        <v>841</v>
      </c>
      <c r="D622">
        <v>29.734999999999999</v>
      </c>
      <c r="E622">
        <v>2</v>
      </c>
      <c r="F622">
        <v>0</v>
      </c>
      <c r="G622">
        <v>1</v>
      </c>
      <c r="H622">
        <v>1</v>
      </c>
      <c r="I622">
        <v>0</v>
      </c>
      <c r="J622">
        <v>0</v>
      </c>
      <c r="K622">
        <v>0</v>
      </c>
      <c r="M622">
        <v>589</v>
      </c>
      <c r="N622">
        <v>8854.1615279782254</v>
      </c>
      <c r="O622">
        <v>-1482.3895279782255</v>
      </c>
      <c r="Q622">
        <v>55.834914611005694</v>
      </c>
      <c r="R622">
        <v>10601.632250000001</v>
      </c>
    </row>
    <row r="623" spans="1:18" x14ac:dyDescent="0.35">
      <c r="A623" s="13">
        <v>6455.86265</v>
      </c>
      <c r="B623">
        <v>38</v>
      </c>
      <c r="C623">
        <v>1444</v>
      </c>
      <c r="D623">
        <v>27.835000000000001</v>
      </c>
      <c r="E623">
        <v>2</v>
      </c>
      <c r="F623">
        <v>0</v>
      </c>
      <c r="G623">
        <v>1</v>
      </c>
      <c r="H623">
        <v>1</v>
      </c>
      <c r="I623">
        <v>0</v>
      </c>
      <c r="J623">
        <v>0</v>
      </c>
      <c r="K623">
        <v>0</v>
      </c>
      <c r="M623">
        <v>590</v>
      </c>
      <c r="N623">
        <v>5913.658750102958</v>
      </c>
      <c r="O623">
        <v>14264.012379897042</v>
      </c>
      <c r="Q623">
        <v>55.929791271347248</v>
      </c>
      <c r="R623">
        <v>10602.385</v>
      </c>
    </row>
    <row r="624" spans="1:18" x14ac:dyDescent="0.35">
      <c r="A624" s="13">
        <v>4922.9159</v>
      </c>
      <c r="B624">
        <v>29</v>
      </c>
      <c r="C624">
        <v>841</v>
      </c>
      <c r="D624">
        <v>32.11</v>
      </c>
      <c r="E624">
        <v>2</v>
      </c>
      <c r="F624">
        <v>0</v>
      </c>
      <c r="G624">
        <v>0</v>
      </c>
      <c r="H624">
        <v>1</v>
      </c>
      <c r="I624">
        <v>0</v>
      </c>
      <c r="J624">
        <v>0</v>
      </c>
      <c r="K624">
        <v>0</v>
      </c>
      <c r="M624">
        <v>591</v>
      </c>
      <c r="N624">
        <v>16496.997418140752</v>
      </c>
      <c r="O624">
        <v>-1508.5654181407517</v>
      </c>
      <c r="Q624">
        <v>56.024667931688803</v>
      </c>
      <c r="R624">
        <v>10702.642400000001</v>
      </c>
    </row>
    <row r="625" spans="1:18" x14ac:dyDescent="0.35">
      <c r="A625" s="13">
        <v>8516.8289999999997</v>
      </c>
      <c r="B625">
        <v>45</v>
      </c>
      <c r="C625">
        <v>2025</v>
      </c>
      <c r="D625">
        <v>28.6</v>
      </c>
      <c r="E625">
        <v>2</v>
      </c>
      <c r="F625">
        <v>0</v>
      </c>
      <c r="G625">
        <v>0</v>
      </c>
      <c r="H625">
        <v>0</v>
      </c>
      <c r="I625">
        <v>1</v>
      </c>
      <c r="J625">
        <v>0</v>
      </c>
      <c r="K625">
        <v>0</v>
      </c>
      <c r="M625">
        <v>592</v>
      </c>
      <c r="N625">
        <v>10256.647196689328</v>
      </c>
      <c r="O625">
        <v>-1288.3171966893278</v>
      </c>
      <c r="Q625">
        <v>56.119544592030358</v>
      </c>
      <c r="R625">
        <v>10713.644</v>
      </c>
    </row>
    <row r="626" spans="1:18" x14ac:dyDescent="0.35">
      <c r="A626" s="13">
        <v>3537.703</v>
      </c>
      <c r="B626">
        <v>24</v>
      </c>
      <c r="C626">
        <v>576</v>
      </c>
      <c r="D626">
        <v>28.5</v>
      </c>
      <c r="E626">
        <v>2</v>
      </c>
      <c r="F626">
        <v>0</v>
      </c>
      <c r="G626">
        <v>1</v>
      </c>
      <c r="H626">
        <v>1</v>
      </c>
      <c r="I626">
        <v>0</v>
      </c>
      <c r="J626">
        <v>0</v>
      </c>
      <c r="K626">
        <v>0</v>
      </c>
      <c r="M626">
        <v>593</v>
      </c>
      <c r="N626">
        <v>9293.9299228028503</v>
      </c>
      <c r="O626">
        <v>-1265.9619228028505</v>
      </c>
      <c r="Q626">
        <v>56.21442125237192</v>
      </c>
      <c r="R626">
        <v>10795.937330000001</v>
      </c>
    </row>
    <row r="627" spans="1:18" x14ac:dyDescent="0.35">
      <c r="A627" s="13">
        <v>9225.2564000000002</v>
      </c>
      <c r="B627">
        <v>47</v>
      </c>
      <c r="C627">
        <v>2209</v>
      </c>
      <c r="D627">
        <v>25.46</v>
      </c>
      <c r="E627">
        <v>2</v>
      </c>
      <c r="F627">
        <v>0</v>
      </c>
      <c r="G627">
        <v>1</v>
      </c>
      <c r="H627">
        <v>0</v>
      </c>
      <c r="I627">
        <v>0</v>
      </c>
      <c r="J627">
        <v>0</v>
      </c>
      <c r="K627">
        <v>0</v>
      </c>
      <c r="M627">
        <v>594</v>
      </c>
      <c r="N627">
        <v>10245.294136405115</v>
      </c>
      <c r="O627">
        <v>-1420.2081364051155</v>
      </c>
      <c r="Q627">
        <v>56.309297912713475</v>
      </c>
      <c r="R627">
        <v>10796.35025</v>
      </c>
    </row>
    <row r="628" spans="1:18" x14ac:dyDescent="0.35">
      <c r="A628" s="13">
        <v>4463.2051000000001</v>
      </c>
      <c r="B628">
        <v>31</v>
      </c>
      <c r="C628">
        <v>961</v>
      </c>
      <c r="D628">
        <v>38.39</v>
      </c>
      <c r="E628">
        <v>2</v>
      </c>
      <c r="F628">
        <v>0</v>
      </c>
      <c r="G628">
        <v>1</v>
      </c>
      <c r="H628">
        <v>0</v>
      </c>
      <c r="I628">
        <v>1</v>
      </c>
      <c r="J628">
        <v>0</v>
      </c>
      <c r="K628">
        <v>0</v>
      </c>
      <c r="M628">
        <v>595</v>
      </c>
      <c r="N628">
        <v>13161.441408621227</v>
      </c>
      <c r="O628">
        <v>-1623.020408621227</v>
      </c>
      <c r="Q628">
        <v>56.40417457305503</v>
      </c>
      <c r="R628">
        <v>10797.3362</v>
      </c>
    </row>
    <row r="629" spans="1:18" x14ac:dyDescent="0.35">
      <c r="A629" s="13">
        <v>7265.7025000000003</v>
      </c>
      <c r="B629">
        <v>41</v>
      </c>
      <c r="C629">
        <v>1681</v>
      </c>
      <c r="D629">
        <v>37.049999999999997</v>
      </c>
      <c r="E629">
        <v>2</v>
      </c>
      <c r="F629">
        <v>0</v>
      </c>
      <c r="G629">
        <v>1</v>
      </c>
      <c r="H629">
        <v>1</v>
      </c>
      <c r="I629">
        <v>0</v>
      </c>
      <c r="J629">
        <v>0</v>
      </c>
      <c r="K629">
        <v>0</v>
      </c>
      <c r="M629">
        <v>596</v>
      </c>
      <c r="N629">
        <v>8740.5571482738924</v>
      </c>
      <c r="O629">
        <v>-1299.0561482738922</v>
      </c>
      <c r="Q629">
        <v>56.499051233396585</v>
      </c>
      <c r="R629">
        <v>10806.839</v>
      </c>
    </row>
    <row r="630" spans="1:18" x14ac:dyDescent="0.35">
      <c r="A630" s="13">
        <v>9715.8410000000003</v>
      </c>
      <c r="B630">
        <v>47</v>
      </c>
      <c r="C630">
        <v>2209</v>
      </c>
      <c r="D630">
        <v>26.6</v>
      </c>
      <c r="E630">
        <v>2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M630">
        <v>597</v>
      </c>
      <c r="N630">
        <v>8053.4434745351928</v>
      </c>
      <c r="O630">
        <v>-1481.8994745351929</v>
      </c>
      <c r="Q630">
        <v>56.59392789373814</v>
      </c>
      <c r="R630">
        <v>10825.253699999999</v>
      </c>
    </row>
    <row r="631" spans="1:18" x14ac:dyDescent="0.35">
      <c r="A631" s="13">
        <v>12928.7911</v>
      </c>
      <c r="B631">
        <v>59</v>
      </c>
      <c r="C631">
        <v>3481</v>
      </c>
      <c r="D631">
        <v>31.79</v>
      </c>
      <c r="E631">
        <v>2</v>
      </c>
      <c r="F631">
        <v>0</v>
      </c>
      <c r="G631">
        <v>1</v>
      </c>
      <c r="H631">
        <v>0</v>
      </c>
      <c r="I631">
        <v>1</v>
      </c>
      <c r="J631">
        <v>0</v>
      </c>
      <c r="K631">
        <v>0</v>
      </c>
      <c r="M631">
        <v>598</v>
      </c>
      <c r="N631">
        <v>6899.6015417043391</v>
      </c>
      <c r="O631">
        <v>-1524.5635417043395</v>
      </c>
      <c r="Q631">
        <v>56.688804554079695</v>
      </c>
      <c r="R631">
        <v>10848.1343</v>
      </c>
    </row>
    <row r="632" spans="1:18" x14ac:dyDescent="0.35">
      <c r="A632" s="13">
        <v>9432.9253000000008</v>
      </c>
      <c r="B632">
        <v>46</v>
      </c>
      <c r="C632">
        <v>2116</v>
      </c>
      <c r="D632">
        <v>48.07</v>
      </c>
      <c r="E632">
        <v>2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M632">
        <v>599</v>
      </c>
      <c r="N632">
        <v>6423.9250390843035</v>
      </c>
      <c r="O632">
        <v>5313.923800915697</v>
      </c>
      <c r="Q632">
        <v>56.78368121442125</v>
      </c>
      <c r="R632">
        <v>10923.933199999999</v>
      </c>
    </row>
    <row r="633" spans="1:18" x14ac:dyDescent="0.35">
      <c r="A633" s="13">
        <v>12265.5069</v>
      </c>
      <c r="B633">
        <v>56</v>
      </c>
      <c r="C633">
        <v>3136</v>
      </c>
      <c r="D633">
        <v>37.51</v>
      </c>
      <c r="E633">
        <v>2</v>
      </c>
      <c r="F633">
        <v>0</v>
      </c>
      <c r="G633">
        <v>0</v>
      </c>
      <c r="H633">
        <v>0</v>
      </c>
      <c r="I633">
        <v>1</v>
      </c>
      <c r="J633">
        <v>0</v>
      </c>
      <c r="K633">
        <v>0</v>
      </c>
      <c r="M633">
        <v>600</v>
      </c>
      <c r="N633">
        <v>12592.897008739625</v>
      </c>
      <c r="O633">
        <v>-1442.117008739624</v>
      </c>
      <c r="Q633">
        <v>56.878557874762812</v>
      </c>
      <c r="R633">
        <v>10928.849</v>
      </c>
    </row>
    <row r="634" spans="1:18" x14ac:dyDescent="0.35">
      <c r="A634" s="13">
        <v>4349.4620000000004</v>
      </c>
      <c r="B634">
        <v>28</v>
      </c>
      <c r="C634">
        <v>784</v>
      </c>
      <c r="D634">
        <v>33</v>
      </c>
      <c r="E634">
        <v>2</v>
      </c>
      <c r="F634">
        <v>0</v>
      </c>
      <c r="G634">
        <v>0</v>
      </c>
      <c r="H634">
        <v>0</v>
      </c>
      <c r="I634">
        <v>1</v>
      </c>
      <c r="J634">
        <v>0</v>
      </c>
      <c r="K634">
        <v>0</v>
      </c>
      <c r="M634">
        <v>601</v>
      </c>
      <c r="N634">
        <v>7758.3027373175892</v>
      </c>
      <c r="O634">
        <v>-1446.3507373175889</v>
      </c>
      <c r="Q634">
        <v>56.973434535104367</v>
      </c>
      <c r="R634">
        <v>10942.13205</v>
      </c>
    </row>
    <row r="635" spans="1:18" x14ac:dyDescent="0.35">
      <c r="A635" s="13">
        <v>19442.353500000001</v>
      </c>
      <c r="B635">
        <v>29</v>
      </c>
      <c r="C635">
        <v>841</v>
      </c>
      <c r="D635">
        <v>33.344999999999999</v>
      </c>
      <c r="E635">
        <v>2</v>
      </c>
      <c r="F635">
        <v>0</v>
      </c>
      <c r="G635">
        <v>1</v>
      </c>
      <c r="H635">
        <v>1</v>
      </c>
      <c r="I635">
        <v>0</v>
      </c>
      <c r="J635">
        <v>0</v>
      </c>
      <c r="K635">
        <v>0</v>
      </c>
      <c r="M635">
        <v>602</v>
      </c>
      <c r="N635">
        <v>8488.2472118400074</v>
      </c>
      <c r="O635">
        <v>-1328.1532118400073</v>
      </c>
      <c r="Q635">
        <v>57.068311195445922</v>
      </c>
      <c r="R635">
        <v>10959.33</v>
      </c>
    </row>
    <row r="636" spans="1:18" x14ac:dyDescent="0.35">
      <c r="A636" s="13">
        <v>7749.1563999999998</v>
      </c>
      <c r="B636">
        <v>41</v>
      </c>
      <c r="C636">
        <v>1681</v>
      </c>
      <c r="D636">
        <v>33.06</v>
      </c>
      <c r="E636">
        <v>2</v>
      </c>
      <c r="F636">
        <v>0</v>
      </c>
      <c r="G636">
        <v>0</v>
      </c>
      <c r="H636">
        <v>1</v>
      </c>
      <c r="I636">
        <v>0</v>
      </c>
      <c r="J636">
        <v>0</v>
      </c>
      <c r="K636">
        <v>0</v>
      </c>
      <c r="M636">
        <v>603</v>
      </c>
      <c r="N636">
        <v>11571.564058426662</v>
      </c>
      <c r="O636">
        <v>-1453.1400584266612</v>
      </c>
      <c r="Q636">
        <v>57.163187855787477</v>
      </c>
      <c r="R636">
        <v>10959.6947</v>
      </c>
    </row>
    <row r="637" spans="1:18" x14ac:dyDescent="0.35">
      <c r="A637" s="13">
        <v>19144.576519999999</v>
      </c>
      <c r="B637">
        <v>43</v>
      </c>
      <c r="C637">
        <v>1849</v>
      </c>
      <c r="D637">
        <v>35.72</v>
      </c>
      <c r="E637">
        <v>2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M637">
        <v>604</v>
      </c>
      <c r="N637">
        <v>5662.6883403978627</v>
      </c>
      <c r="O637">
        <v>-1674.7623403978628</v>
      </c>
      <c r="Q637">
        <v>57.258064516129032</v>
      </c>
      <c r="R637">
        <v>10965.446</v>
      </c>
    </row>
    <row r="638" spans="1:18" x14ac:dyDescent="0.35">
      <c r="A638" s="13">
        <v>4889.9994999999999</v>
      </c>
      <c r="B638">
        <v>33</v>
      </c>
      <c r="C638">
        <v>1089</v>
      </c>
      <c r="D638">
        <v>35.75</v>
      </c>
      <c r="E638">
        <v>2</v>
      </c>
      <c r="F638">
        <v>0</v>
      </c>
      <c r="G638">
        <v>1</v>
      </c>
      <c r="H638">
        <v>0</v>
      </c>
      <c r="I638">
        <v>1</v>
      </c>
      <c r="J638">
        <v>0</v>
      </c>
      <c r="K638">
        <v>0</v>
      </c>
      <c r="M638">
        <v>605</v>
      </c>
      <c r="N638">
        <v>5302.8134954735979</v>
      </c>
      <c r="O638">
        <v>-1609.385495473598</v>
      </c>
      <c r="Q638">
        <v>57.352941176470587</v>
      </c>
      <c r="R638">
        <v>10977.2063</v>
      </c>
    </row>
    <row r="639" spans="1:18" x14ac:dyDescent="0.35">
      <c r="A639" s="13">
        <v>10043.249</v>
      </c>
      <c r="B639">
        <v>48</v>
      </c>
      <c r="C639">
        <v>2304</v>
      </c>
      <c r="D639">
        <v>32.299999999999997</v>
      </c>
      <c r="E639">
        <v>2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M639">
        <v>606</v>
      </c>
      <c r="N639">
        <v>10949.671762943301</v>
      </c>
      <c r="O639">
        <v>-1319.2747629432997</v>
      </c>
      <c r="Q639">
        <v>57.447817836812142</v>
      </c>
      <c r="R639">
        <v>10982.5013</v>
      </c>
    </row>
    <row r="640" spans="1:18" x14ac:dyDescent="0.35">
      <c r="A640" s="13">
        <v>8116.2688500000004</v>
      </c>
      <c r="B640">
        <v>44</v>
      </c>
      <c r="C640">
        <v>1936</v>
      </c>
      <c r="D640">
        <v>32.015000000000001</v>
      </c>
      <c r="E640">
        <v>2</v>
      </c>
      <c r="F640">
        <v>0</v>
      </c>
      <c r="G640">
        <v>1</v>
      </c>
      <c r="H640">
        <v>1</v>
      </c>
      <c r="I640">
        <v>0</v>
      </c>
      <c r="J640">
        <v>0</v>
      </c>
      <c r="K640">
        <v>0</v>
      </c>
      <c r="M640">
        <v>607</v>
      </c>
      <c r="N640">
        <v>6090.5997193806861</v>
      </c>
      <c r="O640">
        <v>-1419.9597193806858</v>
      </c>
      <c r="Q640">
        <v>57.542694497153704</v>
      </c>
      <c r="R640">
        <v>11013.7119</v>
      </c>
    </row>
    <row r="641" spans="1:18" x14ac:dyDescent="0.35">
      <c r="A641" s="13">
        <v>5846.9175999999998</v>
      </c>
      <c r="B641">
        <v>35</v>
      </c>
      <c r="C641">
        <v>1225</v>
      </c>
      <c r="D641">
        <v>43.34</v>
      </c>
      <c r="E641">
        <v>2</v>
      </c>
      <c r="F641">
        <v>0</v>
      </c>
      <c r="G641">
        <v>0</v>
      </c>
      <c r="H641">
        <v>0</v>
      </c>
      <c r="I641">
        <v>1</v>
      </c>
      <c r="J641">
        <v>0</v>
      </c>
      <c r="K641">
        <v>0</v>
      </c>
      <c r="M641">
        <v>608</v>
      </c>
      <c r="N641">
        <v>6432.5687112446176</v>
      </c>
      <c r="O641">
        <v>-1497.8637112446177</v>
      </c>
      <c r="Q641">
        <v>57.637571157495259</v>
      </c>
      <c r="R641">
        <v>11015.1747</v>
      </c>
    </row>
    <row r="642" spans="1:18" x14ac:dyDescent="0.35">
      <c r="A642" s="13">
        <v>30284.642940000002</v>
      </c>
      <c r="B642">
        <v>50</v>
      </c>
      <c r="C642">
        <v>2500</v>
      </c>
      <c r="D642">
        <v>25.364999999999998</v>
      </c>
      <c r="E642">
        <v>2</v>
      </c>
      <c r="F642">
        <v>0</v>
      </c>
      <c r="G642">
        <v>1</v>
      </c>
      <c r="H642">
        <v>1</v>
      </c>
      <c r="I642">
        <v>0</v>
      </c>
      <c r="J642">
        <v>0</v>
      </c>
      <c r="K642">
        <v>0</v>
      </c>
      <c r="M642">
        <v>609</v>
      </c>
      <c r="N642">
        <v>15029.276345657749</v>
      </c>
      <c r="O642">
        <v>21881.331684342254</v>
      </c>
      <c r="Q642">
        <v>57.732447817836814</v>
      </c>
      <c r="R642">
        <v>11070.535</v>
      </c>
    </row>
    <row r="643" spans="1:18" x14ac:dyDescent="0.35">
      <c r="A643" s="13">
        <v>11396.9002</v>
      </c>
      <c r="B643">
        <v>52</v>
      </c>
      <c r="C643">
        <v>2704</v>
      </c>
      <c r="D643">
        <v>38.380000000000003</v>
      </c>
      <c r="E643">
        <v>2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M643">
        <v>610</v>
      </c>
      <c r="N643">
        <v>12293.019884795904</v>
      </c>
      <c r="O643">
        <v>-1486.1808847959037</v>
      </c>
      <c r="Q643">
        <v>57.827324478178369</v>
      </c>
      <c r="R643">
        <v>11082.5772</v>
      </c>
    </row>
    <row r="644" spans="1:18" x14ac:dyDescent="0.35">
      <c r="A644" s="13">
        <v>4686.3887000000004</v>
      </c>
      <c r="B644">
        <v>32</v>
      </c>
      <c r="C644">
        <v>1024</v>
      </c>
      <c r="D644">
        <v>46.53</v>
      </c>
      <c r="E644">
        <v>2</v>
      </c>
      <c r="F644">
        <v>0</v>
      </c>
      <c r="G644">
        <v>1</v>
      </c>
      <c r="H644">
        <v>0</v>
      </c>
      <c r="I644">
        <v>1</v>
      </c>
      <c r="J644">
        <v>0</v>
      </c>
      <c r="K644">
        <v>0</v>
      </c>
      <c r="M644">
        <v>611</v>
      </c>
      <c r="N644">
        <v>8210.2914860084402</v>
      </c>
      <c r="O644">
        <v>-1803.8807860084398</v>
      </c>
      <c r="Q644">
        <v>57.922201138519924</v>
      </c>
      <c r="R644">
        <v>11085.586799999999</v>
      </c>
    </row>
    <row r="645" spans="1:18" x14ac:dyDescent="0.35">
      <c r="A645" s="13">
        <v>11881.9696</v>
      </c>
      <c r="B645">
        <v>55</v>
      </c>
      <c r="C645">
        <v>3025</v>
      </c>
      <c r="D645">
        <v>30.14</v>
      </c>
      <c r="E645">
        <v>2</v>
      </c>
      <c r="F645">
        <v>0</v>
      </c>
      <c r="G645">
        <v>0</v>
      </c>
      <c r="H645">
        <v>0</v>
      </c>
      <c r="I645">
        <v>1</v>
      </c>
      <c r="J645">
        <v>0</v>
      </c>
      <c r="K645">
        <v>0</v>
      </c>
      <c r="M645">
        <v>612</v>
      </c>
      <c r="N645">
        <v>13874.849256848684</v>
      </c>
      <c r="O645">
        <v>-1606.217006848683</v>
      </c>
      <c r="Q645">
        <v>58.017077798861479</v>
      </c>
      <c r="R645">
        <v>11090.7178</v>
      </c>
    </row>
    <row r="646" spans="1:18" x14ac:dyDescent="0.35">
      <c r="A646" s="13">
        <v>15230.324049999999</v>
      </c>
      <c r="B646">
        <v>62</v>
      </c>
      <c r="C646">
        <v>3844</v>
      </c>
      <c r="D646">
        <v>38.094999999999999</v>
      </c>
      <c r="E646">
        <v>2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M646">
        <v>613</v>
      </c>
      <c r="N646">
        <v>6396.9492934261061</v>
      </c>
      <c r="O646">
        <v>-1447.1905934261058</v>
      </c>
      <c r="Q646">
        <v>58.111954459203034</v>
      </c>
      <c r="R646">
        <v>11093.6229</v>
      </c>
    </row>
    <row r="647" spans="1:18" x14ac:dyDescent="0.35">
      <c r="A647" s="13">
        <v>12643.3778</v>
      </c>
      <c r="B647">
        <v>56</v>
      </c>
      <c r="C647">
        <v>3136</v>
      </c>
      <c r="D647">
        <v>33.82</v>
      </c>
      <c r="E647">
        <v>2</v>
      </c>
      <c r="F647">
        <v>0</v>
      </c>
      <c r="G647">
        <v>0</v>
      </c>
      <c r="H647">
        <v>1</v>
      </c>
      <c r="I647">
        <v>0</v>
      </c>
      <c r="J647">
        <v>0</v>
      </c>
      <c r="K647">
        <v>0</v>
      </c>
      <c r="M647">
        <v>614</v>
      </c>
      <c r="N647">
        <v>7629.3252048000741</v>
      </c>
      <c r="O647">
        <v>-1315.566204800074</v>
      </c>
      <c r="Q647">
        <v>58.206831119544596</v>
      </c>
      <c r="R647">
        <v>11150.78</v>
      </c>
    </row>
    <row r="648" spans="1:18" x14ac:dyDescent="0.35">
      <c r="A648" s="13">
        <v>8413.4630500000003</v>
      </c>
      <c r="B648">
        <v>45</v>
      </c>
      <c r="C648">
        <v>2025</v>
      </c>
      <c r="D648">
        <v>30.495000000000001</v>
      </c>
      <c r="E648">
        <v>2</v>
      </c>
      <c r="F648">
        <v>0</v>
      </c>
      <c r="G648">
        <v>1</v>
      </c>
      <c r="H648">
        <v>1</v>
      </c>
      <c r="I648">
        <v>0</v>
      </c>
      <c r="J648">
        <v>0</v>
      </c>
      <c r="K648">
        <v>0</v>
      </c>
      <c r="M648">
        <v>615</v>
      </c>
      <c r="N648">
        <v>5841.0109942740273</v>
      </c>
      <c r="O648">
        <v>-2447.6546442740273</v>
      </c>
      <c r="Q648">
        <v>58.301707779886151</v>
      </c>
      <c r="R648">
        <v>11163.567999999999</v>
      </c>
    </row>
    <row r="649" spans="1:18" x14ac:dyDescent="0.35">
      <c r="A649" s="13">
        <v>24059.680189999999</v>
      </c>
      <c r="B649">
        <v>19</v>
      </c>
      <c r="C649">
        <v>361</v>
      </c>
      <c r="D649">
        <v>30.59</v>
      </c>
      <c r="E649">
        <v>2</v>
      </c>
      <c r="F649">
        <v>0</v>
      </c>
      <c r="G649">
        <v>0</v>
      </c>
      <c r="H649">
        <v>1</v>
      </c>
      <c r="I649">
        <v>0</v>
      </c>
      <c r="J649">
        <v>0</v>
      </c>
      <c r="K649">
        <v>0</v>
      </c>
      <c r="M649">
        <v>616</v>
      </c>
      <c r="N649">
        <v>5476.2349730892456</v>
      </c>
      <c r="O649">
        <v>-1896.4062730892456</v>
      </c>
      <c r="Q649">
        <v>58.396584440227706</v>
      </c>
      <c r="R649">
        <v>11165.417649999999</v>
      </c>
    </row>
    <row r="650" spans="1:18" x14ac:dyDescent="0.35">
      <c r="A650" s="13">
        <v>12925.886</v>
      </c>
      <c r="B650">
        <v>59</v>
      </c>
      <c r="C650">
        <v>3481</v>
      </c>
      <c r="D650">
        <v>29.7</v>
      </c>
      <c r="E650">
        <v>2</v>
      </c>
      <c r="F650">
        <v>0</v>
      </c>
      <c r="G650">
        <v>1</v>
      </c>
      <c r="H650">
        <v>0</v>
      </c>
      <c r="I650">
        <v>1</v>
      </c>
      <c r="J650">
        <v>0</v>
      </c>
      <c r="K650">
        <v>0</v>
      </c>
      <c r="M650">
        <v>617</v>
      </c>
      <c r="N650">
        <v>15664.581296531309</v>
      </c>
      <c r="O650">
        <v>-2057.2125465313093</v>
      </c>
      <c r="Q650">
        <v>58.491461100569261</v>
      </c>
      <c r="R650">
        <v>11187.6567</v>
      </c>
    </row>
    <row r="651" spans="1:18" x14ac:dyDescent="0.35">
      <c r="A651" s="13">
        <v>3056.3881000000001</v>
      </c>
      <c r="B651">
        <v>20</v>
      </c>
      <c r="C651">
        <v>400</v>
      </c>
      <c r="D651">
        <v>31.79</v>
      </c>
      <c r="E651">
        <v>2</v>
      </c>
      <c r="F651">
        <v>0</v>
      </c>
      <c r="G651">
        <v>0</v>
      </c>
      <c r="H651">
        <v>0</v>
      </c>
      <c r="I651">
        <v>1</v>
      </c>
      <c r="J651">
        <v>0</v>
      </c>
      <c r="K651">
        <v>0</v>
      </c>
      <c r="M651">
        <v>618</v>
      </c>
      <c r="N651">
        <v>7623.0320471498917</v>
      </c>
      <c r="O651">
        <v>-1633.5083971498916</v>
      </c>
      <c r="Q651">
        <v>58.586337760910816</v>
      </c>
      <c r="R651">
        <v>11244.376899999999</v>
      </c>
    </row>
    <row r="652" spans="1:18" x14ac:dyDescent="0.35">
      <c r="A652" s="13">
        <v>11187.6567</v>
      </c>
      <c r="B652">
        <v>52</v>
      </c>
      <c r="C652">
        <v>2704</v>
      </c>
      <c r="D652">
        <v>31.73</v>
      </c>
      <c r="E652">
        <v>2</v>
      </c>
      <c r="F652">
        <v>0</v>
      </c>
      <c r="G652">
        <v>0</v>
      </c>
      <c r="H652">
        <v>1</v>
      </c>
      <c r="I652">
        <v>0</v>
      </c>
      <c r="J652">
        <v>0</v>
      </c>
      <c r="K652">
        <v>0</v>
      </c>
      <c r="M652">
        <v>619</v>
      </c>
      <c r="N652">
        <v>7188.1134250351779</v>
      </c>
      <c r="O652">
        <v>-1459.1081250351781</v>
      </c>
      <c r="Q652">
        <v>58.681214421252371</v>
      </c>
      <c r="R652">
        <v>11253.421</v>
      </c>
    </row>
    <row r="653" spans="1:18" x14ac:dyDescent="0.35">
      <c r="A653" s="13">
        <v>2801.2588000000001</v>
      </c>
      <c r="B653">
        <v>18</v>
      </c>
      <c r="C653">
        <v>324</v>
      </c>
      <c r="D653">
        <v>32.119999999999997</v>
      </c>
      <c r="E653">
        <v>2</v>
      </c>
      <c r="F653">
        <v>0</v>
      </c>
      <c r="G653">
        <v>0</v>
      </c>
      <c r="H653">
        <v>0</v>
      </c>
      <c r="I653">
        <v>1</v>
      </c>
      <c r="J653">
        <v>0</v>
      </c>
      <c r="K653">
        <v>0</v>
      </c>
      <c r="M653">
        <v>620</v>
      </c>
      <c r="N653">
        <v>5470.4794660626276</v>
      </c>
      <c r="O653">
        <v>-1593.1752160626274</v>
      </c>
      <c r="Q653">
        <v>58.776091081593925</v>
      </c>
      <c r="R653">
        <v>11286.538699999999</v>
      </c>
    </row>
    <row r="654" spans="1:18" x14ac:dyDescent="0.35">
      <c r="A654" s="13">
        <v>7256.7231000000002</v>
      </c>
      <c r="B654">
        <v>41</v>
      </c>
      <c r="C654">
        <v>1681</v>
      </c>
      <c r="D654">
        <v>30.59</v>
      </c>
      <c r="E654">
        <v>2</v>
      </c>
      <c r="F654">
        <v>0</v>
      </c>
      <c r="G654">
        <v>1</v>
      </c>
      <c r="H654">
        <v>1</v>
      </c>
      <c r="I654">
        <v>0</v>
      </c>
      <c r="J654">
        <v>0</v>
      </c>
      <c r="K654">
        <v>0</v>
      </c>
      <c r="M654">
        <v>621</v>
      </c>
      <c r="N654">
        <v>5946.3506876517404</v>
      </c>
      <c r="O654">
        <v>12211.52531234826</v>
      </c>
      <c r="Q654">
        <v>58.870967741935488</v>
      </c>
      <c r="R654">
        <v>11289.10925</v>
      </c>
    </row>
    <row r="655" spans="1:18" x14ac:dyDescent="0.35">
      <c r="A655" s="13">
        <v>13224.057049999999</v>
      </c>
      <c r="B655">
        <v>57</v>
      </c>
      <c r="C655">
        <v>3249</v>
      </c>
      <c r="D655">
        <v>34.295000000000002</v>
      </c>
      <c r="E655">
        <v>2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M655">
        <v>622</v>
      </c>
      <c r="N655">
        <v>7825.5763066528043</v>
      </c>
      <c r="O655">
        <v>-1369.7136566528043</v>
      </c>
      <c r="Q655">
        <v>58.965844402277042</v>
      </c>
      <c r="R655">
        <v>11299.343000000001</v>
      </c>
    </row>
    <row r="656" spans="1:18" x14ac:dyDescent="0.35">
      <c r="A656" s="13">
        <v>6356.2707</v>
      </c>
      <c r="B656">
        <v>39</v>
      </c>
      <c r="C656">
        <v>1521</v>
      </c>
      <c r="D656">
        <v>45.43</v>
      </c>
      <c r="E656">
        <v>2</v>
      </c>
      <c r="F656">
        <v>0</v>
      </c>
      <c r="G656">
        <v>1</v>
      </c>
      <c r="H656">
        <v>0</v>
      </c>
      <c r="I656">
        <v>1</v>
      </c>
      <c r="J656">
        <v>0</v>
      </c>
      <c r="K656">
        <v>0</v>
      </c>
      <c r="M656">
        <v>623</v>
      </c>
      <c r="N656">
        <v>6598.3664041948532</v>
      </c>
      <c r="O656">
        <v>-1675.4505041948532</v>
      </c>
      <c r="Q656">
        <v>59.060721062618597</v>
      </c>
      <c r="R656">
        <v>11305.93455</v>
      </c>
    </row>
    <row r="657" spans="1:18" x14ac:dyDescent="0.35">
      <c r="A657" s="13">
        <v>2566.4706999999999</v>
      </c>
      <c r="B657">
        <v>20</v>
      </c>
      <c r="C657">
        <v>400</v>
      </c>
      <c r="D657">
        <v>31.13</v>
      </c>
      <c r="E657">
        <v>2</v>
      </c>
      <c r="F657">
        <v>0</v>
      </c>
      <c r="G657">
        <v>1</v>
      </c>
      <c r="H657">
        <v>0</v>
      </c>
      <c r="I657">
        <v>1</v>
      </c>
      <c r="J657">
        <v>0</v>
      </c>
      <c r="K657">
        <v>0</v>
      </c>
      <c r="M657">
        <v>624</v>
      </c>
      <c r="N657">
        <v>9779.9873216250126</v>
      </c>
      <c r="O657">
        <v>-1263.1583216250128</v>
      </c>
      <c r="Q657">
        <v>59.155597722960152</v>
      </c>
      <c r="R657">
        <v>11345.519</v>
      </c>
    </row>
    <row r="658" spans="1:18" x14ac:dyDescent="0.35">
      <c r="A658" s="13">
        <v>33471.971890000001</v>
      </c>
      <c r="B658">
        <v>52</v>
      </c>
      <c r="C658">
        <v>2704</v>
      </c>
      <c r="D658">
        <v>37.524999999999999</v>
      </c>
      <c r="E658">
        <v>2</v>
      </c>
      <c r="F658">
        <v>0</v>
      </c>
      <c r="G658">
        <v>0</v>
      </c>
      <c r="H658">
        <v>1</v>
      </c>
      <c r="I658">
        <v>0</v>
      </c>
      <c r="J658">
        <v>0</v>
      </c>
      <c r="K658">
        <v>0</v>
      </c>
      <c r="M658">
        <v>625</v>
      </c>
      <c r="N658">
        <v>5162.957982263586</v>
      </c>
      <c r="O658">
        <v>-1625.254982263586</v>
      </c>
      <c r="Q658">
        <v>59.250474383301707</v>
      </c>
      <c r="R658">
        <v>11353.2276</v>
      </c>
    </row>
    <row r="659" spans="1:18" x14ac:dyDescent="0.35">
      <c r="A659" s="13">
        <v>4435.0941999999995</v>
      </c>
      <c r="B659">
        <v>28</v>
      </c>
      <c r="C659">
        <v>784</v>
      </c>
      <c r="D659">
        <v>26.98</v>
      </c>
      <c r="E659">
        <v>2</v>
      </c>
      <c r="F659">
        <v>0</v>
      </c>
      <c r="G659">
        <v>1</v>
      </c>
      <c r="H659">
        <v>0</v>
      </c>
      <c r="I659">
        <v>0</v>
      </c>
      <c r="J659">
        <v>0</v>
      </c>
      <c r="K659">
        <v>0</v>
      </c>
      <c r="M659">
        <v>626</v>
      </c>
      <c r="N659">
        <v>10963.623616943389</v>
      </c>
      <c r="O659">
        <v>-1738.3672169433885</v>
      </c>
      <c r="Q659">
        <v>59.345351043643262</v>
      </c>
      <c r="R659">
        <v>11356.660900000001</v>
      </c>
    </row>
    <row r="660" spans="1:18" x14ac:dyDescent="0.35">
      <c r="A660" s="13">
        <v>18806.145469999999</v>
      </c>
      <c r="B660">
        <v>43</v>
      </c>
      <c r="C660">
        <v>1849</v>
      </c>
      <c r="D660">
        <v>35.31</v>
      </c>
      <c r="E660">
        <v>2</v>
      </c>
      <c r="F660">
        <v>0</v>
      </c>
      <c r="G660">
        <v>1</v>
      </c>
      <c r="H660">
        <v>0</v>
      </c>
      <c r="I660">
        <v>1</v>
      </c>
      <c r="J660">
        <v>0</v>
      </c>
      <c r="K660">
        <v>0</v>
      </c>
      <c r="M660">
        <v>627</v>
      </c>
      <c r="N660">
        <v>5785.4410065031789</v>
      </c>
      <c r="O660">
        <v>-1322.2359065031787</v>
      </c>
      <c r="Q660">
        <v>59.440227703984817</v>
      </c>
      <c r="R660">
        <v>11363.2832</v>
      </c>
    </row>
    <row r="661" spans="1:18" x14ac:dyDescent="0.35">
      <c r="A661" s="13">
        <v>9800.8881999999994</v>
      </c>
      <c r="B661">
        <v>49</v>
      </c>
      <c r="C661">
        <v>2401</v>
      </c>
      <c r="D661">
        <v>42.68</v>
      </c>
      <c r="E661">
        <v>2</v>
      </c>
      <c r="F661">
        <v>0</v>
      </c>
      <c r="G661">
        <v>0</v>
      </c>
      <c r="H661">
        <v>0</v>
      </c>
      <c r="I661">
        <v>1</v>
      </c>
      <c r="J661">
        <v>0</v>
      </c>
      <c r="K661">
        <v>0</v>
      </c>
      <c r="M661">
        <v>628</v>
      </c>
      <c r="N661">
        <v>8694.0353216009353</v>
      </c>
      <c r="O661">
        <v>-1428.3328216009349</v>
      </c>
      <c r="Q661">
        <v>59.535104364326379</v>
      </c>
      <c r="R661">
        <v>11381.3254</v>
      </c>
    </row>
    <row r="662" spans="1:18" x14ac:dyDescent="0.35">
      <c r="A662" s="13">
        <v>8527.5319999999992</v>
      </c>
      <c r="B662">
        <v>45</v>
      </c>
      <c r="C662">
        <v>2025</v>
      </c>
      <c r="D662">
        <v>36.299999999999997</v>
      </c>
      <c r="E662">
        <v>2</v>
      </c>
      <c r="F662">
        <v>0</v>
      </c>
      <c r="G662">
        <v>0</v>
      </c>
      <c r="H662">
        <v>0</v>
      </c>
      <c r="I662">
        <v>1</v>
      </c>
      <c r="J662">
        <v>0</v>
      </c>
      <c r="K662">
        <v>0</v>
      </c>
      <c r="M662">
        <v>629</v>
      </c>
      <c r="N662">
        <v>11603.540983890147</v>
      </c>
      <c r="O662">
        <v>-1887.6999838901465</v>
      </c>
      <c r="Q662">
        <v>59.629981024667934</v>
      </c>
      <c r="R662">
        <v>11394.065549999999</v>
      </c>
    </row>
    <row r="663" spans="1:18" x14ac:dyDescent="0.35">
      <c r="A663" s="13">
        <v>4058.71245</v>
      </c>
      <c r="B663">
        <v>27</v>
      </c>
      <c r="C663">
        <v>729</v>
      </c>
      <c r="D663">
        <v>33.155000000000001</v>
      </c>
      <c r="E663">
        <v>2</v>
      </c>
      <c r="F663">
        <v>0</v>
      </c>
      <c r="G663">
        <v>1</v>
      </c>
      <c r="H663">
        <v>1</v>
      </c>
      <c r="I663">
        <v>0</v>
      </c>
      <c r="J663">
        <v>0</v>
      </c>
      <c r="K663">
        <v>0</v>
      </c>
      <c r="M663">
        <v>630</v>
      </c>
      <c r="N663">
        <v>14229.327382857082</v>
      </c>
      <c r="O663">
        <v>-1300.5362828570815</v>
      </c>
      <c r="Q663">
        <v>59.724857685009489</v>
      </c>
      <c r="R663">
        <v>11396.9002</v>
      </c>
    </row>
    <row r="664" spans="1:18" x14ac:dyDescent="0.35">
      <c r="A664" s="13">
        <v>11244.376899999999</v>
      </c>
      <c r="B664">
        <v>53</v>
      </c>
      <c r="C664">
        <v>2809</v>
      </c>
      <c r="D664">
        <v>26.41</v>
      </c>
      <c r="E664">
        <v>2</v>
      </c>
      <c r="F664">
        <v>0</v>
      </c>
      <c r="G664">
        <v>1</v>
      </c>
      <c r="H664">
        <v>0</v>
      </c>
      <c r="I664">
        <v>0</v>
      </c>
      <c r="J664">
        <v>0</v>
      </c>
      <c r="K664">
        <v>0</v>
      </c>
      <c r="M664">
        <v>631</v>
      </c>
      <c r="N664">
        <v>11497.858497694731</v>
      </c>
      <c r="O664">
        <v>-2064.9331976947306</v>
      </c>
      <c r="Q664">
        <v>59.819734345351044</v>
      </c>
      <c r="R664">
        <v>11411.684999999999</v>
      </c>
    </row>
    <row r="665" spans="1:18" x14ac:dyDescent="0.35">
      <c r="A665" s="13">
        <v>7729.6457499999997</v>
      </c>
      <c r="B665">
        <v>42</v>
      </c>
      <c r="C665">
        <v>1764</v>
      </c>
      <c r="D665">
        <v>26.125</v>
      </c>
      <c r="E665">
        <v>2</v>
      </c>
      <c r="F665">
        <v>0</v>
      </c>
      <c r="G665">
        <v>1</v>
      </c>
      <c r="H665">
        <v>0</v>
      </c>
      <c r="I665">
        <v>0</v>
      </c>
      <c r="J665">
        <v>0</v>
      </c>
      <c r="K665">
        <v>0</v>
      </c>
      <c r="M665">
        <v>632</v>
      </c>
      <c r="N665">
        <v>13699.203111851282</v>
      </c>
      <c r="O665">
        <v>-1433.696211851282</v>
      </c>
      <c r="Q665">
        <v>59.914611005692599</v>
      </c>
      <c r="R665">
        <v>11454.021500000001</v>
      </c>
    </row>
    <row r="666" spans="1:18" x14ac:dyDescent="0.35">
      <c r="A666" s="13">
        <v>29186.482360000002</v>
      </c>
      <c r="B666">
        <v>53</v>
      </c>
      <c r="C666">
        <v>2809</v>
      </c>
      <c r="D666">
        <v>32.299999999999997</v>
      </c>
      <c r="E666">
        <v>2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M666">
        <v>633</v>
      </c>
      <c r="N666">
        <v>5825.8254024475436</v>
      </c>
      <c r="O666">
        <v>-1476.3634024475432</v>
      </c>
      <c r="Q666">
        <v>60.009487666034154</v>
      </c>
      <c r="R666">
        <v>11455.28</v>
      </c>
    </row>
    <row r="667" spans="1:18" x14ac:dyDescent="0.35">
      <c r="A667" s="13">
        <v>8310.8391499999998</v>
      </c>
      <c r="B667">
        <v>43</v>
      </c>
      <c r="C667">
        <v>1849</v>
      </c>
      <c r="D667">
        <v>30.684999999999999</v>
      </c>
      <c r="E667">
        <v>2</v>
      </c>
      <c r="F667">
        <v>0</v>
      </c>
      <c r="G667">
        <v>0</v>
      </c>
      <c r="H667">
        <v>1</v>
      </c>
      <c r="I667">
        <v>0</v>
      </c>
      <c r="J667">
        <v>0</v>
      </c>
      <c r="K667">
        <v>0</v>
      </c>
      <c r="M667">
        <v>634</v>
      </c>
      <c r="N667">
        <v>5981.7150941641639</v>
      </c>
      <c r="O667">
        <v>13460.638405835838</v>
      </c>
      <c r="Q667">
        <v>60.104364326375709</v>
      </c>
      <c r="R667">
        <v>11488.31695</v>
      </c>
    </row>
    <row r="668" spans="1:18" x14ac:dyDescent="0.35">
      <c r="A668" s="13">
        <v>10848.1343</v>
      </c>
      <c r="B668">
        <v>51</v>
      </c>
      <c r="C668">
        <v>2601</v>
      </c>
      <c r="D668">
        <v>36.67</v>
      </c>
      <c r="E668">
        <v>2</v>
      </c>
      <c r="F668">
        <v>0</v>
      </c>
      <c r="G668">
        <v>0</v>
      </c>
      <c r="H668">
        <v>1</v>
      </c>
      <c r="I668">
        <v>0</v>
      </c>
      <c r="J668">
        <v>0</v>
      </c>
      <c r="K668">
        <v>0</v>
      </c>
      <c r="M668">
        <v>635</v>
      </c>
      <c r="N668">
        <v>9283.6980056089851</v>
      </c>
      <c r="O668">
        <v>-1534.5416056089853</v>
      </c>
      <c r="Q668">
        <v>60.199240986717271</v>
      </c>
      <c r="R668">
        <v>11520.099850000001</v>
      </c>
    </row>
    <row r="669" spans="1:18" x14ac:dyDescent="0.35">
      <c r="A669" s="13">
        <v>5031.26955</v>
      </c>
      <c r="B669">
        <v>31</v>
      </c>
      <c r="C669">
        <v>961</v>
      </c>
      <c r="D669">
        <v>27.645</v>
      </c>
      <c r="E669">
        <v>2</v>
      </c>
      <c r="F669">
        <v>0</v>
      </c>
      <c r="G669">
        <v>1</v>
      </c>
      <c r="H669">
        <v>0</v>
      </c>
      <c r="I669">
        <v>0</v>
      </c>
      <c r="J669">
        <v>0</v>
      </c>
      <c r="K669">
        <v>0</v>
      </c>
      <c r="M669">
        <v>636</v>
      </c>
      <c r="N669">
        <v>10477.376710448656</v>
      </c>
      <c r="O669">
        <v>8667.1998095513427</v>
      </c>
      <c r="Q669">
        <v>60.294117647058826</v>
      </c>
      <c r="R669">
        <v>11538.421</v>
      </c>
    </row>
    <row r="670" spans="1:18" x14ac:dyDescent="0.35">
      <c r="A670" s="13">
        <v>3925.7582000000002</v>
      </c>
      <c r="B670">
        <v>22</v>
      </c>
      <c r="C670">
        <v>484</v>
      </c>
      <c r="D670">
        <v>34.58</v>
      </c>
      <c r="E670">
        <v>2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M670">
        <v>637</v>
      </c>
      <c r="N670">
        <v>6157.0585130207928</v>
      </c>
      <c r="O670">
        <v>-1267.0590130207929</v>
      </c>
      <c r="Q670">
        <v>60.388994307400381</v>
      </c>
      <c r="R670">
        <v>11552.904</v>
      </c>
    </row>
    <row r="671" spans="1:18" x14ac:dyDescent="0.35">
      <c r="A671" s="13">
        <v>9095.0682500000003</v>
      </c>
      <c r="B671">
        <v>45</v>
      </c>
      <c r="C671">
        <v>2025</v>
      </c>
      <c r="D671">
        <v>25.175000000000001</v>
      </c>
      <c r="E671">
        <v>2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M671">
        <v>638</v>
      </c>
      <c r="N671">
        <v>11983.474599683295</v>
      </c>
      <c r="O671">
        <v>-1940.2255996832955</v>
      </c>
      <c r="Q671">
        <v>60.483870967741936</v>
      </c>
      <c r="R671">
        <v>11554.223599999999</v>
      </c>
    </row>
    <row r="672" spans="1:18" x14ac:dyDescent="0.35">
      <c r="A672" s="13">
        <v>7261.741</v>
      </c>
      <c r="B672">
        <v>41</v>
      </c>
      <c r="C672">
        <v>1681</v>
      </c>
      <c r="D672">
        <v>34.200000000000003</v>
      </c>
      <c r="E672">
        <v>2</v>
      </c>
      <c r="F672">
        <v>0</v>
      </c>
      <c r="G672">
        <v>1</v>
      </c>
      <c r="H672">
        <v>1</v>
      </c>
      <c r="I672">
        <v>0</v>
      </c>
      <c r="J672">
        <v>0</v>
      </c>
      <c r="K672">
        <v>0</v>
      </c>
      <c r="M672">
        <v>639</v>
      </c>
      <c r="N672">
        <v>9495.6849413538985</v>
      </c>
      <c r="O672">
        <v>-1379.4160913538981</v>
      </c>
      <c r="Q672">
        <v>60.578747628083491</v>
      </c>
      <c r="R672">
        <v>11566.30055</v>
      </c>
    </row>
    <row r="673" spans="1:18" x14ac:dyDescent="0.35">
      <c r="A673" s="13">
        <v>7209.4917999999998</v>
      </c>
      <c r="B673">
        <v>39</v>
      </c>
      <c r="C673">
        <v>1521</v>
      </c>
      <c r="D673">
        <v>31.92</v>
      </c>
      <c r="E673">
        <v>2</v>
      </c>
      <c r="F673">
        <v>0</v>
      </c>
      <c r="G673">
        <v>0</v>
      </c>
      <c r="H673">
        <v>1</v>
      </c>
      <c r="I673">
        <v>0</v>
      </c>
      <c r="J673">
        <v>0</v>
      </c>
      <c r="K673">
        <v>0</v>
      </c>
      <c r="M673">
        <v>640</v>
      </c>
      <c r="N673">
        <v>7289.9909119198001</v>
      </c>
      <c r="O673">
        <v>-1443.0733119198003</v>
      </c>
      <c r="Q673">
        <v>60.673624288425046</v>
      </c>
      <c r="R673">
        <v>11576.13</v>
      </c>
    </row>
    <row r="674" spans="1:18" x14ac:dyDescent="0.35">
      <c r="A674" s="13">
        <v>4266.1657999999998</v>
      </c>
      <c r="B674">
        <v>30</v>
      </c>
      <c r="C674">
        <v>900</v>
      </c>
      <c r="D674">
        <v>44.22</v>
      </c>
      <c r="E674">
        <v>2</v>
      </c>
      <c r="F674">
        <v>0</v>
      </c>
      <c r="G674">
        <v>1</v>
      </c>
      <c r="H674">
        <v>0</v>
      </c>
      <c r="I674">
        <v>1</v>
      </c>
      <c r="J674">
        <v>0</v>
      </c>
      <c r="K674">
        <v>0</v>
      </c>
      <c r="M674">
        <v>641</v>
      </c>
      <c r="N674">
        <v>11350.848141722685</v>
      </c>
      <c r="O674">
        <v>18933.794798277318</v>
      </c>
      <c r="Q674">
        <v>60.768500948766601</v>
      </c>
      <c r="R674">
        <v>11658.379150000001</v>
      </c>
    </row>
    <row r="675" spans="1:18" x14ac:dyDescent="0.35">
      <c r="A675" s="13">
        <v>5584.3056999999999</v>
      </c>
      <c r="B675">
        <v>36</v>
      </c>
      <c r="C675">
        <v>1296</v>
      </c>
      <c r="D675">
        <v>34.43</v>
      </c>
      <c r="E675">
        <v>2</v>
      </c>
      <c r="F675">
        <v>0</v>
      </c>
      <c r="G675">
        <v>1</v>
      </c>
      <c r="H675">
        <v>0</v>
      </c>
      <c r="I675">
        <v>1</v>
      </c>
      <c r="J675">
        <v>0</v>
      </c>
      <c r="K675">
        <v>0</v>
      </c>
      <c r="M675">
        <v>642</v>
      </c>
      <c r="N675">
        <v>13420.290406945935</v>
      </c>
      <c r="O675">
        <v>-2023.3902069459346</v>
      </c>
      <c r="Q675">
        <v>60.863377609108163</v>
      </c>
      <c r="R675">
        <v>11674.13</v>
      </c>
    </row>
    <row r="676" spans="1:18" x14ac:dyDescent="0.35">
      <c r="A676" s="13">
        <v>8219.2039000000004</v>
      </c>
      <c r="B676">
        <v>44</v>
      </c>
      <c r="C676">
        <v>1936</v>
      </c>
      <c r="D676">
        <v>29.81</v>
      </c>
      <c r="E676">
        <v>2</v>
      </c>
      <c r="F676">
        <v>0</v>
      </c>
      <c r="G676">
        <v>0</v>
      </c>
      <c r="H676">
        <v>0</v>
      </c>
      <c r="I676">
        <v>1</v>
      </c>
      <c r="J676">
        <v>0</v>
      </c>
      <c r="K676">
        <v>0</v>
      </c>
      <c r="M676">
        <v>643</v>
      </c>
      <c r="N676">
        <v>6059.8784188076615</v>
      </c>
      <c r="O676">
        <v>-1373.4897188076611</v>
      </c>
      <c r="Q676">
        <v>60.958254269449718</v>
      </c>
      <c r="R676">
        <v>11729.6795</v>
      </c>
    </row>
    <row r="677" spans="1:18" x14ac:dyDescent="0.35">
      <c r="A677" s="13">
        <v>14119.62</v>
      </c>
      <c r="B677">
        <v>61</v>
      </c>
      <c r="C677">
        <v>3721</v>
      </c>
      <c r="D677">
        <v>32.299999999999997</v>
      </c>
      <c r="E677">
        <v>2</v>
      </c>
      <c r="F677">
        <v>0</v>
      </c>
      <c r="G677">
        <v>1</v>
      </c>
      <c r="H677">
        <v>1</v>
      </c>
      <c r="I677">
        <v>0</v>
      </c>
      <c r="J677">
        <v>0</v>
      </c>
      <c r="K677">
        <v>0</v>
      </c>
      <c r="M677">
        <v>644</v>
      </c>
      <c r="N677">
        <v>13238.210276634874</v>
      </c>
      <c r="O677">
        <v>-1356.240676634874</v>
      </c>
      <c r="Q677">
        <v>61.053130929791273</v>
      </c>
      <c r="R677">
        <v>11735.87905</v>
      </c>
    </row>
    <row r="678" spans="1:18" x14ac:dyDescent="0.35">
      <c r="A678" s="13">
        <v>12269.68865</v>
      </c>
      <c r="B678">
        <v>55</v>
      </c>
      <c r="C678">
        <v>3025</v>
      </c>
      <c r="D678">
        <v>33.534999999999997</v>
      </c>
      <c r="E678">
        <v>2</v>
      </c>
      <c r="F678">
        <v>0</v>
      </c>
      <c r="G678">
        <v>0</v>
      </c>
      <c r="H678">
        <v>1</v>
      </c>
      <c r="I678">
        <v>0</v>
      </c>
      <c r="J678">
        <v>0</v>
      </c>
      <c r="K678">
        <v>0</v>
      </c>
      <c r="M678">
        <v>645</v>
      </c>
      <c r="N678">
        <v>17426.755927463855</v>
      </c>
      <c r="O678">
        <v>-2196.4318774638559</v>
      </c>
      <c r="Q678">
        <v>61.148007590132828</v>
      </c>
      <c r="R678">
        <v>11737.848840000001</v>
      </c>
    </row>
    <row r="679" spans="1:18" x14ac:dyDescent="0.35">
      <c r="A679" s="13">
        <v>4564.1914500000003</v>
      </c>
      <c r="B679">
        <v>26</v>
      </c>
      <c r="C679">
        <v>676</v>
      </c>
      <c r="D679">
        <v>29.355</v>
      </c>
      <c r="E679">
        <v>2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M679">
        <v>646</v>
      </c>
      <c r="N679">
        <v>14273.880908909669</v>
      </c>
      <c r="O679">
        <v>-1630.5031089096683</v>
      </c>
      <c r="Q679">
        <v>61.242884250474383</v>
      </c>
      <c r="R679">
        <v>11741.726000000001</v>
      </c>
    </row>
    <row r="680" spans="1:18" x14ac:dyDescent="0.35">
      <c r="A680" s="13">
        <v>25333.332839999999</v>
      </c>
      <c r="B680">
        <v>50</v>
      </c>
      <c r="C680">
        <v>2500</v>
      </c>
      <c r="D680">
        <v>32.11</v>
      </c>
      <c r="E680">
        <v>2</v>
      </c>
      <c r="F680">
        <v>0</v>
      </c>
      <c r="G680">
        <v>1</v>
      </c>
      <c r="H680">
        <v>0</v>
      </c>
      <c r="I680">
        <v>0</v>
      </c>
      <c r="J680">
        <v>0</v>
      </c>
      <c r="K680">
        <v>0</v>
      </c>
      <c r="M680">
        <v>647</v>
      </c>
      <c r="N680">
        <v>9780.6274286884545</v>
      </c>
      <c r="O680">
        <v>-1367.1643786884542</v>
      </c>
      <c r="Q680">
        <v>61.337760910815938</v>
      </c>
      <c r="R680">
        <v>11743.299000000001</v>
      </c>
    </row>
    <row r="681" spans="1:18" x14ac:dyDescent="0.35">
      <c r="A681" s="13">
        <v>4673.3922000000002</v>
      </c>
      <c r="B681">
        <v>32</v>
      </c>
      <c r="C681">
        <v>1024</v>
      </c>
      <c r="D681">
        <v>37.18</v>
      </c>
      <c r="E681">
        <v>2</v>
      </c>
      <c r="F681">
        <v>0</v>
      </c>
      <c r="G681">
        <v>1</v>
      </c>
      <c r="H681">
        <v>0</v>
      </c>
      <c r="I681">
        <v>1</v>
      </c>
      <c r="J681">
        <v>0</v>
      </c>
      <c r="K681">
        <v>0</v>
      </c>
      <c r="M681">
        <v>648</v>
      </c>
      <c r="N681">
        <v>5243.0733781328618</v>
      </c>
      <c r="O681">
        <v>18816.606811867139</v>
      </c>
      <c r="Q681">
        <v>61.4326375711575</v>
      </c>
      <c r="R681">
        <v>11743.9341</v>
      </c>
    </row>
    <row r="682" spans="1:18" x14ac:dyDescent="0.35">
      <c r="A682" s="13">
        <v>32108.662820000001</v>
      </c>
      <c r="B682">
        <v>44</v>
      </c>
      <c r="C682">
        <v>1936</v>
      </c>
      <c r="D682">
        <v>29.734999999999999</v>
      </c>
      <c r="E682">
        <v>2</v>
      </c>
      <c r="F682">
        <v>0</v>
      </c>
      <c r="G682">
        <v>1</v>
      </c>
      <c r="H682">
        <v>0</v>
      </c>
      <c r="I682">
        <v>0</v>
      </c>
      <c r="J682">
        <v>0</v>
      </c>
      <c r="K682">
        <v>0</v>
      </c>
      <c r="M682">
        <v>649</v>
      </c>
      <c r="N682">
        <v>14208.853252770941</v>
      </c>
      <c r="O682">
        <v>-1282.9672527709408</v>
      </c>
      <c r="Q682">
        <v>61.527514231499055</v>
      </c>
      <c r="R682">
        <v>11763.000899999999</v>
      </c>
    </row>
    <row r="683" spans="1:18" x14ac:dyDescent="0.35">
      <c r="A683" s="13">
        <v>2304.0021999999999</v>
      </c>
      <c r="B683">
        <v>18</v>
      </c>
      <c r="C683">
        <v>324</v>
      </c>
      <c r="D683">
        <v>26.18</v>
      </c>
      <c r="E683">
        <v>2</v>
      </c>
      <c r="F683">
        <v>0</v>
      </c>
      <c r="G683">
        <v>1</v>
      </c>
      <c r="H683">
        <v>0</v>
      </c>
      <c r="I683">
        <v>1</v>
      </c>
      <c r="J683">
        <v>0</v>
      </c>
      <c r="K683">
        <v>0</v>
      </c>
      <c r="M683">
        <v>650</v>
      </c>
      <c r="N683">
        <v>4741.6497590048957</v>
      </c>
      <c r="O683">
        <v>-1685.2616590048956</v>
      </c>
      <c r="Q683">
        <v>61.62239089184061</v>
      </c>
      <c r="R683">
        <v>11830.6072</v>
      </c>
    </row>
    <row r="684" spans="1:18" x14ac:dyDescent="0.35">
      <c r="A684" s="13">
        <v>26467.09737</v>
      </c>
      <c r="B684">
        <v>52</v>
      </c>
      <c r="C684">
        <v>2704</v>
      </c>
      <c r="D684">
        <v>36.765000000000001</v>
      </c>
      <c r="E684">
        <v>2</v>
      </c>
      <c r="F684">
        <v>0</v>
      </c>
      <c r="G684">
        <v>1</v>
      </c>
      <c r="H684">
        <v>1</v>
      </c>
      <c r="I684">
        <v>0</v>
      </c>
      <c r="J684">
        <v>0</v>
      </c>
      <c r="K684">
        <v>0</v>
      </c>
      <c r="M684">
        <v>651</v>
      </c>
      <c r="N684">
        <v>12746.753061619374</v>
      </c>
      <c r="O684">
        <v>-1559.0963616193749</v>
      </c>
      <c r="Q684">
        <v>61.717267552182165</v>
      </c>
      <c r="R684">
        <v>11833.782300000001</v>
      </c>
    </row>
    <row r="685" spans="1:18" x14ac:dyDescent="0.35">
      <c r="A685" s="13">
        <v>7144.86265</v>
      </c>
      <c r="B685">
        <v>38</v>
      </c>
      <c r="C685">
        <v>1444</v>
      </c>
      <c r="D685">
        <v>27.835000000000001</v>
      </c>
      <c r="E685">
        <v>2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M685">
        <v>652</v>
      </c>
      <c r="N685">
        <v>4557.6763512389316</v>
      </c>
      <c r="O685">
        <v>-1756.4175512389315</v>
      </c>
      <c r="Q685">
        <v>61.812144212523719</v>
      </c>
      <c r="R685">
        <v>11837.16</v>
      </c>
    </row>
    <row r="686" spans="1:18" x14ac:dyDescent="0.35">
      <c r="A686" s="13">
        <v>4433.3877000000002</v>
      </c>
      <c r="B686">
        <v>29</v>
      </c>
      <c r="C686">
        <v>841</v>
      </c>
      <c r="D686">
        <v>31.73</v>
      </c>
      <c r="E686">
        <v>2</v>
      </c>
      <c r="F686">
        <v>0</v>
      </c>
      <c r="G686">
        <v>1</v>
      </c>
      <c r="H686">
        <v>1</v>
      </c>
      <c r="I686">
        <v>0</v>
      </c>
      <c r="J686">
        <v>0</v>
      </c>
      <c r="K686">
        <v>0</v>
      </c>
      <c r="M686">
        <v>653</v>
      </c>
      <c r="N686">
        <v>8630.7516467892292</v>
      </c>
      <c r="O686">
        <v>-1374.028546789229</v>
      </c>
      <c r="Q686">
        <v>61.907020872865274</v>
      </c>
      <c r="R686">
        <v>11842.441999999999</v>
      </c>
    </row>
    <row r="687" spans="1:18" x14ac:dyDescent="0.35">
      <c r="A687" s="13">
        <v>26018.950519999999</v>
      </c>
      <c r="B687">
        <v>21</v>
      </c>
      <c r="C687">
        <v>441</v>
      </c>
      <c r="D687">
        <v>32.68</v>
      </c>
      <c r="E687">
        <v>2</v>
      </c>
      <c r="F687">
        <v>0</v>
      </c>
      <c r="G687">
        <v>0</v>
      </c>
      <c r="H687">
        <v>1</v>
      </c>
      <c r="I687">
        <v>0</v>
      </c>
      <c r="J687">
        <v>0</v>
      </c>
      <c r="K687">
        <v>0</v>
      </c>
      <c r="M687">
        <v>654</v>
      </c>
      <c r="N687">
        <v>15283.808531750276</v>
      </c>
      <c r="O687">
        <v>-2059.7514817502761</v>
      </c>
      <c r="Q687">
        <v>62.001897533206829</v>
      </c>
      <c r="R687">
        <v>11848.141</v>
      </c>
    </row>
    <row r="688" spans="1:18" x14ac:dyDescent="0.35">
      <c r="A688" s="13">
        <v>8978.1851000000006</v>
      </c>
      <c r="B688">
        <v>48</v>
      </c>
      <c r="C688">
        <v>2304</v>
      </c>
      <c r="D688">
        <v>37.29</v>
      </c>
      <c r="E688">
        <v>2</v>
      </c>
      <c r="F688">
        <v>0</v>
      </c>
      <c r="G688">
        <v>1</v>
      </c>
      <c r="H688">
        <v>0</v>
      </c>
      <c r="I688">
        <v>1</v>
      </c>
      <c r="J688">
        <v>0</v>
      </c>
      <c r="K688">
        <v>0</v>
      </c>
      <c r="M688">
        <v>655</v>
      </c>
      <c r="N688">
        <v>7638.4232830847886</v>
      </c>
      <c r="O688">
        <v>-1282.1525830847886</v>
      </c>
      <c r="Q688">
        <v>62.096774193548391</v>
      </c>
      <c r="R688">
        <v>11856.4115</v>
      </c>
    </row>
    <row r="689" spans="1:18" x14ac:dyDescent="0.35">
      <c r="A689" s="13">
        <v>12096.6512</v>
      </c>
      <c r="B689">
        <v>54</v>
      </c>
      <c r="C689">
        <v>2916</v>
      </c>
      <c r="D689">
        <v>28.88</v>
      </c>
      <c r="E689">
        <v>2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M689">
        <v>656</v>
      </c>
      <c r="N689">
        <v>4106.4345846138067</v>
      </c>
      <c r="O689">
        <v>-1539.9638846138068</v>
      </c>
      <c r="Q689">
        <v>62.191650853889946</v>
      </c>
      <c r="R689">
        <v>11879.10405</v>
      </c>
    </row>
    <row r="690" spans="1:18" x14ac:dyDescent="0.35">
      <c r="A690" s="13">
        <v>15019.760050000001</v>
      </c>
      <c r="B690">
        <v>62</v>
      </c>
      <c r="C690">
        <v>3844</v>
      </c>
      <c r="D690">
        <v>30.495000000000001</v>
      </c>
      <c r="E690">
        <v>2</v>
      </c>
      <c r="F690">
        <v>0</v>
      </c>
      <c r="G690">
        <v>0</v>
      </c>
      <c r="H690">
        <v>1</v>
      </c>
      <c r="I690">
        <v>0</v>
      </c>
      <c r="J690">
        <v>0</v>
      </c>
      <c r="K690">
        <v>0</v>
      </c>
      <c r="M690">
        <v>657</v>
      </c>
      <c r="N690">
        <v>12803.522240494582</v>
      </c>
      <c r="O690">
        <v>20668.449649505419</v>
      </c>
      <c r="Q690">
        <v>62.286527514231501</v>
      </c>
      <c r="R690">
        <v>11881.358</v>
      </c>
    </row>
    <row r="691" spans="1:18" x14ac:dyDescent="0.35">
      <c r="A691" s="13">
        <v>10493.9458</v>
      </c>
      <c r="B691">
        <v>50</v>
      </c>
      <c r="C691">
        <v>2500</v>
      </c>
      <c r="D691">
        <v>26.22</v>
      </c>
      <c r="E691">
        <v>2</v>
      </c>
      <c r="F691">
        <v>0</v>
      </c>
      <c r="G691">
        <v>0</v>
      </c>
      <c r="H691">
        <v>1</v>
      </c>
      <c r="I691">
        <v>0</v>
      </c>
      <c r="J691">
        <v>0</v>
      </c>
      <c r="K691">
        <v>0</v>
      </c>
      <c r="M691">
        <v>658</v>
      </c>
      <c r="N691">
        <v>6357.3206994764796</v>
      </c>
      <c r="O691">
        <v>-1922.2264994764801</v>
      </c>
      <c r="Q691">
        <v>62.381404174573056</v>
      </c>
      <c r="R691">
        <v>11881.9696</v>
      </c>
    </row>
    <row r="692" spans="1:18" x14ac:dyDescent="0.35">
      <c r="A692" s="13">
        <v>5836.5204000000003</v>
      </c>
      <c r="B692">
        <v>35</v>
      </c>
      <c r="C692">
        <v>1225</v>
      </c>
      <c r="D692">
        <v>35.86</v>
      </c>
      <c r="E692">
        <v>2</v>
      </c>
      <c r="F692">
        <v>0</v>
      </c>
      <c r="G692">
        <v>0</v>
      </c>
      <c r="H692">
        <v>0</v>
      </c>
      <c r="I692">
        <v>1</v>
      </c>
      <c r="J692">
        <v>0</v>
      </c>
      <c r="K692">
        <v>0</v>
      </c>
      <c r="M692">
        <v>659</v>
      </c>
      <c r="N692">
        <v>8625.3923063886541</v>
      </c>
      <c r="O692">
        <v>10180.753163611345</v>
      </c>
      <c r="Q692">
        <v>62.476280834914611</v>
      </c>
      <c r="R692">
        <v>11931.125249999999</v>
      </c>
    </row>
    <row r="693" spans="1:18" x14ac:dyDescent="0.35">
      <c r="A693" s="13">
        <v>6338.0756000000001</v>
      </c>
      <c r="B693">
        <v>39</v>
      </c>
      <c r="C693">
        <v>1521</v>
      </c>
      <c r="D693">
        <v>32.340000000000003</v>
      </c>
      <c r="E693">
        <v>2</v>
      </c>
      <c r="F693">
        <v>0</v>
      </c>
      <c r="G693">
        <v>1</v>
      </c>
      <c r="H693">
        <v>0</v>
      </c>
      <c r="I693">
        <v>1</v>
      </c>
      <c r="J693">
        <v>0</v>
      </c>
      <c r="K693">
        <v>0</v>
      </c>
      <c r="M693">
        <v>660</v>
      </c>
      <c r="N693">
        <v>11198.123743080474</v>
      </c>
      <c r="O693">
        <v>-1397.2355430804746</v>
      </c>
      <c r="Q693">
        <v>62.571157495256166</v>
      </c>
      <c r="R693">
        <v>11938.255950000001</v>
      </c>
    </row>
    <row r="694" spans="1:18" x14ac:dyDescent="0.35">
      <c r="A694" s="13">
        <v>6457.8433999999997</v>
      </c>
      <c r="B694">
        <v>38</v>
      </c>
      <c r="C694">
        <v>1444</v>
      </c>
      <c r="D694">
        <v>29.26</v>
      </c>
      <c r="E694">
        <v>2</v>
      </c>
      <c r="F694">
        <v>0</v>
      </c>
      <c r="G694">
        <v>1</v>
      </c>
      <c r="H694">
        <v>1</v>
      </c>
      <c r="I694">
        <v>0</v>
      </c>
      <c r="J694">
        <v>0</v>
      </c>
      <c r="K694">
        <v>0</v>
      </c>
      <c r="M694">
        <v>661</v>
      </c>
      <c r="N694">
        <v>9855.4183272055288</v>
      </c>
      <c r="O694">
        <v>-1327.8863272055296</v>
      </c>
      <c r="Q694">
        <v>62.666034155597721</v>
      </c>
      <c r="R694">
        <v>11944.594349999999</v>
      </c>
    </row>
    <row r="695" spans="1:18" x14ac:dyDescent="0.35">
      <c r="A695" s="13">
        <v>5327.4002499999997</v>
      </c>
      <c r="B695">
        <v>31</v>
      </c>
      <c r="C695">
        <v>961</v>
      </c>
      <c r="D695">
        <v>32.774999999999999</v>
      </c>
      <c r="E695">
        <v>2</v>
      </c>
      <c r="F695">
        <v>0</v>
      </c>
      <c r="G695">
        <v>0</v>
      </c>
      <c r="H695">
        <v>1</v>
      </c>
      <c r="I695">
        <v>0</v>
      </c>
      <c r="J695">
        <v>0</v>
      </c>
      <c r="K695">
        <v>0</v>
      </c>
      <c r="M695">
        <v>662</v>
      </c>
      <c r="N695">
        <v>5647.0737518604119</v>
      </c>
      <c r="O695">
        <v>-1588.3613018604119</v>
      </c>
      <c r="Q695">
        <v>62.760910815939283</v>
      </c>
      <c r="R695">
        <v>11945.1327</v>
      </c>
    </row>
    <row r="696" spans="1:18" x14ac:dyDescent="0.35">
      <c r="A696" s="13">
        <v>8733.2292500000003</v>
      </c>
      <c r="B696">
        <v>46</v>
      </c>
      <c r="C696">
        <v>2116</v>
      </c>
      <c r="D696">
        <v>40.375</v>
      </c>
      <c r="E696">
        <v>2</v>
      </c>
      <c r="F696">
        <v>0</v>
      </c>
      <c r="G696">
        <v>1</v>
      </c>
      <c r="H696">
        <v>1</v>
      </c>
      <c r="I696">
        <v>0</v>
      </c>
      <c r="J696">
        <v>0</v>
      </c>
      <c r="K696">
        <v>0</v>
      </c>
      <c r="M696">
        <v>663</v>
      </c>
      <c r="N696">
        <v>13038.81209204607</v>
      </c>
      <c r="O696">
        <v>-1794.4351920460704</v>
      </c>
      <c r="Q696">
        <v>62.855787476280838</v>
      </c>
      <c r="R696">
        <v>11946.625899999999</v>
      </c>
    </row>
    <row r="697" spans="1:18" x14ac:dyDescent="0.35">
      <c r="A697" s="13">
        <v>23563.016179999999</v>
      </c>
      <c r="B697">
        <v>39</v>
      </c>
      <c r="C697">
        <v>1521</v>
      </c>
      <c r="D697">
        <v>34.1</v>
      </c>
      <c r="E697">
        <v>2</v>
      </c>
      <c r="F697">
        <v>0</v>
      </c>
      <c r="G697">
        <v>1</v>
      </c>
      <c r="H697">
        <v>0</v>
      </c>
      <c r="I697">
        <v>1</v>
      </c>
      <c r="J697">
        <v>0</v>
      </c>
      <c r="K697">
        <v>0</v>
      </c>
      <c r="M697">
        <v>664</v>
      </c>
      <c r="N697">
        <v>9470.974294075686</v>
      </c>
      <c r="O697">
        <v>-1741.3285440756863</v>
      </c>
      <c r="Q697">
        <v>62.950664136622393</v>
      </c>
      <c r="R697">
        <v>12029.286700000001</v>
      </c>
    </row>
    <row r="698" spans="1:18" x14ac:dyDescent="0.35">
      <c r="A698" s="13">
        <v>4058.1161000000002</v>
      </c>
      <c r="B698">
        <v>29</v>
      </c>
      <c r="C698">
        <v>841</v>
      </c>
      <c r="D698">
        <v>37.29</v>
      </c>
      <c r="E698">
        <v>2</v>
      </c>
      <c r="F698">
        <v>0</v>
      </c>
      <c r="G698">
        <v>1</v>
      </c>
      <c r="H698">
        <v>0</v>
      </c>
      <c r="I698">
        <v>1</v>
      </c>
      <c r="J698">
        <v>0</v>
      </c>
      <c r="K698">
        <v>0</v>
      </c>
      <c r="M698">
        <v>665</v>
      </c>
      <c r="N698">
        <v>13725.261572824964</v>
      </c>
      <c r="O698">
        <v>15461.220787175038</v>
      </c>
      <c r="Q698">
        <v>63.045540796963948</v>
      </c>
      <c r="R698">
        <v>12032.325999999999</v>
      </c>
    </row>
    <row r="699" spans="1:18" x14ac:dyDescent="0.35">
      <c r="A699" s="13">
        <v>7162.0122000000001</v>
      </c>
      <c r="B699">
        <v>42</v>
      </c>
      <c r="C699">
        <v>1764</v>
      </c>
      <c r="D699">
        <v>37.18</v>
      </c>
      <c r="E699">
        <v>2</v>
      </c>
      <c r="F699">
        <v>0</v>
      </c>
      <c r="G699">
        <v>1</v>
      </c>
      <c r="H699">
        <v>0</v>
      </c>
      <c r="I699">
        <v>1</v>
      </c>
      <c r="J699">
        <v>0</v>
      </c>
      <c r="K699">
        <v>0</v>
      </c>
      <c r="M699">
        <v>666</v>
      </c>
      <c r="N699">
        <v>9819.6602838250219</v>
      </c>
      <c r="O699">
        <v>-1508.8211338250221</v>
      </c>
      <c r="Q699">
        <v>63.140417457305503</v>
      </c>
      <c r="R699">
        <v>12044.342000000001</v>
      </c>
    </row>
    <row r="700" spans="1:18" x14ac:dyDescent="0.35">
      <c r="A700" s="13">
        <v>8515.7587000000003</v>
      </c>
      <c r="B700">
        <v>45</v>
      </c>
      <c r="C700">
        <v>2025</v>
      </c>
      <c r="D700">
        <v>27.83</v>
      </c>
      <c r="E700">
        <v>2</v>
      </c>
      <c r="F700">
        <v>0</v>
      </c>
      <c r="G700">
        <v>0</v>
      </c>
      <c r="H700">
        <v>0</v>
      </c>
      <c r="I700">
        <v>1</v>
      </c>
      <c r="J700">
        <v>0</v>
      </c>
      <c r="K700">
        <v>0</v>
      </c>
      <c r="M700">
        <v>667</v>
      </c>
      <c r="N700">
        <v>12438.701626898546</v>
      </c>
      <c r="O700">
        <v>-1590.5673268985465</v>
      </c>
      <c r="Q700">
        <v>63.235294117647058</v>
      </c>
      <c r="R700">
        <v>12096.6512</v>
      </c>
    </row>
    <row r="701" spans="1:18" x14ac:dyDescent="0.35">
      <c r="A701" s="13">
        <v>10370.912549999999</v>
      </c>
      <c r="B701">
        <v>49</v>
      </c>
      <c r="C701">
        <v>2401</v>
      </c>
      <c r="D701">
        <v>33.344999999999999</v>
      </c>
      <c r="E701">
        <v>2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M701">
        <v>668</v>
      </c>
      <c r="N701">
        <v>6899.3987551892978</v>
      </c>
      <c r="O701">
        <v>-1868.1292051892979</v>
      </c>
      <c r="Q701">
        <v>63.330170777988613</v>
      </c>
      <c r="R701">
        <v>12105.32</v>
      </c>
    </row>
    <row r="702" spans="1:18" x14ac:dyDescent="0.35">
      <c r="A702" s="13">
        <v>4189.1130999999996</v>
      </c>
      <c r="B702">
        <v>25</v>
      </c>
      <c r="C702">
        <v>625</v>
      </c>
      <c r="D702">
        <v>26.79</v>
      </c>
      <c r="E702">
        <v>2</v>
      </c>
      <c r="F702">
        <v>0</v>
      </c>
      <c r="G702">
        <v>0</v>
      </c>
      <c r="H702">
        <v>1</v>
      </c>
      <c r="I702">
        <v>0</v>
      </c>
      <c r="J702">
        <v>0</v>
      </c>
      <c r="K702">
        <v>0</v>
      </c>
      <c r="M702">
        <v>669</v>
      </c>
      <c r="N702">
        <v>6207.7554605860232</v>
      </c>
      <c r="O702">
        <v>-2281.997260586023</v>
      </c>
      <c r="Q702">
        <v>63.425047438330175</v>
      </c>
      <c r="R702">
        <v>12124.992399999999</v>
      </c>
    </row>
    <row r="703" spans="1:18" x14ac:dyDescent="0.35">
      <c r="A703" s="13">
        <v>7201.7008500000002</v>
      </c>
      <c r="B703">
        <v>39</v>
      </c>
      <c r="C703">
        <v>1521</v>
      </c>
      <c r="D703">
        <v>26.315000000000001</v>
      </c>
      <c r="E703">
        <v>2</v>
      </c>
      <c r="F703">
        <v>0</v>
      </c>
      <c r="G703">
        <v>0</v>
      </c>
      <c r="H703">
        <v>1</v>
      </c>
      <c r="I703">
        <v>0</v>
      </c>
      <c r="J703">
        <v>0</v>
      </c>
      <c r="K703">
        <v>0</v>
      </c>
      <c r="M703">
        <v>670</v>
      </c>
      <c r="N703">
        <v>10965.653506785076</v>
      </c>
      <c r="O703">
        <v>-1870.5852567850761</v>
      </c>
      <c r="Q703">
        <v>63.51992409867173</v>
      </c>
      <c r="R703">
        <v>12129.614149999999</v>
      </c>
    </row>
    <row r="704" spans="1:18" x14ac:dyDescent="0.35">
      <c r="A704" s="13">
        <v>38711</v>
      </c>
      <c r="B704">
        <v>31</v>
      </c>
      <c r="C704">
        <v>961</v>
      </c>
      <c r="D704">
        <v>36.299999999999997</v>
      </c>
      <c r="E704">
        <v>2</v>
      </c>
      <c r="F704">
        <v>1</v>
      </c>
      <c r="G704">
        <v>1</v>
      </c>
      <c r="H704">
        <v>0</v>
      </c>
      <c r="I704">
        <v>0</v>
      </c>
      <c r="J704">
        <v>1</v>
      </c>
      <c r="K704">
        <v>36.299999999999997</v>
      </c>
      <c r="M704">
        <v>671</v>
      </c>
      <c r="N704">
        <v>8666.1160533016537</v>
      </c>
      <c r="O704">
        <v>-1404.3750533016537</v>
      </c>
      <c r="Q704">
        <v>63.614800759013285</v>
      </c>
      <c r="R704">
        <v>12142.578600000001</v>
      </c>
    </row>
    <row r="705" spans="1:18" x14ac:dyDescent="0.35">
      <c r="A705" s="13">
        <v>34303.167200000004</v>
      </c>
      <c r="B705">
        <v>18</v>
      </c>
      <c r="C705">
        <v>324</v>
      </c>
      <c r="D705">
        <v>31.68</v>
      </c>
      <c r="E705">
        <v>2</v>
      </c>
      <c r="F705">
        <v>1</v>
      </c>
      <c r="G705">
        <v>1</v>
      </c>
      <c r="H705">
        <v>0</v>
      </c>
      <c r="I705">
        <v>1</v>
      </c>
      <c r="J705">
        <v>0</v>
      </c>
      <c r="K705">
        <v>31.68</v>
      </c>
      <c r="M705">
        <v>672</v>
      </c>
      <c r="N705">
        <v>8745.651717068833</v>
      </c>
      <c r="O705">
        <v>-1536.1599170688332</v>
      </c>
      <c r="Q705">
        <v>63.70967741935484</v>
      </c>
      <c r="R705">
        <v>12146.971</v>
      </c>
    </row>
    <row r="706" spans="1:18" x14ac:dyDescent="0.35">
      <c r="A706" s="13">
        <v>47291.055</v>
      </c>
      <c r="B706">
        <v>64</v>
      </c>
      <c r="C706">
        <v>4096</v>
      </c>
      <c r="D706">
        <v>31.3</v>
      </c>
      <c r="E706">
        <v>2</v>
      </c>
      <c r="F706">
        <v>1</v>
      </c>
      <c r="G706">
        <v>0</v>
      </c>
      <c r="H706">
        <v>0</v>
      </c>
      <c r="I706">
        <v>0</v>
      </c>
      <c r="J706">
        <v>1</v>
      </c>
      <c r="K706">
        <v>31.3</v>
      </c>
      <c r="M706">
        <v>673</v>
      </c>
      <c r="N706">
        <v>5655.9444285155478</v>
      </c>
      <c r="O706">
        <v>-1389.778628515548</v>
      </c>
      <c r="Q706">
        <v>63.804554079696395</v>
      </c>
      <c r="R706">
        <v>12224.350850000001</v>
      </c>
    </row>
    <row r="707" spans="1:18" x14ac:dyDescent="0.35">
      <c r="A707" s="13">
        <v>18972.494999999999</v>
      </c>
      <c r="B707">
        <v>34</v>
      </c>
      <c r="C707">
        <v>1156</v>
      </c>
      <c r="D707">
        <v>25.3</v>
      </c>
      <c r="E707">
        <v>2</v>
      </c>
      <c r="F707">
        <v>1</v>
      </c>
      <c r="G707">
        <v>1</v>
      </c>
      <c r="H707">
        <v>0</v>
      </c>
      <c r="I707">
        <v>1</v>
      </c>
      <c r="J707">
        <v>0</v>
      </c>
      <c r="K707">
        <v>25.3</v>
      </c>
      <c r="M707">
        <v>674</v>
      </c>
      <c r="N707">
        <v>6801.0026204377573</v>
      </c>
      <c r="O707">
        <v>-1216.6969204377574</v>
      </c>
      <c r="Q707">
        <v>63.89943074003795</v>
      </c>
      <c r="R707">
        <v>12233.828</v>
      </c>
    </row>
    <row r="708" spans="1:18" x14ac:dyDescent="0.35">
      <c r="A708" s="13">
        <v>38511.628299999997</v>
      </c>
      <c r="B708">
        <v>23</v>
      </c>
      <c r="C708">
        <v>529</v>
      </c>
      <c r="D708">
        <v>36.67</v>
      </c>
      <c r="E708">
        <v>2</v>
      </c>
      <c r="F708">
        <v>1</v>
      </c>
      <c r="G708">
        <v>0</v>
      </c>
      <c r="H708">
        <v>0</v>
      </c>
      <c r="I708">
        <v>0</v>
      </c>
      <c r="J708">
        <v>0</v>
      </c>
      <c r="K708">
        <v>36.67</v>
      </c>
      <c r="M708">
        <v>675</v>
      </c>
      <c r="N708">
        <v>9492.008001598253</v>
      </c>
      <c r="O708">
        <v>-1272.8041015982526</v>
      </c>
      <c r="Q708">
        <v>63.994307400379505</v>
      </c>
      <c r="R708">
        <v>12235.8392</v>
      </c>
    </row>
    <row r="709" spans="1:18" x14ac:dyDescent="0.35">
      <c r="A709" s="13">
        <v>47305.305</v>
      </c>
      <c r="B709">
        <v>63</v>
      </c>
      <c r="C709">
        <v>3969</v>
      </c>
      <c r="D709">
        <v>32.200000000000003</v>
      </c>
      <c r="E709">
        <v>2</v>
      </c>
      <c r="F709">
        <v>1</v>
      </c>
      <c r="G709">
        <v>0</v>
      </c>
      <c r="H709">
        <v>0</v>
      </c>
      <c r="I709">
        <v>0</v>
      </c>
      <c r="J709">
        <v>1</v>
      </c>
      <c r="K709">
        <v>32.200000000000003</v>
      </c>
      <c r="M709">
        <v>676</v>
      </c>
      <c r="N709">
        <v>15695.525485114627</v>
      </c>
      <c r="O709">
        <v>-1575.9054851146266</v>
      </c>
      <c r="Q709">
        <v>64.089184060721067</v>
      </c>
      <c r="R709">
        <v>12265.5069</v>
      </c>
    </row>
    <row r="710" spans="1:18" x14ac:dyDescent="0.35">
      <c r="A710" s="13">
        <v>44260.749900000003</v>
      </c>
      <c r="B710">
        <v>54</v>
      </c>
      <c r="C710">
        <v>2916</v>
      </c>
      <c r="D710">
        <v>34.21</v>
      </c>
      <c r="E710">
        <v>2</v>
      </c>
      <c r="F710">
        <v>1</v>
      </c>
      <c r="G710">
        <v>1</v>
      </c>
      <c r="H710">
        <v>0</v>
      </c>
      <c r="I710">
        <v>1</v>
      </c>
      <c r="J710">
        <v>0</v>
      </c>
      <c r="K710">
        <v>34.21</v>
      </c>
      <c r="M710">
        <v>677</v>
      </c>
      <c r="N710">
        <v>13882.294395061826</v>
      </c>
      <c r="O710">
        <v>-1612.6057450618264</v>
      </c>
      <c r="Q710">
        <v>64.184060721062622</v>
      </c>
      <c r="R710">
        <v>12268.632250000001</v>
      </c>
    </row>
    <row r="711" spans="1:18" x14ac:dyDescent="0.35">
      <c r="A711" s="13">
        <v>42856.838000000003</v>
      </c>
      <c r="B711">
        <v>50</v>
      </c>
      <c r="C711">
        <v>2500</v>
      </c>
      <c r="D711">
        <v>34.200000000000003</v>
      </c>
      <c r="E711">
        <v>2</v>
      </c>
      <c r="F711">
        <v>1</v>
      </c>
      <c r="G711">
        <v>1</v>
      </c>
      <c r="H711">
        <v>0</v>
      </c>
      <c r="I711">
        <v>0</v>
      </c>
      <c r="J711">
        <v>1</v>
      </c>
      <c r="K711">
        <v>34.200000000000003</v>
      </c>
      <c r="M711">
        <v>678</v>
      </c>
      <c r="N711">
        <v>6692.7312352249573</v>
      </c>
      <c r="O711">
        <v>-2128.5397852249571</v>
      </c>
      <c r="Q711">
        <v>64.278937381404177</v>
      </c>
      <c r="R711">
        <v>12269.68865</v>
      </c>
    </row>
    <row r="712" spans="1:18" x14ac:dyDescent="0.35">
      <c r="A712" s="13">
        <v>42112.2356</v>
      </c>
      <c r="B712">
        <v>25</v>
      </c>
      <c r="C712">
        <v>625</v>
      </c>
      <c r="D712">
        <v>45.54</v>
      </c>
      <c r="E712">
        <v>2</v>
      </c>
      <c r="F712">
        <v>1</v>
      </c>
      <c r="G712">
        <v>1</v>
      </c>
      <c r="H712">
        <v>0</v>
      </c>
      <c r="I712">
        <v>1</v>
      </c>
      <c r="J712">
        <v>0</v>
      </c>
      <c r="K712">
        <v>45.54</v>
      </c>
      <c r="M712">
        <v>679</v>
      </c>
      <c r="N712">
        <v>12025.316129325887</v>
      </c>
      <c r="O712">
        <v>13308.016710674112</v>
      </c>
      <c r="Q712">
        <v>64.373814041745732</v>
      </c>
      <c r="R712">
        <v>12323.936</v>
      </c>
    </row>
    <row r="713" spans="1:18" x14ac:dyDescent="0.35">
      <c r="A713" s="13">
        <v>42760.502200000003</v>
      </c>
      <c r="B713">
        <v>45</v>
      </c>
      <c r="C713">
        <v>2025</v>
      </c>
      <c r="D713">
        <v>36.479999999999997</v>
      </c>
      <c r="E713">
        <v>2</v>
      </c>
      <c r="F713">
        <v>1</v>
      </c>
      <c r="G713">
        <v>1</v>
      </c>
      <c r="H713">
        <v>1</v>
      </c>
      <c r="I713">
        <v>0</v>
      </c>
      <c r="J713">
        <v>0</v>
      </c>
      <c r="K713">
        <v>36.479999999999997</v>
      </c>
      <c r="M713">
        <v>680</v>
      </c>
      <c r="N713">
        <v>5968.2836263170357</v>
      </c>
      <c r="O713">
        <v>-1294.8914263170354</v>
      </c>
      <c r="Q713">
        <v>64.468690702087287</v>
      </c>
      <c r="R713">
        <v>12333.828</v>
      </c>
    </row>
    <row r="714" spans="1:18" x14ac:dyDescent="0.35">
      <c r="A714" s="13">
        <v>36085.218999999997</v>
      </c>
      <c r="B714">
        <v>26</v>
      </c>
      <c r="C714">
        <v>676</v>
      </c>
      <c r="D714">
        <v>32.9</v>
      </c>
      <c r="E714">
        <v>2</v>
      </c>
      <c r="F714">
        <v>1</v>
      </c>
      <c r="G714">
        <v>1</v>
      </c>
      <c r="H714">
        <v>0</v>
      </c>
      <c r="I714">
        <v>0</v>
      </c>
      <c r="J714">
        <v>1</v>
      </c>
      <c r="K714">
        <v>32.9</v>
      </c>
      <c r="M714">
        <v>681</v>
      </c>
      <c r="N714">
        <v>10081.741912676043</v>
      </c>
      <c r="O714">
        <v>22026.920907323958</v>
      </c>
      <c r="Q714">
        <v>64.563567362428842</v>
      </c>
      <c r="R714">
        <v>12347.172</v>
      </c>
    </row>
    <row r="715" spans="1:18" x14ac:dyDescent="0.35">
      <c r="A715" s="13">
        <v>23807.240600000001</v>
      </c>
      <c r="B715">
        <v>49</v>
      </c>
      <c r="C715">
        <v>2401</v>
      </c>
      <c r="D715">
        <v>25.84</v>
      </c>
      <c r="E715">
        <v>2</v>
      </c>
      <c r="F715">
        <v>1</v>
      </c>
      <c r="G715">
        <v>1</v>
      </c>
      <c r="H715">
        <v>1</v>
      </c>
      <c r="I715">
        <v>0</v>
      </c>
      <c r="J715">
        <v>0</v>
      </c>
      <c r="K715">
        <v>25.84</v>
      </c>
      <c r="M715">
        <v>682</v>
      </c>
      <c r="N715">
        <v>3870.737058735489</v>
      </c>
      <c r="O715">
        <v>-1566.7348587354891</v>
      </c>
      <c r="Q715">
        <v>64.658444022770396</v>
      </c>
      <c r="R715">
        <v>12404.8791</v>
      </c>
    </row>
    <row r="716" spans="1:18" x14ac:dyDescent="0.35">
      <c r="A716" s="13">
        <v>39241.442000000003</v>
      </c>
      <c r="B716">
        <v>30</v>
      </c>
      <c r="C716">
        <v>900</v>
      </c>
      <c r="D716">
        <v>37.799999999999997</v>
      </c>
      <c r="E716">
        <v>2</v>
      </c>
      <c r="F716">
        <v>1</v>
      </c>
      <c r="G716">
        <v>1</v>
      </c>
      <c r="H716">
        <v>0</v>
      </c>
      <c r="I716">
        <v>0</v>
      </c>
      <c r="J716">
        <v>1</v>
      </c>
      <c r="K716">
        <v>37.799999999999997</v>
      </c>
      <c r="M716">
        <v>683</v>
      </c>
      <c r="N716">
        <v>12167.327442654394</v>
      </c>
      <c r="O716">
        <v>14299.769927345606</v>
      </c>
      <c r="Q716">
        <v>64.753320683111951</v>
      </c>
      <c r="R716">
        <v>12430.95335</v>
      </c>
    </row>
    <row r="717" spans="1:18" x14ac:dyDescent="0.35">
      <c r="A717" s="13">
        <v>23306.546999999999</v>
      </c>
      <c r="B717">
        <v>49</v>
      </c>
      <c r="C717">
        <v>2401</v>
      </c>
      <c r="D717">
        <v>25.6</v>
      </c>
      <c r="E717">
        <v>2</v>
      </c>
      <c r="F717">
        <v>1</v>
      </c>
      <c r="G717">
        <v>1</v>
      </c>
      <c r="H717">
        <v>0</v>
      </c>
      <c r="I717">
        <v>0</v>
      </c>
      <c r="J717">
        <v>1</v>
      </c>
      <c r="K717">
        <v>25.6</v>
      </c>
      <c r="M717">
        <v>684</v>
      </c>
      <c r="N717">
        <v>9062.718352241418</v>
      </c>
      <c r="O717">
        <v>-1917.8557022414179</v>
      </c>
      <c r="Q717">
        <v>64.848197343453506</v>
      </c>
      <c r="R717">
        <v>12475.3513</v>
      </c>
    </row>
    <row r="718" spans="1:18" x14ac:dyDescent="0.35">
      <c r="A718" s="13">
        <v>24667.419000000002</v>
      </c>
      <c r="B718">
        <v>52</v>
      </c>
      <c r="C718">
        <v>2704</v>
      </c>
      <c r="D718">
        <v>25.3</v>
      </c>
      <c r="E718">
        <v>2</v>
      </c>
      <c r="F718">
        <v>1</v>
      </c>
      <c r="G718">
        <v>0</v>
      </c>
      <c r="H718">
        <v>0</v>
      </c>
      <c r="I718">
        <v>1</v>
      </c>
      <c r="J718">
        <v>0</v>
      </c>
      <c r="K718">
        <v>25.3</v>
      </c>
      <c r="M718">
        <v>685</v>
      </c>
      <c r="N718">
        <v>5965.8941754612379</v>
      </c>
      <c r="O718">
        <v>-1532.5064754612376</v>
      </c>
      <c r="Q718">
        <v>64.943074003795061</v>
      </c>
      <c r="R718">
        <v>12485.8009</v>
      </c>
    </row>
    <row r="719" spans="1:18" x14ac:dyDescent="0.35">
      <c r="A719" s="13">
        <v>42560.430399999997</v>
      </c>
      <c r="B719">
        <v>43</v>
      </c>
      <c r="C719">
        <v>1849</v>
      </c>
      <c r="D719">
        <v>38.06</v>
      </c>
      <c r="E719">
        <v>2</v>
      </c>
      <c r="F719">
        <v>1</v>
      </c>
      <c r="G719">
        <v>1</v>
      </c>
      <c r="H719">
        <v>0</v>
      </c>
      <c r="I719">
        <v>1</v>
      </c>
      <c r="J719">
        <v>0</v>
      </c>
      <c r="K719">
        <v>38.06</v>
      </c>
      <c r="M719">
        <v>686</v>
      </c>
      <c r="N719">
        <v>5466.9285503228184</v>
      </c>
      <c r="O719">
        <v>20552.021969677182</v>
      </c>
      <c r="Q719">
        <v>65.037950664136631</v>
      </c>
      <c r="R719">
        <v>12523.604799999999</v>
      </c>
    </row>
    <row r="720" spans="1:18" x14ac:dyDescent="0.35">
      <c r="A720" s="13">
        <v>40003.332249999999</v>
      </c>
      <c r="B720">
        <v>40</v>
      </c>
      <c r="C720">
        <v>1600</v>
      </c>
      <c r="D720">
        <v>32.774999999999999</v>
      </c>
      <c r="E720">
        <v>2</v>
      </c>
      <c r="F720">
        <v>1</v>
      </c>
      <c r="G720">
        <v>0</v>
      </c>
      <c r="H720">
        <v>1</v>
      </c>
      <c r="I720">
        <v>0</v>
      </c>
      <c r="J720">
        <v>0</v>
      </c>
      <c r="K720">
        <v>32.774999999999999</v>
      </c>
      <c r="M720">
        <v>687</v>
      </c>
      <c r="N720">
        <v>10184.389861874564</v>
      </c>
      <c r="O720">
        <v>-1206.2047618745637</v>
      </c>
      <c r="Q720">
        <v>65.132827324478185</v>
      </c>
      <c r="R720">
        <v>12574.049000000001</v>
      </c>
    </row>
    <row r="721" spans="1:18" x14ac:dyDescent="0.35">
      <c r="A721" s="13">
        <v>40103.89</v>
      </c>
      <c r="B721">
        <v>39</v>
      </c>
      <c r="C721">
        <v>1521</v>
      </c>
      <c r="D721">
        <v>35.299999999999997</v>
      </c>
      <c r="E721">
        <v>2</v>
      </c>
      <c r="F721">
        <v>1</v>
      </c>
      <c r="G721">
        <v>1</v>
      </c>
      <c r="H721">
        <v>0</v>
      </c>
      <c r="I721">
        <v>0</v>
      </c>
      <c r="J721">
        <v>1</v>
      </c>
      <c r="K721">
        <v>35.299999999999997</v>
      </c>
      <c r="M721">
        <v>688</v>
      </c>
      <c r="N721">
        <v>14064.378160927907</v>
      </c>
      <c r="O721">
        <v>-1967.7269609279065</v>
      </c>
      <c r="Q721">
        <v>65.22770398481974</v>
      </c>
      <c r="R721">
        <v>12609.88702</v>
      </c>
    </row>
    <row r="722" spans="1:18" x14ac:dyDescent="0.35">
      <c r="A722" s="13">
        <v>44585.455869999998</v>
      </c>
      <c r="B722">
        <v>29</v>
      </c>
      <c r="C722">
        <v>841</v>
      </c>
      <c r="D722">
        <v>35.5</v>
      </c>
      <c r="E722">
        <v>2</v>
      </c>
      <c r="F722">
        <v>1</v>
      </c>
      <c r="G722">
        <v>1</v>
      </c>
      <c r="H722">
        <v>0</v>
      </c>
      <c r="I722">
        <v>0</v>
      </c>
      <c r="J722">
        <v>1</v>
      </c>
      <c r="K722">
        <v>35.5</v>
      </c>
      <c r="M722">
        <v>689</v>
      </c>
      <c r="N722">
        <v>16743.91215937087</v>
      </c>
      <c r="O722">
        <v>-1724.1521093708689</v>
      </c>
      <c r="Q722">
        <v>65.322580645161295</v>
      </c>
      <c r="R722">
        <v>12622.1795</v>
      </c>
    </row>
    <row r="723" spans="1:18" x14ac:dyDescent="0.35">
      <c r="A723" s="13">
        <v>43813.866099999999</v>
      </c>
      <c r="B723">
        <v>56</v>
      </c>
      <c r="C723">
        <v>3136</v>
      </c>
      <c r="D723">
        <v>31.79</v>
      </c>
      <c r="E723">
        <v>2</v>
      </c>
      <c r="F723">
        <v>1</v>
      </c>
      <c r="G723">
        <v>1</v>
      </c>
      <c r="H723">
        <v>0</v>
      </c>
      <c r="I723">
        <v>1</v>
      </c>
      <c r="J723">
        <v>0</v>
      </c>
      <c r="K723">
        <v>31.79</v>
      </c>
      <c r="M723">
        <v>690</v>
      </c>
      <c r="N723">
        <v>11987.973581839513</v>
      </c>
      <c r="O723">
        <v>-1494.0277818395134</v>
      </c>
      <c r="Q723">
        <v>65.41745730550285</v>
      </c>
      <c r="R723">
        <v>12629.896699999999</v>
      </c>
    </row>
    <row r="724" spans="1:18" x14ac:dyDescent="0.35">
      <c r="A724" s="13">
        <v>44202.653599999998</v>
      </c>
      <c r="B724">
        <v>47</v>
      </c>
      <c r="C724">
        <v>2209</v>
      </c>
      <c r="D724">
        <v>38.94</v>
      </c>
      <c r="E724">
        <v>2</v>
      </c>
      <c r="F724">
        <v>1</v>
      </c>
      <c r="G724">
        <v>1</v>
      </c>
      <c r="H724">
        <v>0</v>
      </c>
      <c r="I724">
        <v>1</v>
      </c>
      <c r="J724">
        <v>0</v>
      </c>
      <c r="K724">
        <v>38.94</v>
      </c>
      <c r="M724">
        <v>691</v>
      </c>
      <c r="N724">
        <v>7216.7150779272979</v>
      </c>
      <c r="O724">
        <v>-1380.1946779272976</v>
      </c>
      <c r="Q724">
        <v>65.512333965844405</v>
      </c>
      <c r="R724">
        <v>12638.195</v>
      </c>
    </row>
    <row r="725" spans="1:18" x14ac:dyDescent="0.35">
      <c r="A725" s="13">
        <v>47462.894</v>
      </c>
      <c r="B725">
        <v>51</v>
      </c>
      <c r="C725">
        <v>2601</v>
      </c>
      <c r="D725">
        <v>42.9</v>
      </c>
      <c r="E725">
        <v>2</v>
      </c>
      <c r="F725">
        <v>1</v>
      </c>
      <c r="G725">
        <v>1</v>
      </c>
      <c r="H725">
        <v>0</v>
      </c>
      <c r="I725">
        <v>1</v>
      </c>
      <c r="J725">
        <v>0</v>
      </c>
      <c r="K725">
        <v>42.9</v>
      </c>
      <c r="M725">
        <v>692</v>
      </c>
      <c r="N725">
        <v>7510.1905735979108</v>
      </c>
      <c r="O725">
        <v>-1172.1149735979106</v>
      </c>
      <c r="Q725">
        <v>65.60721062618596</v>
      </c>
      <c r="R725">
        <v>12643.3778</v>
      </c>
    </row>
    <row r="726" spans="1:18" x14ac:dyDescent="0.35">
      <c r="A726" s="13">
        <v>38998.546000000002</v>
      </c>
      <c r="B726">
        <v>44</v>
      </c>
      <c r="C726">
        <v>1936</v>
      </c>
      <c r="D726">
        <v>30.2</v>
      </c>
      <c r="E726">
        <v>2</v>
      </c>
      <c r="F726">
        <v>1</v>
      </c>
      <c r="G726">
        <v>1</v>
      </c>
      <c r="H726">
        <v>0</v>
      </c>
      <c r="I726">
        <v>0</v>
      </c>
      <c r="J726">
        <v>1</v>
      </c>
      <c r="K726">
        <v>30.2</v>
      </c>
      <c r="M726">
        <v>693</v>
      </c>
      <c r="N726">
        <v>7839.535940802446</v>
      </c>
      <c r="O726">
        <v>-1381.6925408024463</v>
      </c>
      <c r="Q726">
        <v>65.702087286527515</v>
      </c>
      <c r="R726">
        <v>12644.589</v>
      </c>
    </row>
    <row r="727" spans="1:18" x14ac:dyDescent="0.35">
      <c r="A727" s="13">
        <v>36124.573700000001</v>
      </c>
      <c r="B727">
        <v>25</v>
      </c>
      <c r="C727">
        <v>625</v>
      </c>
      <c r="D727">
        <v>33.33</v>
      </c>
      <c r="E727">
        <v>2</v>
      </c>
      <c r="F727">
        <v>1</v>
      </c>
      <c r="G727">
        <v>1</v>
      </c>
      <c r="H727">
        <v>0</v>
      </c>
      <c r="I727">
        <v>1</v>
      </c>
      <c r="J727">
        <v>0</v>
      </c>
      <c r="K727">
        <v>33.33</v>
      </c>
      <c r="M727">
        <v>694</v>
      </c>
      <c r="N727">
        <v>6970.0107117934813</v>
      </c>
      <c r="O727">
        <v>-1642.6104617934816</v>
      </c>
      <c r="Q727">
        <v>65.79696394686907</v>
      </c>
      <c r="R727">
        <v>12648.7034</v>
      </c>
    </row>
    <row r="728" spans="1:18" x14ac:dyDescent="0.35">
      <c r="A728" s="13">
        <v>22478.6</v>
      </c>
      <c r="B728">
        <v>43</v>
      </c>
      <c r="C728">
        <v>1849</v>
      </c>
      <c r="D728">
        <v>26.7</v>
      </c>
      <c r="E728">
        <v>2</v>
      </c>
      <c r="F728">
        <v>1</v>
      </c>
      <c r="G728">
        <v>0</v>
      </c>
      <c r="H728">
        <v>0</v>
      </c>
      <c r="I728">
        <v>0</v>
      </c>
      <c r="J728">
        <v>1</v>
      </c>
      <c r="K728">
        <v>26.7</v>
      </c>
      <c r="M728">
        <v>695</v>
      </c>
      <c r="N728">
        <v>10185.334427698055</v>
      </c>
      <c r="O728">
        <v>-1452.1051776980548</v>
      </c>
      <c r="Q728">
        <v>65.891840607210625</v>
      </c>
      <c r="R728">
        <v>12741.167450000001</v>
      </c>
    </row>
    <row r="729" spans="1:18" x14ac:dyDescent="0.35">
      <c r="A729" s="13">
        <v>38415.474000000002</v>
      </c>
      <c r="B729">
        <v>36</v>
      </c>
      <c r="C729">
        <v>1296</v>
      </c>
      <c r="D729">
        <v>33.4</v>
      </c>
      <c r="E729">
        <v>2</v>
      </c>
      <c r="F729">
        <v>1</v>
      </c>
      <c r="G729">
        <v>1</v>
      </c>
      <c r="H729">
        <v>0</v>
      </c>
      <c r="I729">
        <v>0</v>
      </c>
      <c r="J729">
        <v>1</v>
      </c>
      <c r="K729">
        <v>33.4</v>
      </c>
      <c r="M729">
        <v>696</v>
      </c>
      <c r="N729">
        <v>7527.4319463020292</v>
      </c>
      <c r="O729">
        <v>16035.584233697969</v>
      </c>
      <c r="Q729">
        <v>65.98671726755218</v>
      </c>
      <c r="R729">
        <v>12797.20962</v>
      </c>
    </row>
    <row r="730" spans="1:18" x14ac:dyDescent="0.35">
      <c r="A730" s="13">
        <v>49577.662400000001</v>
      </c>
      <c r="B730">
        <v>64</v>
      </c>
      <c r="C730">
        <v>4096</v>
      </c>
      <c r="D730">
        <v>36.96</v>
      </c>
      <c r="E730">
        <v>2</v>
      </c>
      <c r="F730">
        <v>1</v>
      </c>
      <c r="G730">
        <v>1</v>
      </c>
      <c r="H730">
        <v>0</v>
      </c>
      <c r="I730">
        <v>1</v>
      </c>
      <c r="J730">
        <v>0</v>
      </c>
      <c r="K730">
        <v>36.96</v>
      </c>
      <c r="M730">
        <v>697</v>
      </c>
      <c r="N730">
        <v>5409.5353369009772</v>
      </c>
      <c r="O730">
        <v>-1351.419236900977</v>
      </c>
      <c r="Q730">
        <v>66.081593927893735</v>
      </c>
      <c r="R730">
        <v>12829.455099999999</v>
      </c>
    </row>
    <row r="731" spans="1:18" x14ac:dyDescent="0.35">
      <c r="A731" s="13">
        <v>24535.698550000001</v>
      </c>
      <c r="B731">
        <v>47</v>
      </c>
      <c r="C731">
        <v>2209</v>
      </c>
      <c r="D731">
        <v>27.645</v>
      </c>
      <c r="E731">
        <v>2</v>
      </c>
      <c r="F731">
        <v>1</v>
      </c>
      <c r="G731">
        <v>0</v>
      </c>
      <c r="H731">
        <v>1</v>
      </c>
      <c r="I731">
        <v>0</v>
      </c>
      <c r="J731">
        <v>0</v>
      </c>
      <c r="K731">
        <v>27.645</v>
      </c>
      <c r="M731">
        <v>698</v>
      </c>
      <c r="N731">
        <v>8360.0533780817696</v>
      </c>
      <c r="O731">
        <v>-1198.0411780817694</v>
      </c>
      <c r="Q731">
        <v>66.17647058823529</v>
      </c>
      <c r="R731">
        <v>12890.057650000001</v>
      </c>
    </row>
    <row r="732" spans="1:18" x14ac:dyDescent="0.35">
      <c r="A732" s="13">
        <v>38344.565999999999</v>
      </c>
      <c r="B732">
        <v>20</v>
      </c>
      <c r="C732">
        <v>400</v>
      </c>
      <c r="D732">
        <v>39.4</v>
      </c>
      <c r="E732">
        <v>2</v>
      </c>
      <c r="F732">
        <v>1</v>
      </c>
      <c r="G732">
        <v>1</v>
      </c>
      <c r="H732">
        <v>0</v>
      </c>
      <c r="I732">
        <v>0</v>
      </c>
      <c r="J732">
        <v>1</v>
      </c>
      <c r="K732">
        <v>39.4</v>
      </c>
      <c r="M732">
        <v>699</v>
      </c>
      <c r="N732">
        <v>9772.4442210669604</v>
      </c>
      <c r="O732">
        <v>-1256.6855210669601</v>
      </c>
      <c r="Q732">
        <v>66.271347248576845</v>
      </c>
      <c r="R732">
        <v>12913.992399999999</v>
      </c>
    </row>
    <row r="733" spans="1:18" x14ac:dyDescent="0.35">
      <c r="A733" s="13">
        <v>36397.576000000001</v>
      </c>
      <c r="B733">
        <v>19</v>
      </c>
      <c r="C733">
        <v>361</v>
      </c>
      <c r="D733">
        <v>34.700000000000003</v>
      </c>
      <c r="E733">
        <v>2</v>
      </c>
      <c r="F733">
        <v>1</v>
      </c>
      <c r="G733">
        <v>0</v>
      </c>
      <c r="H733">
        <v>0</v>
      </c>
      <c r="I733">
        <v>0</v>
      </c>
      <c r="J733">
        <v>1</v>
      </c>
      <c r="K733">
        <v>34.700000000000003</v>
      </c>
      <c r="M733">
        <v>700</v>
      </c>
      <c r="N733">
        <v>12325.894182398868</v>
      </c>
      <c r="O733">
        <v>-1954.9816323988689</v>
      </c>
      <c r="Q733">
        <v>66.366223908918414</v>
      </c>
      <c r="R733">
        <v>12925.886</v>
      </c>
    </row>
    <row r="734" spans="1:18" x14ac:dyDescent="0.35">
      <c r="A734" s="13">
        <v>30184.936699999998</v>
      </c>
      <c r="B734">
        <v>59</v>
      </c>
      <c r="C734">
        <v>3481</v>
      </c>
      <c r="D734">
        <v>29.83</v>
      </c>
      <c r="E734">
        <v>3</v>
      </c>
      <c r="F734">
        <v>1</v>
      </c>
      <c r="G734">
        <v>1</v>
      </c>
      <c r="H734">
        <v>0</v>
      </c>
      <c r="I734">
        <v>0</v>
      </c>
      <c r="J734">
        <v>0</v>
      </c>
      <c r="K734">
        <v>29.83</v>
      </c>
      <c r="M734">
        <v>701</v>
      </c>
      <c r="N734">
        <v>5913.0400751135903</v>
      </c>
      <c r="O734">
        <v>-1723.9269751135907</v>
      </c>
      <c r="Q734">
        <v>66.461100569259969</v>
      </c>
      <c r="R734">
        <v>12928.7911</v>
      </c>
    </row>
    <row r="735" spans="1:18" x14ac:dyDescent="0.35">
      <c r="A735" s="13">
        <v>20745.989099999999</v>
      </c>
      <c r="B735">
        <v>30</v>
      </c>
      <c r="C735">
        <v>900</v>
      </c>
      <c r="D735">
        <v>28.69</v>
      </c>
      <c r="E735">
        <v>3</v>
      </c>
      <c r="F735">
        <v>1</v>
      </c>
      <c r="G735">
        <v>1</v>
      </c>
      <c r="H735">
        <v>1</v>
      </c>
      <c r="I735">
        <v>0</v>
      </c>
      <c r="J735">
        <v>0</v>
      </c>
      <c r="K735">
        <v>28.69</v>
      </c>
      <c r="M735">
        <v>702</v>
      </c>
      <c r="N735">
        <v>8690.743822746912</v>
      </c>
      <c r="O735">
        <v>-1489.0429727469118</v>
      </c>
      <c r="Q735">
        <v>66.555977229601524</v>
      </c>
      <c r="R735">
        <v>12949.1554</v>
      </c>
    </row>
    <row r="736" spans="1:18" x14ac:dyDescent="0.35">
      <c r="A736" s="13">
        <v>40720.551050000002</v>
      </c>
      <c r="B736">
        <v>46</v>
      </c>
      <c r="C736">
        <v>2116</v>
      </c>
      <c r="D736">
        <v>30.495000000000001</v>
      </c>
      <c r="E736">
        <v>3</v>
      </c>
      <c r="F736">
        <v>1</v>
      </c>
      <c r="G736">
        <v>1</v>
      </c>
      <c r="H736">
        <v>1</v>
      </c>
      <c r="I736">
        <v>0</v>
      </c>
      <c r="J736">
        <v>0</v>
      </c>
      <c r="K736">
        <v>30.495000000000001</v>
      </c>
      <c r="M736">
        <v>703</v>
      </c>
      <c r="N736">
        <v>37862.555570136705</v>
      </c>
      <c r="O736">
        <v>848.44442986329523</v>
      </c>
      <c r="Q736">
        <v>66.650853889943079</v>
      </c>
      <c r="R736">
        <v>12950.0712</v>
      </c>
    </row>
    <row r="737" spans="1:18" x14ac:dyDescent="0.35">
      <c r="A737" s="13">
        <v>43753.337050000002</v>
      </c>
      <c r="B737">
        <v>36</v>
      </c>
      <c r="C737">
        <v>1296</v>
      </c>
      <c r="D737">
        <v>41.895000000000003</v>
      </c>
      <c r="E737">
        <v>3</v>
      </c>
      <c r="F737">
        <v>1</v>
      </c>
      <c r="G737">
        <v>1</v>
      </c>
      <c r="H737">
        <v>0</v>
      </c>
      <c r="I737">
        <v>0</v>
      </c>
      <c r="J737">
        <v>0</v>
      </c>
      <c r="K737">
        <v>41.895000000000003</v>
      </c>
      <c r="M737">
        <v>704</v>
      </c>
      <c r="N737">
        <v>29032.569908778129</v>
      </c>
      <c r="O737">
        <v>5270.5972912218749</v>
      </c>
      <c r="Q737">
        <v>66.745730550284634</v>
      </c>
      <c r="R737">
        <v>12957.118</v>
      </c>
    </row>
    <row r="738" spans="1:18" x14ac:dyDescent="0.35">
      <c r="A738" s="13">
        <v>46151.124499999998</v>
      </c>
      <c r="B738">
        <v>46</v>
      </c>
      <c r="C738">
        <v>2116</v>
      </c>
      <c r="D738">
        <v>42.35</v>
      </c>
      <c r="E738">
        <v>3</v>
      </c>
      <c r="F738">
        <v>1</v>
      </c>
      <c r="G738">
        <v>1</v>
      </c>
      <c r="H738">
        <v>0</v>
      </c>
      <c r="I738">
        <v>1</v>
      </c>
      <c r="J738">
        <v>0</v>
      </c>
      <c r="K738">
        <v>42.35</v>
      </c>
      <c r="M738">
        <v>705</v>
      </c>
      <c r="N738">
        <v>41726.290138239317</v>
      </c>
      <c r="O738">
        <v>5564.7648617606828</v>
      </c>
      <c r="Q738">
        <v>66.840607210626189</v>
      </c>
      <c r="R738">
        <v>12979.358</v>
      </c>
    </row>
    <row r="739" spans="1:18" x14ac:dyDescent="0.35">
      <c r="A739" s="13">
        <v>38746.355100000001</v>
      </c>
      <c r="B739">
        <v>31</v>
      </c>
      <c r="C739">
        <v>961</v>
      </c>
      <c r="D739">
        <v>34.39</v>
      </c>
      <c r="E739">
        <v>3</v>
      </c>
      <c r="F739">
        <v>1</v>
      </c>
      <c r="G739">
        <v>1</v>
      </c>
      <c r="H739">
        <v>1</v>
      </c>
      <c r="I739">
        <v>0</v>
      </c>
      <c r="J739">
        <v>0</v>
      </c>
      <c r="K739">
        <v>34.39</v>
      </c>
      <c r="M739">
        <v>706</v>
      </c>
      <c r="N739">
        <v>21916.857487977715</v>
      </c>
      <c r="O739">
        <v>-2944.3624879777162</v>
      </c>
      <c r="Q739">
        <v>66.935483870967744</v>
      </c>
      <c r="R739">
        <v>12981.3457</v>
      </c>
    </row>
    <row r="740" spans="1:18" x14ac:dyDescent="0.35">
      <c r="A740" s="13">
        <v>42124.515299999999</v>
      </c>
      <c r="B740">
        <v>43</v>
      </c>
      <c r="C740">
        <v>1849</v>
      </c>
      <c r="D740">
        <v>35.97</v>
      </c>
      <c r="E740">
        <v>3</v>
      </c>
      <c r="F740">
        <v>1</v>
      </c>
      <c r="G740">
        <v>1</v>
      </c>
      <c r="H740">
        <v>0</v>
      </c>
      <c r="I740">
        <v>1</v>
      </c>
      <c r="J740">
        <v>0</v>
      </c>
      <c r="K740">
        <v>35.97</v>
      </c>
      <c r="M740">
        <v>707</v>
      </c>
      <c r="N740">
        <v>38854.441457687077</v>
      </c>
      <c r="O740">
        <v>-342.81315768708009</v>
      </c>
      <c r="Q740">
        <v>67.030360531309299</v>
      </c>
      <c r="R740">
        <v>12982.8747</v>
      </c>
    </row>
    <row r="741" spans="1:18" x14ac:dyDescent="0.35">
      <c r="A741" s="13">
        <v>25382.296999999999</v>
      </c>
      <c r="B741">
        <v>54</v>
      </c>
      <c r="C741">
        <v>2916</v>
      </c>
      <c r="D741">
        <v>25.1</v>
      </c>
      <c r="E741">
        <v>3</v>
      </c>
      <c r="F741">
        <v>1</v>
      </c>
      <c r="G741">
        <v>1</v>
      </c>
      <c r="H741">
        <v>0</v>
      </c>
      <c r="I741">
        <v>0</v>
      </c>
      <c r="J741">
        <v>1</v>
      </c>
      <c r="K741">
        <v>25.1</v>
      </c>
      <c r="M741">
        <v>708</v>
      </c>
      <c r="N741">
        <v>42615.623530288329</v>
      </c>
      <c r="O741">
        <v>4689.6814697116715</v>
      </c>
      <c r="Q741">
        <v>67.125237191650854</v>
      </c>
      <c r="R741">
        <v>13012.20865</v>
      </c>
    </row>
    <row r="742" spans="1:18" x14ac:dyDescent="0.35">
      <c r="A742" s="13">
        <v>39983.425949999997</v>
      </c>
      <c r="B742">
        <v>35</v>
      </c>
      <c r="C742">
        <v>1225</v>
      </c>
      <c r="D742">
        <v>34.104999999999997</v>
      </c>
      <c r="E742">
        <v>3</v>
      </c>
      <c r="F742">
        <v>1</v>
      </c>
      <c r="G742">
        <v>0</v>
      </c>
      <c r="H742">
        <v>1</v>
      </c>
      <c r="I742">
        <v>0</v>
      </c>
      <c r="J742">
        <v>0</v>
      </c>
      <c r="K742">
        <v>34.104999999999997</v>
      </c>
      <c r="M742">
        <v>709</v>
      </c>
      <c r="N742">
        <v>41126.630498628787</v>
      </c>
      <c r="O742">
        <v>3134.1194013712156</v>
      </c>
      <c r="Q742">
        <v>67.220113851992409</v>
      </c>
      <c r="R742">
        <v>13019.161050000001</v>
      </c>
    </row>
    <row r="743" spans="1:18" x14ac:dyDescent="0.35">
      <c r="A743" s="13">
        <v>32787.458590000002</v>
      </c>
      <c r="B743">
        <v>42</v>
      </c>
      <c r="C743">
        <v>1764</v>
      </c>
      <c r="D743">
        <v>28.31</v>
      </c>
      <c r="E743">
        <v>3</v>
      </c>
      <c r="F743">
        <v>1</v>
      </c>
      <c r="G743">
        <v>1</v>
      </c>
      <c r="H743">
        <v>1</v>
      </c>
      <c r="I743">
        <v>0</v>
      </c>
      <c r="J743">
        <v>0</v>
      </c>
      <c r="K743">
        <v>28.31</v>
      </c>
      <c r="M743">
        <v>710</v>
      </c>
      <c r="N743">
        <v>39811.468621193853</v>
      </c>
      <c r="O743">
        <v>3045.3693788061501</v>
      </c>
      <c r="Q743">
        <v>67.314990512333964</v>
      </c>
      <c r="R743">
        <v>13041.921</v>
      </c>
    </row>
    <row r="744" spans="1:18" x14ac:dyDescent="0.35">
      <c r="A744" s="13">
        <v>46130.5265</v>
      </c>
      <c r="B744">
        <v>60</v>
      </c>
      <c r="C744">
        <v>3600</v>
      </c>
      <c r="D744">
        <v>31.35</v>
      </c>
      <c r="E744">
        <v>3</v>
      </c>
      <c r="F744">
        <v>1</v>
      </c>
      <c r="G744">
        <v>1</v>
      </c>
      <c r="H744">
        <v>1</v>
      </c>
      <c r="I744">
        <v>0</v>
      </c>
      <c r="J744">
        <v>0</v>
      </c>
      <c r="K744">
        <v>31.35</v>
      </c>
      <c r="M744">
        <v>711</v>
      </c>
      <c r="N744">
        <v>50508.864958269376</v>
      </c>
      <c r="O744">
        <v>-8396.6293582693761</v>
      </c>
      <c r="Q744">
        <v>67.409867172675519</v>
      </c>
      <c r="R744">
        <v>13047.332350000001</v>
      </c>
    </row>
    <row r="745" spans="1:18" x14ac:dyDescent="0.35">
      <c r="A745" s="13">
        <v>40932.429499999998</v>
      </c>
      <c r="B745">
        <v>30</v>
      </c>
      <c r="C745">
        <v>900</v>
      </c>
      <c r="D745">
        <v>39.049999999999997</v>
      </c>
      <c r="E745">
        <v>3</v>
      </c>
      <c r="F745">
        <v>1</v>
      </c>
      <c r="G745">
        <v>0</v>
      </c>
      <c r="H745">
        <v>0</v>
      </c>
      <c r="I745">
        <v>1</v>
      </c>
      <c r="J745">
        <v>0</v>
      </c>
      <c r="K745">
        <v>39.049999999999997</v>
      </c>
      <c r="M745">
        <v>712</v>
      </c>
      <c r="N745">
        <v>42061.936123650499</v>
      </c>
      <c r="O745">
        <v>698.56607634950342</v>
      </c>
      <c r="Q745">
        <v>67.504743833017073</v>
      </c>
      <c r="R745">
        <v>13063.883</v>
      </c>
    </row>
    <row r="746" spans="1:18" x14ac:dyDescent="0.35">
      <c r="A746" s="13">
        <v>39597.407200000001</v>
      </c>
      <c r="B746">
        <v>41</v>
      </c>
      <c r="C746">
        <v>1681</v>
      </c>
      <c r="D746">
        <v>30.78</v>
      </c>
      <c r="E746">
        <v>3</v>
      </c>
      <c r="F746">
        <v>1</v>
      </c>
      <c r="G746">
        <v>1</v>
      </c>
      <c r="H746">
        <v>0</v>
      </c>
      <c r="I746">
        <v>0</v>
      </c>
      <c r="J746">
        <v>0</v>
      </c>
      <c r="K746">
        <v>30.78</v>
      </c>
      <c r="M746">
        <v>713</v>
      </c>
      <c r="N746">
        <v>31937.482990202599</v>
      </c>
      <c r="O746">
        <v>4147.7360097973979</v>
      </c>
      <c r="Q746">
        <v>67.599620493358628</v>
      </c>
      <c r="R746">
        <v>13112.604799999999</v>
      </c>
    </row>
    <row r="747" spans="1:18" x14ac:dyDescent="0.35">
      <c r="A747" s="13">
        <v>46255.112500000003</v>
      </c>
      <c r="B747">
        <v>51</v>
      </c>
      <c r="C747">
        <v>2601</v>
      </c>
      <c r="D747">
        <v>37.049999999999997</v>
      </c>
      <c r="E747">
        <v>3</v>
      </c>
      <c r="F747">
        <v>1</v>
      </c>
      <c r="G747">
        <v>0</v>
      </c>
      <c r="H747">
        <v>0</v>
      </c>
      <c r="I747">
        <v>0</v>
      </c>
      <c r="J747">
        <v>0</v>
      </c>
      <c r="K747">
        <v>37.049999999999997</v>
      </c>
      <c r="M747">
        <v>714</v>
      </c>
      <c r="N747">
        <v>27466.936607348351</v>
      </c>
      <c r="O747">
        <v>-3659.6960073483497</v>
      </c>
      <c r="Q747">
        <v>67.694497153700198</v>
      </c>
      <c r="R747">
        <v>13126.677449999999</v>
      </c>
    </row>
    <row r="748" spans="1:18" x14ac:dyDescent="0.35">
      <c r="A748" s="13">
        <v>19933.457999999999</v>
      </c>
      <c r="B748">
        <v>25</v>
      </c>
      <c r="C748">
        <v>625</v>
      </c>
      <c r="D748">
        <v>29.7</v>
      </c>
      <c r="E748">
        <v>3</v>
      </c>
      <c r="F748">
        <v>1</v>
      </c>
      <c r="G748">
        <v>1</v>
      </c>
      <c r="H748">
        <v>0</v>
      </c>
      <c r="I748">
        <v>0</v>
      </c>
      <c r="J748">
        <v>1</v>
      </c>
      <c r="K748">
        <v>29.7</v>
      </c>
      <c r="M748">
        <v>715</v>
      </c>
      <c r="N748">
        <v>39913.992756550419</v>
      </c>
      <c r="O748">
        <v>-672.55075655041583</v>
      </c>
      <c r="Q748">
        <v>67.789373814041753</v>
      </c>
      <c r="R748">
        <v>13129.603450000001</v>
      </c>
    </row>
    <row r="749" spans="1:18" x14ac:dyDescent="0.35">
      <c r="A749" s="13">
        <v>19199.944</v>
      </c>
      <c r="B749">
        <v>31</v>
      </c>
      <c r="C749">
        <v>961</v>
      </c>
      <c r="D749">
        <v>25.9</v>
      </c>
      <c r="E749">
        <v>3</v>
      </c>
      <c r="F749">
        <v>1</v>
      </c>
      <c r="G749">
        <v>1</v>
      </c>
      <c r="H749">
        <v>0</v>
      </c>
      <c r="I749">
        <v>0</v>
      </c>
      <c r="J749">
        <v>1</v>
      </c>
      <c r="K749">
        <v>25.9</v>
      </c>
      <c r="M749">
        <v>716</v>
      </c>
      <c r="N749">
        <v>26639.736012536654</v>
      </c>
      <c r="O749">
        <v>-3333.1890125366554</v>
      </c>
      <c r="Q749">
        <v>67.884250474383308</v>
      </c>
      <c r="R749">
        <v>13143.86485</v>
      </c>
    </row>
    <row r="750" spans="1:18" x14ac:dyDescent="0.35">
      <c r="A750" s="13">
        <v>24915.220850000002</v>
      </c>
      <c r="B750">
        <v>47</v>
      </c>
      <c r="C750">
        <v>2209</v>
      </c>
      <c r="D750">
        <v>28.215</v>
      </c>
      <c r="E750">
        <v>3</v>
      </c>
      <c r="F750">
        <v>1</v>
      </c>
      <c r="G750">
        <v>1</v>
      </c>
      <c r="H750">
        <v>1</v>
      </c>
      <c r="I750">
        <v>0</v>
      </c>
      <c r="J750">
        <v>0</v>
      </c>
      <c r="K750">
        <v>28.215</v>
      </c>
      <c r="M750">
        <v>717</v>
      </c>
      <c r="N750">
        <v>27724.236056396167</v>
      </c>
      <c r="O750">
        <v>-3056.8170563961648</v>
      </c>
      <c r="Q750">
        <v>67.979127134724862</v>
      </c>
      <c r="R750">
        <v>13217.094499999999</v>
      </c>
    </row>
    <row r="751" spans="1:18" x14ac:dyDescent="0.35">
      <c r="A751" s="13">
        <v>35595.589800000002</v>
      </c>
      <c r="B751">
        <v>22</v>
      </c>
      <c r="C751">
        <v>484</v>
      </c>
      <c r="D751">
        <v>31.02</v>
      </c>
      <c r="E751">
        <v>3</v>
      </c>
      <c r="F751">
        <v>1</v>
      </c>
      <c r="G751">
        <v>0</v>
      </c>
      <c r="H751">
        <v>0</v>
      </c>
      <c r="I751">
        <v>1</v>
      </c>
      <c r="J751">
        <v>0</v>
      </c>
      <c r="K751">
        <v>31.02</v>
      </c>
      <c r="M751">
        <v>718</v>
      </c>
      <c r="N751">
        <v>43216.940387039533</v>
      </c>
      <c r="O751">
        <v>-656.50998703953519</v>
      </c>
      <c r="Q751">
        <v>68.074003795066417</v>
      </c>
      <c r="R751">
        <v>13224.057049999999</v>
      </c>
    </row>
    <row r="752" spans="1:18" x14ac:dyDescent="0.35">
      <c r="A752" s="13">
        <v>25309.489000000001</v>
      </c>
      <c r="B752">
        <v>47</v>
      </c>
      <c r="C752">
        <v>2209</v>
      </c>
      <c r="D752">
        <v>29.8</v>
      </c>
      <c r="E752">
        <v>3</v>
      </c>
      <c r="F752">
        <v>1</v>
      </c>
      <c r="G752">
        <v>1</v>
      </c>
      <c r="H752">
        <v>0</v>
      </c>
      <c r="I752">
        <v>0</v>
      </c>
      <c r="J752">
        <v>1</v>
      </c>
      <c r="K752">
        <v>29.8</v>
      </c>
      <c r="M752">
        <v>719</v>
      </c>
      <c r="N752">
        <v>35744.423194887662</v>
      </c>
      <c r="O752">
        <v>4258.9090551123372</v>
      </c>
      <c r="Q752">
        <v>68.168880455407972</v>
      </c>
      <c r="R752">
        <v>13224.692999999999</v>
      </c>
    </row>
    <row r="753" spans="1:18" x14ac:dyDescent="0.35">
      <c r="A753" s="13">
        <v>41949.244100000004</v>
      </c>
      <c r="B753">
        <v>38</v>
      </c>
      <c r="C753">
        <v>1444</v>
      </c>
      <c r="D753">
        <v>38.39</v>
      </c>
      <c r="E753">
        <v>3</v>
      </c>
      <c r="F753">
        <v>1</v>
      </c>
      <c r="G753">
        <v>1</v>
      </c>
      <c r="H753">
        <v>0</v>
      </c>
      <c r="I753">
        <v>1</v>
      </c>
      <c r="J753">
        <v>0</v>
      </c>
      <c r="K753">
        <v>38.39</v>
      </c>
      <c r="M753">
        <v>720</v>
      </c>
      <c r="N753">
        <v>38154.541814912678</v>
      </c>
      <c r="O753">
        <v>1949.3481850873213</v>
      </c>
      <c r="Q753">
        <v>68.263757115749527</v>
      </c>
      <c r="R753">
        <v>13228.846949999999</v>
      </c>
    </row>
    <row r="754" spans="1:18" x14ac:dyDescent="0.35">
      <c r="A754" s="13">
        <v>24180.933499999999</v>
      </c>
      <c r="B754">
        <v>48</v>
      </c>
      <c r="C754">
        <v>2304</v>
      </c>
      <c r="D754">
        <v>25.85</v>
      </c>
      <c r="E754">
        <v>3</v>
      </c>
      <c r="F754">
        <v>1</v>
      </c>
      <c r="G754">
        <v>0</v>
      </c>
      <c r="H754">
        <v>0</v>
      </c>
      <c r="I754">
        <v>1</v>
      </c>
      <c r="J754">
        <v>0</v>
      </c>
      <c r="K754">
        <v>25.85</v>
      </c>
      <c r="M754">
        <v>721</v>
      </c>
      <c r="N754">
        <v>36303.801325683249</v>
      </c>
      <c r="O754">
        <v>8281.6545443167488</v>
      </c>
      <c r="Q754">
        <v>68.358633776091082</v>
      </c>
      <c r="R754">
        <v>13393.755999999999</v>
      </c>
    </row>
    <row r="755" spans="1:18" x14ac:dyDescent="0.35">
      <c r="A755" s="13">
        <v>46661.4424</v>
      </c>
      <c r="B755">
        <v>53</v>
      </c>
      <c r="C755">
        <v>2809</v>
      </c>
      <c r="D755">
        <v>36.86</v>
      </c>
      <c r="E755">
        <v>3</v>
      </c>
      <c r="F755">
        <v>1</v>
      </c>
      <c r="G755">
        <v>0</v>
      </c>
      <c r="H755">
        <v>1</v>
      </c>
      <c r="I755">
        <v>0</v>
      </c>
      <c r="J755">
        <v>0</v>
      </c>
      <c r="K755">
        <v>36.86</v>
      </c>
      <c r="M755">
        <v>722</v>
      </c>
      <c r="N755">
        <v>38285.418324992927</v>
      </c>
      <c r="O755">
        <v>5528.4477750070728</v>
      </c>
      <c r="Q755">
        <v>68.453510436432637</v>
      </c>
      <c r="R755">
        <v>13405.390299999999</v>
      </c>
    </row>
    <row r="756" spans="1:18" x14ac:dyDescent="0.35">
      <c r="A756" s="13">
        <v>40941.285400000001</v>
      </c>
      <c r="B756">
        <v>43</v>
      </c>
      <c r="C756">
        <v>1849</v>
      </c>
      <c r="D756">
        <v>32.56</v>
      </c>
      <c r="E756">
        <v>3</v>
      </c>
      <c r="F756">
        <v>1</v>
      </c>
      <c r="G756">
        <v>0</v>
      </c>
      <c r="H756">
        <v>0</v>
      </c>
      <c r="I756">
        <v>1</v>
      </c>
      <c r="J756">
        <v>0</v>
      </c>
      <c r="K756">
        <v>32.56</v>
      </c>
      <c r="M756">
        <v>723</v>
      </c>
      <c r="N756">
        <v>45745.433195109174</v>
      </c>
      <c r="O756">
        <v>-1542.7795951091757</v>
      </c>
      <c r="Q756">
        <v>68.548387096774192</v>
      </c>
      <c r="R756">
        <v>13415.0381</v>
      </c>
    </row>
    <row r="757" spans="1:18" x14ac:dyDescent="0.35">
      <c r="A757" s="13">
        <v>37465.34375</v>
      </c>
      <c r="B757">
        <v>20</v>
      </c>
      <c r="C757">
        <v>400</v>
      </c>
      <c r="D757">
        <v>35.625</v>
      </c>
      <c r="E757">
        <v>3</v>
      </c>
      <c r="F757">
        <v>1</v>
      </c>
      <c r="G757">
        <v>1</v>
      </c>
      <c r="H757">
        <v>1</v>
      </c>
      <c r="I757">
        <v>0</v>
      </c>
      <c r="J757">
        <v>0</v>
      </c>
      <c r="K757">
        <v>35.625</v>
      </c>
      <c r="M757">
        <v>724</v>
      </c>
      <c r="N757">
        <v>52998.779085072092</v>
      </c>
      <c r="O757">
        <v>-5535.8850850720919</v>
      </c>
      <c r="Q757">
        <v>68.643263757115747</v>
      </c>
      <c r="R757">
        <v>13429.035400000001</v>
      </c>
    </row>
    <row r="758" spans="1:18" x14ac:dyDescent="0.35">
      <c r="A758" s="13">
        <v>18223.4512</v>
      </c>
      <c r="B758">
        <v>18</v>
      </c>
      <c r="C758">
        <v>324</v>
      </c>
      <c r="D758">
        <v>27.28</v>
      </c>
      <c r="E758">
        <v>3</v>
      </c>
      <c r="F758">
        <v>1</v>
      </c>
      <c r="G758">
        <v>0</v>
      </c>
      <c r="H758">
        <v>0</v>
      </c>
      <c r="I758">
        <v>1</v>
      </c>
      <c r="J758">
        <v>0</v>
      </c>
      <c r="K758">
        <v>27.28</v>
      </c>
      <c r="M758">
        <v>725</v>
      </c>
      <c r="N758">
        <v>31923.03829750343</v>
      </c>
      <c r="O758">
        <v>7075.5077024965722</v>
      </c>
      <c r="Q758">
        <v>68.738140417457302</v>
      </c>
      <c r="R758">
        <v>13430.264999999999</v>
      </c>
    </row>
    <row r="759" spans="1:18" x14ac:dyDescent="0.35">
      <c r="A759" s="13">
        <v>46718.163249999998</v>
      </c>
      <c r="B759">
        <v>62</v>
      </c>
      <c r="C759">
        <v>3844</v>
      </c>
      <c r="D759">
        <v>30.875</v>
      </c>
      <c r="E759">
        <v>3</v>
      </c>
      <c r="F759">
        <v>1</v>
      </c>
      <c r="G759">
        <v>1</v>
      </c>
      <c r="H759">
        <v>1</v>
      </c>
      <c r="I759">
        <v>0</v>
      </c>
      <c r="J759">
        <v>0</v>
      </c>
      <c r="K759">
        <v>30.875</v>
      </c>
      <c r="M759">
        <v>726</v>
      </c>
      <c r="N759">
        <v>32291.172052791717</v>
      </c>
      <c r="O759">
        <v>3833.401647208284</v>
      </c>
      <c r="Q759">
        <v>68.833017077798857</v>
      </c>
      <c r="R759">
        <v>13451.121999999999</v>
      </c>
    </row>
    <row r="760" spans="1:18" x14ac:dyDescent="0.35">
      <c r="A760" s="13">
        <v>4449.4620000000004</v>
      </c>
      <c r="B760">
        <v>28</v>
      </c>
      <c r="C760">
        <v>784</v>
      </c>
      <c r="D760">
        <v>33</v>
      </c>
      <c r="E760">
        <v>3</v>
      </c>
      <c r="F760">
        <v>0</v>
      </c>
      <c r="G760">
        <v>1</v>
      </c>
      <c r="H760">
        <v>0</v>
      </c>
      <c r="I760">
        <v>1</v>
      </c>
      <c r="J760">
        <v>0</v>
      </c>
      <c r="K760">
        <v>0</v>
      </c>
      <c r="M760">
        <v>727</v>
      </c>
      <c r="N760">
        <v>27037.935738385488</v>
      </c>
      <c r="O760">
        <v>-4559.3357383854891</v>
      </c>
      <c r="Q760">
        <v>68.927893738140412</v>
      </c>
      <c r="R760">
        <v>13462.52</v>
      </c>
    </row>
    <row r="761" spans="1:18" x14ac:dyDescent="0.35">
      <c r="A761" s="13">
        <v>14001.1338</v>
      </c>
      <c r="B761">
        <v>59</v>
      </c>
      <c r="C761">
        <v>3481</v>
      </c>
      <c r="D761">
        <v>27.72</v>
      </c>
      <c r="E761">
        <v>3</v>
      </c>
      <c r="F761">
        <v>0</v>
      </c>
      <c r="G761">
        <v>0</v>
      </c>
      <c r="H761">
        <v>0</v>
      </c>
      <c r="I761">
        <v>1</v>
      </c>
      <c r="J761">
        <v>0</v>
      </c>
      <c r="K761">
        <v>0</v>
      </c>
      <c r="M761">
        <v>728</v>
      </c>
      <c r="N761">
        <v>34590.021703786981</v>
      </c>
      <c r="O761">
        <v>3825.4522962130213</v>
      </c>
      <c r="Q761">
        <v>69.022770398481981</v>
      </c>
      <c r="R761">
        <v>13470.804400000001</v>
      </c>
    </row>
    <row r="762" spans="1:18" x14ac:dyDescent="0.35">
      <c r="A762" s="13">
        <v>27322.73386</v>
      </c>
      <c r="B762">
        <v>54</v>
      </c>
      <c r="C762">
        <v>2916</v>
      </c>
      <c r="D762">
        <v>31.9</v>
      </c>
      <c r="E762">
        <v>3</v>
      </c>
      <c r="F762">
        <v>0</v>
      </c>
      <c r="G762">
        <v>0</v>
      </c>
      <c r="H762">
        <v>0</v>
      </c>
      <c r="I762">
        <v>1</v>
      </c>
      <c r="J762">
        <v>0</v>
      </c>
      <c r="K762">
        <v>0</v>
      </c>
      <c r="M762">
        <v>729</v>
      </c>
      <c r="N762">
        <v>49400.720703255138</v>
      </c>
      <c r="O762">
        <v>176.94169674486329</v>
      </c>
      <c r="Q762">
        <v>69.117647058823536</v>
      </c>
      <c r="R762">
        <v>13555.0049</v>
      </c>
    </row>
    <row r="763" spans="1:18" x14ac:dyDescent="0.35">
      <c r="A763" s="13">
        <v>5138.2566999999999</v>
      </c>
      <c r="B763">
        <v>29</v>
      </c>
      <c r="C763">
        <v>841</v>
      </c>
      <c r="D763">
        <v>38.83</v>
      </c>
      <c r="E763">
        <v>3</v>
      </c>
      <c r="F763">
        <v>0</v>
      </c>
      <c r="G763">
        <v>0</v>
      </c>
      <c r="H763">
        <v>0</v>
      </c>
      <c r="I763">
        <v>1</v>
      </c>
      <c r="J763">
        <v>0</v>
      </c>
      <c r="K763">
        <v>0</v>
      </c>
      <c r="M763">
        <v>730</v>
      </c>
      <c r="N763">
        <v>30132.523796593741</v>
      </c>
      <c r="O763">
        <v>-5596.8252465937403</v>
      </c>
      <c r="Q763">
        <v>69.212523719165091</v>
      </c>
      <c r="R763">
        <v>13607.36875</v>
      </c>
    </row>
    <row r="764" spans="1:18" x14ac:dyDescent="0.35">
      <c r="A764" s="13">
        <v>19749.383379999999</v>
      </c>
      <c r="B764">
        <v>50</v>
      </c>
      <c r="C764">
        <v>2500</v>
      </c>
      <c r="D764">
        <v>27.83</v>
      </c>
      <c r="E764">
        <v>3</v>
      </c>
      <c r="F764">
        <v>0</v>
      </c>
      <c r="G764">
        <v>0</v>
      </c>
      <c r="H764">
        <v>0</v>
      </c>
      <c r="I764">
        <v>1</v>
      </c>
      <c r="J764">
        <v>0</v>
      </c>
      <c r="K764">
        <v>0</v>
      </c>
      <c r="M764">
        <v>731</v>
      </c>
      <c r="N764">
        <v>40879.964487718215</v>
      </c>
      <c r="O764">
        <v>-2535.3984877182156</v>
      </c>
      <c r="Q764">
        <v>69.307400379506646</v>
      </c>
      <c r="R764">
        <v>13616.3586</v>
      </c>
    </row>
    <row r="765" spans="1:18" x14ac:dyDescent="0.35">
      <c r="A765" s="13">
        <v>14001.286700000001</v>
      </c>
      <c r="B765">
        <v>59</v>
      </c>
      <c r="C765">
        <v>3481</v>
      </c>
      <c r="D765">
        <v>27.83</v>
      </c>
      <c r="E765">
        <v>3</v>
      </c>
      <c r="F765">
        <v>0</v>
      </c>
      <c r="G765">
        <v>0</v>
      </c>
      <c r="H765">
        <v>0</v>
      </c>
      <c r="I765">
        <v>1</v>
      </c>
      <c r="J765">
        <v>0</v>
      </c>
      <c r="K765">
        <v>0</v>
      </c>
      <c r="M765">
        <v>732</v>
      </c>
      <c r="N765">
        <v>34398.523802883254</v>
      </c>
      <c r="O765">
        <v>1999.0521971167473</v>
      </c>
      <c r="Q765">
        <v>69.402277039848201</v>
      </c>
      <c r="R765">
        <v>13635.6379</v>
      </c>
    </row>
    <row r="766" spans="1:18" x14ac:dyDescent="0.35">
      <c r="A766" s="13">
        <v>8944.1151000000009</v>
      </c>
      <c r="B766">
        <v>46</v>
      </c>
      <c r="C766">
        <v>2116</v>
      </c>
      <c r="D766">
        <v>43.89</v>
      </c>
      <c r="E766">
        <v>3</v>
      </c>
      <c r="F766">
        <v>0</v>
      </c>
      <c r="G766">
        <v>1</v>
      </c>
      <c r="H766">
        <v>0</v>
      </c>
      <c r="I766">
        <v>1</v>
      </c>
      <c r="J766">
        <v>0</v>
      </c>
      <c r="K766">
        <v>0</v>
      </c>
      <c r="M766">
        <v>733</v>
      </c>
      <c r="N766">
        <v>38533.016366849777</v>
      </c>
      <c r="O766">
        <v>-8348.0796668497787</v>
      </c>
      <c r="Q766">
        <v>69.497153700189756</v>
      </c>
      <c r="R766">
        <v>13725.47184</v>
      </c>
    </row>
    <row r="767" spans="1:18" x14ac:dyDescent="0.35">
      <c r="A767" s="13">
        <v>7682.67</v>
      </c>
      <c r="B767">
        <v>40</v>
      </c>
      <c r="C767">
        <v>1600</v>
      </c>
      <c r="D767">
        <v>33</v>
      </c>
      <c r="E767">
        <v>3</v>
      </c>
      <c r="F767">
        <v>0</v>
      </c>
      <c r="G767">
        <v>0</v>
      </c>
      <c r="H767">
        <v>0</v>
      </c>
      <c r="I767">
        <v>1</v>
      </c>
      <c r="J767">
        <v>0</v>
      </c>
      <c r="K767">
        <v>0</v>
      </c>
      <c r="M767">
        <v>734</v>
      </c>
      <c r="N767">
        <v>27528.559015096205</v>
      </c>
      <c r="O767">
        <v>-6782.5699150962064</v>
      </c>
      <c r="Q767">
        <v>69.592030360531311</v>
      </c>
      <c r="R767">
        <v>13770.097900000001</v>
      </c>
    </row>
    <row r="768" spans="1:18" x14ac:dyDescent="0.35">
      <c r="A768" s="13">
        <v>10381.4787</v>
      </c>
      <c r="B768">
        <v>49</v>
      </c>
      <c r="C768">
        <v>2401</v>
      </c>
      <c r="D768">
        <v>36.630000000000003</v>
      </c>
      <c r="E768">
        <v>3</v>
      </c>
      <c r="F768">
        <v>0</v>
      </c>
      <c r="G768">
        <v>0</v>
      </c>
      <c r="H768">
        <v>0</v>
      </c>
      <c r="I768">
        <v>1</v>
      </c>
      <c r="J768">
        <v>0</v>
      </c>
      <c r="K768">
        <v>0</v>
      </c>
      <c r="M768">
        <v>735</v>
      </c>
      <c r="N768">
        <v>34177.904760051861</v>
      </c>
      <c r="O768">
        <v>6542.6462899481412</v>
      </c>
      <c r="Q768">
        <v>69.686907020872866</v>
      </c>
      <c r="R768">
        <v>13822.803</v>
      </c>
    </row>
    <row r="769" spans="1:18" x14ac:dyDescent="0.35">
      <c r="A769" s="13">
        <v>16085.127500000001</v>
      </c>
      <c r="B769">
        <v>64</v>
      </c>
      <c r="C769">
        <v>4096</v>
      </c>
      <c r="D769">
        <v>39.049999999999997</v>
      </c>
      <c r="E769">
        <v>3</v>
      </c>
      <c r="F769">
        <v>0</v>
      </c>
      <c r="G769">
        <v>0</v>
      </c>
      <c r="H769">
        <v>0</v>
      </c>
      <c r="I769">
        <v>1</v>
      </c>
      <c r="J769">
        <v>0</v>
      </c>
      <c r="K769">
        <v>0</v>
      </c>
      <c r="M769">
        <v>736</v>
      </c>
      <c r="N769">
        <v>49080.178022408509</v>
      </c>
      <c r="O769">
        <v>-5326.8409724085068</v>
      </c>
      <c r="Q769">
        <v>69.781783681214421</v>
      </c>
      <c r="R769">
        <v>13831.1152</v>
      </c>
    </row>
    <row r="770" spans="1:18" x14ac:dyDescent="0.35">
      <c r="A770" s="13">
        <v>6435.6237000000001</v>
      </c>
      <c r="B770">
        <v>37</v>
      </c>
      <c r="C770">
        <v>1369</v>
      </c>
      <c r="D770">
        <v>46.53</v>
      </c>
      <c r="E770">
        <v>3</v>
      </c>
      <c r="F770">
        <v>0</v>
      </c>
      <c r="G770">
        <v>1</v>
      </c>
      <c r="H770">
        <v>0</v>
      </c>
      <c r="I770">
        <v>1</v>
      </c>
      <c r="J770">
        <v>0</v>
      </c>
      <c r="K770">
        <v>0</v>
      </c>
      <c r="M770">
        <v>737</v>
      </c>
      <c r="N770">
        <v>51255.100921148274</v>
      </c>
      <c r="O770">
        <v>-5103.9764211482761</v>
      </c>
      <c r="Q770">
        <v>69.876660341555976</v>
      </c>
      <c r="R770">
        <v>13844.505999999999</v>
      </c>
    </row>
    <row r="771" spans="1:18" x14ac:dyDescent="0.35">
      <c r="A771" s="13">
        <v>12485.8009</v>
      </c>
      <c r="B771">
        <v>55</v>
      </c>
      <c r="C771">
        <v>3025</v>
      </c>
      <c r="D771">
        <v>40.81</v>
      </c>
      <c r="E771">
        <v>3</v>
      </c>
      <c r="F771">
        <v>0</v>
      </c>
      <c r="G771">
        <v>0</v>
      </c>
      <c r="H771">
        <v>0</v>
      </c>
      <c r="I771">
        <v>1</v>
      </c>
      <c r="J771">
        <v>0</v>
      </c>
      <c r="K771">
        <v>0</v>
      </c>
      <c r="M771">
        <v>738</v>
      </c>
      <c r="N771">
        <v>36219.741723804444</v>
      </c>
      <c r="O771">
        <v>2526.6133761955571</v>
      </c>
      <c r="Q771">
        <v>69.971537001897531</v>
      </c>
      <c r="R771">
        <v>13887.204</v>
      </c>
    </row>
    <row r="772" spans="1:18" x14ac:dyDescent="0.35">
      <c r="A772" s="13">
        <v>10560.4917</v>
      </c>
      <c r="B772">
        <v>51</v>
      </c>
      <c r="C772">
        <v>2601</v>
      </c>
      <c r="D772">
        <v>33.33</v>
      </c>
      <c r="E772">
        <v>3</v>
      </c>
      <c r="F772">
        <v>0</v>
      </c>
      <c r="G772">
        <v>1</v>
      </c>
      <c r="H772">
        <v>0</v>
      </c>
      <c r="I772">
        <v>1</v>
      </c>
      <c r="J772">
        <v>0</v>
      </c>
      <c r="K772">
        <v>0</v>
      </c>
      <c r="M772">
        <v>739</v>
      </c>
      <c r="N772">
        <v>40836.447778354901</v>
      </c>
      <c r="O772">
        <v>1288.0675216450982</v>
      </c>
      <c r="Q772">
        <v>70.066413662239086</v>
      </c>
      <c r="R772">
        <v>13887.968500000001</v>
      </c>
    </row>
    <row r="773" spans="1:18" x14ac:dyDescent="0.35">
      <c r="A773" s="13">
        <v>5934.3797999999997</v>
      </c>
      <c r="B773">
        <v>35</v>
      </c>
      <c r="C773">
        <v>1225</v>
      </c>
      <c r="D773">
        <v>34.32</v>
      </c>
      <c r="E773">
        <v>3</v>
      </c>
      <c r="F773">
        <v>0</v>
      </c>
      <c r="G773">
        <v>1</v>
      </c>
      <c r="H773">
        <v>0</v>
      </c>
      <c r="I773">
        <v>1</v>
      </c>
      <c r="J773">
        <v>0</v>
      </c>
      <c r="K773">
        <v>0</v>
      </c>
      <c r="M773">
        <v>740</v>
      </c>
      <c r="N773">
        <v>28413.796129556045</v>
      </c>
      <c r="O773">
        <v>-3031.4991295560467</v>
      </c>
      <c r="Q773">
        <v>70.161290322580641</v>
      </c>
      <c r="R773">
        <v>13937.666499999999</v>
      </c>
    </row>
    <row r="774" spans="1:18" x14ac:dyDescent="0.35">
      <c r="A774" s="13">
        <v>10702.642400000001</v>
      </c>
      <c r="B774">
        <v>50</v>
      </c>
      <c r="C774">
        <v>2500</v>
      </c>
      <c r="D774">
        <v>28.16</v>
      </c>
      <c r="E774">
        <v>3</v>
      </c>
      <c r="F774">
        <v>0</v>
      </c>
      <c r="G774">
        <v>0</v>
      </c>
      <c r="H774">
        <v>0</v>
      </c>
      <c r="I774">
        <v>1</v>
      </c>
      <c r="J774">
        <v>0</v>
      </c>
      <c r="K774">
        <v>0</v>
      </c>
      <c r="M774">
        <v>741</v>
      </c>
      <c r="N774">
        <v>37250.571564308812</v>
      </c>
      <c r="O774">
        <v>2732.8543856911856</v>
      </c>
      <c r="Q774">
        <v>70.256166982922196</v>
      </c>
      <c r="R774">
        <v>13974.455550000001</v>
      </c>
    </row>
    <row r="775" spans="1:18" x14ac:dyDescent="0.35">
      <c r="A775" s="13">
        <v>7281.5056000000004</v>
      </c>
      <c r="B775">
        <v>37</v>
      </c>
      <c r="C775">
        <v>1369</v>
      </c>
      <c r="D775">
        <v>27.74</v>
      </c>
      <c r="E775">
        <v>3</v>
      </c>
      <c r="F775">
        <v>0</v>
      </c>
      <c r="G775">
        <v>0</v>
      </c>
      <c r="H775">
        <v>1</v>
      </c>
      <c r="I775">
        <v>0</v>
      </c>
      <c r="J775">
        <v>0</v>
      </c>
      <c r="K775">
        <v>0</v>
      </c>
      <c r="M775">
        <v>742</v>
      </c>
      <c r="N775">
        <v>29734.661849903012</v>
      </c>
      <c r="O775">
        <v>3052.7967400969901</v>
      </c>
      <c r="Q775">
        <v>70.351043643263765</v>
      </c>
      <c r="R775">
        <v>13981.850350000001</v>
      </c>
    </row>
    <row r="776" spans="1:18" x14ac:dyDescent="0.35">
      <c r="A776" s="13">
        <v>15612.19335</v>
      </c>
      <c r="B776">
        <v>62</v>
      </c>
      <c r="C776">
        <v>3844</v>
      </c>
      <c r="D776">
        <v>32.965000000000003</v>
      </c>
      <c r="E776">
        <v>3</v>
      </c>
      <c r="F776">
        <v>0</v>
      </c>
      <c r="G776">
        <v>0</v>
      </c>
      <c r="H776">
        <v>1</v>
      </c>
      <c r="I776">
        <v>0</v>
      </c>
      <c r="J776">
        <v>0</v>
      </c>
      <c r="K776">
        <v>0</v>
      </c>
      <c r="M776">
        <v>743</v>
      </c>
      <c r="N776">
        <v>40613.654744121312</v>
      </c>
      <c r="O776">
        <v>5516.8717558786884</v>
      </c>
      <c r="Q776">
        <v>70.44592030360532</v>
      </c>
      <c r="R776">
        <v>14001.1338</v>
      </c>
    </row>
    <row r="777" spans="1:18" x14ac:dyDescent="0.35">
      <c r="A777" s="13">
        <v>8059.6791000000003</v>
      </c>
      <c r="B777">
        <v>40</v>
      </c>
      <c r="C777">
        <v>1600</v>
      </c>
      <c r="D777">
        <v>28.69</v>
      </c>
      <c r="E777">
        <v>3</v>
      </c>
      <c r="F777">
        <v>0</v>
      </c>
      <c r="G777">
        <v>0</v>
      </c>
      <c r="H777">
        <v>1</v>
      </c>
      <c r="I777">
        <v>0</v>
      </c>
      <c r="J777">
        <v>0</v>
      </c>
      <c r="K777">
        <v>0</v>
      </c>
      <c r="M777">
        <v>744</v>
      </c>
      <c r="N777">
        <v>43003.919177040858</v>
      </c>
      <c r="O777">
        <v>-2071.4896770408595</v>
      </c>
      <c r="Q777">
        <v>70.540796963946875</v>
      </c>
      <c r="R777">
        <v>14001.286700000001</v>
      </c>
    </row>
    <row r="778" spans="1:18" x14ac:dyDescent="0.35">
      <c r="A778" s="13">
        <v>8606.2173999999995</v>
      </c>
      <c r="B778">
        <v>43</v>
      </c>
      <c r="C778">
        <v>1849</v>
      </c>
      <c r="D778">
        <v>27.36</v>
      </c>
      <c r="E778">
        <v>3</v>
      </c>
      <c r="F778">
        <v>0</v>
      </c>
      <c r="G778">
        <v>1</v>
      </c>
      <c r="H778">
        <v>0</v>
      </c>
      <c r="I778">
        <v>0</v>
      </c>
      <c r="J778">
        <v>0</v>
      </c>
      <c r="K778">
        <v>0</v>
      </c>
      <c r="M778">
        <v>745</v>
      </c>
      <c r="N778">
        <v>33752.799223780719</v>
      </c>
      <c r="O778">
        <v>5844.6079762192821</v>
      </c>
      <c r="Q778">
        <v>70.63567362428843</v>
      </c>
      <c r="R778">
        <v>14043.476699999999</v>
      </c>
    </row>
    <row r="779" spans="1:18" x14ac:dyDescent="0.35">
      <c r="A779" s="13">
        <v>11741.726000000001</v>
      </c>
      <c r="B779">
        <v>53</v>
      </c>
      <c r="C779">
        <v>2809</v>
      </c>
      <c r="D779">
        <v>28.1</v>
      </c>
      <c r="E779">
        <v>3</v>
      </c>
      <c r="F779">
        <v>0</v>
      </c>
      <c r="G779">
        <v>0</v>
      </c>
      <c r="H779">
        <v>0</v>
      </c>
      <c r="I779">
        <v>0</v>
      </c>
      <c r="J779">
        <v>1</v>
      </c>
      <c r="K779">
        <v>0</v>
      </c>
      <c r="M779">
        <v>746</v>
      </c>
      <c r="N779">
        <v>46856.219590186935</v>
      </c>
      <c r="O779">
        <v>-601.1070901869316</v>
      </c>
      <c r="Q779">
        <v>70.730550284629985</v>
      </c>
      <c r="R779">
        <v>14119.62</v>
      </c>
    </row>
    <row r="780" spans="1:18" x14ac:dyDescent="0.35">
      <c r="A780" s="13">
        <v>12105.32</v>
      </c>
      <c r="B780">
        <v>54</v>
      </c>
      <c r="C780">
        <v>2916</v>
      </c>
      <c r="D780">
        <v>30.8</v>
      </c>
      <c r="E780">
        <v>3</v>
      </c>
      <c r="F780">
        <v>0</v>
      </c>
      <c r="G780">
        <v>0</v>
      </c>
      <c r="H780">
        <v>0</v>
      </c>
      <c r="I780">
        <v>0</v>
      </c>
      <c r="J780">
        <v>1</v>
      </c>
      <c r="K780">
        <v>0</v>
      </c>
      <c r="M780">
        <v>747</v>
      </c>
      <c r="N780">
        <v>27754.665048339575</v>
      </c>
      <c r="O780">
        <v>-7821.2070483395764</v>
      </c>
      <c r="Q780">
        <v>70.825426944971539</v>
      </c>
      <c r="R780">
        <v>14133.03775</v>
      </c>
    </row>
    <row r="781" spans="1:18" x14ac:dyDescent="0.35">
      <c r="A781" s="13">
        <v>11488.31695</v>
      </c>
      <c r="B781">
        <v>52</v>
      </c>
      <c r="C781">
        <v>2704</v>
      </c>
      <c r="D781">
        <v>32.204999999999998</v>
      </c>
      <c r="E781">
        <v>3</v>
      </c>
      <c r="F781">
        <v>0</v>
      </c>
      <c r="G781">
        <v>1</v>
      </c>
      <c r="H781">
        <v>0</v>
      </c>
      <c r="I781">
        <v>0</v>
      </c>
      <c r="J781">
        <v>0</v>
      </c>
      <c r="K781">
        <v>0</v>
      </c>
      <c r="M781">
        <v>748</v>
      </c>
      <c r="N781">
        <v>23083.289165832161</v>
      </c>
      <c r="O781">
        <v>-3883.345165832161</v>
      </c>
      <c r="Q781">
        <v>70.920303605313094</v>
      </c>
      <c r="R781">
        <v>14210.53595</v>
      </c>
    </row>
    <row r="782" spans="1:18" x14ac:dyDescent="0.35">
      <c r="A782" s="13">
        <v>10115.00885</v>
      </c>
      <c r="B782">
        <v>47</v>
      </c>
      <c r="C782">
        <v>2209</v>
      </c>
      <c r="D782">
        <v>33.914999999999999</v>
      </c>
      <c r="E782">
        <v>3</v>
      </c>
      <c r="F782">
        <v>0</v>
      </c>
      <c r="G782">
        <v>0</v>
      </c>
      <c r="H782">
        <v>1</v>
      </c>
      <c r="I782">
        <v>0</v>
      </c>
      <c r="J782">
        <v>0</v>
      </c>
      <c r="K782">
        <v>0</v>
      </c>
      <c r="M782">
        <v>749</v>
      </c>
      <c r="N782">
        <v>31092.082767313248</v>
      </c>
      <c r="O782">
        <v>-6176.8619173132465</v>
      </c>
      <c r="Q782">
        <v>71.015180265654649</v>
      </c>
      <c r="R782">
        <v>14235.072</v>
      </c>
    </row>
    <row r="783" spans="1:18" x14ac:dyDescent="0.35">
      <c r="A783" s="13">
        <v>6334.3435499999996</v>
      </c>
      <c r="B783">
        <v>32</v>
      </c>
      <c r="C783">
        <v>1024</v>
      </c>
      <c r="D783">
        <v>37.145000000000003</v>
      </c>
      <c r="E783">
        <v>3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M783">
        <v>750</v>
      </c>
      <c r="N783">
        <v>29821.19271754269</v>
      </c>
      <c r="O783">
        <v>5774.3970824573116</v>
      </c>
      <c r="Q783">
        <v>71.110056925996204</v>
      </c>
      <c r="R783">
        <v>14254.608200000001</v>
      </c>
    </row>
    <row r="784" spans="1:18" x14ac:dyDescent="0.35">
      <c r="A784" s="13">
        <v>6128.79745</v>
      </c>
      <c r="B784">
        <v>32</v>
      </c>
      <c r="C784">
        <v>1024</v>
      </c>
      <c r="D784">
        <v>33.155000000000001</v>
      </c>
      <c r="E784">
        <v>3</v>
      </c>
      <c r="F784">
        <v>0</v>
      </c>
      <c r="G784">
        <v>0</v>
      </c>
      <c r="H784">
        <v>1</v>
      </c>
      <c r="I784">
        <v>0</v>
      </c>
      <c r="J784">
        <v>0</v>
      </c>
      <c r="K784">
        <v>0</v>
      </c>
      <c r="M784">
        <v>751</v>
      </c>
      <c r="N784">
        <v>32987.837909806767</v>
      </c>
      <c r="O784">
        <v>-7678.3489098067657</v>
      </c>
      <c r="Q784">
        <v>71.204933586337759</v>
      </c>
      <c r="R784">
        <v>14256.192800000001</v>
      </c>
    </row>
    <row r="785" spans="1:18" x14ac:dyDescent="0.35">
      <c r="A785" s="13">
        <v>5325.6509999999998</v>
      </c>
      <c r="B785">
        <v>30</v>
      </c>
      <c r="C785">
        <v>900</v>
      </c>
      <c r="D785">
        <v>30.9</v>
      </c>
      <c r="E785">
        <v>3</v>
      </c>
      <c r="F785">
        <v>0</v>
      </c>
      <c r="G785">
        <v>0</v>
      </c>
      <c r="H785">
        <v>0</v>
      </c>
      <c r="I785">
        <v>0</v>
      </c>
      <c r="J785">
        <v>1</v>
      </c>
      <c r="K785">
        <v>0</v>
      </c>
      <c r="M785">
        <v>752</v>
      </c>
      <c r="N785">
        <v>43109.746638302793</v>
      </c>
      <c r="O785">
        <v>-1160.5025383027896</v>
      </c>
      <c r="Q785">
        <v>71.299810246679314</v>
      </c>
      <c r="R785">
        <v>14283.4594</v>
      </c>
    </row>
    <row r="786" spans="1:18" x14ac:dyDescent="0.35">
      <c r="A786" s="13">
        <v>5253.5240000000003</v>
      </c>
      <c r="B786">
        <v>32</v>
      </c>
      <c r="C786">
        <v>1024</v>
      </c>
      <c r="D786">
        <v>30.8</v>
      </c>
      <c r="E786">
        <v>3</v>
      </c>
      <c r="F786">
        <v>0</v>
      </c>
      <c r="G786">
        <v>1</v>
      </c>
      <c r="H786">
        <v>0</v>
      </c>
      <c r="I786">
        <v>0</v>
      </c>
      <c r="J786">
        <v>1</v>
      </c>
      <c r="K786">
        <v>0</v>
      </c>
      <c r="M786">
        <v>753</v>
      </c>
      <c r="N786">
        <v>27905.449374365424</v>
      </c>
      <c r="O786">
        <v>-3724.5158743654247</v>
      </c>
      <c r="Q786">
        <v>71.394686907020869</v>
      </c>
      <c r="R786">
        <v>14313.846299999999</v>
      </c>
    </row>
    <row r="787" spans="1:18" x14ac:dyDescent="0.35">
      <c r="A787" s="13">
        <v>13047.332350000001</v>
      </c>
      <c r="B787">
        <v>55</v>
      </c>
      <c r="C787">
        <v>3025</v>
      </c>
      <c r="D787">
        <v>25.364999999999998</v>
      </c>
      <c r="E787">
        <v>3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M787">
        <v>754</v>
      </c>
      <c r="N787">
        <v>46685.318506127842</v>
      </c>
      <c r="O787">
        <v>-23.876106127841922</v>
      </c>
      <c r="Q787">
        <v>71.489563567362424</v>
      </c>
      <c r="R787">
        <v>14319.031000000001</v>
      </c>
    </row>
    <row r="788" spans="1:18" x14ac:dyDescent="0.35">
      <c r="A788" s="13">
        <v>3906.127</v>
      </c>
      <c r="B788">
        <v>25</v>
      </c>
      <c r="C788">
        <v>625</v>
      </c>
      <c r="D788">
        <v>26.8</v>
      </c>
      <c r="E788">
        <v>3</v>
      </c>
      <c r="F788">
        <v>0</v>
      </c>
      <c r="G788">
        <v>1</v>
      </c>
      <c r="H788">
        <v>0</v>
      </c>
      <c r="I788">
        <v>0</v>
      </c>
      <c r="J788">
        <v>1</v>
      </c>
      <c r="K788">
        <v>0</v>
      </c>
      <c r="M788">
        <v>755</v>
      </c>
      <c r="N788">
        <v>36377.373293208919</v>
      </c>
      <c r="O788">
        <v>4563.9121067910819</v>
      </c>
      <c r="Q788">
        <v>71.584440227703979</v>
      </c>
      <c r="R788">
        <v>14349.8544</v>
      </c>
    </row>
    <row r="789" spans="1:18" x14ac:dyDescent="0.35">
      <c r="A789" s="13">
        <v>6746.7425000000003</v>
      </c>
      <c r="B789">
        <v>36</v>
      </c>
      <c r="C789">
        <v>1296</v>
      </c>
      <c r="D789">
        <v>27.55</v>
      </c>
      <c r="E789">
        <v>3</v>
      </c>
      <c r="F789">
        <v>0</v>
      </c>
      <c r="G789">
        <v>1</v>
      </c>
      <c r="H789">
        <v>0</v>
      </c>
      <c r="I789">
        <v>0</v>
      </c>
      <c r="J789">
        <v>0</v>
      </c>
      <c r="K789">
        <v>0</v>
      </c>
      <c r="M789">
        <v>756</v>
      </c>
      <c r="N789">
        <v>36454.51368244116</v>
      </c>
      <c r="O789">
        <v>1010.8300675588398</v>
      </c>
      <c r="Q789">
        <v>71.679316888045548</v>
      </c>
      <c r="R789">
        <v>14358.364369999999</v>
      </c>
    </row>
    <row r="790" spans="1:18" x14ac:dyDescent="0.35">
      <c r="A790" s="13">
        <v>13430.264999999999</v>
      </c>
      <c r="B790">
        <v>56</v>
      </c>
      <c r="C790">
        <v>3136</v>
      </c>
      <c r="D790">
        <v>32.299999999999997</v>
      </c>
      <c r="E790">
        <v>3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M790">
        <v>757</v>
      </c>
      <c r="N790">
        <v>23834.236410035595</v>
      </c>
      <c r="O790">
        <v>-5610.7852100355958</v>
      </c>
      <c r="Q790">
        <v>71.774193548387103</v>
      </c>
      <c r="R790">
        <v>14382.709049999999</v>
      </c>
    </row>
    <row r="791" spans="1:18" x14ac:dyDescent="0.35">
      <c r="A791" s="13">
        <v>3481.8679999999999</v>
      </c>
      <c r="B791">
        <v>18</v>
      </c>
      <c r="C791">
        <v>324</v>
      </c>
      <c r="D791">
        <v>30.4</v>
      </c>
      <c r="E791">
        <v>3</v>
      </c>
      <c r="F791">
        <v>0</v>
      </c>
      <c r="G791">
        <v>1</v>
      </c>
      <c r="H791">
        <v>0</v>
      </c>
      <c r="I791">
        <v>0</v>
      </c>
      <c r="J791">
        <v>0</v>
      </c>
      <c r="K791">
        <v>0</v>
      </c>
      <c r="M791">
        <v>758</v>
      </c>
      <c r="N791">
        <v>40771.491234444351</v>
      </c>
      <c r="O791">
        <v>5946.6720155556468</v>
      </c>
      <c r="Q791">
        <v>71.869070208728658</v>
      </c>
      <c r="R791">
        <v>14394.398150000001</v>
      </c>
    </row>
    <row r="792" spans="1:18" x14ac:dyDescent="0.35">
      <c r="A792" s="13">
        <v>16455.707849999999</v>
      </c>
      <c r="B792">
        <v>64</v>
      </c>
      <c r="C792">
        <v>4096</v>
      </c>
      <c r="D792">
        <v>30.114999999999998</v>
      </c>
      <c r="E792">
        <v>3</v>
      </c>
      <c r="F792">
        <v>0</v>
      </c>
      <c r="G792">
        <v>0</v>
      </c>
      <c r="H792">
        <v>1</v>
      </c>
      <c r="I792">
        <v>0</v>
      </c>
      <c r="J792">
        <v>0</v>
      </c>
      <c r="K792">
        <v>0</v>
      </c>
      <c r="M792">
        <v>759</v>
      </c>
      <c r="N792">
        <v>5934.9269648032259</v>
      </c>
      <c r="O792">
        <v>-1485.4649648032255</v>
      </c>
      <c r="Q792">
        <v>71.963946869070213</v>
      </c>
      <c r="R792">
        <v>14394.5579</v>
      </c>
    </row>
    <row r="793" spans="1:18" x14ac:dyDescent="0.35">
      <c r="A793" s="13">
        <v>4618.0798999999997</v>
      </c>
      <c r="B793">
        <v>24</v>
      </c>
      <c r="C793">
        <v>576</v>
      </c>
      <c r="D793">
        <v>30.21</v>
      </c>
      <c r="E793">
        <v>3</v>
      </c>
      <c r="F793">
        <v>0</v>
      </c>
      <c r="G793">
        <v>0</v>
      </c>
      <c r="H793">
        <v>1</v>
      </c>
      <c r="I793">
        <v>0</v>
      </c>
      <c r="J793">
        <v>0</v>
      </c>
      <c r="K793">
        <v>0</v>
      </c>
      <c r="M793">
        <v>760</v>
      </c>
      <c r="N793">
        <v>15556.057590088581</v>
      </c>
      <c r="O793">
        <v>-1554.9237900885819</v>
      </c>
      <c r="Q793">
        <v>72.058823529411768</v>
      </c>
      <c r="R793">
        <v>14410.9321</v>
      </c>
    </row>
    <row r="794" spans="1:18" x14ac:dyDescent="0.35">
      <c r="A794" s="13">
        <v>8522.0030000000006</v>
      </c>
      <c r="B794">
        <v>43</v>
      </c>
      <c r="C794">
        <v>1849</v>
      </c>
      <c r="D794">
        <v>34.4</v>
      </c>
      <c r="E794">
        <v>3</v>
      </c>
      <c r="F794">
        <v>0</v>
      </c>
      <c r="G794">
        <v>0</v>
      </c>
      <c r="H794">
        <v>0</v>
      </c>
      <c r="I794">
        <v>0</v>
      </c>
      <c r="J794">
        <v>1</v>
      </c>
      <c r="K794">
        <v>0</v>
      </c>
      <c r="M794">
        <v>761</v>
      </c>
      <c r="N794">
        <v>13612.595722781723</v>
      </c>
      <c r="O794">
        <v>13710.138137218277</v>
      </c>
      <c r="Q794">
        <v>72.153700189753323</v>
      </c>
      <c r="R794">
        <v>14418.2804</v>
      </c>
    </row>
    <row r="795" spans="1:18" x14ac:dyDescent="0.35">
      <c r="A795" s="13">
        <v>10269.459999999999</v>
      </c>
      <c r="B795">
        <v>49</v>
      </c>
      <c r="C795">
        <v>2401</v>
      </c>
      <c r="D795">
        <v>32.299999999999997</v>
      </c>
      <c r="E795">
        <v>3</v>
      </c>
      <c r="F795">
        <v>0</v>
      </c>
      <c r="G795">
        <v>1</v>
      </c>
      <c r="H795">
        <v>1</v>
      </c>
      <c r="I795">
        <v>0</v>
      </c>
      <c r="J795">
        <v>0</v>
      </c>
      <c r="K795">
        <v>0</v>
      </c>
      <c r="M795">
        <v>762</v>
      </c>
      <c r="N795">
        <v>6791.2224196268526</v>
      </c>
      <c r="O795">
        <v>-1652.9657196268527</v>
      </c>
      <c r="Q795">
        <v>72.248576850094878</v>
      </c>
      <c r="R795">
        <v>14426.073850000001</v>
      </c>
    </row>
    <row r="796" spans="1:18" x14ac:dyDescent="0.35">
      <c r="A796" s="13">
        <v>18804.752400000001</v>
      </c>
      <c r="B796">
        <v>27</v>
      </c>
      <c r="C796">
        <v>729</v>
      </c>
      <c r="D796">
        <v>30.4</v>
      </c>
      <c r="E796">
        <v>3</v>
      </c>
      <c r="F796">
        <v>0</v>
      </c>
      <c r="G796">
        <v>0</v>
      </c>
      <c r="H796">
        <v>1</v>
      </c>
      <c r="I796">
        <v>0</v>
      </c>
      <c r="J796">
        <v>0</v>
      </c>
      <c r="K796">
        <v>0</v>
      </c>
      <c r="M796">
        <v>763</v>
      </c>
      <c r="N796">
        <v>12130.770839022623</v>
      </c>
      <c r="O796">
        <v>7618.6125409773758</v>
      </c>
      <c r="Q796">
        <v>72.343453510436433</v>
      </c>
      <c r="R796">
        <v>14449.8544</v>
      </c>
    </row>
    <row r="797" spans="1:18" x14ac:dyDescent="0.35">
      <c r="A797" s="13">
        <v>5926.8459999999995</v>
      </c>
      <c r="B797">
        <v>35</v>
      </c>
      <c r="C797">
        <v>1225</v>
      </c>
      <c r="D797">
        <v>28.9</v>
      </c>
      <c r="E797">
        <v>3</v>
      </c>
      <c r="F797">
        <v>0</v>
      </c>
      <c r="G797">
        <v>1</v>
      </c>
      <c r="H797">
        <v>0</v>
      </c>
      <c r="I797">
        <v>0</v>
      </c>
      <c r="J797">
        <v>1</v>
      </c>
      <c r="K797">
        <v>0</v>
      </c>
      <c r="M797">
        <v>764</v>
      </c>
      <c r="N797">
        <v>15557.135175882588</v>
      </c>
      <c r="O797">
        <v>-1555.8484758825871</v>
      </c>
      <c r="Q797">
        <v>72.438330170777988</v>
      </c>
      <c r="R797">
        <v>14451.835150000001</v>
      </c>
    </row>
    <row r="798" spans="1:18" x14ac:dyDescent="0.35">
      <c r="A798" s="13">
        <v>15555.188749999999</v>
      </c>
      <c r="B798">
        <v>63</v>
      </c>
      <c r="C798">
        <v>3969</v>
      </c>
      <c r="D798">
        <v>41.325000000000003</v>
      </c>
      <c r="E798">
        <v>3</v>
      </c>
      <c r="F798">
        <v>0</v>
      </c>
      <c r="G798">
        <v>1</v>
      </c>
      <c r="H798">
        <v>1</v>
      </c>
      <c r="I798">
        <v>0</v>
      </c>
      <c r="J798">
        <v>0</v>
      </c>
      <c r="K798">
        <v>0</v>
      </c>
      <c r="M798">
        <v>765</v>
      </c>
      <c r="N798">
        <v>10346.793511586475</v>
      </c>
      <c r="O798">
        <v>-1402.6784115864739</v>
      </c>
      <c r="Q798">
        <v>72.533206831119543</v>
      </c>
      <c r="R798">
        <v>14455.644050000001</v>
      </c>
    </row>
    <row r="799" spans="1:18" x14ac:dyDescent="0.35">
      <c r="A799" s="13">
        <v>6796.8632500000003</v>
      </c>
      <c r="B799">
        <v>37</v>
      </c>
      <c r="C799">
        <v>1369</v>
      </c>
      <c r="D799">
        <v>30.875</v>
      </c>
      <c r="E799">
        <v>3</v>
      </c>
      <c r="F799">
        <v>0</v>
      </c>
      <c r="G799">
        <v>1</v>
      </c>
      <c r="H799">
        <v>1</v>
      </c>
      <c r="I799">
        <v>0</v>
      </c>
      <c r="J799">
        <v>0</v>
      </c>
      <c r="K799">
        <v>0</v>
      </c>
      <c r="M799">
        <v>766</v>
      </c>
      <c r="N799">
        <v>9142.6525413429899</v>
      </c>
      <c r="O799">
        <v>-1459.9825413429899</v>
      </c>
      <c r="Q799">
        <v>72.628083491461098</v>
      </c>
      <c r="R799">
        <v>14474.674999999999</v>
      </c>
    </row>
    <row r="800" spans="1:18" x14ac:dyDescent="0.35">
      <c r="A800" s="13">
        <v>6196.4480000000003</v>
      </c>
      <c r="B800">
        <v>34</v>
      </c>
      <c r="C800">
        <v>1156</v>
      </c>
      <c r="D800">
        <v>38</v>
      </c>
      <c r="E800">
        <v>3</v>
      </c>
      <c r="F800">
        <v>0</v>
      </c>
      <c r="G800">
        <v>0</v>
      </c>
      <c r="H800">
        <v>0</v>
      </c>
      <c r="I800">
        <v>0</v>
      </c>
      <c r="J800">
        <v>1</v>
      </c>
      <c r="K800">
        <v>0</v>
      </c>
      <c r="M800">
        <v>767</v>
      </c>
      <c r="N800">
        <v>11876.707746392794</v>
      </c>
      <c r="O800">
        <v>-1495.2290463927948</v>
      </c>
      <c r="Q800">
        <v>72.722960151802653</v>
      </c>
      <c r="R800">
        <v>14478.33015</v>
      </c>
    </row>
    <row r="801" spans="1:18" x14ac:dyDescent="0.35">
      <c r="A801" s="13">
        <v>6748.5911999999998</v>
      </c>
      <c r="B801">
        <v>36</v>
      </c>
      <c r="C801">
        <v>1296</v>
      </c>
      <c r="D801">
        <v>28.88</v>
      </c>
      <c r="E801">
        <v>3</v>
      </c>
      <c r="F801">
        <v>0</v>
      </c>
      <c r="G801">
        <v>1</v>
      </c>
      <c r="H801">
        <v>0</v>
      </c>
      <c r="I801">
        <v>0</v>
      </c>
      <c r="J801">
        <v>0</v>
      </c>
      <c r="K801">
        <v>0</v>
      </c>
      <c r="M801">
        <v>768</v>
      </c>
      <c r="N801">
        <v>17853.645016298367</v>
      </c>
      <c r="O801">
        <v>-1768.5175162983669</v>
      </c>
      <c r="Q801">
        <v>72.817836812144208</v>
      </c>
      <c r="R801">
        <v>14571.890799999999</v>
      </c>
    </row>
    <row r="802" spans="1:18" x14ac:dyDescent="0.35">
      <c r="A802" s="13">
        <v>4466.6214</v>
      </c>
      <c r="B802">
        <v>23</v>
      </c>
      <c r="C802">
        <v>529</v>
      </c>
      <c r="D802">
        <v>34.96</v>
      </c>
      <c r="E802">
        <v>3</v>
      </c>
      <c r="F802">
        <v>0</v>
      </c>
      <c r="G802">
        <v>0</v>
      </c>
      <c r="H802">
        <v>1</v>
      </c>
      <c r="I802">
        <v>0</v>
      </c>
      <c r="J802">
        <v>0</v>
      </c>
      <c r="K802">
        <v>0</v>
      </c>
      <c r="M802">
        <v>769</v>
      </c>
      <c r="N802">
        <v>7892.5215356988101</v>
      </c>
      <c r="O802">
        <v>-1456.89783569881</v>
      </c>
      <c r="Q802">
        <v>72.912713472485777</v>
      </c>
      <c r="R802">
        <v>14692.66935</v>
      </c>
    </row>
    <row r="803" spans="1:18" x14ac:dyDescent="0.35">
      <c r="A803" s="13">
        <v>10141.136200000001</v>
      </c>
      <c r="B803">
        <v>48</v>
      </c>
      <c r="C803">
        <v>2304</v>
      </c>
      <c r="D803">
        <v>30.78</v>
      </c>
      <c r="E803">
        <v>3</v>
      </c>
      <c r="F803">
        <v>0</v>
      </c>
      <c r="G803">
        <v>1</v>
      </c>
      <c r="H803">
        <v>0</v>
      </c>
      <c r="I803">
        <v>0</v>
      </c>
      <c r="J803">
        <v>0</v>
      </c>
      <c r="K803">
        <v>0</v>
      </c>
      <c r="M803">
        <v>770</v>
      </c>
      <c r="N803">
        <v>14080.587320636316</v>
      </c>
      <c r="O803">
        <v>-1594.7864206363156</v>
      </c>
      <c r="Q803">
        <v>73.007590132827332</v>
      </c>
      <c r="R803">
        <v>14901.5167</v>
      </c>
    </row>
    <row r="804" spans="1:18" x14ac:dyDescent="0.35">
      <c r="A804" s="13">
        <v>10264.4421</v>
      </c>
      <c r="B804">
        <v>49</v>
      </c>
      <c r="C804">
        <v>2401</v>
      </c>
      <c r="D804">
        <v>28.69</v>
      </c>
      <c r="E804">
        <v>3</v>
      </c>
      <c r="F804">
        <v>0</v>
      </c>
      <c r="G804">
        <v>1</v>
      </c>
      <c r="H804">
        <v>1</v>
      </c>
      <c r="I804">
        <v>0</v>
      </c>
      <c r="J804">
        <v>0</v>
      </c>
      <c r="K804">
        <v>0</v>
      </c>
      <c r="M804">
        <v>771</v>
      </c>
      <c r="N804">
        <v>11904.25786372428</v>
      </c>
      <c r="O804">
        <v>-1343.76616372428</v>
      </c>
      <c r="Q804">
        <v>73.102466793168887</v>
      </c>
      <c r="R804">
        <v>14988.432000000001</v>
      </c>
    </row>
    <row r="805" spans="1:18" x14ac:dyDescent="0.35">
      <c r="A805" s="13">
        <v>4234.9269999999997</v>
      </c>
      <c r="B805">
        <v>24</v>
      </c>
      <c r="C805">
        <v>576</v>
      </c>
      <c r="D805">
        <v>30.1</v>
      </c>
      <c r="E805">
        <v>3</v>
      </c>
      <c r="F805">
        <v>0</v>
      </c>
      <c r="G805">
        <v>0</v>
      </c>
      <c r="H805">
        <v>0</v>
      </c>
      <c r="I805">
        <v>0</v>
      </c>
      <c r="J805">
        <v>1</v>
      </c>
      <c r="K805">
        <v>0</v>
      </c>
      <c r="M805">
        <v>772</v>
      </c>
      <c r="N805">
        <v>7310.7304391668767</v>
      </c>
      <c r="O805">
        <v>-1376.350639166877</v>
      </c>
      <c r="Q805">
        <v>73.197343453510442</v>
      </c>
      <c r="R805">
        <v>15006.579449999999</v>
      </c>
    </row>
    <row r="806" spans="1:18" x14ac:dyDescent="0.35">
      <c r="A806" s="13">
        <v>6360.9935999999998</v>
      </c>
      <c r="B806">
        <v>33</v>
      </c>
      <c r="C806">
        <v>1089</v>
      </c>
      <c r="D806">
        <v>42.94</v>
      </c>
      <c r="E806">
        <v>3</v>
      </c>
      <c r="F806">
        <v>0</v>
      </c>
      <c r="G806">
        <v>0</v>
      </c>
      <c r="H806">
        <v>1</v>
      </c>
      <c r="I806">
        <v>0</v>
      </c>
      <c r="J806">
        <v>0</v>
      </c>
      <c r="K806">
        <v>0</v>
      </c>
      <c r="M806">
        <v>773</v>
      </c>
      <c r="N806">
        <v>12134.003596404646</v>
      </c>
      <c r="O806">
        <v>-1431.3611964046449</v>
      </c>
      <c r="Q806">
        <v>73.292220113851997</v>
      </c>
      <c r="R806">
        <v>15019.760050000001</v>
      </c>
    </row>
    <row r="807" spans="1:18" x14ac:dyDescent="0.35">
      <c r="A807" s="13">
        <v>3597.596</v>
      </c>
      <c r="B807">
        <v>23</v>
      </c>
      <c r="C807">
        <v>529</v>
      </c>
      <c r="D807">
        <v>37.1</v>
      </c>
      <c r="E807">
        <v>3</v>
      </c>
      <c r="F807">
        <v>0</v>
      </c>
      <c r="G807">
        <v>1</v>
      </c>
      <c r="H807">
        <v>0</v>
      </c>
      <c r="I807">
        <v>0</v>
      </c>
      <c r="J807">
        <v>1</v>
      </c>
      <c r="K807">
        <v>0</v>
      </c>
      <c r="M807">
        <v>774</v>
      </c>
      <c r="N807">
        <v>8948.0258515705009</v>
      </c>
      <c r="O807">
        <v>-1666.5202515705005</v>
      </c>
      <c r="Q807">
        <v>73.387096774193552</v>
      </c>
      <c r="R807">
        <v>15230.324049999999</v>
      </c>
    </row>
    <row r="808" spans="1:18" x14ac:dyDescent="0.35">
      <c r="A808" s="13">
        <v>3443.0639999999999</v>
      </c>
      <c r="B808">
        <v>22</v>
      </c>
      <c r="C808">
        <v>484</v>
      </c>
      <c r="D808">
        <v>34.799999999999997</v>
      </c>
      <c r="E808">
        <v>3</v>
      </c>
      <c r="F808">
        <v>0</v>
      </c>
      <c r="G808">
        <v>1</v>
      </c>
      <c r="H808">
        <v>0</v>
      </c>
      <c r="I808">
        <v>0</v>
      </c>
      <c r="J808">
        <v>1</v>
      </c>
      <c r="K808">
        <v>0</v>
      </c>
      <c r="M808">
        <v>775</v>
      </c>
      <c r="N808">
        <v>17505.960080546309</v>
      </c>
      <c r="O808">
        <v>-1893.7667305463092</v>
      </c>
      <c r="Q808">
        <v>73.481973434535107</v>
      </c>
      <c r="R808">
        <v>15359.104499999999</v>
      </c>
    </row>
    <row r="809" spans="1:18" x14ac:dyDescent="0.35">
      <c r="A809" s="13">
        <v>4661.2863500000003</v>
      </c>
      <c r="B809">
        <v>26</v>
      </c>
      <c r="C809">
        <v>676</v>
      </c>
      <c r="D809">
        <v>27.265000000000001</v>
      </c>
      <c r="E809">
        <v>3</v>
      </c>
      <c r="F809">
        <v>0</v>
      </c>
      <c r="G809">
        <v>1</v>
      </c>
      <c r="H809">
        <v>0</v>
      </c>
      <c r="I809">
        <v>0</v>
      </c>
      <c r="J809">
        <v>0</v>
      </c>
      <c r="K809">
        <v>0</v>
      </c>
      <c r="M809">
        <v>776</v>
      </c>
      <c r="N809">
        <v>9711.2566730169692</v>
      </c>
      <c r="O809">
        <v>-1651.5775730169689</v>
      </c>
      <c r="Q809">
        <v>73.576850094876662</v>
      </c>
      <c r="R809">
        <v>15518.180249999999</v>
      </c>
    </row>
    <row r="810" spans="1:18" x14ac:dyDescent="0.35">
      <c r="A810" s="13">
        <v>4846.9201499999999</v>
      </c>
      <c r="B810">
        <v>27</v>
      </c>
      <c r="C810">
        <v>729</v>
      </c>
      <c r="D810">
        <v>32.585000000000001</v>
      </c>
      <c r="E810">
        <v>3</v>
      </c>
      <c r="F810">
        <v>0</v>
      </c>
      <c r="G810">
        <v>1</v>
      </c>
      <c r="H810">
        <v>0</v>
      </c>
      <c r="I810">
        <v>0</v>
      </c>
      <c r="J810">
        <v>0</v>
      </c>
      <c r="K810">
        <v>0</v>
      </c>
      <c r="M810">
        <v>777</v>
      </c>
      <c r="N810">
        <v>10504.581752459777</v>
      </c>
      <c r="O810">
        <v>-1898.3643524597774</v>
      </c>
      <c r="Q810">
        <v>73.671726755218216</v>
      </c>
      <c r="R810">
        <v>15555.188749999999</v>
      </c>
    </row>
    <row r="811" spans="1:18" x14ac:dyDescent="0.35">
      <c r="A811" s="13">
        <v>14382.709049999999</v>
      </c>
      <c r="B811">
        <v>59</v>
      </c>
      <c r="C811">
        <v>3481</v>
      </c>
      <c r="D811">
        <v>26.695</v>
      </c>
      <c r="E811">
        <v>3</v>
      </c>
      <c r="F811">
        <v>0</v>
      </c>
      <c r="G811">
        <v>0</v>
      </c>
      <c r="H811">
        <v>1</v>
      </c>
      <c r="I811">
        <v>0</v>
      </c>
      <c r="J811">
        <v>0</v>
      </c>
      <c r="K811">
        <v>0</v>
      </c>
      <c r="M811">
        <v>778</v>
      </c>
      <c r="N811">
        <v>13344.462959009717</v>
      </c>
      <c r="O811">
        <v>-1602.7369590097169</v>
      </c>
      <c r="Q811">
        <v>73.766603415559771</v>
      </c>
      <c r="R811">
        <v>15612.19335</v>
      </c>
    </row>
    <row r="812" spans="1:18" x14ac:dyDescent="0.35">
      <c r="A812" s="13">
        <v>9704.6680500000002</v>
      </c>
      <c r="B812">
        <v>45</v>
      </c>
      <c r="C812">
        <v>2025</v>
      </c>
      <c r="D812">
        <v>39.994999999999997</v>
      </c>
      <c r="E812">
        <v>3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M812">
        <v>779</v>
      </c>
      <c r="N812">
        <v>13743.532502197433</v>
      </c>
      <c r="O812">
        <v>-1638.2125021974334</v>
      </c>
      <c r="Q812">
        <v>73.861480075901326</v>
      </c>
      <c r="R812">
        <v>15817.985699999999</v>
      </c>
    </row>
    <row r="813" spans="1:18" x14ac:dyDescent="0.35">
      <c r="A813" s="13">
        <v>6551.7501000000002</v>
      </c>
      <c r="B813">
        <v>33</v>
      </c>
      <c r="C813">
        <v>1089</v>
      </c>
      <c r="D813">
        <v>36.29</v>
      </c>
      <c r="E813">
        <v>3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M813">
        <v>780</v>
      </c>
      <c r="N813">
        <v>13468.90022131984</v>
      </c>
      <c r="O813">
        <v>-1980.5832713198397</v>
      </c>
      <c r="Q813">
        <v>73.956356736242881</v>
      </c>
      <c r="R813">
        <v>15820.699000000001</v>
      </c>
    </row>
    <row r="814" spans="1:18" x14ac:dyDescent="0.35">
      <c r="A814" s="13">
        <v>6548.1950500000003</v>
      </c>
      <c r="B814">
        <v>36</v>
      </c>
      <c r="C814">
        <v>1296</v>
      </c>
      <c r="D814">
        <v>28.594999999999999</v>
      </c>
      <c r="E814">
        <v>3</v>
      </c>
      <c r="F814">
        <v>0</v>
      </c>
      <c r="G814">
        <v>1</v>
      </c>
      <c r="H814">
        <v>1</v>
      </c>
      <c r="I814">
        <v>0</v>
      </c>
      <c r="J814">
        <v>0</v>
      </c>
      <c r="K814">
        <v>0</v>
      </c>
      <c r="M814">
        <v>781</v>
      </c>
      <c r="N814">
        <v>11804.659275212793</v>
      </c>
      <c r="O814">
        <v>-1689.6504252127925</v>
      </c>
      <c r="Q814">
        <v>74.051233396584436</v>
      </c>
      <c r="R814">
        <v>16085.127500000001</v>
      </c>
    </row>
    <row r="815" spans="1:18" x14ac:dyDescent="0.35">
      <c r="A815" s="13">
        <v>3591.48</v>
      </c>
      <c r="B815">
        <v>23</v>
      </c>
      <c r="C815">
        <v>529</v>
      </c>
      <c r="D815">
        <v>32.700000000000003</v>
      </c>
      <c r="E815">
        <v>3</v>
      </c>
      <c r="F815">
        <v>0</v>
      </c>
      <c r="G815">
        <v>1</v>
      </c>
      <c r="H815">
        <v>0</v>
      </c>
      <c r="I815">
        <v>0</v>
      </c>
      <c r="J815">
        <v>1</v>
      </c>
      <c r="K815">
        <v>0</v>
      </c>
      <c r="M815">
        <v>782</v>
      </c>
      <c r="N815">
        <v>8553.759928011279</v>
      </c>
      <c r="O815">
        <v>-2219.4163780112794</v>
      </c>
      <c r="Q815">
        <v>74.146110056925991</v>
      </c>
      <c r="R815">
        <v>16115.3045</v>
      </c>
    </row>
    <row r="816" spans="1:18" x14ac:dyDescent="0.35">
      <c r="A816" s="13">
        <v>11253.421</v>
      </c>
      <c r="B816">
        <v>53</v>
      </c>
      <c r="C816">
        <v>2809</v>
      </c>
      <c r="D816">
        <v>28.6</v>
      </c>
      <c r="E816">
        <v>3</v>
      </c>
      <c r="F816">
        <v>0</v>
      </c>
      <c r="G816">
        <v>1</v>
      </c>
      <c r="H816">
        <v>0</v>
      </c>
      <c r="I816">
        <v>0</v>
      </c>
      <c r="J816">
        <v>1</v>
      </c>
      <c r="K816">
        <v>0</v>
      </c>
      <c r="M816">
        <v>783</v>
      </c>
      <c r="N816">
        <v>7906.2805664307152</v>
      </c>
      <c r="O816">
        <v>-1777.4831164307152</v>
      </c>
      <c r="Q816">
        <v>74.24098671726756</v>
      </c>
      <c r="R816">
        <v>16232.847</v>
      </c>
    </row>
    <row r="817" spans="1:18" x14ac:dyDescent="0.35">
      <c r="A817" s="13">
        <v>5312.1698500000002</v>
      </c>
      <c r="B817">
        <v>28</v>
      </c>
      <c r="C817">
        <v>784</v>
      </c>
      <c r="D817">
        <v>26.315000000000001</v>
      </c>
      <c r="E817">
        <v>3</v>
      </c>
      <c r="F817">
        <v>0</v>
      </c>
      <c r="G817">
        <v>0</v>
      </c>
      <c r="H817">
        <v>1</v>
      </c>
      <c r="I817">
        <v>0</v>
      </c>
      <c r="J817">
        <v>0</v>
      </c>
      <c r="K817">
        <v>0</v>
      </c>
      <c r="M817">
        <v>784</v>
      </c>
      <c r="N817">
        <v>7033.7721040613005</v>
      </c>
      <c r="O817">
        <v>-1708.1211040613007</v>
      </c>
      <c r="Q817">
        <v>74.335863377609115</v>
      </c>
      <c r="R817">
        <v>16297.846</v>
      </c>
    </row>
    <row r="818" spans="1:18" x14ac:dyDescent="0.35">
      <c r="A818" s="13">
        <v>11085.586799999999</v>
      </c>
      <c r="B818">
        <v>50</v>
      </c>
      <c r="C818">
        <v>2500</v>
      </c>
      <c r="D818">
        <v>28.12</v>
      </c>
      <c r="E818">
        <v>3</v>
      </c>
      <c r="F818">
        <v>0</v>
      </c>
      <c r="G818">
        <v>0</v>
      </c>
      <c r="H818">
        <v>1</v>
      </c>
      <c r="I818">
        <v>0</v>
      </c>
      <c r="J818">
        <v>0</v>
      </c>
      <c r="K818">
        <v>0</v>
      </c>
      <c r="M818">
        <v>785</v>
      </c>
      <c r="N818">
        <v>6785.347509603117</v>
      </c>
      <c r="O818">
        <v>-1531.8235096031167</v>
      </c>
      <c r="Q818">
        <v>74.43074003795067</v>
      </c>
      <c r="R818">
        <v>16450.894700000001</v>
      </c>
    </row>
    <row r="819" spans="1:18" x14ac:dyDescent="0.35">
      <c r="A819" s="13">
        <v>7954.5169999999998</v>
      </c>
      <c r="B819">
        <v>41</v>
      </c>
      <c r="C819">
        <v>1681</v>
      </c>
      <c r="D819">
        <v>32.6</v>
      </c>
      <c r="E819">
        <v>3</v>
      </c>
      <c r="F819">
        <v>0</v>
      </c>
      <c r="G819">
        <v>0</v>
      </c>
      <c r="H819">
        <v>0</v>
      </c>
      <c r="I819">
        <v>0</v>
      </c>
      <c r="J819">
        <v>1</v>
      </c>
      <c r="K819">
        <v>0</v>
      </c>
      <c r="M819">
        <v>786</v>
      </c>
      <c r="N819">
        <v>15148.502767214848</v>
      </c>
      <c r="O819">
        <v>-2101.1704172148475</v>
      </c>
      <c r="Q819">
        <v>74.525616698292225</v>
      </c>
      <c r="R819">
        <v>16455.707849999999</v>
      </c>
    </row>
    <row r="820" spans="1:18" x14ac:dyDescent="0.35">
      <c r="A820" s="13">
        <v>11289.10925</v>
      </c>
      <c r="B820">
        <v>52</v>
      </c>
      <c r="C820">
        <v>2704</v>
      </c>
      <c r="D820">
        <v>32.774999999999999</v>
      </c>
      <c r="E820">
        <v>3</v>
      </c>
      <c r="F820">
        <v>0</v>
      </c>
      <c r="G820">
        <v>1</v>
      </c>
      <c r="H820">
        <v>1</v>
      </c>
      <c r="I820">
        <v>0</v>
      </c>
      <c r="J820">
        <v>0</v>
      </c>
      <c r="K820">
        <v>0</v>
      </c>
      <c r="M820">
        <v>787</v>
      </c>
      <c r="N820">
        <v>5553.1263348398779</v>
      </c>
      <c r="O820">
        <v>-1646.999334839878</v>
      </c>
      <c r="Q820">
        <v>74.62049335863378</v>
      </c>
      <c r="R820">
        <v>16577.779500000001</v>
      </c>
    </row>
    <row r="821" spans="1:18" x14ac:dyDescent="0.35">
      <c r="A821" s="13">
        <v>18838.703659999999</v>
      </c>
      <c r="B821">
        <v>19</v>
      </c>
      <c r="C821">
        <v>361</v>
      </c>
      <c r="D821">
        <v>27.93</v>
      </c>
      <c r="E821">
        <v>3</v>
      </c>
      <c r="F821">
        <v>0</v>
      </c>
      <c r="G821">
        <v>0</v>
      </c>
      <c r="H821">
        <v>1</v>
      </c>
      <c r="I821">
        <v>0</v>
      </c>
      <c r="J821">
        <v>0</v>
      </c>
      <c r="K821">
        <v>0</v>
      </c>
      <c r="M821">
        <v>788</v>
      </c>
      <c r="N821">
        <v>8690.6740374142264</v>
      </c>
      <c r="O821">
        <v>-1943.9315374142261</v>
      </c>
      <c r="Q821">
        <v>74.715370018975335</v>
      </c>
      <c r="R821">
        <v>16586.49771</v>
      </c>
    </row>
    <row r="822" spans="1:18" x14ac:dyDescent="0.35">
      <c r="A822" s="13">
        <v>9101.7980000000007</v>
      </c>
      <c r="B822">
        <v>45</v>
      </c>
      <c r="C822">
        <v>2025</v>
      </c>
      <c r="D822">
        <v>25.7</v>
      </c>
      <c r="E822">
        <v>3</v>
      </c>
      <c r="F822">
        <v>0</v>
      </c>
      <c r="G822">
        <v>0</v>
      </c>
      <c r="H822">
        <v>0</v>
      </c>
      <c r="I822">
        <v>0</v>
      </c>
      <c r="J822">
        <v>1</v>
      </c>
      <c r="K822">
        <v>0</v>
      </c>
      <c r="M822">
        <v>789</v>
      </c>
      <c r="N822">
        <v>15605.234240427681</v>
      </c>
      <c r="O822">
        <v>-2174.9692404276811</v>
      </c>
      <c r="Q822">
        <v>74.81024667931689</v>
      </c>
      <c r="R822">
        <v>16657.71745</v>
      </c>
    </row>
    <row r="823" spans="1:18" x14ac:dyDescent="0.35">
      <c r="A823" s="13">
        <v>30063.580549999999</v>
      </c>
      <c r="B823">
        <v>55</v>
      </c>
      <c r="C823">
        <v>3025</v>
      </c>
      <c r="D823">
        <v>37.715000000000003</v>
      </c>
      <c r="E823">
        <v>3</v>
      </c>
      <c r="F823">
        <v>0</v>
      </c>
      <c r="G823">
        <v>1</v>
      </c>
      <c r="H823">
        <v>1</v>
      </c>
      <c r="I823">
        <v>0</v>
      </c>
      <c r="J823">
        <v>0</v>
      </c>
      <c r="K823">
        <v>0</v>
      </c>
      <c r="M823">
        <v>790</v>
      </c>
      <c r="N823">
        <v>5869.1466785617922</v>
      </c>
      <c r="O823">
        <v>-2387.2786785617923</v>
      </c>
      <c r="Q823">
        <v>74.905123339658445</v>
      </c>
      <c r="R823">
        <v>16796.411940000002</v>
      </c>
    </row>
    <row r="824" spans="1:18" x14ac:dyDescent="0.35">
      <c r="A824" s="13">
        <v>8615.2999999999993</v>
      </c>
      <c r="B824">
        <v>45</v>
      </c>
      <c r="C824">
        <v>2025</v>
      </c>
      <c r="D824">
        <v>27.5</v>
      </c>
      <c r="E824">
        <v>3</v>
      </c>
      <c r="F824">
        <v>0</v>
      </c>
      <c r="G824">
        <v>1</v>
      </c>
      <c r="H824">
        <v>0</v>
      </c>
      <c r="I824">
        <v>0</v>
      </c>
      <c r="J824">
        <v>1</v>
      </c>
      <c r="K824">
        <v>0</v>
      </c>
      <c r="M824">
        <v>791</v>
      </c>
      <c r="N824">
        <v>18376.941563451583</v>
      </c>
      <c r="O824">
        <v>-1921.2337134515838</v>
      </c>
      <c r="Q824">
        <v>75</v>
      </c>
      <c r="R824">
        <v>16884.923999999999</v>
      </c>
    </row>
    <row r="825" spans="1:18" x14ac:dyDescent="0.35">
      <c r="A825" s="13">
        <v>9301.8935500000007</v>
      </c>
      <c r="B825">
        <v>46</v>
      </c>
      <c r="C825">
        <v>2116</v>
      </c>
      <c r="D825">
        <v>25.745000000000001</v>
      </c>
      <c r="E825">
        <v>3</v>
      </c>
      <c r="F825">
        <v>0</v>
      </c>
      <c r="G825">
        <v>1</v>
      </c>
      <c r="H825">
        <v>1</v>
      </c>
      <c r="I825">
        <v>0</v>
      </c>
      <c r="J825">
        <v>0</v>
      </c>
      <c r="K825">
        <v>0</v>
      </c>
      <c r="M825">
        <v>792</v>
      </c>
      <c r="N825">
        <v>6546.3104248529262</v>
      </c>
      <c r="O825">
        <v>-1928.2305248529265</v>
      </c>
      <c r="Q825">
        <v>75.094876660341555</v>
      </c>
      <c r="R825">
        <v>17081.080000000002</v>
      </c>
    </row>
    <row r="826" spans="1:18" x14ac:dyDescent="0.35">
      <c r="A826" s="13">
        <v>5425.0233500000004</v>
      </c>
      <c r="B826">
        <v>31</v>
      </c>
      <c r="C826">
        <v>961</v>
      </c>
      <c r="D826">
        <v>31.065000000000001</v>
      </c>
      <c r="E826">
        <v>3</v>
      </c>
      <c r="F826">
        <v>0</v>
      </c>
      <c r="G826">
        <v>1</v>
      </c>
      <c r="H826">
        <v>1</v>
      </c>
      <c r="I826">
        <v>0</v>
      </c>
      <c r="J826">
        <v>0</v>
      </c>
      <c r="K826">
        <v>0</v>
      </c>
      <c r="M826">
        <v>793</v>
      </c>
      <c r="N826">
        <v>10124.791251967421</v>
      </c>
      <c r="O826">
        <v>-1602.7882519674204</v>
      </c>
      <c r="Q826">
        <v>75.18975332068311</v>
      </c>
      <c r="R826">
        <v>17085.267599999999</v>
      </c>
    </row>
    <row r="827" spans="1:18" x14ac:dyDescent="0.35">
      <c r="A827" s="13">
        <v>11411.684999999999</v>
      </c>
      <c r="B827">
        <v>52</v>
      </c>
      <c r="C827">
        <v>2704</v>
      </c>
      <c r="D827">
        <v>44.7</v>
      </c>
      <c r="E827">
        <v>3</v>
      </c>
      <c r="F827">
        <v>0</v>
      </c>
      <c r="G827">
        <v>0</v>
      </c>
      <c r="H827">
        <v>0</v>
      </c>
      <c r="I827">
        <v>0</v>
      </c>
      <c r="J827">
        <v>1</v>
      </c>
      <c r="K827">
        <v>0</v>
      </c>
      <c r="M827">
        <v>794</v>
      </c>
      <c r="N827">
        <v>11816.36629374991</v>
      </c>
      <c r="O827">
        <v>-1546.9062937499111</v>
      </c>
      <c r="Q827">
        <v>75.284629981024665</v>
      </c>
      <c r="R827">
        <v>17128.426080000001</v>
      </c>
    </row>
    <row r="828" spans="1:18" x14ac:dyDescent="0.35">
      <c r="A828" s="13">
        <v>6799.4579999999996</v>
      </c>
      <c r="B828">
        <v>31</v>
      </c>
      <c r="C828">
        <v>961</v>
      </c>
      <c r="D828">
        <v>28.5</v>
      </c>
      <c r="E828">
        <v>5</v>
      </c>
      <c r="F828">
        <v>0</v>
      </c>
      <c r="G828">
        <v>1</v>
      </c>
      <c r="H828">
        <v>0</v>
      </c>
      <c r="I828">
        <v>0</v>
      </c>
      <c r="J828">
        <v>0</v>
      </c>
      <c r="K828">
        <v>0</v>
      </c>
      <c r="M828">
        <v>795</v>
      </c>
      <c r="N828">
        <v>6986.6860074475435</v>
      </c>
      <c r="O828">
        <v>11818.066392552457</v>
      </c>
      <c r="Q828">
        <v>75.37950664136622</v>
      </c>
      <c r="R828">
        <v>17178.682400000002</v>
      </c>
    </row>
    <row r="829" spans="1:18" x14ac:dyDescent="0.35">
      <c r="A829" s="13">
        <v>10407.085849999999</v>
      </c>
      <c r="B829">
        <v>47</v>
      </c>
      <c r="C829">
        <v>2209</v>
      </c>
      <c r="D829">
        <v>28.215</v>
      </c>
      <c r="E829">
        <v>4</v>
      </c>
      <c r="F829">
        <v>0</v>
      </c>
      <c r="G829">
        <v>1</v>
      </c>
      <c r="H829">
        <v>0</v>
      </c>
      <c r="I829">
        <v>0</v>
      </c>
      <c r="J829">
        <v>0</v>
      </c>
      <c r="K829">
        <v>0</v>
      </c>
      <c r="M829">
        <v>796</v>
      </c>
      <c r="N829">
        <v>7399.3474855815703</v>
      </c>
      <c r="O829">
        <v>-1472.5014855815707</v>
      </c>
      <c r="Q829">
        <v>75.474383301707775</v>
      </c>
      <c r="R829">
        <v>17179.522000000001</v>
      </c>
    </row>
    <row r="830" spans="1:18" x14ac:dyDescent="0.35">
      <c r="A830" s="13">
        <v>8162.7162500000004</v>
      </c>
      <c r="B830">
        <v>40</v>
      </c>
      <c r="C830">
        <v>1600</v>
      </c>
      <c r="D830">
        <v>30.875</v>
      </c>
      <c r="E830">
        <v>4</v>
      </c>
      <c r="F830">
        <v>0</v>
      </c>
      <c r="G830">
        <v>1</v>
      </c>
      <c r="H830">
        <v>1</v>
      </c>
      <c r="I830">
        <v>0</v>
      </c>
      <c r="J830">
        <v>0</v>
      </c>
      <c r="K830">
        <v>0</v>
      </c>
      <c r="M830">
        <v>797</v>
      </c>
      <c r="N830">
        <v>17404.513597627145</v>
      </c>
      <c r="O830">
        <v>-1849.3248476271456</v>
      </c>
      <c r="Q830">
        <v>75.569259962049344</v>
      </c>
      <c r="R830">
        <v>17361.766100000001</v>
      </c>
    </row>
    <row r="831" spans="1:18" x14ac:dyDescent="0.35">
      <c r="A831" s="13">
        <v>24671.663339999999</v>
      </c>
      <c r="B831">
        <v>26</v>
      </c>
      <c r="C831">
        <v>676</v>
      </c>
      <c r="D831">
        <v>29.64</v>
      </c>
      <c r="E831">
        <v>4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M831">
        <v>798</v>
      </c>
      <c r="N831">
        <v>8349.9873870726678</v>
      </c>
      <c r="O831">
        <v>-1553.1241370726675</v>
      </c>
      <c r="Q831">
        <v>75.664136622390899</v>
      </c>
      <c r="R831">
        <v>17468.983899999999</v>
      </c>
    </row>
    <row r="832" spans="1:18" x14ac:dyDescent="0.35">
      <c r="A832" s="13">
        <v>10977.2063</v>
      </c>
      <c r="B832">
        <v>49</v>
      </c>
      <c r="C832">
        <v>2401</v>
      </c>
      <c r="D832">
        <v>41.47</v>
      </c>
      <c r="E832">
        <v>4</v>
      </c>
      <c r="F832">
        <v>0</v>
      </c>
      <c r="G832">
        <v>0</v>
      </c>
      <c r="H832">
        <v>0</v>
      </c>
      <c r="I832">
        <v>1</v>
      </c>
      <c r="J832">
        <v>0</v>
      </c>
      <c r="K832">
        <v>0</v>
      </c>
      <c r="M832">
        <v>799</v>
      </c>
      <c r="N832">
        <v>7898.2845000948118</v>
      </c>
      <c r="O832">
        <v>-1701.8365000948115</v>
      </c>
      <c r="Q832">
        <v>75.759013282732454</v>
      </c>
      <c r="R832">
        <v>17496.306</v>
      </c>
    </row>
    <row r="833" spans="1:18" x14ac:dyDescent="0.35">
      <c r="A833" s="13">
        <v>17942.106</v>
      </c>
      <c r="B833">
        <v>21</v>
      </c>
      <c r="C833">
        <v>441</v>
      </c>
      <c r="D833">
        <v>25.7</v>
      </c>
      <c r="E833">
        <v>4</v>
      </c>
      <c r="F833">
        <v>1</v>
      </c>
      <c r="G833">
        <v>1</v>
      </c>
      <c r="H833">
        <v>0</v>
      </c>
      <c r="I833">
        <v>0</v>
      </c>
      <c r="J833">
        <v>1</v>
      </c>
      <c r="K833">
        <v>25.7</v>
      </c>
      <c r="M833">
        <v>800</v>
      </c>
      <c r="N833">
        <v>8703.7030292872241</v>
      </c>
      <c r="O833">
        <v>-1955.1118292872243</v>
      </c>
      <c r="Q833">
        <v>75.853889943074009</v>
      </c>
      <c r="R833">
        <v>17560.37975</v>
      </c>
    </row>
    <row r="834" spans="1:18" x14ac:dyDescent="0.35">
      <c r="A834" s="13">
        <v>11552.904</v>
      </c>
      <c r="B834">
        <v>49</v>
      </c>
      <c r="C834">
        <v>2401</v>
      </c>
      <c r="D834">
        <v>31.9</v>
      </c>
      <c r="E834">
        <v>5</v>
      </c>
      <c r="F834">
        <v>0</v>
      </c>
      <c r="G834">
        <v>0</v>
      </c>
      <c r="H834">
        <v>0</v>
      </c>
      <c r="I834">
        <v>0</v>
      </c>
      <c r="J834">
        <v>1</v>
      </c>
      <c r="K834">
        <v>0</v>
      </c>
      <c r="M834">
        <v>801</v>
      </c>
      <c r="N834">
        <v>6462.8459829604499</v>
      </c>
      <c r="O834">
        <v>-1996.2245829604499</v>
      </c>
      <c r="Q834">
        <v>75.948766603415564</v>
      </c>
      <c r="R834">
        <v>17626.239509999999</v>
      </c>
    </row>
    <row r="835" spans="1:18" x14ac:dyDescent="0.35">
      <c r="A835" s="13">
        <v>40182.245999999999</v>
      </c>
      <c r="B835">
        <v>37</v>
      </c>
      <c r="C835">
        <v>1369</v>
      </c>
      <c r="D835">
        <v>34.1</v>
      </c>
      <c r="E835">
        <v>4</v>
      </c>
      <c r="F835">
        <v>1</v>
      </c>
      <c r="G835">
        <v>1</v>
      </c>
      <c r="H835">
        <v>0</v>
      </c>
      <c r="I835">
        <v>0</v>
      </c>
      <c r="J835">
        <v>1</v>
      </c>
      <c r="K835">
        <v>34.1</v>
      </c>
      <c r="M835">
        <v>802</v>
      </c>
      <c r="N835">
        <v>12077.685885612693</v>
      </c>
      <c r="O835">
        <v>-1936.549685612692</v>
      </c>
      <c r="Q835">
        <v>76.043643263757119</v>
      </c>
      <c r="R835">
        <v>17663.144199999999</v>
      </c>
    </row>
    <row r="836" spans="1:18" x14ac:dyDescent="0.35">
      <c r="A836" s="13">
        <v>12949.1554</v>
      </c>
      <c r="B836">
        <v>56</v>
      </c>
      <c r="C836">
        <v>3136</v>
      </c>
      <c r="D836">
        <v>33.659999999999997</v>
      </c>
      <c r="E836">
        <v>4</v>
      </c>
      <c r="F836">
        <v>0</v>
      </c>
      <c r="G836">
        <v>1</v>
      </c>
      <c r="H836">
        <v>0</v>
      </c>
      <c r="I836">
        <v>1</v>
      </c>
      <c r="J836">
        <v>0</v>
      </c>
      <c r="K836">
        <v>0</v>
      </c>
      <c r="M836">
        <v>803</v>
      </c>
      <c r="N836">
        <v>11781.001887237486</v>
      </c>
      <c r="O836">
        <v>-1516.5597872374856</v>
      </c>
      <c r="Q836">
        <v>76.138519924098674</v>
      </c>
      <c r="R836">
        <v>17748.5062</v>
      </c>
    </row>
    <row r="837" spans="1:18" x14ac:dyDescent="0.35">
      <c r="A837" s="13">
        <v>14394.398150000001</v>
      </c>
      <c r="B837">
        <v>57</v>
      </c>
      <c r="C837">
        <v>3249</v>
      </c>
      <c r="D837">
        <v>28.785</v>
      </c>
      <c r="E837">
        <v>4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M837">
        <v>804</v>
      </c>
      <c r="N837">
        <v>6076.1195740846151</v>
      </c>
      <c r="O837">
        <v>-1841.1925740846154</v>
      </c>
      <c r="Q837">
        <v>76.233396584440229</v>
      </c>
      <c r="R837">
        <v>17878.900679999999</v>
      </c>
    </row>
    <row r="838" spans="1:18" x14ac:dyDescent="0.35">
      <c r="A838" s="13">
        <v>17128.426080000001</v>
      </c>
      <c r="B838">
        <v>24</v>
      </c>
      <c r="C838">
        <v>576</v>
      </c>
      <c r="D838">
        <v>33.630000000000003</v>
      </c>
      <c r="E838">
        <v>4</v>
      </c>
      <c r="F838">
        <v>0</v>
      </c>
      <c r="G838">
        <v>1</v>
      </c>
      <c r="H838">
        <v>0</v>
      </c>
      <c r="I838">
        <v>0</v>
      </c>
      <c r="J838">
        <v>0</v>
      </c>
      <c r="K838">
        <v>0</v>
      </c>
      <c r="M838">
        <v>805</v>
      </c>
      <c r="N838">
        <v>8204.92022295077</v>
      </c>
      <c r="O838">
        <v>-1843.9266229507703</v>
      </c>
      <c r="Q838">
        <v>76.328273244781784</v>
      </c>
      <c r="R838">
        <v>17929.303370000001</v>
      </c>
    </row>
    <row r="839" spans="1:18" x14ac:dyDescent="0.35">
      <c r="A839" s="13">
        <v>6653.7885999999999</v>
      </c>
      <c r="B839">
        <v>33</v>
      </c>
      <c r="C839">
        <v>1089</v>
      </c>
      <c r="D839">
        <v>33.44</v>
      </c>
      <c r="E839">
        <v>5</v>
      </c>
      <c r="F839">
        <v>0</v>
      </c>
      <c r="G839">
        <v>1</v>
      </c>
      <c r="H839">
        <v>0</v>
      </c>
      <c r="I839">
        <v>1</v>
      </c>
      <c r="J839">
        <v>0</v>
      </c>
      <c r="K839">
        <v>0</v>
      </c>
      <c r="M839">
        <v>806</v>
      </c>
      <c r="N839">
        <v>5385.9470001697891</v>
      </c>
      <c r="O839">
        <v>-1788.3510001697891</v>
      </c>
      <c r="Q839">
        <v>76.423149905123338</v>
      </c>
      <c r="R839">
        <v>17942.106</v>
      </c>
    </row>
    <row r="840" spans="1:18" x14ac:dyDescent="0.35">
      <c r="A840" s="13">
        <v>4877.9810500000003</v>
      </c>
      <c r="B840">
        <v>25</v>
      </c>
      <c r="C840">
        <v>625</v>
      </c>
      <c r="D840">
        <v>26.695</v>
      </c>
      <c r="E840">
        <v>4</v>
      </c>
      <c r="F840">
        <v>0</v>
      </c>
      <c r="G840">
        <v>1</v>
      </c>
      <c r="H840">
        <v>1</v>
      </c>
      <c r="I840">
        <v>0</v>
      </c>
      <c r="J840">
        <v>0</v>
      </c>
      <c r="K840">
        <v>0</v>
      </c>
      <c r="M840">
        <v>807</v>
      </c>
      <c r="N840">
        <v>5241.5065435938459</v>
      </c>
      <c r="O840">
        <v>-1798.442543593846</v>
      </c>
      <c r="Q840">
        <v>76.518026565464893</v>
      </c>
      <c r="R840">
        <v>18033.9679</v>
      </c>
    </row>
    <row r="841" spans="1:18" x14ac:dyDescent="0.35">
      <c r="A841" s="13">
        <v>7243.8136000000004</v>
      </c>
      <c r="B841">
        <v>36</v>
      </c>
      <c r="C841">
        <v>1296</v>
      </c>
      <c r="D841">
        <v>29.04</v>
      </c>
      <c r="E841">
        <v>4</v>
      </c>
      <c r="F841">
        <v>0</v>
      </c>
      <c r="G841">
        <v>0</v>
      </c>
      <c r="H841">
        <v>0</v>
      </c>
      <c r="I841">
        <v>1</v>
      </c>
      <c r="J841">
        <v>0</v>
      </c>
      <c r="K841">
        <v>0</v>
      </c>
      <c r="M841">
        <v>808</v>
      </c>
      <c r="N841">
        <v>6781.3586674944981</v>
      </c>
      <c r="O841">
        <v>-2120.0723174944978</v>
      </c>
      <c r="Q841">
        <v>76.612903225806448</v>
      </c>
      <c r="R841">
        <v>18157.876</v>
      </c>
    </row>
    <row r="842" spans="1:18" x14ac:dyDescent="0.35">
      <c r="A842" s="13">
        <v>10096.969999999999</v>
      </c>
      <c r="B842">
        <v>46</v>
      </c>
      <c r="C842">
        <v>2116</v>
      </c>
      <c r="D842">
        <v>25.8</v>
      </c>
      <c r="E842">
        <v>5</v>
      </c>
      <c r="F842">
        <v>0</v>
      </c>
      <c r="G842">
        <v>1</v>
      </c>
      <c r="H842">
        <v>0</v>
      </c>
      <c r="I842">
        <v>0</v>
      </c>
      <c r="J842">
        <v>1</v>
      </c>
      <c r="K842">
        <v>0</v>
      </c>
      <c r="M842">
        <v>809</v>
      </c>
      <c r="N842">
        <v>6987.7335061448521</v>
      </c>
      <c r="O842">
        <v>-2140.8133561448522</v>
      </c>
      <c r="Q842">
        <v>76.707779886148003</v>
      </c>
      <c r="R842">
        <v>18218.161390000001</v>
      </c>
    </row>
    <row r="843" spans="1:18" x14ac:dyDescent="0.35">
      <c r="A843" s="13">
        <v>8596.8277999999991</v>
      </c>
      <c r="B843">
        <v>39</v>
      </c>
      <c r="C843">
        <v>1521</v>
      </c>
      <c r="D843">
        <v>34.32</v>
      </c>
      <c r="E843">
        <v>5</v>
      </c>
      <c r="F843">
        <v>0</v>
      </c>
      <c r="G843">
        <v>0</v>
      </c>
      <c r="H843">
        <v>0</v>
      </c>
      <c r="I843">
        <v>1</v>
      </c>
      <c r="J843">
        <v>0</v>
      </c>
      <c r="K843">
        <v>0</v>
      </c>
      <c r="M843">
        <v>810</v>
      </c>
      <c r="N843">
        <v>16156.842352065416</v>
      </c>
      <c r="O843">
        <v>-1774.1333020654165</v>
      </c>
      <c r="Q843">
        <v>76.802656546489558</v>
      </c>
      <c r="R843">
        <v>18223.4512</v>
      </c>
    </row>
    <row r="844" spans="1:18" x14ac:dyDescent="0.35">
      <c r="A844" s="13">
        <v>4915.0598499999996</v>
      </c>
      <c r="B844">
        <v>20</v>
      </c>
      <c r="C844">
        <v>400</v>
      </c>
      <c r="D844">
        <v>30.114999999999998</v>
      </c>
      <c r="E844">
        <v>5</v>
      </c>
      <c r="F844">
        <v>0</v>
      </c>
      <c r="G844">
        <v>1</v>
      </c>
      <c r="H844">
        <v>0</v>
      </c>
      <c r="I844">
        <v>0</v>
      </c>
      <c r="J844">
        <v>0</v>
      </c>
      <c r="K844">
        <v>0</v>
      </c>
      <c r="M844">
        <v>811</v>
      </c>
      <c r="N844">
        <v>11848.684923924069</v>
      </c>
      <c r="O844">
        <v>-2144.0168739240689</v>
      </c>
      <c r="Q844">
        <v>76.897533206831127</v>
      </c>
      <c r="R844">
        <v>18246.495500000001</v>
      </c>
    </row>
    <row r="845" spans="1:18" x14ac:dyDescent="0.35">
      <c r="A845" s="13">
        <v>36580.282160000002</v>
      </c>
      <c r="B845">
        <v>61</v>
      </c>
      <c r="C845">
        <v>3721</v>
      </c>
      <c r="D845">
        <v>33.33</v>
      </c>
      <c r="E845">
        <v>4</v>
      </c>
      <c r="F845">
        <v>0</v>
      </c>
      <c r="G845">
        <v>0</v>
      </c>
      <c r="H845">
        <v>0</v>
      </c>
      <c r="I845">
        <v>1</v>
      </c>
      <c r="J845">
        <v>0</v>
      </c>
      <c r="K845">
        <v>0</v>
      </c>
      <c r="M845">
        <v>812</v>
      </c>
      <c r="N845">
        <v>8748.1676495473475</v>
      </c>
      <c r="O845">
        <v>-2196.4175495473473</v>
      </c>
      <c r="Q845">
        <v>76.992409867172682</v>
      </c>
      <c r="R845">
        <v>18259.216</v>
      </c>
    </row>
    <row r="846" spans="1:18" x14ac:dyDescent="0.35">
      <c r="A846" s="13">
        <v>11299.343000000001</v>
      </c>
      <c r="B846">
        <v>50</v>
      </c>
      <c r="C846">
        <v>2500</v>
      </c>
      <c r="D846">
        <v>33.700000000000003</v>
      </c>
      <c r="E846">
        <v>4</v>
      </c>
      <c r="F846">
        <v>0</v>
      </c>
      <c r="G846">
        <v>0</v>
      </c>
      <c r="H846">
        <v>0</v>
      </c>
      <c r="I846">
        <v>0</v>
      </c>
      <c r="J846">
        <v>1</v>
      </c>
      <c r="K846">
        <v>0</v>
      </c>
      <c r="M846">
        <v>813</v>
      </c>
      <c r="N846">
        <v>8092.5187164957269</v>
      </c>
      <c r="O846">
        <v>-1544.3236664957267</v>
      </c>
      <c r="Q846">
        <v>77.087286527514237</v>
      </c>
      <c r="R846">
        <v>18310.741999999998</v>
      </c>
    </row>
    <row r="847" spans="1:18" x14ac:dyDescent="0.35">
      <c r="A847" s="13">
        <v>4561.1885000000002</v>
      </c>
      <c r="B847">
        <v>18</v>
      </c>
      <c r="C847">
        <v>324</v>
      </c>
      <c r="D847">
        <v>31.35</v>
      </c>
      <c r="E847">
        <v>4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M847">
        <v>814</v>
      </c>
      <c r="N847">
        <v>5342.8435684094939</v>
      </c>
      <c r="O847">
        <v>-1751.3635684094938</v>
      </c>
      <c r="Q847">
        <v>77.182163187855792</v>
      </c>
      <c r="R847">
        <v>18328.238099999999</v>
      </c>
    </row>
    <row r="848" spans="1:18" x14ac:dyDescent="0.35">
      <c r="A848" s="13">
        <v>9222.4025999999994</v>
      </c>
      <c r="B848">
        <v>41</v>
      </c>
      <c r="C848">
        <v>1681</v>
      </c>
      <c r="D848">
        <v>29.64</v>
      </c>
      <c r="E848">
        <v>5</v>
      </c>
      <c r="F848">
        <v>0</v>
      </c>
      <c r="G848">
        <v>1</v>
      </c>
      <c r="H848">
        <v>0</v>
      </c>
      <c r="I848">
        <v>0</v>
      </c>
      <c r="J848">
        <v>0</v>
      </c>
      <c r="K848">
        <v>0</v>
      </c>
      <c r="M848">
        <v>815</v>
      </c>
      <c r="N848">
        <v>12720.61141662816</v>
      </c>
      <c r="O848">
        <v>-1467.1904166281602</v>
      </c>
      <c r="Q848">
        <v>77.277039848197347</v>
      </c>
      <c r="R848">
        <v>18765.87545</v>
      </c>
    </row>
    <row r="849" spans="1:18" x14ac:dyDescent="0.35">
      <c r="A849" s="13">
        <v>11015.1747</v>
      </c>
      <c r="B849">
        <v>48</v>
      </c>
      <c r="C849">
        <v>2304</v>
      </c>
      <c r="D849">
        <v>27.93</v>
      </c>
      <c r="E849">
        <v>4</v>
      </c>
      <c r="F849">
        <v>0</v>
      </c>
      <c r="G849">
        <v>0</v>
      </c>
      <c r="H849">
        <v>1</v>
      </c>
      <c r="I849">
        <v>0</v>
      </c>
      <c r="J849">
        <v>0</v>
      </c>
      <c r="K849">
        <v>0</v>
      </c>
      <c r="M849">
        <v>816</v>
      </c>
      <c r="N849">
        <v>7109.014699188182</v>
      </c>
      <c r="O849">
        <v>-1796.8448491881818</v>
      </c>
      <c r="Q849">
        <v>77.371916508538902</v>
      </c>
      <c r="R849">
        <v>18767.737700000001</v>
      </c>
    </row>
    <row r="850" spans="1:18" x14ac:dyDescent="0.35">
      <c r="A850" s="13">
        <v>6059.1729999999998</v>
      </c>
      <c r="B850">
        <v>33</v>
      </c>
      <c r="C850">
        <v>1089</v>
      </c>
      <c r="D850">
        <v>29.4</v>
      </c>
      <c r="E850">
        <v>4</v>
      </c>
      <c r="F850">
        <v>0</v>
      </c>
      <c r="G850">
        <v>1</v>
      </c>
      <c r="H850">
        <v>0</v>
      </c>
      <c r="I850">
        <v>0</v>
      </c>
      <c r="J850">
        <v>1</v>
      </c>
      <c r="K850">
        <v>0</v>
      </c>
      <c r="M850">
        <v>817</v>
      </c>
      <c r="N850">
        <v>12744.437649355094</v>
      </c>
      <c r="O850">
        <v>-1658.8508493550944</v>
      </c>
      <c r="Q850">
        <v>77.466793168880457</v>
      </c>
      <c r="R850">
        <v>18804.752400000001</v>
      </c>
    </row>
    <row r="851" spans="1:18" x14ac:dyDescent="0.35">
      <c r="A851" s="13">
        <v>14478.33015</v>
      </c>
      <c r="B851">
        <v>43</v>
      </c>
      <c r="C851">
        <v>1849</v>
      </c>
      <c r="D851">
        <v>25.52</v>
      </c>
      <c r="E851">
        <v>5</v>
      </c>
      <c r="F851">
        <v>0</v>
      </c>
      <c r="G851">
        <v>1</v>
      </c>
      <c r="H851">
        <v>0</v>
      </c>
      <c r="I851">
        <v>1</v>
      </c>
      <c r="J851">
        <v>0</v>
      </c>
      <c r="K851">
        <v>0</v>
      </c>
      <c r="M851">
        <v>818</v>
      </c>
      <c r="N851">
        <v>9547.9296947515595</v>
      </c>
      <c r="O851">
        <v>-1593.4126947515597</v>
      </c>
      <c r="Q851">
        <v>77.561669829222012</v>
      </c>
      <c r="R851">
        <v>18806.145469999999</v>
      </c>
    </row>
    <row r="852" spans="1:18" x14ac:dyDescent="0.35">
      <c r="A852" s="13">
        <v>21472.478800000001</v>
      </c>
      <c r="B852">
        <v>32</v>
      </c>
      <c r="C852">
        <v>1024</v>
      </c>
      <c r="D852">
        <v>28.12</v>
      </c>
      <c r="E852">
        <v>4</v>
      </c>
      <c r="F852">
        <v>1</v>
      </c>
      <c r="G852">
        <v>1</v>
      </c>
      <c r="H852">
        <v>1</v>
      </c>
      <c r="I852">
        <v>0</v>
      </c>
      <c r="J852">
        <v>0</v>
      </c>
      <c r="K852">
        <v>28.12</v>
      </c>
      <c r="M852">
        <v>819</v>
      </c>
      <c r="N852">
        <v>12866.091689018125</v>
      </c>
      <c r="O852">
        <v>-1576.9824390181257</v>
      </c>
      <c r="Q852">
        <v>77.656546489563567</v>
      </c>
      <c r="R852">
        <v>18838.703659999999</v>
      </c>
    </row>
    <row r="853" spans="1:18" x14ac:dyDescent="0.35">
      <c r="A853" s="13">
        <v>19496.71917</v>
      </c>
      <c r="B853">
        <v>35</v>
      </c>
      <c r="C853">
        <v>1225</v>
      </c>
      <c r="D853">
        <v>39.71</v>
      </c>
      <c r="E853">
        <v>4</v>
      </c>
      <c r="F853">
        <v>0</v>
      </c>
      <c r="G853">
        <v>1</v>
      </c>
      <c r="H853">
        <v>0</v>
      </c>
      <c r="I853">
        <v>0</v>
      </c>
      <c r="J853">
        <v>0</v>
      </c>
      <c r="K853">
        <v>0</v>
      </c>
      <c r="M853">
        <v>820</v>
      </c>
      <c r="N853">
        <v>5954.8666163695916</v>
      </c>
      <c r="O853">
        <v>12883.837043630407</v>
      </c>
      <c r="Q853">
        <v>77.751423149905122</v>
      </c>
      <c r="R853">
        <v>18903.491409999999</v>
      </c>
    </row>
    <row r="854" spans="1:18" x14ac:dyDescent="0.35">
      <c r="A854" s="13">
        <v>1837.2370000000001</v>
      </c>
      <c r="B854">
        <v>19</v>
      </c>
      <c r="C854">
        <v>361</v>
      </c>
      <c r="D854">
        <v>24.6</v>
      </c>
      <c r="E854">
        <v>1</v>
      </c>
      <c r="F854">
        <v>0</v>
      </c>
      <c r="G854">
        <v>1</v>
      </c>
      <c r="H854">
        <v>0</v>
      </c>
      <c r="I854">
        <v>0</v>
      </c>
      <c r="J854">
        <v>1</v>
      </c>
      <c r="K854">
        <v>0</v>
      </c>
      <c r="M854">
        <v>821</v>
      </c>
      <c r="N854">
        <v>10631.142100939693</v>
      </c>
      <c r="O854">
        <v>-1529.344100939692</v>
      </c>
      <c r="Q854">
        <v>77.846299810246677</v>
      </c>
      <c r="R854">
        <v>18955.220170000001</v>
      </c>
    </row>
    <row r="855" spans="1:18" x14ac:dyDescent="0.35">
      <c r="A855" s="13">
        <v>6272.4772000000003</v>
      </c>
      <c r="B855">
        <v>41</v>
      </c>
      <c r="C855">
        <v>1681</v>
      </c>
      <c r="D855">
        <v>21.78</v>
      </c>
      <c r="E855">
        <v>1</v>
      </c>
      <c r="F855">
        <v>0</v>
      </c>
      <c r="G855">
        <v>1</v>
      </c>
      <c r="H855">
        <v>0</v>
      </c>
      <c r="I855">
        <v>1</v>
      </c>
      <c r="J855">
        <v>0</v>
      </c>
      <c r="K855">
        <v>0</v>
      </c>
      <c r="M855">
        <v>822</v>
      </c>
      <c r="N855">
        <v>14032.344217589787</v>
      </c>
      <c r="O855">
        <v>16031.236332410212</v>
      </c>
      <c r="Q855">
        <v>77.941176470588232</v>
      </c>
      <c r="R855">
        <v>18963.171920000001</v>
      </c>
    </row>
    <row r="856" spans="1:18" x14ac:dyDescent="0.35">
      <c r="A856" s="13">
        <v>23244.790199999999</v>
      </c>
      <c r="B856">
        <v>53</v>
      </c>
      <c r="C856">
        <v>2809</v>
      </c>
      <c r="D856">
        <v>22.88</v>
      </c>
      <c r="E856">
        <v>1</v>
      </c>
      <c r="F856">
        <v>1</v>
      </c>
      <c r="G856">
        <v>0</v>
      </c>
      <c r="H856">
        <v>0</v>
      </c>
      <c r="I856">
        <v>1</v>
      </c>
      <c r="J856">
        <v>0</v>
      </c>
      <c r="K856">
        <v>22.88</v>
      </c>
      <c r="M856">
        <v>823</v>
      </c>
      <c r="N856">
        <v>10020.025663396404</v>
      </c>
      <c r="O856">
        <v>-1404.7256633964043</v>
      </c>
      <c r="Q856">
        <v>78.036053130929787</v>
      </c>
      <c r="R856">
        <v>18972.494999999999</v>
      </c>
    </row>
    <row r="857" spans="1:18" x14ac:dyDescent="0.35">
      <c r="A857" s="13">
        <v>30166.618170000002</v>
      </c>
      <c r="B857">
        <v>64</v>
      </c>
      <c r="C857">
        <v>4096</v>
      </c>
      <c r="D857">
        <v>24.7</v>
      </c>
      <c r="E857">
        <v>1</v>
      </c>
      <c r="F857">
        <v>0</v>
      </c>
      <c r="G857">
        <v>1</v>
      </c>
      <c r="H857">
        <v>1</v>
      </c>
      <c r="I857">
        <v>0</v>
      </c>
      <c r="J857">
        <v>0</v>
      </c>
      <c r="K857">
        <v>0</v>
      </c>
      <c r="M857">
        <v>824</v>
      </c>
      <c r="N857">
        <v>10779.866739077801</v>
      </c>
      <c r="O857">
        <v>-1477.9731890778003</v>
      </c>
      <c r="Q857">
        <v>78.130929791271342</v>
      </c>
      <c r="R857">
        <v>19107.779600000002</v>
      </c>
    </row>
    <row r="858" spans="1:18" x14ac:dyDescent="0.35">
      <c r="A858" s="13">
        <v>17663.144199999999</v>
      </c>
      <c r="B858">
        <v>28</v>
      </c>
      <c r="C858">
        <v>784</v>
      </c>
      <c r="D858">
        <v>23.98</v>
      </c>
      <c r="E858">
        <v>3</v>
      </c>
      <c r="F858">
        <v>1</v>
      </c>
      <c r="G858">
        <v>1</v>
      </c>
      <c r="H858">
        <v>0</v>
      </c>
      <c r="I858">
        <v>1</v>
      </c>
      <c r="J858">
        <v>0</v>
      </c>
      <c r="K858">
        <v>23.98</v>
      </c>
      <c r="M858">
        <v>825</v>
      </c>
      <c r="N858">
        <v>7062.3607131695944</v>
      </c>
      <c r="O858">
        <v>-1637.337363169594</v>
      </c>
      <c r="Q858">
        <v>78.225806451612911</v>
      </c>
      <c r="R858">
        <v>19144.576519999999</v>
      </c>
    </row>
    <row r="859" spans="1:18" x14ac:dyDescent="0.35">
      <c r="A859" s="13">
        <v>21098.554049999999</v>
      </c>
      <c r="B859">
        <v>45</v>
      </c>
      <c r="C859">
        <v>2025</v>
      </c>
      <c r="D859">
        <v>22.895</v>
      </c>
      <c r="E859">
        <v>2</v>
      </c>
      <c r="F859">
        <v>1</v>
      </c>
      <c r="G859">
        <v>1</v>
      </c>
      <c r="H859">
        <v>1</v>
      </c>
      <c r="I859">
        <v>0</v>
      </c>
      <c r="J859">
        <v>0</v>
      </c>
      <c r="K859">
        <v>22.895</v>
      </c>
      <c r="M859">
        <v>826</v>
      </c>
      <c r="N859">
        <v>13142.548179975758</v>
      </c>
      <c r="O859">
        <v>-1730.8631799757586</v>
      </c>
      <c r="Q859">
        <v>78.320683111954466</v>
      </c>
      <c r="R859">
        <v>19199.944</v>
      </c>
    </row>
    <row r="860" spans="1:18" x14ac:dyDescent="0.35">
      <c r="A860" s="13">
        <v>10942.13205</v>
      </c>
      <c r="B860">
        <v>53</v>
      </c>
      <c r="C860">
        <v>2809</v>
      </c>
      <c r="D860">
        <v>24.795000000000002</v>
      </c>
      <c r="E860">
        <v>1</v>
      </c>
      <c r="F860">
        <v>0</v>
      </c>
      <c r="G860">
        <v>0</v>
      </c>
      <c r="H860">
        <v>1</v>
      </c>
      <c r="I860">
        <v>0</v>
      </c>
      <c r="J860">
        <v>0</v>
      </c>
      <c r="K860">
        <v>0</v>
      </c>
      <c r="M860">
        <v>827</v>
      </c>
      <c r="N860">
        <v>9121.3282016272624</v>
      </c>
      <c r="O860">
        <v>-2321.8702016272628</v>
      </c>
      <c r="Q860">
        <v>78.415559772296021</v>
      </c>
      <c r="R860">
        <v>19350.368900000001</v>
      </c>
    </row>
    <row r="861" spans="1:18" x14ac:dyDescent="0.35">
      <c r="A861" s="13">
        <v>6686.4313000000002</v>
      </c>
      <c r="B861">
        <v>37</v>
      </c>
      <c r="C861">
        <v>1369</v>
      </c>
      <c r="D861">
        <v>23.37</v>
      </c>
      <c r="E861">
        <v>2</v>
      </c>
      <c r="F861">
        <v>0</v>
      </c>
      <c r="G861">
        <v>0</v>
      </c>
      <c r="H861">
        <v>1</v>
      </c>
      <c r="I861">
        <v>0</v>
      </c>
      <c r="J861">
        <v>0</v>
      </c>
      <c r="K861">
        <v>0</v>
      </c>
      <c r="M861">
        <v>828</v>
      </c>
      <c r="N861">
        <v>12466.314686931482</v>
      </c>
      <c r="O861">
        <v>-2059.2288369314829</v>
      </c>
      <c r="Q861">
        <v>78.510436432637576</v>
      </c>
      <c r="R861">
        <v>19361.998800000001</v>
      </c>
    </row>
    <row r="862" spans="1:18" x14ac:dyDescent="0.35">
      <c r="A862" s="13">
        <v>27375.904780000001</v>
      </c>
      <c r="B862">
        <v>34</v>
      </c>
      <c r="C862">
        <v>1156</v>
      </c>
      <c r="D862">
        <v>22.42</v>
      </c>
      <c r="E862">
        <v>2</v>
      </c>
      <c r="F862">
        <v>0</v>
      </c>
      <c r="G862">
        <v>1</v>
      </c>
      <c r="H862">
        <v>0</v>
      </c>
      <c r="I862">
        <v>0</v>
      </c>
      <c r="J862">
        <v>0</v>
      </c>
      <c r="K862">
        <v>0</v>
      </c>
      <c r="M862">
        <v>829</v>
      </c>
      <c r="N862">
        <v>9841.7630077354352</v>
      </c>
      <c r="O862">
        <v>-1679.0467577354348</v>
      </c>
      <c r="Q862">
        <v>78.605313092979131</v>
      </c>
      <c r="R862">
        <v>19442.353500000001</v>
      </c>
    </row>
    <row r="863" spans="1:18" x14ac:dyDescent="0.35">
      <c r="A863" s="13">
        <v>5125.2156999999997</v>
      </c>
      <c r="B863">
        <v>35</v>
      </c>
      <c r="C863">
        <v>1225</v>
      </c>
      <c r="D863">
        <v>24.13</v>
      </c>
      <c r="E863">
        <v>1</v>
      </c>
      <c r="F863">
        <v>0</v>
      </c>
      <c r="G863">
        <v>1</v>
      </c>
      <c r="H863">
        <v>1</v>
      </c>
      <c r="I863">
        <v>0</v>
      </c>
      <c r="J863">
        <v>0</v>
      </c>
      <c r="K863">
        <v>0</v>
      </c>
      <c r="M863">
        <v>830</v>
      </c>
      <c r="N863">
        <v>8171.2256060203399</v>
      </c>
      <c r="O863">
        <v>16500.437733979659</v>
      </c>
      <c r="Q863">
        <v>78.700189753320686</v>
      </c>
      <c r="R863">
        <v>19444.265800000001</v>
      </c>
    </row>
    <row r="864" spans="1:18" x14ac:dyDescent="0.35">
      <c r="A864" s="13">
        <v>4827.9049500000001</v>
      </c>
      <c r="B864">
        <v>27</v>
      </c>
      <c r="C864">
        <v>729</v>
      </c>
      <c r="D864">
        <v>18.905000000000001</v>
      </c>
      <c r="E864">
        <v>3</v>
      </c>
      <c r="F864">
        <v>0</v>
      </c>
      <c r="G864">
        <v>1</v>
      </c>
      <c r="H864">
        <v>0</v>
      </c>
      <c r="I864">
        <v>0</v>
      </c>
      <c r="J864">
        <v>0</v>
      </c>
      <c r="K864">
        <v>0</v>
      </c>
      <c r="M864">
        <v>831</v>
      </c>
      <c r="N864">
        <v>12661.972743311846</v>
      </c>
      <c r="O864">
        <v>-1684.7664433118462</v>
      </c>
      <c r="Q864">
        <v>78.795066413662241</v>
      </c>
      <c r="R864">
        <v>19496.71917</v>
      </c>
    </row>
    <row r="865" spans="1:18" x14ac:dyDescent="0.35">
      <c r="A865" s="13">
        <v>4005.4225000000001</v>
      </c>
      <c r="B865">
        <v>22</v>
      </c>
      <c r="C865">
        <v>484</v>
      </c>
      <c r="D865">
        <v>19.95</v>
      </c>
      <c r="E865">
        <v>3</v>
      </c>
      <c r="F865">
        <v>0</v>
      </c>
      <c r="G865">
        <v>1</v>
      </c>
      <c r="H865">
        <v>0</v>
      </c>
      <c r="I865">
        <v>0</v>
      </c>
      <c r="J865">
        <v>0</v>
      </c>
      <c r="K865">
        <v>0</v>
      </c>
      <c r="M865">
        <v>832</v>
      </c>
      <c r="N865">
        <v>22020.582760423036</v>
      </c>
      <c r="O865">
        <v>-4078.4767604230365</v>
      </c>
      <c r="Q865">
        <v>78.889943074003796</v>
      </c>
      <c r="R865">
        <v>19515.5416</v>
      </c>
    </row>
    <row r="866" spans="1:18" x14ac:dyDescent="0.35">
      <c r="A866" s="13">
        <v>6710.1918999999998</v>
      </c>
      <c r="B866">
        <v>39</v>
      </c>
      <c r="C866">
        <v>1521</v>
      </c>
      <c r="D866">
        <v>24.51</v>
      </c>
      <c r="E866">
        <v>2</v>
      </c>
      <c r="F866">
        <v>0</v>
      </c>
      <c r="G866">
        <v>1</v>
      </c>
      <c r="H866">
        <v>1</v>
      </c>
      <c r="I866">
        <v>0</v>
      </c>
      <c r="J866">
        <v>0</v>
      </c>
      <c r="K866">
        <v>0</v>
      </c>
      <c r="M866">
        <v>833</v>
      </c>
      <c r="N866">
        <v>13447.786638571715</v>
      </c>
      <c r="O866">
        <v>-1894.8826385717148</v>
      </c>
      <c r="Q866">
        <v>78.984819734345351</v>
      </c>
      <c r="R866">
        <v>19521.968199999999</v>
      </c>
    </row>
    <row r="867" spans="1:18" x14ac:dyDescent="0.35">
      <c r="A867" s="13">
        <v>19444.265800000001</v>
      </c>
      <c r="B867">
        <v>40</v>
      </c>
      <c r="C867">
        <v>1600</v>
      </c>
      <c r="D867">
        <v>22.22</v>
      </c>
      <c r="E867">
        <v>2</v>
      </c>
      <c r="F867">
        <v>1</v>
      </c>
      <c r="G867">
        <v>0</v>
      </c>
      <c r="H867">
        <v>0</v>
      </c>
      <c r="I867">
        <v>1</v>
      </c>
      <c r="J867">
        <v>0</v>
      </c>
      <c r="K867">
        <v>22.22</v>
      </c>
      <c r="M867">
        <v>834</v>
      </c>
      <c r="N867">
        <v>37345.278782382367</v>
      </c>
      <c r="O867">
        <v>2836.9672176176318</v>
      </c>
      <c r="Q867">
        <v>79.079696394686906</v>
      </c>
      <c r="R867">
        <v>19594.809649999999</v>
      </c>
    </row>
    <row r="868" spans="1:18" x14ac:dyDescent="0.35">
      <c r="A868" s="13">
        <v>1832.0940000000001</v>
      </c>
      <c r="B868">
        <v>19</v>
      </c>
      <c r="C868">
        <v>361</v>
      </c>
      <c r="D868">
        <v>20.9</v>
      </c>
      <c r="E868">
        <v>1</v>
      </c>
      <c r="F868">
        <v>0</v>
      </c>
      <c r="G868">
        <v>1</v>
      </c>
      <c r="H868">
        <v>0</v>
      </c>
      <c r="I868">
        <v>0</v>
      </c>
      <c r="J868">
        <v>1</v>
      </c>
      <c r="K868">
        <v>0</v>
      </c>
      <c r="M868">
        <v>835</v>
      </c>
      <c r="N868">
        <v>14508.440393399434</v>
      </c>
      <c r="O868">
        <v>-1559.2849933994348</v>
      </c>
      <c r="Q868">
        <v>79.174573055028461</v>
      </c>
      <c r="R868">
        <v>19673.335729999999</v>
      </c>
    </row>
    <row r="869" spans="1:18" x14ac:dyDescent="0.35">
      <c r="A869" s="13">
        <v>11520.099850000001</v>
      </c>
      <c r="B869">
        <v>51</v>
      </c>
      <c r="C869">
        <v>2601</v>
      </c>
      <c r="D869">
        <v>24.414999999999999</v>
      </c>
      <c r="E869">
        <v>4</v>
      </c>
      <c r="F869">
        <v>0</v>
      </c>
      <c r="G869">
        <v>1</v>
      </c>
      <c r="H869">
        <v>1</v>
      </c>
      <c r="I869">
        <v>0</v>
      </c>
      <c r="J869">
        <v>0</v>
      </c>
      <c r="K869">
        <v>0</v>
      </c>
      <c r="M869">
        <v>836</v>
      </c>
      <c r="N869">
        <v>16705.533723670451</v>
      </c>
      <c r="O869">
        <v>-2311.13557367045</v>
      </c>
      <c r="Q869">
        <v>79.269449715370015</v>
      </c>
      <c r="R869">
        <v>19719.6947</v>
      </c>
    </row>
    <row r="870" spans="1:18" x14ac:dyDescent="0.35">
      <c r="A870" s="13">
        <v>24869.836800000001</v>
      </c>
      <c r="B870">
        <v>52</v>
      </c>
      <c r="C870">
        <v>2704</v>
      </c>
      <c r="D870">
        <v>24.32</v>
      </c>
      <c r="E870">
        <v>3</v>
      </c>
      <c r="F870">
        <v>1</v>
      </c>
      <c r="G870">
        <v>1</v>
      </c>
      <c r="H870">
        <v>0</v>
      </c>
      <c r="I870">
        <v>0</v>
      </c>
      <c r="J870">
        <v>0</v>
      </c>
      <c r="K870">
        <v>24.32</v>
      </c>
      <c r="M870">
        <v>837</v>
      </c>
      <c r="N870">
        <v>7297.3074951293165</v>
      </c>
      <c r="O870">
        <v>9831.1185848706846</v>
      </c>
      <c r="Q870">
        <v>79.36432637571157</v>
      </c>
      <c r="R870">
        <v>19749.383379999999</v>
      </c>
    </row>
    <row r="871" spans="1:18" x14ac:dyDescent="0.35">
      <c r="A871" s="13">
        <v>17179.522000000001</v>
      </c>
      <c r="B871">
        <v>40</v>
      </c>
      <c r="C871">
        <v>1600</v>
      </c>
      <c r="D871">
        <v>19.8</v>
      </c>
      <c r="E871">
        <v>1</v>
      </c>
      <c r="F871">
        <v>1</v>
      </c>
      <c r="G871">
        <v>1</v>
      </c>
      <c r="H871">
        <v>0</v>
      </c>
      <c r="I871">
        <v>1</v>
      </c>
      <c r="J871">
        <v>0</v>
      </c>
      <c r="K871">
        <v>19.8</v>
      </c>
      <c r="M871">
        <v>838</v>
      </c>
      <c r="N871">
        <v>8347.9828772948185</v>
      </c>
      <c r="O871">
        <v>-1694.1942772948187</v>
      </c>
      <c r="Q871">
        <v>79.459203036053125</v>
      </c>
      <c r="R871">
        <v>19798.054550000001</v>
      </c>
    </row>
    <row r="872" spans="1:18" x14ac:dyDescent="0.35">
      <c r="A872" s="13">
        <v>2803.69785</v>
      </c>
      <c r="B872">
        <v>19</v>
      </c>
      <c r="C872">
        <v>361</v>
      </c>
      <c r="D872">
        <v>20.614999999999998</v>
      </c>
      <c r="E872">
        <v>2</v>
      </c>
      <c r="F872">
        <v>0</v>
      </c>
      <c r="G872">
        <v>1</v>
      </c>
      <c r="H872">
        <v>1</v>
      </c>
      <c r="I872">
        <v>0</v>
      </c>
      <c r="J872">
        <v>0</v>
      </c>
      <c r="K872">
        <v>0</v>
      </c>
      <c r="M872">
        <v>839</v>
      </c>
      <c r="N872">
        <v>6759.0622171753575</v>
      </c>
      <c r="O872">
        <v>-1881.0811671753572</v>
      </c>
      <c r="Q872">
        <v>79.554079696394695</v>
      </c>
      <c r="R872">
        <v>19933.457999999999</v>
      </c>
    </row>
    <row r="873" spans="1:18" x14ac:dyDescent="0.35">
      <c r="A873" s="13">
        <v>9855.1314000000002</v>
      </c>
      <c r="B873">
        <v>51</v>
      </c>
      <c r="C873">
        <v>2601</v>
      </c>
      <c r="D873">
        <v>21.56</v>
      </c>
      <c r="E873">
        <v>1</v>
      </c>
      <c r="F873">
        <v>0</v>
      </c>
      <c r="G873">
        <v>0</v>
      </c>
      <c r="H873">
        <v>0</v>
      </c>
      <c r="I873">
        <v>1</v>
      </c>
      <c r="J873">
        <v>0</v>
      </c>
      <c r="K873">
        <v>0</v>
      </c>
      <c r="M873">
        <v>840</v>
      </c>
      <c r="N873">
        <v>8852.6530201238966</v>
      </c>
      <c r="O873">
        <v>-1608.8394201238962</v>
      </c>
      <c r="Q873">
        <v>79.64895635673625</v>
      </c>
      <c r="R873">
        <v>19964.746299999999</v>
      </c>
    </row>
    <row r="874" spans="1:18" x14ac:dyDescent="0.35">
      <c r="A874" s="13">
        <v>24873.384900000001</v>
      </c>
      <c r="B874">
        <v>53</v>
      </c>
      <c r="C874">
        <v>2809</v>
      </c>
      <c r="D874">
        <v>22.61</v>
      </c>
      <c r="E874">
        <v>3</v>
      </c>
      <c r="F874">
        <v>1</v>
      </c>
      <c r="G874">
        <v>0</v>
      </c>
      <c r="H874">
        <v>0</v>
      </c>
      <c r="I874">
        <v>0</v>
      </c>
      <c r="J874">
        <v>0</v>
      </c>
      <c r="K874">
        <v>22.61</v>
      </c>
      <c r="M874">
        <v>841</v>
      </c>
      <c r="N874">
        <v>11786.994710965955</v>
      </c>
      <c r="O874">
        <v>-1690.0247109659558</v>
      </c>
      <c r="Q874">
        <v>79.743833017077804</v>
      </c>
      <c r="R874">
        <v>20009.63365</v>
      </c>
    </row>
    <row r="875" spans="1:18" x14ac:dyDescent="0.35">
      <c r="A875" s="13">
        <v>3561.8888999999999</v>
      </c>
      <c r="B875">
        <v>27</v>
      </c>
      <c r="C875">
        <v>729</v>
      </c>
      <c r="D875">
        <v>23.21</v>
      </c>
      <c r="E875">
        <v>1</v>
      </c>
      <c r="F875">
        <v>0</v>
      </c>
      <c r="G875">
        <v>0</v>
      </c>
      <c r="H875">
        <v>0</v>
      </c>
      <c r="I875">
        <v>1</v>
      </c>
      <c r="J875">
        <v>0</v>
      </c>
      <c r="K875">
        <v>0</v>
      </c>
      <c r="M875">
        <v>842</v>
      </c>
      <c r="N875">
        <v>10371.89044346527</v>
      </c>
      <c r="O875">
        <v>-1775.0626434652713</v>
      </c>
      <c r="Q875">
        <v>79.838709677419359</v>
      </c>
      <c r="R875">
        <v>20149.322899999999</v>
      </c>
    </row>
    <row r="876" spans="1:18" x14ac:dyDescent="0.35">
      <c r="A876" s="13">
        <v>21659.930100000001</v>
      </c>
      <c r="B876">
        <v>39</v>
      </c>
      <c r="C876">
        <v>1521</v>
      </c>
      <c r="D876">
        <v>24.89</v>
      </c>
      <c r="E876">
        <v>3</v>
      </c>
      <c r="F876">
        <v>1</v>
      </c>
      <c r="G876">
        <v>0</v>
      </c>
      <c r="H876">
        <v>0</v>
      </c>
      <c r="I876">
        <v>0</v>
      </c>
      <c r="J876">
        <v>0</v>
      </c>
      <c r="K876">
        <v>24.89</v>
      </c>
      <c r="M876">
        <v>843</v>
      </c>
      <c r="N876">
        <v>7529.2633608453034</v>
      </c>
      <c r="O876">
        <v>-2614.2035108453038</v>
      </c>
      <c r="Q876">
        <v>79.933586337760914</v>
      </c>
      <c r="R876">
        <v>20167.336029999999</v>
      </c>
    </row>
    <row r="877" spans="1:18" x14ac:dyDescent="0.35">
      <c r="A877" s="13">
        <v>8302.5356499999998</v>
      </c>
      <c r="B877">
        <v>44</v>
      </c>
      <c r="C877">
        <v>1936</v>
      </c>
      <c r="D877">
        <v>22.135000000000002</v>
      </c>
      <c r="E877">
        <v>2</v>
      </c>
      <c r="F877">
        <v>0</v>
      </c>
      <c r="G877">
        <v>1</v>
      </c>
      <c r="H877">
        <v>0</v>
      </c>
      <c r="I877">
        <v>0</v>
      </c>
      <c r="J877">
        <v>0</v>
      </c>
      <c r="K877">
        <v>0</v>
      </c>
      <c r="M877">
        <v>844</v>
      </c>
      <c r="N877">
        <v>17199.241807902745</v>
      </c>
      <c r="O877">
        <v>19381.040352097258</v>
      </c>
      <c r="Q877">
        <v>80.028462998102469</v>
      </c>
      <c r="R877">
        <v>20177.671129999999</v>
      </c>
    </row>
    <row r="878" spans="1:18" x14ac:dyDescent="0.35">
      <c r="A878" s="13">
        <v>8539.6710000000003</v>
      </c>
      <c r="B878">
        <v>47</v>
      </c>
      <c r="C878">
        <v>2209</v>
      </c>
      <c r="D878">
        <v>23.6</v>
      </c>
      <c r="E878">
        <v>1</v>
      </c>
      <c r="F878">
        <v>0</v>
      </c>
      <c r="G878">
        <v>0</v>
      </c>
      <c r="H878">
        <v>0</v>
      </c>
      <c r="I878">
        <v>0</v>
      </c>
      <c r="J878">
        <v>1</v>
      </c>
      <c r="K878">
        <v>0</v>
      </c>
      <c r="M878">
        <v>845</v>
      </c>
      <c r="N878">
        <v>13067.838594823166</v>
      </c>
      <c r="O878">
        <v>-1768.4955948231654</v>
      </c>
      <c r="Q878">
        <v>80.123339658444024</v>
      </c>
      <c r="R878">
        <v>20277.807509999999</v>
      </c>
    </row>
    <row r="879" spans="1:18" x14ac:dyDescent="0.35">
      <c r="A879" s="13">
        <v>6652.5288</v>
      </c>
      <c r="B879">
        <v>38</v>
      </c>
      <c r="C879">
        <v>1444</v>
      </c>
      <c r="D879">
        <v>21.12</v>
      </c>
      <c r="E879">
        <v>3</v>
      </c>
      <c r="F879">
        <v>0</v>
      </c>
      <c r="G879">
        <v>1</v>
      </c>
      <c r="H879">
        <v>0</v>
      </c>
      <c r="I879">
        <v>1</v>
      </c>
      <c r="J879">
        <v>0</v>
      </c>
      <c r="K879">
        <v>0</v>
      </c>
      <c r="M879">
        <v>846</v>
      </c>
      <c r="N879">
        <v>7245.0539829379904</v>
      </c>
      <c r="O879">
        <v>-2683.8654829379902</v>
      </c>
      <c r="Q879">
        <v>80.218216318785579</v>
      </c>
      <c r="R879">
        <v>20296.863450000001</v>
      </c>
    </row>
    <row r="880" spans="1:18" x14ac:dyDescent="0.35">
      <c r="A880" s="13">
        <v>19594.809649999999</v>
      </c>
      <c r="B880">
        <v>44</v>
      </c>
      <c r="C880">
        <v>1936</v>
      </c>
      <c r="D880">
        <v>20.234999999999999</v>
      </c>
      <c r="E880">
        <v>1</v>
      </c>
      <c r="F880">
        <v>1</v>
      </c>
      <c r="G880">
        <v>0</v>
      </c>
      <c r="H880">
        <v>0</v>
      </c>
      <c r="I880">
        <v>0</v>
      </c>
      <c r="J880">
        <v>0</v>
      </c>
      <c r="K880">
        <v>20.234999999999999</v>
      </c>
      <c r="M880">
        <v>847</v>
      </c>
      <c r="N880">
        <v>11443.391275932552</v>
      </c>
      <c r="O880">
        <v>-2220.9886759325527</v>
      </c>
      <c r="Q880">
        <v>80.313092979127134</v>
      </c>
      <c r="R880">
        <v>20420.604650000001</v>
      </c>
    </row>
    <row r="881" spans="1:18" x14ac:dyDescent="0.35">
      <c r="A881" s="13">
        <v>5080.0959999999995</v>
      </c>
      <c r="B881">
        <v>25</v>
      </c>
      <c r="C881">
        <v>625</v>
      </c>
      <c r="D881">
        <v>23.9</v>
      </c>
      <c r="E881">
        <v>5</v>
      </c>
      <c r="F881">
        <v>0</v>
      </c>
      <c r="G881">
        <v>1</v>
      </c>
      <c r="H881">
        <v>0</v>
      </c>
      <c r="I881">
        <v>0</v>
      </c>
      <c r="J881">
        <v>1</v>
      </c>
      <c r="K881">
        <v>0</v>
      </c>
      <c r="M881">
        <v>848</v>
      </c>
      <c r="N881">
        <v>12807.975112961614</v>
      </c>
      <c r="O881">
        <v>-1792.8004129616147</v>
      </c>
      <c r="Q881">
        <v>80.407969639468689</v>
      </c>
      <c r="R881">
        <v>20709.020339999999</v>
      </c>
    </row>
    <row r="882" spans="1:18" x14ac:dyDescent="0.35">
      <c r="A882" s="13">
        <v>9788.8659000000007</v>
      </c>
      <c r="B882">
        <v>45</v>
      </c>
      <c r="C882">
        <v>2025</v>
      </c>
      <c r="D882">
        <v>24.31</v>
      </c>
      <c r="E882">
        <v>5</v>
      </c>
      <c r="F882">
        <v>0</v>
      </c>
      <c r="G882">
        <v>1</v>
      </c>
      <c r="H882">
        <v>0</v>
      </c>
      <c r="I882">
        <v>1</v>
      </c>
      <c r="J882">
        <v>0</v>
      </c>
      <c r="K882">
        <v>0</v>
      </c>
      <c r="M882">
        <v>849</v>
      </c>
      <c r="N882">
        <v>7712.267505324332</v>
      </c>
      <c r="O882">
        <v>-1653.0945053243322</v>
      </c>
      <c r="Q882">
        <v>80.502846299810244</v>
      </c>
      <c r="R882">
        <v>20745.989099999999</v>
      </c>
    </row>
    <row r="883" spans="1:18" x14ac:dyDescent="0.35">
      <c r="A883" s="13">
        <v>4032.2406999999998</v>
      </c>
      <c r="B883">
        <v>30</v>
      </c>
      <c r="C883">
        <v>900</v>
      </c>
      <c r="D883">
        <v>24.13</v>
      </c>
      <c r="E883">
        <v>1</v>
      </c>
      <c r="F883">
        <v>0</v>
      </c>
      <c r="G883">
        <v>1</v>
      </c>
      <c r="H883">
        <v>1</v>
      </c>
      <c r="I883">
        <v>0</v>
      </c>
      <c r="J883">
        <v>0</v>
      </c>
      <c r="K883">
        <v>0</v>
      </c>
      <c r="M883">
        <v>850</v>
      </c>
      <c r="N883">
        <v>10743.040836670178</v>
      </c>
      <c r="O883">
        <v>3735.2893133298221</v>
      </c>
      <c r="Q883">
        <v>80.597722960151799</v>
      </c>
      <c r="R883">
        <v>20773.62775</v>
      </c>
    </row>
    <row r="884" spans="1:18" x14ac:dyDescent="0.35">
      <c r="A884" s="13">
        <v>23288.928400000001</v>
      </c>
      <c r="B884">
        <v>28</v>
      </c>
      <c r="C884">
        <v>784</v>
      </c>
      <c r="D884">
        <v>24.32</v>
      </c>
      <c r="E884">
        <v>1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M884">
        <v>851</v>
      </c>
      <c r="N884">
        <v>27797.257517333066</v>
      </c>
      <c r="O884">
        <v>-6324.7787173330653</v>
      </c>
      <c r="Q884">
        <v>80.692599620493354</v>
      </c>
      <c r="R884">
        <v>20781.48892</v>
      </c>
    </row>
    <row r="885" spans="1:18" x14ac:dyDescent="0.35">
      <c r="A885" s="13">
        <v>2201.0971</v>
      </c>
      <c r="B885">
        <v>18</v>
      </c>
      <c r="C885">
        <v>324</v>
      </c>
      <c r="D885">
        <v>24.09</v>
      </c>
      <c r="E885">
        <v>1</v>
      </c>
      <c r="F885">
        <v>0</v>
      </c>
      <c r="G885">
        <v>0</v>
      </c>
      <c r="H885">
        <v>0</v>
      </c>
      <c r="I885">
        <v>1</v>
      </c>
      <c r="J885">
        <v>0</v>
      </c>
      <c r="K885">
        <v>0</v>
      </c>
      <c r="M885">
        <v>852</v>
      </c>
      <c r="N885">
        <v>9320.6016533476213</v>
      </c>
      <c r="O885">
        <v>10176.117516652379</v>
      </c>
      <c r="Q885">
        <v>80.787476280834909</v>
      </c>
      <c r="R885">
        <v>20878.78443</v>
      </c>
    </row>
    <row r="886" spans="1:18" x14ac:dyDescent="0.35">
      <c r="A886" s="13">
        <v>12475.3513</v>
      </c>
      <c r="B886">
        <v>54</v>
      </c>
      <c r="C886">
        <v>2916</v>
      </c>
      <c r="D886">
        <v>21.47</v>
      </c>
      <c r="E886">
        <v>3</v>
      </c>
      <c r="F886">
        <v>0</v>
      </c>
      <c r="G886">
        <v>0</v>
      </c>
      <c r="H886">
        <v>1</v>
      </c>
      <c r="I886">
        <v>0</v>
      </c>
      <c r="J886">
        <v>0</v>
      </c>
      <c r="K886">
        <v>0</v>
      </c>
      <c r="M886">
        <v>853</v>
      </c>
      <c r="N886">
        <v>3348.6797869478378</v>
      </c>
      <c r="O886">
        <v>-1511.4427869478377</v>
      </c>
      <c r="Q886">
        <v>80.882352941176478</v>
      </c>
      <c r="R886">
        <v>21082.16</v>
      </c>
    </row>
    <row r="887" spans="1:18" x14ac:dyDescent="0.35">
      <c r="A887" s="13">
        <v>4931.6469999999999</v>
      </c>
      <c r="B887">
        <v>31</v>
      </c>
      <c r="C887">
        <v>961</v>
      </c>
      <c r="D887">
        <v>23.6</v>
      </c>
      <c r="E887">
        <v>2</v>
      </c>
      <c r="F887">
        <v>0</v>
      </c>
      <c r="G887">
        <v>0</v>
      </c>
      <c r="H887">
        <v>0</v>
      </c>
      <c r="I887">
        <v>0</v>
      </c>
      <c r="J887">
        <v>1</v>
      </c>
      <c r="K887">
        <v>0</v>
      </c>
      <c r="M887">
        <v>854</v>
      </c>
      <c r="N887">
        <v>7195.7696966109161</v>
      </c>
      <c r="O887">
        <v>-923.2924966109158</v>
      </c>
      <c r="Q887">
        <v>80.977229601518033</v>
      </c>
      <c r="R887">
        <v>21098.554049999999</v>
      </c>
    </row>
    <row r="888" spans="1:18" x14ac:dyDescent="0.35">
      <c r="A888" s="13">
        <v>8211.1002000000008</v>
      </c>
      <c r="B888">
        <v>44</v>
      </c>
      <c r="C888">
        <v>1936</v>
      </c>
      <c r="D888">
        <v>23.98</v>
      </c>
      <c r="E888">
        <v>2</v>
      </c>
      <c r="F888">
        <v>0</v>
      </c>
      <c r="G888">
        <v>0</v>
      </c>
      <c r="H888">
        <v>0</v>
      </c>
      <c r="I888">
        <v>1</v>
      </c>
      <c r="J888">
        <v>0</v>
      </c>
      <c r="K888">
        <v>0</v>
      </c>
      <c r="M888">
        <v>855</v>
      </c>
      <c r="N888">
        <v>23740.203196803825</v>
      </c>
      <c r="O888">
        <v>-495.41299680382508</v>
      </c>
      <c r="Q888">
        <v>81.072106261859588</v>
      </c>
      <c r="R888">
        <v>21195.817999999999</v>
      </c>
    </row>
    <row r="889" spans="1:18" x14ac:dyDescent="0.35">
      <c r="A889" s="13">
        <v>22218.1149</v>
      </c>
      <c r="B889">
        <v>51</v>
      </c>
      <c r="C889">
        <v>2601</v>
      </c>
      <c r="D889">
        <v>23.21</v>
      </c>
      <c r="E889">
        <v>1</v>
      </c>
      <c r="F889">
        <v>1</v>
      </c>
      <c r="G889">
        <v>1</v>
      </c>
      <c r="H889">
        <v>0</v>
      </c>
      <c r="I889">
        <v>1</v>
      </c>
      <c r="J889">
        <v>0</v>
      </c>
      <c r="K889">
        <v>23.21</v>
      </c>
      <c r="M889">
        <v>856</v>
      </c>
      <c r="N889">
        <v>16219.442850090452</v>
      </c>
      <c r="O889">
        <v>13947.175319909549</v>
      </c>
      <c r="Q889">
        <v>81.166982922201143</v>
      </c>
      <c r="R889">
        <v>21223.675800000001</v>
      </c>
    </row>
    <row r="890" spans="1:18" x14ac:dyDescent="0.35">
      <c r="A890" s="13">
        <v>3847.674</v>
      </c>
      <c r="B890">
        <v>28</v>
      </c>
      <c r="C890">
        <v>784</v>
      </c>
      <c r="D890">
        <v>23.8</v>
      </c>
      <c r="E890">
        <v>2</v>
      </c>
      <c r="F890">
        <v>0</v>
      </c>
      <c r="G890">
        <v>1</v>
      </c>
      <c r="H890">
        <v>0</v>
      </c>
      <c r="I890">
        <v>0</v>
      </c>
      <c r="J890">
        <v>1</v>
      </c>
      <c r="K890">
        <v>0</v>
      </c>
      <c r="M890">
        <v>857</v>
      </c>
      <c r="N890">
        <v>19541.314330000867</v>
      </c>
      <c r="O890">
        <v>-1878.1701300008681</v>
      </c>
      <c r="Q890">
        <v>81.261859582542698</v>
      </c>
      <c r="R890">
        <v>21232.182260000001</v>
      </c>
    </row>
    <row r="891" spans="1:18" x14ac:dyDescent="0.35">
      <c r="A891" s="13">
        <v>9193.8384999999998</v>
      </c>
      <c r="B891">
        <v>46</v>
      </c>
      <c r="C891">
        <v>2116</v>
      </c>
      <c r="D891">
        <v>19.95</v>
      </c>
      <c r="E891">
        <v>2</v>
      </c>
      <c r="F891">
        <v>0</v>
      </c>
      <c r="G891">
        <v>0</v>
      </c>
      <c r="H891">
        <v>1</v>
      </c>
      <c r="I891">
        <v>0</v>
      </c>
      <c r="J891">
        <v>0</v>
      </c>
      <c r="K891">
        <v>0</v>
      </c>
      <c r="M891">
        <v>858</v>
      </c>
      <c r="N891">
        <v>21792.701224312757</v>
      </c>
      <c r="O891">
        <v>-694.14717431275858</v>
      </c>
      <c r="Q891">
        <v>81.356736242884253</v>
      </c>
      <c r="R891">
        <v>21259.377949999998</v>
      </c>
    </row>
    <row r="892" spans="1:18" x14ac:dyDescent="0.35">
      <c r="A892" s="13">
        <v>17626.239509999999</v>
      </c>
      <c r="B892">
        <v>32</v>
      </c>
      <c r="C892">
        <v>1024</v>
      </c>
      <c r="D892">
        <v>23.65</v>
      </c>
      <c r="E892">
        <v>1</v>
      </c>
      <c r="F892">
        <v>0</v>
      </c>
      <c r="G892">
        <v>0</v>
      </c>
      <c r="H892">
        <v>0</v>
      </c>
      <c r="I892">
        <v>1</v>
      </c>
      <c r="J892">
        <v>0</v>
      </c>
      <c r="K892">
        <v>0</v>
      </c>
      <c r="M892">
        <v>859</v>
      </c>
      <c r="N892">
        <v>12305.497225025891</v>
      </c>
      <c r="O892">
        <v>-1363.3651750258905</v>
      </c>
      <c r="Q892">
        <v>81.451612903225808</v>
      </c>
      <c r="R892">
        <v>21344.846699999998</v>
      </c>
    </row>
    <row r="893" spans="1:18" x14ac:dyDescent="0.35">
      <c r="A893" s="13">
        <v>3861.2096499999998</v>
      </c>
      <c r="B893">
        <v>21</v>
      </c>
      <c r="C893">
        <v>441</v>
      </c>
      <c r="D893">
        <v>20.234999999999999</v>
      </c>
      <c r="E893">
        <v>3</v>
      </c>
      <c r="F893">
        <v>0</v>
      </c>
      <c r="G893">
        <v>1</v>
      </c>
      <c r="H893">
        <v>0</v>
      </c>
      <c r="I893">
        <v>0</v>
      </c>
      <c r="J893">
        <v>0</v>
      </c>
      <c r="K893">
        <v>0</v>
      </c>
      <c r="M893">
        <v>860</v>
      </c>
      <c r="N893">
        <v>8167.3650848622101</v>
      </c>
      <c r="O893">
        <v>-1480.9337848622099</v>
      </c>
      <c r="Q893">
        <v>81.546489563567363</v>
      </c>
      <c r="R893">
        <v>21348.705999999998</v>
      </c>
    </row>
    <row r="894" spans="1:18" x14ac:dyDescent="0.35">
      <c r="A894" s="13">
        <v>8428.0692999999992</v>
      </c>
      <c r="B894">
        <v>47</v>
      </c>
      <c r="C894">
        <v>2209</v>
      </c>
      <c r="D894">
        <v>19.57</v>
      </c>
      <c r="E894">
        <v>1</v>
      </c>
      <c r="F894">
        <v>0</v>
      </c>
      <c r="G894">
        <v>1</v>
      </c>
      <c r="H894">
        <v>1</v>
      </c>
      <c r="I894">
        <v>0</v>
      </c>
      <c r="J894">
        <v>0</v>
      </c>
      <c r="K894">
        <v>0</v>
      </c>
      <c r="M894">
        <v>861</v>
      </c>
      <c r="N894">
        <v>7456.563936051507</v>
      </c>
      <c r="O894">
        <v>19919.340843948492</v>
      </c>
      <c r="Q894">
        <v>81.641366223908918</v>
      </c>
      <c r="R894">
        <v>21472.478800000001</v>
      </c>
    </row>
    <row r="895" spans="1:18" x14ac:dyDescent="0.35">
      <c r="A895" s="13">
        <v>15359.104499999999</v>
      </c>
      <c r="B895">
        <v>21</v>
      </c>
      <c r="C895">
        <v>441</v>
      </c>
      <c r="D895">
        <v>21.85</v>
      </c>
      <c r="E895">
        <v>1</v>
      </c>
      <c r="F895">
        <v>1</v>
      </c>
      <c r="G895">
        <v>0</v>
      </c>
      <c r="H895">
        <v>0</v>
      </c>
      <c r="I895">
        <v>0</v>
      </c>
      <c r="J895">
        <v>0</v>
      </c>
      <c r="K895">
        <v>21.85</v>
      </c>
      <c r="M895">
        <v>862</v>
      </c>
      <c r="N895">
        <v>6346.0302680684645</v>
      </c>
      <c r="O895">
        <v>-1220.8145680684647</v>
      </c>
      <c r="Q895">
        <v>81.736242884250473</v>
      </c>
      <c r="R895">
        <v>21595.382290000001</v>
      </c>
    </row>
    <row r="896" spans="1:18" x14ac:dyDescent="0.35">
      <c r="A896" s="13">
        <v>6753.0379999999996</v>
      </c>
      <c r="B896">
        <v>34</v>
      </c>
      <c r="C896">
        <v>1156</v>
      </c>
      <c r="D896">
        <v>19</v>
      </c>
      <c r="E896">
        <v>3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M896">
        <v>863</v>
      </c>
      <c r="N896">
        <v>6853.7210183082989</v>
      </c>
      <c r="O896">
        <v>-2025.8160683082988</v>
      </c>
      <c r="Q896">
        <v>81.831119544592028</v>
      </c>
      <c r="R896">
        <v>21659.930100000001</v>
      </c>
    </row>
    <row r="897" spans="1:18" x14ac:dyDescent="0.35">
      <c r="A897" s="13">
        <v>9182.17</v>
      </c>
      <c r="B897">
        <v>49</v>
      </c>
      <c r="C897">
        <v>2401</v>
      </c>
      <c r="D897">
        <v>21.3</v>
      </c>
      <c r="E897">
        <v>1</v>
      </c>
      <c r="F897">
        <v>0</v>
      </c>
      <c r="G897">
        <v>0</v>
      </c>
      <c r="H897">
        <v>0</v>
      </c>
      <c r="I897">
        <v>0</v>
      </c>
      <c r="J897">
        <v>1</v>
      </c>
      <c r="K897">
        <v>0</v>
      </c>
      <c r="M897">
        <v>864</v>
      </c>
      <c r="N897">
        <v>6173.5381123387251</v>
      </c>
      <c r="O897">
        <v>-2168.115612338725</v>
      </c>
      <c r="Q897">
        <v>81.925996204933583</v>
      </c>
      <c r="R897">
        <v>21677.283449999999</v>
      </c>
    </row>
    <row r="898" spans="1:18" x14ac:dyDescent="0.35">
      <c r="A898" s="13">
        <v>7173.35995</v>
      </c>
      <c r="B898">
        <v>40</v>
      </c>
      <c r="C898">
        <v>1600</v>
      </c>
      <c r="D898">
        <v>22.704999999999998</v>
      </c>
      <c r="E898">
        <v>2</v>
      </c>
      <c r="F898">
        <v>0</v>
      </c>
      <c r="G898">
        <v>1</v>
      </c>
      <c r="H898">
        <v>0</v>
      </c>
      <c r="I898">
        <v>0</v>
      </c>
      <c r="J898">
        <v>0</v>
      </c>
      <c r="K898">
        <v>0</v>
      </c>
      <c r="M898">
        <v>865</v>
      </c>
      <c r="N898">
        <v>8044.3119598636558</v>
      </c>
      <c r="O898">
        <v>-1334.120059863656</v>
      </c>
      <c r="Q898">
        <v>82.020872865275138</v>
      </c>
      <c r="R898">
        <v>21774.32215</v>
      </c>
    </row>
    <row r="899" spans="1:18" x14ac:dyDescent="0.35">
      <c r="A899" s="13">
        <v>2709.1118999999999</v>
      </c>
      <c r="B899">
        <v>19</v>
      </c>
      <c r="C899">
        <v>361</v>
      </c>
      <c r="D899">
        <v>24.51</v>
      </c>
      <c r="E899">
        <v>1</v>
      </c>
      <c r="F899">
        <v>0</v>
      </c>
      <c r="G899">
        <v>0</v>
      </c>
      <c r="H899">
        <v>1</v>
      </c>
      <c r="I899">
        <v>0</v>
      </c>
      <c r="J899">
        <v>0</v>
      </c>
      <c r="K899">
        <v>0</v>
      </c>
      <c r="M899">
        <v>866</v>
      </c>
      <c r="N899">
        <v>19385.21493241698</v>
      </c>
      <c r="O899">
        <v>59.05086758302059</v>
      </c>
      <c r="Q899">
        <v>82.115749525616707</v>
      </c>
      <c r="R899">
        <v>21797.000400000001</v>
      </c>
    </row>
    <row r="900" spans="1:18" x14ac:dyDescent="0.35">
      <c r="A900" s="13">
        <v>8252.2842999999993</v>
      </c>
      <c r="B900">
        <v>40</v>
      </c>
      <c r="C900">
        <v>1600</v>
      </c>
      <c r="D900">
        <v>23.37</v>
      </c>
      <c r="E900">
        <v>3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M900">
        <v>867</v>
      </c>
      <c r="N900">
        <v>3312.4337193312258</v>
      </c>
      <c r="O900">
        <v>-1480.3397193312258</v>
      </c>
      <c r="Q900">
        <v>82.210626185958262</v>
      </c>
      <c r="R900">
        <v>21984.47061</v>
      </c>
    </row>
    <row r="901" spans="1:18" x14ac:dyDescent="0.35">
      <c r="A901" s="13">
        <v>22192.437109999999</v>
      </c>
      <c r="B901">
        <v>57</v>
      </c>
      <c r="C901">
        <v>3249</v>
      </c>
      <c r="D901">
        <v>23.98</v>
      </c>
      <c r="E901">
        <v>1</v>
      </c>
      <c r="F901">
        <v>0</v>
      </c>
      <c r="G901">
        <v>0</v>
      </c>
      <c r="H901">
        <v>0</v>
      </c>
      <c r="I901">
        <v>1</v>
      </c>
      <c r="J901">
        <v>0</v>
      </c>
      <c r="K901">
        <v>0</v>
      </c>
      <c r="M901">
        <v>868</v>
      </c>
      <c r="N901">
        <v>13165.601557550044</v>
      </c>
      <c r="O901">
        <v>-1645.5017075500436</v>
      </c>
      <c r="Q901">
        <v>82.305502846299817</v>
      </c>
      <c r="R901">
        <v>22144.031999999999</v>
      </c>
    </row>
    <row r="902" spans="1:18" x14ac:dyDescent="0.35">
      <c r="A902" s="13">
        <v>10156.7832</v>
      </c>
      <c r="B902">
        <v>49</v>
      </c>
      <c r="C902">
        <v>2401</v>
      </c>
      <c r="D902">
        <v>23.18</v>
      </c>
      <c r="E902">
        <v>2</v>
      </c>
      <c r="F902">
        <v>0</v>
      </c>
      <c r="G902">
        <v>0</v>
      </c>
      <c r="H902">
        <v>1</v>
      </c>
      <c r="I902">
        <v>0</v>
      </c>
      <c r="J902">
        <v>0</v>
      </c>
      <c r="K902">
        <v>0</v>
      </c>
      <c r="M902">
        <v>869</v>
      </c>
      <c r="N902">
        <v>27590.365976874127</v>
      </c>
      <c r="O902">
        <v>-2720.5291768741263</v>
      </c>
      <c r="Q902">
        <v>82.400379506641372</v>
      </c>
      <c r="R902">
        <v>22192.437109999999</v>
      </c>
    </row>
    <row r="903" spans="1:18" x14ac:dyDescent="0.35">
      <c r="A903" s="13">
        <v>4766.0219999999999</v>
      </c>
      <c r="B903">
        <v>33</v>
      </c>
      <c r="C903">
        <v>1089</v>
      </c>
      <c r="D903">
        <v>18.5</v>
      </c>
      <c r="E903">
        <v>1</v>
      </c>
      <c r="F903">
        <v>0</v>
      </c>
      <c r="G903">
        <v>0</v>
      </c>
      <c r="H903">
        <v>0</v>
      </c>
      <c r="I903">
        <v>0</v>
      </c>
      <c r="J903">
        <v>1</v>
      </c>
      <c r="K903">
        <v>0</v>
      </c>
      <c r="M903">
        <v>870</v>
      </c>
      <c r="N903">
        <v>14407.900141613442</v>
      </c>
      <c r="O903">
        <v>2771.6218583865593</v>
      </c>
      <c r="Q903">
        <v>82.495256166982927</v>
      </c>
      <c r="R903">
        <v>22218.1149</v>
      </c>
    </row>
    <row r="904" spans="1:18" x14ac:dyDescent="0.35">
      <c r="A904" s="13">
        <v>26236.579969999999</v>
      </c>
      <c r="B904">
        <v>47</v>
      </c>
      <c r="C904">
        <v>2209</v>
      </c>
      <c r="D904">
        <v>24.1</v>
      </c>
      <c r="E904">
        <v>1</v>
      </c>
      <c r="F904">
        <v>0</v>
      </c>
      <c r="G904">
        <v>0</v>
      </c>
      <c r="H904">
        <v>0</v>
      </c>
      <c r="I904">
        <v>0</v>
      </c>
      <c r="J904">
        <v>1</v>
      </c>
      <c r="K904">
        <v>0</v>
      </c>
      <c r="M904">
        <v>871</v>
      </c>
      <c r="N904">
        <v>4516.6062794583304</v>
      </c>
      <c r="O904">
        <v>-1712.9084294583304</v>
      </c>
      <c r="Q904">
        <v>82.590132827324481</v>
      </c>
      <c r="R904">
        <v>22331.566800000001</v>
      </c>
    </row>
    <row r="905" spans="1:18" x14ac:dyDescent="0.35">
      <c r="A905" s="13">
        <v>10107.220600000001</v>
      </c>
      <c r="B905">
        <v>50</v>
      </c>
      <c r="C905">
        <v>2500</v>
      </c>
      <c r="D905">
        <v>23.54</v>
      </c>
      <c r="E905">
        <v>2</v>
      </c>
      <c r="F905">
        <v>0</v>
      </c>
      <c r="G905">
        <v>0</v>
      </c>
      <c r="H905">
        <v>0</v>
      </c>
      <c r="I905">
        <v>1</v>
      </c>
      <c r="J905">
        <v>0</v>
      </c>
      <c r="K905">
        <v>0</v>
      </c>
      <c r="M905">
        <v>872</v>
      </c>
      <c r="N905">
        <v>10942.003399427082</v>
      </c>
      <c r="O905">
        <v>-1086.8719994270814</v>
      </c>
      <c r="Q905">
        <v>82.685009487666036</v>
      </c>
      <c r="R905">
        <v>22395.74424</v>
      </c>
    </row>
    <row r="906" spans="1:18" x14ac:dyDescent="0.35">
      <c r="A906" s="13">
        <v>9566.9909000000007</v>
      </c>
      <c r="B906">
        <v>49</v>
      </c>
      <c r="C906">
        <v>2401</v>
      </c>
      <c r="D906">
        <v>22.61</v>
      </c>
      <c r="E906">
        <v>1</v>
      </c>
      <c r="F906">
        <v>0</v>
      </c>
      <c r="G906">
        <v>0</v>
      </c>
      <c r="H906">
        <v>1</v>
      </c>
      <c r="I906">
        <v>0</v>
      </c>
      <c r="J906">
        <v>0</v>
      </c>
      <c r="K906">
        <v>0</v>
      </c>
      <c r="M906">
        <v>873</v>
      </c>
      <c r="N906">
        <v>26032.275682993866</v>
      </c>
      <c r="O906">
        <v>-1158.8907829938653</v>
      </c>
      <c r="Q906">
        <v>82.779886148007591</v>
      </c>
      <c r="R906">
        <v>22412.648499999999</v>
      </c>
    </row>
    <row r="907" spans="1:18" x14ac:dyDescent="0.35">
      <c r="A907" s="13">
        <v>13112.604799999999</v>
      </c>
      <c r="B907">
        <v>60</v>
      </c>
      <c r="C907">
        <v>3600</v>
      </c>
      <c r="D907">
        <v>24.32</v>
      </c>
      <c r="E907">
        <v>1</v>
      </c>
      <c r="F907">
        <v>0</v>
      </c>
      <c r="G907">
        <v>1</v>
      </c>
      <c r="H907">
        <v>1</v>
      </c>
      <c r="I907">
        <v>0</v>
      </c>
      <c r="J907">
        <v>0</v>
      </c>
      <c r="K907">
        <v>0</v>
      </c>
      <c r="M907">
        <v>874</v>
      </c>
      <c r="N907">
        <v>4829.7227351618849</v>
      </c>
      <c r="O907">
        <v>-1267.833835161885</v>
      </c>
      <c r="Q907">
        <v>82.874762808349146</v>
      </c>
      <c r="R907">
        <v>22462.043750000001</v>
      </c>
    </row>
    <row r="908" spans="1:18" x14ac:dyDescent="0.35">
      <c r="A908" s="13">
        <v>16657.71745</v>
      </c>
      <c r="B908">
        <v>29</v>
      </c>
      <c r="C908">
        <v>841</v>
      </c>
      <c r="D908">
        <v>21.754999999999999</v>
      </c>
      <c r="E908">
        <v>1</v>
      </c>
      <c r="F908">
        <v>1</v>
      </c>
      <c r="G908">
        <v>0</v>
      </c>
      <c r="H908">
        <v>0</v>
      </c>
      <c r="I908">
        <v>0</v>
      </c>
      <c r="J908">
        <v>0</v>
      </c>
      <c r="K908">
        <v>21.754999999999999</v>
      </c>
      <c r="M908">
        <v>875</v>
      </c>
      <c r="N908">
        <v>25066.610415761163</v>
      </c>
      <c r="O908">
        <v>-3406.6803157611612</v>
      </c>
      <c r="Q908">
        <v>82.969639468690701</v>
      </c>
      <c r="R908">
        <v>22478.6</v>
      </c>
    </row>
    <row r="909" spans="1:18" x14ac:dyDescent="0.35">
      <c r="A909" s="13">
        <v>19361.998800000001</v>
      </c>
      <c r="B909">
        <v>35</v>
      </c>
      <c r="C909">
        <v>1225</v>
      </c>
      <c r="D909">
        <v>24.42</v>
      </c>
      <c r="E909">
        <v>3</v>
      </c>
      <c r="F909">
        <v>1</v>
      </c>
      <c r="G909">
        <v>1</v>
      </c>
      <c r="H909">
        <v>0</v>
      </c>
      <c r="I909">
        <v>1</v>
      </c>
      <c r="J909">
        <v>0</v>
      </c>
      <c r="K909">
        <v>24.42</v>
      </c>
      <c r="M909">
        <v>876</v>
      </c>
      <c r="N909">
        <v>10007.290530544624</v>
      </c>
      <c r="O909">
        <v>-1704.754880544624</v>
      </c>
      <c r="Q909">
        <v>83.064516129032256</v>
      </c>
      <c r="R909">
        <v>23045.566159999998</v>
      </c>
    </row>
    <row r="910" spans="1:18" x14ac:dyDescent="0.35">
      <c r="A910" s="13">
        <v>10065.413</v>
      </c>
      <c r="B910">
        <v>53</v>
      </c>
      <c r="C910">
        <v>2809</v>
      </c>
      <c r="D910">
        <v>21.4</v>
      </c>
      <c r="E910">
        <v>1</v>
      </c>
      <c r="F910">
        <v>0</v>
      </c>
      <c r="G910">
        <v>1</v>
      </c>
      <c r="H910">
        <v>0</v>
      </c>
      <c r="I910">
        <v>0</v>
      </c>
      <c r="J910">
        <v>1</v>
      </c>
      <c r="K910">
        <v>0</v>
      </c>
      <c r="M910">
        <v>877</v>
      </c>
      <c r="N910">
        <v>9758.7954074986174</v>
      </c>
      <c r="O910">
        <v>-1219.1244074986171</v>
      </c>
      <c r="Q910">
        <v>83.159392789373811</v>
      </c>
      <c r="R910">
        <v>23065.420699999999</v>
      </c>
    </row>
    <row r="911" spans="1:18" x14ac:dyDescent="0.35">
      <c r="A911" s="13">
        <v>8604.4836500000001</v>
      </c>
      <c r="B911">
        <v>45</v>
      </c>
      <c r="C911">
        <v>2025</v>
      </c>
      <c r="D911">
        <v>24.035</v>
      </c>
      <c r="E911">
        <v>2</v>
      </c>
      <c r="F911">
        <v>0</v>
      </c>
      <c r="G911">
        <v>1</v>
      </c>
      <c r="H911">
        <v>0</v>
      </c>
      <c r="I911">
        <v>0</v>
      </c>
      <c r="J911">
        <v>0</v>
      </c>
      <c r="K911">
        <v>0</v>
      </c>
      <c r="M911">
        <v>878</v>
      </c>
      <c r="N911">
        <v>7886.8199116985397</v>
      </c>
      <c r="O911">
        <v>-1234.2911116985397</v>
      </c>
      <c r="Q911">
        <v>83.254269449715366</v>
      </c>
      <c r="R911">
        <v>23082.955330000001</v>
      </c>
    </row>
    <row r="912" spans="1:18" x14ac:dyDescent="0.35">
      <c r="A912" s="13">
        <v>7985.8149999999996</v>
      </c>
      <c r="B912">
        <v>39</v>
      </c>
      <c r="C912">
        <v>1521</v>
      </c>
      <c r="D912">
        <v>22.8</v>
      </c>
      <c r="E912">
        <v>3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M912">
        <v>879</v>
      </c>
      <c r="N912">
        <v>18023.358045126632</v>
      </c>
      <c r="O912">
        <v>1571.4516048733676</v>
      </c>
      <c r="Q912">
        <v>83.349146110056921</v>
      </c>
      <c r="R912">
        <v>23241.47453</v>
      </c>
    </row>
    <row r="913" spans="1:18" x14ac:dyDescent="0.35">
      <c r="A913" s="13">
        <v>6933.2422500000002</v>
      </c>
      <c r="B913">
        <v>38</v>
      </c>
      <c r="C913">
        <v>1444</v>
      </c>
      <c r="D913">
        <v>19.475000000000001</v>
      </c>
      <c r="E913">
        <v>2</v>
      </c>
      <c r="F913">
        <v>0</v>
      </c>
      <c r="G913">
        <v>0</v>
      </c>
      <c r="H913">
        <v>1</v>
      </c>
      <c r="I913">
        <v>0</v>
      </c>
      <c r="J913">
        <v>0</v>
      </c>
      <c r="K913">
        <v>0</v>
      </c>
      <c r="M913">
        <v>880</v>
      </c>
      <c r="N913">
        <v>7000.4196987815003</v>
      </c>
      <c r="O913">
        <v>-1920.3236987815008</v>
      </c>
      <c r="Q913">
        <v>83.44402277039849</v>
      </c>
      <c r="R913">
        <v>23244.790199999999</v>
      </c>
    </row>
    <row r="914" spans="1:18" x14ac:dyDescent="0.35">
      <c r="A914" s="13">
        <v>18259.216</v>
      </c>
      <c r="B914">
        <v>30</v>
      </c>
      <c r="C914">
        <v>900</v>
      </c>
      <c r="D914">
        <v>24.4</v>
      </c>
      <c r="E914">
        <v>3</v>
      </c>
      <c r="F914">
        <v>1</v>
      </c>
      <c r="G914">
        <v>1</v>
      </c>
      <c r="H914">
        <v>0</v>
      </c>
      <c r="I914">
        <v>0</v>
      </c>
      <c r="J914">
        <v>1</v>
      </c>
      <c r="K914">
        <v>24.4</v>
      </c>
      <c r="M914">
        <v>881</v>
      </c>
      <c r="N914">
        <v>11322.765481979861</v>
      </c>
      <c r="O914">
        <v>-1533.8995819798602</v>
      </c>
      <c r="Q914">
        <v>83.538899430740045</v>
      </c>
      <c r="R914">
        <v>23288.928400000001</v>
      </c>
    </row>
    <row r="915" spans="1:18" x14ac:dyDescent="0.35">
      <c r="A915" s="13">
        <v>5209.5788499999999</v>
      </c>
      <c r="B915">
        <v>29</v>
      </c>
      <c r="C915">
        <v>841</v>
      </c>
      <c r="D915">
        <v>22.515000000000001</v>
      </c>
      <c r="E915">
        <v>3</v>
      </c>
      <c r="F915">
        <v>0</v>
      </c>
      <c r="G915">
        <v>1</v>
      </c>
      <c r="H915">
        <v>0</v>
      </c>
      <c r="I915">
        <v>0</v>
      </c>
      <c r="J915">
        <v>0</v>
      </c>
      <c r="K915">
        <v>0</v>
      </c>
      <c r="M915">
        <v>882</v>
      </c>
      <c r="N915">
        <v>5332.1127579391987</v>
      </c>
      <c r="O915">
        <v>-1299.8720579391988</v>
      </c>
      <c r="Q915">
        <v>83.6337760910816</v>
      </c>
      <c r="R915">
        <v>23306.546999999999</v>
      </c>
    </row>
    <row r="916" spans="1:18" x14ac:dyDescent="0.35">
      <c r="A916" s="13">
        <v>2103.08</v>
      </c>
      <c r="B916">
        <v>21</v>
      </c>
      <c r="C916">
        <v>441</v>
      </c>
      <c r="D916">
        <v>22.3</v>
      </c>
      <c r="E916">
        <v>1</v>
      </c>
      <c r="F916">
        <v>0</v>
      </c>
      <c r="G916">
        <v>1</v>
      </c>
      <c r="H916">
        <v>0</v>
      </c>
      <c r="I916">
        <v>0</v>
      </c>
      <c r="J916">
        <v>1</v>
      </c>
      <c r="K916">
        <v>0</v>
      </c>
      <c r="M916">
        <v>883</v>
      </c>
      <c r="N916">
        <v>6222.1611533748001</v>
      </c>
      <c r="O916">
        <v>17066.767246625201</v>
      </c>
      <c r="Q916">
        <v>83.728652751423155</v>
      </c>
      <c r="R916">
        <v>23401.30575</v>
      </c>
    </row>
    <row r="917" spans="1:18" x14ac:dyDescent="0.35">
      <c r="A917" s="13">
        <v>11013.7119</v>
      </c>
      <c r="B917">
        <v>54</v>
      </c>
      <c r="C917">
        <v>2916</v>
      </c>
      <c r="D917">
        <v>21.01</v>
      </c>
      <c r="E917">
        <v>2</v>
      </c>
      <c r="F917">
        <v>0</v>
      </c>
      <c r="G917">
        <v>1</v>
      </c>
      <c r="H917">
        <v>0</v>
      </c>
      <c r="I917">
        <v>1</v>
      </c>
      <c r="J917">
        <v>0</v>
      </c>
      <c r="K917">
        <v>0</v>
      </c>
      <c r="M917">
        <v>884</v>
      </c>
      <c r="N917">
        <v>3741.161366293667</v>
      </c>
      <c r="O917">
        <v>-1540.0642662936671</v>
      </c>
      <c r="Q917">
        <v>83.82352941176471</v>
      </c>
      <c r="R917">
        <v>23563.016179999999</v>
      </c>
    </row>
    <row r="918" spans="1:18" x14ac:dyDescent="0.35">
      <c r="A918" s="13">
        <v>4428.8878500000001</v>
      </c>
      <c r="B918">
        <v>28</v>
      </c>
      <c r="C918">
        <v>784</v>
      </c>
      <c r="D918">
        <v>22.515000000000001</v>
      </c>
      <c r="E918">
        <v>2</v>
      </c>
      <c r="F918">
        <v>0</v>
      </c>
      <c r="G918">
        <v>1</v>
      </c>
      <c r="H918">
        <v>0</v>
      </c>
      <c r="I918">
        <v>0</v>
      </c>
      <c r="J918">
        <v>0</v>
      </c>
      <c r="K918">
        <v>0</v>
      </c>
      <c r="M918">
        <v>885</v>
      </c>
      <c r="N918">
        <v>14121.24689937093</v>
      </c>
      <c r="O918">
        <v>-1645.8955993709296</v>
      </c>
      <c r="Q918">
        <v>83.918406072106265</v>
      </c>
      <c r="R918">
        <v>23807.240600000001</v>
      </c>
    </row>
    <row r="919" spans="1:18" x14ac:dyDescent="0.35">
      <c r="A919" s="13">
        <v>4719.7365499999996</v>
      </c>
      <c r="B919">
        <v>28</v>
      </c>
      <c r="C919">
        <v>784</v>
      </c>
      <c r="D919">
        <v>23.844999999999999</v>
      </c>
      <c r="E919">
        <v>2</v>
      </c>
      <c r="F919">
        <v>0</v>
      </c>
      <c r="G919">
        <v>0</v>
      </c>
      <c r="H919">
        <v>1</v>
      </c>
      <c r="I919">
        <v>0</v>
      </c>
      <c r="J919">
        <v>0</v>
      </c>
      <c r="K919">
        <v>0</v>
      </c>
      <c r="M919">
        <v>886</v>
      </c>
      <c r="N919">
        <v>6411.0169953644699</v>
      </c>
      <c r="O919">
        <v>-1479.36999536447</v>
      </c>
      <c r="Q919">
        <v>84.01328273244782</v>
      </c>
      <c r="R919">
        <v>23967.38305</v>
      </c>
    </row>
    <row r="920" spans="1:18" x14ac:dyDescent="0.35">
      <c r="A920" s="13">
        <v>11729.6795</v>
      </c>
      <c r="B920">
        <v>53</v>
      </c>
      <c r="C920">
        <v>2809</v>
      </c>
      <c r="D920">
        <v>23.75</v>
      </c>
      <c r="E920">
        <v>2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M920">
        <v>887</v>
      </c>
      <c r="N920">
        <v>9434.8959545158632</v>
      </c>
      <c r="O920">
        <v>-1223.7957545158624</v>
      </c>
      <c r="Q920">
        <v>84.108159392789375</v>
      </c>
      <c r="R920">
        <v>24059.680189999999</v>
      </c>
    </row>
    <row r="921" spans="1:18" x14ac:dyDescent="0.35">
      <c r="A921" s="13">
        <v>24106.912550000001</v>
      </c>
      <c r="B921">
        <v>49</v>
      </c>
      <c r="C921">
        <v>2401</v>
      </c>
      <c r="D921">
        <v>23.844999999999999</v>
      </c>
      <c r="E921">
        <v>3</v>
      </c>
      <c r="F921">
        <v>1</v>
      </c>
      <c r="G921">
        <v>0</v>
      </c>
      <c r="H921">
        <v>0</v>
      </c>
      <c r="I921">
        <v>0</v>
      </c>
      <c r="J921">
        <v>0</v>
      </c>
      <c r="K921">
        <v>23.844999999999999</v>
      </c>
      <c r="M921">
        <v>888</v>
      </c>
      <c r="N921">
        <v>22882.846511012795</v>
      </c>
      <c r="O921">
        <v>-664.73161101279402</v>
      </c>
      <c r="Q921">
        <v>84.20303605313093</v>
      </c>
      <c r="R921">
        <v>24106.912550000001</v>
      </c>
    </row>
    <row r="922" spans="1:18" x14ac:dyDescent="0.35">
      <c r="A922" s="13">
        <v>4391.652</v>
      </c>
      <c r="B922">
        <v>25</v>
      </c>
      <c r="C922">
        <v>625</v>
      </c>
      <c r="D922">
        <v>24.3</v>
      </c>
      <c r="E922">
        <v>3</v>
      </c>
      <c r="F922">
        <v>0</v>
      </c>
      <c r="G922">
        <v>0</v>
      </c>
      <c r="H922">
        <v>0</v>
      </c>
      <c r="I922">
        <v>0</v>
      </c>
      <c r="J922">
        <v>1</v>
      </c>
      <c r="K922">
        <v>0</v>
      </c>
      <c r="M922">
        <v>889</v>
      </c>
      <c r="N922">
        <v>5248.6630228593012</v>
      </c>
      <c r="O922">
        <v>-1400.9890228593013</v>
      </c>
      <c r="Q922">
        <v>84.297912713472485</v>
      </c>
      <c r="R922">
        <v>24180.933499999999</v>
      </c>
    </row>
    <row r="923" spans="1:18" x14ac:dyDescent="0.35">
      <c r="A923" s="13">
        <v>19798.054550000001</v>
      </c>
      <c r="B923">
        <v>43</v>
      </c>
      <c r="C923">
        <v>1849</v>
      </c>
      <c r="D923">
        <v>20.045000000000002</v>
      </c>
      <c r="E923">
        <v>2</v>
      </c>
      <c r="F923">
        <v>1</v>
      </c>
      <c r="G923">
        <v>0</v>
      </c>
      <c r="H923">
        <v>0</v>
      </c>
      <c r="I923">
        <v>0</v>
      </c>
      <c r="J923">
        <v>0</v>
      </c>
      <c r="K923">
        <v>20.045000000000002</v>
      </c>
      <c r="M923">
        <v>890</v>
      </c>
      <c r="N923">
        <v>10613.995997846912</v>
      </c>
      <c r="O923">
        <v>-1420.1574978469125</v>
      </c>
      <c r="Q923">
        <v>84.39278937381404</v>
      </c>
      <c r="R923">
        <v>24227.337240000001</v>
      </c>
    </row>
    <row r="924" spans="1:18" x14ac:dyDescent="0.35">
      <c r="A924" s="13">
        <v>2913.569</v>
      </c>
      <c r="B924">
        <v>19</v>
      </c>
      <c r="C924">
        <v>361</v>
      </c>
      <c r="D924">
        <v>23.4</v>
      </c>
      <c r="E924">
        <v>2</v>
      </c>
      <c r="F924">
        <v>0</v>
      </c>
      <c r="G924">
        <v>0</v>
      </c>
      <c r="H924">
        <v>0</v>
      </c>
      <c r="I924">
        <v>0</v>
      </c>
      <c r="J924">
        <v>1</v>
      </c>
      <c r="K924">
        <v>0</v>
      </c>
      <c r="M924">
        <v>891</v>
      </c>
      <c r="N924">
        <v>5726.6390112984463</v>
      </c>
      <c r="O924">
        <v>11899.600498701553</v>
      </c>
      <c r="Q924">
        <v>84.487666034155595</v>
      </c>
      <c r="R924">
        <v>24476.478510000001</v>
      </c>
    </row>
    <row r="925" spans="1:18" x14ac:dyDescent="0.35">
      <c r="A925" s="13">
        <v>12032.325999999999</v>
      </c>
      <c r="B925">
        <v>57</v>
      </c>
      <c r="C925">
        <v>3249</v>
      </c>
      <c r="D925">
        <v>20.100000000000001</v>
      </c>
      <c r="E925">
        <v>1</v>
      </c>
      <c r="F925">
        <v>0</v>
      </c>
      <c r="G925">
        <v>0</v>
      </c>
      <c r="H925">
        <v>0</v>
      </c>
      <c r="I925">
        <v>0</v>
      </c>
      <c r="J925">
        <v>1</v>
      </c>
      <c r="K925">
        <v>0</v>
      </c>
      <c r="M925">
        <v>892</v>
      </c>
      <c r="N925">
        <v>6062.5083603998719</v>
      </c>
      <c r="O925">
        <v>-2201.2987103998721</v>
      </c>
      <c r="Q925">
        <v>84.58254269449715</v>
      </c>
      <c r="R925">
        <v>24513.091260000001</v>
      </c>
    </row>
    <row r="926" spans="1:18" x14ac:dyDescent="0.35">
      <c r="A926" s="13">
        <v>8965.7957499999993</v>
      </c>
      <c r="B926">
        <v>39</v>
      </c>
      <c r="C926">
        <v>1521</v>
      </c>
      <c r="D926">
        <v>24.225000000000001</v>
      </c>
      <c r="E926">
        <v>5</v>
      </c>
      <c r="F926">
        <v>0</v>
      </c>
      <c r="G926">
        <v>0</v>
      </c>
      <c r="H926">
        <v>1</v>
      </c>
      <c r="I926">
        <v>0</v>
      </c>
      <c r="J926">
        <v>0</v>
      </c>
      <c r="K926">
        <v>0</v>
      </c>
      <c r="M926">
        <v>893</v>
      </c>
      <c r="N926">
        <v>9559.6801878472415</v>
      </c>
      <c r="O926">
        <v>-1131.6108878472423</v>
      </c>
      <c r="Q926">
        <v>84.677419354838705</v>
      </c>
      <c r="R926">
        <v>24520.263999999999</v>
      </c>
    </row>
    <row r="927" spans="1:18" x14ac:dyDescent="0.35">
      <c r="A927" s="13">
        <v>23967.38305</v>
      </c>
      <c r="B927">
        <v>51</v>
      </c>
      <c r="C927">
        <v>2601</v>
      </c>
      <c r="D927">
        <v>24.795000000000002</v>
      </c>
      <c r="E927">
        <v>2</v>
      </c>
      <c r="F927">
        <v>1</v>
      </c>
      <c r="G927">
        <v>1</v>
      </c>
      <c r="H927">
        <v>1</v>
      </c>
      <c r="I927">
        <v>0</v>
      </c>
      <c r="J927">
        <v>0</v>
      </c>
      <c r="K927">
        <v>24.795000000000002</v>
      </c>
      <c r="M927">
        <v>894</v>
      </c>
      <c r="N927">
        <v>15768.966822229508</v>
      </c>
      <c r="O927">
        <v>-409.86232222950821</v>
      </c>
      <c r="Q927">
        <v>84.772296015180274</v>
      </c>
      <c r="R927">
        <v>24535.698550000001</v>
      </c>
    </row>
    <row r="928" spans="1:18" x14ac:dyDescent="0.35">
      <c r="A928" s="13">
        <v>7986.4752500000004</v>
      </c>
      <c r="B928">
        <v>39</v>
      </c>
      <c r="C928">
        <v>1521</v>
      </c>
      <c r="D928">
        <v>23.274999999999999</v>
      </c>
      <c r="E928">
        <v>3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M928">
        <v>895</v>
      </c>
      <c r="N928">
        <v>8789.6616957021397</v>
      </c>
      <c r="O928">
        <v>-2036.6236957021401</v>
      </c>
      <c r="Q928">
        <v>84.867172675521829</v>
      </c>
      <c r="R928">
        <v>24603.04837</v>
      </c>
    </row>
    <row r="929" spans="1:18" x14ac:dyDescent="0.35">
      <c r="A929" s="13">
        <v>17361.766100000001</v>
      </c>
      <c r="B929">
        <v>30</v>
      </c>
      <c r="C929">
        <v>900</v>
      </c>
      <c r="D929">
        <v>22.99</v>
      </c>
      <c r="E929">
        <v>2</v>
      </c>
      <c r="F929">
        <v>1</v>
      </c>
      <c r="G929">
        <v>1</v>
      </c>
      <c r="H929">
        <v>1</v>
      </c>
      <c r="I929">
        <v>0</v>
      </c>
      <c r="J929">
        <v>0</v>
      </c>
      <c r="K929">
        <v>22.99</v>
      </c>
      <c r="M929">
        <v>896</v>
      </c>
      <c r="N929">
        <v>10392.54166503646</v>
      </c>
      <c r="O929">
        <v>-1210.3716650364604</v>
      </c>
      <c r="Q929">
        <v>84.962049335863384</v>
      </c>
      <c r="R929">
        <v>24667.419000000002</v>
      </c>
    </row>
    <row r="930" spans="1:18" x14ac:dyDescent="0.35">
      <c r="A930" s="13">
        <v>8627.5411000000004</v>
      </c>
      <c r="B930">
        <v>47</v>
      </c>
      <c r="C930">
        <v>2209</v>
      </c>
      <c r="D930">
        <v>19.190000000000001</v>
      </c>
      <c r="E930">
        <v>1</v>
      </c>
      <c r="F930">
        <v>0</v>
      </c>
      <c r="G930">
        <v>1</v>
      </c>
      <c r="H930">
        <v>0</v>
      </c>
      <c r="I930">
        <v>0</v>
      </c>
      <c r="J930">
        <v>0</v>
      </c>
      <c r="K930">
        <v>0</v>
      </c>
      <c r="M930">
        <v>897</v>
      </c>
      <c r="N930">
        <v>8894.4177139402746</v>
      </c>
      <c r="O930">
        <v>-1721.0577639402745</v>
      </c>
      <c r="Q930">
        <v>85.056925996204939</v>
      </c>
      <c r="R930">
        <v>24671.663339999999</v>
      </c>
    </row>
    <row r="931" spans="1:18" x14ac:dyDescent="0.35">
      <c r="A931" s="13">
        <v>23241.47453</v>
      </c>
      <c r="B931">
        <v>25</v>
      </c>
      <c r="C931">
        <v>625</v>
      </c>
      <c r="D931">
        <v>24.984999999999999</v>
      </c>
      <c r="E931">
        <v>2</v>
      </c>
      <c r="F931">
        <v>0</v>
      </c>
      <c r="G931">
        <v>1</v>
      </c>
      <c r="H931">
        <v>0</v>
      </c>
      <c r="I931">
        <v>0</v>
      </c>
      <c r="J931">
        <v>0</v>
      </c>
      <c r="K931">
        <v>0</v>
      </c>
      <c r="M931">
        <v>898</v>
      </c>
      <c r="N931">
        <v>4445.661050445</v>
      </c>
      <c r="O931">
        <v>-1736.5491504450001</v>
      </c>
      <c r="Q931">
        <v>85.151802656546494</v>
      </c>
      <c r="R931">
        <v>24869.836800000001</v>
      </c>
    </row>
    <row r="932" spans="1:18" x14ac:dyDescent="0.35">
      <c r="A932" s="13">
        <v>18767.737700000001</v>
      </c>
      <c r="B932">
        <v>43</v>
      </c>
      <c r="C932">
        <v>1849</v>
      </c>
      <c r="D932">
        <v>20.13</v>
      </c>
      <c r="E932">
        <v>2</v>
      </c>
      <c r="F932">
        <v>1</v>
      </c>
      <c r="G932">
        <v>1</v>
      </c>
      <c r="H932">
        <v>0</v>
      </c>
      <c r="I932">
        <v>1</v>
      </c>
      <c r="J932">
        <v>0</v>
      </c>
      <c r="K932">
        <v>20.13</v>
      </c>
      <c r="M932">
        <v>899</v>
      </c>
      <c r="N932">
        <v>10267.533091486546</v>
      </c>
      <c r="O932">
        <v>-2015.2487914865469</v>
      </c>
      <c r="Q932">
        <v>85.246679316888049</v>
      </c>
      <c r="R932">
        <v>24873.384900000001</v>
      </c>
    </row>
    <row r="933" spans="1:18" x14ac:dyDescent="0.35">
      <c r="A933" s="13">
        <v>1711.0268000000001</v>
      </c>
      <c r="B933">
        <v>18</v>
      </c>
      <c r="C933">
        <v>324</v>
      </c>
      <c r="D933">
        <v>23.32</v>
      </c>
      <c r="E933">
        <v>1</v>
      </c>
      <c r="F933">
        <v>0</v>
      </c>
      <c r="G933">
        <v>1</v>
      </c>
      <c r="H933">
        <v>0</v>
      </c>
      <c r="I933">
        <v>1</v>
      </c>
      <c r="J933">
        <v>0</v>
      </c>
      <c r="K933">
        <v>0</v>
      </c>
      <c r="M933">
        <v>900</v>
      </c>
      <c r="N933">
        <v>13225.690862701473</v>
      </c>
      <c r="O933">
        <v>8966.7462472985262</v>
      </c>
      <c r="Q933">
        <v>85.341555977229604</v>
      </c>
      <c r="R933">
        <v>24915.220850000002</v>
      </c>
    </row>
    <row r="934" spans="1:18" x14ac:dyDescent="0.35">
      <c r="A934" s="13">
        <v>21677.283449999999</v>
      </c>
      <c r="B934">
        <v>46</v>
      </c>
      <c r="C934">
        <v>2116</v>
      </c>
      <c r="D934">
        <v>23.655000000000001</v>
      </c>
      <c r="E934">
        <v>1</v>
      </c>
      <c r="F934">
        <v>1</v>
      </c>
      <c r="G934">
        <v>0</v>
      </c>
      <c r="H934">
        <v>1</v>
      </c>
      <c r="I934">
        <v>0</v>
      </c>
      <c r="J934">
        <v>0</v>
      </c>
      <c r="K934">
        <v>23.655000000000001</v>
      </c>
      <c r="M934">
        <v>901</v>
      </c>
      <c r="N934">
        <v>11617.923072836527</v>
      </c>
      <c r="O934">
        <v>-1461.1398728365275</v>
      </c>
      <c r="Q934">
        <v>85.436432637571158</v>
      </c>
      <c r="R934">
        <v>25081.76784</v>
      </c>
    </row>
    <row r="935" spans="1:18" x14ac:dyDescent="0.35">
      <c r="A935" s="13">
        <v>3594.17085</v>
      </c>
      <c r="B935">
        <v>25</v>
      </c>
      <c r="C935">
        <v>625</v>
      </c>
      <c r="D935">
        <v>22.515000000000001</v>
      </c>
      <c r="E935">
        <v>1</v>
      </c>
      <c r="F935">
        <v>0</v>
      </c>
      <c r="G935">
        <v>0</v>
      </c>
      <c r="H935">
        <v>1</v>
      </c>
      <c r="I935">
        <v>0</v>
      </c>
      <c r="J935">
        <v>0</v>
      </c>
      <c r="K935">
        <v>0</v>
      </c>
      <c r="M935">
        <v>902</v>
      </c>
      <c r="N935">
        <v>6020.6845430515559</v>
      </c>
      <c r="O935">
        <v>-1254.662543051556</v>
      </c>
      <c r="Q935">
        <v>85.531309297912713</v>
      </c>
      <c r="R935">
        <v>25309.489000000001</v>
      </c>
    </row>
    <row r="936" spans="1:18" x14ac:dyDescent="0.35">
      <c r="A936" s="13">
        <v>14349.8544</v>
      </c>
      <c r="B936">
        <v>63</v>
      </c>
      <c r="C936">
        <v>3969</v>
      </c>
      <c r="D936">
        <v>21.66</v>
      </c>
      <c r="E936">
        <v>1</v>
      </c>
      <c r="F936">
        <v>0</v>
      </c>
      <c r="G936">
        <v>1</v>
      </c>
      <c r="H936">
        <v>1</v>
      </c>
      <c r="I936">
        <v>0</v>
      </c>
      <c r="J936">
        <v>0</v>
      </c>
      <c r="K936">
        <v>0</v>
      </c>
      <c r="M936">
        <v>903</v>
      </c>
      <c r="N936">
        <v>9763.6935247441052</v>
      </c>
      <c r="O936">
        <v>16472.886445255892</v>
      </c>
      <c r="Q936">
        <v>85.626185958254268</v>
      </c>
      <c r="R936">
        <v>25333.332839999999</v>
      </c>
    </row>
    <row r="937" spans="1:18" x14ac:dyDescent="0.35">
      <c r="A937" s="13">
        <v>5855.9025000000001</v>
      </c>
      <c r="B937">
        <v>38</v>
      </c>
      <c r="C937">
        <v>1444</v>
      </c>
      <c r="D937">
        <v>19.95</v>
      </c>
      <c r="E937">
        <v>1</v>
      </c>
      <c r="F937">
        <v>0</v>
      </c>
      <c r="G937">
        <v>1</v>
      </c>
      <c r="H937">
        <v>1</v>
      </c>
      <c r="I937">
        <v>0</v>
      </c>
      <c r="J937">
        <v>0</v>
      </c>
      <c r="K937">
        <v>0</v>
      </c>
      <c r="M937">
        <v>904</v>
      </c>
      <c r="N937">
        <v>11350.89377107361</v>
      </c>
      <c r="O937">
        <v>-1243.6731710736094</v>
      </c>
      <c r="Q937">
        <v>85.721062618595823</v>
      </c>
      <c r="R937">
        <v>25382.296999999999</v>
      </c>
    </row>
    <row r="938" spans="1:18" x14ac:dyDescent="0.35">
      <c r="A938" s="13">
        <v>8605.3615000000009</v>
      </c>
      <c r="B938">
        <v>45</v>
      </c>
      <c r="C938">
        <v>2025</v>
      </c>
      <c r="D938">
        <v>20.350000000000001</v>
      </c>
      <c r="E938">
        <v>3</v>
      </c>
      <c r="F938">
        <v>0</v>
      </c>
      <c r="G938">
        <v>1</v>
      </c>
      <c r="H938">
        <v>0</v>
      </c>
      <c r="I938">
        <v>1</v>
      </c>
      <c r="J938">
        <v>0</v>
      </c>
      <c r="K938">
        <v>0</v>
      </c>
      <c r="M938">
        <v>905</v>
      </c>
      <c r="N938">
        <v>10874.487997193943</v>
      </c>
      <c r="O938">
        <v>-1307.497097193942</v>
      </c>
      <c r="Q938">
        <v>85.815939278937378</v>
      </c>
      <c r="R938">
        <v>25517.11363</v>
      </c>
    </row>
    <row r="939" spans="1:18" x14ac:dyDescent="0.35">
      <c r="A939" s="13">
        <v>5693.4305000000004</v>
      </c>
      <c r="B939">
        <v>30</v>
      </c>
      <c r="C939">
        <v>900</v>
      </c>
      <c r="D939">
        <v>19.95</v>
      </c>
      <c r="E939">
        <v>3</v>
      </c>
      <c r="F939">
        <v>0</v>
      </c>
      <c r="G939">
        <v>0</v>
      </c>
      <c r="H939">
        <v>1</v>
      </c>
      <c r="I939">
        <v>0</v>
      </c>
      <c r="J939">
        <v>0</v>
      </c>
      <c r="K939">
        <v>0</v>
      </c>
      <c r="M939">
        <v>906</v>
      </c>
      <c r="N939">
        <v>14450.268532486423</v>
      </c>
      <c r="O939">
        <v>-1337.6637324864241</v>
      </c>
      <c r="Q939">
        <v>85.910815939278933</v>
      </c>
      <c r="R939">
        <v>25656.575260000001</v>
      </c>
    </row>
    <row r="940" spans="1:18" x14ac:dyDescent="0.35">
      <c r="A940" s="13">
        <v>8582.3022999999994</v>
      </c>
      <c r="B940">
        <v>39</v>
      </c>
      <c r="C940">
        <v>1521</v>
      </c>
      <c r="D940">
        <v>23.87</v>
      </c>
      <c r="E940">
        <v>5</v>
      </c>
      <c r="F940">
        <v>0</v>
      </c>
      <c r="G940">
        <v>0</v>
      </c>
      <c r="H940">
        <v>0</v>
      </c>
      <c r="I940">
        <v>1</v>
      </c>
      <c r="J940">
        <v>0</v>
      </c>
      <c r="K940">
        <v>0</v>
      </c>
      <c r="M940">
        <v>907</v>
      </c>
      <c r="N940">
        <v>16764.245628367426</v>
      </c>
      <c r="O940">
        <v>-106.52817836742543</v>
      </c>
      <c r="Q940">
        <v>86.005692599620488</v>
      </c>
      <c r="R940">
        <v>25678.778450000002</v>
      </c>
    </row>
    <row r="941" spans="1:18" x14ac:dyDescent="0.35">
      <c r="A941" s="13">
        <v>7228.2156500000001</v>
      </c>
      <c r="B941">
        <v>36</v>
      </c>
      <c r="C941">
        <v>1296</v>
      </c>
      <c r="D941">
        <v>22.135000000000002</v>
      </c>
      <c r="E941">
        <v>3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M941">
        <v>908</v>
      </c>
      <c r="N941">
        <v>21560.680212871663</v>
      </c>
      <c r="O941">
        <v>-2198.6814128716615</v>
      </c>
      <c r="Q941">
        <v>86.100569259962057</v>
      </c>
      <c r="R941">
        <v>26018.950519999999</v>
      </c>
    </row>
    <row r="942" spans="1:18" x14ac:dyDescent="0.35">
      <c r="A942" s="13">
        <v>14426.073850000001</v>
      </c>
      <c r="B942">
        <v>23</v>
      </c>
      <c r="C942">
        <v>529</v>
      </c>
      <c r="D942">
        <v>23.18</v>
      </c>
      <c r="E942">
        <v>2</v>
      </c>
      <c r="F942">
        <v>0</v>
      </c>
      <c r="G942">
        <v>0</v>
      </c>
      <c r="H942">
        <v>1</v>
      </c>
      <c r="I942">
        <v>0</v>
      </c>
      <c r="J942">
        <v>0</v>
      </c>
      <c r="K942">
        <v>0</v>
      </c>
      <c r="M942">
        <v>909</v>
      </c>
      <c r="N942">
        <v>11174.376084327678</v>
      </c>
      <c r="O942">
        <v>-1108.9630843276773</v>
      </c>
      <c r="Q942">
        <v>86.195445920303612</v>
      </c>
      <c r="R942">
        <v>26109.32905</v>
      </c>
    </row>
    <row r="943" spans="1:18" x14ac:dyDescent="0.35">
      <c r="A943" s="13">
        <v>4529.4769999999999</v>
      </c>
      <c r="B943">
        <v>29</v>
      </c>
      <c r="C943">
        <v>841</v>
      </c>
      <c r="D943">
        <v>24.6</v>
      </c>
      <c r="E943">
        <v>2</v>
      </c>
      <c r="F943">
        <v>0</v>
      </c>
      <c r="G943">
        <v>0</v>
      </c>
      <c r="H943">
        <v>0</v>
      </c>
      <c r="I943">
        <v>0</v>
      </c>
      <c r="J943">
        <v>1</v>
      </c>
      <c r="K943">
        <v>0</v>
      </c>
      <c r="M943">
        <v>910</v>
      </c>
      <c r="N943">
        <v>10325.736139838318</v>
      </c>
      <c r="O943">
        <v>-1721.2524898383181</v>
      </c>
      <c r="Q943">
        <v>86.290322580645167</v>
      </c>
      <c r="R943">
        <v>26125.674770000001</v>
      </c>
    </row>
    <row r="944" spans="1:18" x14ac:dyDescent="0.35">
      <c r="A944" s="13">
        <v>8603.8233999999993</v>
      </c>
      <c r="B944">
        <v>45</v>
      </c>
      <c r="C944">
        <v>2025</v>
      </c>
      <c r="D944">
        <v>23.56</v>
      </c>
      <c r="E944">
        <v>2</v>
      </c>
      <c r="F944">
        <v>0</v>
      </c>
      <c r="G944">
        <v>1</v>
      </c>
      <c r="H944">
        <v>0</v>
      </c>
      <c r="I944">
        <v>0</v>
      </c>
      <c r="J944">
        <v>0</v>
      </c>
      <c r="K944">
        <v>0</v>
      </c>
      <c r="M944">
        <v>911</v>
      </c>
      <c r="N944">
        <v>10002.553666455427</v>
      </c>
      <c r="O944">
        <v>-2016.7386664554278</v>
      </c>
      <c r="Q944">
        <v>86.385199240986722</v>
      </c>
      <c r="R944">
        <v>26140.3603</v>
      </c>
    </row>
    <row r="945" spans="1:18" x14ac:dyDescent="0.35">
      <c r="A945" s="13">
        <v>13725.47184</v>
      </c>
      <c r="B945">
        <v>41</v>
      </c>
      <c r="C945">
        <v>1681</v>
      </c>
      <c r="D945">
        <v>21.754999999999999</v>
      </c>
      <c r="E945">
        <v>1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M945">
        <v>912</v>
      </c>
      <c r="N945">
        <v>8372.4294459352877</v>
      </c>
      <c r="O945">
        <v>-1439.1871959352875</v>
      </c>
      <c r="Q945">
        <v>86.480075901328277</v>
      </c>
      <c r="R945">
        <v>26236.579969999999</v>
      </c>
    </row>
    <row r="946" spans="1:18" x14ac:dyDescent="0.35">
      <c r="A946" s="13">
        <v>6198.7518</v>
      </c>
      <c r="B946">
        <v>37</v>
      </c>
      <c r="C946">
        <v>1369</v>
      </c>
      <c r="D946">
        <v>24.32</v>
      </c>
      <c r="E946">
        <v>2</v>
      </c>
      <c r="F946">
        <v>0</v>
      </c>
      <c r="G946">
        <v>1</v>
      </c>
      <c r="H946">
        <v>1</v>
      </c>
      <c r="I946">
        <v>0</v>
      </c>
      <c r="J946">
        <v>0</v>
      </c>
      <c r="K946">
        <v>0</v>
      </c>
      <c r="M946">
        <v>913</v>
      </c>
      <c r="N946">
        <v>20658.634729278398</v>
      </c>
      <c r="O946">
        <v>-2399.4187292783972</v>
      </c>
      <c r="Q946">
        <v>86.574952561669832</v>
      </c>
      <c r="R946">
        <v>26467.09737</v>
      </c>
    </row>
    <row r="947" spans="1:18" x14ac:dyDescent="0.35">
      <c r="A947" s="13">
        <v>6858.4795999999997</v>
      </c>
      <c r="B947">
        <v>41</v>
      </c>
      <c r="C947">
        <v>1681</v>
      </c>
      <c r="D947">
        <v>23.94</v>
      </c>
      <c r="E947">
        <v>1</v>
      </c>
      <c r="F947">
        <v>0</v>
      </c>
      <c r="G947">
        <v>1</v>
      </c>
      <c r="H947">
        <v>0</v>
      </c>
      <c r="I947">
        <v>0</v>
      </c>
      <c r="J947">
        <v>0</v>
      </c>
      <c r="K947">
        <v>0</v>
      </c>
      <c r="M947">
        <v>914</v>
      </c>
      <c r="N947">
        <v>7221.8654825711892</v>
      </c>
      <c r="O947">
        <v>-2012.2866325711893</v>
      </c>
      <c r="Q947">
        <v>86.669829222011387</v>
      </c>
      <c r="R947">
        <v>26926.5144</v>
      </c>
    </row>
    <row r="948" spans="1:18" x14ac:dyDescent="0.35">
      <c r="A948" s="13">
        <v>4296.2712000000001</v>
      </c>
      <c r="B948">
        <v>22</v>
      </c>
      <c r="C948">
        <v>484</v>
      </c>
      <c r="D948">
        <v>21.28</v>
      </c>
      <c r="E948">
        <v>3</v>
      </c>
      <c r="F948">
        <v>0</v>
      </c>
      <c r="G948">
        <v>0</v>
      </c>
      <c r="H948">
        <v>1</v>
      </c>
      <c r="I948">
        <v>0</v>
      </c>
      <c r="J948">
        <v>0</v>
      </c>
      <c r="K948">
        <v>0</v>
      </c>
      <c r="M948">
        <v>915</v>
      </c>
      <c r="N948">
        <v>3529.5294897224094</v>
      </c>
      <c r="O948">
        <v>-1426.4494897224095</v>
      </c>
      <c r="Q948">
        <v>86.764705882352942</v>
      </c>
      <c r="R948">
        <v>27000.98473</v>
      </c>
    </row>
    <row r="949" spans="1:18" x14ac:dyDescent="0.35">
      <c r="A949" s="13">
        <v>1964.78</v>
      </c>
      <c r="B949">
        <v>20</v>
      </c>
      <c r="C949">
        <v>400</v>
      </c>
      <c r="D949">
        <v>22</v>
      </c>
      <c r="E949">
        <v>1</v>
      </c>
      <c r="F949">
        <v>0</v>
      </c>
      <c r="G949">
        <v>1</v>
      </c>
      <c r="H949">
        <v>0</v>
      </c>
      <c r="I949">
        <v>0</v>
      </c>
      <c r="J949">
        <v>1</v>
      </c>
      <c r="K949">
        <v>0</v>
      </c>
      <c r="M949">
        <v>916</v>
      </c>
      <c r="N949">
        <v>12139.313847565223</v>
      </c>
      <c r="O949">
        <v>-1125.6019475652229</v>
      </c>
      <c r="Q949">
        <v>86.859582542694497</v>
      </c>
      <c r="R949">
        <v>27037.914100000002</v>
      </c>
    </row>
    <row r="950" spans="1:18" x14ac:dyDescent="0.35">
      <c r="A950" s="13">
        <v>21259.377949999998</v>
      </c>
      <c r="B950">
        <v>42</v>
      </c>
      <c r="C950">
        <v>1764</v>
      </c>
      <c r="D950">
        <v>24.605</v>
      </c>
      <c r="E950">
        <v>2</v>
      </c>
      <c r="F950">
        <v>1</v>
      </c>
      <c r="G950">
        <v>1</v>
      </c>
      <c r="H950">
        <v>0</v>
      </c>
      <c r="I950">
        <v>0</v>
      </c>
      <c r="J950">
        <v>0</v>
      </c>
      <c r="K950">
        <v>24.605</v>
      </c>
      <c r="M950">
        <v>917</v>
      </c>
      <c r="N950">
        <v>6313.580512474271</v>
      </c>
      <c r="O950">
        <v>-1884.6926624742709</v>
      </c>
      <c r="Q950">
        <v>86.954459203036052</v>
      </c>
      <c r="R950">
        <v>27117.993780000001</v>
      </c>
    </row>
    <row r="951" spans="1:18" x14ac:dyDescent="0.35">
      <c r="A951" s="13">
        <v>18765.87545</v>
      </c>
      <c r="B951">
        <v>30</v>
      </c>
      <c r="C951">
        <v>900</v>
      </c>
      <c r="D951">
        <v>23.655000000000001</v>
      </c>
      <c r="E951">
        <v>3</v>
      </c>
      <c r="F951">
        <v>1</v>
      </c>
      <c r="G951">
        <v>0</v>
      </c>
      <c r="H951">
        <v>1</v>
      </c>
      <c r="I951">
        <v>0</v>
      </c>
      <c r="J951">
        <v>0</v>
      </c>
      <c r="K951">
        <v>23.655000000000001</v>
      </c>
      <c r="M951">
        <v>918</v>
      </c>
      <c r="N951">
        <v>6346.9667780127447</v>
      </c>
      <c r="O951">
        <v>-1627.2302280127451</v>
      </c>
      <c r="Q951">
        <v>87.049335863377607</v>
      </c>
      <c r="R951">
        <v>27218.437249999999</v>
      </c>
    </row>
    <row r="952" spans="1:18" x14ac:dyDescent="0.35">
      <c r="A952" s="13">
        <v>22395.74424</v>
      </c>
      <c r="B952">
        <v>23</v>
      </c>
      <c r="C952">
        <v>529</v>
      </c>
      <c r="D952">
        <v>24.225000000000001</v>
      </c>
      <c r="E952">
        <v>2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M952">
        <v>919</v>
      </c>
      <c r="N952">
        <v>13641.503767927117</v>
      </c>
      <c r="O952">
        <v>-1911.824267927117</v>
      </c>
      <c r="Q952">
        <v>87.144212523719162</v>
      </c>
      <c r="R952">
        <v>27322.73386</v>
      </c>
    </row>
    <row r="953" spans="1:18" x14ac:dyDescent="0.35">
      <c r="A953" s="13">
        <v>12629.896699999999</v>
      </c>
      <c r="B953">
        <v>60</v>
      </c>
      <c r="C953">
        <v>3600</v>
      </c>
      <c r="D953">
        <v>24.53</v>
      </c>
      <c r="E953">
        <v>0</v>
      </c>
      <c r="F953">
        <v>0</v>
      </c>
      <c r="G953">
        <v>0</v>
      </c>
      <c r="H953">
        <v>0</v>
      </c>
      <c r="I953">
        <v>1</v>
      </c>
      <c r="J953">
        <v>0</v>
      </c>
      <c r="K953">
        <v>0</v>
      </c>
      <c r="M953">
        <v>920</v>
      </c>
      <c r="N953">
        <v>26465.32894564631</v>
      </c>
      <c r="O953">
        <v>-2358.416395646309</v>
      </c>
      <c r="Q953">
        <v>87.239089184060717</v>
      </c>
      <c r="R953">
        <v>27375.904780000001</v>
      </c>
    </row>
    <row r="954" spans="1:18" x14ac:dyDescent="0.35">
      <c r="A954" s="13">
        <v>16577.779500000001</v>
      </c>
      <c r="B954">
        <v>27</v>
      </c>
      <c r="C954">
        <v>729</v>
      </c>
      <c r="D954">
        <v>24.75</v>
      </c>
      <c r="E954">
        <v>0</v>
      </c>
      <c r="F954">
        <v>1</v>
      </c>
      <c r="G954">
        <v>0</v>
      </c>
      <c r="H954">
        <v>0</v>
      </c>
      <c r="I954">
        <v>1</v>
      </c>
      <c r="J954">
        <v>0</v>
      </c>
      <c r="K954">
        <v>24.75</v>
      </c>
      <c r="M954">
        <v>921</v>
      </c>
      <c r="N954">
        <v>6157.3854082394819</v>
      </c>
      <c r="O954">
        <v>-1765.7334082394818</v>
      </c>
      <c r="Q954">
        <v>87.333965844402272</v>
      </c>
      <c r="R954">
        <v>27533.912899999999</v>
      </c>
    </row>
    <row r="955" spans="1:18" x14ac:dyDescent="0.35">
      <c r="A955" s="13">
        <v>21223.675800000001</v>
      </c>
      <c r="B955">
        <v>48</v>
      </c>
      <c r="C955">
        <v>2304</v>
      </c>
      <c r="D955">
        <v>24.42</v>
      </c>
      <c r="E955">
        <v>0</v>
      </c>
      <c r="F955">
        <v>1</v>
      </c>
      <c r="G955">
        <v>1</v>
      </c>
      <c r="H955">
        <v>0</v>
      </c>
      <c r="I955">
        <v>1</v>
      </c>
      <c r="J955">
        <v>0</v>
      </c>
      <c r="K955">
        <v>24.42</v>
      </c>
      <c r="M955">
        <v>922</v>
      </c>
      <c r="N955">
        <v>18185.9781390385</v>
      </c>
      <c r="O955">
        <v>1612.0764109615011</v>
      </c>
      <c r="Q955">
        <v>87.428842504743841</v>
      </c>
      <c r="R955">
        <v>27724.28875</v>
      </c>
    </row>
    <row r="956" spans="1:18" x14ac:dyDescent="0.35">
      <c r="A956" s="13">
        <v>2483.7359999999999</v>
      </c>
      <c r="B956">
        <v>27</v>
      </c>
      <c r="C956">
        <v>729</v>
      </c>
      <c r="D956">
        <v>23.1</v>
      </c>
      <c r="E956">
        <v>0</v>
      </c>
      <c r="F956">
        <v>0</v>
      </c>
      <c r="G956">
        <v>1</v>
      </c>
      <c r="H956">
        <v>0</v>
      </c>
      <c r="I956">
        <v>1</v>
      </c>
      <c r="J956">
        <v>0</v>
      </c>
      <c r="K956">
        <v>0</v>
      </c>
      <c r="M956">
        <v>923</v>
      </c>
      <c r="N956">
        <v>4703.5251871684386</v>
      </c>
      <c r="O956">
        <v>-1789.9561871684386</v>
      </c>
      <c r="Q956">
        <v>87.523719165085396</v>
      </c>
      <c r="R956">
        <v>28101.333050000001</v>
      </c>
    </row>
    <row r="957" spans="1:18" x14ac:dyDescent="0.35">
      <c r="A957" s="13">
        <v>25081.76784</v>
      </c>
      <c r="B957">
        <v>24</v>
      </c>
      <c r="C957">
        <v>576</v>
      </c>
      <c r="D957">
        <v>23.21</v>
      </c>
      <c r="E957">
        <v>0</v>
      </c>
      <c r="F957">
        <v>0</v>
      </c>
      <c r="G957">
        <v>0</v>
      </c>
      <c r="H957">
        <v>0</v>
      </c>
      <c r="I957">
        <v>1</v>
      </c>
      <c r="J957">
        <v>0</v>
      </c>
      <c r="K957">
        <v>0</v>
      </c>
      <c r="M957">
        <v>924</v>
      </c>
      <c r="N957">
        <v>13329.39411023227</v>
      </c>
      <c r="O957">
        <v>-1297.0681102322706</v>
      </c>
      <c r="Q957">
        <v>87.618595825426951</v>
      </c>
      <c r="R957">
        <v>28340.188849999999</v>
      </c>
    </row>
    <row r="958" spans="1:18" x14ac:dyDescent="0.35">
      <c r="A958" s="13">
        <v>19515.5416</v>
      </c>
      <c r="B958">
        <v>42</v>
      </c>
      <c r="C958">
        <v>1764</v>
      </c>
      <c r="D958">
        <v>24.64</v>
      </c>
      <c r="E958">
        <v>0</v>
      </c>
      <c r="F958">
        <v>1</v>
      </c>
      <c r="G958">
        <v>1</v>
      </c>
      <c r="H958">
        <v>0</v>
      </c>
      <c r="I958">
        <v>1</v>
      </c>
      <c r="J958">
        <v>0</v>
      </c>
      <c r="K958">
        <v>24.64</v>
      </c>
      <c r="M958">
        <v>925</v>
      </c>
      <c r="N958">
        <v>10883.823358608954</v>
      </c>
      <c r="O958">
        <v>-1918.0276086089543</v>
      </c>
      <c r="Q958">
        <v>87.713472485768506</v>
      </c>
      <c r="R958">
        <v>28468.919010000001</v>
      </c>
    </row>
    <row r="959" spans="1:18" x14ac:dyDescent="0.35">
      <c r="A959" s="13">
        <v>1607.5101</v>
      </c>
      <c r="B959">
        <v>18</v>
      </c>
      <c r="C959">
        <v>324</v>
      </c>
      <c r="D959">
        <v>20.79</v>
      </c>
      <c r="E959">
        <v>0</v>
      </c>
      <c r="F959">
        <v>0</v>
      </c>
      <c r="G959">
        <v>0</v>
      </c>
      <c r="H959">
        <v>0</v>
      </c>
      <c r="I959">
        <v>1</v>
      </c>
      <c r="J959">
        <v>0</v>
      </c>
      <c r="K959">
        <v>0</v>
      </c>
      <c r="M959">
        <v>926</v>
      </c>
      <c r="N959">
        <v>26596.392042793435</v>
      </c>
      <c r="O959">
        <v>-2629.008992793435</v>
      </c>
      <c r="Q959">
        <v>87.808349146110061</v>
      </c>
      <c r="R959">
        <v>28868.6639</v>
      </c>
    </row>
    <row r="960" spans="1:18" x14ac:dyDescent="0.35">
      <c r="A960" s="13">
        <v>4185.0978999999998</v>
      </c>
      <c r="B960">
        <v>33</v>
      </c>
      <c r="C960">
        <v>1089</v>
      </c>
      <c r="D960">
        <v>24.31</v>
      </c>
      <c r="E960">
        <v>0</v>
      </c>
      <c r="F960">
        <v>0</v>
      </c>
      <c r="G960">
        <v>0</v>
      </c>
      <c r="H960">
        <v>0</v>
      </c>
      <c r="I960">
        <v>1</v>
      </c>
      <c r="J960">
        <v>0</v>
      </c>
      <c r="K960">
        <v>0</v>
      </c>
      <c r="M960">
        <v>927</v>
      </c>
      <c r="N960">
        <v>10007.206877838642</v>
      </c>
      <c r="O960">
        <v>-2020.7316278386415</v>
      </c>
      <c r="Q960">
        <v>87.903225806451616</v>
      </c>
      <c r="R960">
        <v>28923.136920000001</v>
      </c>
    </row>
    <row r="961" spans="1:18" x14ac:dyDescent="0.35">
      <c r="A961" s="13">
        <v>27037.914100000002</v>
      </c>
      <c r="B961">
        <v>64</v>
      </c>
      <c r="C961">
        <v>4096</v>
      </c>
      <c r="D961">
        <v>22.99</v>
      </c>
      <c r="E961">
        <v>0</v>
      </c>
      <c r="F961">
        <v>1</v>
      </c>
      <c r="G961">
        <v>0</v>
      </c>
      <c r="H961">
        <v>0</v>
      </c>
      <c r="I961">
        <v>1</v>
      </c>
      <c r="J961">
        <v>0</v>
      </c>
      <c r="K961">
        <v>22.99</v>
      </c>
      <c r="M961">
        <v>928</v>
      </c>
      <c r="N961">
        <v>18286.133709475256</v>
      </c>
      <c r="O961">
        <v>-924.36760947525545</v>
      </c>
      <c r="Q961">
        <v>87.998102466793171</v>
      </c>
      <c r="R961">
        <v>29186.482360000002</v>
      </c>
    </row>
    <row r="962" spans="1:18" x14ac:dyDescent="0.35">
      <c r="A962" s="13">
        <v>11833.782300000001</v>
      </c>
      <c r="B962">
        <v>58</v>
      </c>
      <c r="C962">
        <v>3364</v>
      </c>
      <c r="D962">
        <v>22.77</v>
      </c>
      <c r="E962">
        <v>0</v>
      </c>
      <c r="F962">
        <v>0</v>
      </c>
      <c r="G962">
        <v>0</v>
      </c>
      <c r="H962">
        <v>0</v>
      </c>
      <c r="I962">
        <v>1</v>
      </c>
      <c r="J962">
        <v>0</v>
      </c>
      <c r="K962">
        <v>0</v>
      </c>
      <c r="M962">
        <v>929</v>
      </c>
      <c r="N962">
        <v>10164.350004702241</v>
      </c>
      <c r="O962">
        <v>-1536.8089047022404</v>
      </c>
      <c r="Q962">
        <v>88.092979127134726</v>
      </c>
      <c r="R962">
        <v>29330.98315</v>
      </c>
    </row>
    <row r="963" spans="1:18" x14ac:dyDescent="0.35">
      <c r="A963" s="13">
        <v>21195.817999999999</v>
      </c>
      <c r="B963">
        <v>53</v>
      </c>
      <c r="C963">
        <v>2809</v>
      </c>
      <c r="D963">
        <v>20.9</v>
      </c>
      <c r="E963">
        <v>0</v>
      </c>
      <c r="F963">
        <v>1</v>
      </c>
      <c r="G963">
        <v>1</v>
      </c>
      <c r="H963">
        <v>0</v>
      </c>
      <c r="I963">
        <v>1</v>
      </c>
      <c r="J963">
        <v>0</v>
      </c>
      <c r="K963">
        <v>20.9</v>
      </c>
      <c r="M963">
        <v>930</v>
      </c>
      <c r="N963">
        <v>5875.000598191903</v>
      </c>
      <c r="O963">
        <v>17366.473931808097</v>
      </c>
      <c r="Q963">
        <v>88.187855787476281</v>
      </c>
      <c r="R963">
        <v>29523.1656</v>
      </c>
    </row>
    <row r="964" spans="1:18" x14ac:dyDescent="0.35">
      <c r="A964" s="13">
        <v>5966.8873999999996</v>
      </c>
      <c r="B964">
        <v>42</v>
      </c>
      <c r="C964">
        <v>1764</v>
      </c>
      <c r="D964">
        <v>24.86</v>
      </c>
      <c r="E964">
        <v>0</v>
      </c>
      <c r="F964">
        <v>0</v>
      </c>
      <c r="G964">
        <v>1</v>
      </c>
      <c r="H964">
        <v>0</v>
      </c>
      <c r="I964">
        <v>1</v>
      </c>
      <c r="J964">
        <v>0</v>
      </c>
      <c r="K964">
        <v>0</v>
      </c>
      <c r="M964">
        <v>931</v>
      </c>
      <c r="N964">
        <v>16464.832787103875</v>
      </c>
      <c r="O964">
        <v>2302.9049128961269</v>
      </c>
      <c r="Q964">
        <v>88.282732447817835</v>
      </c>
      <c r="R964">
        <v>30063.580549999999</v>
      </c>
    </row>
    <row r="965" spans="1:18" x14ac:dyDescent="0.35">
      <c r="A965" s="13">
        <v>1121.8739</v>
      </c>
      <c r="B965">
        <v>18</v>
      </c>
      <c r="C965">
        <v>324</v>
      </c>
      <c r="D965">
        <v>23.21</v>
      </c>
      <c r="E965">
        <v>0</v>
      </c>
      <c r="F965">
        <v>0</v>
      </c>
      <c r="G965">
        <v>1</v>
      </c>
      <c r="H965">
        <v>0</v>
      </c>
      <c r="I965">
        <v>1</v>
      </c>
      <c r="J965">
        <v>0</v>
      </c>
      <c r="K965">
        <v>0</v>
      </c>
      <c r="M965">
        <v>932</v>
      </c>
      <c r="N965">
        <v>3104.86860610857</v>
      </c>
      <c r="O965">
        <v>-1393.8418061085699</v>
      </c>
      <c r="Q965">
        <v>88.37760910815939</v>
      </c>
      <c r="R965">
        <v>30166.618170000002</v>
      </c>
    </row>
    <row r="966" spans="1:18" x14ac:dyDescent="0.35">
      <c r="A966" s="13">
        <v>27117.993780000001</v>
      </c>
      <c r="B966">
        <v>52</v>
      </c>
      <c r="C966">
        <v>2704</v>
      </c>
      <c r="D966">
        <v>24.86</v>
      </c>
      <c r="E966">
        <v>0</v>
      </c>
      <c r="F966">
        <v>0</v>
      </c>
      <c r="G966">
        <v>0</v>
      </c>
      <c r="H966">
        <v>0</v>
      </c>
      <c r="I966">
        <v>1</v>
      </c>
      <c r="J966">
        <v>0</v>
      </c>
      <c r="K966">
        <v>0</v>
      </c>
      <c r="M966">
        <v>933</v>
      </c>
      <c r="N966">
        <v>23125.463075347594</v>
      </c>
      <c r="O966">
        <v>-1448.179625347595</v>
      </c>
      <c r="Q966">
        <v>88.472485768500945</v>
      </c>
      <c r="R966">
        <v>30184.936699999998</v>
      </c>
    </row>
    <row r="967" spans="1:18" x14ac:dyDescent="0.35">
      <c r="A967" s="13">
        <v>26125.674770000001</v>
      </c>
      <c r="B967">
        <v>20</v>
      </c>
      <c r="C967">
        <v>400</v>
      </c>
      <c r="D967">
        <v>24.42</v>
      </c>
      <c r="E967">
        <v>0</v>
      </c>
      <c r="F967">
        <v>1</v>
      </c>
      <c r="G967">
        <v>0</v>
      </c>
      <c r="H967">
        <v>0</v>
      </c>
      <c r="I967">
        <v>1</v>
      </c>
      <c r="J967">
        <v>0</v>
      </c>
      <c r="K967">
        <v>24.42</v>
      </c>
      <c r="M967">
        <v>934</v>
      </c>
      <c r="N967">
        <v>5133.3099506819408</v>
      </c>
      <c r="O967">
        <v>-1539.1391006819408</v>
      </c>
      <c r="Q967">
        <v>88.5673624288425</v>
      </c>
      <c r="R967">
        <v>30284.642940000002</v>
      </c>
    </row>
    <row r="968" spans="1:18" x14ac:dyDescent="0.35">
      <c r="A968" s="13">
        <v>26926.5144</v>
      </c>
      <c r="B968">
        <v>64</v>
      </c>
      <c r="C968">
        <v>4096</v>
      </c>
      <c r="D968">
        <v>23.76</v>
      </c>
      <c r="E968">
        <v>0</v>
      </c>
      <c r="F968">
        <v>1</v>
      </c>
      <c r="G968">
        <v>1</v>
      </c>
      <c r="H968">
        <v>0</v>
      </c>
      <c r="I968">
        <v>1</v>
      </c>
      <c r="J968">
        <v>0</v>
      </c>
      <c r="K968">
        <v>23.76</v>
      </c>
      <c r="M968">
        <v>935</v>
      </c>
      <c r="N968">
        <v>15736.168202396646</v>
      </c>
      <c r="O968">
        <v>-1386.3138023966458</v>
      </c>
      <c r="Q968">
        <v>88.662239089184055</v>
      </c>
      <c r="R968">
        <v>31620.001059999999</v>
      </c>
    </row>
    <row r="969" spans="1:18" x14ac:dyDescent="0.35">
      <c r="A969" s="13">
        <v>1515.3449000000001</v>
      </c>
      <c r="B969">
        <v>21</v>
      </c>
      <c r="C969">
        <v>441</v>
      </c>
      <c r="D969">
        <v>23.21</v>
      </c>
      <c r="E969">
        <v>0</v>
      </c>
      <c r="F969">
        <v>0</v>
      </c>
      <c r="G969">
        <v>1</v>
      </c>
      <c r="H969">
        <v>0</v>
      </c>
      <c r="I969">
        <v>1</v>
      </c>
      <c r="J969">
        <v>0</v>
      </c>
      <c r="K969">
        <v>0</v>
      </c>
      <c r="M969">
        <v>936</v>
      </c>
      <c r="N969">
        <v>7010.4817757087303</v>
      </c>
      <c r="O969">
        <v>-1154.5792757087302</v>
      </c>
      <c r="Q969">
        <v>88.757115749525624</v>
      </c>
      <c r="R969">
        <v>32108.662820000001</v>
      </c>
    </row>
    <row r="970" spans="1:18" x14ac:dyDescent="0.35">
      <c r="A970" s="13">
        <v>21984.47061</v>
      </c>
      <c r="B970">
        <v>33</v>
      </c>
      <c r="C970">
        <v>1089</v>
      </c>
      <c r="D970">
        <v>22.704999999999998</v>
      </c>
      <c r="E970">
        <v>0</v>
      </c>
      <c r="F970">
        <v>0</v>
      </c>
      <c r="G970">
        <v>1</v>
      </c>
      <c r="H970">
        <v>1</v>
      </c>
      <c r="I970">
        <v>0</v>
      </c>
      <c r="J970">
        <v>0</v>
      </c>
      <c r="K970">
        <v>0</v>
      </c>
      <c r="M970">
        <v>937</v>
      </c>
      <c r="N970">
        <v>9808.2699494301414</v>
      </c>
      <c r="O970">
        <v>-1202.9084494301405</v>
      </c>
      <c r="Q970">
        <v>88.851992409867179</v>
      </c>
      <c r="R970">
        <v>32548.340499999998</v>
      </c>
    </row>
    <row r="971" spans="1:18" x14ac:dyDescent="0.35">
      <c r="A971" s="13">
        <v>2395.17155</v>
      </c>
      <c r="B971">
        <v>23</v>
      </c>
      <c r="C971">
        <v>529</v>
      </c>
      <c r="D971">
        <v>23.844999999999999</v>
      </c>
      <c r="E971">
        <v>0</v>
      </c>
      <c r="F971">
        <v>0</v>
      </c>
      <c r="G971">
        <v>1</v>
      </c>
      <c r="H971">
        <v>0</v>
      </c>
      <c r="I971">
        <v>0</v>
      </c>
      <c r="J971">
        <v>0</v>
      </c>
      <c r="K971">
        <v>0</v>
      </c>
      <c r="M971">
        <v>938</v>
      </c>
      <c r="N971">
        <v>7395.6166013594166</v>
      </c>
      <c r="O971">
        <v>-1702.1861013594162</v>
      </c>
      <c r="Q971">
        <v>88.946869070208734</v>
      </c>
      <c r="R971">
        <v>32734.186300000001</v>
      </c>
    </row>
    <row r="972" spans="1:18" x14ac:dyDescent="0.35">
      <c r="A972" s="13">
        <v>14451.835150000001</v>
      </c>
      <c r="B972">
        <v>63</v>
      </c>
      <c r="C972">
        <v>3969</v>
      </c>
      <c r="D972">
        <v>23.085000000000001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M972">
        <v>939</v>
      </c>
      <c r="N972">
        <v>10269.519793034569</v>
      </c>
      <c r="O972">
        <v>-1687.21749303457</v>
      </c>
      <c r="Q972">
        <v>89.041745730550289</v>
      </c>
      <c r="R972">
        <v>32787.458590000002</v>
      </c>
    </row>
    <row r="973" spans="1:18" x14ac:dyDescent="0.35">
      <c r="A973" s="13">
        <v>2302.3000000000002</v>
      </c>
      <c r="B973">
        <v>26</v>
      </c>
      <c r="C973">
        <v>676</v>
      </c>
      <c r="D973">
        <v>20.8</v>
      </c>
      <c r="E973">
        <v>0</v>
      </c>
      <c r="F973">
        <v>0</v>
      </c>
      <c r="G973">
        <v>1</v>
      </c>
      <c r="H973">
        <v>0</v>
      </c>
      <c r="I973">
        <v>0</v>
      </c>
      <c r="J973">
        <v>1</v>
      </c>
      <c r="K973">
        <v>0</v>
      </c>
      <c r="M973">
        <v>940</v>
      </c>
      <c r="N973">
        <v>9266.3770872726345</v>
      </c>
      <c r="O973">
        <v>-2038.1614372726344</v>
      </c>
      <c r="Q973">
        <v>89.136622390891844</v>
      </c>
      <c r="R973">
        <v>33307.550799999997</v>
      </c>
    </row>
    <row r="974" spans="1:18" x14ac:dyDescent="0.35">
      <c r="A974" s="13">
        <v>22412.648499999999</v>
      </c>
      <c r="B974">
        <v>56</v>
      </c>
      <c r="C974">
        <v>3136</v>
      </c>
      <c r="D974">
        <v>19.95</v>
      </c>
      <c r="E974">
        <v>0</v>
      </c>
      <c r="F974">
        <v>1</v>
      </c>
      <c r="G974">
        <v>1</v>
      </c>
      <c r="H974">
        <v>0</v>
      </c>
      <c r="I974">
        <v>0</v>
      </c>
      <c r="J974">
        <v>0</v>
      </c>
      <c r="K974">
        <v>19.95</v>
      </c>
      <c r="M974">
        <v>941</v>
      </c>
      <c r="N974">
        <v>5609.595118674024</v>
      </c>
      <c r="O974">
        <v>8816.4787313259767</v>
      </c>
      <c r="Q974">
        <v>89.231499051233399</v>
      </c>
      <c r="R974">
        <v>33471.971890000001</v>
      </c>
    </row>
    <row r="975" spans="1:18" x14ac:dyDescent="0.35">
      <c r="A975" s="13">
        <v>15820.699000000001</v>
      </c>
      <c r="B975">
        <v>38</v>
      </c>
      <c r="C975">
        <v>1444</v>
      </c>
      <c r="D975">
        <v>19.3</v>
      </c>
      <c r="E975">
        <v>0</v>
      </c>
      <c r="F975">
        <v>1</v>
      </c>
      <c r="G975">
        <v>1</v>
      </c>
      <c r="H975">
        <v>0</v>
      </c>
      <c r="I975">
        <v>0</v>
      </c>
      <c r="J975">
        <v>1</v>
      </c>
      <c r="K975">
        <v>19.3</v>
      </c>
      <c r="M975">
        <v>942</v>
      </c>
      <c r="N975">
        <v>6055.6834181933182</v>
      </c>
      <c r="O975">
        <v>-1526.2064181933183</v>
      </c>
      <c r="Q975">
        <v>89.326375711574954</v>
      </c>
      <c r="R975">
        <v>33475.817150000003</v>
      </c>
    </row>
    <row r="976" spans="1:18" x14ac:dyDescent="0.35">
      <c r="A976" s="13">
        <v>1705.6244999999999</v>
      </c>
      <c r="B976">
        <v>18</v>
      </c>
      <c r="C976">
        <v>324</v>
      </c>
      <c r="D976">
        <v>23.75</v>
      </c>
      <c r="E976">
        <v>0</v>
      </c>
      <c r="F976">
        <v>0</v>
      </c>
      <c r="G976">
        <v>1</v>
      </c>
      <c r="H976">
        <v>0</v>
      </c>
      <c r="I976">
        <v>0</v>
      </c>
      <c r="J976">
        <v>0</v>
      </c>
      <c r="K976">
        <v>0</v>
      </c>
      <c r="M976">
        <v>943</v>
      </c>
      <c r="N976">
        <v>10321.082928455106</v>
      </c>
      <c r="O976">
        <v>-1717.2595284551062</v>
      </c>
      <c r="Q976">
        <v>89.421252371916509</v>
      </c>
      <c r="R976">
        <v>33732.686699999998</v>
      </c>
    </row>
    <row r="977" spans="1:18" x14ac:dyDescent="0.35">
      <c r="A977" s="13">
        <v>13616.3586</v>
      </c>
      <c r="B977">
        <v>61</v>
      </c>
      <c r="C977">
        <v>3721</v>
      </c>
      <c r="D977">
        <v>22.04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M977">
        <v>944</v>
      </c>
      <c r="N977">
        <v>9043.4927386673426</v>
      </c>
      <c r="O977">
        <v>4681.9791013326576</v>
      </c>
      <c r="Q977">
        <v>89.516129032258064</v>
      </c>
      <c r="R977">
        <v>33900.652999999998</v>
      </c>
    </row>
    <row r="978" spans="1:18" x14ac:dyDescent="0.35">
      <c r="A978" s="13">
        <v>19964.746299999999</v>
      </c>
      <c r="B978">
        <v>42</v>
      </c>
      <c r="C978">
        <v>1764</v>
      </c>
      <c r="D978">
        <v>23.37</v>
      </c>
      <c r="E978">
        <v>0</v>
      </c>
      <c r="F978">
        <v>1</v>
      </c>
      <c r="G978">
        <v>0</v>
      </c>
      <c r="H978">
        <v>0</v>
      </c>
      <c r="I978">
        <v>0</v>
      </c>
      <c r="J978">
        <v>0</v>
      </c>
      <c r="K978">
        <v>23.37</v>
      </c>
      <c r="M978">
        <v>945</v>
      </c>
      <c r="N978">
        <v>7547.9218480015925</v>
      </c>
      <c r="O978">
        <v>-1349.1700480015925</v>
      </c>
      <c r="Q978">
        <v>89.611005692599619</v>
      </c>
      <c r="R978">
        <v>34166.273000000001</v>
      </c>
    </row>
    <row r="979" spans="1:18" x14ac:dyDescent="0.35">
      <c r="A979" s="13">
        <v>13012.20865</v>
      </c>
      <c r="B979">
        <v>60</v>
      </c>
      <c r="C979">
        <v>3600</v>
      </c>
      <c r="D979">
        <v>24.035</v>
      </c>
      <c r="E979">
        <v>0</v>
      </c>
      <c r="F979">
        <v>0</v>
      </c>
      <c r="G979">
        <v>0</v>
      </c>
      <c r="H979">
        <v>1</v>
      </c>
      <c r="I979">
        <v>0</v>
      </c>
      <c r="J979">
        <v>0</v>
      </c>
      <c r="K979">
        <v>0</v>
      </c>
      <c r="M979">
        <v>946</v>
      </c>
      <c r="N979">
        <v>8436.1478514030805</v>
      </c>
      <c r="O979">
        <v>-1577.6682514030808</v>
      </c>
      <c r="Q979">
        <v>89.705882352941174</v>
      </c>
      <c r="R979">
        <v>34254.053350000002</v>
      </c>
    </row>
    <row r="980" spans="1:18" x14ac:dyDescent="0.35">
      <c r="A980" s="13">
        <v>7147.1049999999996</v>
      </c>
      <c r="B980">
        <v>46</v>
      </c>
      <c r="C980">
        <v>2116</v>
      </c>
      <c r="D980">
        <v>22.3</v>
      </c>
      <c r="E980">
        <v>0</v>
      </c>
      <c r="F980">
        <v>0</v>
      </c>
      <c r="G980">
        <v>1</v>
      </c>
      <c r="H980">
        <v>0</v>
      </c>
      <c r="I980">
        <v>0</v>
      </c>
      <c r="J980">
        <v>1</v>
      </c>
      <c r="K980">
        <v>0</v>
      </c>
      <c r="M980">
        <v>947</v>
      </c>
      <c r="N980">
        <v>6206.9243778771988</v>
      </c>
      <c r="O980">
        <v>-1910.6531778771987</v>
      </c>
      <c r="Q980">
        <v>89.800759013282729</v>
      </c>
      <c r="R980">
        <v>34303.167200000004</v>
      </c>
    </row>
    <row r="981" spans="1:18" x14ac:dyDescent="0.35">
      <c r="A981" s="13">
        <v>2150.4690000000001</v>
      </c>
      <c r="B981">
        <v>22</v>
      </c>
      <c r="C981">
        <v>484</v>
      </c>
      <c r="D981">
        <v>24.3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1</v>
      </c>
      <c r="K981">
        <v>0</v>
      </c>
      <c r="M981">
        <v>948</v>
      </c>
      <c r="N981">
        <v>3420.8563790842509</v>
      </c>
      <c r="O981">
        <v>-1456.0763790842509</v>
      </c>
      <c r="Q981">
        <v>89.895635673624284</v>
      </c>
      <c r="R981">
        <v>34439.855900000002</v>
      </c>
    </row>
    <row r="982" spans="1:18" x14ac:dyDescent="0.35">
      <c r="A982" s="13">
        <v>1704.5681</v>
      </c>
      <c r="B982">
        <v>18</v>
      </c>
      <c r="C982">
        <v>324</v>
      </c>
      <c r="D982">
        <v>22.99</v>
      </c>
      <c r="E982">
        <v>0</v>
      </c>
      <c r="F982">
        <v>0</v>
      </c>
      <c r="G982">
        <v>1</v>
      </c>
      <c r="H982">
        <v>0</v>
      </c>
      <c r="I982">
        <v>0</v>
      </c>
      <c r="J982">
        <v>0</v>
      </c>
      <c r="K982">
        <v>0</v>
      </c>
      <c r="M982">
        <v>949</v>
      </c>
      <c r="N982">
        <v>24077.229859517014</v>
      </c>
      <c r="O982">
        <v>-2817.8519095170159</v>
      </c>
      <c r="Q982">
        <v>89.990512333965853</v>
      </c>
      <c r="R982">
        <v>34617.840649999998</v>
      </c>
    </row>
    <row r="983" spans="1:18" x14ac:dyDescent="0.35">
      <c r="A983" s="13">
        <v>11830.6072</v>
      </c>
      <c r="B983">
        <v>57</v>
      </c>
      <c r="C983">
        <v>3249</v>
      </c>
      <c r="D983">
        <v>23.18</v>
      </c>
      <c r="E983">
        <v>0</v>
      </c>
      <c r="F983">
        <v>0</v>
      </c>
      <c r="G983">
        <v>0</v>
      </c>
      <c r="H983">
        <v>1</v>
      </c>
      <c r="I983">
        <v>0</v>
      </c>
      <c r="J983">
        <v>0</v>
      </c>
      <c r="K983">
        <v>0</v>
      </c>
      <c r="M983">
        <v>950</v>
      </c>
      <c r="N983">
        <v>20644.934900842825</v>
      </c>
      <c r="O983">
        <v>-1879.0594508428258</v>
      </c>
      <c r="Q983">
        <v>90.085388994307408</v>
      </c>
      <c r="R983">
        <v>34779.614999999998</v>
      </c>
    </row>
    <row r="984" spans="1:18" x14ac:dyDescent="0.35">
      <c r="A984" s="13">
        <v>13844.505999999999</v>
      </c>
      <c r="B984">
        <v>19</v>
      </c>
      <c r="C984">
        <v>361</v>
      </c>
      <c r="D984">
        <v>21.7</v>
      </c>
      <c r="E984">
        <v>0</v>
      </c>
      <c r="F984">
        <v>1</v>
      </c>
      <c r="G984">
        <v>0</v>
      </c>
      <c r="H984">
        <v>0</v>
      </c>
      <c r="I984">
        <v>0</v>
      </c>
      <c r="J984">
        <v>1</v>
      </c>
      <c r="K984">
        <v>21.7</v>
      </c>
      <c r="M984">
        <v>951</v>
      </c>
      <c r="N984">
        <v>6228.2245696786631</v>
      </c>
      <c r="O984">
        <v>16167.519670321337</v>
      </c>
      <c r="Q984">
        <v>90.180265654648963</v>
      </c>
      <c r="R984">
        <v>34806.467700000001</v>
      </c>
    </row>
    <row r="985" spans="1:18" x14ac:dyDescent="0.35">
      <c r="A985" s="13">
        <v>13415.0381</v>
      </c>
      <c r="B985">
        <v>61</v>
      </c>
      <c r="C985">
        <v>3721</v>
      </c>
      <c r="D985">
        <v>21.09</v>
      </c>
      <c r="E985">
        <v>0</v>
      </c>
      <c r="F985">
        <v>0</v>
      </c>
      <c r="G985">
        <v>0</v>
      </c>
      <c r="H985">
        <v>1</v>
      </c>
      <c r="I985">
        <v>0</v>
      </c>
      <c r="J985">
        <v>0</v>
      </c>
      <c r="K985">
        <v>0</v>
      </c>
      <c r="M985">
        <v>952</v>
      </c>
      <c r="N985">
        <v>13732.39827704376</v>
      </c>
      <c r="O985">
        <v>-1102.5015770437603</v>
      </c>
      <c r="Q985">
        <v>90.275142314990518</v>
      </c>
      <c r="R985">
        <v>34828.654000000002</v>
      </c>
    </row>
    <row r="986" spans="1:18" x14ac:dyDescent="0.35">
      <c r="A986" s="13">
        <v>12029.286700000001</v>
      </c>
      <c r="B986">
        <v>57</v>
      </c>
      <c r="C986">
        <v>3249</v>
      </c>
      <c r="D986">
        <v>22.23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M986">
        <v>953</v>
      </c>
      <c r="N986">
        <v>18943.027530605108</v>
      </c>
      <c r="O986">
        <v>-2365.2480306051075</v>
      </c>
      <c r="Q986">
        <v>90.370018975332073</v>
      </c>
      <c r="R986">
        <v>34838.873</v>
      </c>
    </row>
    <row r="987" spans="1:18" x14ac:dyDescent="0.35">
      <c r="A987" s="13">
        <v>7526.7064499999997</v>
      </c>
      <c r="B987">
        <v>46</v>
      </c>
      <c r="C987">
        <v>2116</v>
      </c>
      <c r="D987">
        <v>19.855</v>
      </c>
      <c r="E987">
        <v>0</v>
      </c>
      <c r="F987">
        <v>0</v>
      </c>
      <c r="G987">
        <v>1</v>
      </c>
      <c r="H987">
        <v>1</v>
      </c>
      <c r="I987">
        <v>0</v>
      </c>
      <c r="J987">
        <v>0</v>
      </c>
      <c r="K987">
        <v>0</v>
      </c>
      <c r="M987">
        <v>954</v>
      </c>
      <c r="N987">
        <v>22929.542375175697</v>
      </c>
      <c r="O987">
        <v>-1705.8665751756962</v>
      </c>
      <c r="Q987">
        <v>90.464895635673628</v>
      </c>
      <c r="R987">
        <v>35147.528480000001</v>
      </c>
    </row>
    <row r="988" spans="1:18" x14ac:dyDescent="0.35">
      <c r="A988" s="13">
        <v>9264.7970000000005</v>
      </c>
      <c r="B988">
        <v>51</v>
      </c>
      <c r="C988">
        <v>2601</v>
      </c>
      <c r="D988">
        <v>20.6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1</v>
      </c>
      <c r="K988">
        <v>0</v>
      </c>
      <c r="M988">
        <v>955</v>
      </c>
      <c r="N988">
        <v>3462.044267758105</v>
      </c>
      <c r="O988">
        <v>-978.3082677581051</v>
      </c>
      <c r="Q988">
        <v>90.559772296015183</v>
      </c>
      <c r="R988">
        <v>35160.134570000002</v>
      </c>
    </row>
    <row r="989" spans="1:18" x14ac:dyDescent="0.35">
      <c r="A989" s="13">
        <v>3260.1990000000001</v>
      </c>
      <c r="B989">
        <v>31</v>
      </c>
      <c r="C989">
        <v>961</v>
      </c>
      <c r="D989">
        <v>20.399999999999999</v>
      </c>
      <c r="E989">
        <v>0</v>
      </c>
      <c r="F989">
        <v>0</v>
      </c>
      <c r="G989">
        <v>1</v>
      </c>
      <c r="H989">
        <v>0</v>
      </c>
      <c r="I989">
        <v>0</v>
      </c>
      <c r="J989">
        <v>1</v>
      </c>
      <c r="K989">
        <v>0</v>
      </c>
      <c r="M989">
        <v>956</v>
      </c>
      <c r="N989">
        <v>3653.3572151378257</v>
      </c>
      <c r="O989">
        <v>21428.410624862176</v>
      </c>
      <c r="Q989">
        <v>90.654648956356738</v>
      </c>
      <c r="R989">
        <v>35491.64</v>
      </c>
    </row>
    <row r="990" spans="1:18" x14ac:dyDescent="0.35">
      <c r="A990" s="13">
        <v>1969.614</v>
      </c>
      <c r="B990">
        <v>24</v>
      </c>
      <c r="C990">
        <v>576</v>
      </c>
      <c r="D990">
        <v>23.4</v>
      </c>
      <c r="E990">
        <v>0</v>
      </c>
      <c r="F990">
        <v>0</v>
      </c>
      <c r="G990">
        <v>1</v>
      </c>
      <c r="H990">
        <v>0</v>
      </c>
      <c r="I990">
        <v>0</v>
      </c>
      <c r="J990">
        <v>1</v>
      </c>
      <c r="K990">
        <v>0</v>
      </c>
      <c r="M990">
        <v>957</v>
      </c>
      <c r="N990">
        <v>21434.53019619453</v>
      </c>
      <c r="O990">
        <v>-1918.9885961945292</v>
      </c>
      <c r="Q990">
        <v>90.749525616698293</v>
      </c>
      <c r="R990">
        <v>35585.576000000001</v>
      </c>
    </row>
    <row r="991" spans="1:18" x14ac:dyDescent="0.35">
      <c r="A991" s="13">
        <v>9361.3268000000007</v>
      </c>
      <c r="B991">
        <v>51</v>
      </c>
      <c r="C991">
        <v>2601</v>
      </c>
      <c r="D991">
        <v>22.42</v>
      </c>
      <c r="E991">
        <v>0</v>
      </c>
      <c r="F991">
        <v>0</v>
      </c>
      <c r="G991">
        <v>1</v>
      </c>
      <c r="H991">
        <v>0</v>
      </c>
      <c r="I991">
        <v>0</v>
      </c>
      <c r="J991">
        <v>0</v>
      </c>
      <c r="K991">
        <v>0</v>
      </c>
      <c r="M991">
        <v>958</v>
      </c>
      <c r="N991">
        <v>2970.9825704907189</v>
      </c>
      <c r="O991">
        <v>-1363.4724704907189</v>
      </c>
      <c r="Q991">
        <v>90.844402277039848</v>
      </c>
      <c r="R991">
        <v>35595.589800000002</v>
      </c>
    </row>
    <row r="992" spans="1:18" x14ac:dyDescent="0.35">
      <c r="A992" s="13">
        <v>12957.118</v>
      </c>
      <c r="B992">
        <v>62</v>
      </c>
      <c r="C992">
        <v>3844</v>
      </c>
      <c r="D992">
        <v>21.4</v>
      </c>
      <c r="E992">
        <v>0</v>
      </c>
      <c r="F992">
        <v>0</v>
      </c>
      <c r="G992">
        <v>1</v>
      </c>
      <c r="H992">
        <v>0</v>
      </c>
      <c r="I992">
        <v>0</v>
      </c>
      <c r="J992">
        <v>1</v>
      </c>
      <c r="K992">
        <v>0</v>
      </c>
      <c r="M992">
        <v>959</v>
      </c>
      <c r="N992">
        <v>5198.036806105617</v>
      </c>
      <c r="O992">
        <v>-1012.9389061056172</v>
      </c>
      <c r="Q992">
        <v>90.939278937381403</v>
      </c>
      <c r="R992">
        <v>36085.218999999997</v>
      </c>
    </row>
    <row r="993" spans="1:18" x14ac:dyDescent="0.35">
      <c r="A993" s="13">
        <v>3206.4913499999998</v>
      </c>
      <c r="B993">
        <v>25</v>
      </c>
      <c r="C993">
        <v>625</v>
      </c>
      <c r="D993">
        <v>23.465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M993">
        <v>960</v>
      </c>
      <c r="N993">
        <v>27710.101261298154</v>
      </c>
      <c r="O993">
        <v>-672.1871612981522</v>
      </c>
      <c r="Q993">
        <v>91.034155597722958</v>
      </c>
      <c r="R993">
        <v>36124.573700000001</v>
      </c>
    </row>
    <row r="994" spans="1:18" x14ac:dyDescent="0.35">
      <c r="A994" s="13">
        <v>1242.816</v>
      </c>
      <c r="B994">
        <v>19</v>
      </c>
      <c r="C994">
        <v>361</v>
      </c>
      <c r="D994">
        <v>20.7</v>
      </c>
      <c r="E994">
        <v>0</v>
      </c>
      <c r="F994">
        <v>0</v>
      </c>
      <c r="G994">
        <v>1</v>
      </c>
      <c r="H994">
        <v>0</v>
      </c>
      <c r="I994">
        <v>0</v>
      </c>
      <c r="J994">
        <v>1</v>
      </c>
      <c r="K994">
        <v>0</v>
      </c>
      <c r="M994">
        <v>961</v>
      </c>
      <c r="N994">
        <v>12880.955660958411</v>
      </c>
      <c r="O994">
        <v>-1047.1733609584098</v>
      </c>
      <c r="Q994">
        <v>91.129032258064512</v>
      </c>
      <c r="R994">
        <v>36149.483500000002</v>
      </c>
    </row>
    <row r="995" spans="1:18" x14ac:dyDescent="0.35">
      <c r="A995" s="13">
        <v>25678.778450000002</v>
      </c>
      <c r="B995">
        <v>59</v>
      </c>
      <c r="C995">
        <v>3481</v>
      </c>
      <c r="D995">
        <v>23.655000000000001</v>
      </c>
      <c r="E995">
        <v>0</v>
      </c>
      <c r="F995">
        <v>1</v>
      </c>
      <c r="G995">
        <v>0</v>
      </c>
      <c r="H995">
        <v>1</v>
      </c>
      <c r="I995">
        <v>0</v>
      </c>
      <c r="J995">
        <v>0</v>
      </c>
      <c r="K995">
        <v>23.655000000000001</v>
      </c>
      <c r="M995">
        <v>962</v>
      </c>
      <c r="N995">
        <v>19419.381844035517</v>
      </c>
      <c r="O995">
        <v>1776.4361559644822</v>
      </c>
      <c r="Q995">
        <v>91.223908918406067</v>
      </c>
      <c r="R995">
        <v>36197.699000000001</v>
      </c>
    </row>
    <row r="996" spans="1:18" x14ac:dyDescent="0.35">
      <c r="A996" s="13">
        <v>7222.7862500000001</v>
      </c>
      <c r="B996">
        <v>45</v>
      </c>
      <c r="C996">
        <v>2025</v>
      </c>
      <c r="D996">
        <v>21.375</v>
      </c>
      <c r="E996">
        <v>0</v>
      </c>
      <c r="F996">
        <v>0</v>
      </c>
      <c r="G996">
        <v>1</v>
      </c>
      <c r="H996">
        <v>1</v>
      </c>
      <c r="I996">
        <v>0</v>
      </c>
      <c r="J996">
        <v>0</v>
      </c>
      <c r="K996">
        <v>0</v>
      </c>
      <c r="M996">
        <v>963</v>
      </c>
      <c r="N996">
        <v>6763.6613251874896</v>
      </c>
      <c r="O996">
        <v>-796.77392518749002</v>
      </c>
      <c r="Q996">
        <v>91.318785578747637</v>
      </c>
      <c r="R996">
        <v>36307.798300000002</v>
      </c>
    </row>
    <row r="997" spans="1:18" x14ac:dyDescent="0.35">
      <c r="A997" s="13">
        <v>1242.26</v>
      </c>
      <c r="B997">
        <v>19</v>
      </c>
      <c r="C997">
        <v>361</v>
      </c>
      <c r="D997">
        <v>20.3</v>
      </c>
      <c r="E997">
        <v>0</v>
      </c>
      <c r="F997">
        <v>0</v>
      </c>
      <c r="G997">
        <v>1</v>
      </c>
      <c r="H997">
        <v>0</v>
      </c>
      <c r="I997">
        <v>0</v>
      </c>
      <c r="J997">
        <v>1</v>
      </c>
      <c r="K997">
        <v>0</v>
      </c>
      <c r="M997">
        <v>964</v>
      </c>
      <c r="N997">
        <v>2365.9397983318368</v>
      </c>
      <c r="O997">
        <v>-1244.0658983318367</v>
      </c>
      <c r="Q997">
        <v>91.413662239089192</v>
      </c>
      <c r="R997">
        <v>36397.576000000001</v>
      </c>
    </row>
    <row r="998" spans="1:18" x14ac:dyDescent="0.35">
      <c r="A998" s="13">
        <v>9863.4717999999993</v>
      </c>
      <c r="B998">
        <v>53</v>
      </c>
      <c r="C998">
        <v>2809</v>
      </c>
      <c r="D998">
        <v>24.32</v>
      </c>
      <c r="E998">
        <v>0</v>
      </c>
      <c r="F998">
        <v>0</v>
      </c>
      <c r="G998">
        <v>1</v>
      </c>
      <c r="H998">
        <v>1</v>
      </c>
      <c r="I998">
        <v>0</v>
      </c>
      <c r="J998">
        <v>0</v>
      </c>
      <c r="K998">
        <v>0</v>
      </c>
      <c r="M998">
        <v>965</v>
      </c>
      <c r="N998">
        <v>10592.924584370827</v>
      </c>
      <c r="O998">
        <v>16525.069195629174</v>
      </c>
      <c r="Q998">
        <v>91.508538899430746</v>
      </c>
      <c r="R998">
        <v>36580.282160000002</v>
      </c>
    </row>
    <row r="999" spans="1:18" x14ac:dyDescent="0.35">
      <c r="A999" s="13">
        <v>2352.9684499999998</v>
      </c>
      <c r="B999">
        <v>24</v>
      </c>
      <c r="C999">
        <v>576</v>
      </c>
      <c r="D999">
        <v>23.655000000000001</v>
      </c>
      <c r="E999">
        <v>0</v>
      </c>
      <c r="F999">
        <v>0</v>
      </c>
      <c r="G999">
        <v>1</v>
      </c>
      <c r="H999">
        <v>1</v>
      </c>
      <c r="I999">
        <v>0</v>
      </c>
      <c r="J999">
        <v>0</v>
      </c>
      <c r="K999">
        <v>0</v>
      </c>
      <c r="M999">
        <v>966</v>
      </c>
      <c r="N999">
        <v>17540.681562006397</v>
      </c>
      <c r="O999">
        <v>8584.9932079936043</v>
      </c>
      <c r="Q999">
        <v>91.603415559772301</v>
      </c>
      <c r="R999">
        <v>36837.466999999997</v>
      </c>
    </row>
    <row r="1000" spans="1:18" x14ac:dyDescent="0.35">
      <c r="A1000" s="13">
        <v>2457.502</v>
      </c>
      <c r="B1000">
        <v>24</v>
      </c>
      <c r="C1000">
        <v>576</v>
      </c>
      <c r="D1000">
        <v>22.6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1</v>
      </c>
      <c r="K1000">
        <v>0</v>
      </c>
      <c r="M1000">
        <v>967</v>
      </c>
      <c r="N1000">
        <v>28230.215118232765</v>
      </c>
      <c r="O1000">
        <v>-1303.7007182327652</v>
      </c>
      <c r="Q1000">
        <v>91.698292220113856</v>
      </c>
      <c r="R1000">
        <v>36898.733079999998</v>
      </c>
    </row>
    <row r="1001" spans="1:18" x14ac:dyDescent="0.35">
      <c r="A1001" s="13">
        <v>1627.2824499999999</v>
      </c>
      <c r="B1001">
        <v>19</v>
      </c>
      <c r="C1001">
        <v>361</v>
      </c>
      <c r="D1001">
        <v>21.754999999999999</v>
      </c>
      <c r="E1001">
        <v>0</v>
      </c>
      <c r="F1001">
        <v>0</v>
      </c>
      <c r="G1001">
        <v>1</v>
      </c>
      <c r="H1001">
        <v>1</v>
      </c>
      <c r="I1001">
        <v>0</v>
      </c>
      <c r="J1001">
        <v>0</v>
      </c>
      <c r="K1001">
        <v>0</v>
      </c>
      <c r="M1001">
        <v>968</v>
      </c>
      <c r="N1001">
        <v>2658.8802037706891</v>
      </c>
      <c r="O1001">
        <v>-1143.5353037706891</v>
      </c>
      <c r="Q1001">
        <v>91.793168880455411</v>
      </c>
      <c r="R1001">
        <v>36910.608030000003</v>
      </c>
    </row>
    <row r="1002" spans="1:18" x14ac:dyDescent="0.35">
      <c r="A1002" s="13">
        <v>2731.9122000000002</v>
      </c>
      <c r="B1002">
        <v>22</v>
      </c>
      <c r="C1002">
        <v>484</v>
      </c>
      <c r="D1002">
        <v>23.18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M1002">
        <v>969</v>
      </c>
      <c r="N1002">
        <v>5164.3900924506434</v>
      </c>
      <c r="O1002">
        <v>16820.080517549359</v>
      </c>
      <c r="Q1002">
        <v>91.888045540796966</v>
      </c>
      <c r="R1002">
        <v>36950.256699999998</v>
      </c>
    </row>
    <row r="1003" spans="1:18" x14ac:dyDescent="0.35">
      <c r="A1003" s="13">
        <v>2842.7607499999999</v>
      </c>
      <c r="B1003">
        <v>24</v>
      </c>
      <c r="C1003">
        <v>576</v>
      </c>
      <c r="D1003">
        <v>24.225000000000001</v>
      </c>
      <c r="E1003">
        <v>0</v>
      </c>
      <c r="F1003">
        <v>0</v>
      </c>
      <c r="G1003">
        <v>0</v>
      </c>
      <c r="H1003">
        <v>1</v>
      </c>
      <c r="I1003">
        <v>0</v>
      </c>
      <c r="J1003">
        <v>0</v>
      </c>
      <c r="K1003">
        <v>0</v>
      </c>
      <c r="M1003">
        <v>970</v>
      </c>
      <c r="N1003">
        <v>4120.0498969795926</v>
      </c>
      <c r="O1003">
        <v>-1724.8783469795926</v>
      </c>
      <c r="Q1003">
        <v>91.982922201138521</v>
      </c>
      <c r="R1003">
        <v>37079.372000000003</v>
      </c>
    </row>
    <row r="1004" spans="1:18" x14ac:dyDescent="0.35">
      <c r="A1004" s="13">
        <v>12523.604799999999</v>
      </c>
      <c r="B1004">
        <v>60</v>
      </c>
      <c r="C1004">
        <v>3600</v>
      </c>
      <c r="D1004">
        <v>24.32</v>
      </c>
      <c r="E1004">
        <v>0</v>
      </c>
      <c r="F1004">
        <v>0</v>
      </c>
      <c r="G1004">
        <v>1</v>
      </c>
      <c r="H1004">
        <v>1</v>
      </c>
      <c r="I1004">
        <v>0</v>
      </c>
      <c r="J1004">
        <v>0</v>
      </c>
      <c r="K1004">
        <v>0</v>
      </c>
      <c r="M1004">
        <v>971</v>
      </c>
      <c r="N1004">
        <v>16249.418660152172</v>
      </c>
      <c r="O1004">
        <v>-1797.5835101521716</v>
      </c>
      <c r="Q1004">
        <v>92.077798861480076</v>
      </c>
      <c r="R1004">
        <v>37133.898200000003</v>
      </c>
    </row>
    <row r="1005" spans="1:18" x14ac:dyDescent="0.35">
      <c r="A1005" s="13">
        <v>12323.936</v>
      </c>
      <c r="B1005">
        <v>59</v>
      </c>
      <c r="C1005">
        <v>3481</v>
      </c>
      <c r="D1005">
        <v>24.7</v>
      </c>
      <c r="E1005">
        <v>0</v>
      </c>
      <c r="F1005">
        <v>0</v>
      </c>
      <c r="G1005">
        <v>1</v>
      </c>
      <c r="H1005">
        <v>0</v>
      </c>
      <c r="I1005">
        <v>0</v>
      </c>
      <c r="J1005">
        <v>0</v>
      </c>
      <c r="K1005">
        <v>0</v>
      </c>
      <c r="M1005">
        <v>972</v>
      </c>
      <c r="N1005">
        <v>3426.9666946262842</v>
      </c>
      <c r="O1005">
        <v>-1124.666694626284</v>
      </c>
      <c r="Q1005">
        <v>92.172675521821631</v>
      </c>
      <c r="R1005">
        <v>37165.163800000002</v>
      </c>
    </row>
    <row r="1006" spans="1:18" x14ac:dyDescent="0.35">
      <c r="A1006" s="13">
        <v>2974.1260000000002</v>
      </c>
      <c r="B1006">
        <v>27</v>
      </c>
      <c r="C1006">
        <v>729</v>
      </c>
      <c r="D1006">
        <v>24.1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1</v>
      </c>
      <c r="K1006">
        <v>0</v>
      </c>
      <c r="M1006">
        <v>973</v>
      </c>
      <c r="N1006">
        <v>20363.292564007465</v>
      </c>
      <c r="O1006">
        <v>2049.3559359925348</v>
      </c>
      <c r="Q1006">
        <v>92.267552182163186</v>
      </c>
      <c r="R1006">
        <v>37465.34375</v>
      </c>
    </row>
    <row r="1007" spans="1:18" x14ac:dyDescent="0.35">
      <c r="A1007" s="13">
        <v>15817.985699999999</v>
      </c>
      <c r="B1007">
        <v>25</v>
      </c>
      <c r="C1007">
        <v>625</v>
      </c>
      <c r="D1007">
        <v>24.13</v>
      </c>
      <c r="E1007">
        <v>0</v>
      </c>
      <c r="F1007">
        <v>1</v>
      </c>
      <c r="G1007">
        <v>1</v>
      </c>
      <c r="H1007">
        <v>1</v>
      </c>
      <c r="I1007">
        <v>0</v>
      </c>
      <c r="J1007">
        <v>0</v>
      </c>
      <c r="K1007">
        <v>24.13</v>
      </c>
      <c r="M1007">
        <v>974</v>
      </c>
      <c r="N1007">
        <v>12555.042582227312</v>
      </c>
      <c r="O1007">
        <v>3265.6564177726887</v>
      </c>
      <c r="Q1007">
        <v>92.362428842504741</v>
      </c>
      <c r="R1007">
        <v>37607.527699999999</v>
      </c>
    </row>
    <row r="1008" spans="1:18" x14ac:dyDescent="0.35">
      <c r="A1008" s="13">
        <v>5458.0464499999998</v>
      </c>
      <c r="B1008">
        <v>36</v>
      </c>
      <c r="C1008">
        <v>1296</v>
      </c>
      <c r="D1008">
        <v>19.855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M1008">
        <v>975</v>
      </c>
      <c r="N1008">
        <v>3590.44805324862</v>
      </c>
      <c r="O1008">
        <v>-1884.8235532486201</v>
      </c>
      <c r="Q1008">
        <v>92.457305502846296</v>
      </c>
      <c r="R1008">
        <v>37701.876799999998</v>
      </c>
    </row>
    <row r="1009" spans="1:18" x14ac:dyDescent="0.35">
      <c r="A1009" s="13">
        <v>13129.603450000001</v>
      </c>
      <c r="B1009">
        <v>61</v>
      </c>
      <c r="C1009">
        <v>3721</v>
      </c>
      <c r="D1009">
        <v>23.655000000000001</v>
      </c>
      <c r="E1009">
        <v>0</v>
      </c>
      <c r="F1009">
        <v>0</v>
      </c>
      <c r="G1009">
        <v>1</v>
      </c>
      <c r="H1009">
        <v>0</v>
      </c>
      <c r="I1009">
        <v>0</v>
      </c>
      <c r="J1009">
        <v>0</v>
      </c>
      <c r="K1009">
        <v>0</v>
      </c>
      <c r="M1009">
        <v>976</v>
      </c>
      <c r="N1009">
        <v>15356.455720860375</v>
      </c>
      <c r="O1009">
        <v>-1740.0971208603751</v>
      </c>
      <c r="Q1009">
        <v>92.552182163187851</v>
      </c>
      <c r="R1009">
        <v>37742.575700000001</v>
      </c>
    </row>
    <row r="1010" spans="1:18" x14ac:dyDescent="0.35">
      <c r="A1010" s="13">
        <v>2585.8506499999999</v>
      </c>
      <c r="B1010">
        <v>21</v>
      </c>
      <c r="C1010">
        <v>441</v>
      </c>
      <c r="D1010">
        <v>22.135000000000002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M1010">
        <v>977</v>
      </c>
      <c r="N1010">
        <v>21387.619357056996</v>
      </c>
      <c r="O1010">
        <v>-1422.8730570569969</v>
      </c>
      <c r="Q1010">
        <v>92.64705882352942</v>
      </c>
      <c r="R1010">
        <v>37829.724199999997</v>
      </c>
    </row>
    <row r="1011" spans="1:18" x14ac:dyDescent="0.35">
      <c r="A1011" s="13">
        <v>10422.916649999999</v>
      </c>
      <c r="B1011">
        <v>54</v>
      </c>
      <c r="C1011">
        <v>2916</v>
      </c>
      <c r="D1011">
        <v>24.035</v>
      </c>
      <c r="E1011">
        <v>0</v>
      </c>
      <c r="F1011">
        <v>0</v>
      </c>
      <c r="G1011">
        <v>1</v>
      </c>
      <c r="H1011">
        <v>0</v>
      </c>
      <c r="I1011">
        <v>0</v>
      </c>
      <c r="J1011">
        <v>0</v>
      </c>
      <c r="K1011">
        <v>0</v>
      </c>
      <c r="M1011">
        <v>978</v>
      </c>
      <c r="N1011">
        <v>14338.375043300814</v>
      </c>
      <c r="O1011">
        <v>-1326.1663933008131</v>
      </c>
      <c r="Q1011">
        <v>92.741935483870975</v>
      </c>
      <c r="R1011">
        <v>38126.246500000001</v>
      </c>
    </row>
    <row r="1012" spans="1:18" x14ac:dyDescent="0.35">
      <c r="A1012" s="13">
        <v>2117.3388500000001</v>
      </c>
      <c r="B1012">
        <v>19</v>
      </c>
      <c r="C1012">
        <v>361</v>
      </c>
      <c r="D1012">
        <v>22.515000000000001</v>
      </c>
      <c r="E1012">
        <v>0</v>
      </c>
      <c r="F1012">
        <v>0</v>
      </c>
      <c r="G1012">
        <v>0</v>
      </c>
      <c r="H1012">
        <v>1</v>
      </c>
      <c r="I1012">
        <v>0</v>
      </c>
      <c r="J1012">
        <v>0</v>
      </c>
      <c r="K1012">
        <v>0</v>
      </c>
      <c r="M1012">
        <v>979</v>
      </c>
      <c r="N1012">
        <v>8063.4517803339031</v>
      </c>
      <c r="O1012">
        <v>-916.34678033390355</v>
      </c>
      <c r="Q1012">
        <v>92.83681214421253</v>
      </c>
      <c r="R1012">
        <v>38245.593269999998</v>
      </c>
    </row>
    <row r="1013" spans="1:18" x14ac:dyDescent="0.35">
      <c r="A1013" s="13">
        <v>8688.8588500000005</v>
      </c>
      <c r="B1013">
        <v>49</v>
      </c>
      <c r="C1013">
        <v>2401</v>
      </c>
      <c r="D1013">
        <v>22.515000000000001</v>
      </c>
      <c r="E1013">
        <v>0</v>
      </c>
      <c r="F1013">
        <v>0</v>
      </c>
      <c r="G1013">
        <v>1</v>
      </c>
      <c r="H1013">
        <v>0</v>
      </c>
      <c r="I1013">
        <v>0</v>
      </c>
      <c r="J1013">
        <v>0</v>
      </c>
      <c r="K1013">
        <v>0</v>
      </c>
      <c r="M1013">
        <v>980</v>
      </c>
      <c r="N1013">
        <v>3553.8420751174608</v>
      </c>
      <c r="O1013">
        <v>-1403.3730751174608</v>
      </c>
      <c r="Q1013">
        <v>92.931688804554085</v>
      </c>
      <c r="R1013">
        <v>38282.749499999998</v>
      </c>
    </row>
    <row r="1014" spans="1:18" x14ac:dyDescent="0.35">
      <c r="A1014" s="13">
        <v>17496.306</v>
      </c>
      <c r="B1014">
        <v>32</v>
      </c>
      <c r="C1014">
        <v>1024</v>
      </c>
      <c r="D1014">
        <v>24.6</v>
      </c>
      <c r="E1014">
        <v>0</v>
      </c>
      <c r="F1014">
        <v>1</v>
      </c>
      <c r="G1014">
        <v>0</v>
      </c>
      <c r="H1014">
        <v>0</v>
      </c>
      <c r="I1014">
        <v>0</v>
      </c>
      <c r="J1014">
        <v>1</v>
      </c>
      <c r="K1014">
        <v>24.6</v>
      </c>
      <c r="M1014">
        <v>981</v>
      </c>
      <c r="N1014">
        <v>3583.0029150354781</v>
      </c>
      <c r="O1014">
        <v>-1878.4348150354781</v>
      </c>
      <c r="Q1014">
        <v>93.02656546489564</v>
      </c>
      <c r="R1014">
        <v>38344.565999999999</v>
      </c>
    </row>
    <row r="1015" spans="1:18" x14ac:dyDescent="0.35">
      <c r="A1015" s="13">
        <v>6250.4350000000004</v>
      </c>
      <c r="B1015">
        <v>43</v>
      </c>
      <c r="C1015">
        <v>1849</v>
      </c>
      <c r="D1015">
        <v>23.2</v>
      </c>
      <c r="E1015">
        <v>0</v>
      </c>
      <c r="F1015">
        <v>0</v>
      </c>
      <c r="G1015">
        <v>1</v>
      </c>
      <c r="H1015">
        <v>0</v>
      </c>
      <c r="I1015">
        <v>0</v>
      </c>
      <c r="J1015">
        <v>1</v>
      </c>
      <c r="K1015">
        <v>0</v>
      </c>
      <c r="M1015">
        <v>982</v>
      </c>
      <c r="N1015">
        <v>13090.828555456053</v>
      </c>
      <c r="O1015">
        <v>-1260.2213554560531</v>
      </c>
      <c r="Q1015">
        <v>93.121442125237195</v>
      </c>
      <c r="R1015">
        <v>38415.474000000002</v>
      </c>
    </row>
    <row r="1016" spans="1:18" x14ac:dyDescent="0.35">
      <c r="A1016" s="13">
        <v>1628.4709</v>
      </c>
      <c r="B1016">
        <v>19</v>
      </c>
      <c r="C1016">
        <v>361</v>
      </c>
      <c r="D1016">
        <v>22.61</v>
      </c>
      <c r="E1016">
        <v>0</v>
      </c>
      <c r="F1016">
        <v>0</v>
      </c>
      <c r="G1016">
        <v>1</v>
      </c>
      <c r="H1016">
        <v>1</v>
      </c>
      <c r="I1016">
        <v>0</v>
      </c>
      <c r="J1016">
        <v>0</v>
      </c>
      <c r="K1016">
        <v>0</v>
      </c>
      <c r="M1016">
        <v>983</v>
      </c>
      <c r="N1016">
        <v>13526.42432605871</v>
      </c>
      <c r="O1016">
        <v>318.08167394128941</v>
      </c>
      <c r="Q1016">
        <v>93.21631878557875</v>
      </c>
      <c r="R1016">
        <v>38511.628299999997</v>
      </c>
    </row>
    <row r="1017" spans="1:18" x14ac:dyDescent="0.35">
      <c r="A1017" s="13">
        <v>4992.3764000000001</v>
      </c>
      <c r="B1017">
        <v>34</v>
      </c>
      <c r="C1017">
        <v>1156</v>
      </c>
      <c r="D1017">
        <v>23.56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M1017">
        <v>984</v>
      </c>
      <c r="N1017">
        <v>14738.756912132378</v>
      </c>
      <c r="O1017">
        <v>-1323.7188121323779</v>
      </c>
      <c r="Q1017">
        <v>93.311195445920305</v>
      </c>
      <c r="R1017">
        <v>38711</v>
      </c>
    </row>
    <row r="1018" spans="1:18" x14ac:dyDescent="0.35">
      <c r="A1018" s="13">
        <v>2527.8186500000002</v>
      </c>
      <c r="B1018">
        <v>22</v>
      </c>
      <c r="C1018">
        <v>484</v>
      </c>
      <c r="D1018">
        <v>20.234999999999999</v>
      </c>
      <c r="E1018">
        <v>0</v>
      </c>
      <c r="F1018">
        <v>0</v>
      </c>
      <c r="G1018">
        <v>0</v>
      </c>
      <c r="H1018">
        <v>1</v>
      </c>
      <c r="I1018">
        <v>0</v>
      </c>
      <c r="J1018">
        <v>0</v>
      </c>
      <c r="K1018">
        <v>0</v>
      </c>
      <c r="M1018">
        <v>985</v>
      </c>
      <c r="N1018">
        <v>13689.914518651196</v>
      </c>
      <c r="O1018">
        <v>-1660.6278186511954</v>
      </c>
      <c r="Q1018">
        <v>93.40607210626186</v>
      </c>
      <c r="R1018">
        <v>38746.355100000001</v>
      </c>
    </row>
    <row r="1019" spans="1:18" x14ac:dyDescent="0.35">
      <c r="A1019" s="13">
        <v>4500.33925</v>
      </c>
      <c r="B1019">
        <v>34</v>
      </c>
      <c r="C1019">
        <v>1156</v>
      </c>
      <c r="D1019">
        <v>21.375</v>
      </c>
      <c r="E1019">
        <v>0</v>
      </c>
      <c r="F1019">
        <v>0</v>
      </c>
      <c r="G1019">
        <v>1</v>
      </c>
      <c r="H1019">
        <v>0</v>
      </c>
      <c r="I1019">
        <v>0</v>
      </c>
      <c r="J1019">
        <v>0</v>
      </c>
      <c r="K1019">
        <v>0</v>
      </c>
      <c r="M1019">
        <v>986</v>
      </c>
      <c r="N1019">
        <v>8508.6132519777711</v>
      </c>
      <c r="O1019">
        <v>-981.90680197777147</v>
      </c>
      <c r="Q1019">
        <v>93.500948766603415</v>
      </c>
      <c r="R1019">
        <v>38998.546000000002</v>
      </c>
    </row>
    <row r="1020" spans="1:18" x14ac:dyDescent="0.35">
      <c r="A1020" s="13">
        <v>14571.890799999999</v>
      </c>
      <c r="B1020">
        <v>24</v>
      </c>
      <c r="C1020">
        <v>576</v>
      </c>
      <c r="D1020">
        <v>20.52</v>
      </c>
      <c r="E1020">
        <v>0</v>
      </c>
      <c r="F1020">
        <v>1</v>
      </c>
      <c r="G1020">
        <v>0</v>
      </c>
      <c r="H1020">
        <v>0</v>
      </c>
      <c r="I1020">
        <v>0</v>
      </c>
      <c r="J1020">
        <v>0</v>
      </c>
      <c r="K1020">
        <v>20.52</v>
      </c>
      <c r="M1020">
        <v>987</v>
      </c>
      <c r="N1020">
        <v>10336.460429688803</v>
      </c>
      <c r="O1020">
        <v>-1071.6634296888024</v>
      </c>
      <c r="Q1020">
        <v>93.59582542694497</v>
      </c>
      <c r="R1020">
        <v>39047.285000000003</v>
      </c>
    </row>
    <row r="1021" spans="1:18" x14ac:dyDescent="0.35">
      <c r="A1021" s="13">
        <v>8269.0439999999999</v>
      </c>
      <c r="B1021">
        <v>48</v>
      </c>
      <c r="C1021">
        <v>2304</v>
      </c>
      <c r="D1021">
        <v>22.8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1</v>
      </c>
      <c r="K1021">
        <v>0</v>
      </c>
      <c r="M1021">
        <v>988</v>
      </c>
      <c r="N1021">
        <v>4275.2169414008476</v>
      </c>
      <c r="O1021">
        <v>-1015.0179414008476</v>
      </c>
      <c r="Q1021">
        <v>93.690702087286525</v>
      </c>
      <c r="R1021">
        <v>39125.332249999999</v>
      </c>
    </row>
    <row r="1022" spans="1:18" x14ac:dyDescent="0.35">
      <c r="A1022" s="13">
        <v>21595.382290000001</v>
      </c>
      <c r="B1022">
        <v>23</v>
      </c>
      <c r="C1022">
        <v>529</v>
      </c>
      <c r="D1022">
        <v>18.715</v>
      </c>
      <c r="E1022">
        <v>0</v>
      </c>
      <c r="F1022">
        <v>0</v>
      </c>
      <c r="G1022">
        <v>1</v>
      </c>
      <c r="H1022">
        <v>1</v>
      </c>
      <c r="I1022">
        <v>0</v>
      </c>
      <c r="J1022">
        <v>0</v>
      </c>
      <c r="K1022">
        <v>0</v>
      </c>
      <c r="M1022">
        <v>989</v>
      </c>
      <c r="N1022">
        <v>3168.1814774198492</v>
      </c>
      <c r="O1022">
        <v>-1198.5674774198492</v>
      </c>
      <c r="Q1022">
        <v>93.78557874762808</v>
      </c>
      <c r="R1022">
        <v>39241.442000000003</v>
      </c>
    </row>
    <row r="1023" spans="1:18" x14ac:dyDescent="0.35">
      <c r="A1023" s="13">
        <v>1704.7001499999999</v>
      </c>
      <c r="B1023">
        <v>18</v>
      </c>
      <c r="C1023">
        <v>324</v>
      </c>
      <c r="D1023">
        <v>23.085000000000001</v>
      </c>
      <c r="E1023">
        <v>0</v>
      </c>
      <c r="F1023">
        <v>0</v>
      </c>
      <c r="G1023">
        <v>1</v>
      </c>
      <c r="H1023">
        <v>0</v>
      </c>
      <c r="I1023">
        <v>0</v>
      </c>
      <c r="J1023">
        <v>0</v>
      </c>
      <c r="K1023">
        <v>0</v>
      </c>
      <c r="M1023">
        <v>990</v>
      </c>
      <c r="N1023">
        <v>10803.045567771207</v>
      </c>
      <c r="O1023">
        <v>-1441.7187677712063</v>
      </c>
      <c r="Q1023">
        <v>93.880455407969635</v>
      </c>
      <c r="R1023">
        <v>39556.494500000001</v>
      </c>
    </row>
    <row r="1024" spans="1:18" x14ac:dyDescent="0.35">
      <c r="A1024" s="13">
        <v>10577.087</v>
      </c>
      <c r="B1024">
        <v>56</v>
      </c>
      <c r="C1024">
        <v>3136</v>
      </c>
      <c r="D1024">
        <v>22.1</v>
      </c>
      <c r="E1024">
        <v>0</v>
      </c>
      <c r="F1024">
        <v>0</v>
      </c>
      <c r="G1024">
        <v>1</v>
      </c>
      <c r="H1024">
        <v>0</v>
      </c>
      <c r="I1024">
        <v>0</v>
      </c>
      <c r="J1024">
        <v>1</v>
      </c>
      <c r="K1024">
        <v>0</v>
      </c>
      <c r="M1024">
        <v>991</v>
      </c>
      <c r="N1024">
        <v>14081.250038108637</v>
      </c>
      <c r="O1024">
        <v>-1124.1320381086371</v>
      </c>
      <c r="Q1024">
        <v>93.975332068311204</v>
      </c>
      <c r="R1024">
        <v>39597.407200000001</v>
      </c>
    </row>
    <row r="1025" spans="1:18" x14ac:dyDescent="0.35">
      <c r="A1025" s="13">
        <v>2396.0958999999998</v>
      </c>
      <c r="B1025">
        <v>23</v>
      </c>
      <c r="C1025">
        <v>529</v>
      </c>
      <c r="D1025">
        <v>24.51</v>
      </c>
      <c r="E1025">
        <v>0</v>
      </c>
      <c r="F1025">
        <v>0</v>
      </c>
      <c r="G1025">
        <v>1</v>
      </c>
      <c r="H1025">
        <v>0</v>
      </c>
      <c r="I1025">
        <v>0</v>
      </c>
      <c r="J1025">
        <v>0</v>
      </c>
      <c r="K1025">
        <v>0</v>
      </c>
      <c r="M1025">
        <v>992</v>
      </c>
      <c r="N1025">
        <v>5013.1575374272097</v>
      </c>
      <c r="O1025">
        <v>-1806.6661874272099</v>
      </c>
      <c r="Q1025">
        <v>94.070208728652759</v>
      </c>
      <c r="R1025">
        <v>39722.746200000001</v>
      </c>
    </row>
    <row r="1026" spans="1:18" x14ac:dyDescent="0.35">
      <c r="A1026" s="13">
        <v>1728.8969999999999</v>
      </c>
      <c r="B1026">
        <v>19</v>
      </c>
      <c r="C1026">
        <v>361</v>
      </c>
      <c r="D1026">
        <v>18.600000000000001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1</v>
      </c>
      <c r="K1026">
        <v>0</v>
      </c>
      <c r="M1026">
        <v>993</v>
      </c>
      <c r="N1026">
        <v>2572.623250450305</v>
      </c>
      <c r="O1026">
        <v>-1329.807250450305</v>
      </c>
      <c r="Q1026">
        <v>94.165085388994314</v>
      </c>
      <c r="R1026">
        <v>39725.518049999999</v>
      </c>
    </row>
    <row r="1027" spans="1:18" x14ac:dyDescent="0.35">
      <c r="A1027" s="13">
        <v>3176.2876999999999</v>
      </c>
      <c r="B1027">
        <v>26</v>
      </c>
      <c r="C1027">
        <v>676</v>
      </c>
      <c r="D1027">
        <v>22.23</v>
      </c>
      <c r="E1027">
        <v>0</v>
      </c>
      <c r="F1027">
        <v>0</v>
      </c>
      <c r="G1027">
        <v>0</v>
      </c>
      <c r="H1027">
        <v>1</v>
      </c>
      <c r="I1027">
        <v>0</v>
      </c>
      <c r="J1027">
        <v>0</v>
      </c>
      <c r="K1027">
        <v>0</v>
      </c>
      <c r="M1027">
        <v>994</v>
      </c>
      <c r="N1027">
        <v>27126.531383959013</v>
      </c>
      <c r="O1027">
        <v>-1447.752933959011</v>
      </c>
      <c r="Q1027">
        <v>94.259962049335869</v>
      </c>
      <c r="R1027">
        <v>39727.614000000001</v>
      </c>
    </row>
    <row r="1028" spans="1:18" x14ac:dyDescent="0.35">
      <c r="A1028" s="13">
        <v>4134.0824499999999</v>
      </c>
      <c r="B1028">
        <v>31</v>
      </c>
      <c r="C1028">
        <v>961</v>
      </c>
      <c r="D1028">
        <v>21.754999999999999</v>
      </c>
      <c r="E1028">
        <v>0</v>
      </c>
      <c r="F1028">
        <v>0</v>
      </c>
      <c r="G1028">
        <v>0</v>
      </c>
      <c r="H1028">
        <v>1</v>
      </c>
      <c r="I1028">
        <v>0</v>
      </c>
      <c r="J1028">
        <v>0</v>
      </c>
      <c r="K1028">
        <v>0</v>
      </c>
      <c r="M1028">
        <v>995</v>
      </c>
      <c r="N1028">
        <v>8215.5833261652988</v>
      </c>
      <c r="O1028">
        <v>-992.79707616529868</v>
      </c>
      <c r="Q1028">
        <v>94.354838709677423</v>
      </c>
      <c r="R1028">
        <v>39871.704299999998</v>
      </c>
    </row>
    <row r="1029" spans="1:18" x14ac:dyDescent="0.35">
      <c r="A1029" s="13">
        <v>1702.4553000000001</v>
      </c>
      <c r="B1029">
        <v>18</v>
      </c>
      <c r="C1029">
        <v>324</v>
      </c>
      <c r="D1029">
        <v>21.47</v>
      </c>
      <c r="E1029">
        <v>0</v>
      </c>
      <c r="F1029">
        <v>0</v>
      </c>
      <c r="G1029">
        <v>1</v>
      </c>
      <c r="H1029">
        <v>0</v>
      </c>
      <c r="I1029">
        <v>0</v>
      </c>
      <c r="J1029">
        <v>0</v>
      </c>
      <c r="K1029">
        <v>0</v>
      </c>
      <c r="M1029">
        <v>996</v>
      </c>
      <c r="N1029">
        <v>2568.704756653914</v>
      </c>
      <c r="O1029">
        <v>-1326.4447566539141</v>
      </c>
      <c r="Q1029">
        <v>94.449715370018978</v>
      </c>
      <c r="R1029">
        <v>39983.425949999997</v>
      </c>
    </row>
    <row r="1030" spans="1:18" x14ac:dyDescent="0.35">
      <c r="A1030" s="13">
        <v>20167.336029999999</v>
      </c>
      <c r="B1030">
        <v>20</v>
      </c>
      <c r="C1030">
        <v>400</v>
      </c>
      <c r="D1030">
        <v>21.8</v>
      </c>
      <c r="E1030">
        <v>0</v>
      </c>
      <c r="F1030">
        <v>1</v>
      </c>
      <c r="G1030">
        <v>0</v>
      </c>
      <c r="H1030">
        <v>0</v>
      </c>
      <c r="I1030">
        <v>0</v>
      </c>
      <c r="J1030">
        <v>1</v>
      </c>
      <c r="K1030">
        <v>21.8</v>
      </c>
      <c r="M1030">
        <v>997</v>
      </c>
      <c r="N1030">
        <v>10934.243132032905</v>
      </c>
      <c r="O1030">
        <v>-1070.7713320329058</v>
      </c>
      <c r="Q1030">
        <v>94.544592030360533</v>
      </c>
      <c r="R1030">
        <v>40003.332249999999</v>
      </c>
    </row>
    <row r="1031" spans="1:18" x14ac:dyDescent="0.35">
      <c r="A1031" s="13">
        <v>11345.519</v>
      </c>
      <c r="B1031">
        <v>58</v>
      </c>
      <c r="C1031">
        <v>3364</v>
      </c>
      <c r="D1031">
        <v>23.3</v>
      </c>
      <c r="E1031">
        <v>0</v>
      </c>
      <c r="F1031">
        <v>0</v>
      </c>
      <c r="G1031">
        <v>1</v>
      </c>
      <c r="H1031">
        <v>0</v>
      </c>
      <c r="I1031">
        <v>0</v>
      </c>
      <c r="J1031">
        <v>1</v>
      </c>
      <c r="K1031">
        <v>0</v>
      </c>
      <c r="M1031">
        <v>998</v>
      </c>
      <c r="N1031">
        <v>3639.7927821893527</v>
      </c>
      <c r="O1031">
        <v>-1286.8243321893528</v>
      </c>
      <c r="Q1031">
        <v>94.639468690702088</v>
      </c>
      <c r="R1031">
        <v>40103.89</v>
      </c>
    </row>
    <row r="1032" spans="1:18" x14ac:dyDescent="0.35">
      <c r="A1032" s="13">
        <v>14449.8544</v>
      </c>
      <c r="B1032">
        <v>63</v>
      </c>
      <c r="C1032">
        <v>3969</v>
      </c>
      <c r="D1032">
        <v>21.66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M1032">
        <v>999</v>
      </c>
      <c r="N1032">
        <v>3789.094149454113</v>
      </c>
      <c r="O1032">
        <v>-1331.592149454113</v>
      </c>
      <c r="Q1032">
        <v>94.734345351043643</v>
      </c>
      <c r="R1032">
        <v>40182.245999999999</v>
      </c>
    </row>
    <row r="1033" spans="1:18" x14ac:dyDescent="0.35">
      <c r="A1033" s="13">
        <v>10197.772199999999</v>
      </c>
      <c r="B1033">
        <v>52</v>
      </c>
      <c r="C1033">
        <v>2704</v>
      </c>
      <c r="D1033">
        <v>23.18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M1033">
        <v>1000</v>
      </c>
      <c r="N1033">
        <v>3052.0715428125886</v>
      </c>
      <c r="O1033">
        <v>-1424.7890928125887</v>
      </c>
      <c r="Q1033">
        <v>94.829222011385198</v>
      </c>
      <c r="R1033">
        <v>40273.645499999999</v>
      </c>
    </row>
    <row r="1034" spans="1:18" x14ac:dyDescent="0.35">
      <c r="A1034" s="13">
        <v>4544.2348000000002</v>
      </c>
      <c r="B1034">
        <v>32</v>
      </c>
      <c r="C1034">
        <v>1024</v>
      </c>
      <c r="D1034">
        <v>20.52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M1034">
        <v>1001</v>
      </c>
      <c r="N1034">
        <v>4620.3759434234416</v>
      </c>
      <c r="O1034">
        <v>-1888.4637434234414</v>
      </c>
      <c r="Q1034">
        <v>94.924098671726753</v>
      </c>
      <c r="R1034">
        <v>40419.019099999998</v>
      </c>
    </row>
    <row r="1035" spans="1:18" x14ac:dyDescent="0.35">
      <c r="A1035" s="13">
        <v>10959.33</v>
      </c>
      <c r="B1035">
        <v>57</v>
      </c>
      <c r="C1035">
        <v>3249</v>
      </c>
      <c r="D1035">
        <v>23.7</v>
      </c>
      <c r="E1035">
        <v>0</v>
      </c>
      <c r="F1035">
        <v>0</v>
      </c>
      <c r="G1035">
        <v>1</v>
      </c>
      <c r="H1035">
        <v>0</v>
      </c>
      <c r="I1035">
        <v>0</v>
      </c>
      <c r="J1035">
        <v>1</v>
      </c>
      <c r="K1035">
        <v>0</v>
      </c>
      <c r="M1035">
        <v>1002</v>
      </c>
      <c r="N1035">
        <v>4274.1262954762542</v>
      </c>
      <c r="O1035">
        <v>-1431.3655454762543</v>
      </c>
      <c r="Q1035">
        <v>95.018975332068308</v>
      </c>
      <c r="R1035">
        <v>40720.551050000002</v>
      </c>
    </row>
    <row r="1036" spans="1:18" x14ac:dyDescent="0.35">
      <c r="A1036" s="13">
        <v>14283.4594</v>
      </c>
      <c r="B1036">
        <v>18</v>
      </c>
      <c r="C1036">
        <v>324</v>
      </c>
      <c r="D1036">
        <v>21.66</v>
      </c>
      <c r="E1036">
        <v>0</v>
      </c>
      <c r="F1036">
        <v>1</v>
      </c>
      <c r="G1036">
        <v>0</v>
      </c>
      <c r="H1036">
        <v>0</v>
      </c>
      <c r="I1036">
        <v>0</v>
      </c>
      <c r="J1036">
        <v>0</v>
      </c>
      <c r="K1036">
        <v>21.66</v>
      </c>
      <c r="M1036">
        <v>1003</v>
      </c>
      <c r="N1036">
        <v>13712.417310503697</v>
      </c>
      <c r="O1036">
        <v>-1188.8125105036979</v>
      </c>
      <c r="Q1036">
        <v>95.113851992409863</v>
      </c>
      <c r="R1036">
        <v>40904.199500000002</v>
      </c>
    </row>
    <row r="1037" spans="1:18" x14ac:dyDescent="0.35">
      <c r="A1037" s="13">
        <v>8534.6718000000001</v>
      </c>
      <c r="B1037">
        <v>47</v>
      </c>
      <c r="C1037">
        <v>2209</v>
      </c>
      <c r="D1037">
        <v>24.32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M1037">
        <v>1004</v>
      </c>
      <c r="N1037">
        <v>13903.387924642262</v>
      </c>
      <c r="O1037">
        <v>-1579.4519246422624</v>
      </c>
      <c r="Q1037">
        <v>95.208728652751418</v>
      </c>
      <c r="R1037">
        <v>40932.429499999998</v>
      </c>
    </row>
    <row r="1038" spans="1:18" x14ac:dyDescent="0.35">
      <c r="A1038" s="13">
        <v>16115.3045</v>
      </c>
      <c r="B1038">
        <v>29</v>
      </c>
      <c r="C1038">
        <v>841</v>
      </c>
      <c r="D1038">
        <v>21.85</v>
      </c>
      <c r="E1038">
        <v>0</v>
      </c>
      <c r="F1038">
        <v>1</v>
      </c>
      <c r="G1038">
        <v>0</v>
      </c>
      <c r="H1038">
        <v>0</v>
      </c>
      <c r="I1038">
        <v>0</v>
      </c>
      <c r="J1038">
        <v>0</v>
      </c>
      <c r="K1038">
        <v>21.85</v>
      </c>
      <c r="M1038">
        <v>1005</v>
      </c>
      <c r="N1038">
        <v>4242.3027992319094</v>
      </c>
      <c r="O1038">
        <v>-1268.1767992319092</v>
      </c>
      <c r="Q1038">
        <v>95.303605313092987</v>
      </c>
      <c r="R1038">
        <v>40941.285400000001</v>
      </c>
    </row>
    <row r="1039" spans="1:18" x14ac:dyDescent="0.35">
      <c r="A1039" s="13">
        <v>1731.6769999999999</v>
      </c>
      <c r="B1039">
        <v>19</v>
      </c>
      <c r="C1039">
        <v>361</v>
      </c>
      <c r="D1039">
        <v>20.6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1</v>
      </c>
      <c r="K1039">
        <v>0</v>
      </c>
      <c r="M1039">
        <v>1006</v>
      </c>
      <c r="N1039">
        <v>17699.614534056072</v>
      </c>
      <c r="O1039">
        <v>-1881.6288340560732</v>
      </c>
      <c r="Q1039">
        <v>95.398481973434542</v>
      </c>
      <c r="R1039">
        <v>40974.164900000003</v>
      </c>
    </row>
    <row r="1040" spans="1:18" x14ac:dyDescent="0.35">
      <c r="A1040" s="13">
        <v>2775.1921499999999</v>
      </c>
      <c r="B1040">
        <v>23</v>
      </c>
      <c r="C1040">
        <v>529</v>
      </c>
      <c r="D1040">
        <v>17.385000000000002</v>
      </c>
      <c r="E1040">
        <v>1</v>
      </c>
      <c r="F1040">
        <v>0</v>
      </c>
      <c r="G1040">
        <v>1</v>
      </c>
      <c r="H1040">
        <v>1</v>
      </c>
      <c r="I1040">
        <v>0</v>
      </c>
      <c r="J1040">
        <v>0</v>
      </c>
      <c r="K1040">
        <v>0</v>
      </c>
      <c r="M1040">
        <v>1007</v>
      </c>
      <c r="N1040">
        <v>7030.4880066850292</v>
      </c>
      <c r="O1040">
        <v>-1572.4415566850294</v>
      </c>
      <c r="Q1040">
        <v>95.493358633776097</v>
      </c>
      <c r="R1040">
        <v>41097.161749999999</v>
      </c>
    </row>
    <row r="1041" spans="1:18" x14ac:dyDescent="0.35">
      <c r="A1041" s="13">
        <v>32734.186300000001</v>
      </c>
      <c r="B1041">
        <v>32</v>
      </c>
      <c r="C1041">
        <v>1024</v>
      </c>
      <c r="D1041">
        <v>17.765000000000001</v>
      </c>
      <c r="E1041">
        <v>2</v>
      </c>
      <c r="F1041">
        <v>1</v>
      </c>
      <c r="G1041">
        <v>0</v>
      </c>
      <c r="H1041">
        <v>1</v>
      </c>
      <c r="I1041">
        <v>0</v>
      </c>
      <c r="J1041">
        <v>0</v>
      </c>
      <c r="K1041">
        <v>17.765000000000001</v>
      </c>
      <c r="M1041">
        <v>1008</v>
      </c>
      <c r="N1041">
        <v>14743.526979936256</v>
      </c>
      <c r="O1041">
        <v>-1613.9235299362554</v>
      </c>
      <c r="Q1041">
        <v>95.588235294117652</v>
      </c>
      <c r="R1041">
        <v>41661.601999999999</v>
      </c>
    </row>
    <row r="1042" spans="1:18" x14ac:dyDescent="0.35">
      <c r="A1042" s="13">
        <v>1694.7963999999999</v>
      </c>
      <c r="B1042">
        <v>18</v>
      </c>
      <c r="C1042">
        <v>324</v>
      </c>
      <c r="D1042">
        <v>15.96</v>
      </c>
      <c r="E1042">
        <v>0</v>
      </c>
      <c r="F1042">
        <v>0</v>
      </c>
      <c r="G1042">
        <v>1</v>
      </c>
      <c r="H1042">
        <v>0</v>
      </c>
      <c r="I1042">
        <v>0</v>
      </c>
      <c r="J1042">
        <v>0</v>
      </c>
      <c r="K1042">
        <v>0</v>
      </c>
      <c r="M1042">
        <v>1009</v>
      </c>
      <c r="N1042">
        <v>4496.3171996115898</v>
      </c>
      <c r="O1042">
        <v>-1910.4665496115899</v>
      </c>
      <c r="Q1042">
        <v>95.683111954459207</v>
      </c>
      <c r="R1042">
        <v>41676.081100000003</v>
      </c>
    </row>
    <row r="1043" spans="1:18" x14ac:dyDescent="0.35">
      <c r="A1043" s="13">
        <v>9644.2525000000005</v>
      </c>
      <c r="B1043">
        <v>51</v>
      </c>
      <c r="C1043">
        <v>2601</v>
      </c>
      <c r="D1043">
        <v>18.05</v>
      </c>
      <c r="E1043">
        <v>0</v>
      </c>
      <c r="F1043">
        <v>0</v>
      </c>
      <c r="G1043">
        <v>0</v>
      </c>
      <c r="H1043">
        <v>1</v>
      </c>
      <c r="I1043">
        <v>0</v>
      </c>
      <c r="J1043">
        <v>0</v>
      </c>
      <c r="K1043">
        <v>0</v>
      </c>
      <c r="M1043">
        <v>1010</v>
      </c>
      <c r="N1043">
        <v>11912.463301226628</v>
      </c>
      <c r="O1043">
        <v>-1489.5466512266285</v>
      </c>
      <c r="Q1043">
        <v>95.777988614800762</v>
      </c>
      <c r="R1043">
        <v>41949.244100000004</v>
      </c>
    </row>
    <row r="1044" spans="1:18" x14ac:dyDescent="0.35">
      <c r="A1044" s="13">
        <v>1727.7850000000001</v>
      </c>
      <c r="B1044">
        <v>19</v>
      </c>
      <c r="C1044">
        <v>361</v>
      </c>
      <c r="D1044">
        <v>17.8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1</v>
      </c>
      <c r="K1044">
        <v>0</v>
      </c>
      <c r="M1044">
        <v>1011</v>
      </c>
      <c r="N1044">
        <v>3688.2663406527754</v>
      </c>
      <c r="O1044">
        <v>-1570.9274906527753</v>
      </c>
      <c r="Q1044">
        <v>95.872865275142317</v>
      </c>
      <c r="R1044">
        <v>41999.519999999997</v>
      </c>
    </row>
    <row r="1045" spans="1:18" x14ac:dyDescent="0.35">
      <c r="A1045" s="13">
        <v>12829.455099999999</v>
      </c>
      <c r="B1045">
        <v>18</v>
      </c>
      <c r="C1045">
        <v>324</v>
      </c>
      <c r="D1045">
        <v>17.29</v>
      </c>
      <c r="E1045">
        <v>2</v>
      </c>
      <c r="F1045">
        <v>1</v>
      </c>
      <c r="G1045">
        <v>1</v>
      </c>
      <c r="H1045">
        <v>0</v>
      </c>
      <c r="I1045">
        <v>0</v>
      </c>
      <c r="J1045">
        <v>0</v>
      </c>
      <c r="K1045">
        <v>17.29</v>
      </c>
      <c r="M1045">
        <v>1012</v>
      </c>
      <c r="N1045">
        <v>10115.348859269097</v>
      </c>
      <c r="O1045">
        <v>-1426.4900092690968</v>
      </c>
      <c r="Q1045">
        <v>95.967741935483872</v>
      </c>
      <c r="R1045">
        <v>42112.2356</v>
      </c>
    </row>
    <row r="1046" spans="1:18" x14ac:dyDescent="0.35">
      <c r="A1046" s="13">
        <v>15006.579449999999</v>
      </c>
      <c r="B1046">
        <v>27</v>
      </c>
      <c r="C1046">
        <v>729</v>
      </c>
      <c r="D1046">
        <v>17.954999999999998</v>
      </c>
      <c r="E1046">
        <v>2</v>
      </c>
      <c r="F1046">
        <v>1</v>
      </c>
      <c r="G1046">
        <v>0</v>
      </c>
      <c r="H1046">
        <v>0</v>
      </c>
      <c r="I1046">
        <v>0</v>
      </c>
      <c r="J1046">
        <v>0</v>
      </c>
      <c r="K1046">
        <v>17.954999999999998</v>
      </c>
      <c r="M1046">
        <v>1013</v>
      </c>
      <c r="N1046">
        <v>19753.541519773058</v>
      </c>
      <c r="O1046">
        <v>-2257.2355197730576</v>
      </c>
      <c r="Q1046">
        <v>96.062618595825427</v>
      </c>
      <c r="R1046">
        <v>42124.515299999999</v>
      </c>
    </row>
    <row r="1047" spans="1:18" x14ac:dyDescent="0.35">
      <c r="A1047" s="13">
        <v>1621.3402000000001</v>
      </c>
      <c r="B1047">
        <v>19</v>
      </c>
      <c r="C1047">
        <v>361</v>
      </c>
      <c r="D1047">
        <v>17.48</v>
      </c>
      <c r="E1047">
        <v>0</v>
      </c>
      <c r="F1047">
        <v>0</v>
      </c>
      <c r="G1047">
        <v>1</v>
      </c>
      <c r="H1047">
        <v>1</v>
      </c>
      <c r="I1047">
        <v>0</v>
      </c>
      <c r="J1047">
        <v>0</v>
      </c>
      <c r="K1047">
        <v>0</v>
      </c>
      <c r="M1047">
        <v>1014</v>
      </c>
      <c r="N1047">
        <v>7172.770100093262</v>
      </c>
      <c r="O1047">
        <v>-922.33510009326164</v>
      </c>
      <c r="Q1047">
        <v>96.157495256166982</v>
      </c>
      <c r="R1047">
        <v>42211.138200000001</v>
      </c>
    </row>
    <row r="1048" spans="1:18" x14ac:dyDescent="0.35">
      <c r="A1048" s="13">
        <v>14455.644050000001</v>
      </c>
      <c r="B1048">
        <v>26</v>
      </c>
      <c r="C1048">
        <v>676</v>
      </c>
      <c r="D1048">
        <v>17.195</v>
      </c>
      <c r="E1048">
        <v>2</v>
      </c>
      <c r="F1048">
        <v>1</v>
      </c>
      <c r="G1048">
        <v>0</v>
      </c>
      <c r="H1048">
        <v>0</v>
      </c>
      <c r="I1048">
        <v>0</v>
      </c>
      <c r="J1048">
        <v>0</v>
      </c>
      <c r="K1048">
        <v>17.195</v>
      </c>
      <c r="M1048">
        <v>1015</v>
      </c>
      <c r="N1048">
        <v>3060.4473233023728</v>
      </c>
      <c r="O1048">
        <v>-1431.9764233023727</v>
      </c>
      <c r="Q1048">
        <v>96.252371916508537</v>
      </c>
      <c r="R1048">
        <v>42303.692150000003</v>
      </c>
    </row>
    <row r="1049" spans="1:18" x14ac:dyDescent="0.35">
      <c r="A1049" s="13">
        <v>2585.2689999999998</v>
      </c>
      <c r="B1049">
        <v>21</v>
      </c>
      <c r="C1049">
        <v>441</v>
      </c>
      <c r="D1049">
        <v>17.399999999999999</v>
      </c>
      <c r="E1049">
        <v>1</v>
      </c>
      <c r="F1049">
        <v>0</v>
      </c>
      <c r="G1049">
        <v>0</v>
      </c>
      <c r="H1049">
        <v>0</v>
      </c>
      <c r="I1049">
        <v>0</v>
      </c>
      <c r="J1049">
        <v>1</v>
      </c>
      <c r="K1049">
        <v>0</v>
      </c>
      <c r="M1049">
        <v>1016</v>
      </c>
      <c r="N1049">
        <v>6620.7788590328109</v>
      </c>
      <c r="O1049">
        <v>-1628.4024590328108</v>
      </c>
      <c r="Q1049">
        <v>96.347248576850092</v>
      </c>
      <c r="R1049">
        <v>42560.430399999997</v>
      </c>
    </row>
    <row r="1050" spans="1:18" x14ac:dyDescent="0.35">
      <c r="A1050" s="13">
        <v>2680.9493000000002</v>
      </c>
      <c r="B1050">
        <v>26</v>
      </c>
      <c r="C1050">
        <v>676</v>
      </c>
      <c r="D1050">
        <v>17.670000000000002</v>
      </c>
      <c r="E1050">
        <v>0</v>
      </c>
      <c r="F1050">
        <v>0</v>
      </c>
      <c r="G1050">
        <v>1</v>
      </c>
      <c r="H1050">
        <v>1</v>
      </c>
      <c r="I1050">
        <v>0</v>
      </c>
      <c r="J1050">
        <v>0</v>
      </c>
      <c r="K1050">
        <v>0</v>
      </c>
      <c r="M1050">
        <v>1017</v>
      </c>
      <c r="N1050">
        <v>3983.1336468859481</v>
      </c>
      <c r="O1050">
        <v>-1455.3149968859479</v>
      </c>
      <c r="Q1050">
        <v>96.442125237191647</v>
      </c>
      <c r="R1050">
        <v>42760.502200000003</v>
      </c>
    </row>
    <row r="1051" spans="1:18" x14ac:dyDescent="0.35">
      <c r="A1051" s="13">
        <v>6877.9800999999998</v>
      </c>
      <c r="B1051">
        <v>37</v>
      </c>
      <c r="C1051">
        <v>1369</v>
      </c>
      <c r="D1051">
        <v>17.29</v>
      </c>
      <c r="E1051">
        <v>2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M1051">
        <v>1018</v>
      </c>
      <c r="N1051">
        <v>5970.6244270429825</v>
      </c>
      <c r="O1051">
        <v>-1470.2851770429825</v>
      </c>
      <c r="Q1051">
        <v>96.537001897533202</v>
      </c>
      <c r="R1051">
        <v>42856.838000000003</v>
      </c>
    </row>
    <row r="1052" spans="1:18" x14ac:dyDescent="0.35">
      <c r="A1052" s="13">
        <v>9991.0376500000002</v>
      </c>
      <c r="B1052">
        <v>52</v>
      </c>
      <c r="C1052">
        <v>2704</v>
      </c>
      <c r="D1052">
        <v>18.335000000000001</v>
      </c>
      <c r="E1052">
        <v>0</v>
      </c>
      <c r="F1052">
        <v>0</v>
      </c>
      <c r="G1052">
        <v>0</v>
      </c>
      <c r="H1052">
        <v>1</v>
      </c>
      <c r="I1052">
        <v>0</v>
      </c>
      <c r="J1052">
        <v>0</v>
      </c>
      <c r="K1052">
        <v>0</v>
      </c>
      <c r="M1052">
        <v>1019</v>
      </c>
      <c r="N1052">
        <v>13412.442332471284</v>
      </c>
      <c r="O1052">
        <v>1159.4484675287149</v>
      </c>
      <c r="Q1052">
        <v>96.631878557874771</v>
      </c>
      <c r="R1052">
        <v>42969.852700000003</v>
      </c>
    </row>
    <row r="1053" spans="1:18" x14ac:dyDescent="0.35">
      <c r="A1053" s="13">
        <v>5116.5003999999999</v>
      </c>
      <c r="B1053">
        <v>35</v>
      </c>
      <c r="C1053">
        <v>1225</v>
      </c>
      <c r="D1053">
        <v>17.86</v>
      </c>
      <c r="E1053">
        <v>1</v>
      </c>
      <c r="F1053">
        <v>0</v>
      </c>
      <c r="G1053">
        <v>1</v>
      </c>
      <c r="H1053">
        <v>1</v>
      </c>
      <c r="I1053">
        <v>0</v>
      </c>
      <c r="J1053">
        <v>0</v>
      </c>
      <c r="K1053">
        <v>0</v>
      </c>
      <c r="M1053">
        <v>1020</v>
      </c>
      <c r="N1053">
        <v>9337.2022771176944</v>
      </c>
      <c r="O1053">
        <v>-1068.1582771176945</v>
      </c>
      <c r="Q1053">
        <v>96.726755218216326</v>
      </c>
      <c r="R1053">
        <v>42983.458500000001</v>
      </c>
    </row>
    <row r="1054" spans="1:18" x14ac:dyDescent="0.35">
      <c r="A1054" s="13">
        <v>6640.5448500000002</v>
      </c>
      <c r="B1054">
        <v>38</v>
      </c>
      <c r="C1054">
        <v>1444</v>
      </c>
      <c r="D1054">
        <v>16.815000000000001</v>
      </c>
      <c r="E1054">
        <v>2</v>
      </c>
      <c r="F1054">
        <v>0</v>
      </c>
      <c r="G1054">
        <v>1</v>
      </c>
      <c r="H1054">
        <v>0</v>
      </c>
      <c r="I1054">
        <v>0</v>
      </c>
      <c r="J1054">
        <v>0</v>
      </c>
      <c r="K1054">
        <v>0</v>
      </c>
      <c r="M1054">
        <v>1021</v>
      </c>
      <c r="N1054">
        <v>3461.4028280793164</v>
      </c>
      <c r="O1054">
        <v>18133.979461920684</v>
      </c>
      <c r="Q1054">
        <v>96.821631878557881</v>
      </c>
      <c r="R1054">
        <v>43753.337050000002</v>
      </c>
    </row>
    <row r="1055" spans="1:18" x14ac:dyDescent="0.35">
      <c r="A1055" s="13">
        <v>3732.6251000000002</v>
      </c>
      <c r="B1055">
        <v>28</v>
      </c>
      <c r="C1055">
        <v>784</v>
      </c>
      <c r="D1055">
        <v>17.29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M1055">
        <v>1022</v>
      </c>
      <c r="N1055">
        <v>3583.9335573121211</v>
      </c>
      <c r="O1055">
        <v>-1879.2334073121212</v>
      </c>
      <c r="Q1055">
        <v>96.916508538899436</v>
      </c>
      <c r="R1055">
        <v>43813.866099999999</v>
      </c>
    </row>
    <row r="1056" spans="1:18" x14ac:dyDescent="0.35">
      <c r="M1056">
        <v>1023</v>
      </c>
      <c r="N1056">
        <v>11585.503672108625</v>
      </c>
      <c r="O1056">
        <v>-1008.4166721086258</v>
      </c>
      <c r="Q1056">
        <v>97.011385199240991</v>
      </c>
      <c r="R1056">
        <v>43921.183700000001</v>
      </c>
    </row>
    <row r="1057" spans="13:18" x14ac:dyDescent="0.35">
      <c r="M1057">
        <v>1024</v>
      </c>
      <c r="N1057">
        <v>4126.5643929160924</v>
      </c>
      <c r="O1057">
        <v>-1730.4684929160926</v>
      </c>
      <c r="Q1057">
        <v>97.106261859582546</v>
      </c>
      <c r="R1057">
        <v>43943.876100000001</v>
      </c>
    </row>
    <row r="1058" spans="13:18" x14ac:dyDescent="0.35">
      <c r="M1058">
        <v>1025</v>
      </c>
      <c r="N1058">
        <v>3180.800817646299</v>
      </c>
      <c r="O1058">
        <v>-1451.9038176462991</v>
      </c>
      <c r="Q1058">
        <v>97.2011385199241</v>
      </c>
      <c r="R1058">
        <v>44202.653599999998</v>
      </c>
    </row>
    <row r="1059" spans="13:18" x14ac:dyDescent="0.35">
      <c r="M1059">
        <v>1026</v>
      </c>
      <c r="N1059">
        <v>4538.8382345497293</v>
      </c>
      <c r="O1059">
        <v>-1362.5505345497295</v>
      </c>
      <c r="Q1059">
        <v>97.296015180265655</v>
      </c>
      <c r="R1059">
        <v>44260.749900000003</v>
      </c>
    </row>
    <row r="1060" spans="13:18" x14ac:dyDescent="0.35">
      <c r="M1060">
        <v>1027</v>
      </c>
      <c r="N1060">
        <v>5386.3537637374702</v>
      </c>
      <c r="O1060">
        <v>-1252.2713137374703</v>
      </c>
      <c r="Q1060">
        <v>97.39089184060721</v>
      </c>
      <c r="R1060">
        <v>44400.4064</v>
      </c>
    </row>
    <row r="1061" spans="13:18" x14ac:dyDescent="0.35">
      <c r="M1061">
        <v>1028</v>
      </c>
      <c r="N1061">
        <v>3568.1126386091951</v>
      </c>
      <c r="O1061">
        <v>-1865.657338609195</v>
      </c>
      <c r="Q1061">
        <v>97.485768500948765</v>
      </c>
      <c r="R1061">
        <v>44423.803</v>
      </c>
    </row>
    <row r="1062" spans="13:18" x14ac:dyDescent="0.35">
      <c r="M1062">
        <v>1029</v>
      </c>
      <c r="N1062">
        <v>13773.274181970581</v>
      </c>
      <c r="O1062">
        <v>6394.0618480294179</v>
      </c>
      <c r="Q1062">
        <v>97.58064516129032</v>
      </c>
      <c r="R1062">
        <v>44585.455869999998</v>
      </c>
    </row>
    <row r="1063" spans="13:18" x14ac:dyDescent="0.35">
      <c r="M1063">
        <v>1030</v>
      </c>
      <c r="N1063">
        <v>12399.110642967365</v>
      </c>
      <c r="O1063">
        <v>-1053.5916429673653</v>
      </c>
      <c r="Q1063">
        <v>97.675521821631875</v>
      </c>
      <c r="R1063">
        <v>45863.205000000002</v>
      </c>
    </row>
    <row r="1064" spans="13:18" x14ac:dyDescent="0.35">
      <c r="M1064">
        <v>1031</v>
      </c>
      <c r="N1064">
        <v>16235.459026002532</v>
      </c>
      <c r="O1064">
        <v>-1785.6046260025323</v>
      </c>
      <c r="Q1064">
        <v>97.77039848197343</v>
      </c>
      <c r="R1064">
        <v>46130.5265</v>
      </c>
    </row>
    <row r="1065" spans="13:18" x14ac:dyDescent="0.35">
      <c r="M1065">
        <v>1032</v>
      </c>
      <c r="N1065">
        <v>11795.685198717645</v>
      </c>
      <c r="O1065">
        <v>-1597.9129987176457</v>
      </c>
      <c r="Q1065">
        <v>97.865275142314999</v>
      </c>
      <c r="R1065">
        <v>46151.124499999998</v>
      </c>
    </row>
    <row r="1066" spans="13:18" x14ac:dyDescent="0.35">
      <c r="M1066">
        <v>1033</v>
      </c>
      <c r="N1066">
        <v>6177.3438636506207</v>
      </c>
      <c r="O1066">
        <v>-1633.1090636506206</v>
      </c>
      <c r="Q1066">
        <v>97.960151802656554</v>
      </c>
      <c r="R1066">
        <v>46255.112500000003</v>
      </c>
    </row>
    <row r="1067" spans="13:18" x14ac:dyDescent="0.35">
      <c r="M1067">
        <v>1034</v>
      </c>
      <c r="N1067">
        <v>11998.059672790012</v>
      </c>
      <c r="O1067">
        <v>-1038.729672790012</v>
      </c>
      <c r="Q1067">
        <v>98.055028462998109</v>
      </c>
      <c r="R1067">
        <v>46599.108399999997</v>
      </c>
    </row>
    <row r="1068" spans="13:18" x14ac:dyDescent="0.35">
      <c r="M1068">
        <v>1035</v>
      </c>
      <c r="N1068">
        <v>14454.689392019984</v>
      </c>
      <c r="O1068">
        <v>-171.22999201998391</v>
      </c>
      <c r="Q1068">
        <v>98.149905123339664</v>
      </c>
      <c r="R1068">
        <v>46661.4424</v>
      </c>
    </row>
    <row r="1069" spans="13:18" x14ac:dyDescent="0.35">
      <c r="M1069">
        <v>1036</v>
      </c>
      <c r="N1069">
        <v>10105.503125285266</v>
      </c>
      <c r="O1069">
        <v>-1570.8313252852658</v>
      </c>
      <c r="Q1069">
        <v>98.244781783681219</v>
      </c>
      <c r="R1069">
        <v>46718.163249999998</v>
      </c>
    </row>
    <row r="1070" spans="13:18" x14ac:dyDescent="0.35">
      <c r="M1070">
        <v>1037</v>
      </c>
      <c r="N1070">
        <v>16168.13730777867</v>
      </c>
      <c r="O1070">
        <v>-52.832807778670031</v>
      </c>
      <c r="Q1070">
        <v>98.339658444022774</v>
      </c>
      <c r="R1070">
        <v>46889.261200000001</v>
      </c>
    </row>
    <row r="1071" spans="13:18" x14ac:dyDescent="0.35">
      <c r="M1071">
        <v>1038</v>
      </c>
      <c r="N1071">
        <v>3200.3932866282512</v>
      </c>
      <c r="O1071">
        <v>-1468.7162866282513</v>
      </c>
      <c r="Q1071">
        <v>98.434535104364329</v>
      </c>
      <c r="R1071">
        <v>47055.532099999997</v>
      </c>
    </row>
    <row r="1072" spans="13:18" x14ac:dyDescent="0.35">
      <c r="M1072">
        <v>1039</v>
      </c>
      <c r="N1072">
        <v>4186.2250581890457</v>
      </c>
      <c r="O1072">
        <v>-1411.0329081890459</v>
      </c>
      <c r="Q1072">
        <v>98.529411764705884</v>
      </c>
      <c r="R1072">
        <v>47291.055</v>
      </c>
    </row>
    <row r="1073" spans="13:18" x14ac:dyDescent="0.35">
      <c r="M1073">
        <v>1040</v>
      </c>
      <c r="N1073">
        <v>11500.328481051898</v>
      </c>
      <c r="O1073">
        <v>21233.857818948105</v>
      </c>
      <c r="Q1073">
        <v>98.624288425047439</v>
      </c>
      <c r="R1073">
        <v>47305.305</v>
      </c>
    </row>
    <row r="1074" spans="13:18" x14ac:dyDescent="0.35">
      <c r="M1074">
        <v>1041</v>
      </c>
      <c r="N1074">
        <v>3514.1353865639162</v>
      </c>
      <c r="O1074">
        <v>-1819.3389865639163</v>
      </c>
      <c r="Q1074">
        <v>98.719165085388994</v>
      </c>
      <c r="R1074">
        <v>47403.88</v>
      </c>
    </row>
    <row r="1075" spans="13:18" x14ac:dyDescent="0.35">
      <c r="M1075">
        <v>1042</v>
      </c>
      <c r="N1075">
        <v>10780.593296711117</v>
      </c>
      <c r="O1075">
        <v>-1136.3407967111161</v>
      </c>
      <c r="Q1075">
        <v>98.814041745730549</v>
      </c>
      <c r="R1075">
        <v>47462.894</v>
      </c>
    </row>
    <row r="1076" spans="13:18" x14ac:dyDescent="0.35">
      <c r="M1076">
        <v>1043</v>
      </c>
      <c r="N1076">
        <v>3172.963830053518</v>
      </c>
      <c r="O1076">
        <v>-1445.1788300535179</v>
      </c>
      <c r="Q1076">
        <v>98.908918406072104</v>
      </c>
      <c r="R1076">
        <v>47896.79135</v>
      </c>
    </row>
    <row r="1077" spans="13:18" x14ac:dyDescent="0.35">
      <c r="M1077">
        <v>1044</v>
      </c>
      <c r="N1077">
        <v>8781.4687122357645</v>
      </c>
      <c r="O1077">
        <v>4047.9863877642347</v>
      </c>
      <c r="Q1077">
        <v>99.003795066413659</v>
      </c>
      <c r="R1077">
        <v>47928.03</v>
      </c>
    </row>
    <row r="1078" spans="13:18" x14ac:dyDescent="0.35">
      <c r="M1078">
        <v>1045</v>
      </c>
      <c r="N1078">
        <v>11499.60073684087</v>
      </c>
      <c r="O1078">
        <v>3506.9787131591293</v>
      </c>
      <c r="Q1078">
        <v>99.098671726755214</v>
      </c>
      <c r="R1078">
        <v>48173.360999999997</v>
      </c>
    </row>
    <row r="1079" spans="13:18" x14ac:dyDescent="0.35">
      <c r="M1079">
        <v>1046</v>
      </c>
      <c r="N1079">
        <v>3010.1926403636653</v>
      </c>
      <c r="O1079">
        <v>-1388.8524403636652</v>
      </c>
      <c r="Q1079">
        <v>99.193548387096783</v>
      </c>
      <c r="R1079">
        <v>48517.563150000002</v>
      </c>
    </row>
    <row r="1080" spans="13:18" x14ac:dyDescent="0.35">
      <c r="M1080">
        <v>1047</v>
      </c>
      <c r="N1080">
        <v>10211.398654530754</v>
      </c>
      <c r="O1080">
        <v>4244.2453954692464</v>
      </c>
      <c r="Q1080">
        <v>99.288425047438338</v>
      </c>
      <c r="R1080">
        <v>48673.558799999999</v>
      </c>
    </row>
    <row r="1081" spans="13:18" x14ac:dyDescent="0.35">
      <c r="M1081">
        <v>1048</v>
      </c>
      <c r="N1081">
        <v>4110.277600343672</v>
      </c>
      <c r="O1081">
        <v>-1525.0086003436722</v>
      </c>
      <c r="Q1081">
        <v>99.383301707779893</v>
      </c>
      <c r="R1081">
        <v>48675.517699999997</v>
      </c>
    </row>
    <row r="1082" spans="13:18" x14ac:dyDescent="0.35">
      <c r="M1082">
        <v>1049</v>
      </c>
      <c r="N1082">
        <v>3865.4177456438338</v>
      </c>
      <c r="O1082">
        <v>-1184.4684456438335</v>
      </c>
      <c r="Q1082">
        <v>99.478178368121448</v>
      </c>
      <c r="R1082">
        <v>48824.45</v>
      </c>
    </row>
    <row r="1083" spans="13:18" x14ac:dyDescent="0.35">
      <c r="M1083">
        <v>1050</v>
      </c>
      <c r="N1083">
        <v>8716.1963651186434</v>
      </c>
      <c r="O1083">
        <v>-1838.2162651186436</v>
      </c>
      <c r="Q1083">
        <v>99.573055028463003</v>
      </c>
      <c r="R1083">
        <v>48885.135609999998</v>
      </c>
    </row>
    <row r="1084" spans="13:18" x14ac:dyDescent="0.35">
      <c r="M1084">
        <v>1051</v>
      </c>
      <c r="N1084">
        <v>11139.830056647295</v>
      </c>
      <c r="O1084">
        <v>-1148.7924066472951</v>
      </c>
      <c r="Q1084">
        <v>99.667931688804558</v>
      </c>
      <c r="R1084">
        <v>48970.247600000002</v>
      </c>
    </row>
    <row r="1085" spans="13:18" x14ac:dyDescent="0.35">
      <c r="M1085">
        <v>1052</v>
      </c>
      <c r="N1085">
        <v>6284.6078778100446</v>
      </c>
      <c r="O1085">
        <v>-1168.1074778100447</v>
      </c>
      <c r="Q1085">
        <v>99.762808349146113</v>
      </c>
      <c r="R1085">
        <v>49577.662400000001</v>
      </c>
    </row>
    <row r="1086" spans="13:18" x14ac:dyDescent="0.35">
      <c r="M1086">
        <v>1053</v>
      </c>
      <c r="N1086">
        <v>8326.0141885238172</v>
      </c>
      <c r="O1086">
        <v>-1685.469338523817</v>
      </c>
      <c r="Q1086">
        <v>99.857685009487668</v>
      </c>
      <c r="R1086">
        <v>52590.829389999999</v>
      </c>
    </row>
    <row r="1087" spans="13:18" ht="15" thickBot="1" x14ac:dyDescent="0.4">
      <c r="M1087" s="5">
        <v>1054</v>
      </c>
      <c r="N1087" s="5">
        <v>5415.4424029205111</v>
      </c>
      <c r="O1087" s="5">
        <v>-1682.8173029205109</v>
      </c>
      <c r="Q1087" s="5">
        <v>99.952561669829223</v>
      </c>
      <c r="R1087" s="5">
        <v>63770.428010000003</v>
      </c>
    </row>
  </sheetData>
  <sortState xmlns:xlrd2="http://schemas.microsoft.com/office/spreadsheetml/2017/richdata2" ref="R34:R1087">
    <sortCondition ref="R34"/>
  </sortState>
  <pageMargins left="0.7" right="0.7" top="0.75" bottom="0.75" header="0.3" footer="0.3"/>
  <drawing r:id="rId1"/>
  <tableParts count="1"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C549CC-3B23-4F2E-B0CC-2791370062EE}">
  <dimension ref="A1:B7"/>
  <sheetViews>
    <sheetView workbookViewId="0">
      <selection activeCell="W13" sqref="W13"/>
    </sheetView>
  </sheetViews>
  <sheetFormatPr defaultRowHeight="14.5" x14ac:dyDescent="0.35"/>
  <cols>
    <col min="1" max="1" width="18.54296875" bestFit="1" customWidth="1"/>
    <col min="2" max="2" width="11.81640625" bestFit="1" customWidth="1"/>
  </cols>
  <sheetData>
    <row r="1" spans="1:2" x14ac:dyDescent="0.35">
      <c r="A1" s="18" t="s">
        <v>81</v>
      </c>
      <c r="B1" s="18" t="s">
        <v>105</v>
      </c>
    </row>
    <row r="2" spans="1:2" x14ac:dyDescent="0.35">
      <c r="A2" t="s">
        <v>96</v>
      </c>
      <c r="B2">
        <f>Metrics!B3</f>
        <v>13089.594922772945</v>
      </c>
    </row>
    <row r="3" spans="1:2" x14ac:dyDescent="0.35">
      <c r="A3" t="s">
        <v>97</v>
      </c>
      <c r="B3">
        <f>Metrics!B4</f>
        <v>171337495.24228328</v>
      </c>
    </row>
    <row r="4" spans="1:2" x14ac:dyDescent="0.35">
      <c r="A4" t="s">
        <v>98</v>
      </c>
      <c r="B4">
        <f>Metrics!C3</f>
        <v>4984.7836074481238</v>
      </c>
    </row>
    <row r="5" spans="1:2" x14ac:dyDescent="0.35">
      <c r="A5" t="s">
        <v>99</v>
      </c>
      <c r="B5">
        <f>Metrics!C4</f>
        <v>24848067.61308353</v>
      </c>
    </row>
    <row r="6" spans="1:2" x14ac:dyDescent="0.35">
      <c r="A6" t="s">
        <v>106</v>
      </c>
      <c r="B6" s="29">
        <f>Metrics!D3</f>
        <v>0.61917968914563404</v>
      </c>
    </row>
    <row r="7" spans="1:2" x14ac:dyDescent="0.35">
      <c r="A7" t="s">
        <v>107</v>
      </c>
      <c r="B7" s="29">
        <f>Metrics!D4</f>
        <v>0.85497589084078407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1CA922-573B-410D-945F-3272E33B8E15}">
  <dimension ref="A2:B7"/>
  <sheetViews>
    <sheetView workbookViewId="0">
      <selection activeCell="E3" sqref="E3"/>
    </sheetView>
  </sheetViews>
  <sheetFormatPr defaultRowHeight="14.5" x14ac:dyDescent="0.35"/>
  <cols>
    <col min="1" max="1" width="13.6328125" bestFit="1" customWidth="1"/>
  </cols>
  <sheetData>
    <row r="2" spans="1:2" x14ac:dyDescent="0.35">
      <c r="A2" s="1" t="s">
        <v>33</v>
      </c>
      <c r="B2" s="1">
        <f>AVERAGE(insurance[[#All],[age]])</f>
        <v>39.207025411061288</v>
      </c>
    </row>
    <row r="3" spans="1:2" x14ac:dyDescent="0.35">
      <c r="A3" s="1" t="s">
        <v>34</v>
      </c>
      <c r="B3" s="1">
        <f>_xlfn.STDEV.P(insurance[[#All],[age]])</f>
        <v>14.044709038954522</v>
      </c>
    </row>
    <row r="4" spans="1:2" x14ac:dyDescent="0.35">
      <c r="A4" s="1" t="s">
        <v>35</v>
      </c>
      <c r="B4" s="1">
        <f>AVERAGE(insurance[[#All],[bmi]])</f>
        <v>30.663396860986559</v>
      </c>
    </row>
    <row r="5" spans="1:2" x14ac:dyDescent="0.35">
      <c r="A5" s="1" t="s">
        <v>36</v>
      </c>
      <c r="B5" s="1">
        <f>_xlfn.STDEV.P(insurance[bmi])</f>
        <v>6.0959076415893971</v>
      </c>
    </row>
    <row r="6" spans="1:2" x14ac:dyDescent="0.35">
      <c r="A6" s="1" t="s">
        <v>37</v>
      </c>
      <c r="B6" s="1">
        <f>AVERAGE(insurance[children])</f>
        <v>1.0949177877428999</v>
      </c>
    </row>
    <row r="7" spans="1:2" x14ac:dyDescent="0.35">
      <c r="A7" s="1" t="s">
        <v>38</v>
      </c>
      <c r="B7" s="1">
        <f>_xlfn.STDEV.P(insurance[children])</f>
        <v>1.2050421724928495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82625951-D52C-4BB3-B9BC-07CF8AED0C03}">
  <ds:schemaRefs>
    <ds:schemaRef ds:uri="http://schemas.microsoft.com/DataMashup"/>
  </ds:schemaRefs>
</ds:datastoreItem>
</file>

<file path=docMetadata/LabelInfo.xml><?xml version="1.0" encoding="utf-8"?>
<clbl:labelList xmlns:clbl="http://schemas.microsoft.com/office/2020/mipLabelMetadata">
  <clbl:label id="{7bc792f8-6d75-423a-9981-629281829092}" enabled="1" method="Privileged" siteId="{3ded2960-214a-46ff-8cf4-611f125e2398}" removed="0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Named Ranges</vt:lpstr>
      </vt:variant>
      <vt:variant>
        <vt:i4>1</vt:i4>
      </vt:variant>
    </vt:vector>
  </HeadingPairs>
  <TitlesOfParts>
    <vt:vector size="10" baseType="lpstr">
      <vt:lpstr>Clean</vt:lpstr>
      <vt:lpstr>Sheet4</vt:lpstr>
      <vt:lpstr>Pivot Tables</vt:lpstr>
      <vt:lpstr>Classify</vt:lpstr>
      <vt:lpstr>EDA</vt:lpstr>
      <vt:lpstr>Metrics</vt:lpstr>
      <vt:lpstr>Model</vt:lpstr>
      <vt:lpstr>Dashboard</vt:lpstr>
      <vt:lpstr>Notes</vt:lpstr>
      <vt:lpstr>base_mean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Rahman, Abidur (Places Data C (L), Group Property)</dc:creator>
  <cp:lastModifiedBy>Rahman, Abidur (Places Data C (L), Group Property)</cp:lastModifiedBy>
  <dcterms:created xsi:type="dcterms:W3CDTF">2025-08-26T12:36:03Z</dcterms:created>
  <dcterms:modified xsi:type="dcterms:W3CDTF">2025-09-03T14:51:44Z</dcterms:modified>
</cp:coreProperties>
</file>